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833" firstSheet="11" activeTab="11"/>
  </bookViews>
  <sheets>
    <sheet name="释义" sheetId="1" state="hidden" r:id="rId1"/>
    <sheet name="预决算报表" sheetId="2" state="hidden" r:id="rId2"/>
    <sheet name="账户余额表" sheetId="3" state="hidden" r:id="rId3"/>
    <sheet name="利润分配报表" sheetId="4" state="hidden" r:id="rId4"/>
    <sheet name="设置" sheetId="5" state="hidden" r:id="rId5"/>
    <sheet name="账户" sheetId="6" state="hidden" r:id="rId6"/>
    <sheet name="立项" sheetId="7" state="hidden" r:id="rId7"/>
    <sheet name="应收" sheetId="8" state="hidden" r:id="rId8"/>
    <sheet name="实收" sheetId="9" state="hidden" r:id="rId9"/>
    <sheet name="供应商" sheetId="10" state="hidden" r:id="rId10"/>
    <sheet name="进项" sheetId="12" state="hidden" r:id="rId11"/>
    <sheet name="冷暖工资表" sheetId="11" r:id="rId12"/>
    <sheet name="应发应扣" sheetId="24" r:id="rId13"/>
    <sheet name="奖金提成" sheetId="23" r:id="rId14"/>
    <sheet name="考勤" sheetId="17" r:id="rId15"/>
    <sheet name="入职" sheetId="13" r:id="rId16"/>
    <sheet name="离职" sheetId="14" r:id="rId17"/>
    <sheet name="异动" sheetId="15" r:id="rId18"/>
    <sheet name="转正" sheetId="16" r:id="rId19"/>
    <sheet name="社保" sheetId="21" r:id="rId20"/>
    <sheet name="工装" sheetId="22" r:id="rId21"/>
    <sheet name="校对" sheetId="25" r:id="rId22"/>
    <sheet name="王秋云工资单" sheetId="26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6" hidden="1">立项!$A$1:$AB$948</definedName>
    <definedName name="_xlnm._FilterDatabase" localSheetId="7" hidden="1">应收!$A$1:$AD$3000</definedName>
    <definedName name="_xlnm._FilterDatabase" localSheetId="8" hidden="1">实收!$A$1:$AC$2964</definedName>
    <definedName name="_xlnm._FilterDatabase" localSheetId="9" hidden="1">供应商!$C$1:$C$266</definedName>
    <definedName name="_xlnm._FilterDatabase" localSheetId="10" hidden="1">进项!$A$1:$U$2998</definedName>
    <definedName name="_xlnm._FilterDatabase" localSheetId="11" hidden="1">冷暖工资表!$A$1:$AY$12</definedName>
    <definedName name="_xlnm._FilterDatabase" localSheetId="15" hidden="1">入职!#REF!</definedName>
    <definedName name="应付单位简称">[1]公司账户表!$C$2:$C$1048574</definedName>
    <definedName name="主体">设置!$B$2:$B$1048519</definedName>
    <definedName name="部门名称">[2]设置!$V$2:$V$1048576</definedName>
    <definedName name="纳税规模">设置!$C$2:$C$1048519</definedName>
    <definedName name="结算方式">设置!$D$2:$D$1048519</definedName>
    <definedName name="姓名">设置!$E$2:$E$1048519</definedName>
    <definedName name="款项类型">设置!$F$2:$F$1048519</definedName>
    <definedName name="应付供应商">供应商!$C$2:$C$1048576</definedName>
    <definedName name="项目类型">设置!$G$2:$G$1048519</definedName>
    <definedName name="设备类型">设置!$J$2:$J$1048519</definedName>
    <definedName name="组织名称">设置!$M$2:$M$1048576</definedName>
    <definedName name="完成状态">设置!$Q$2:$Q$1048519</definedName>
    <definedName name="供应类型">设置!$R$2:$R$1048519</definedName>
    <definedName name="财务部">设置!$S$2:$S$1048519</definedName>
    <definedName name="审核状态">设置!$T$2:$T$1048519</definedName>
    <definedName name="票据类型">设置!$AM$2:$AM$1048519</definedName>
    <definedName name="收入一类">设置!$V$1:$Y$1</definedName>
    <definedName name="支出一类">设置!$AA$1:$AH$1</definedName>
    <definedName name="主营收入">设置!$V$2:$V$1048519</definedName>
    <definedName name="非营业收入">设置!$W$2:$W$1048519</definedName>
    <definedName name="增资收入">设置!$X$2:$X$1048519</definedName>
    <definedName name="往来收入">设置!$Y$2:$Y$1048519</definedName>
    <definedName name="交付成本">设置!$AA$2:$AA$1048519</definedName>
    <definedName name="采购成本">设置!$AB$2:$AB$1048519</definedName>
    <definedName name="管理费用">设置!$AC$2:$AC$1048519</definedName>
    <definedName name="销售费用">设置!$AD$2:$AD$1048519</definedName>
    <definedName name="财务费用">设置!$AE$2:$AE$1048519</definedName>
    <definedName name="税务费用">设置!$AF$2:$AF$1048519</definedName>
    <definedName name="减资支出">设置!$AG$2:$AG$1048519</definedName>
    <definedName name="往来支出">设置!$AH$2:$AH$1048519</definedName>
    <definedName name="税率">设置!$AI$2:$AI$1048519</definedName>
    <definedName name="使用规范">设置!$AJ$2:$AJ$1048519</definedName>
    <definedName name="库管">设置!$AK$2:$AK$1048519</definedName>
    <definedName name="库房">设置!$AL$2:$AL$1048519</definedName>
    <definedName name="证书类型">设置!$AN$2:$AN$1048519</definedName>
    <definedName name="单位">设置!$AO$2:$AO$1048519</definedName>
    <definedName name="归档位置">设置!$AP$2:$AP$1048519</definedName>
    <definedName name="是否">设置!$AQ$2:$AQ$1048519</definedName>
    <definedName name="公司">[3]设置!$BB$1:$BE$1</definedName>
    <definedName name="立项编码">[3]立项!$B$2:$B$360</definedName>
    <definedName name="事业部">[3]设置!$AA$2:$AA$300</definedName>
    <definedName name="区域部门">[3]设置!$AB$2:$AB$300</definedName>
    <definedName name="一级收入类">[3]设置!$AI$1:$AL$1</definedName>
    <definedName name="项目编号">立项!$B$2:$B$1048524</definedName>
    <definedName name="账户编码">账户!$K$2:$K$1048576</definedName>
    <definedName name="应收编码">应收!$U$2:$U$1048576</definedName>
    <definedName name="人员姓名">#REF!</definedName>
    <definedName name="徐利斌">#REF!</definedName>
    <definedName name="刘柯">#REF!</definedName>
    <definedName name="张立昆">#REF!</definedName>
    <definedName name="李军">#REF!</definedName>
    <definedName name="赵兴华">#REF!</definedName>
    <definedName name="周红梅">#REF!</definedName>
    <definedName name="孙方涛">#REF!</definedName>
    <definedName name="赵锦誉">#REF!</definedName>
    <definedName name="李伟朋">#REF!</definedName>
    <definedName name="孙莉">#REF!</definedName>
    <definedName name="刘述珍">#REF!</definedName>
    <definedName name="李君">#REF!</definedName>
    <definedName name="郭佩港">#REF!</definedName>
    <definedName name="赵坤宇">#REF!</definedName>
    <definedName name="申瑛">#REF!</definedName>
    <definedName name="赵辉">#REF!</definedName>
    <definedName name="王景">#REF!</definedName>
    <definedName name="王梦飞">#REF!</definedName>
    <definedName name="李玉苹">#REF!</definedName>
    <definedName name="冀玉荣">#REF!</definedName>
    <definedName name="郑卫强">#REF!</definedName>
    <definedName name="张书云">#REF!</definedName>
    <definedName name="贺建春">#REF!</definedName>
    <definedName name="李桂平">#REF!</definedName>
    <definedName name="岳开">#REF!</definedName>
    <definedName name="高永海">#REF!</definedName>
    <definedName name="宋建功">#REF!</definedName>
    <definedName name="朱法产">#REF!</definedName>
    <definedName name="吴宇晨">#REF!</definedName>
    <definedName name="王金一">#REF!</definedName>
    <definedName name="张财">#REF!</definedName>
    <definedName name="王振东">#REF!</definedName>
    <definedName name="黄胜">#REF!</definedName>
    <definedName name="孙增鑫">#REF!</definedName>
    <definedName name="李春海">#REF!</definedName>
    <definedName name="王金贵">#REF!</definedName>
    <definedName name="李志强">#REF!</definedName>
    <definedName name="王玲霞">#REF!</definedName>
    <definedName name="张杰">#REF!</definedName>
    <definedName name="张建平">#REF!</definedName>
    <definedName name="胡冬杰">#REF!</definedName>
    <definedName name="石亚辉">#REF!</definedName>
    <definedName name="景双林">#REF!</definedName>
    <definedName name="程亚东">#REF!</definedName>
    <definedName name="王久利">#REF!</definedName>
    <definedName name="袁宝林">#REF!</definedName>
    <definedName name="王晓兵">#REF!</definedName>
    <definedName name="卢志强">#REF!</definedName>
    <definedName name="贾珊梓">#REF!</definedName>
    <definedName name="李春林">#REF!</definedName>
    <definedName name="张俊龙">#REF!</definedName>
    <definedName name="肖丽琴">#REF!</definedName>
    <definedName name="许云付">#REF!</definedName>
    <definedName name="邱维保">#REF!</definedName>
    <definedName name="徐禹烨">#REF!</definedName>
    <definedName name="刘海燕">#REF!</definedName>
    <definedName name="回款类型">[3]设置!$G$2:$G$500</definedName>
    <definedName name="一级支出类">[3]设置!$AN$1:$AU$1</definedName>
    <definedName name="应付单位">[3]应付单位!$B$2:$B$323</definedName>
    <definedName name="供货商名称">[4]供货商档案!$B$2:$B$1048576</definedName>
    <definedName name="合同类型">[4]基础设置!$H$2:$H$1048574</definedName>
    <definedName name="项目地标名称">[4]平台项目表!$H$2:$H$1048576</definedName>
    <definedName name="采购合同编号">[4]采购合同!$B$2:$B$1048576</definedName>
    <definedName name="项目编码">[4]平台项目表!$A$2:$A$1048576</definedName>
    <definedName name="入库编码">[4]入库明细!$L$2:$L$1048576</definedName>
    <definedName name="应付编码">#REF!</definedName>
    <definedName name="供应编号">#REF!</definedName>
    <definedName name="预算类型">设置!$AR$2:$AR$1048519</definedName>
    <definedName name="预算编号">#REF!</definedName>
    <definedName name="项目一类">设置!$AS$2:$AS$1048519</definedName>
    <definedName name="项目二类">设置!$AT$2:$AT$1048519</definedName>
    <definedName name="部门">设置!$AU$2:$AU$1048519</definedName>
    <definedName name="工程">设置!$AW$2:$AW$1048519</definedName>
    <definedName name="运维">设置!$AV$2:$AV$1048519</definedName>
    <definedName name="商贸">设置!$AX$2:$AX$1048519</definedName>
    <definedName name="EMC">设置!$AY$2:$AY$1048519</definedName>
    <definedName name="信息">设置!$AZ$2:$AZ$1048519</definedName>
    <definedName name="综合">设置!$BA$2:$BA$1048519</definedName>
    <definedName name="公司项目">_xlfn._xlws.FILTER(立项!XFC:XFC,立项!A:A=利润分配报表!A1048571,"")</definedName>
    <definedName name="开票单位">[5]基础设置!$J$2:$J$65536</definedName>
    <definedName name="是否开票">[5]基础设置!$I$2:$I$65536</definedName>
    <definedName name="税票类别">[5]基础设置!$G$2:$G$65536</definedName>
    <definedName name="业务类型">[5]基础设置!$E$2:$E$1048576</definedName>
    <definedName name="地标名称">[5]基础设置!$D$2:$D$1048576</definedName>
    <definedName name="万树壮">#REF!</definedName>
    <definedName name="魏爱兵">#REF!</definedName>
    <definedName name="B6i10000">实收!$B$6</definedName>
    <definedName name="客户名称">[15]地标!$C$2:$C$1048576</definedName>
    <definedName name="结算类别">[7]设置!$D$2:$D$500</definedName>
    <definedName name="对象分类">#REF!</definedName>
    <definedName name="核算主体">[7]设置!$W$2:$W$500</definedName>
    <definedName name="收入类别">[7]设置!$H$2:$H$116</definedName>
    <definedName name="支出类别">[7]设置!$J$2:$J$118</definedName>
    <definedName name="收入预算编码">[7]应收!$W$2:$W$2964</definedName>
    <definedName name="支出预算编码">[7]应付!$Y$2:$Y$1001</definedName>
    <definedName name="独立核算主体">#REF!</definedName>
    <definedName name="应付单位_供应商">[7]应付单位!$B$2:$B$323</definedName>
    <definedName name="财务收入科目">[7]设置!$I$2:$I$116</definedName>
    <definedName name="财务支出科目">[7]设置!$K$2:$K$114</definedName>
    <definedName name="区域组织">#REF!</definedName>
    <definedName name="北京">#REF!</definedName>
    <definedName name="客服部">[7]设置!$AB$4:$AB$300</definedName>
    <definedName name="发票类型">[8]设置!$AJ$2:$AJ$1048576</definedName>
    <definedName name="公司主体">[8]设置!$N$2:$N$1048576</definedName>
    <definedName name="非主营外收">[7]设置!$AJ$2:$AJ$500</definedName>
    <definedName name="资产增加">[7]设置!$AL$2:$AL$500</definedName>
    <definedName name="资产减少">[7]设置!$AU$2:$AU$500</definedName>
    <definedName name="能环">[7]设置!$BI$2:$BI$500</definedName>
    <definedName name="冷暖">[7]设置!$BJ$2:$BJ$500</definedName>
    <definedName name="荣辉">[7]设置!$BK$2:$BK$500</definedName>
    <definedName name="芝麻">[7]设置!$BL$2:$BL$500</definedName>
    <definedName name="信息来源">[9]设置!$G$2:$G$200</definedName>
    <definedName name="地标编号">[9]地标!$B$2:$B$1000</definedName>
    <definedName name="业务来源">[9]设置!$F$2:$F$1048575</definedName>
    <definedName name="往来收款">[7]设置!$AL$2:$AL$500</definedName>
    <definedName name="往来付款">[7]设置!$AU$2:$AU$500</definedName>
    <definedName name="炎东">[7]设置!$BM$2:$BM$500</definedName>
    <definedName name="炜烨">[7]设置!$BN$2:$BN$500</definedName>
    <definedName name="P20230315_000001_金三环__19000100_30000_1_20230315_15000">[7]应付!$X$3:$X$1001</definedName>
    <definedName name="增资">[7]设置!$AK$2:$AK$500</definedName>
    <definedName name="减资">[7]设置!$AT$2:$AT$500</definedName>
    <definedName name="账户名称">[10]公司账户表!$B$2:$B$1048573</definedName>
    <definedName name="外收单位">[11]应收单位账户表!$B$2:$B$1048572</definedName>
    <definedName name="外支单位">[12]应付单位账户表!$B$2:$B$1048542</definedName>
    <definedName name="应收账单编号">[13]应收账单!$B$2:$B$1048576</definedName>
    <definedName name="期次">#REF!</definedName>
    <definedName name="单位名称">[14]基础设置!$E$2:$E$1048576</definedName>
    <definedName name="归属主体">设置!$M$2:$M$1048576</definedName>
    <definedName name="成本类型">[16]成本序列!$A$2:$A$1048576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Unknown User</author>
  </authors>
  <commentList>
    <comment ref="G70" authorId="0">
      <text>
        <r>
          <rPr>
            <b/>
            <sz val="9"/>
            <color rgb="FF000000"/>
            <rFont val="宋体"/>
            <charset val="134"/>
          </rPr>
          <t>Administrator:</t>
        </r>
        <r>
          <rPr>
            <sz val="9"/>
            <color rgb="FF000000"/>
            <rFont val="宋体"/>
            <charset val="134"/>
          </rPr>
          <t xml:space="preserve">
款项已徐总找宣钢领导审批</t>
        </r>
        <r>
          <rPr>
            <sz val="10"/>
            <rFont val="宋体"/>
            <charset val="134"/>
          </rPr>
          <t xml:space="preserve">
  - 出纳 孙莉</t>
        </r>
      </text>
    </comment>
  </commentList>
</comments>
</file>

<file path=xl/comments2.xml><?xml version="1.0" encoding="utf-8"?>
<comments xmlns="http://schemas.openxmlformats.org/spreadsheetml/2006/main">
  <authors>
    <author>Unknown User</author>
  </authors>
  <commentList>
    <comment ref="F12" authorId="0">
      <text>
        <r>
          <rPr>
            <sz val="9"/>
            <color rgb="FF000000"/>
            <rFont val="宋体"/>
            <charset val="134"/>
          </rPr>
          <t>校付通手续费发票，2023.1-3</t>
        </r>
        <r>
          <rPr>
            <sz val="10"/>
            <rFont val="宋体"/>
            <charset val="134"/>
          </rPr>
          <t xml:space="preserve">
  - 出纳 孙莉</t>
        </r>
      </text>
    </comment>
    <comment ref="F13" authorId="0">
      <text>
        <r>
          <rPr>
            <sz val="9"/>
            <color rgb="FF000000"/>
            <rFont val="宋体"/>
            <charset val="134"/>
          </rPr>
          <t xml:space="preserve">校付通手续费发票，2023.1-3
</t>
        </r>
        <r>
          <rPr>
            <sz val="10"/>
            <rFont val="宋体"/>
            <charset val="134"/>
          </rPr>
          <t xml:space="preserve">
  - 出纳 孙莉</t>
        </r>
      </text>
    </comment>
    <comment ref="F35" authorId="0">
      <text>
        <r>
          <rPr>
            <sz val="9"/>
            <color rgb="FF000000"/>
            <rFont val="宋体"/>
            <charset val="134"/>
          </rPr>
          <t>能环民生丰台支行转账手续费发票，2020.1至2023.3末</t>
        </r>
        <r>
          <rPr>
            <sz val="10"/>
            <rFont val="宋体"/>
            <charset val="134"/>
          </rPr>
          <t xml:space="preserve">
  - 出纳 孙莉</t>
        </r>
      </text>
    </comment>
    <comment ref="F36" authorId="0">
      <text>
        <r>
          <rPr>
            <sz val="9"/>
            <color rgb="FF000000"/>
            <rFont val="宋体"/>
            <charset val="134"/>
          </rPr>
          <t>能环民生丰台支行转账手续费发票，2020.1至2023.3末</t>
        </r>
        <r>
          <rPr>
            <sz val="10"/>
            <rFont val="宋体"/>
            <charset val="134"/>
          </rPr>
          <t xml:space="preserve">
  - 出纳 孙莉</t>
        </r>
      </text>
    </comment>
  </commentList>
</comments>
</file>

<file path=xl/sharedStrings.xml><?xml version="1.0" encoding="utf-8"?>
<sst xmlns="http://schemas.openxmlformats.org/spreadsheetml/2006/main" count="6286" uniqueCount="2665">
  <si>
    <t>返回目录</t>
  </si>
  <si>
    <t>分类</t>
  </si>
  <si>
    <t>字段名称</t>
  </si>
  <si>
    <t>释义</t>
  </si>
  <si>
    <t>常用类</t>
  </si>
  <si>
    <t>指导规范</t>
  </si>
  <si>
    <t>对整个系统的使用及数据填写做相应规定与标准。</t>
  </si>
  <si>
    <t>预决算报表</t>
  </si>
  <si>
    <t>从多维度分别统计应收、应付及其差异的情况。</t>
  </si>
  <si>
    <t>账户余额表</t>
  </si>
  <si>
    <t>从多维度分别统计账户收支及余额情况。</t>
  </si>
  <si>
    <t>利润分配报表</t>
  </si>
  <si>
    <t>从多维度分别统计收入、成本、利润的情况。</t>
  </si>
  <si>
    <t>设置</t>
  </si>
  <si>
    <t>对整个系统的有效数据做规范性的填写设置。</t>
  </si>
  <si>
    <t>立项</t>
  </si>
  <si>
    <t>对项目立项信息进行登记和数据统计分析。</t>
  </si>
  <si>
    <t>应收</t>
  </si>
  <si>
    <t>对项目应收款信息进行登记和数据统计分析。</t>
  </si>
  <si>
    <t>实收</t>
  </si>
  <si>
    <t>对项目实收款信息进行登记和数据统计分析。</t>
  </si>
  <si>
    <t>销项</t>
  </si>
  <si>
    <t>对项目销项发票信息进行登记和数据统计分析。</t>
  </si>
  <si>
    <t>应付</t>
  </si>
  <si>
    <t>对项目应付款信息进行登记和数据统计分析。</t>
  </si>
  <si>
    <t>实付</t>
  </si>
  <si>
    <t>对项目实付款信息进行登记和数据统计分析。</t>
  </si>
  <si>
    <t>进项</t>
  </si>
  <si>
    <t>对项目进项发票信息进行登记和数据统计分析。</t>
  </si>
  <si>
    <t>公司</t>
  </si>
  <si>
    <t>财务部所管辖的经营主体对象，需要对其进行财、账、税务等具体管理。</t>
  </si>
  <si>
    <t>部门</t>
  </si>
  <si>
    <t>公司所管辖的职能部门，需要对其进行财、账、税务等具体管理。</t>
  </si>
  <si>
    <t>纳税规模</t>
  </si>
  <si>
    <t>公司在税务部门认定的纳税规模标准。</t>
  </si>
  <si>
    <t>年月</t>
  </si>
  <si>
    <t>年份和月份。</t>
  </si>
  <si>
    <t>收入类</t>
  </si>
  <si>
    <t>一级收入类</t>
  </si>
  <si>
    <t>收入分类一级标准，主要包括主营收入、非营业收入、增资收入、往来收入</t>
  </si>
  <si>
    <t>主营收入</t>
  </si>
  <si>
    <t>一级收入类之一，主要指公司的主营业务收入。</t>
  </si>
  <si>
    <t>工程</t>
  </si>
  <si>
    <t>主营收入之一，主要指工程设计、安装、拆除、改造的人工技术服务。</t>
  </si>
  <si>
    <t>运维</t>
  </si>
  <si>
    <t>主营收入之一，主要指运行、维修保养、清洗的人工技术服务。</t>
  </si>
  <si>
    <t>商贸</t>
  </si>
  <si>
    <t>主营收入之一，主要指设备、零配件、材料的货物直接销售。</t>
  </si>
  <si>
    <t>EMC</t>
  </si>
  <si>
    <t>主营收入之一，主要指合同能源管理服务。</t>
  </si>
  <si>
    <t>信息</t>
  </si>
  <si>
    <t>主营收入之一，主要指信息咨询、广告、软件设计与开发的人工技术服务。</t>
  </si>
  <si>
    <t>非营业收入</t>
  </si>
  <si>
    <t>一级收入类之一，主要指公司的非主营业务收入。</t>
  </si>
  <si>
    <t>利息</t>
  </si>
  <si>
    <t>非营业收入之一，主要指还款的利息。</t>
  </si>
  <si>
    <t>税收返还</t>
  </si>
  <si>
    <t>非营业收入之一，主要指按税务相关政策进行的返还、优惠减免。</t>
  </si>
  <si>
    <t>财政补贴</t>
  </si>
  <si>
    <t>非营业收入之一，主要指国家相关政策进行的财政奖励、补贴、返还。</t>
  </si>
  <si>
    <t>投资收益</t>
  </si>
  <si>
    <t>非营业收入之一，主要指对外投资所产生的收益回报。</t>
  </si>
  <si>
    <t>其他</t>
  </si>
  <si>
    <t>非营业收入之一，以上非营业收入不能涵盖的其他内容。</t>
  </si>
  <si>
    <t>增资收入</t>
  </si>
  <si>
    <t>一级收入类之一，主要指资产增加但不计入主营和非营业范围的收入。</t>
  </si>
  <si>
    <t>股东注资</t>
  </si>
  <si>
    <t>增资收入之一，主要指股东注入、增加投资的资本。</t>
  </si>
  <si>
    <t>往来收入</t>
  </si>
  <si>
    <t>一级收入类之一，主要指不在资产增加和主营和非营业范围的收入。</t>
  </si>
  <si>
    <t>还款-本金</t>
  </si>
  <si>
    <t>往来收入之一，主要指还款的本金部分。</t>
  </si>
  <si>
    <t>应收多余收款</t>
  </si>
  <si>
    <t>往来收入之一，主要指意外超出本次应收款范围内的其他应收款项。</t>
  </si>
  <si>
    <t>应付多余退款</t>
  </si>
  <si>
    <t>往来收入之一，主要指意外超出本次应付款范围内的其他应退回款项。</t>
  </si>
  <si>
    <t>保证金退款</t>
  </si>
  <si>
    <t>往来收入之一，主要指各种保证金的退回款。</t>
  </si>
  <si>
    <t>内部转账收款</t>
  </si>
  <si>
    <t>往来收入之一，主要指同公司其他账户转来的款项。</t>
  </si>
  <si>
    <t>支出类</t>
  </si>
  <si>
    <t>一级支出类</t>
  </si>
  <si>
    <t>支出分类一级标准，主要包括交付成本、采购成本、管理费用、销售费用、财务费用、税务费用、减资支出、往来支出。</t>
  </si>
  <si>
    <t>交付成本</t>
  </si>
  <si>
    <t>一级支出类之一，主要指交付服务环节对集团内部所支出的直接费用，其包括工程、运行、维修、保养、信息。</t>
  </si>
  <si>
    <t>工程包干结算</t>
  </si>
  <si>
    <t>交付成本之一，主要指集团内部工程服务包干所结算的款项。</t>
  </si>
  <si>
    <t>运行包干结算</t>
  </si>
  <si>
    <t>交付成本之一，主要指集团内部运行服务包干所结算的款项。</t>
  </si>
  <si>
    <t>维修包干结算</t>
  </si>
  <si>
    <t>交付成本之一，主要指集团内部维修服务包干所结算的款项。</t>
  </si>
  <si>
    <t>保养包干结算</t>
  </si>
  <si>
    <t>交付成本之一，主要指集团内部保养服务包干所结算的款项。</t>
  </si>
  <si>
    <t>商贸包干结算</t>
  </si>
  <si>
    <t>交付成本之一，主要指集团内部商贸服务包干所结算的款项。</t>
  </si>
  <si>
    <t>信息包干结算</t>
  </si>
  <si>
    <t>交付成本之一，主要指集团内部信息服务包干所结算的款项。</t>
  </si>
  <si>
    <t>工资</t>
  </si>
  <si>
    <t>交付成本之一，主要指集团内部没办法直接列支在包干部分的工资、奖金、工作津贴、补贴。</t>
  </si>
  <si>
    <t>社保</t>
  </si>
  <si>
    <t>交付成本之一，主要指集团内部没办法直接列支在包干部分的养老保险、工伤保险、医疗保险、失业保险。</t>
  </si>
  <si>
    <t>公积金</t>
  </si>
  <si>
    <t>交付成本之一，主要指集团内部没办法直接列支在包干部分的公积金。</t>
  </si>
  <si>
    <t>交付成本之一，以上交付成本不能涵盖的其他内容。</t>
  </si>
  <si>
    <t>采购成本</t>
  </si>
  <si>
    <t>一级支出类之一，主要指项目采购环节采购人员及其对集团外部所支出的直接费用。</t>
  </si>
  <si>
    <t>外协</t>
  </si>
  <si>
    <t>采购成本之一，主要指外部协作施工内容的采购费用。</t>
  </si>
  <si>
    <t>物料(非能耗)</t>
  </si>
  <si>
    <t>采购成本之一，主要指设备、零配件、材料等货物的采购费用（但不含能耗，即水、电、燃气）。</t>
  </si>
  <si>
    <t>能耗-水</t>
  </si>
  <si>
    <t>采购成本之一，主要指能耗-自来水、中水的采购费用。</t>
  </si>
  <si>
    <t>能耗-电</t>
  </si>
  <si>
    <t>采购成本之一，主要指能耗-电（尖峰平谷）的采购费用。</t>
  </si>
  <si>
    <t>能耗-燃气</t>
  </si>
  <si>
    <t>采购成本之一，主要指能耗-燃气的采购费用。</t>
  </si>
  <si>
    <t>交付成本之一，主要指集团内部没办法直接列支在采购项中的采购人员的工资、奖金、工作津贴、补贴。</t>
  </si>
  <si>
    <t>交付成本之一，主要指集团内部没办法直接列支在采购项中的采购人员的养老保险、工伤保险、医疗保险、失业保险。</t>
  </si>
  <si>
    <t>交付成本之一，主要指集团内部没办法直接列支在采购项中的采购人员的公积金。</t>
  </si>
  <si>
    <t>采购成本之一，以上采购成本不能涵盖的其他内容。</t>
  </si>
  <si>
    <t>管理费用</t>
  </si>
  <si>
    <t>一级支出类之一，主要指过程管理环节管理人员及其对集团外部所支出的间接费用。</t>
  </si>
  <si>
    <t>资质年审</t>
  </si>
  <si>
    <t>管理费用之一，主要指办理资质证件及其审计的费用。</t>
  </si>
  <si>
    <t>办公室费用</t>
  </si>
  <si>
    <t>管理费用之一，主要指办公室使用及期间所发生的维护费用，包括办公室租赁、网费、水费、电费、燃气费、物业费、供暖费、制冷费、维修费、装修费、办公桌椅等。</t>
  </si>
  <si>
    <t>办公用品</t>
  </si>
  <si>
    <t>管理费用之一，主要指办公期间所使用日常办公用品的费用，包括打印机、打印纸、手机、电脑、笔等。</t>
  </si>
  <si>
    <t>招聘</t>
  </si>
  <si>
    <t>管理费用之一，主要指人员招聘期间所发生的费用，包括宣传、会务、软件租用等。</t>
  </si>
  <si>
    <t>会务</t>
  </si>
  <si>
    <t>管理费用之一，主要指行政会议期间所发生的费用，包括用餐、招待、会议室租赁等。</t>
  </si>
  <si>
    <t>宿舍</t>
  </si>
  <si>
    <t>管理费用之一，主要指人员住宿期间所发生的费用，包括宿舍租赁、租赁、网费、水费、电费、燃气费、物业费、供暖费、制冷费、维修费、装修费、床等。</t>
  </si>
  <si>
    <t>电话</t>
  </si>
  <si>
    <t>管理费用之一，主要指电话通讯所发生的费用，包括电话基本年租、月租、流量费。</t>
  </si>
  <si>
    <t>邮递</t>
  </si>
  <si>
    <t>管理费用之一，主要指邮寄或快递的费用。</t>
  </si>
  <si>
    <t>车辆</t>
  </si>
  <si>
    <t>管理费用之一，主要指车辆使用期间所发生的维护费用，包括车辆购置、保险、维护保养、维修。</t>
  </si>
  <si>
    <t>管理费用之一，主要指管理人员的工资、奖金、工作津贴、补贴，管理人员包括财务、行政、人资。</t>
  </si>
  <si>
    <t>管理费用之一，主要指管理人员的养老保险、工伤保险、医疗保险、失业保险，管理人员包括财务、行政、人资。</t>
  </si>
  <si>
    <t>管理费用之一，主要指集团内部没办法直接列支在采购项中的采购人员的公积金，管理人员包括财务、行政、人资。</t>
  </si>
  <si>
    <t>投资支出</t>
  </si>
  <si>
    <t>管理费用之一，主要指外部项目合伙直接产生的管理及财务性投资支出。</t>
  </si>
  <si>
    <t>管理费用之一，以上管理费用不能涵盖的其他内容。</t>
  </si>
  <si>
    <t>销售费用</t>
  </si>
  <si>
    <t>一级支出类之一，主要指销售环节销售或客服人员所支出的间接费用。</t>
  </si>
  <si>
    <t>广告</t>
  </si>
  <si>
    <t>销售费用之一，对外推广、宣传、转介绍的费用。</t>
  </si>
  <si>
    <t>销售费用之一，主要指销售和客服人员的工资、奖金、工作津贴、补贴。</t>
  </si>
  <si>
    <t>提成</t>
  </si>
  <si>
    <t>销售费用之一，主要指销售和客服人员的业务提成。</t>
  </si>
  <si>
    <t>销售费用之一，主要指销售和客服人员的养老保险、工伤保险、医疗保险、失业保险。</t>
  </si>
  <si>
    <t>销售费用之一，主要指销售和客服人员的公积金。</t>
  </si>
  <si>
    <t>销售费用之一，以上销售费用不能涵盖的其他内容。</t>
  </si>
  <si>
    <t>财务费用</t>
  </si>
  <si>
    <t>一级支出类之一，主要指项目现金管理环节所支出的间接费用。</t>
  </si>
  <si>
    <t>贷款利息</t>
  </si>
  <si>
    <t>财务费用之一，主要指因贷款所产生的利息。</t>
  </si>
  <si>
    <t>网银U盾年费</t>
  </si>
  <si>
    <t>财务费用之一，主要指因银行账户管理所产生的网银U盾年费。</t>
  </si>
  <si>
    <t>网银月费</t>
  </si>
  <si>
    <t>财务费用之一，主要指因银行账户管理所产生的网银月费。</t>
  </si>
  <si>
    <t>网银手续费</t>
  </si>
  <si>
    <t>财务费用之一，主要指因银行转账所产生的手续费。</t>
  </si>
  <si>
    <t>销售费用之一，以上财务费用不能涵盖的其他内容。</t>
  </si>
  <si>
    <t>税务费用</t>
  </si>
  <si>
    <t>一级支出类之一，主要指税务管理环节所支出的间接费用。</t>
  </si>
  <si>
    <t>增值税</t>
  </si>
  <si>
    <t>税务费用之一，主要指业务发生的所产生的增值税。</t>
  </si>
  <si>
    <t>附加税</t>
  </si>
  <si>
    <t>税务费用之一，主要指业务发生的所产生的城市建设维护税、教育费附加和地方教育费附加。</t>
  </si>
  <si>
    <t>企业所得税</t>
  </si>
  <si>
    <t>税务费用之一，主要指企业就其来源于境内外的生产、经营所得和其他所得征收的税。</t>
  </si>
  <si>
    <t>个税</t>
  </si>
  <si>
    <t>税务费用之一，主要指代自然人（居民、非居民人）向税务机关缴纳的个人所得税。</t>
  </si>
  <si>
    <t>其他税</t>
  </si>
  <si>
    <t>税务费用之一，以上税务费用不能涵盖的其他内容。</t>
  </si>
  <si>
    <t>减资支出</t>
  </si>
  <si>
    <t>一级支出类之一，主要指不计入成本和费用及往来所减少资产的支出。</t>
  </si>
  <si>
    <t>股东撤资</t>
  </si>
  <si>
    <t>减资支出之一，主要指股东撤离、减少投资的资本。</t>
  </si>
  <si>
    <t>利润分配</t>
  </si>
  <si>
    <t>减资支出之一，主要指股东按投资权益获得利润的分红。</t>
  </si>
  <si>
    <t>往来支出</t>
  </si>
  <si>
    <t>一级支出类之一，主要指不计入成本和费用及减资支出的其他支出。</t>
  </si>
  <si>
    <t>内部转账付款</t>
  </si>
  <si>
    <t>往来支出之一，主要指向公司其他账户转出的款项。</t>
  </si>
  <si>
    <t>借款</t>
  </si>
  <si>
    <t>往来支出之一，主要指向其他账户转出的借款。</t>
  </si>
  <si>
    <t>应付多余付款</t>
  </si>
  <si>
    <t>往来支出之一，主要指意外超出本次应收款范围内的其他应收款项。</t>
  </si>
  <si>
    <t>应收多余退款</t>
  </si>
  <si>
    <t>往来支出之一，主要指意外超出本次应付款范围内的其他应退回款项。</t>
  </si>
  <si>
    <t>保证金付款</t>
  </si>
  <si>
    <t>往来支出之一，主要指各种保证金的退回款。</t>
  </si>
  <si>
    <t>外部转账付款</t>
  </si>
  <si>
    <t>往来支出之一，主要指向公司集团外部其他账户转出的借款。</t>
  </si>
  <si>
    <t>条件查询</t>
  </si>
  <si>
    <t>预决算表(总表)</t>
  </si>
  <si>
    <t>预决算表(分表)</t>
  </si>
  <si>
    <t>检索标识</t>
  </si>
  <si>
    <t>填写要求</t>
  </si>
  <si>
    <t>查询条件</t>
  </si>
  <si>
    <t>查询内容</t>
  </si>
  <si>
    <t>类别</t>
  </si>
  <si>
    <t>科目</t>
  </si>
  <si>
    <t>预算金额</t>
  </si>
  <si>
    <t>回款日决算金额(流水)</t>
  </si>
  <si>
    <t>回款日预决算差额（流水差）</t>
  </si>
  <si>
    <t>账单日决算金额（结清）</t>
  </si>
  <si>
    <t>账单日预决算差额(欠款)</t>
  </si>
  <si>
    <t>科目一类</t>
  </si>
  <si>
    <t>科目二类</t>
  </si>
  <si>
    <t>必填</t>
  </si>
  <si>
    <t>开始日期</t>
  </si>
  <si>
    <t>收入</t>
  </si>
  <si>
    <t>结束日期</t>
  </si>
  <si>
    <t>运行</t>
  </si>
  <si>
    <t>能环</t>
  </si>
  <si>
    <t>合计</t>
  </si>
  <si>
    <t>选填</t>
  </si>
  <si>
    <t>成本</t>
  </si>
  <si>
    <t>项目一类</t>
  </si>
  <si>
    <t>项目二类</t>
  </si>
  <si>
    <t>维修</t>
  </si>
  <si>
    <t>项目编码</t>
  </si>
  <si>
    <t>保养</t>
  </si>
  <si>
    <t>人员姓名</t>
  </si>
  <si>
    <t>项目编号</t>
  </si>
  <si>
    <t>利润</t>
  </si>
  <si>
    <t>毛利</t>
  </si>
  <si>
    <t>外部转账收款</t>
  </si>
  <si>
    <t>员工退回借款</t>
  </si>
  <si>
    <t>支出</t>
  </si>
  <si>
    <t>项目报销</t>
  </si>
  <si>
    <t>外协施工</t>
  </si>
  <si>
    <t>非能耗-物料</t>
  </si>
  <si>
    <t>能耗-水电</t>
  </si>
  <si>
    <t>快递</t>
  </si>
  <si>
    <t>部门外协</t>
  </si>
  <si>
    <t>房租</t>
  </si>
  <si>
    <t>成本节余分红</t>
  </si>
  <si>
    <t>福利</t>
  </si>
  <si>
    <t>股东分红</t>
  </si>
  <si>
    <t>招待</t>
  </si>
  <si>
    <t>差旅费</t>
  </si>
  <si>
    <t>装订</t>
  </si>
  <si>
    <t>增值税、附加税</t>
  </si>
  <si>
    <t>印花税</t>
  </si>
  <si>
    <t>社保（个人承担）</t>
  </si>
  <si>
    <t>公积金（个人承担）</t>
  </si>
  <si>
    <t>账户余额报表</t>
  </si>
  <si>
    <t>金额</t>
  </si>
  <si>
    <t>期初余额</t>
  </si>
  <si>
    <t>本期收入</t>
  </si>
  <si>
    <t>账户编码</t>
  </si>
  <si>
    <t>账户0001-能环-农商丰台支行</t>
  </si>
  <si>
    <t>本期支出</t>
  </si>
  <si>
    <t>账户编号</t>
  </si>
  <si>
    <t>本期差额</t>
  </si>
  <si>
    <t>期末余额</t>
  </si>
  <si>
    <t>主营业务收入</t>
  </si>
  <si>
    <t>分配</t>
  </si>
  <si>
    <t>管理效益</t>
  </si>
  <si>
    <t>税费</t>
  </si>
  <si>
    <t>自动</t>
  </si>
  <si>
    <t>公司规模</t>
  </si>
  <si>
    <t>基数费用</t>
  </si>
  <si>
    <t>项目规模</t>
  </si>
  <si>
    <t>可分配利润</t>
  </si>
  <si>
    <t>进项-销项</t>
  </si>
  <si>
    <t>已分配利润</t>
  </si>
  <si>
    <t>增值及附加税</t>
  </si>
  <si>
    <t>待分配利润</t>
  </si>
  <si>
    <t>是否按类摊销</t>
  </si>
  <si>
    <t>是</t>
  </si>
  <si>
    <t>主体</t>
  </si>
  <si>
    <t>结算方式</t>
  </si>
  <si>
    <t>姓名</t>
  </si>
  <si>
    <t>款项类型</t>
  </si>
  <si>
    <t>项目类型</t>
  </si>
  <si>
    <t>设备类型</t>
  </si>
  <si>
    <t>设备一类</t>
  </si>
  <si>
    <t>设备二类</t>
  </si>
  <si>
    <t>归属主体</t>
  </si>
  <si>
    <t>区域</t>
  </si>
  <si>
    <t>完成状态</t>
  </si>
  <si>
    <t>应付结算类型</t>
  </si>
  <si>
    <t>财务部</t>
  </si>
  <si>
    <t>审核状态</t>
  </si>
  <si>
    <t>收入一类</t>
  </si>
  <si>
    <t>支出一类</t>
  </si>
  <si>
    <t>税率</t>
  </si>
  <si>
    <t>使用规范</t>
  </si>
  <si>
    <t>库管</t>
  </si>
  <si>
    <t>库房</t>
  </si>
  <si>
    <t>票据类型</t>
  </si>
  <si>
    <t>证书类型</t>
  </si>
  <si>
    <t>单位</t>
  </si>
  <si>
    <t>归档位置</t>
  </si>
  <si>
    <t>是否</t>
  </si>
  <si>
    <t>预算类型</t>
  </si>
  <si>
    <t>综合</t>
  </si>
  <si>
    <t>柯林</t>
  </si>
  <si>
    <t>小规模</t>
  </si>
  <si>
    <t>对公转账</t>
  </si>
  <si>
    <t>徐利斌</t>
  </si>
  <si>
    <t>押金</t>
  </si>
  <si>
    <t>主设备</t>
  </si>
  <si>
    <t>主机</t>
  </si>
  <si>
    <t>溴化锂</t>
  </si>
  <si>
    <t>销售部</t>
  </si>
  <si>
    <t>北京</t>
  </si>
  <si>
    <t>未完成</t>
  </si>
  <si>
    <t>公户付款</t>
  </si>
  <si>
    <t>孙莉</t>
  </si>
  <si>
    <t>无误</t>
  </si>
  <si>
    <t>增值税及附加税</t>
  </si>
  <si>
    <t>从设置表中规定数组中选填</t>
  </si>
  <si>
    <t>刘述珍</t>
  </si>
  <si>
    <t>金三环库</t>
  </si>
  <si>
    <t>专票</t>
  </si>
  <si>
    <t>收据</t>
  </si>
  <si>
    <t>份</t>
  </si>
  <si>
    <t>财务室物料供应档案盒</t>
  </si>
  <si>
    <t>业务</t>
  </si>
  <si>
    <t>租赁</t>
  </si>
  <si>
    <t>制冷与供暖运营</t>
  </si>
  <si>
    <t>推广</t>
  </si>
  <si>
    <t>政策奖励</t>
  </si>
  <si>
    <t>一般</t>
  </si>
  <si>
    <t>对私转账</t>
  </si>
  <si>
    <t>赵兴华</t>
  </si>
  <si>
    <t>全款</t>
  </si>
  <si>
    <t>零售</t>
  </si>
  <si>
    <t>电制冷</t>
  </si>
  <si>
    <t>客服部</t>
  </si>
  <si>
    <t>已完成</t>
  </si>
  <si>
    <t>报销</t>
  </si>
  <si>
    <t>刘柯</t>
  </si>
  <si>
    <t>有误</t>
  </si>
  <si>
    <t>根据实际情况自填</t>
  </si>
  <si>
    <t>赵景誉</t>
  </si>
  <si>
    <t>东方梅地亚库</t>
  </si>
  <si>
    <t>普票</t>
  </si>
  <si>
    <t>合同</t>
  </si>
  <si>
    <t>张</t>
  </si>
  <si>
    <t>财务室外协供应档案盒</t>
  </si>
  <si>
    <t>否</t>
  </si>
  <si>
    <t>管理</t>
  </si>
  <si>
    <t>置换</t>
  </si>
  <si>
    <t>节能运营</t>
  </si>
  <si>
    <t>智能物联</t>
  </si>
  <si>
    <t>资产处置</t>
  </si>
  <si>
    <t>冷暖</t>
  </si>
  <si>
    <t>支票</t>
  </si>
  <si>
    <t>周红梅</t>
  </si>
  <si>
    <t>首款</t>
  </si>
  <si>
    <t>真空锅炉</t>
  </si>
  <si>
    <t>运维部</t>
  </si>
  <si>
    <t>捐赠</t>
  </si>
  <si>
    <t>收到退回保证金</t>
  </si>
  <si>
    <t>对外支付保证金</t>
  </si>
  <si>
    <t>填写数值，显示日期格式yyyy/mm/dd</t>
  </si>
  <si>
    <t>和乔丽晶库</t>
  </si>
  <si>
    <t>行政票据</t>
  </si>
  <si>
    <t>验收单</t>
  </si>
  <si>
    <t>项</t>
  </si>
  <si>
    <t>项目负责人</t>
  </si>
  <si>
    <t>无票</t>
  </si>
  <si>
    <t>改造</t>
  </si>
  <si>
    <t>ERP</t>
  </si>
  <si>
    <t>荣辉</t>
  </si>
  <si>
    <t>微邮付</t>
  </si>
  <si>
    <t>刘海燕</t>
  </si>
  <si>
    <t>进度款</t>
  </si>
  <si>
    <t>清洗</t>
  </si>
  <si>
    <t>常压锅炉</t>
  </si>
  <si>
    <t>工程部</t>
  </si>
  <si>
    <t>收到退回押金</t>
  </si>
  <si>
    <t>对外支付押金</t>
  </si>
  <si>
    <t>公式根据已填内容按固定格式自动生成</t>
  </si>
  <si>
    <t>高碑店库</t>
  </si>
  <si>
    <t>合格证</t>
  </si>
  <si>
    <t>m³</t>
  </si>
  <si>
    <t>财务室检测报告档案盒</t>
  </si>
  <si>
    <t>自控</t>
  </si>
  <si>
    <t>芝麻</t>
  </si>
  <si>
    <t>校付通</t>
  </si>
  <si>
    <t>尾款</t>
  </si>
  <si>
    <t>辅机</t>
  </si>
  <si>
    <t>冷却塔</t>
  </si>
  <si>
    <t>商贸部</t>
  </si>
  <si>
    <t>收回借出资金</t>
  </si>
  <si>
    <t>借出资金</t>
  </si>
  <si>
    <t>检测报告</t>
  </si>
  <si>
    <t>m²</t>
  </si>
  <si>
    <t>财务室竣工验收单档案盒</t>
  </si>
  <si>
    <t>安装</t>
  </si>
  <si>
    <t>炎东</t>
  </si>
  <si>
    <t>POS</t>
  </si>
  <si>
    <t>水泵</t>
  </si>
  <si>
    <t>信息部</t>
  </si>
  <si>
    <t>收回错误付款</t>
  </si>
  <si>
    <t>错误付款（待收回）</t>
  </si>
  <si>
    <t>资质</t>
  </si>
  <si>
    <t>财务室销售合同归档盒</t>
  </si>
  <si>
    <t>沐海</t>
  </si>
  <si>
    <t>现金</t>
  </si>
  <si>
    <t>李伟朋</t>
  </si>
  <si>
    <t>风机</t>
  </si>
  <si>
    <t>综合部</t>
  </si>
  <si>
    <t>收到错误汇入资金</t>
  </si>
  <si>
    <t>退还错误汇入资金</t>
  </si>
  <si>
    <t>安全报告</t>
  </si>
  <si>
    <t>kg</t>
  </si>
  <si>
    <t>峻林</t>
  </si>
  <si>
    <t>银承</t>
  </si>
  <si>
    <t>孙方涛</t>
  </si>
  <si>
    <t>管道阀门</t>
  </si>
  <si>
    <t>收到保证金</t>
  </si>
  <si>
    <t>退还保证金</t>
  </si>
  <si>
    <t>体系认证</t>
  </si>
  <si>
    <t>套</t>
  </si>
  <si>
    <t>冬隆</t>
  </si>
  <si>
    <t>商承</t>
  </si>
  <si>
    <t>赵锦誉</t>
  </si>
  <si>
    <t>总裁室</t>
  </si>
  <si>
    <t>收到押金</t>
  </si>
  <si>
    <t>退还押金</t>
  </si>
  <si>
    <t>个</t>
  </si>
  <si>
    <t>承兑到账</t>
  </si>
  <si>
    <t>张立昆</t>
  </si>
  <si>
    <t>收回垫付资金</t>
  </si>
  <si>
    <t>元</t>
  </si>
  <si>
    <t>李军</t>
  </si>
  <si>
    <t>李君</t>
  </si>
  <si>
    <t>垫付资金</t>
  </si>
  <si>
    <t>条</t>
  </si>
  <si>
    <t>郭佩港</t>
  </si>
  <si>
    <t>米</t>
  </si>
  <si>
    <t>赵坤宇</t>
  </si>
  <si>
    <t>件</t>
  </si>
  <si>
    <t>申瑛</t>
  </si>
  <si>
    <t>根</t>
  </si>
  <si>
    <t>赵辉</t>
  </si>
  <si>
    <t>百</t>
  </si>
  <si>
    <t>邱维保</t>
  </si>
  <si>
    <t>盘</t>
  </si>
  <si>
    <t>王景</t>
  </si>
  <si>
    <t>箱</t>
  </si>
  <si>
    <t>王梦飞</t>
  </si>
  <si>
    <t>片</t>
  </si>
  <si>
    <t>李玉萍</t>
  </si>
  <si>
    <t>桶</t>
  </si>
  <si>
    <t>包</t>
  </si>
  <si>
    <t>科研</t>
  </si>
  <si>
    <t>排</t>
  </si>
  <si>
    <t>瓶</t>
  </si>
  <si>
    <t>台</t>
  </si>
  <si>
    <t>捆</t>
  </si>
  <si>
    <t>盒</t>
  </si>
  <si>
    <t>卷</t>
  </si>
  <si>
    <t>平</t>
  </si>
  <si>
    <t>节</t>
  </si>
  <si>
    <t>把</t>
  </si>
  <si>
    <t>支</t>
  </si>
  <si>
    <t>付</t>
  </si>
  <si>
    <t>本</t>
  </si>
  <si>
    <t>块</t>
  </si>
  <si>
    <t>对</t>
  </si>
  <si>
    <t>架</t>
  </si>
  <si>
    <t>批</t>
  </si>
  <si>
    <t>袋</t>
  </si>
  <si>
    <t>辆</t>
  </si>
  <si>
    <t>部</t>
  </si>
  <si>
    <t>只</t>
  </si>
  <si>
    <t>趟</t>
  </si>
  <si>
    <t>收费部</t>
  </si>
  <si>
    <t>柯林-总裁室</t>
  </si>
  <si>
    <t>账户名称</t>
  </si>
  <si>
    <t>开户行</t>
  </si>
  <si>
    <t>开户账号</t>
  </si>
  <si>
    <t>期初余额
2023.3.25</t>
  </si>
  <si>
    <t>期间收入</t>
  </si>
  <si>
    <t>期间支出</t>
  </si>
  <si>
    <t>期间余额</t>
  </si>
  <si>
    <t>8日银行查询余额</t>
  </si>
  <si>
    <t>差额</t>
  </si>
  <si>
    <t>农商丰台支行</t>
  </si>
  <si>
    <t>0201000103000023429</t>
  </si>
  <si>
    <t>民生西客站支行</t>
  </si>
  <si>
    <t>农商西城支行</t>
  </si>
  <si>
    <t>1701000103000016231</t>
  </si>
  <si>
    <t>刘述珍邮储行</t>
  </si>
  <si>
    <t>北京行平谷支行</t>
  </si>
  <si>
    <t>01091404700120101001056</t>
  </si>
  <si>
    <t>招行西客站支行</t>
  </si>
  <si>
    <t>110923709210301</t>
  </si>
  <si>
    <t>农商电子银行</t>
  </si>
  <si>
    <t>5月23日、6月27日、9月22日、9月27日到账</t>
  </si>
  <si>
    <t>铁信网</t>
  </si>
  <si>
    <t>建行木樨园支行</t>
  </si>
  <si>
    <t>11050165500000001413</t>
  </si>
  <si>
    <t>建信融通</t>
  </si>
  <si>
    <t>北京三汇能环科技发展有限公司</t>
  </si>
  <si>
    <t>6月26日到期</t>
  </si>
  <si>
    <t>项目归档盒</t>
  </si>
  <si>
    <t>承包公司</t>
  </si>
  <si>
    <t>发包公司</t>
  </si>
  <si>
    <t>竣工状态</t>
  </si>
  <si>
    <t>竣工时间</t>
  </si>
  <si>
    <t>项目地标</t>
  </si>
  <si>
    <t>序号</t>
  </si>
  <si>
    <t>ID</t>
  </si>
  <si>
    <t>地标名称</t>
  </si>
  <si>
    <t>合同类型</t>
  </si>
  <si>
    <t>商务负责人</t>
  </si>
  <si>
    <t>立项时间</t>
  </si>
  <si>
    <t>项目名称</t>
  </si>
  <si>
    <t>项目金额</t>
  </si>
  <si>
    <t>项目开始日期</t>
  </si>
  <si>
    <t>项目交付日期</t>
  </si>
  <si>
    <t>新星石油</t>
  </si>
  <si>
    <t>主机-电制冷机组</t>
  </si>
  <si>
    <t>运维-保养</t>
  </si>
  <si>
    <t>风冷活塞机等空调设备清洗及年度维保合同</t>
  </si>
  <si>
    <t>P20220601-000077</t>
  </si>
  <si>
    <t>兴安嘉业物业</t>
  </si>
  <si>
    <t>主机-溴化锂机组</t>
  </si>
  <si>
    <t>EMC-节能运营</t>
  </si>
  <si>
    <t>2022年制冷5月加时费</t>
  </si>
  <si>
    <t>P20220601-000079</t>
  </si>
  <si>
    <t>金三环宾馆</t>
  </si>
  <si>
    <t>金三环宾馆能源管理合同</t>
  </si>
  <si>
    <t>P20220601-000081</t>
  </si>
  <si>
    <t>华胜富邦-中泽农</t>
  </si>
  <si>
    <t>运维-零售</t>
  </si>
  <si>
    <t>22年采购通讯模块</t>
  </si>
  <si>
    <t>P20220606-000084</t>
  </si>
  <si>
    <t>汇恒远大-久峰月季国际酒店</t>
  </si>
  <si>
    <t>运维-维修</t>
  </si>
  <si>
    <t>2台机组维修服务</t>
  </si>
  <si>
    <t>P20220610-000086</t>
  </si>
  <si>
    <t>唐山文丰</t>
  </si>
  <si>
    <t>销售1.5吨溶液</t>
  </si>
  <si>
    <t>P20220610-000087</t>
  </si>
  <si>
    <t>将台酒店</t>
  </si>
  <si>
    <t>22-23年1台直燃机年度保养</t>
  </si>
  <si>
    <t>P20220610-000088</t>
  </si>
  <si>
    <t>友信劳务公司-任丘华北油田</t>
  </si>
  <si>
    <t>辅机-其他</t>
  </si>
  <si>
    <t>运维-清洗</t>
  </si>
  <si>
    <t>2022年壁挂式空调清洗费</t>
  </si>
  <si>
    <t>P20220610-000089</t>
  </si>
  <si>
    <t>碧海方舟-京都儿童医院</t>
  </si>
  <si>
    <t>22年3号机组捡漏补漏</t>
  </si>
  <si>
    <t>P20220610-000090</t>
  </si>
  <si>
    <t>22年采购两台双良原厂屏蔽泵</t>
  </si>
  <si>
    <t>P20220610-000091</t>
  </si>
  <si>
    <t>五瑞互联-北京杰富瑞大厦</t>
  </si>
  <si>
    <t>一台远大机组化学清洗、冷却塔化学清洗</t>
  </si>
  <si>
    <t>P20220610-000092</t>
  </si>
  <si>
    <t>溴化锂机组年度保养</t>
  </si>
  <si>
    <t>P20220610-000094</t>
  </si>
  <si>
    <t>豪嘉酒店-众诚实业</t>
  </si>
  <si>
    <t>更换Y型过滤器和压力表</t>
  </si>
  <si>
    <t>P20220610-000095</t>
  </si>
  <si>
    <t>海特光电</t>
  </si>
  <si>
    <t>螺杆式冷水机组年度维护保养（开利原装油及配件）； 2.冷凝器化学（物理）清洗、预膜</t>
  </si>
  <si>
    <t>P20220610-000096</t>
  </si>
  <si>
    <t>荣宝斋</t>
  </si>
  <si>
    <t>22年管道更换阀门等配件</t>
  </si>
  <si>
    <t>P20220610-000097</t>
  </si>
  <si>
    <t>华电轻型燃机服务-盈坤世纪</t>
  </si>
  <si>
    <t>22-23年2台螺杆机维保</t>
  </si>
  <si>
    <t>P20220610-000098</t>
  </si>
  <si>
    <t>程田家园古玩市场</t>
  </si>
  <si>
    <t>2022年直燃机清洗和溶液再生等技术服务</t>
  </si>
  <si>
    <t>P20220610-000099</t>
  </si>
  <si>
    <t>味还行-蜀国演义酒店</t>
  </si>
  <si>
    <t>22年1台机组化学清洗</t>
  </si>
  <si>
    <t>P20220610-000100</t>
  </si>
  <si>
    <t>2022年1-2月兴安嘉业加时费</t>
  </si>
  <si>
    <t>P20220610-000101</t>
  </si>
  <si>
    <t>西京医院</t>
  </si>
  <si>
    <t>22-23年3台风冷机组保养</t>
  </si>
  <si>
    <t>P20220610-000102</t>
  </si>
  <si>
    <t>天津平河建材城</t>
  </si>
  <si>
    <t>22-23年一台直燃机年度保养</t>
  </si>
  <si>
    <t>P20220610-000103</t>
  </si>
  <si>
    <t>华大钧翔-房山长阳CSD商务广场</t>
  </si>
  <si>
    <t>2022年2号直燃机春季维修</t>
  </si>
  <si>
    <t>P20220610-000104</t>
  </si>
  <si>
    <t>EMC-制冷与供暖运营</t>
  </si>
  <si>
    <t>EMC5年合同</t>
  </si>
  <si>
    <t>P20220610-000105</t>
  </si>
  <si>
    <t>运维-运行</t>
  </si>
  <si>
    <t>22-23年螺杆机维保+运行</t>
  </si>
  <si>
    <t>P20220610-000106</t>
  </si>
  <si>
    <t>22年3台直燃机年度保养</t>
  </si>
  <si>
    <t>P20220610-000107</t>
  </si>
  <si>
    <t>环境大厦</t>
  </si>
  <si>
    <t>22-23年开利直燃机2台年度维保</t>
  </si>
  <si>
    <t>P20220610-000108</t>
  </si>
  <si>
    <t>22-23年中央空调托管运行及年度维保</t>
  </si>
  <si>
    <t>P20220610-000109</t>
  </si>
  <si>
    <t>松下制冷-中石油-上地CPECC大厦</t>
  </si>
  <si>
    <t>运维-改造</t>
  </si>
  <si>
    <t>上地办公楼更换直燃机组等设备及其配套施工</t>
  </si>
  <si>
    <t>P20220610-000110</t>
  </si>
  <si>
    <t>蜂巢工厂</t>
  </si>
  <si>
    <t>2022年蜂巢工场3月供暖加时</t>
  </si>
  <si>
    <t>P20220610-000111</t>
  </si>
  <si>
    <t>2022年3月供暖加时费</t>
  </si>
  <si>
    <t>P20220610-000112</t>
  </si>
  <si>
    <t>韩太汽车</t>
  </si>
  <si>
    <t>主机-真空锅炉</t>
  </si>
  <si>
    <t>22-23年2台燃烧机年度保养</t>
  </si>
  <si>
    <t>P20220610-000113</t>
  </si>
  <si>
    <t>华联-公益西桥店</t>
  </si>
  <si>
    <t>22-23年3台离心机年度保养</t>
  </si>
  <si>
    <t>P20220610-000114</t>
  </si>
  <si>
    <t>中物理想物业-理想大厦</t>
  </si>
  <si>
    <t>22-23年1台LG直燃机年度保养</t>
  </si>
  <si>
    <t>P20220610-000115</t>
  </si>
  <si>
    <t>2022年风机盘管更换一台电机</t>
  </si>
  <si>
    <t>P20220610-000116</t>
  </si>
  <si>
    <t>诚通嘉晟-九章别墅会所</t>
  </si>
  <si>
    <t>2台真空锅炉年度保养</t>
  </si>
  <si>
    <t>P20220610-000117</t>
  </si>
  <si>
    <t>北青华宁</t>
  </si>
  <si>
    <t>直燃机维保/水处理/冷却塔物理清洗</t>
  </si>
  <si>
    <t>P20220610-000118</t>
  </si>
  <si>
    <t>博源紫宸-博源大厦</t>
  </si>
  <si>
    <t>2022-2023年度中央空调年度维保</t>
  </si>
  <si>
    <t>P20220610-000119</t>
  </si>
  <si>
    <t>平房青年路汽车商贸-东方活力</t>
  </si>
  <si>
    <t>2022年1#直燃机更换电机线圈</t>
  </si>
  <si>
    <t>P20220610-000120</t>
  </si>
  <si>
    <t>金融街物业-西直门华电大厦</t>
  </si>
  <si>
    <t>溴化锂直燃机、锅炉、水泵设备维保运行服务</t>
  </si>
  <si>
    <t>P20220610-000121</t>
  </si>
  <si>
    <t>金鼎达-华严北里八号院</t>
  </si>
  <si>
    <t>22年一台锅炉单次抽真空</t>
  </si>
  <si>
    <t>P20220610-000122</t>
  </si>
  <si>
    <t>2022年2月销售接触器和热继电保护器</t>
  </si>
  <si>
    <t>P20220610-000123</t>
  </si>
  <si>
    <t>2022年1#机组低氮改造</t>
  </si>
  <si>
    <t>P20220610-000124</t>
  </si>
  <si>
    <t>成都华昌物业-妇女儿童中心</t>
  </si>
  <si>
    <t>2022年3月-8月直燃型冷热水机组额维护保养补充协议</t>
  </si>
  <si>
    <t>P20220610-000125</t>
  </si>
  <si>
    <t>2022年2月销售电磁阀</t>
  </si>
  <si>
    <t>P20220610-000126</t>
  </si>
  <si>
    <t>中安恒鑫-新华国际中心</t>
  </si>
  <si>
    <t>辅机-末端</t>
  </si>
  <si>
    <t>工程-安装</t>
  </si>
  <si>
    <t>新华国际中心A座3层322室内装饰配套空调工程</t>
  </si>
  <si>
    <t>P20220610-000127</t>
  </si>
  <si>
    <t>新华国际中心A座2层230室内装饰配套空调工程</t>
  </si>
  <si>
    <t>P20220610-000128</t>
  </si>
  <si>
    <t>新华国际中心C座106室内装饰配套空调工程</t>
  </si>
  <si>
    <t>P20220610-000129</t>
  </si>
  <si>
    <t>新华国际中心D座110、111室内装饰配套空调工程</t>
  </si>
  <si>
    <t>P20220610-000130</t>
  </si>
  <si>
    <t>九号温泉</t>
  </si>
  <si>
    <t>2022年九号温泉锅炉更换烟管服务合同</t>
  </si>
  <si>
    <t>P20220610-000131</t>
  </si>
  <si>
    <t>包钢稀土钢板材</t>
  </si>
  <si>
    <t>22-23年运行年度托管</t>
  </si>
  <si>
    <t>P20220610-000132</t>
  </si>
  <si>
    <t>2022年2月更换燃烧器模块</t>
  </si>
  <si>
    <t>P20220610-000133</t>
  </si>
  <si>
    <t>长治金鼎煤焦化公司</t>
  </si>
  <si>
    <t>6台溴冷机机组大修项目</t>
  </si>
  <si>
    <t>P20220610-000136</t>
  </si>
  <si>
    <t>第一太平戴维斯-东方梅地亚中心</t>
  </si>
  <si>
    <t>2021年梅地亚入户维修</t>
  </si>
  <si>
    <t>P20220610-000137</t>
  </si>
  <si>
    <t>纵横三北热力-北发大酒店</t>
  </si>
  <si>
    <t>22年北发酒店3台直燃机检查技术服务</t>
  </si>
  <si>
    <t>P20220610-000138</t>
  </si>
  <si>
    <t>茂汇万华-燕郊韦斯特商业大厦</t>
  </si>
  <si>
    <t>22年一台直燃机检漏，溶液现场浓缩</t>
  </si>
  <si>
    <t>P20220610-000139</t>
  </si>
  <si>
    <t>P20220610-000140</t>
  </si>
  <si>
    <t>博识物业-冬残奥村</t>
  </si>
  <si>
    <t>主机-常压锅炉</t>
  </si>
  <si>
    <t>2022年冬奥会设备机房运行服务合同</t>
  </si>
  <si>
    <t>P20220610-000141</t>
  </si>
  <si>
    <t>六合恒盛</t>
  </si>
  <si>
    <t>热水锅炉设备采购合同</t>
  </si>
  <si>
    <t>P20220610-000142</t>
  </si>
  <si>
    <t>北京蓝天瑞德-明发广场</t>
  </si>
  <si>
    <t>2022年采购一台真空泵</t>
  </si>
  <si>
    <t>P20220610-000143</t>
  </si>
  <si>
    <t>博大开拓-万源分公司五厂+一厂</t>
  </si>
  <si>
    <t>更换一台电动阀电机</t>
  </si>
  <si>
    <t>P20220610-000144</t>
  </si>
  <si>
    <t>聚佳豪庭酒店</t>
  </si>
  <si>
    <t>2022年销售4台风机盘管电机</t>
  </si>
  <si>
    <t>P20220610-000145</t>
  </si>
  <si>
    <t>东方梅地亚C大堂空调管井管道维修</t>
  </si>
  <si>
    <t>P20220610-000146</t>
  </si>
  <si>
    <t>同方科迅-国粹苑</t>
  </si>
  <si>
    <t>更换2个排烟传感器</t>
  </si>
  <si>
    <t>P20220610-000147</t>
  </si>
  <si>
    <t>同方科迅-通惠大厦</t>
  </si>
  <si>
    <t>更换变频器</t>
  </si>
  <si>
    <t>P20220610-000148</t>
  </si>
  <si>
    <t>2022年更换1台电机及电动阀</t>
  </si>
  <si>
    <t>P20220610-000149</t>
  </si>
  <si>
    <t>2022年1#冷冻机蒸发器铜管泄漏维修</t>
  </si>
  <si>
    <t>P20220610-000150</t>
  </si>
  <si>
    <t>乔治费歇尔</t>
  </si>
  <si>
    <t>两台螺杆机年度维保</t>
  </si>
  <si>
    <t>P20220610-000151</t>
  </si>
  <si>
    <t>国家管网-廊坊管道局</t>
  </si>
  <si>
    <t>2022年三洋直燃机3台，冷却塔，冷却水水质，冷冻水水质，水泵维保</t>
  </si>
  <si>
    <t>P20220610-000153</t>
  </si>
  <si>
    <t>翠微-公主坟+牡丹店</t>
  </si>
  <si>
    <t>2022年2台直燃机维保技术服务</t>
  </si>
  <si>
    <t>P20220610-000154</t>
  </si>
  <si>
    <t>东方航空</t>
  </si>
  <si>
    <t>分体空调维修框架合同 （代管超航项目）</t>
  </si>
  <si>
    <t>P20220610-000155</t>
  </si>
  <si>
    <t>中石油-上地CPECC大厦</t>
  </si>
  <si>
    <t>3台精密空调年度保养</t>
  </si>
  <si>
    <t>P20220610-000156</t>
  </si>
  <si>
    <t>深圳南山热电</t>
  </si>
  <si>
    <t>2022年设备检修合同</t>
  </si>
  <si>
    <t>P20220610-000157</t>
  </si>
  <si>
    <t>中石油-鼓楼外大街店</t>
  </si>
  <si>
    <t>2022年2台直燃机，水处理，冷却塔等年度维保</t>
  </si>
  <si>
    <t>P20220610-000158</t>
  </si>
  <si>
    <t>2021-2022通惠大厦机组维保</t>
  </si>
  <si>
    <t>P20220610-000161</t>
  </si>
  <si>
    <t>华地融信-新华东方科技园</t>
  </si>
  <si>
    <t>东方科技园1A303、304、305、306空调改造工程</t>
  </si>
  <si>
    <t>P20220610-000164</t>
  </si>
  <si>
    <t>中国移动学院</t>
  </si>
  <si>
    <t>2021年综合教研楼燃气设备维修</t>
  </si>
  <si>
    <t>P20220610-000169</t>
  </si>
  <si>
    <t>2021年深圳南山热电厂溶液采购合同</t>
  </si>
  <si>
    <t>P20220610-000170</t>
  </si>
  <si>
    <t>华联-回龙观同城街店</t>
  </si>
  <si>
    <t>2022年机组年度维保</t>
  </si>
  <si>
    <t>P20220610-000172</t>
  </si>
  <si>
    <t>包头医学院第二附属医院</t>
  </si>
  <si>
    <t>安装分体空调</t>
  </si>
  <si>
    <t>P20220610-000177</t>
  </si>
  <si>
    <t>2021年杰富瑞大厦一台直燃机低氮改造</t>
  </si>
  <si>
    <t>P20220610-000178</t>
  </si>
  <si>
    <t>国粹苑项目3#直燃机大修</t>
  </si>
  <si>
    <t>P20220610-000181</t>
  </si>
  <si>
    <t>新疆华泰氯碱厂</t>
  </si>
  <si>
    <t>2021年1#2#4#溴化锂冷冻机更换铜管维修服务</t>
  </si>
  <si>
    <t>P20220610-000182</t>
  </si>
  <si>
    <t>21-22年年直燃机等年度维保合同</t>
  </si>
  <si>
    <t>P20220610-000184</t>
  </si>
  <si>
    <t>沁园公寓</t>
  </si>
  <si>
    <t>供暖和制冷合同能源管理合同</t>
  </si>
  <si>
    <t>P20220610-000186</t>
  </si>
  <si>
    <t>科学出版社</t>
  </si>
  <si>
    <t>工程-改造</t>
  </si>
  <si>
    <t>20211025科学出版社东皇城根园区暖气改造工程技术服务合同</t>
  </si>
  <si>
    <t>P20220610-000189</t>
  </si>
  <si>
    <t>秦皇岛明珠购物中心</t>
  </si>
  <si>
    <t>2021年秦皇岛明珠购物中心直燃机年度保养技术服务合同</t>
  </si>
  <si>
    <t>P20220610-000192</t>
  </si>
  <si>
    <t>2021年4台机组设备修理服务合同</t>
  </si>
  <si>
    <t>P20220610-000193</t>
  </si>
  <si>
    <t>2021-2022年直燃机年度保养技术服务合同</t>
  </si>
  <si>
    <t>P20220610-000197</t>
  </si>
  <si>
    <t>汇金世达-新华科技大厦</t>
  </si>
  <si>
    <t>2021年新华科技大厦 2105、2007、1112、1802、1207、1018 房间空调工程</t>
  </si>
  <si>
    <t>P20220610-000199</t>
  </si>
  <si>
    <t>2021年东方科技园1B302空调工程</t>
  </si>
  <si>
    <t>P20220610-000201</t>
  </si>
  <si>
    <t>新华国际A315及C523房间改造工程</t>
  </si>
  <si>
    <t>P20220610-000203</t>
  </si>
  <si>
    <t>新华国际C523空调施工工程</t>
  </si>
  <si>
    <t>P20220610-000204</t>
  </si>
  <si>
    <t>新华国际A315空调施工工程</t>
  </si>
  <si>
    <t>P20220610-000205</t>
  </si>
  <si>
    <t>新华国际C座521室及A座319室空调改造工程</t>
  </si>
  <si>
    <t>P20220610-000206</t>
  </si>
  <si>
    <t>新华国际C座105及A座326室内空调改造工程</t>
  </si>
  <si>
    <t>P20220610-000209</t>
  </si>
  <si>
    <t>华地恒达-新华东方文创大厦</t>
  </si>
  <si>
    <t>东方文创408/209/210/217/423/426空调消防改造工程</t>
  </si>
  <si>
    <t>P20220610-000212</t>
  </si>
  <si>
    <t>工程-自控</t>
  </si>
  <si>
    <t>2021年电解车间溴化锂机组远传通信系统改造服务合同</t>
  </si>
  <si>
    <t>P20220610-000216</t>
  </si>
  <si>
    <t>2021年综合教研楼可燃气体报警器控制设备更换采购合同</t>
  </si>
  <si>
    <t>P20220610-000218</t>
  </si>
  <si>
    <t>新华国际中心C座B1-109室及D座B1-107室定制装饰空调配套工程</t>
  </si>
  <si>
    <t>P20220610-000219</t>
  </si>
  <si>
    <t>华地恒泰-新华创新产业园草桥</t>
  </si>
  <si>
    <t>新华创新产业园8层2.0办公室空调改造工程</t>
  </si>
  <si>
    <t>P20220610-000224</t>
  </si>
  <si>
    <t>新华创新产业园 1007/1011室定制装修空调工程</t>
  </si>
  <si>
    <t>P20220610-000227</t>
  </si>
  <si>
    <t>尚西泊图</t>
  </si>
  <si>
    <t>2021年尚西泊图直燃机采购安装合同</t>
  </si>
  <si>
    <t>P20220610-000228</t>
  </si>
  <si>
    <t>运达通汇-林奥嘉园</t>
  </si>
  <si>
    <t>林澳嘉园麦当劳排油烟管、给水管及排烟改造</t>
  </si>
  <si>
    <t>P20220610-000230</t>
  </si>
  <si>
    <t>2021年8月1#机组捡漏</t>
  </si>
  <si>
    <t>P20220610-000231</t>
  </si>
  <si>
    <t>2021年新华创新产业园1010空调改造</t>
  </si>
  <si>
    <t>P20220610-000234</t>
  </si>
  <si>
    <t>2021年新疆华泰重工采购5吨溶液</t>
  </si>
  <si>
    <t>P20220610-000239</t>
  </si>
  <si>
    <t>广州富力美好置业-富力万丽酒店</t>
  </si>
  <si>
    <t>2021-2022年度直燃机、冷却塔年度维保</t>
  </si>
  <si>
    <t>P20220610-000243</t>
  </si>
  <si>
    <t>2021年7月燃气体报警器维修</t>
  </si>
  <si>
    <t>P20220610-000253</t>
  </si>
  <si>
    <t>2021年7月新华科技大厦17层空调改造</t>
  </si>
  <si>
    <t>P20220610-000255</t>
  </si>
  <si>
    <t>新华国际中心房间空调施工工程</t>
  </si>
  <si>
    <t>P20220610-000257</t>
  </si>
  <si>
    <t>新华创新产业园702风机盘管改造工程</t>
  </si>
  <si>
    <t>P20220610-000258</t>
  </si>
  <si>
    <t>2021年7月新华创新产业园805、1008、1009房间及办公区空调工程</t>
  </si>
  <si>
    <t>P20220610-000260</t>
  </si>
  <si>
    <t>2021年公益西桥华联3#离心机维修服务合同</t>
  </si>
  <si>
    <t>P20220610-000265</t>
  </si>
  <si>
    <t>松下制冷-中坤广场</t>
  </si>
  <si>
    <t>直燃型溴化锂吸收式冷热水机组设备安装工程专业分包合同</t>
  </si>
  <si>
    <t>P20220610-000276</t>
  </si>
  <si>
    <t>北方联合电力-包头第二热电厂东泵站</t>
  </si>
  <si>
    <t>21年300MW热泵溴化锂溶液循环泵检修采购合同</t>
  </si>
  <si>
    <t>P20220610-000280</t>
  </si>
  <si>
    <t>新华创新产业园806-810室定制空调工程</t>
  </si>
  <si>
    <t>P20220610-000288</t>
  </si>
  <si>
    <t>通惠大厦地下一层1#溴化锂直燃机溶液转换阀更换</t>
  </si>
  <si>
    <t>P20220610-000290</t>
  </si>
  <si>
    <t>松下制冷-中石油-鼓楼外大街店</t>
  </si>
  <si>
    <t>20210520成套工程安装分包合同（中石油工程公司）</t>
  </si>
  <si>
    <t>P20220610-000293</t>
  </si>
  <si>
    <t>天铭弘-中石油-鼓楼外大街店</t>
  </si>
  <si>
    <t>2021年中国石油工程建设更换直燃机破拆楼板工程</t>
  </si>
  <si>
    <t>P20220610-000296</t>
  </si>
  <si>
    <t>新华阳关-集团一部（科技大厦）</t>
  </si>
  <si>
    <t>2021年新华集团1部空调战略施工工程框架合同</t>
  </si>
  <si>
    <t>P20220610-000297</t>
  </si>
  <si>
    <t>新诺咨询-梅地亚中心</t>
  </si>
  <si>
    <t>供冷供暖服务，补充协议</t>
  </si>
  <si>
    <t>P20220610-000298</t>
  </si>
  <si>
    <t>新华阳关-集团二部（国际中心）</t>
  </si>
  <si>
    <t>2021-2022年度新华阳光集团2部配套空调战略实施合同</t>
  </si>
  <si>
    <t>P20220610-000304</t>
  </si>
  <si>
    <t>宣钢-焦化厂一净化+二净化</t>
  </si>
  <si>
    <t>2021年年焦化厂作业区制冷机保养合同</t>
  </si>
  <si>
    <t>P20220610-000305</t>
  </si>
  <si>
    <t>直燃机年度保养技术服务合同</t>
  </si>
  <si>
    <t>P20220610-000308</t>
  </si>
  <si>
    <t>2021年销售冷却塔清洗药剂</t>
  </si>
  <si>
    <t>P20220610-000310</t>
  </si>
  <si>
    <t>21-22年冷水机组维修保养服务合同</t>
  </si>
  <si>
    <t>P20220610-000314</t>
  </si>
  <si>
    <t>科协大厦</t>
  </si>
  <si>
    <t>锅炉燃烧机维修</t>
  </si>
  <si>
    <t>P20220610-000350</t>
  </si>
  <si>
    <t>建龙钢铁</t>
  </si>
  <si>
    <t>溴化锂机组维修维保，清洗</t>
  </si>
  <si>
    <t>P20220610-000351</t>
  </si>
  <si>
    <t>国安-香河天下第一城</t>
  </si>
  <si>
    <t>2019年春季检修</t>
  </si>
  <si>
    <t>P20220610-000355</t>
  </si>
  <si>
    <t>2018年设备检修合同</t>
  </si>
  <si>
    <t>P20220610-000356</t>
  </si>
  <si>
    <t>建工博海-富力万丽酒店</t>
  </si>
  <si>
    <t>2021年钢管、管件及阀门采购合同</t>
  </si>
  <si>
    <t>P20220610-000357</t>
  </si>
  <si>
    <t>东方梅地亚中心空调设备设施更换维修协议</t>
  </si>
  <si>
    <t>P20220610-000367</t>
  </si>
  <si>
    <t>凯雷德热力-江山赋</t>
  </si>
  <si>
    <t>2021真空锅炉买卖合同</t>
  </si>
  <si>
    <t>P20220610-000368</t>
  </si>
  <si>
    <t>星河商贸-富地广场</t>
  </si>
  <si>
    <t>2021年大金空调蒸发器、风机、风翼清洗-呆账</t>
  </si>
  <si>
    <t>P20220610-000370</t>
  </si>
  <si>
    <t>承德白楼宾馆</t>
  </si>
  <si>
    <t>2021美意机组泄漏大修</t>
  </si>
  <si>
    <t>P20220610-000371</t>
  </si>
  <si>
    <t>银隆商业-缤纷五洲酒店</t>
  </si>
  <si>
    <t>21-22年2台直燃机，2台水泵，3台冷却泵，3台冷温水泵，水处理</t>
  </si>
  <si>
    <t>P20220610-000374</t>
  </si>
  <si>
    <t>2020新增二台超低温空气源热泵</t>
  </si>
  <si>
    <t>P20220610-000375</t>
  </si>
  <si>
    <t>致绿科技-前门三庆园酒店</t>
  </si>
  <si>
    <t>前门三庆园维修</t>
  </si>
  <si>
    <t>P20220610-000376</t>
  </si>
  <si>
    <t>2020年电解车间3#、5#冷冻溴化锂机组维修合同</t>
  </si>
  <si>
    <t>P20220610-000377</t>
  </si>
  <si>
    <t>2020年中国移动学院燃气瓶库维保合同</t>
  </si>
  <si>
    <t>P20220610-000382</t>
  </si>
  <si>
    <t>新华阳光-新华金融大厦</t>
  </si>
  <si>
    <t>2019年新华金融大厦维修冷却水管道合同</t>
  </si>
  <si>
    <t>P20220610-000387</t>
  </si>
  <si>
    <t>2019年盈坤世纪排烟风机维修（呆账）</t>
  </si>
  <si>
    <t>P20220610-000390</t>
  </si>
  <si>
    <t>2019年盈坤世纪 冷却塔1#2#3#减速机轴承更换减速机轴、减速机压盖维修（呆账）</t>
  </si>
  <si>
    <t>P20220610-000391</t>
  </si>
  <si>
    <t>2019年盈坤世纪小时以太网关报价单（呆账）</t>
  </si>
  <si>
    <t>P20220610-000392</t>
  </si>
  <si>
    <t>2019年盈坤世纪采购真空泵报价单（呆账）</t>
  </si>
  <si>
    <t>P20220610-000393</t>
  </si>
  <si>
    <t>中汇博泰（北京）</t>
  </si>
  <si>
    <t>2019-2020年度中汇博泰两台直燃机年度维保合同</t>
  </si>
  <si>
    <t>P20220610-000401</t>
  </si>
  <si>
    <t>2018-2019年中汇博泰直燃机维保合同</t>
  </si>
  <si>
    <t>P20220610-000403</t>
  </si>
  <si>
    <t>中安兴徽-新华汇金中心</t>
  </si>
  <si>
    <t>2019-2020年汇金中心一台直燃机维保，一台水泵漏水处理</t>
  </si>
  <si>
    <t>P20220610-000405</t>
  </si>
  <si>
    <t>2018-2019</t>
  </si>
  <si>
    <t>P20220610-000406</t>
  </si>
  <si>
    <t>2019年尚西泊图直燃机低氮燃烧改造合同</t>
  </si>
  <si>
    <t>P20220610-000411</t>
  </si>
  <si>
    <t>艺海兴龙-天竺空港工业区</t>
  </si>
  <si>
    <t>2018-2019年力浩2号楼中央空调维修保养合同</t>
  </si>
  <si>
    <t>P20220610-000416</t>
  </si>
  <si>
    <t>风机盘管维护保养</t>
  </si>
  <si>
    <t>P20220610-000418</t>
  </si>
  <si>
    <t>2019-2020东方文创大厦直燃机年度保养技术服务合同</t>
  </si>
  <si>
    <t>P20220610-000419</t>
  </si>
  <si>
    <t>直燃机吸收器和冷凝器 化学清洗及水处理服务</t>
  </si>
  <si>
    <t>P20220610-000431</t>
  </si>
  <si>
    <t>德兰伟业-北京市东城区法院南院</t>
  </si>
  <si>
    <t>20200408 东城法院南区远大直燃机年度维保合同（16000）-合同终止</t>
  </si>
  <si>
    <t>P20220610-000444</t>
  </si>
  <si>
    <t>三河星罗城购物中心</t>
  </si>
  <si>
    <t>20200210制冷机组采购安装合同（3106943.18）</t>
  </si>
  <si>
    <t>P20220610-000447</t>
  </si>
  <si>
    <t>天津天保热电</t>
  </si>
  <si>
    <t>2020年发电厂机组大修</t>
  </si>
  <si>
    <t>P20220610-000464</t>
  </si>
  <si>
    <t>创新联盟-可味美食城十八区</t>
  </si>
  <si>
    <t>2020-2021年度 十八区可味美食城二期 直燃机年度维保-呆账</t>
  </si>
  <si>
    <t>P20220610-000466</t>
  </si>
  <si>
    <t>曼海能源-立业大厦</t>
  </si>
  <si>
    <t>工程-其他</t>
  </si>
  <si>
    <t>空调冷温水管道改造安装合同</t>
  </si>
  <si>
    <t>P20220610-000483</t>
  </si>
  <si>
    <t>供暖EMC合同10年期限</t>
  </si>
  <si>
    <t>P20220610-000491</t>
  </si>
  <si>
    <t>2028年-2030年中央空调节能改造合同延续补充协议</t>
  </si>
  <si>
    <t>P20220610-000494</t>
  </si>
  <si>
    <t>中建八局-朗诗大厦</t>
  </si>
  <si>
    <t>直燃机系统设备销售合同</t>
  </si>
  <si>
    <t>P20220610-000499</t>
  </si>
  <si>
    <t>2020年设备修理维保合同</t>
  </si>
  <si>
    <t>P20220610-000504</t>
  </si>
  <si>
    <t>江苏杨辉物业-华汇大厦</t>
  </si>
  <si>
    <t>主板采购</t>
  </si>
  <si>
    <t>P20220610-000505</t>
  </si>
  <si>
    <t>2020-2021年度机组维保</t>
  </si>
  <si>
    <t>P20220610-000506</t>
  </si>
  <si>
    <t>第一太平戴维斯-宇达创意中心</t>
  </si>
  <si>
    <t>P20220610-000508</t>
  </si>
  <si>
    <t>京广心诺广告传媒</t>
  </si>
  <si>
    <t>2017年-2027年东方梅地亚中心A座四层办公区制冷和供暖合同</t>
  </si>
  <si>
    <t>P20220610-000509</t>
  </si>
  <si>
    <t>2020年水泵更换水封</t>
  </si>
  <si>
    <t>P20220610-000510</t>
  </si>
  <si>
    <t>天津劝宝超市-劝宝购物广场</t>
  </si>
  <si>
    <t>辅机-水泵</t>
  </si>
  <si>
    <t>2022年冷却泵节电合同能源管理，冷温水泵节电合同能源管理合同</t>
  </si>
  <si>
    <t>P20220610-000511</t>
  </si>
  <si>
    <t>2020082#机组主板维修呆账</t>
  </si>
  <si>
    <t>P20220610-000514</t>
  </si>
  <si>
    <t>P20220610-000517</t>
  </si>
  <si>
    <t>天津怡湾酒店有限公司</t>
  </si>
  <si>
    <t>燃气过滤器销售</t>
  </si>
  <si>
    <t>P20220610-000521</t>
  </si>
  <si>
    <t>北京融昆-鼎昆大厦</t>
  </si>
  <si>
    <t>鼎昆大厦直燃机销售和安装</t>
  </si>
  <si>
    <t>P20220610-000522</t>
  </si>
  <si>
    <t>2020-2021年通惠大厦机组维保</t>
  </si>
  <si>
    <t>P20220610-000526</t>
  </si>
  <si>
    <t>2019-2020年通惠大厦机组年度维保</t>
  </si>
  <si>
    <t>P20220610-000527</t>
  </si>
  <si>
    <t>2019-2020年四惠国粹苑机组年度维保</t>
  </si>
  <si>
    <t>P20220610-000528</t>
  </si>
  <si>
    <t>四惠国粹苑直燃机年度维护保养</t>
  </si>
  <si>
    <t>P20220610-000530</t>
  </si>
  <si>
    <t>机组维修技术服务-呆账</t>
  </si>
  <si>
    <t>P20220610-000541</t>
  </si>
  <si>
    <t>邢台钢铁</t>
  </si>
  <si>
    <t>蒸汽型溴化锂吸收式冷水机组大修和保养</t>
  </si>
  <si>
    <t>P20220610-000542</t>
  </si>
  <si>
    <t>朝阳规划艺术馆</t>
  </si>
  <si>
    <t>2020-2022中央空调年度维保</t>
  </si>
  <si>
    <t>P20220610-000544</t>
  </si>
  <si>
    <t>瑞成盛达-华亨大厦</t>
  </si>
  <si>
    <t>燃气直燃型溴化锂吸收式冷温水机组控制主板销售（呆账）</t>
  </si>
  <si>
    <t>P20220610-000559</t>
  </si>
  <si>
    <t>遵化国际饭店</t>
  </si>
  <si>
    <t>2#蒸汽型溴化锂吸收式冷水机组检漏等技术服务合同</t>
  </si>
  <si>
    <t>P20220610-000562</t>
  </si>
  <si>
    <t>辅机-冷却塔</t>
  </si>
  <si>
    <t>2020年开式横流冷却塔年度保养和水质稳定处理技术服务</t>
  </si>
  <si>
    <t>P20220610-000563</t>
  </si>
  <si>
    <t>美洋物业-和乔丽晶</t>
  </si>
  <si>
    <t>P20220610-000579</t>
  </si>
  <si>
    <t>直燃型溴化锂吸收式冷温水机组年度保养技术服务合同-呆账</t>
  </si>
  <si>
    <t>P20220610-000580</t>
  </si>
  <si>
    <t>骏马国际酒店</t>
  </si>
  <si>
    <t>2020年直燃机年度保养技术服务合同-呆账</t>
  </si>
  <si>
    <t>P20220610-000584</t>
  </si>
  <si>
    <t>内蒙古鹿勤-包头市人民政府服务中心</t>
  </si>
  <si>
    <t>2台直燃机年度维保</t>
  </si>
  <si>
    <t>P20220613-000587</t>
  </si>
  <si>
    <t>北京大学-北大畅春园</t>
  </si>
  <si>
    <t>22-23年一台真空锅炉维保</t>
  </si>
  <si>
    <t>P20220614-000588</t>
  </si>
  <si>
    <t>2022年蒸汽管道更换</t>
  </si>
  <si>
    <t>P20220614-000589</t>
  </si>
  <si>
    <t>2021年富地广场风机盘管清洗项目-呆账</t>
  </si>
  <si>
    <t>P20220614-000591</t>
  </si>
  <si>
    <t>2022年热泵热水机组换热器化学清洗预膜</t>
  </si>
  <si>
    <t>P20220614-000593</t>
  </si>
  <si>
    <t>富力万丽酒店2018年直燃机采购合同</t>
  </si>
  <si>
    <t>P20220614-000594</t>
  </si>
  <si>
    <t>2022年集中隔离观察点设备机房运行服务</t>
  </si>
  <si>
    <t>P20220614-000595</t>
  </si>
  <si>
    <t>22年2号机组维修</t>
  </si>
  <si>
    <t>P20220614-000596</t>
  </si>
  <si>
    <t>望京合生麒麟新天地</t>
  </si>
  <si>
    <t>2#冷冻机大修施工项目</t>
  </si>
  <si>
    <t>P20220614-000597</t>
  </si>
  <si>
    <t>明拓集团</t>
  </si>
  <si>
    <t>销售压力变送器，电动两通调节阀</t>
  </si>
  <si>
    <t>P20220615-000598</t>
  </si>
  <si>
    <t>宝健</t>
  </si>
  <si>
    <t>2台溴化锂机组检修</t>
  </si>
  <si>
    <t>P20220616-000601</t>
  </si>
  <si>
    <t>16台风机盘管清洗</t>
  </si>
  <si>
    <t>P20220621-000604</t>
  </si>
  <si>
    <t>天工兴邦-嘉美风尚</t>
  </si>
  <si>
    <t>22-23年直燃机年度保养</t>
  </si>
  <si>
    <t>P20220622-000606</t>
  </si>
  <si>
    <t>销售冷剂泵和溶液泵</t>
  </si>
  <si>
    <t>P20220622-000607</t>
  </si>
  <si>
    <t>22年室内盘管安装循环泵</t>
  </si>
  <si>
    <t>P20220623-000610</t>
  </si>
  <si>
    <t>22-23年螺杆机年度保养</t>
  </si>
  <si>
    <t>P20220627-000612</t>
  </si>
  <si>
    <t>青海宜化</t>
  </si>
  <si>
    <t>溴化锂机组维修</t>
  </si>
  <si>
    <t>P20220627-000613</t>
  </si>
  <si>
    <t>东方上达-翠微大成路店</t>
  </si>
  <si>
    <t>2台直燃机吸收器冷凝器化学清洗</t>
  </si>
  <si>
    <t>P20220628-000614</t>
  </si>
  <si>
    <t>中检大厦</t>
  </si>
  <si>
    <t>3台直燃机低氮改造</t>
  </si>
  <si>
    <t>P20220630-000616</t>
  </si>
  <si>
    <t>中牧实业</t>
  </si>
  <si>
    <t>中牧实验大楼空调维保托管</t>
  </si>
  <si>
    <t>P20220701-000618</t>
  </si>
  <si>
    <t>松下冷机-果蔬好生活北京泛亚店</t>
  </si>
  <si>
    <t>冷冻机保温服务</t>
  </si>
  <si>
    <t>P20220701-000620</t>
  </si>
  <si>
    <t>22年因房间不出风改造风道</t>
  </si>
  <si>
    <t>P20220701-000621</t>
  </si>
  <si>
    <t>2022年销售5桶清洗剂</t>
  </si>
  <si>
    <t>P20220704-000622</t>
  </si>
  <si>
    <t>22-23年2台直燃机年度维保</t>
  </si>
  <si>
    <t>P20220705-000625</t>
  </si>
  <si>
    <t>天津劝宝超市-劝宝新都汇</t>
  </si>
  <si>
    <t>22-23年1台直燃机年度维保</t>
  </si>
  <si>
    <t>P20220705-000627</t>
  </si>
  <si>
    <t>天津鲁华</t>
  </si>
  <si>
    <t>螺杆机单次保养</t>
  </si>
  <si>
    <t>P20220705-000628</t>
  </si>
  <si>
    <t>水泵加装变频器工程</t>
  </si>
  <si>
    <t>P20220705-000629</t>
  </si>
  <si>
    <t>天津空气动力-中粮</t>
  </si>
  <si>
    <t>P20220707-000633</t>
  </si>
  <si>
    <t>城建大厦</t>
  </si>
  <si>
    <t>1#锅炉大修</t>
  </si>
  <si>
    <t>P20220707-000634</t>
  </si>
  <si>
    <t>安装一台二手水泵</t>
  </si>
  <si>
    <t>P20220711-000635</t>
  </si>
  <si>
    <t>德胜门合生财富广场</t>
  </si>
  <si>
    <t>3#机加注制冷剂</t>
  </si>
  <si>
    <t>P20220711-000636</t>
  </si>
  <si>
    <t>P20220712-000639</t>
  </si>
  <si>
    <t>2022年2#直燃机低氮改造</t>
  </si>
  <si>
    <t>P20220715-000645</t>
  </si>
  <si>
    <t>承德围场-顶奕酒店</t>
  </si>
  <si>
    <t>2022年2台螺杆机单次保养</t>
  </si>
  <si>
    <t>P20220717-000646</t>
  </si>
  <si>
    <t>宣钢-焦化厂一净化</t>
  </si>
  <si>
    <t>2022年焦化厂二区溴化锂机组维修20220907</t>
  </si>
  <si>
    <t>P20220718-000647</t>
  </si>
  <si>
    <t>圆歌文化-白沟国际商贸城</t>
  </si>
  <si>
    <t>水泵维修</t>
  </si>
  <si>
    <t>P20220722-000652</t>
  </si>
  <si>
    <t>上海诺冷-北京怀柔区冰上运动中心</t>
  </si>
  <si>
    <t>1台螺杆机维修</t>
  </si>
  <si>
    <t>P20220726-000654</t>
  </si>
  <si>
    <t>22年销售一台冷却塔电机</t>
  </si>
  <si>
    <t>P20220728-000655</t>
  </si>
  <si>
    <t>2台直燃机年度维保，水处理</t>
  </si>
  <si>
    <t>P20220728-000656</t>
  </si>
  <si>
    <t>宝坻商业总公司-劝宝购物广场</t>
  </si>
  <si>
    <t>22年负一层人防区空调降噪风机盘管安装</t>
  </si>
  <si>
    <t>P20220801-000660</t>
  </si>
  <si>
    <t>P20220801-000661</t>
  </si>
  <si>
    <t>首商伟业</t>
  </si>
  <si>
    <t>1台直燃机年度维保</t>
  </si>
  <si>
    <t>P20220801-000662</t>
  </si>
  <si>
    <t>更换膨胀阀</t>
  </si>
  <si>
    <t>P20220802-000663</t>
  </si>
  <si>
    <t>承德围场-丽都酒店</t>
  </si>
  <si>
    <t>6台风冷冷热泵机组单次保养</t>
  </si>
  <si>
    <t>P20220805-000664</t>
  </si>
  <si>
    <t>22年东泵站热泵检修</t>
  </si>
  <si>
    <t>P20220809-000669</t>
  </si>
  <si>
    <t>3台直燃机，4台冷却塔，水处理年度维保</t>
  </si>
  <si>
    <t>P20220810-000670</t>
  </si>
  <si>
    <t>朗姿女装裕华路店</t>
  </si>
  <si>
    <t>一台溴冷机维修</t>
  </si>
  <si>
    <t>P20220812-000672</t>
  </si>
  <si>
    <t>22年1#冷冻机机蒸发器铜管二次堵漏维修</t>
  </si>
  <si>
    <t>P20220815-000674</t>
  </si>
  <si>
    <t>安装可燃气体探测器</t>
  </si>
  <si>
    <t>P20220815-000675</t>
  </si>
  <si>
    <t>顶奕香河国际酒店</t>
  </si>
  <si>
    <t>2022年4台螺杆机单次保养</t>
  </si>
  <si>
    <t>P20220815-000676</t>
  </si>
  <si>
    <t>西安新东方大厦</t>
  </si>
  <si>
    <t>工程-销售</t>
  </si>
  <si>
    <t>销售2台直燃机</t>
  </si>
  <si>
    <t>P20220821-000680</t>
  </si>
  <si>
    <t>深圳万物-万科望京时代中心</t>
  </si>
  <si>
    <t>更换6个软连接，30台水泵保养</t>
  </si>
  <si>
    <t>P20220822-000683</t>
  </si>
  <si>
    <t>李家大院食府</t>
  </si>
  <si>
    <t>22-23一台直燃机年度保养</t>
  </si>
  <si>
    <t>P20220824-000694</t>
  </si>
  <si>
    <t>P20220831-000716</t>
  </si>
  <si>
    <t>2022年销售二手温度模块</t>
  </si>
  <si>
    <t>P20220901-000719</t>
  </si>
  <si>
    <t>包头昊锐稀土</t>
  </si>
  <si>
    <t>常压锅炉维修20220904-包头市昊锐稀土有限公司-九原区</t>
  </si>
  <si>
    <t>P20220904-000721</t>
  </si>
  <si>
    <t>22年销售两个模块</t>
  </si>
  <si>
    <t>P20220906-000723</t>
  </si>
  <si>
    <t>隆福大厦</t>
  </si>
  <si>
    <t>2022年供暖季3台锅炉维保、</t>
  </si>
  <si>
    <t>P20220913-000731</t>
  </si>
  <si>
    <t>博大开拓-经海七厂</t>
  </si>
  <si>
    <t>22-23年1台吸收式热泵年度保养</t>
  </si>
  <si>
    <t>P20220915-000732</t>
  </si>
  <si>
    <t>博大开拓-经海五厂</t>
  </si>
  <si>
    <t>22年-23年吸收式热泵保养</t>
  </si>
  <si>
    <t>P20220916-000734</t>
  </si>
  <si>
    <t>直燃机和锅炉年度保养</t>
  </si>
  <si>
    <t>P20220919-000737</t>
  </si>
  <si>
    <t>23-24年1台直燃机、冷却塔、水处理年度维保</t>
  </si>
  <si>
    <t>P20221010-000742</t>
  </si>
  <si>
    <t>曼驰-101中学</t>
  </si>
  <si>
    <t>3台螺杆机单次保养</t>
  </si>
  <si>
    <t>P20221010-000743</t>
  </si>
  <si>
    <t>热泵零售20221011-承德白楼宾馆</t>
  </si>
  <si>
    <t>P20221011-000745</t>
  </si>
  <si>
    <t>国豪物业-韦伯豪家园</t>
  </si>
  <si>
    <t>锅炉EMC运营20221012</t>
  </si>
  <si>
    <t>P20221012-000747</t>
  </si>
  <si>
    <t>22-23年2台溴化锂年度保养</t>
  </si>
  <si>
    <t>P20221014-000752</t>
  </si>
  <si>
    <t>万泉庄一号院</t>
  </si>
  <si>
    <t>6台壁挂炉年度保养</t>
  </si>
  <si>
    <t>P20221018-000757</t>
  </si>
  <si>
    <t>天津南开劝业场</t>
  </si>
  <si>
    <t>2022年度直燃机年度维保、日常运行</t>
  </si>
  <si>
    <t>P20221018-000758</t>
  </si>
  <si>
    <t>上海诺冷-顺义微构工场</t>
  </si>
  <si>
    <t>一台螺杆机维修</t>
  </si>
  <si>
    <t>P20221105-000770</t>
  </si>
  <si>
    <t>解放军93617部队</t>
  </si>
  <si>
    <t>4台锅炉年度保养和运行</t>
  </si>
  <si>
    <t>P20221105-000771</t>
  </si>
  <si>
    <t>22年真空锅炉保养</t>
  </si>
  <si>
    <t>P20221107-000772</t>
  </si>
  <si>
    <t>远东京海制冷-克拉玛依大厦</t>
  </si>
  <si>
    <t>一台直燃机检漏，维修</t>
  </si>
  <si>
    <t>P20221114-000774</t>
  </si>
  <si>
    <t>螺杆机组零售20221116-北京乔治费歇尔管路系统有限公司</t>
  </si>
  <si>
    <t>P20221116-000775</t>
  </si>
  <si>
    <t>2023年溴化锂机组保养同城街店</t>
  </si>
  <si>
    <t>P20221121-000781</t>
  </si>
  <si>
    <t>首华物业-国家体育总局训练局</t>
  </si>
  <si>
    <t>4台锅炉年度保养</t>
  </si>
  <si>
    <t>P20221124-000783</t>
  </si>
  <si>
    <t>直燃机、锅炉、水泵、水处理保养+机房运行</t>
  </si>
  <si>
    <t>P20221202-000792</t>
  </si>
  <si>
    <t>22年采购一支火焰检测器</t>
  </si>
  <si>
    <t>P20221203-000793</t>
  </si>
  <si>
    <t>精密空调零售20221205-CPE-中国石油工程建设有限公司</t>
  </si>
  <si>
    <t>P20221205-000795</t>
  </si>
  <si>
    <t>大唐陕西发电-各火电企业</t>
  </si>
  <si>
    <t>2022 年空调维修保养（打捆）维护-2022 年 12 月大唐陕西发电有限公司各火电企业</t>
  </si>
  <si>
    <t>P20221208-000796</t>
  </si>
  <si>
    <t>2022年9月直燃型冷热水机组维保</t>
  </si>
  <si>
    <t>P20221209-000798</t>
  </si>
  <si>
    <t>2023年中央空调溴化锂机组保养</t>
  </si>
  <si>
    <t>P20221212-000799</t>
  </si>
  <si>
    <t>2023年螺杆机组保养</t>
  </si>
  <si>
    <t>P20221213-000800</t>
  </si>
  <si>
    <t>2022-2023年度锅炉、板换等维保</t>
  </si>
  <si>
    <t>P20221214-000801</t>
  </si>
  <si>
    <t>国信-朝航-大兴机场</t>
  </si>
  <si>
    <t>大兴机场行李系统行李现场基础运维业务服务采购项目</t>
  </si>
  <si>
    <t>P20221223-000806</t>
  </si>
  <si>
    <t>2023年溴化锂机组年度保养保养</t>
  </si>
  <si>
    <t>P20221223-000807</t>
  </si>
  <si>
    <t>青岛广联升-泰州明发广场</t>
  </si>
  <si>
    <t>2022年蒸汽锅炉运行</t>
  </si>
  <si>
    <t>P20221226-000809</t>
  </si>
  <si>
    <t>溴化锂机组保养</t>
  </si>
  <si>
    <t>P20221228-000810</t>
  </si>
  <si>
    <t>2023年销售1套麦克维尔离心机和1台启动柜</t>
  </si>
  <si>
    <t>P20221228-000812</t>
  </si>
  <si>
    <t>P20221228-000813</t>
  </si>
  <si>
    <t>2022-2023年锅炉年度保养</t>
  </si>
  <si>
    <t>P20230114-000829</t>
  </si>
  <si>
    <t>世邦魏理仕-朗诗大厦（融汇佳盛）</t>
  </si>
  <si>
    <t>直燃机、冷却塔、水泵、软化水箱、软水器、分水器、集水器年度保养</t>
  </si>
  <si>
    <t>P20230114-000830</t>
  </si>
  <si>
    <t>三河兴达房地产</t>
  </si>
  <si>
    <t>2023年兴达国道南办公楼三层中央空调重新安装调试工程（三层，建筑面积约6800㎡）</t>
  </si>
  <si>
    <t>P20230201-000837</t>
  </si>
  <si>
    <t>2#锅炉更换扇形轮及压力变送器</t>
  </si>
  <si>
    <t>P20230207-000842</t>
  </si>
  <si>
    <t>2023年4号机组更换变频器（西诺克）</t>
  </si>
  <si>
    <t>P20230207-000843</t>
  </si>
  <si>
    <t>松下制冷-中钢</t>
  </si>
  <si>
    <t>SG-63H分体组装（松下制冷（大连）有限公司）、DG-51H分体组装（松下制冷（大连）有限公司）、LCC-92DH分体组装（松下制冷（大连）有限公司）</t>
  </si>
  <si>
    <t>P20230208-000844</t>
  </si>
  <si>
    <t>嘉诚热力</t>
  </si>
  <si>
    <t>一台锅炉单次故障处理</t>
  </si>
  <si>
    <t>P20230216-000848</t>
  </si>
  <si>
    <t>2023年3号机组更换变频器（ABB）</t>
  </si>
  <si>
    <t>P20230220-000852</t>
  </si>
  <si>
    <t>株洲建设雅马哈</t>
  </si>
  <si>
    <t>购买一个控制显示屏</t>
  </si>
  <si>
    <t>P20230220-000854</t>
  </si>
  <si>
    <t>2022年2台螺杆机单次保养增项</t>
  </si>
  <si>
    <t>P20230224-000861</t>
  </si>
  <si>
    <t>23年贰台直燃机年度保养</t>
  </si>
  <si>
    <t>P20230301-000865</t>
  </si>
  <si>
    <t>天昱诚-天津汉沽如家酒店</t>
  </si>
  <si>
    <t>2022年伺服电机，相序保护开关更换</t>
  </si>
  <si>
    <t>P20230302-000868</t>
  </si>
  <si>
    <t>2023年机组解码</t>
  </si>
  <si>
    <t>P20230302-000869</t>
  </si>
  <si>
    <t>圆歌文化-宜佳旺购物广场</t>
  </si>
  <si>
    <t>1台螺杆机，2台离心机年度维保</t>
  </si>
  <si>
    <t>P20230302-000870</t>
  </si>
  <si>
    <t>维修费预付</t>
  </si>
  <si>
    <t>P20230302-000871</t>
  </si>
  <si>
    <t>云郦酒店</t>
  </si>
  <si>
    <t>一台直燃机及冷却塔年度保养及水处理</t>
  </si>
  <si>
    <t>P20230303-000872</t>
  </si>
  <si>
    <t>23-24年直燃机保养合同</t>
  </si>
  <si>
    <t>P20230307-000879</t>
  </si>
  <si>
    <t>23-24年直燃机房支行合同</t>
  </si>
  <si>
    <t>P20230307-000880</t>
  </si>
  <si>
    <t>P20230313-000886</t>
  </si>
  <si>
    <t>23-24年1台直燃机年度保养</t>
  </si>
  <si>
    <t>P20230313-000887</t>
  </si>
  <si>
    <t>23-24年3台离心机年度保养</t>
  </si>
  <si>
    <t>P20230315-000890</t>
  </si>
  <si>
    <t>直燃机安装增项（C栋屋面烟道位置改变）</t>
  </si>
  <si>
    <t>P20230324-000906</t>
  </si>
  <si>
    <t>兴安嘉业</t>
  </si>
  <si>
    <t>中央空调溴化锂机组</t>
  </si>
  <si>
    <t>2023年4月兴安嘉业更换屏蔽泵两台</t>
  </si>
  <si>
    <t>P20230404-000920</t>
  </si>
  <si>
    <t>昌平南口-北京昌乐万达广场商业运营管理有限公司</t>
  </si>
  <si>
    <t>主机-溴化锂机组维修20230406-昌平南口-北京昌乐万达广场商业运营管理有限公司</t>
  </si>
  <si>
    <t>P20230406-000922</t>
  </si>
  <si>
    <t>P20230411-000927</t>
  </si>
  <si>
    <t>信翔恒瑞-皇城国际</t>
  </si>
  <si>
    <t>Z20230413-000001</t>
  </si>
  <si>
    <t>无</t>
  </si>
  <si>
    <t>管理-部门</t>
  </si>
  <si>
    <t>2022财年-运维部-部门管理</t>
  </si>
  <si>
    <t>Z20230413-000002</t>
  </si>
  <si>
    <t>2022财年-销售部-部门管理</t>
  </si>
  <si>
    <t>Z20230413-000003</t>
  </si>
  <si>
    <t>2022财年-工程部-部门管理</t>
  </si>
  <si>
    <t>Z20230413-000004</t>
  </si>
  <si>
    <t>2022财年-总裁室-部门管理</t>
  </si>
  <si>
    <t>Z20230413-000005</t>
  </si>
  <si>
    <t>2022财年-财务部-部门管理</t>
  </si>
  <si>
    <t>Z20230413-000006</t>
  </si>
  <si>
    <t>2022财年-信息部-部门管理</t>
  </si>
  <si>
    <t>Z20230413-000007</t>
  </si>
  <si>
    <t>2022财年-商贸部-部门管理</t>
  </si>
  <si>
    <t>Z20230413-000008</t>
  </si>
  <si>
    <t>2022财年-综合部-部门管理</t>
  </si>
  <si>
    <t>Z20230413-000009</t>
  </si>
  <si>
    <t>2022财年-客服部-部门管理</t>
  </si>
  <si>
    <t>Z20230413-000010</t>
  </si>
  <si>
    <t>2023财年-运维部-部门管理</t>
  </si>
  <si>
    <t>Z20230413-000011</t>
  </si>
  <si>
    <t>2023财年-销售部-部门管理</t>
  </si>
  <si>
    <t>Z20230413-000012</t>
  </si>
  <si>
    <t>2023财年-工程部-部门管理</t>
  </si>
  <si>
    <t>Z20230413-000013</t>
  </si>
  <si>
    <t>2023财年-总裁室-部门管理</t>
  </si>
  <si>
    <t>Z20230413-000014</t>
  </si>
  <si>
    <t>2023财年-财务部-部门管理</t>
  </si>
  <si>
    <t>Z20230413-000015</t>
  </si>
  <si>
    <t>2023财年-信息部-部门管理</t>
  </si>
  <si>
    <t>Z20230413-000016</t>
  </si>
  <si>
    <t>2023财年-商贸部-部门管理</t>
  </si>
  <si>
    <t>Z20230413-000017</t>
  </si>
  <si>
    <t>2023财年-综合部-部门管理</t>
  </si>
  <si>
    <t>Z20230413-000018</t>
  </si>
  <si>
    <t>2023财年-客服部-部门管理</t>
  </si>
  <si>
    <t>Z20230413-000019</t>
  </si>
  <si>
    <t>Z20230413-000029</t>
  </si>
  <si>
    <t>Z20230413-000030</t>
  </si>
  <si>
    <t>Z20230413-000033</t>
  </si>
  <si>
    <t>Z20230413-000034</t>
  </si>
  <si>
    <t>Z20230413-000035</t>
  </si>
  <si>
    <t>Z20230413-000036</t>
  </si>
  <si>
    <t>Z20230413-000037</t>
  </si>
  <si>
    <t>Z20230413-000038</t>
  </si>
  <si>
    <t>Z20230413-000039</t>
  </si>
  <si>
    <t>Z20230413-000042</t>
  </si>
  <si>
    <t>Z20230413-000044</t>
  </si>
  <si>
    <t>Z20230413-000045</t>
  </si>
  <si>
    <t>Z20230413-000046</t>
  </si>
  <si>
    <t>Z20230413-000048</t>
  </si>
  <si>
    <t>Z20230413-000049</t>
  </si>
  <si>
    <t>Z20230413-000051</t>
  </si>
  <si>
    <t>Z20230413-000052</t>
  </si>
  <si>
    <t>Z20230413-000053</t>
  </si>
  <si>
    <t>Z20230413-000054</t>
  </si>
  <si>
    <t>Z20230413-000055</t>
  </si>
  <si>
    <t>Z20230413-000065</t>
  </si>
  <si>
    <t>Z20230413-000066</t>
  </si>
  <si>
    <t>Z20230413-000068</t>
  </si>
  <si>
    <t>Z20230413-000069</t>
  </si>
  <si>
    <t>Z20230413-000071</t>
  </si>
  <si>
    <t>Z20230413-000072</t>
  </si>
  <si>
    <t>Z20230413-000073</t>
  </si>
  <si>
    <t>Z20230413-000074</t>
  </si>
  <si>
    <t>Z20230413-000075</t>
  </si>
  <si>
    <t>Z20230413-000076</t>
  </si>
  <si>
    <t>Z20230413-000078</t>
  </si>
  <si>
    <t>Z20230413-000080</t>
  </si>
  <si>
    <t>Z20230413-000081</t>
  </si>
  <si>
    <t>Z20230413-000082</t>
  </si>
  <si>
    <t>中央空调溴化锂机组EMC运营20220623</t>
  </si>
  <si>
    <t>P20220623-000609</t>
  </si>
  <si>
    <t>深圳万物-望京万科时代</t>
  </si>
  <si>
    <t>辅助设备-水泵维修20230130-望京万科时代中心-深圳万物商企物业有限公司</t>
  </si>
  <si>
    <t>P20230130-000831</t>
  </si>
  <si>
    <t>2023-2024电制冷年度维保-北京华联商厦股份有限公司丰台分公司</t>
  </si>
  <si>
    <t>P20230306-000876</t>
  </si>
  <si>
    <t>主机-常压锅炉零售20230323-深圳万物-望京万科时代</t>
  </si>
  <si>
    <t>P20230323-000904</t>
  </si>
  <si>
    <t>主机-溴化锂机组零售20230327-韩太汽车</t>
  </si>
  <si>
    <t>P20230327-000912</t>
  </si>
  <si>
    <t>北京北青华宁</t>
  </si>
  <si>
    <t>主机-溴化锂机组保养20230328-北京北青华宁</t>
  </si>
  <si>
    <t>P20230328-000913</t>
  </si>
  <si>
    <t>华电-盈坤世纪</t>
  </si>
  <si>
    <t>2023年盈坤世纪电制冷机组年度保养</t>
  </si>
  <si>
    <t>P20230330-000916</t>
  </si>
  <si>
    <t>主机-电制冷机组保养20230404-荣宝斋</t>
  </si>
  <si>
    <t>P20230404-000919</t>
  </si>
  <si>
    <t>主机-溴化锂机组保养20230411-将台酒店</t>
  </si>
  <si>
    <t>P20230411-000928</t>
  </si>
  <si>
    <t>直燃机安装补充协议增项（直燃机冷却水管路由及三通阀及烟囱路</t>
  </si>
  <si>
    <t>P20230413-000935</t>
  </si>
  <si>
    <t>P20230413-000936</t>
  </si>
  <si>
    <t>2023年海特光电电制冷机组保养续签</t>
  </si>
  <si>
    <t>P20230413-000937</t>
  </si>
  <si>
    <t>煤制甲醇合成车间B区</t>
  </si>
  <si>
    <t>主机-溴化锂机组保养20230417-煤制甲醇合成车间B区</t>
  </si>
  <si>
    <t>P20230417-000943</t>
  </si>
  <si>
    <t>以岭北京商务公司</t>
  </si>
  <si>
    <t>其他保养-能环--以岭北京商务公司-20230421</t>
  </si>
  <si>
    <t>P20230421-000947</t>
  </si>
  <si>
    <t>鑫杭盛+西单明珠商场</t>
  </si>
  <si>
    <t>主机-电制冷机组保养-能环--鑫杭盛+西单明珠商场-20230423</t>
  </si>
  <si>
    <t>P20230423-000949</t>
  </si>
  <si>
    <t>中赫工体</t>
  </si>
  <si>
    <t>主机-电制冷机组运行20230216-工人体育馆-中赫工体（北京）商业运营管理有限公司</t>
  </si>
  <si>
    <t>P20230216-000847</t>
  </si>
  <si>
    <t>氯碱厂电解车间</t>
  </si>
  <si>
    <t>商贸-其他</t>
  </si>
  <si>
    <t>主机-电制冷机组其他-能环--氯碱厂电解车间-20230424</t>
  </si>
  <si>
    <t>P20230424-000952</t>
  </si>
  <si>
    <t>刘伟中</t>
  </si>
  <si>
    <t>2020-2021年度空气源热泵购销合同（134950）-承德白楼宾馆</t>
  </si>
  <si>
    <t>P20220610-000442</t>
  </si>
  <si>
    <t>Z20230413-000083</t>
  </si>
  <si>
    <t>华昌物业-成都妇女儿童中心</t>
  </si>
  <si>
    <t>主机-溴化锂</t>
  </si>
  <si>
    <t>主机-溴化锂机组保养20230306-华昌物业-成都妇女儿童中心</t>
  </si>
  <si>
    <t>P20230306-000874</t>
  </si>
  <si>
    <t>主机-电制冷机组保养-峻林--首华物业-国家体育总局训练局-20230504</t>
  </si>
  <si>
    <t>P20230504-000968</t>
  </si>
  <si>
    <t>经办人</t>
  </si>
  <si>
    <t>应收部门</t>
  </si>
  <si>
    <t>收入二类</t>
  </si>
  <si>
    <t>摘要</t>
  </si>
  <si>
    <t>应收日期</t>
  </si>
  <si>
    <t>应收金额</t>
  </si>
  <si>
    <t>应收类型</t>
  </si>
  <si>
    <t>填写人</t>
  </si>
  <si>
    <t>备注</t>
  </si>
  <si>
    <t>期数</t>
  </si>
  <si>
    <t>已结款</t>
  </si>
  <si>
    <t>未结款</t>
  </si>
  <si>
    <t>已开票</t>
  </si>
  <si>
    <t>未开票</t>
  </si>
  <si>
    <t>应收公司</t>
  </si>
  <si>
    <t>应收编号</t>
  </si>
  <si>
    <t>应收编码</t>
  </si>
  <si>
    <t>审批日期</t>
  </si>
  <si>
    <t>审批人</t>
  </si>
  <si>
    <t>审批状态</t>
  </si>
  <si>
    <t>审批意见</t>
  </si>
  <si>
    <t>应收00001</t>
  </si>
  <si>
    <t>应收00002</t>
  </si>
  <si>
    <t>应收00003</t>
  </si>
  <si>
    <t>应收00004</t>
  </si>
  <si>
    <t>应收00005</t>
  </si>
  <si>
    <t>应收00006</t>
  </si>
  <si>
    <t>应收00007</t>
  </si>
  <si>
    <t>应收00008</t>
  </si>
  <si>
    <t>应收00009</t>
  </si>
  <si>
    <t>应收00010</t>
  </si>
  <si>
    <t>应收00011</t>
  </si>
  <si>
    <t>应收00012</t>
  </si>
  <si>
    <t>应收00013</t>
  </si>
  <si>
    <t>应收00014</t>
  </si>
  <si>
    <t>应收00015</t>
  </si>
  <si>
    <t>应收00016</t>
  </si>
  <si>
    <t>应收00017</t>
  </si>
  <si>
    <t>应收00018</t>
  </si>
  <si>
    <t>应收00019</t>
  </si>
  <si>
    <t>应收00020</t>
  </si>
  <si>
    <t>应收00021</t>
  </si>
  <si>
    <t>应收00022</t>
  </si>
  <si>
    <t>应收00023</t>
  </si>
  <si>
    <t>应收00024</t>
  </si>
  <si>
    <t>应收00025</t>
  </si>
  <si>
    <t>应收00026</t>
  </si>
  <si>
    <t>应收00027</t>
  </si>
  <si>
    <t>应收00028</t>
  </si>
  <si>
    <t>应收00029</t>
  </si>
  <si>
    <t>应收00030</t>
  </si>
  <si>
    <t>应收00031</t>
  </si>
  <si>
    <t>应收00032</t>
  </si>
  <si>
    <t>应收00033</t>
  </si>
  <si>
    <t>应收00034</t>
  </si>
  <si>
    <t>应收00035</t>
  </si>
  <si>
    <t>应收00036</t>
  </si>
  <si>
    <t>应收00037</t>
  </si>
  <si>
    <t>应收00038</t>
  </si>
  <si>
    <t>应收00039</t>
  </si>
  <si>
    <t>应收00040</t>
  </si>
  <si>
    <t>应收00041</t>
  </si>
  <si>
    <t>应收00042</t>
  </si>
  <si>
    <t>应收00043</t>
  </si>
  <si>
    <t>应收00044</t>
  </si>
  <si>
    <t>应收00045</t>
  </si>
  <si>
    <t>应收00046</t>
  </si>
  <si>
    <t>应收00047</t>
  </si>
  <si>
    <t>应收00048</t>
  </si>
  <si>
    <t>应收00049</t>
  </si>
  <si>
    <t>应收00050</t>
  </si>
  <si>
    <t>应收00051</t>
  </si>
  <si>
    <t>应收00052</t>
  </si>
  <si>
    <t>应收00053</t>
  </si>
  <si>
    <t>应收00054</t>
  </si>
  <si>
    <t>应收00055</t>
  </si>
  <si>
    <t>应收00056</t>
  </si>
  <si>
    <t>应收00057</t>
  </si>
  <si>
    <t>应收00058</t>
  </si>
  <si>
    <t>应收00059</t>
  </si>
  <si>
    <t>应收00060</t>
  </si>
  <si>
    <t>应收00061</t>
  </si>
  <si>
    <t>应收00062</t>
  </si>
  <si>
    <t>应收00063</t>
  </si>
  <si>
    <t>应收00064</t>
  </si>
  <si>
    <t>应收00065</t>
  </si>
  <si>
    <t>应收00066</t>
  </si>
  <si>
    <t>应收00067</t>
  </si>
  <si>
    <t>应收00068</t>
  </si>
  <si>
    <t>应收00069</t>
  </si>
  <si>
    <t>应收00070</t>
  </si>
  <si>
    <t>应收00071</t>
  </si>
  <si>
    <t>应收00072</t>
  </si>
  <si>
    <t>应收00073</t>
  </si>
  <si>
    <t>应收00074</t>
  </si>
  <si>
    <t>应收00075</t>
  </si>
  <si>
    <t>应收00076</t>
  </si>
  <si>
    <t>应收00077</t>
  </si>
  <si>
    <t>应收00078</t>
  </si>
  <si>
    <t>应收00079</t>
  </si>
  <si>
    <t>应收00080</t>
  </si>
  <si>
    <t>应收00081</t>
  </si>
  <si>
    <t>应收00082</t>
  </si>
  <si>
    <t>应收00083</t>
  </si>
  <si>
    <t>应收00084</t>
  </si>
  <si>
    <t>应收00085</t>
  </si>
  <si>
    <t>应收00086</t>
  </si>
  <si>
    <t>应收00087</t>
  </si>
  <si>
    <t>应收00088</t>
  </si>
  <si>
    <t>应收00089</t>
  </si>
  <si>
    <t>应收00090</t>
  </si>
  <si>
    <t>应收00091</t>
  </si>
  <si>
    <t>应收00092</t>
  </si>
  <si>
    <t>应收00093</t>
  </si>
  <si>
    <t>应收00094</t>
  </si>
  <si>
    <t>应收00095</t>
  </si>
  <si>
    <t>应收00096</t>
  </si>
  <si>
    <t>应收00097</t>
  </si>
  <si>
    <t>应收00098</t>
  </si>
  <si>
    <t>应收00099</t>
  </si>
  <si>
    <t>应收00100</t>
  </si>
  <si>
    <t>应收00101</t>
  </si>
  <si>
    <t>应收00102</t>
  </si>
  <si>
    <t>应收00103</t>
  </si>
  <si>
    <t>应收00104</t>
  </si>
  <si>
    <t>应收00105</t>
  </si>
  <si>
    <t>应收00106</t>
  </si>
  <si>
    <t>应收00107</t>
  </si>
  <si>
    <t>应收00108</t>
  </si>
  <si>
    <t>应收00109</t>
  </si>
  <si>
    <t>应收00110</t>
  </si>
  <si>
    <t>应收00111</t>
  </si>
  <si>
    <t>应收00112</t>
  </si>
  <si>
    <t>应收00113</t>
  </si>
  <si>
    <t>应收00114</t>
  </si>
  <si>
    <t>应收00115</t>
  </si>
  <si>
    <t>应收00116</t>
  </si>
  <si>
    <t>应收00117</t>
  </si>
  <si>
    <t>应收00118</t>
  </si>
  <si>
    <t>应收00119</t>
  </si>
  <si>
    <t>应收00120</t>
  </si>
  <si>
    <t>应收00121</t>
  </si>
  <si>
    <t>应收00122</t>
  </si>
  <si>
    <t>应收00123</t>
  </si>
  <si>
    <t>应收00124</t>
  </si>
  <si>
    <t>应收00125</t>
  </si>
  <si>
    <t>应收00126</t>
  </si>
  <si>
    <t>应收00127</t>
  </si>
  <si>
    <t>应收00128</t>
  </si>
  <si>
    <t>应收00129</t>
  </si>
  <si>
    <t>应收00130</t>
  </si>
  <si>
    <t>应收00131</t>
  </si>
  <si>
    <t>应收00132</t>
  </si>
  <si>
    <t>应收00133</t>
  </si>
  <si>
    <t>应收00134</t>
  </si>
  <si>
    <t>应收00135</t>
  </si>
  <si>
    <t>应收00136</t>
  </si>
  <si>
    <t>应收00137</t>
  </si>
  <si>
    <t>应收00138</t>
  </si>
  <si>
    <t>应收00139</t>
  </si>
  <si>
    <t>应收00140</t>
  </si>
  <si>
    <t>应收00141</t>
  </si>
  <si>
    <t>应收00142</t>
  </si>
  <si>
    <t>应收00143</t>
  </si>
  <si>
    <t>应收00144</t>
  </si>
  <si>
    <t>应收00145</t>
  </si>
  <si>
    <t>应收00146</t>
  </si>
  <si>
    <t>应收00147</t>
  </si>
  <si>
    <t>应收00148</t>
  </si>
  <si>
    <t>应收00149</t>
  </si>
  <si>
    <t>应收00150</t>
  </si>
  <si>
    <t>应收00151</t>
  </si>
  <si>
    <t>应收00152</t>
  </si>
  <si>
    <t>应收00153</t>
  </si>
  <si>
    <t>应收00154</t>
  </si>
  <si>
    <t>应收00155</t>
  </si>
  <si>
    <t>应收00156</t>
  </si>
  <si>
    <t>应收00157</t>
  </si>
  <si>
    <t>应收00158</t>
  </si>
  <si>
    <t>应收00159</t>
  </si>
  <si>
    <t>应收00160</t>
  </si>
  <si>
    <t>应收00161</t>
  </si>
  <si>
    <t>应收00162</t>
  </si>
  <si>
    <t>应收00163</t>
  </si>
  <si>
    <t>应收00164</t>
  </si>
  <si>
    <t>应收00165</t>
  </si>
  <si>
    <t>应收00166</t>
  </si>
  <si>
    <t>应收00167</t>
  </si>
  <si>
    <t>应收00168</t>
  </si>
  <si>
    <t>应收00169</t>
  </si>
  <si>
    <t>应收00170</t>
  </si>
  <si>
    <t>应收00171</t>
  </si>
  <si>
    <t>应收00172</t>
  </si>
  <si>
    <t>应收00173</t>
  </si>
  <si>
    <t>应收00174</t>
  </si>
  <si>
    <t>应收00175</t>
  </si>
  <si>
    <t>应收00176</t>
  </si>
  <si>
    <t>应收00177</t>
  </si>
  <si>
    <t>应收00178</t>
  </si>
  <si>
    <t>应收00179</t>
  </si>
  <si>
    <t>应收00180</t>
  </si>
  <si>
    <t>应收00181</t>
  </si>
  <si>
    <t>应收00182</t>
  </si>
  <si>
    <t>应收00183</t>
  </si>
  <si>
    <t>应收00184</t>
  </si>
  <si>
    <t>应收00185</t>
  </si>
  <si>
    <t>应收00186</t>
  </si>
  <si>
    <t>应收00187</t>
  </si>
  <si>
    <t>应收00188</t>
  </si>
  <si>
    <t>应收00189</t>
  </si>
  <si>
    <t>应收00190</t>
  </si>
  <si>
    <t>应收00191</t>
  </si>
  <si>
    <t>应收00192</t>
  </si>
  <si>
    <t>应收00193</t>
  </si>
  <si>
    <t>应收00194</t>
  </si>
  <si>
    <t>应收00195</t>
  </si>
  <si>
    <t>应收00196</t>
  </si>
  <si>
    <t>应收00197</t>
  </si>
  <si>
    <t>应收00198</t>
  </si>
  <si>
    <t>应收00199</t>
  </si>
  <si>
    <t>应收00200</t>
  </si>
  <si>
    <t>应收00201</t>
  </si>
  <si>
    <t>应收00202</t>
  </si>
  <si>
    <t>应收00203</t>
  </si>
  <si>
    <t>应收00204</t>
  </si>
  <si>
    <t>应收00205</t>
  </si>
  <si>
    <t>应收00206</t>
  </si>
  <si>
    <t>应收00207</t>
  </si>
  <si>
    <t>应收00208</t>
  </si>
  <si>
    <t>应收00209</t>
  </si>
  <si>
    <t>应收00210</t>
  </si>
  <si>
    <t>应收00211</t>
  </si>
  <si>
    <t>应收00212</t>
  </si>
  <si>
    <t>应收00213</t>
  </si>
  <si>
    <t>应收00214</t>
  </si>
  <si>
    <t>应收00215</t>
  </si>
  <si>
    <t>应收00216</t>
  </si>
  <si>
    <t>应收00217</t>
  </si>
  <si>
    <t>应收00218</t>
  </si>
  <si>
    <t>应收00219</t>
  </si>
  <si>
    <t>应收00220</t>
  </si>
  <si>
    <t>应收00221</t>
  </si>
  <si>
    <t>应收00222</t>
  </si>
  <si>
    <t>应收00223</t>
  </si>
  <si>
    <t>应收00224</t>
  </si>
  <si>
    <t>应收00225</t>
  </si>
  <si>
    <t>应收00226</t>
  </si>
  <si>
    <t>应收00227</t>
  </si>
  <si>
    <t>应收00228</t>
  </si>
  <si>
    <t>应收00229</t>
  </si>
  <si>
    <t>应收00230</t>
  </si>
  <si>
    <t>应收00231</t>
  </si>
  <si>
    <t>应收00232</t>
  </si>
  <si>
    <t>应收00233</t>
  </si>
  <si>
    <t>应收00234</t>
  </si>
  <si>
    <t>应收00235</t>
  </si>
  <si>
    <t>应收00236</t>
  </si>
  <si>
    <t>应收00237</t>
  </si>
  <si>
    <t>应收00238</t>
  </si>
  <si>
    <t>应收00239</t>
  </si>
  <si>
    <t>应收00240</t>
  </si>
  <si>
    <t>应收00241</t>
  </si>
  <si>
    <t>应收00242</t>
  </si>
  <si>
    <t>应收00243</t>
  </si>
  <si>
    <t>应收00244</t>
  </si>
  <si>
    <t>应收00245</t>
  </si>
  <si>
    <t>应收00246</t>
  </si>
  <si>
    <t>应收00247</t>
  </si>
  <si>
    <t>应收00248</t>
  </si>
  <si>
    <t>应收00249</t>
  </si>
  <si>
    <t>应收00250</t>
  </si>
  <si>
    <t>应收00251</t>
  </si>
  <si>
    <t>应收00252</t>
  </si>
  <si>
    <t>应收00253</t>
  </si>
  <si>
    <t>应收00254</t>
  </si>
  <si>
    <t>应收00255</t>
  </si>
  <si>
    <t>应收00256</t>
  </si>
  <si>
    <t>应收00257</t>
  </si>
  <si>
    <t>应收00258</t>
  </si>
  <si>
    <t>应收00259</t>
  </si>
  <si>
    <t>应收00260</t>
  </si>
  <si>
    <t>应收00261</t>
  </si>
  <si>
    <t>应收00262</t>
  </si>
  <si>
    <t>应收00263</t>
  </si>
  <si>
    <t>应收00264</t>
  </si>
  <si>
    <t>应收00265</t>
  </si>
  <si>
    <t>应收00266</t>
  </si>
  <si>
    <t>应收00267</t>
  </si>
  <si>
    <t>应收00268</t>
  </si>
  <si>
    <t>应收00269</t>
  </si>
  <si>
    <t>应收00270</t>
  </si>
  <si>
    <t>应收00271</t>
  </si>
  <si>
    <t>应收00272</t>
  </si>
  <si>
    <t>应收00273</t>
  </si>
  <si>
    <t>应收00274</t>
  </si>
  <si>
    <t>应收00275</t>
  </si>
  <si>
    <t>应收00276</t>
  </si>
  <si>
    <t>应收00277</t>
  </si>
  <si>
    <t>应收00278</t>
  </si>
  <si>
    <t>应收00279</t>
  </si>
  <si>
    <t>应收00280</t>
  </si>
  <si>
    <t>应收00281</t>
  </si>
  <si>
    <t>应收00282</t>
  </si>
  <si>
    <t>应收00283</t>
  </si>
  <si>
    <t>应收00284</t>
  </si>
  <si>
    <t>应收00285</t>
  </si>
  <si>
    <t>应收00286</t>
  </si>
  <si>
    <t>应收00287</t>
  </si>
  <si>
    <t>应收00288</t>
  </si>
  <si>
    <t>应收00289</t>
  </si>
  <si>
    <t>应收00290</t>
  </si>
  <si>
    <t>应收00291</t>
  </si>
  <si>
    <t>应收00292</t>
  </si>
  <si>
    <t>应收00293</t>
  </si>
  <si>
    <t>应收00294</t>
  </si>
  <si>
    <t>应收00295</t>
  </si>
  <si>
    <t>应收00296</t>
  </si>
  <si>
    <t>应收00297</t>
  </si>
  <si>
    <t>应收00298</t>
  </si>
  <si>
    <t>应收00299</t>
  </si>
  <si>
    <t>应收00300</t>
  </si>
  <si>
    <t>应收00301</t>
  </si>
  <si>
    <t>应收00302</t>
  </si>
  <si>
    <t>应收00303</t>
  </si>
  <si>
    <t>应收00304</t>
  </si>
  <si>
    <t>应收00305</t>
  </si>
  <si>
    <t>应收00306</t>
  </si>
  <si>
    <t>应收00307</t>
  </si>
  <si>
    <t>应收00308</t>
  </si>
  <si>
    <t>应收00309</t>
  </si>
  <si>
    <t>应收00310</t>
  </si>
  <si>
    <t>应收00311</t>
  </si>
  <si>
    <t>应收00312</t>
  </si>
  <si>
    <t>应收00313</t>
  </si>
  <si>
    <t>应收00314</t>
  </si>
  <si>
    <t>应收00315</t>
  </si>
  <si>
    <t>应收00316</t>
  </si>
  <si>
    <t>应收00317</t>
  </si>
  <si>
    <t>应收00318</t>
  </si>
  <si>
    <t>应收00319</t>
  </si>
  <si>
    <t>应收00320</t>
  </si>
  <si>
    <t>应收00321</t>
  </si>
  <si>
    <t>应收00322</t>
  </si>
  <si>
    <t>应收00323</t>
  </si>
  <si>
    <t>应收00324</t>
  </si>
  <si>
    <t>应收00325</t>
  </si>
  <si>
    <t>应收00326</t>
  </si>
  <si>
    <t>应收00327</t>
  </si>
  <si>
    <t>应收00328</t>
  </si>
  <si>
    <t>应收00329</t>
  </si>
  <si>
    <t>应收00330</t>
  </si>
  <si>
    <t>应收00331</t>
  </si>
  <si>
    <t>应收00332</t>
  </si>
  <si>
    <t>应收00333</t>
  </si>
  <si>
    <t>应收00334</t>
  </si>
  <si>
    <t>应收00335</t>
  </si>
  <si>
    <t>应收00336</t>
  </si>
  <si>
    <t>应收00337</t>
  </si>
  <si>
    <t>应收00338</t>
  </si>
  <si>
    <t>应收00339</t>
  </si>
  <si>
    <t>应收00340</t>
  </si>
  <si>
    <t>应收00341</t>
  </si>
  <si>
    <t>应收00342</t>
  </si>
  <si>
    <t>应收00343</t>
  </si>
  <si>
    <t>应收00344</t>
  </si>
  <si>
    <t>应收00345</t>
  </si>
  <si>
    <t>应收00346</t>
  </si>
  <si>
    <t>应收00347</t>
  </si>
  <si>
    <t>应收00348</t>
  </si>
  <si>
    <t>应收00349</t>
  </si>
  <si>
    <t>应收00350</t>
  </si>
  <si>
    <t>应收00351</t>
  </si>
  <si>
    <t>应收00352</t>
  </si>
  <si>
    <t>应收00353</t>
  </si>
  <si>
    <t>应收00354</t>
  </si>
  <si>
    <t>应收00355</t>
  </si>
  <si>
    <t>应收00356</t>
  </si>
  <si>
    <t>应收00357</t>
  </si>
  <si>
    <t>应收00358</t>
  </si>
  <si>
    <t>应收00359</t>
  </si>
  <si>
    <t>应收00360</t>
  </si>
  <si>
    <t>应收00361</t>
  </si>
  <si>
    <t>应收00362</t>
  </si>
  <si>
    <t>应收00363</t>
  </si>
  <si>
    <t>应收00364</t>
  </si>
  <si>
    <t>应收00365</t>
  </si>
  <si>
    <t>应收00366</t>
  </si>
  <si>
    <t>应收00367</t>
  </si>
  <si>
    <t>应收00368</t>
  </si>
  <si>
    <t>应收00369</t>
  </si>
  <si>
    <t>应收00370</t>
  </si>
  <si>
    <t>应收00371</t>
  </si>
  <si>
    <t>应收00372</t>
  </si>
  <si>
    <t>应收00373</t>
  </si>
  <si>
    <t>应收00374</t>
  </si>
  <si>
    <t>应收00375</t>
  </si>
  <si>
    <t>应收00376</t>
  </si>
  <si>
    <t>应收00377</t>
  </si>
  <si>
    <t>应收00378</t>
  </si>
  <si>
    <t>应收00379</t>
  </si>
  <si>
    <t>应收00380</t>
  </si>
  <si>
    <t>应收00381</t>
  </si>
  <si>
    <t>应收00382</t>
  </si>
  <si>
    <t>应收00383</t>
  </si>
  <si>
    <t>应收00384</t>
  </si>
  <si>
    <t>应收00385</t>
  </si>
  <si>
    <t>应收00386</t>
  </si>
  <si>
    <t>应收00387</t>
  </si>
  <si>
    <t>应收00388</t>
  </si>
  <si>
    <t>应收00389</t>
  </si>
  <si>
    <t>应收00390</t>
  </si>
  <si>
    <t>应收00391</t>
  </si>
  <si>
    <t>应收00392</t>
  </si>
  <si>
    <t>应收00393</t>
  </si>
  <si>
    <t>应收00394</t>
  </si>
  <si>
    <t>应收00395</t>
  </si>
  <si>
    <t>应收00396</t>
  </si>
  <si>
    <t>应收00397</t>
  </si>
  <si>
    <t>应收00398</t>
  </si>
  <si>
    <t>应收00399</t>
  </si>
  <si>
    <t>应收00400</t>
  </si>
  <si>
    <t>应收00401</t>
  </si>
  <si>
    <t>应收00402</t>
  </si>
  <si>
    <t>应收00403</t>
  </si>
  <si>
    <t>应收00404</t>
  </si>
  <si>
    <t>应收00405</t>
  </si>
  <si>
    <t>应收00406</t>
  </si>
  <si>
    <t>应收00407</t>
  </si>
  <si>
    <t>应收00408</t>
  </si>
  <si>
    <t>应收00409</t>
  </si>
  <si>
    <t>应收00410</t>
  </si>
  <si>
    <t>应收00411</t>
  </si>
  <si>
    <t>应收00412</t>
  </si>
  <si>
    <t>应收00413</t>
  </si>
  <si>
    <t>应收00414</t>
  </si>
  <si>
    <t>应收00415</t>
  </si>
  <si>
    <t>应收00416</t>
  </si>
  <si>
    <t>应收00417</t>
  </si>
  <si>
    <t>应收00418</t>
  </si>
  <si>
    <t>应收00419</t>
  </si>
  <si>
    <t>应收00420</t>
  </si>
  <si>
    <t>应收00421</t>
  </si>
  <si>
    <t>应收00422</t>
  </si>
  <si>
    <t>应收00423</t>
  </si>
  <si>
    <t>应收00424</t>
  </si>
  <si>
    <t>应收00425</t>
  </si>
  <si>
    <t>应收00426</t>
  </si>
  <si>
    <t>应收00427</t>
  </si>
  <si>
    <t>应收00428</t>
  </si>
  <si>
    <t>应收00429</t>
  </si>
  <si>
    <t>应收00430</t>
  </si>
  <si>
    <t>应收00431</t>
  </si>
  <si>
    <t>应收00432</t>
  </si>
  <si>
    <t>应收00433</t>
  </si>
  <si>
    <t>应收00434</t>
  </si>
  <si>
    <t>应收00435</t>
  </si>
  <si>
    <t>应收00436</t>
  </si>
  <si>
    <t>应收00437</t>
  </si>
  <si>
    <t>应收00438</t>
  </si>
  <si>
    <t>应收00439</t>
  </si>
  <si>
    <t>应收00440</t>
  </si>
  <si>
    <t>应收00441</t>
  </si>
  <si>
    <t>应收00442</t>
  </si>
  <si>
    <t>应收00443</t>
  </si>
  <si>
    <t>应收00444</t>
  </si>
  <si>
    <t>应收00445</t>
  </si>
  <si>
    <t>应收00446</t>
  </si>
  <si>
    <t>应收00447</t>
  </si>
  <si>
    <t>应收00448</t>
  </si>
  <si>
    <t>应收00449</t>
  </si>
  <si>
    <t>应收00450</t>
  </si>
  <si>
    <t>应收00451</t>
  </si>
  <si>
    <t>应收00452</t>
  </si>
  <si>
    <t>付款单位-甲方</t>
  </si>
  <si>
    <t>回款日期</t>
  </si>
  <si>
    <t>回款金额</t>
  </si>
  <si>
    <t>回款账户</t>
  </si>
  <si>
    <t>实收编号</t>
  </si>
  <si>
    <t>应收已结</t>
  </si>
  <si>
    <t>应收未结</t>
  </si>
  <si>
    <t>应开票已结</t>
  </si>
  <si>
    <t>应开票未结</t>
  </si>
  <si>
    <t>实收公司</t>
  </si>
  <si>
    <t>实收部门</t>
  </si>
  <si>
    <t>回款账户编号</t>
  </si>
  <si>
    <t>实收编号00001</t>
  </si>
  <si>
    <t>账户0001</t>
  </si>
  <si>
    <t>实收编号00002</t>
  </si>
  <si>
    <t>账户0002</t>
  </si>
  <si>
    <t>实收编号00003</t>
  </si>
  <si>
    <t>账户0006</t>
  </si>
  <si>
    <t>实收编号00004</t>
  </si>
  <si>
    <t>实收编号00005</t>
  </si>
  <si>
    <t>实收编号00006</t>
  </si>
  <si>
    <t>实收编号00007</t>
  </si>
  <si>
    <t>实收编号00008</t>
  </si>
  <si>
    <t>实收编号00009</t>
  </si>
  <si>
    <t>实收编号00010</t>
  </si>
  <si>
    <t>实收编号00011</t>
  </si>
  <si>
    <t>实收编号00012</t>
  </si>
  <si>
    <t>实收编号00013</t>
  </si>
  <si>
    <t>实收编号00014</t>
  </si>
  <si>
    <t>实收编号00015</t>
  </si>
  <si>
    <t>实收编号00016</t>
  </si>
  <si>
    <t>实收编号00017</t>
  </si>
  <si>
    <t>实收编号00018</t>
  </si>
  <si>
    <t>实收编号00019</t>
  </si>
  <si>
    <t>实收编号00020</t>
  </si>
  <si>
    <t>实收编号00021</t>
  </si>
  <si>
    <t>实收编号00022</t>
  </si>
  <si>
    <t>实收编号00023</t>
  </si>
  <si>
    <t>实收编号00024</t>
  </si>
  <si>
    <t>实收编号00025</t>
  </si>
  <si>
    <t>实收编号00026</t>
  </si>
  <si>
    <t>实收编号00027</t>
  </si>
  <si>
    <t>实收编号00028</t>
  </si>
  <si>
    <t>实收编号00029</t>
  </si>
  <si>
    <t>实收编号00030</t>
  </si>
  <si>
    <t>实收编号00031</t>
  </si>
  <si>
    <t>实收编号00032</t>
  </si>
  <si>
    <t>实收编号00033</t>
  </si>
  <si>
    <t>实收编号00034</t>
  </si>
  <si>
    <t>实收编号00035</t>
  </si>
  <si>
    <t>实收编号00036</t>
  </si>
  <si>
    <t>实收编号00037</t>
  </si>
  <si>
    <t>实收编号00038</t>
  </si>
  <si>
    <t>账户0005</t>
  </si>
  <si>
    <t>实收编号00039</t>
  </si>
  <si>
    <t>实收编号00040</t>
  </si>
  <si>
    <t>账户0003</t>
  </si>
  <si>
    <t>实收编号00041</t>
  </si>
  <si>
    <t>实收编号00042</t>
  </si>
  <si>
    <t>实收编号00043</t>
  </si>
  <si>
    <t>实收编号00044</t>
  </si>
  <si>
    <t>实收编号00045</t>
  </si>
  <si>
    <t>实收编号00046</t>
  </si>
  <si>
    <t>实收编号00047</t>
  </si>
  <si>
    <t>实收编号00048</t>
  </si>
  <si>
    <t>实收编号00049</t>
  </si>
  <si>
    <t>实收编号00050</t>
  </si>
  <si>
    <t>实收编号00051</t>
  </si>
  <si>
    <t>实收编号00052</t>
  </si>
  <si>
    <t>实收编号00053</t>
  </si>
  <si>
    <t>实收编号00054</t>
  </si>
  <si>
    <t>实收编号00055</t>
  </si>
  <si>
    <t>实收编号00056</t>
  </si>
  <si>
    <t>实收编号00057</t>
  </si>
  <si>
    <t>实收编号00058</t>
  </si>
  <si>
    <t>实收编号00059</t>
  </si>
  <si>
    <t>实收编号00060</t>
  </si>
  <si>
    <t>实收编号00061</t>
  </si>
  <si>
    <t>实收编号00062</t>
  </si>
  <si>
    <t>实收编号00063</t>
  </si>
  <si>
    <t>实收编号00064</t>
  </si>
  <si>
    <t>实收编号00065</t>
  </si>
  <si>
    <t>实收编号00066</t>
  </si>
  <si>
    <t>实收编号00067</t>
  </si>
  <si>
    <t/>
  </si>
  <si>
    <t>实收编号00068</t>
  </si>
  <si>
    <t>实收编号00069</t>
  </si>
  <si>
    <t>账户0007</t>
  </si>
  <si>
    <t>实收编号00070</t>
  </si>
  <si>
    <t>实收编号00071</t>
  </si>
  <si>
    <t>实收编号00072</t>
  </si>
  <si>
    <t>实收编号00073</t>
  </si>
  <si>
    <t>实收编号00074</t>
  </si>
  <si>
    <t>实收编号00075</t>
  </si>
  <si>
    <t>实收编号00076</t>
  </si>
  <si>
    <t>实收编号00077</t>
  </si>
  <si>
    <t>实收编号00078</t>
  </si>
  <si>
    <t>实收编号00079</t>
  </si>
  <si>
    <t>实收编号00080</t>
  </si>
  <si>
    <t>实收编号00081</t>
  </si>
  <si>
    <t>实收编号00082</t>
  </si>
  <si>
    <t>实收编号00084</t>
  </si>
  <si>
    <t>实收编号00085</t>
  </si>
  <si>
    <t>实收编号00086</t>
  </si>
  <si>
    <t>实收编号00087</t>
  </si>
  <si>
    <t>实收编号00106</t>
  </si>
  <si>
    <t>实收编号00088</t>
  </si>
  <si>
    <t>实收编号00089</t>
  </si>
  <si>
    <t>实收编号00090</t>
  </si>
  <si>
    <t>实收编号00091</t>
  </si>
  <si>
    <t>实收编号00092</t>
  </si>
  <si>
    <t>实收编号00093</t>
  </si>
  <si>
    <t>实收编号00094</t>
  </si>
  <si>
    <t>实收编号00095</t>
  </si>
  <si>
    <t>实收编号00096</t>
  </si>
  <si>
    <t>实收编号00097</t>
  </si>
  <si>
    <t>实收编号00098</t>
  </si>
  <si>
    <t>实收编号00099</t>
  </si>
  <si>
    <t>实收编号00100</t>
  </si>
  <si>
    <t>实收编号00101</t>
  </si>
  <si>
    <t>实收编号00107</t>
  </si>
  <si>
    <t>实收编号00111</t>
  </si>
  <si>
    <t>实收编号00102</t>
  </si>
  <si>
    <t>实收编号00103</t>
  </si>
  <si>
    <t>实收编号00104</t>
  </si>
  <si>
    <t>实收编号00105</t>
  </si>
  <si>
    <t>实收编号00108</t>
  </si>
  <si>
    <t>实收编号00110</t>
  </si>
  <si>
    <t>实收编号00112</t>
  </si>
  <si>
    <t>实收编号00109</t>
  </si>
  <si>
    <t>实收编号00113</t>
  </si>
  <si>
    <t>实收编号00114</t>
  </si>
  <si>
    <t>实收编号00115</t>
  </si>
  <si>
    <t>实收编号00116</t>
  </si>
  <si>
    <t>实收编号00117</t>
  </si>
  <si>
    <t>实收编号00118</t>
  </si>
  <si>
    <t>实收编号00083</t>
  </si>
  <si>
    <t>实收编号00119</t>
  </si>
  <si>
    <t>实收编号00120</t>
  </si>
  <si>
    <t>实收编号00121</t>
  </si>
  <si>
    <t>实收编号00122</t>
  </si>
  <si>
    <t>实收编号00123</t>
  </si>
  <si>
    <t>实收编号00124</t>
  </si>
  <si>
    <t>实收编号00125</t>
  </si>
  <si>
    <t>实收编号00126</t>
  </si>
  <si>
    <t>实收编号00127</t>
  </si>
  <si>
    <t>实收编号00128</t>
  </si>
  <si>
    <t>实收编号00129</t>
  </si>
  <si>
    <t>实收编号00130</t>
  </si>
  <si>
    <t>实收编号00131</t>
  </si>
  <si>
    <t>实收编号00132</t>
  </si>
  <si>
    <t>实收编号00133</t>
  </si>
  <si>
    <t>实收编号00134</t>
  </si>
  <si>
    <t>实收编号00135</t>
  </si>
  <si>
    <t>实收编号00136</t>
  </si>
  <si>
    <t>实收编号00137</t>
  </si>
  <si>
    <t>实收编号00138</t>
  </si>
  <si>
    <t>实收编号00139</t>
  </si>
  <si>
    <t>实收编号00140</t>
  </si>
  <si>
    <t>实收编号00141</t>
  </si>
  <si>
    <t>实收编号00142</t>
  </si>
  <si>
    <t>实收编号00143</t>
  </si>
  <si>
    <t>实收编号00144</t>
  </si>
  <si>
    <t>实收编号00145</t>
  </si>
  <si>
    <t>实收编号00146</t>
  </si>
  <si>
    <t>实收编号00147</t>
  </si>
  <si>
    <t>实收编号00148</t>
  </si>
  <si>
    <t>实收编号00149</t>
  </si>
  <si>
    <t>实收编号00150</t>
  </si>
  <si>
    <t>实收编号00151</t>
  </si>
  <si>
    <t>实收编号00152</t>
  </si>
  <si>
    <t>实收编号00153</t>
  </si>
  <si>
    <t>实收编号00154</t>
  </si>
  <si>
    <t>实收编号00155</t>
  </si>
  <si>
    <t>实收编号00156</t>
  </si>
  <si>
    <t>实收编号00157</t>
  </si>
  <si>
    <t>实收编号00158</t>
  </si>
  <si>
    <t>实收编号00159</t>
  </si>
  <si>
    <t>实收编号00160</t>
  </si>
  <si>
    <t>实收编号00161</t>
  </si>
  <si>
    <t>实收编号00162</t>
  </si>
  <si>
    <t>实收编号00163</t>
  </si>
  <si>
    <t>实收编号00164</t>
  </si>
  <si>
    <t>实收编号00165</t>
  </si>
  <si>
    <t>P20220526-000074</t>
  </si>
  <si>
    <t>实收编号00166</t>
  </si>
  <si>
    <t>P20220902-000720</t>
  </si>
  <si>
    <t>实收编号00167</t>
  </si>
  <si>
    <t>实收编号00168</t>
  </si>
  <si>
    <t>实收编号00169</t>
  </si>
  <si>
    <t>实收编号00170</t>
  </si>
  <si>
    <t>实收编号00171</t>
  </si>
  <si>
    <t>实收编号00172</t>
  </si>
  <si>
    <t>实收编号00173</t>
  </si>
  <si>
    <t>实收编号00174</t>
  </si>
  <si>
    <t>实收编号00175</t>
  </si>
  <si>
    <t>实收编号00176</t>
  </si>
  <si>
    <t>实收编号00177</t>
  </si>
  <si>
    <t>实收编号00178</t>
  </si>
  <si>
    <t>实收编号00179</t>
  </si>
  <si>
    <t>实收编号00180</t>
  </si>
  <si>
    <t>实收编号00181</t>
  </si>
  <si>
    <t>实收编号00182</t>
  </si>
  <si>
    <t>实收编号00183</t>
  </si>
  <si>
    <t>实收编号00184</t>
  </si>
  <si>
    <t>实收编号00185</t>
  </si>
  <si>
    <t>实收编号00186</t>
  </si>
  <si>
    <t>实收编号00187</t>
  </si>
  <si>
    <t>实收编号00188</t>
  </si>
  <si>
    <t>实收编号00189</t>
  </si>
  <si>
    <t>实收编号00190</t>
  </si>
  <si>
    <t>实收编号00191</t>
  </si>
  <si>
    <t>实收编号00192</t>
  </si>
  <si>
    <t>实收编号00193</t>
  </si>
  <si>
    <t>实收编号00194</t>
  </si>
  <si>
    <t>实收编号00195</t>
  </si>
  <si>
    <t>实收编号00196</t>
  </si>
  <si>
    <t>实收编号00197</t>
  </si>
  <si>
    <t>实收编号00198</t>
  </si>
  <si>
    <t>实收编号00199</t>
  </si>
  <si>
    <t>实收编号00200</t>
  </si>
  <si>
    <t>实收编号00201</t>
  </si>
  <si>
    <t>实收编号00202</t>
  </si>
  <si>
    <t>实收编号00203</t>
  </si>
  <si>
    <t>实收编号00204</t>
  </si>
  <si>
    <t>实收编号00205</t>
  </si>
  <si>
    <t>实收编号00206</t>
  </si>
  <si>
    <t>实收编号00207</t>
  </si>
  <si>
    <t>实收编号00208</t>
  </si>
  <si>
    <t>实收编号00209</t>
  </si>
  <si>
    <t>实收编号00210</t>
  </si>
  <si>
    <t>实收编号00211</t>
  </si>
  <si>
    <t>实收编号00212</t>
  </si>
  <si>
    <t>实收编号00213</t>
  </si>
  <si>
    <t>实收编号00214</t>
  </si>
  <si>
    <t>实收编号00215</t>
  </si>
  <si>
    <t>实收编号00216</t>
  </si>
  <si>
    <t>实收编号00217</t>
  </si>
  <si>
    <t>实收编号00218</t>
  </si>
  <si>
    <t>实收编号00219</t>
  </si>
  <si>
    <t>实收编号00220</t>
  </si>
  <si>
    <t>实收编号00221</t>
  </si>
  <si>
    <t>实收编号00222</t>
  </si>
  <si>
    <t>实收编号00223</t>
  </si>
  <si>
    <t>实收编号00224</t>
  </si>
  <si>
    <t>实收编号00225</t>
  </si>
  <si>
    <t>实收编号00226</t>
  </si>
  <si>
    <t>实收编号00227</t>
  </si>
  <si>
    <t>实收编号00228</t>
  </si>
  <si>
    <t>实收编号00229</t>
  </si>
  <si>
    <t>实收编号00230</t>
  </si>
  <si>
    <t>实收编号00231</t>
  </si>
  <si>
    <t>实收编号00232</t>
  </si>
  <si>
    <t>实收编号00233</t>
  </si>
  <si>
    <t>实收编号00234</t>
  </si>
  <si>
    <t>实收编号00235</t>
  </si>
  <si>
    <t>实收编号00236</t>
  </si>
  <si>
    <t>实收编号00237</t>
  </si>
  <si>
    <t>实收编号00238</t>
  </si>
  <si>
    <t>实收编号00239</t>
  </si>
  <si>
    <t>实收编号00240</t>
  </si>
  <si>
    <t>实收编号00241</t>
  </si>
  <si>
    <t>实收编号00242</t>
  </si>
  <si>
    <t>实收编号00243</t>
  </si>
  <si>
    <t>实收编号00244</t>
  </si>
  <si>
    <t>实收编号00245</t>
  </si>
  <si>
    <t>实收编号00246</t>
  </si>
  <si>
    <t>实收编号00247</t>
  </si>
  <si>
    <t>实收编号00248</t>
  </si>
  <si>
    <t>实收编号00249</t>
  </si>
  <si>
    <t>实收编号00250</t>
  </si>
  <si>
    <t>实收编号00251</t>
  </si>
  <si>
    <t>实收编号00252</t>
  </si>
  <si>
    <t>实收编号00253</t>
  </si>
  <si>
    <t>实收编号00254</t>
  </si>
  <si>
    <t>实收编号00255</t>
  </si>
  <si>
    <t>实收编号00256</t>
  </si>
  <si>
    <t>实收编号00257</t>
  </si>
  <si>
    <t>应付供应商</t>
  </si>
  <si>
    <t>账号</t>
  </si>
  <si>
    <t>联系人</t>
  </si>
  <si>
    <t>联系方式</t>
  </si>
  <si>
    <t>安特瑞机电设备（北京）有限公司</t>
  </si>
  <si>
    <t>百度时代网络技术（北京）有限公司</t>
  </si>
  <si>
    <t>蚌埠雨同冷气机电有限公司</t>
  </si>
  <si>
    <t>包钢（集团）公司计划财务部</t>
  </si>
  <si>
    <t>包钢稀土钢板材公司</t>
  </si>
  <si>
    <t>包头钢铁（集团）有限责任公司</t>
  </si>
  <si>
    <t>包头市乐荣贸易有限公司</t>
  </si>
  <si>
    <t>宝健（中国）有限公司</t>
  </si>
  <si>
    <t>保定市北泽高桥阀门销售有限公司</t>
  </si>
  <si>
    <t>北京百富律师事务所</t>
  </si>
  <si>
    <t>北京百众云智技术有限公司</t>
  </si>
  <si>
    <t>北京保地工程技术有限公司</t>
  </si>
  <si>
    <t>北京北燃天辰燃气工程技术有限公司</t>
  </si>
  <si>
    <t>北京北重伟业电机技术开发有限公司</t>
  </si>
  <si>
    <t>北京贝博源商贸有限公司</t>
  </si>
  <si>
    <t>北京炳明机电设备有限公司</t>
  </si>
  <si>
    <t>北京博得交通设备股份有限公司</t>
  </si>
  <si>
    <t>北京博方世纪科技发展有限公司</t>
  </si>
  <si>
    <t>北京博思达水仪器仪表有限公司</t>
  </si>
  <si>
    <t>北京昌乐万达广场商业运营管理有限公司</t>
  </si>
  <si>
    <t>北京诚企众瀛企业管理有限公司</t>
  </si>
  <si>
    <t>北京诚天检测技术服务有限公司</t>
  </si>
  <si>
    <t>北京诚信恒业制冷设备有限公司</t>
  </si>
  <si>
    <t>北京诚亚科技有限责任公司</t>
  </si>
  <si>
    <t>北京大业万家门窗有限公司</t>
  </si>
  <si>
    <t>北京德惠盛世科技发展有限公司</t>
  </si>
  <si>
    <t>北京港通机电设备有限公司</t>
  </si>
  <si>
    <t>北京国科泰兴科技有限公司</t>
  </si>
  <si>
    <t>北京航天金税技术有限公司</t>
  </si>
  <si>
    <t>北京亨意达科技发展有限公司</t>
  </si>
  <si>
    <t>北京弘智信知识产权代理有限公司</t>
  </si>
  <si>
    <t>北京宏伟中兴环境工程有限责任公司</t>
  </si>
  <si>
    <t>北京泓博伟业商贸有限公司</t>
  </si>
  <si>
    <t>北京华美兴城保温建材有限公司</t>
  </si>
  <si>
    <t>北京华易巨龙科技发展有限公司</t>
  </si>
  <si>
    <t>北京华振建筑工程有限公司</t>
  </si>
  <si>
    <t>北京佳家嘉业房地产经纪有限公司</t>
  </si>
  <si>
    <t>北京佳宇龙翔商贸有限公司</t>
  </si>
  <si>
    <t>北京金昌亿顺商贸有限公司</t>
  </si>
  <si>
    <t>北京金泰佳恒科技有限公司</t>
  </si>
  <si>
    <t>北京京华腾达金属材料有限公司</t>
  </si>
  <si>
    <t>北京京讯递科技有限公司</t>
  </si>
  <si>
    <t>北京京源华强五金机电销售中心</t>
  </si>
  <si>
    <t>北京京智博思企业管理有限公司</t>
  </si>
  <si>
    <t>北京净舍环境科技有限公司</t>
  </si>
  <si>
    <t>北京九州恒力机电设备有限公司</t>
  </si>
  <si>
    <t>北京巨臻互联网科技有限公司</t>
  </si>
  <si>
    <t>北京旅大消防工程有限公司</t>
  </si>
  <si>
    <t>北京美洋物业管理有限公司</t>
  </si>
  <si>
    <t>北京明亮方元商贸有限公司</t>
  </si>
  <si>
    <t>北京麒茗科技有限公司</t>
  </si>
  <si>
    <t>北京企赋咨询管理有限公司</t>
  </si>
  <si>
    <t>北京启源蓬盛科技有限公司</t>
  </si>
  <si>
    <t>北京日青兴邦家居装饰有限公司</t>
  </si>
  <si>
    <t>北京荣辉洁源科技发展有限公司</t>
  </si>
  <si>
    <t>北京锐企通咨询服务有限公司</t>
  </si>
  <si>
    <t>北京三汇冷暖设备有限公司</t>
  </si>
  <si>
    <t>北京三鑫鼎峰科技有限公司</t>
  </si>
  <si>
    <t>北京上泵水泵有限公司</t>
  </si>
  <si>
    <t>北京尚西泊图购物中心有限公司</t>
  </si>
  <si>
    <t>北京市朝航冷气设备有限公司</t>
  </si>
  <si>
    <t>北京市燃气集团有限责任公司</t>
  </si>
  <si>
    <t>北京市兴安嘉业物业管理服务中心</t>
  </si>
  <si>
    <t>北京市优普实业发展有限公司</t>
  </si>
  <si>
    <t>北京顺丰速运有限公司</t>
  </si>
  <si>
    <t>北京天衡诚信环境评价中心</t>
  </si>
  <si>
    <t>北京天铭弘建设有限公司</t>
  </si>
  <si>
    <t>北京天通机械设备起重搬运有限公司</t>
  </si>
  <si>
    <t>北京通利良品旧机动车经纪有限公司</t>
  </si>
  <si>
    <t>北京同创建实科技有限公司</t>
  </si>
  <si>
    <t>北京同方科迅技术开发有限公司</t>
  </si>
  <si>
    <t>北京童正技术有限公司</t>
  </si>
  <si>
    <t>北京网聘咨询有限公司</t>
  </si>
  <si>
    <t>北京蔚来汽车销售服务有限公司</t>
  </si>
  <si>
    <t>北京祥云益源科技发展有限公司</t>
  </si>
  <si>
    <t>北京新世纪四海检验认证有限公司</t>
  </si>
  <si>
    <t>北京鑫福盛科技有限公司</t>
  </si>
  <si>
    <t>北京兴超能源管理科技有限公司</t>
  </si>
  <si>
    <t>北京轩哲机电科技有限公司</t>
  </si>
  <si>
    <t>北京亚控科技有限公司</t>
  </si>
  <si>
    <t>北京亿丰上达节能设备有限公司</t>
  </si>
  <si>
    <t>北京亿升鸿洋科技有限公司</t>
  </si>
  <si>
    <t>北京瀛海星宇兴达润滑油有限公司</t>
  </si>
  <si>
    <t>北京禹胜排水科技发展有限公司</t>
  </si>
  <si>
    <t>北京远沪环境科技有限公司</t>
  </si>
  <si>
    <t>北京芝麻物联科技有限公司</t>
  </si>
  <si>
    <t>北京中天顺兴机械设备有限公司</t>
  </si>
  <si>
    <t>北京中投科信电子商务有限责任公司</t>
  </si>
  <si>
    <t>北京众麦通信技术有限公司</t>
  </si>
  <si>
    <t>北京众信泽建设工程有限公司</t>
  </si>
  <si>
    <t>财税库银</t>
  </si>
  <si>
    <t>成都云积木软件有限公司</t>
  </si>
  <si>
    <t>程亚东</t>
  </si>
  <si>
    <t>大连麟丰科技发展有限公司</t>
  </si>
  <si>
    <t>大连鑫长丰货运代理有限公司</t>
  </si>
  <si>
    <t>德兴市冬隆供应链中心</t>
  </si>
  <si>
    <t>第一太平戴维斯物业顾问（北京）有限公司朝阳分公司</t>
  </si>
  <si>
    <t>第一太平戴维斯物业顾问（北京）有限公司东方梅地亚分公司</t>
  </si>
  <si>
    <t>高永海</t>
  </si>
  <si>
    <t>公国家金库北京分公司</t>
  </si>
  <si>
    <t>公积金账户</t>
  </si>
  <si>
    <t>固安兴达机械有限公司</t>
  </si>
  <si>
    <t>广东堡塔安全技术有限公司</t>
  </si>
  <si>
    <t>广东中启咨询管理有限公司</t>
  </si>
  <si>
    <t>广汇能源股份有限公司</t>
  </si>
  <si>
    <t>广联达科技股份有限公司</t>
  </si>
  <si>
    <t>广州宏锐空调设备有限公司</t>
  </si>
  <si>
    <t>贵州省仁怀市砥砺前行酒业有限公司</t>
  </si>
  <si>
    <t>国环中测环境监测(北京)有限公司大兴分公司</t>
  </si>
  <si>
    <t>国家金库北京市分库-税款</t>
  </si>
  <si>
    <t>国信招标集团股份有限公司北京第四分公司</t>
  </si>
  <si>
    <t>国信招标集团股份有限公司北京第一分公司</t>
  </si>
  <si>
    <t>好运来石材（香河）有限公司</t>
  </si>
  <si>
    <t>合肥兰博电力机具技术有限责任公司</t>
  </si>
  <si>
    <t>和乔丽晶业主-退费陈洁</t>
  </si>
  <si>
    <t>河北博瑞钧洋商贸有限公司</t>
  </si>
  <si>
    <t>河北宇光焊业有限公司</t>
  </si>
  <si>
    <t>河南省金科嘉禾电子科技有限公司</t>
  </si>
  <si>
    <t>贺建春</t>
  </si>
  <si>
    <t>恒久启泰能源科技有限公司</t>
  </si>
  <si>
    <t>胡冬杰</t>
  </si>
  <si>
    <t>湖南易享云服数字科技有限公司</t>
  </si>
  <si>
    <t>黄胜</t>
  </si>
  <si>
    <t>济南泰骋机电设备有限公司</t>
  </si>
  <si>
    <t>冀玉荣</t>
  </si>
  <si>
    <t>嘉兴瑞派能源科技有限公司</t>
  </si>
  <si>
    <t>贾珊梓</t>
  </si>
  <si>
    <t>江苏液泉泵阀制造有限公司</t>
  </si>
  <si>
    <t>江西德财筑业管理咨询有限公司</t>
  </si>
  <si>
    <t>景双林</t>
  </si>
  <si>
    <t>昆都仑区云意劳保用品经销店</t>
  </si>
  <si>
    <t>廊坊嘉胜线缆有限公司</t>
  </si>
  <si>
    <t>乐金空调（山东）有限公司</t>
  </si>
  <si>
    <t>冷暖-北京银行平谷支行</t>
  </si>
  <si>
    <t>冷暖-民生银行西客站支行</t>
  </si>
  <si>
    <t>李春海</t>
  </si>
  <si>
    <t>李春林</t>
  </si>
  <si>
    <t>李桂平</t>
  </si>
  <si>
    <t>李玉苹</t>
  </si>
  <si>
    <t>李志强</t>
  </si>
  <si>
    <t>梁山京梁机电安装工程有限公司</t>
  </si>
  <si>
    <t>聊城通达化工有限公司</t>
  </si>
  <si>
    <t>菱电（广州）机电科技有限公司</t>
  </si>
  <si>
    <t>卢志强</t>
  </si>
  <si>
    <t>南通市悦华新材料科技有限公司</t>
  </si>
  <si>
    <t>内蒙古慧希能源环保科技有限公司</t>
  </si>
  <si>
    <t>内蒙古路腾达商贸有限公司</t>
  </si>
  <si>
    <t>能环-北京农商行丰台支行</t>
  </si>
  <si>
    <t>能环-建行北京木樨园支行</t>
  </si>
  <si>
    <t>能环-民生银行西客站支行</t>
  </si>
  <si>
    <t>平安养老保险股份有限公司北京分公司</t>
  </si>
  <si>
    <t>青岛复兴鑫机电设备有限公司</t>
  </si>
  <si>
    <t>青岛韩一机电有限公司</t>
  </si>
  <si>
    <t>青海宜化化工有限责任公司</t>
  </si>
  <si>
    <t>任丘市光明门业有限公司</t>
  </si>
  <si>
    <t>荣辉-北京农商行西城支行</t>
  </si>
  <si>
    <t>三河泰达燃气有限公司</t>
  </si>
  <si>
    <t>山东金岭化工股份有限公司</t>
  </si>
  <si>
    <t>山东绿淼水处理设备有限公司</t>
  </si>
  <si>
    <t>山东普尼奥水处理科技有限公司</t>
  </si>
  <si>
    <t>山西金鼎潞宝能源科技有限公司</t>
  </si>
  <si>
    <t>山西思航农业发展有限公司</t>
  </si>
  <si>
    <t>陕西华辉盛世建筑工程有限公司</t>
  </si>
  <si>
    <t>上海创科泵业制造有限公司北京销售分公司</t>
  </si>
  <si>
    <t>上海荆凌机电科技有限公司</t>
  </si>
  <si>
    <t>上海凯泉泵业（集团）有限公司</t>
  </si>
  <si>
    <t>上海鸥赫机电有限公司</t>
  </si>
  <si>
    <t>上海雪悟空调冷冻设备有限公司</t>
  </si>
  <si>
    <t>深圳市城铁物业服务股份有限公司</t>
  </si>
  <si>
    <t>石家庄冀冠制冷设备维修有限公司</t>
  </si>
  <si>
    <t>石亚辉</t>
  </si>
  <si>
    <t>舜创（北京）环保科技有限公司</t>
  </si>
  <si>
    <t>四川智超能环科技发展有限公司</t>
  </si>
  <si>
    <t>松下制冷（大连）有限公司</t>
  </si>
  <si>
    <t>宋建功</t>
  </si>
  <si>
    <t>孙增鑫</t>
  </si>
  <si>
    <t>泰思睿（北京）商贸有限公司</t>
  </si>
  <si>
    <t>腾翔服务中心-陈仁梅</t>
  </si>
  <si>
    <t>天恩汇通（北京）科技发展有限公司</t>
  </si>
  <si>
    <t>天津东壹制冷科技发展有限公司</t>
  </si>
  <si>
    <t>天津金扬力通贸易有限公司</t>
  </si>
  <si>
    <t>天津市安吉瑞化工有限公司</t>
  </si>
  <si>
    <t>天津市纪嘉科技有限公司</t>
  </si>
  <si>
    <t>天津市项城建筑安装工程有限公司</t>
  </si>
  <si>
    <t>天津万民劳务服务有限公司</t>
  </si>
  <si>
    <t>天津倚天工程咨询有限公司</t>
  </si>
  <si>
    <t>天津智诚机电设备有限公司</t>
  </si>
  <si>
    <t>天宇华测科技有限公司</t>
  </si>
  <si>
    <t>王金贵</t>
  </si>
  <si>
    <t>王金一</t>
  </si>
  <si>
    <t>王久利</t>
  </si>
  <si>
    <t>王玲霞</t>
  </si>
  <si>
    <t>王晓兵</t>
  </si>
  <si>
    <t>王振东</t>
  </si>
  <si>
    <t>吴宇晨</t>
  </si>
  <si>
    <t>香河磊逊机电安装工程有限公司</t>
  </si>
  <si>
    <t>肖丽琴</t>
  </si>
  <si>
    <t>新东方教育科技集团有限公司</t>
  </si>
  <si>
    <t>新疆广汇新能源有限公司</t>
  </si>
  <si>
    <t>兴源中盛（北京）工程技术有限公司</t>
  </si>
  <si>
    <t>徐禹烨</t>
  </si>
  <si>
    <t>许云付</t>
  </si>
  <si>
    <t>宣化钢铁集团有限责任公司</t>
  </si>
  <si>
    <t>玉田县建设委员会锅炉安装维修队</t>
  </si>
  <si>
    <t>钰豪（北京）建筑工程有限公司</t>
  </si>
  <si>
    <t>袁宝林</t>
  </si>
  <si>
    <t>岳开</t>
  </si>
  <si>
    <t>张财</t>
  </si>
  <si>
    <t>张建平</t>
  </si>
  <si>
    <t>张杰</t>
  </si>
  <si>
    <t>张俊龙</t>
  </si>
  <si>
    <t>张书云</t>
  </si>
  <si>
    <t>郑卫强</t>
  </si>
  <si>
    <t>郑州珑玉清洁用品有限公司</t>
  </si>
  <si>
    <t>芝麻-招商银行西客站支行</t>
  </si>
  <si>
    <t>中驰恒业（北京）线缆制造有限公司</t>
  </si>
  <si>
    <t>中国电信北京分公司</t>
  </si>
  <si>
    <t>中国环境有限公司</t>
  </si>
  <si>
    <t>中国交通建设股份有限公司</t>
  </si>
  <si>
    <t>中国民生银行股份有限公司北京分行</t>
  </si>
  <si>
    <t>中国人民财产保险股份有限公司北京市分公司</t>
  </si>
  <si>
    <t>中国水利电力物资西安有限公司</t>
  </si>
  <si>
    <t>中国太平洋财产保险股份有限公司北京分公司</t>
  </si>
  <si>
    <t>中海油天津化工研究设计院有限公司</t>
  </si>
  <si>
    <t>中交富通（北京）建设工程有限公司</t>
  </si>
  <si>
    <t>中金招标有限责任公司</t>
  </si>
  <si>
    <t>中泰联合认证有限公司</t>
  </si>
  <si>
    <t>中央军委机关事务管理总局第四保障处</t>
  </si>
  <si>
    <t>朱法产</t>
  </si>
  <si>
    <t>株洲市云享信息技术有限公司</t>
  </si>
  <si>
    <t>筑建伟业（北京）信息咨询服务有限公司</t>
  </si>
  <si>
    <t>北京金三环宾馆有限公司</t>
  </si>
  <si>
    <t>深圳亿鼎企业管理顾问有限公司</t>
  </si>
  <si>
    <t>廊坊华能泓裕橡塑制品有限公司大城分公司</t>
  </si>
  <si>
    <t>小玩意（深圳）文化有限公司</t>
  </si>
  <si>
    <t>应付编码</t>
  </si>
  <si>
    <t>销售方单位名称（供应商）</t>
  </si>
  <si>
    <t>发票编号</t>
  </si>
  <si>
    <t>发票类型</t>
  </si>
  <si>
    <t>价税合计</t>
  </si>
  <si>
    <t>开票日期</t>
  </si>
  <si>
    <t>购买方主体</t>
  </si>
  <si>
    <t>负责人</t>
  </si>
  <si>
    <t>税额</t>
  </si>
  <si>
    <t>月</t>
  </si>
  <si>
    <t>日</t>
  </si>
  <si>
    <t>应付00076-Z20230413-000017-能环-商贸部-部门管理-20230401-0-模块式风冷模块机组等材料-0500-20230430-1059409.29</t>
  </si>
  <si>
    <t>应付00042-P20230201-000837-能环-三河兴达房地产-工程-改造-20230303-552085.86-采购阀门、法兰管件等-0487-20230328-15264</t>
  </si>
  <si>
    <t>应付00101-Z20230413-000013-能环-工程部-部门管理-20230401-0-橡塑板采购费-0510-20230411-8000</t>
  </si>
  <si>
    <t>应付00038-P20220610-000182-能环-新疆华泰氯碱厂-运维-维修-20211105-2068920-维修结算（石小红）-0490-20230328-84800</t>
  </si>
  <si>
    <t>07073764</t>
  </si>
  <si>
    <t>应付00044-P20221012-000747-能环-国豪物业-韦伯豪家园-EMC-制冷与供暖运营-20221115-8659334.29-韦伯豪锅炉低氮改造报告（曹帅）-0480-20230328-4240</t>
  </si>
  <si>
    <t>07073766</t>
  </si>
  <si>
    <t>应付00045-P20221012-000747-能环-国豪物业-韦伯豪家园-EMC-制冷与供暖运营-20221115-8659334.29-韦伯豪业主管道面恢复（吴庆华）-0480-20230328-2120</t>
  </si>
  <si>
    <t>应付00037-Z20230413-000017-能环-商贸部-部门管理-20230401-0-高碑店库房设备维修维护结算（刘述光）-0491-20230328-100700</t>
  </si>
  <si>
    <t>07073765</t>
  </si>
  <si>
    <t>00901499</t>
  </si>
  <si>
    <t>应付00024-P20221202-000792-能环-金融街物业-西直门华电大厦-运维-运行-20230101-302227.2-230301-231231西直门办公楼B座锅炉房水泵、电机保养-20230331-10000</t>
  </si>
  <si>
    <t>00346523</t>
  </si>
  <si>
    <t>07164690</t>
  </si>
  <si>
    <t>07164691</t>
  </si>
  <si>
    <t>07164692</t>
  </si>
  <si>
    <t>07164693</t>
  </si>
  <si>
    <t>07164694</t>
  </si>
  <si>
    <t>07175455</t>
  </si>
  <si>
    <t>07175456</t>
  </si>
  <si>
    <t>07175457</t>
  </si>
  <si>
    <t>07175458</t>
  </si>
  <si>
    <t>07175459</t>
  </si>
  <si>
    <t>07175460</t>
  </si>
  <si>
    <t>应付00095-P20221012-000747-能环-国豪物业-韦伯豪家园-EMC-制冷与供暖运营-20221115-8659334.29-韦伯豪家园采暖季锅炉废气、废水检测尾款-0492-20230420-10500</t>
  </si>
  <si>
    <t>25025522</t>
  </si>
  <si>
    <t>应付00181-P20221010-000742-能环-聚佳豪庭酒店-运维-保养-20230501-26000-4套轴承费-0498-20230430-84</t>
  </si>
  <si>
    <t>北京万特轴承有限公司</t>
  </si>
  <si>
    <t>49259227</t>
  </si>
  <si>
    <t>应付00182-P20230114-000830-能环-世邦魏理仕-朗诗大厦（融汇佳盛）-运维-保养-20220925-35000-2套轴承费-0498-20230430-290</t>
  </si>
  <si>
    <t>应付00183-P20221202-000792-能环-金融街物业-西直门华电大厦-运维-运行-20230101-302227.2-4套轴承费-0498-20230430-740</t>
  </si>
  <si>
    <t>应付00258-Z20230413-000015-能环-财务部-部门管理-20230401-0-202303-202402快递费-20240331-200</t>
  </si>
  <si>
    <t>应付00209-Z20230413-000019-能环-客服部-部门管理-20230401-0-202303-202402快递费-20230415-9000</t>
  </si>
  <si>
    <t>应付00280-Z20230413-000017-能环-商贸部-部门管理-20230401-0-202303-202402快递费-20240331-600</t>
  </si>
  <si>
    <t>应付00243-Z20230413-000014-能环-总裁室-部门管理-20230401-0-202303快递费-20230415-1200</t>
  </si>
  <si>
    <t>应付00221-Z20230413-000018-能环-综合部-部门管理-20230401-0-202303-202402快递费-20230415-576</t>
  </si>
  <si>
    <t>应付00107-P20221226-000809-能环-青岛广联升-泰州明发广场-运维-运行-20221115-211200-空调机房管道维护（宋庆莲）-0507-20230430-1049.4</t>
  </si>
  <si>
    <t>07165421</t>
  </si>
  <si>
    <t>应付00197-P20221012-000747-能环-国豪物业-韦伯豪家园-EMC-制冷与供暖运营-20221115-8659334.29-4.5-4.7管道跑水装修恢复费（王广兵）-0511-20230430-2332</t>
  </si>
  <si>
    <t>07165422</t>
  </si>
  <si>
    <t>应付00258-Z20230413-000015-能环-财务部-管理-部门-20230401-0-202303-202402快递费-20240331-200</t>
  </si>
  <si>
    <t>应付00367-Z20230413-000018-能环-综合部-管理-部门-20230401-0-代孙方涛垫付个人快递费-0514-20230425-8.4</t>
  </si>
  <si>
    <t>应付00271-Z20230413-000013-能环-工程部-管理-部门-20230401-0-202303-202402快递费-20240331-200</t>
  </si>
  <si>
    <t>应付00209-Z20230413-000019-能环-客服部-管理-部门-20230401-0-202303-202402快递费-20230415-9000</t>
  </si>
  <si>
    <t>应付00280-Z20230413-000017-能环-商贸部-管理-部门-20230401-0-202303-202402快递费-20240331-600</t>
  </si>
  <si>
    <t>应付00349-Z20230413-000052-芝麻-信息部-管理-部门-20230401-0-快递费-20230401-200</t>
  </si>
  <si>
    <t>应付00310-Z20230413-000011-能环-运维部-管理-部门-20230401-0-快递费-20230415-360</t>
  </si>
  <si>
    <t>应付00221-Z20230413-000018-能环-综合部-管理-部门-20230401-0-202303-202402快递费-20230415-576</t>
  </si>
  <si>
    <t>应付00359-P20230421-000947-能环-以岭北京商务公司-运维-保养-20230421-0-采购8桶制冷润滑剂-0525-20230430-12400</t>
  </si>
  <si>
    <t>应付00360-P20230413-000937-能环-海特光电-运维-保养-20230424-17000-采购2桶制冷润滑剂-0525-20230430-3100</t>
  </si>
  <si>
    <t>应付00361-P20230423-000949-能环-鑫杭盛+西单明珠商场-运维-保养-20230423-0-采购8桶制冷润滑剂-0525-20230430-13200</t>
  </si>
  <si>
    <t>应付00362-P20230404-000919-能环-荣宝斋-运维-保养-20230401-207000-采购5桶制冷润滑剂-0525-20230430-8000</t>
  </si>
  <si>
    <t>应付00200-Z20230413-000019-能环-客服部-部门管理-20230401-0-标书费-0030-20230417-530</t>
  </si>
  <si>
    <t>03616941</t>
  </si>
  <si>
    <t>应付00128-Z20230413-000014-能环-总裁室-管理-部门-20230401-0-课程学习费-0533-20230429-300000</t>
  </si>
  <si>
    <t>应付00235-Z20230413-000018-能环-综合部-管理-部门-20230401-0-京QQH295车险（五菱荣光）-20230420-2200</t>
  </si>
  <si>
    <t>00998206</t>
  </si>
  <si>
    <t>应付00180-P20220610-000132-能环-包钢稀土钢板材-运维-运行-20220201-738794-运行包干费结算-设备维保费（胡育思）-0505-20230430-53398.89</t>
  </si>
  <si>
    <t>应付00339-P20220610-000579-冷暖-美洋物业-和乔丽晶-EMC-制冷与供暖运营-20190518-54000000-和乔丽晶2020.4-2021.3设备维保维护费（胡育思）-0523-20230430-39504.14</t>
  </si>
  <si>
    <t>应付公司</t>
  </si>
  <si>
    <t>应付部门</t>
  </si>
  <si>
    <t>支出二类</t>
  </si>
  <si>
    <t>收款单位名称</t>
  </si>
  <si>
    <t>应付金额</t>
  </si>
  <si>
    <t>入职日期</t>
  </si>
  <si>
    <t>转正日期</t>
  </si>
  <si>
    <t>离职日期</t>
  </si>
  <si>
    <t>基本工资</t>
  </si>
  <si>
    <t>绩效工资</t>
  </si>
  <si>
    <t>加班工资</t>
  </si>
  <si>
    <t>职级工资</t>
  </si>
  <si>
    <t>保密津贴</t>
  </si>
  <si>
    <t>综合补助</t>
  </si>
  <si>
    <t>劳务费</t>
  </si>
  <si>
    <t>标准工资</t>
  </si>
  <si>
    <t>计薪
天数</t>
  </si>
  <si>
    <t>缺勤
天数</t>
  </si>
  <si>
    <t>缺勤
扣款</t>
  </si>
  <si>
    <t>绩效
调整</t>
  </si>
  <si>
    <t>其他
扣款</t>
  </si>
  <si>
    <t>其他扣款说明</t>
  </si>
  <si>
    <t>工资收入</t>
  </si>
  <si>
    <t>奖金提成</t>
  </si>
  <si>
    <t>奖金提成说明</t>
  </si>
  <si>
    <t>病假补助</t>
  </si>
  <si>
    <t>其他应发</t>
  </si>
  <si>
    <t>其他应发说明</t>
  </si>
  <si>
    <t>核定当月收入总额</t>
  </si>
  <si>
    <t>公积金代扣</t>
  </si>
  <si>
    <t>养老个缴</t>
  </si>
  <si>
    <t>医疗个缴</t>
  </si>
  <si>
    <t>失业个缴</t>
  </si>
  <si>
    <t>社保代扣</t>
  </si>
  <si>
    <t>手续费</t>
  </si>
  <si>
    <t>实发总额</t>
  </si>
  <si>
    <t>社保单位</t>
  </si>
  <si>
    <t>支付主体</t>
  </si>
  <si>
    <t>身份证号</t>
  </si>
  <si>
    <t>手机号码</t>
  </si>
  <si>
    <t>开户银行</t>
  </si>
  <si>
    <t>卡号</t>
  </si>
  <si>
    <t>工资社保公积金</t>
  </si>
  <si>
    <t>冷暖-管理-部门-20230401-P20230712-001039</t>
  </si>
  <si>
    <t>2024年8月工资</t>
  </si>
  <si>
    <t>2022-08-23</t>
  </si>
  <si>
    <t>2022-09-23</t>
  </si>
  <si>
    <t>142431197512217213</t>
  </si>
  <si>
    <t>13051438903</t>
  </si>
  <si>
    <t>民生银行</t>
  </si>
  <si>
    <t>6226220150984242</t>
  </si>
  <si>
    <r>
      <rPr>
        <sz val="10"/>
        <color rgb="FF000000"/>
        <rFont val="黑体"/>
        <charset val="134"/>
      </rPr>
      <t>第一太平戴维斯-宇达创意中心-EMC-制冷与供暖运营-20171115-P20220610-000508</t>
    </r>
  </si>
  <si>
    <t>2021-10-01</t>
  </si>
  <si>
    <t>410521198705228075</t>
  </si>
  <si>
    <t>6226228827076011</t>
  </si>
  <si>
    <t>第一太平戴维斯-东方梅地亚中心-EMC-制冷与供暖运营-20170520-P20220610-000517</t>
  </si>
  <si>
    <t>2023-05-01</t>
  </si>
  <si>
    <t>130623198606032414</t>
  </si>
  <si>
    <t>6226228821286004</t>
  </si>
  <si>
    <t>132401196603306313</t>
  </si>
  <si>
    <t>6226228821285063</t>
  </si>
  <si>
    <t>130731196609210059</t>
  </si>
  <si>
    <t>6226228821285253</t>
  </si>
  <si>
    <t>能环-运维部</t>
  </si>
  <si>
    <t>金融街物业-西直门华电大厦-运维-运行-20230101-P20221202-000792</t>
  </si>
  <si>
    <t>210922196601121216</t>
  </si>
  <si>
    <t>6216910109521580</t>
  </si>
  <si>
    <t>华彩-运维-运行-20240509-P20240509-001337</t>
  </si>
  <si>
    <t>环境大厦-运维-运行-20230401-P20230307-000880</t>
  </si>
  <si>
    <t>2021-08-01</t>
  </si>
  <si>
    <t>430422196803031239</t>
  </si>
  <si>
    <t>6216910113074683</t>
  </si>
  <si>
    <t>奥林匹克塔-运维-运行-20221115-P20231113-001175</t>
  </si>
  <si>
    <t>张洪坡</t>
  </si>
  <si>
    <t>2023-07-22</t>
  </si>
  <si>
    <t>2023-10-22</t>
  </si>
  <si>
    <t>130925197005255211</t>
  </si>
  <si>
    <t>6226220156003757</t>
  </si>
  <si>
    <t>能环-管理-部门-20230401-P20230504-000966</t>
  </si>
  <si>
    <t>王秋云</t>
  </si>
  <si>
    <t>2024-03-01</t>
  </si>
  <si>
    <t>110224197008280043</t>
  </si>
  <si>
    <t>招商银行</t>
  </si>
  <si>
    <t>6226090102230766</t>
  </si>
  <si>
    <t>应发金额</t>
  </si>
  <si>
    <t>应发说明</t>
  </si>
  <si>
    <t>应扣金额</t>
  </si>
  <si>
    <t>应扣说明</t>
  </si>
  <si>
    <t>替班8个夜班</t>
  </si>
  <si>
    <t>住宿费</t>
  </si>
  <si>
    <t>部门/项目</t>
  </si>
  <si>
    <t>四</t>
  </si>
  <si>
    <t>五</t>
  </si>
  <si>
    <t>六</t>
  </si>
  <si>
    <t>一</t>
  </si>
  <si>
    <t>二</t>
  </si>
  <si>
    <t>三</t>
  </si>
  <si>
    <t>单价</t>
  </si>
  <si>
    <t>运行部</t>
  </si>
  <si>
    <t>班</t>
  </si>
  <si>
    <t>玉泉商业中心</t>
  </si>
  <si>
    <t>白班</t>
  </si>
  <si>
    <t>东方梅地亚</t>
  </si>
  <si>
    <t>全班</t>
  </si>
  <si>
    <t>西直门华电</t>
  </si>
  <si>
    <t>华电11个全班</t>
  </si>
  <si>
    <t>华彩酒店</t>
  </si>
  <si>
    <t>夜班</t>
  </si>
  <si>
    <t>华彩19个班</t>
  </si>
  <si>
    <t>奥塔</t>
  </si>
  <si>
    <t>暂无合同与考勤</t>
  </si>
  <si>
    <t>月份</t>
  </si>
  <si>
    <t>岗位</t>
  </si>
  <si>
    <t>用工形式</t>
  </si>
  <si>
    <t>归属公司</t>
  </si>
  <si>
    <t>运行技工</t>
  </si>
  <si>
    <t>劳动合同</t>
  </si>
  <si>
    <t>运行主管</t>
  </si>
  <si>
    <t>维修技工</t>
  </si>
  <si>
    <t>运维技工</t>
  </si>
  <si>
    <t>王东伟</t>
  </si>
  <si>
    <t>兼职</t>
  </si>
  <si>
    <t>收费员</t>
  </si>
  <si>
    <t>维修经理</t>
  </si>
  <si>
    <t>工作截止日</t>
  </si>
  <si>
    <t>在职天数</t>
  </si>
  <si>
    <t>是否转正</t>
  </si>
  <si>
    <t>离职扣款</t>
  </si>
  <si>
    <t>扣款说明</t>
  </si>
  <si>
    <t>离职退款</t>
  </si>
  <si>
    <t>退款说明</t>
  </si>
  <si>
    <t>陈雨</t>
  </si>
  <si>
    <t>销售助理</t>
  </si>
  <si>
    <t>全职</t>
  </si>
  <si>
    <t>工装押金</t>
  </si>
  <si>
    <t>运行工</t>
  </si>
  <si>
    <t>运行部-和乔丽晶</t>
  </si>
  <si>
    <t>劳务协议</t>
  </si>
  <si>
    <t>灵鹊云</t>
  </si>
  <si>
    <t>异动前</t>
  </si>
  <si>
    <t>异动后</t>
  </si>
  <si>
    <t>异动原因</t>
  </si>
  <si>
    <t>薪资</t>
  </si>
  <si>
    <t>异动日期</t>
  </si>
  <si>
    <t>更换项目成本归属主体</t>
  </si>
  <si>
    <t>安全员</t>
  </si>
  <si>
    <t>更换成本归属主体</t>
  </si>
  <si>
    <t>承揽</t>
  </si>
  <si>
    <t>和乔丽晶</t>
  </si>
  <si>
    <t>210/班</t>
  </si>
  <si>
    <t>变更合作关系</t>
  </si>
  <si>
    <t>宇达</t>
  </si>
  <si>
    <t>5000+1000项目补助</t>
  </si>
  <si>
    <t>变更项目</t>
  </si>
  <si>
    <t>空水工</t>
  </si>
  <si>
    <t>变更岗位</t>
  </si>
  <si>
    <t>转正类别</t>
  </si>
  <si>
    <t>申报基数</t>
  </si>
  <si>
    <t>养老、失业基数</t>
  </si>
  <si>
    <t>工伤基数</t>
  </si>
  <si>
    <t>医疗、生育基数</t>
  </si>
  <si>
    <t>养老公司</t>
  </si>
  <si>
    <t>失业公司</t>
  </si>
  <si>
    <t>工伤公司</t>
  </si>
  <si>
    <t>医疗（含生育）</t>
  </si>
  <si>
    <t>公司部分合计</t>
  </si>
  <si>
    <t>养老个人</t>
  </si>
  <si>
    <t>医疗个人</t>
  </si>
  <si>
    <t>失业个人</t>
  </si>
  <si>
    <t>个人部分合计</t>
  </si>
  <si>
    <t>缴费合计</t>
  </si>
  <si>
    <t>类型</t>
  </si>
  <si>
    <t>型号</t>
  </si>
  <si>
    <t>数量</t>
  </si>
  <si>
    <t>领取日期</t>
  </si>
  <si>
    <t>扣押金月份</t>
  </si>
  <si>
    <t>押金金额</t>
  </si>
  <si>
    <t>长袖</t>
  </si>
  <si>
    <t>短袖</t>
  </si>
  <si>
    <t>景双休</t>
  </si>
  <si>
    <t>2024-5押金已退</t>
  </si>
  <si>
    <t>韦博豪项目核算</t>
  </si>
  <si>
    <t>棉服</t>
  </si>
  <si>
    <t>工作满一年无押金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</si>
</sst>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_ "/>
    <numFmt numFmtId="178" formatCode="yyyy/m/d;@"/>
    <numFmt numFmtId="179" formatCode="#,##0.00_ "/>
    <numFmt numFmtId="180" formatCode="yyyy/mm/dd"/>
    <numFmt numFmtId="181" formatCode="yy/m/d;@"/>
  </numFmts>
  <fonts count="55">
    <font>
      <sz val="12"/>
      <color theme="1"/>
      <name val="等线"/>
      <charset val="134"/>
      <scheme val="minor"/>
    </font>
    <font>
      <sz val="10"/>
      <name val="黑体"/>
      <charset val="134"/>
    </font>
    <font>
      <sz val="10"/>
      <color rgb="FF000000"/>
      <name val="黑体"/>
      <charset val="134"/>
    </font>
    <font>
      <b/>
      <sz val="10"/>
      <color theme="1"/>
      <name val="黑体"/>
      <charset val="134"/>
    </font>
    <font>
      <sz val="10"/>
      <color theme="1"/>
      <name val="黑体"/>
      <charset val="134"/>
    </font>
    <font>
      <sz val="12"/>
      <color theme="1"/>
      <name val="黑体"/>
      <charset val="134"/>
    </font>
    <font>
      <b/>
      <sz val="10"/>
      <color indexed="8"/>
      <name val="黑体"/>
      <charset val="134"/>
    </font>
    <font>
      <sz val="9"/>
      <color theme="1"/>
      <name val="黑体"/>
      <charset val="134"/>
    </font>
    <font>
      <sz val="11"/>
      <color theme="1"/>
      <name val="等线"/>
      <charset val="134"/>
      <scheme val="minor"/>
    </font>
    <font>
      <sz val="9"/>
      <color rgb="FF000000"/>
      <name val="黑体"/>
      <charset val="134"/>
    </font>
    <font>
      <sz val="10"/>
      <color theme="1"/>
      <name val="等线"/>
      <charset val="134"/>
      <scheme val="minor"/>
    </font>
    <font>
      <b/>
      <sz val="10"/>
      <color rgb="FF000000"/>
      <name val="黑体"/>
      <charset val="134"/>
    </font>
    <font>
      <b/>
      <u/>
      <sz val="10"/>
      <color rgb="FF800080"/>
      <name val="黑体"/>
      <charset val="134"/>
    </font>
    <font>
      <b/>
      <sz val="10"/>
      <name val="黑体"/>
      <charset val="134"/>
    </font>
    <font>
      <b/>
      <sz val="10"/>
      <color rgb="FFFF0000"/>
      <name val="黑体"/>
      <charset val="134"/>
    </font>
    <font>
      <sz val="10"/>
      <color rgb="FFFF0000"/>
      <name val="黑体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b/>
      <u/>
      <sz val="10"/>
      <color rgb="FF800080"/>
      <name val="宋体"/>
      <charset val="134"/>
    </font>
    <font>
      <u/>
      <sz val="10"/>
      <color rgb="FF800080"/>
      <name val="宋体"/>
      <charset val="134"/>
    </font>
    <font>
      <sz val="11"/>
      <color rgb="FF000000"/>
      <name val="宋体"/>
      <charset val="134"/>
    </font>
    <font>
      <sz val="10"/>
      <color rgb="FF666666"/>
      <name val="宋体"/>
      <charset val="134"/>
    </font>
    <font>
      <sz val="10"/>
      <color rgb="FF555555"/>
      <name val="宋体"/>
      <charset val="134"/>
    </font>
    <font>
      <b/>
      <sz val="10"/>
      <color rgb="FFC0504D"/>
      <name val="宋体"/>
      <charset val="134"/>
    </font>
    <font>
      <b/>
      <sz val="10"/>
      <color rgb="FFFF0000"/>
      <name val="宋体"/>
      <charset val="134"/>
    </font>
    <font>
      <sz val="9"/>
      <color rgb="FF76838F"/>
      <name val="Helvetica"/>
      <charset val="134"/>
    </font>
    <font>
      <u/>
      <sz val="10"/>
      <color theme="10"/>
      <name val="宋体"/>
      <charset val="134"/>
    </font>
    <font>
      <b/>
      <sz val="10"/>
      <color rgb="FF000000"/>
      <name val="新宋体"/>
      <charset val="134"/>
    </font>
    <font>
      <sz val="10"/>
      <color rgb="FFFF0000"/>
      <name val="宋体"/>
      <charset val="134"/>
    </font>
    <font>
      <sz val="10"/>
      <color rgb="FF000000"/>
      <name val="新宋体"/>
      <charset val="134"/>
    </font>
    <font>
      <b/>
      <sz val="14"/>
      <color rgb="FF000000"/>
      <name val="微软雅黑"/>
      <charset val="134"/>
    </font>
    <font>
      <u/>
      <sz val="11"/>
      <color rgb="FF800080"/>
      <name val="宋体"/>
      <charset val="134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</fonts>
  <fills count="68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FBD5B5"/>
        <bgColor indexed="64"/>
      </patternFill>
    </fill>
    <fill>
      <patternFill patternType="solid">
        <fgColor rgb="FFE5B9B7"/>
        <bgColor indexed="64"/>
      </patternFill>
    </fill>
    <fill>
      <patternFill patternType="solid">
        <fgColor rgb="FF31859B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6923C"/>
        <bgColor indexed="64"/>
      </patternFill>
    </fill>
    <fill>
      <patternFill patternType="solid">
        <fgColor rgb="FFD99694"/>
        <bgColor indexed="64"/>
      </patternFill>
    </fill>
    <fill>
      <patternFill patternType="solid">
        <fgColor rgb="FF953734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C1D9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FFE8B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B2A2C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C3D69B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7" borderId="9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38" borderId="12" applyNumberFormat="0" applyAlignment="0" applyProtection="0">
      <alignment vertical="center"/>
    </xf>
    <xf numFmtId="0" fontId="41" fillId="39" borderId="13" applyNumberFormat="0" applyAlignment="0" applyProtection="0">
      <alignment vertical="center"/>
    </xf>
    <xf numFmtId="0" fontId="42" fillId="39" borderId="12" applyNumberFormat="0" applyAlignment="0" applyProtection="0">
      <alignment vertical="center"/>
    </xf>
    <xf numFmtId="0" fontId="43" fillId="40" borderId="14" applyNumberFormat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0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>
      <alignment vertical="center"/>
    </xf>
    <xf numFmtId="0" fontId="49" fillId="55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50" fillId="57" borderId="0" applyNumberFormat="0" applyBorder="0" applyAlignment="0" applyProtection="0">
      <alignment vertical="center"/>
    </xf>
    <xf numFmtId="0" fontId="50" fillId="58" borderId="0" applyNumberFormat="0" applyBorder="0" applyAlignment="0" applyProtection="0">
      <alignment vertical="center"/>
    </xf>
    <xf numFmtId="0" fontId="49" fillId="59" borderId="0" applyNumberFormat="0" applyBorder="0" applyAlignment="0" applyProtection="0">
      <alignment vertical="center"/>
    </xf>
    <xf numFmtId="0" fontId="49" fillId="60" borderId="0" applyNumberFormat="0" applyBorder="0" applyAlignment="0" applyProtection="0">
      <alignment vertical="center"/>
    </xf>
    <xf numFmtId="0" fontId="50" fillId="61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8" fillId="0" borderId="0">
      <alignment vertical="center"/>
    </xf>
  </cellStyleXfs>
  <cellXfs count="377">
    <xf numFmtId="0" fontId="0" fillId="0" borderId="0" xfId="0">
      <alignment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7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6" fillId="2" borderId="1" xfId="5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2" borderId="1" xfId="5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7" fillId="0" borderId="0" xfId="0" applyFont="1" applyFill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57" fontId="3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top" wrapText="1"/>
    </xf>
    <xf numFmtId="177" fontId="4" fillId="0" borderId="1" xfId="0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177" fontId="4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177" fontId="7" fillId="0" borderId="1" xfId="0" applyNumberFormat="1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center" vertical="top"/>
    </xf>
    <xf numFmtId="0" fontId="3" fillId="2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2" fillId="2" borderId="1" xfId="0" applyFont="1" applyFill="1" applyBorder="1" applyAlignment="1" applyProtection="1">
      <alignment horizontal="left" vertical="center" wrapText="1"/>
      <protection locked="0"/>
    </xf>
    <xf numFmtId="178" fontId="1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 applyProtection="1">
      <alignment horizontal="left" vertical="center" wrapText="1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179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79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179" fontId="1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57" fontId="2" fillId="0" borderId="1" xfId="0" applyNumberFormat="1" applyFont="1" applyFill="1" applyBorder="1" applyAlignment="1" applyProtection="1">
      <alignment horizontal="left" vertical="center" wrapText="1"/>
    </xf>
    <xf numFmtId="180" fontId="2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1" xfId="0" applyNumberFormat="1" applyFont="1" applyFill="1" applyBorder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177" fontId="13" fillId="2" borderId="1" xfId="0" applyNumberFormat="1" applyFont="1" applyFill="1" applyBorder="1" applyAlignment="1">
      <alignment horizontal="left" vertical="center" wrapText="1"/>
    </xf>
    <xf numFmtId="0" fontId="1" fillId="0" borderId="1" xfId="49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177" fontId="1" fillId="3" borderId="1" xfId="0" applyNumberFormat="1" applyFont="1" applyFill="1" applyBorder="1" applyAlignment="1">
      <alignment horizontal="left" vertical="center"/>
    </xf>
    <xf numFmtId="177" fontId="1" fillId="0" borderId="1" xfId="51" applyNumberFormat="1" applyFont="1" applyFill="1" applyBorder="1" applyAlignment="1">
      <alignment horizontal="left" vertical="center" wrapText="1"/>
    </xf>
    <xf numFmtId="177" fontId="13" fillId="2" borderId="1" xfId="0" applyNumberFormat="1" applyFont="1" applyFill="1" applyBorder="1" applyAlignment="1">
      <alignment horizontal="left" vertical="center"/>
    </xf>
    <xf numFmtId="7" fontId="1" fillId="0" borderId="1" xfId="0" applyNumberFormat="1" applyFont="1" applyFill="1" applyBorder="1" applyAlignment="1">
      <alignment horizontal="left" vertical="center"/>
    </xf>
    <xf numFmtId="177" fontId="15" fillId="0" borderId="1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79" fontId="17" fillId="0" borderId="0" xfId="0" applyNumberFormat="1" applyFont="1" applyAlignment="1">
      <alignment horizontal="right" vertical="center"/>
    </xf>
    <xf numFmtId="9" fontId="17" fillId="0" borderId="0" xfId="0" applyNumberFormat="1" applyFont="1" applyAlignment="1">
      <alignment horizontal="right" vertical="center"/>
    </xf>
    <xf numFmtId="180" fontId="17" fillId="0" borderId="0" xfId="0" applyNumberFormat="1" applyFont="1" applyAlignment="1">
      <alignment horizontal="right" vertical="center"/>
    </xf>
    <xf numFmtId="179" fontId="17" fillId="0" borderId="0" xfId="0" applyNumberFormat="1" applyFont="1" applyAlignment="1">
      <alignment horizontal="left" vertical="center" wrapText="1"/>
    </xf>
    <xf numFmtId="179" fontId="17" fillId="0" borderId="0" xfId="0" applyNumberFormat="1" applyFont="1" applyAlignment="1">
      <alignment horizontal="center" vertical="center"/>
    </xf>
    <xf numFmtId="179" fontId="17" fillId="0" borderId="0" xfId="0" applyNumberFormat="1" applyFont="1">
      <alignment vertical="center"/>
    </xf>
    <xf numFmtId="0" fontId="17" fillId="0" borderId="0" xfId="0" applyFont="1" applyAlignment="1">
      <alignment vertical="center" wrapText="1"/>
    </xf>
    <xf numFmtId="178" fontId="17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top" wrapText="1"/>
    </xf>
    <xf numFmtId="0" fontId="16" fillId="3" borderId="2" xfId="0" applyFont="1" applyFill="1" applyBorder="1" applyAlignment="1" applyProtection="1">
      <alignment horizontal="center" vertical="center" wrapText="1"/>
    </xf>
    <xf numFmtId="9" fontId="16" fillId="3" borderId="2" xfId="0" applyNumberFormat="1" applyFont="1" applyFill="1" applyBorder="1" applyAlignment="1" applyProtection="1">
      <alignment horizontal="center" vertical="center" wrapText="1"/>
    </xf>
    <xf numFmtId="180" fontId="16" fillId="3" borderId="2" xfId="0" applyNumberFormat="1" applyFont="1" applyFill="1" applyBorder="1" applyAlignment="1" applyProtection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17" fillId="0" borderId="2" xfId="0" applyFont="1" applyBorder="1" applyAlignment="1" applyProtection="1">
      <alignment horizontal="left" vertical="center" wrapText="1"/>
    </xf>
    <xf numFmtId="0" fontId="17" fillId="0" borderId="2" xfId="0" applyFont="1" applyBorder="1" applyAlignment="1" applyProtection="1">
      <alignment horizontal="left" vertical="center"/>
    </xf>
    <xf numFmtId="179" fontId="17" fillId="0" borderId="2" xfId="0" applyNumberFormat="1" applyFont="1" applyBorder="1" applyAlignment="1" applyProtection="1">
      <alignment horizontal="right" vertical="center"/>
    </xf>
    <xf numFmtId="9" fontId="17" fillId="0" borderId="2" xfId="0" applyNumberFormat="1" applyFont="1" applyBorder="1" applyAlignment="1" applyProtection="1">
      <alignment horizontal="right" vertical="center"/>
      <protection locked="0"/>
    </xf>
    <xf numFmtId="180" fontId="17" fillId="0" borderId="2" xfId="0" applyNumberFormat="1" applyFont="1" applyBorder="1" applyAlignment="1" applyProtection="1">
      <alignment horizontal="right" vertical="center"/>
    </xf>
    <xf numFmtId="0" fontId="17" fillId="4" borderId="2" xfId="0" applyFont="1" applyFill="1" applyBorder="1" applyAlignment="1" applyProtection="1">
      <alignment horizontal="left" vertical="center"/>
    </xf>
    <xf numFmtId="9" fontId="17" fillId="0" borderId="2" xfId="0" applyNumberFormat="1" applyFont="1" applyBorder="1" applyAlignment="1" applyProtection="1">
      <alignment horizontal="right" vertical="center"/>
    </xf>
    <xf numFmtId="0" fontId="17" fillId="5" borderId="2" xfId="0" applyFont="1" applyFill="1" applyBorder="1" applyAlignment="1" applyProtection="1">
      <alignment horizontal="left" vertical="center"/>
    </xf>
    <xf numFmtId="0" fontId="17" fillId="0" borderId="2" xfId="0" applyFont="1" applyBorder="1" applyProtection="1">
      <alignment vertical="center"/>
    </xf>
    <xf numFmtId="179" fontId="17" fillId="0" borderId="2" xfId="0" applyNumberFormat="1" applyFont="1" applyBorder="1" applyProtection="1">
      <alignment vertical="center"/>
    </xf>
    <xf numFmtId="9" fontId="17" fillId="0" borderId="2" xfId="0" applyNumberFormat="1" applyFont="1" applyBorder="1" applyProtection="1">
      <alignment vertical="center"/>
    </xf>
    <xf numFmtId="180" fontId="17" fillId="0" borderId="2" xfId="0" applyNumberFormat="1" applyFont="1" applyBorder="1" applyProtection="1">
      <alignment vertical="center"/>
    </xf>
    <xf numFmtId="0" fontId="17" fillId="6" borderId="2" xfId="0" applyFont="1" applyFill="1" applyBorder="1" applyAlignment="1" applyProtection="1">
      <alignment horizontal="left" vertical="center"/>
    </xf>
    <xf numFmtId="9" fontId="17" fillId="0" borderId="2" xfId="0" applyNumberFormat="1" applyFont="1" applyBorder="1" applyProtection="1">
      <alignment vertical="center"/>
      <protection locked="0"/>
    </xf>
    <xf numFmtId="0" fontId="17" fillId="7" borderId="2" xfId="0" applyFont="1" applyFill="1" applyBorder="1" applyAlignment="1" applyProtection="1">
      <alignment horizontal="left" vertical="center"/>
    </xf>
    <xf numFmtId="0" fontId="17" fillId="8" borderId="2" xfId="0" applyFont="1" applyFill="1" applyBorder="1" applyAlignment="1" applyProtection="1">
      <alignment horizontal="left" vertical="center"/>
    </xf>
    <xf numFmtId="179" fontId="16" fillId="9" borderId="2" xfId="0" applyNumberFormat="1" applyFont="1" applyFill="1" applyBorder="1" applyAlignment="1" applyProtection="1">
      <alignment horizontal="center" vertical="center" wrapText="1"/>
    </xf>
    <xf numFmtId="179" fontId="17" fillId="9" borderId="2" xfId="0" applyNumberFormat="1" applyFont="1" applyFill="1" applyBorder="1" applyAlignment="1" applyProtection="1">
      <alignment horizontal="center" vertical="center"/>
    </xf>
    <xf numFmtId="0" fontId="16" fillId="9" borderId="2" xfId="0" applyFont="1" applyFill="1" applyBorder="1" applyAlignment="1" applyProtection="1">
      <alignment horizontal="center" vertical="center" wrapText="1"/>
    </xf>
    <xf numFmtId="0" fontId="16" fillId="9" borderId="4" xfId="0" applyFont="1" applyFill="1" applyBorder="1" applyAlignment="1" applyProtection="1">
      <alignment horizontal="center" vertical="center" wrapText="1"/>
    </xf>
    <xf numFmtId="179" fontId="17" fillId="9" borderId="2" xfId="0" applyNumberFormat="1" applyFont="1" applyFill="1" applyBorder="1" applyAlignment="1" applyProtection="1">
      <alignment horizontal="left" vertical="center" wrapText="1"/>
    </xf>
    <xf numFmtId="0" fontId="17" fillId="9" borderId="2" xfId="0" applyFont="1" applyFill="1" applyBorder="1" applyAlignment="1" applyProtection="1">
      <alignment horizontal="center" vertical="center"/>
    </xf>
    <xf numFmtId="0" fontId="17" fillId="9" borderId="4" xfId="0" applyFont="1" applyFill="1" applyBorder="1" applyAlignment="1" applyProtection="1">
      <alignment horizontal="center" vertical="center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178" fontId="16" fillId="0" borderId="5" xfId="0" applyNumberFormat="1" applyFont="1" applyBorder="1" applyAlignment="1" applyProtection="1">
      <alignment horizontal="center" vertical="center" wrapText="1"/>
    </xf>
    <xf numFmtId="0" fontId="16" fillId="0" borderId="2" xfId="0" applyFont="1" applyBorder="1" applyAlignment="1" applyProtection="1">
      <alignment horizontal="center" vertical="center" wrapText="1"/>
    </xf>
    <xf numFmtId="0" fontId="17" fillId="4" borderId="2" xfId="0" applyFont="1" applyFill="1" applyBorder="1" applyAlignment="1" applyProtection="1">
      <alignment vertical="center" wrapText="1"/>
    </xf>
    <xf numFmtId="178" fontId="17" fillId="0" borderId="5" xfId="0" applyNumberFormat="1" applyFont="1" applyBorder="1" applyAlignment="1" applyProtection="1">
      <alignment vertical="center" wrapText="1"/>
    </xf>
    <xf numFmtId="0" fontId="17" fillId="0" borderId="2" xfId="0" applyFont="1" applyBorder="1" applyAlignment="1" applyProtection="1">
      <alignment vertical="center" wrapText="1"/>
    </xf>
    <xf numFmtId="0" fontId="20" fillId="0" borderId="0" xfId="0" applyFont="1">
      <alignment vertical="center"/>
    </xf>
    <xf numFmtId="181" fontId="16" fillId="3" borderId="0" xfId="0" applyNumberFormat="1" applyFont="1" applyFill="1" applyAlignment="1" applyProtection="1">
      <alignment horizontal="center" vertical="center" wrapText="1"/>
      <protection locked="0"/>
    </xf>
    <xf numFmtId="0" fontId="20" fillId="3" borderId="0" xfId="0" applyFont="1" applyFill="1">
      <alignment vertical="center"/>
    </xf>
    <xf numFmtId="0" fontId="17" fillId="0" borderId="0" xfId="0" applyFont="1" applyAlignment="1" applyProtection="1">
      <alignment vertical="center" wrapText="1"/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17" fillId="0" borderId="0" xfId="0" applyFont="1" applyProtection="1">
      <alignment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22" fillId="0" borderId="0" xfId="0" applyFont="1" applyProtection="1">
      <alignment vertical="center"/>
      <protection locked="0"/>
    </xf>
    <xf numFmtId="0" fontId="17" fillId="4" borderId="0" xfId="0" applyFont="1" applyFill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8" fillId="0" borderId="2" xfId="0" applyFont="1" applyBorder="1" applyAlignment="1" applyProtection="1">
      <alignment vertical="top" wrapText="1"/>
      <protection locked="0"/>
    </xf>
    <xf numFmtId="0" fontId="16" fillId="3" borderId="2" xfId="0" applyFont="1" applyFill="1" applyBorder="1" applyAlignment="1" applyProtection="1">
      <alignment horizontal="center" vertical="center" wrapText="1"/>
      <protection locked="0"/>
    </xf>
    <xf numFmtId="0" fontId="16" fillId="9" borderId="2" xfId="0" applyFont="1" applyFill="1" applyBorder="1" applyAlignment="1" applyProtection="1">
      <alignment horizontal="center" vertical="center" wrapText="1"/>
      <protection locked="0"/>
    </xf>
    <xf numFmtId="178" fontId="16" fillId="3" borderId="2" xfId="0" applyNumberFormat="1" applyFont="1" applyFill="1" applyBorder="1" applyAlignment="1" applyProtection="1">
      <alignment horizontal="center" vertical="center" wrapText="1"/>
      <protection locked="0"/>
    </xf>
    <xf numFmtId="179" fontId="16" fillId="0" borderId="2" xfId="0" applyNumberFormat="1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17" fillId="0" borderId="2" xfId="0" applyFont="1" applyBorder="1" applyAlignment="1" applyProtection="1">
      <alignment vertical="center" wrapText="1"/>
      <protection locked="0"/>
    </xf>
    <xf numFmtId="0" fontId="17" fillId="9" borderId="2" xfId="0" applyFont="1" applyFill="1" applyBorder="1" applyAlignment="1" applyProtection="1">
      <alignment vertical="center" wrapText="1"/>
      <protection locked="0"/>
    </xf>
    <xf numFmtId="178" fontId="17" fillId="0" borderId="2" xfId="0" applyNumberFormat="1" applyFont="1" applyBorder="1" applyAlignment="1" applyProtection="1">
      <alignment horizontal="left" vertical="center" wrapText="1"/>
    </xf>
    <xf numFmtId="179" fontId="17" fillId="0" borderId="2" xfId="0" applyNumberFormat="1" applyFont="1" applyBorder="1" applyAlignment="1" applyProtection="1">
      <alignment vertical="center" wrapText="1"/>
    </xf>
    <xf numFmtId="0" fontId="16" fillId="10" borderId="2" xfId="0" applyFont="1" applyFill="1" applyBorder="1" applyAlignment="1" applyProtection="1">
      <alignment horizontal="center" vertical="center" wrapText="1"/>
      <protection locked="0"/>
    </xf>
    <xf numFmtId="179" fontId="1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7" fillId="10" borderId="2" xfId="0" applyFont="1" applyFill="1" applyBorder="1" applyAlignment="1" applyProtection="1">
      <alignment vertical="center" wrapText="1"/>
    </xf>
    <xf numFmtId="178" fontId="16" fillId="0" borderId="2" xfId="0" applyNumberFormat="1" applyFont="1" applyBorder="1" applyAlignment="1" applyProtection="1">
      <alignment horizontal="center" vertical="center" wrapText="1"/>
      <protection locked="0"/>
    </xf>
    <xf numFmtId="178" fontId="17" fillId="0" borderId="2" xfId="0" applyNumberFormat="1" applyFont="1" applyBorder="1" applyAlignment="1" applyProtection="1">
      <alignment vertical="center" wrapText="1"/>
    </xf>
    <xf numFmtId="179" fontId="17" fillId="11" borderId="2" xfId="0" applyNumberFormat="1" applyFont="1" applyFill="1" applyBorder="1" applyAlignment="1" applyProtection="1">
      <alignment vertical="center" wrapText="1"/>
    </xf>
    <xf numFmtId="179" fontId="17" fillId="12" borderId="2" xfId="0" applyNumberFormat="1" applyFont="1" applyFill="1" applyBorder="1" applyAlignment="1" applyProtection="1">
      <alignment vertical="center" wrapText="1"/>
    </xf>
    <xf numFmtId="179" fontId="17" fillId="13" borderId="2" xfId="0" applyNumberFormat="1" applyFont="1" applyFill="1" applyBorder="1" applyAlignment="1" applyProtection="1">
      <alignment horizontal="right" vertical="center"/>
    </xf>
    <xf numFmtId="179" fontId="17" fillId="14" borderId="2" xfId="0" applyNumberFormat="1" applyFont="1" applyFill="1" applyBorder="1" applyAlignment="1" applyProtection="1">
      <alignment horizontal="right" vertical="center"/>
    </xf>
    <xf numFmtId="179" fontId="17" fillId="0" borderId="2" xfId="0" applyNumberFormat="1" applyFont="1" applyBorder="1" applyAlignment="1" applyProtection="1">
      <alignment vertical="center" wrapText="1"/>
      <protection locked="0"/>
    </xf>
    <xf numFmtId="179" fontId="17" fillId="15" borderId="2" xfId="0" applyNumberFormat="1" applyFont="1" applyFill="1" applyBorder="1" applyAlignment="1" applyProtection="1">
      <alignment vertical="center" wrapText="1"/>
    </xf>
    <xf numFmtId="179" fontId="17" fillId="16" borderId="2" xfId="0" applyNumberFormat="1" applyFont="1" applyFill="1" applyBorder="1" applyAlignment="1" applyProtection="1">
      <alignment vertical="center" wrapText="1"/>
    </xf>
    <xf numFmtId="179" fontId="17" fillId="17" borderId="2" xfId="0" applyNumberFormat="1" applyFont="1" applyFill="1" applyBorder="1" applyAlignment="1" applyProtection="1">
      <alignment vertical="center" wrapText="1"/>
    </xf>
    <xf numFmtId="179" fontId="17" fillId="18" borderId="2" xfId="0" applyNumberFormat="1" applyFont="1" applyFill="1" applyBorder="1" applyAlignment="1" applyProtection="1">
      <alignment vertical="center" wrapText="1"/>
    </xf>
    <xf numFmtId="179" fontId="17" fillId="19" borderId="2" xfId="0" applyNumberFormat="1" applyFont="1" applyFill="1" applyBorder="1" applyAlignment="1" applyProtection="1">
      <alignment horizontal="right" vertical="center"/>
    </xf>
    <xf numFmtId="0" fontId="17" fillId="9" borderId="2" xfId="0" applyFont="1" applyFill="1" applyBorder="1" applyAlignment="1" applyProtection="1">
      <alignment vertical="center" wrapText="1"/>
    </xf>
    <xf numFmtId="180" fontId="20" fillId="0" borderId="0" xfId="0" applyNumberFormat="1" applyFont="1">
      <alignment vertical="center"/>
    </xf>
    <xf numFmtId="0" fontId="18" fillId="0" borderId="2" xfId="0" applyFont="1" applyBorder="1" applyAlignment="1" applyProtection="1">
      <alignment horizontal="center" vertical="center" wrapText="1"/>
      <protection locked="0"/>
    </xf>
    <xf numFmtId="0" fontId="23" fillId="0" borderId="2" xfId="0" applyFont="1" applyBorder="1" applyAlignment="1" applyProtection="1">
      <alignment horizontal="center" vertical="center" wrapText="1"/>
      <protection locked="0"/>
    </xf>
    <xf numFmtId="180" fontId="16" fillId="0" borderId="2" xfId="0" applyNumberFormat="1" applyFont="1" applyBorder="1" applyAlignment="1" applyProtection="1">
      <alignment horizontal="center" vertical="center" wrapText="1"/>
      <protection locked="0"/>
    </xf>
    <xf numFmtId="0" fontId="17" fillId="0" borderId="2" xfId="0" applyFont="1" applyBorder="1" applyAlignment="1" applyProtection="1">
      <alignment horizontal="left" vertical="center" wrapText="1"/>
      <protection locked="0"/>
    </xf>
    <xf numFmtId="180" fontId="17" fillId="0" borderId="2" xfId="0" applyNumberFormat="1" applyFont="1" applyBorder="1" applyAlignment="1" applyProtection="1">
      <alignment horizontal="left" vertical="center"/>
      <protection locked="0"/>
    </xf>
    <xf numFmtId="180" fontId="17" fillId="0" borderId="2" xfId="0" applyNumberFormat="1" applyFont="1" applyBorder="1" applyAlignment="1" applyProtection="1">
      <alignment horizontal="left" vertical="center" wrapText="1"/>
    </xf>
    <xf numFmtId="14" fontId="17" fillId="0" borderId="2" xfId="0" applyNumberFormat="1" applyFont="1" applyBorder="1" applyAlignment="1" applyProtection="1">
      <alignment horizontal="left" vertical="center" wrapText="1"/>
      <protection locked="0"/>
    </xf>
    <xf numFmtId="0" fontId="17" fillId="0" borderId="2" xfId="0" applyFont="1" applyBorder="1" applyProtection="1">
      <alignment vertical="center"/>
      <protection locked="0"/>
    </xf>
    <xf numFmtId="0" fontId="16" fillId="7" borderId="2" xfId="0" applyFont="1" applyFill="1" applyBorder="1" applyAlignment="1" applyProtection="1">
      <alignment horizontal="center" vertical="center" wrapText="1"/>
      <protection locked="0"/>
    </xf>
    <xf numFmtId="179" fontId="17" fillId="0" borderId="2" xfId="0" applyNumberFormat="1" applyFont="1" applyBorder="1" applyAlignment="1" applyProtection="1">
      <alignment horizontal="left" vertical="center" wrapText="1"/>
      <protection locked="0"/>
    </xf>
    <xf numFmtId="0" fontId="17" fillId="7" borderId="2" xfId="0" applyFont="1" applyFill="1" applyBorder="1" applyAlignment="1" applyProtection="1">
      <alignment horizontal="center" vertical="center" wrapText="1"/>
    </xf>
    <xf numFmtId="179" fontId="17" fillId="4" borderId="2" xfId="0" applyNumberFormat="1" applyFont="1" applyFill="1" applyBorder="1" applyAlignment="1" applyProtection="1">
      <alignment vertical="center" wrapText="1"/>
    </xf>
    <xf numFmtId="179" fontId="17" fillId="0" borderId="2" xfId="0" applyNumberFormat="1" applyFont="1" applyBorder="1" applyAlignment="1" applyProtection="1">
      <alignment horizontal="left" vertical="center" wrapText="1"/>
    </xf>
    <xf numFmtId="0" fontId="20" fillId="0" borderId="0" xfId="0" applyFont="1" applyAlignment="1">
      <alignment horizontal="center" vertical="center"/>
    </xf>
    <xf numFmtId="180" fontId="17" fillId="0" borderId="2" xfId="0" applyNumberFormat="1" applyFont="1" applyBorder="1" applyAlignment="1" applyProtection="1">
      <alignment horizontal="left" vertical="center" wrapText="1"/>
      <protection locked="0"/>
    </xf>
    <xf numFmtId="0" fontId="17" fillId="4" borderId="2" xfId="0" applyFont="1" applyFill="1" applyBorder="1" applyAlignment="1" applyProtection="1">
      <alignment horizontal="left" vertical="center" wrapText="1"/>
    </xf>
    <xf numFmtId="0" fontId="17" fillId="20" borderId="2" xfId="0" applyFont="1" applyFill="1" applyBorder="1" applyAlignment="1" applyProtection="1">
      <alignment horizontal="left" vertical="center" wrapText="1"/>
    </xf>
    <xf numFmtId="0" fontId="17" fillId="21" borderId="2" xfId="0" applyFont="1" applyFill="1" applyBorder="1" applyAlignment="1" applyProtection="1">
      <alignment horizontal="left" vertical="center" wrapText="1"/>
      <protection locked="0"/>
    </xf>
    <xf numFmtId="49" fontId="17" fillId="0" borderId="2" xfId="0" applyNumberFormat="1" applyFont="1" applyBorder="1" applyAlignment="1" applyProtection="1">
      <alignment vertical="center" wrapText="1"/>
    </xf>
    <xf numFmtId="0" fontId="18" fillId="7" borderId="2" xfId="0" applyFont="1" applyFill="1" applyBorder="1" applyProtection="1">
      <alignment vertical="center"/>
      <protection locked="0"/>
    </xf>
    <xf numFmtId="0" fontId="16" fillId="7" borderId="2" xfId="0" applyFont="1" applyFill="1" applyBorder="1" applyAlignment="1" applyProtection="1">
      <alignment horizontal="center" vertical="center"/>
      <protection locked="0"/>
    </xf>
    <xf numFmtId="179" fontId="16" fillId="20" borderId="2" xfId="0" applyNumberFormat="1" applyFont="1" applyFill="1" applyBorder="1" applyProtection="1">
      <alignment vertical="center"/>
      <protection locked="0"/>
    </xf>
    <xf numFmtId="179" fontId="16" fillId="20" borderId="2" xfId="0" applyNumberFormat="1" applyFont="1" applyFill="1" applyBorder="1" applyAlignment="1" applyProtection="1">
      <alignment horizontal="center" vertical="center"/>
      <protection locked="0"/>
    </xf>
    <xf numFmtId="179" fontId="24" fillId="7" borderId="2" xfId="0" applyNumberFormat="1" applyFont="1" applyFill="1" applyBorder="1" applyAlignment="1" applyProtection="1">
      <alignment horizontal="center" vertical="center"/>
      <protection locked="0"/>
    </xf>
    <xf numFmtId="0" fontId="17" fillId="7" borderId="2" xfId="0" applyFont="1" applyFill="1" applyBorder="1" applyProtection="1">
      <alignment vertical="center"/>
    </xf>
    <xf numFmtId="0" fontId="17" fillId="7" borderId="2" xfId="0" applyFont="1" applyFill="1" applyBorder="1" applyAlignment="1" applyProtection="1">
      <alignment vertical="center" wrapText="1"/>
    </xf>
    <xf numFmtId="179" fontId="17" fillId="21" borderId="2" xfId="0" applyNumberFormat="1" applyFont="1" applyFill="1" applyBorder="1" applyProtection="1">
      <alignment vertical="center"/>
    </xf>
    <xf numFmtId="179" fontId="17" fillId="7" borderId="2" xfId="0" applyNumberFormat="1" applyFont="1" applyFill="1" applyBorder="1" applyProtection="1">
      <alignment vertical="center"/>
    </xf>
    <xf numFmtId="179" fontId="16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20" borderId="2" xfId="0" applyFont="1" applyFill="1" applyBorder="1" applyAlignment="1" applyProtection="1">
      <alignment horizontal="center" vertical="center"/>
      <protection locked="0"/>
    </xf>
    <xf numFmtId="0" fontId="16" fillId="20" borderId="2" xfId="0" applyFont="1" applyFill="1" applyBorder="1" applyAlignment="1" applyProtection="1">
      <alignment horizontal="left" vertical="center" wrapText="1"/>
      <protection locked="0"/>
    </xf>
    <xf numFmtId="0" fontId="16" fillId="20" borderId="2" xfId="0" applyFont="1" applyFill="1" applyBorder="1" applyProtection="1">
      <alignment vertical="center"/>
      <protection locked="0"/>
    </xf>
    <xf numFmtId="179" fontId="17" fillId="7" borderId="2" xfId="0" applyNumberFormat="1" applyFont="1" applyFill="1" applyBorder="1" applyAlignment="1" applyProtection="1">
      <alignment vertical="center" wrapText="1"/>
    </xf>
    <xf numFmtId="0" fontId="16" fillId="3" borderId="2" xfId="0" applyFont="1" applyFill="1" applyBorder="1" applyProtection="1">
      <alignment vertical="center"/>
      <protection locked="0"/>
    </xf>
    <xf numFmtId="178" fontId="16" fillId="3" borderId="2" xfId="0" applyNumberFormat="1" applyFont="1" applyFill="1" applyBorder="1" applyAlignment="1" applyProtection="1">
      <alignment horizontal="left" vertical="center"/>
      <protection locked="0"/>
    </xf>
    <xf numFmtId="0" fontId="16" fillId="3" borderId="2" xfId="0" applyFont="1" applyFill="1" applyBorder="1" applyAlignment="1" applyProtection="1">
      <alignment vertical="center" wrapText="1"/>
      <protection locked="0"/>
    </xf>
    <xf numFmtId="179" fontId="16" fillId="3" borderId="2" xfId="0" applyNumberFormat="1" applyFont="1" applyFill="1" applyBorder="1" applyProtection="1">
      <alignment vertical="center"/>
      <protection locked="0"/>
    </xf>
    <xf numFmtId="180" fontId="16" fillId="3" borderId="2" xfId="0" applyNumberFormat="1" applyFont="1" applyFill="1" applyBorder="1" applyAlignment="1" applyProtection="1">
      <alignment horizontal="left" vertical="center"/>
      <protection locked="0"/>
    </xf>
    <xf numFmtId="178" fontId="17" fillId="0" borderId="2" xfId="0" applyNumberFormat="1" applyFont="1" applyBorder="1" applyAlignment="1" applyProtection="1">
      <alignment horizontal="left" vertical="center"/>
      <protection locked="0"/>
    </xf>
    <xf numFmtId="179" fontId="17" fillId="0" borderId="2" xfId="0" applyNumberFormat="1" applyFont="1" applyBorder="1" applyProtection="1">
      <alignment vertical="center"/>
      <protection locked="0"/>
    </xf>
    <xf numFmtId="0" fontId="16" fillId="0" borderId="2" xfId="0" applyFont="1" applyBorder="1" applyAlignment="1" applyProtection="1">
      <alignment vertical="center" wrapText="1"/>
      <protection locked="0"/>
    </xf>
    <xf numFmtId="0" fontId="16" fillId="0" borderId="2" xfId="0" applyFont="1" applyBorder="1" applyProtection="1">
      <alignment vertical="center"/>
      <protection locked="0"/>
    </xf>
    <xf numFmtId="14" fontId="17" fillId="0" borderId="2" xfId="0" applyNumberFormat="1" applyFont="1" applyBorder="1" applyProtection="1">
      <alignment vertical="center"/>
    </xf>
    <xf numFmtId="4" fontId="17" fillId="0" borderId="2" xfId="0" applyNumberFormat="1" applyFont="1" applyBorder="1" applyProtection="1">
      <alignment vertical="center"/>
      <protection locked="0"/>
    </xf>
    <xf numFmtId="0" fontId="17" fillId="22" borderId="2" xfId="0" applyFont="1" applyFill="1" applyBorder="1" applyProtection="1">
      <alignment vertical="center"/>
      <protection locked="0"/>
    </xf>
    <xf numFmtId="0" fontId="17" fillId="23" borderId="2" xfId="0" applyFont="1" applyFill="1" applyBorder="1" applyAlignment="1" applyProtection="1">
      <alignment vertical="center" wrapText="1"/>
      <protection locked="0"/>
    </xf>
    <xf numFmtId="0" fontId="17" fillId="22" borderId="2" xfId="0" applyFont="1" applyFill="1" applyBorder="1" applyAlignment="1" applyProtection="1">
      <alignment vertical="center" wrapText="1"/>
      <protection locked="0"/>
    </xf>
    <xf numFmtId="178" fontId="17" fillId="22" borderId="2" xfId="0" applyNumberFormat="1" applyFont="1" applyFill="1" applyBorder="1" applyAlignment="1" applyProtection="1">
      <alignment horizontal="left" vertical="center"/>
      <protection locked="0"/>
    </xf>
    <xf numFmtId="179" fontId="17" fillId="22" borderId="2" xfId="0" applyNumberFormat="1" applyFont="1" applyFill="1" applyBorder="1" applyProtection="1">
      <alignment vertical="center"/>
      <protection locked="0"/>
    </xf>
    <xf numFmtId="180" fontId="17" fillId="22" borderId="2" xfId="0" applyNumberFormat="1" applyFont="1" applyFill="1" applyBorder="1" applyAlignment="1" applyProtection="1">
      <alignment horizontal="left" vertical="center"/>
      <protection locked="0"/>
    </xf>
    <xf numFmtId="4" fontId="17" fillId="22" borderId="2" xfId="0" applyNumberFormat="1" applyFont="1" applyFill="1" applyBorder="1" applyProtection="1">
      <alignment vertical="center"/>
      <protection locked="0"/>
    </xf>
    <xf numFmtId="0" fontId="17" fillId="22" borderId="2" xfId="0" applyFont="1" applyFill="1" applyBorder="1" applyProtection="1">
      <alignment vertical="center"/>
    </xf>
    <xf numFmtId="0" fontId="17" fillId="21" borderId="2" xfId="0" applyFont="1" applyFill="1" applyBorder="1" applyAlignment="1" applyProtection="1">
      <alignment horizontal="left" vertical="center"/>
      <protection locked="0"/>
    </xf>
    <xf numFmtId="0" fontId="20" fillId="0" borderId="2" xfId="0" applyFont="1" applyBorder="1" applyProtection="1">
      <alignment vertical="center"/>
    </xf>
    <xf numFmtId="0" fontId="25" fillId="0" borderId="2" xfId="0" applyFont="1" applyBorder="1" applyProtection="1">
      <alignment vertical="center"/>
    </xf>
    <xf numFmtId="178" fontId="17" fillId="0" borderId="2" xfId="0" applyNumberFormat="1" applyFont="1" applyBorder="1" applyAlignment="1" applyProtection="1">
      <alignment horizontal="left" vertical="center"/>
    </xf>
    <xf numFmtId="180" fontId="17" fillId="0" borderId="2" xfId="0" applyNumberFormat="1" applyFont="1" applyBorder="1" applyAlignment="1" applyProtection="1">
      <alignment horizontal="left" vertical="center"/>
    </xf>
    <xf numFmtId="49" fontId="17" fillId="0" borderId="2" xfId="0" applyNumberFormat="1" applyFont="1" applyBorder="1" applyProtection="1">
      <alignment vertical="center"/>
    </xf>
    <xf numFmtId="0" fontId="20" fillId="7" borderId="0" xfId="0" applyFont="1" applyFill="1">
      <alignment vertical="center"/>
    </xf>
    <xf numFmtId="0" fontId="17" fillId="21" borderId="2" xfId="0" applyFont="1" applyFill="1" applyBorder="1" applyAlignment="1" applyProtection="1">
      <alignment vertical="center" wrapText="1"/>
      <protection locked="0"/>
    </xf>
    <xf numFmtId="179" fontId="17" fillId="21" borderId="2" xfId="0" applyNumberFormat="1" applyFont="1" applyFill="1" applyBorder="1" applyAlignment="1" applyProtection="1">
      <alignment horizontal="right" vertical="center"/>
      <protection locked="0"/>
    </xf>
    <xf numFmtId="180" fontId="17" fillId="21" borderId="2" xfId="0" applyNumberFormat="1" applyFont="1" applyFill="1" applyBorder="1" applyAlignment="1" applyProtection="1">
      <alignment horizontal="left" vertical="center"/>
      <protection locked="0"/>
    </xf>
    <xf numFmtId="180" fontId="17" fillId="7" borderId="2" xfId="0" applyNumberFormat="1" applyFont="1" applyFill="1" applyBorder="1" applyAlignment="1" applyProtection="1">
      <alignment horizontal="left" vertical="center"/>
      <protection locked="0"/>
    </xf>
    <xf numFmtId="0" fontId="17" fillId="24" borderId="2" xfId="0" applyFont="1" applyFill="1" applyBorder="1" applyAlignment="1" applyProtection="1">
      <alignment vertical="center" wrapText="1"/>
      <protection locked="0"/>
    </xf>
    <xf numFmtId="0" fontId="26" fillId="21" borderId="2" xfId="0" applyFont="1" applyFill="1" applyBorder="1" applyAlignment="1" applyProtection="1">
      <alignment horizontal="left" vertical="center"/>
      <protection locked="0"/>
    </xf>
    <xf numFmtId="0" fontId="17" fillId="21" borderId="2" xfId="0" applyFont="1" applyFill="1" applyBorder="1" applyProtection="1">
      <alignment vertical="center"/>
      <protection locked="0"/>
    </xf>
    <xf numFmtId="178" fontId="20" fillId="0" borderId="2" xfId="0" applyNumberFormat="1" applyFont="1" applyBorder="1" applyProtection="1">
      <alignment vertical="center"/>
    </xf>
    <xf numFmtId="179" fontId="20" fillId="0" borderId="2" xfId="0" applyNumberFormat="1" applyFont="1" applyBorder="1" applyProtection="1">
      <alignment vertical="center"/>
    </xf>
    <xf numFmtId="180" fontId="20" fillId="0" borderId="2" xfId="0" applyNumberFormat="1" applyFont="1" applyBorder="1" applyProtection="1">
      <alignment vertical="center"/>
    </xf>
    <xf numFmtId="0" fontId="20" fillId="0" borderId="2" xfId="0" applyFont="1" applyBorder="1" applyAlignment="1" applyProtection="1">
      <alignment vertical="center" wrapText="1"/>
    </xf>
    <xf numFmtId="0" fontId="17" fillId="7" borderId="6" xfId="0" applyFont="1" applyFill="1" applyBorder="1" applyAlignment="1" applyProtection="1">
      <alignment vertical="center" wrapText="1"/>
    </xf>
    <xf numFmtId="179" fontId="17" fillId="7" borderId="6" xfId="0" applyNumberFormat="1" applyFont="1" applyFill="1" applyBorder="1" applyProtection="1">
      <alignment vertical="center"/>
    </xf>
    <xf numFmtId="179" fontId="17" fillId="7" borderId="6" xfId="0" applyNumberFormat="1" applyFont="1" applyFill="1" applyBorder="1" applyAlignment="1" applyProtection="1">
      <alignment vertical="center" wrapText="1"/>
    </xf>
    <xf numFmtId="0" fontId="17" fillId="0" borderId="6" xfId="0" applyFont="1" applyBorder="1" applyProtection="1">
      <alignment vertical="center"/>
      <protection locked="0"/>
    </xf>
    <xf numFmtId="178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0" fontId="18" fillId="0" borderId="0" xfId="0" applyFont="1" applyAlignment="1" applyProtection="1">
      <alignment horizontal="center" vertical="center" wrapText="1"/>
      <protection locked="0"/>
    </xf>
    <xf numFmtId="178" fontId="27" fillId="4" borderId="2" xfId="0" applyNumberFormat="1" applyFont="1" applyFill="1" applyBorder="1" applyAlignment="1" applyProtection="1">
      <alignment horizontal="center" vertical="center"/>
      <protection locked="0"/>
    </xf>
    <xf numFmtId="0" fontId="16" fillId="25" borderId="2" xfId="0" applyFont="1" applyFill="1" applyBorder="1" applyAlignment="1" applyProtection="1">
      <alignment horizontal="center" vertical="center"/>
      <protection locked="0"/>
    </xf>
    <xf numFmtId="179" fontId="16" fillId="25" borderId="2" xfId="0" applyNumberFormat="1" applyFont="1" applyFill="1" applyBorder="1" applyAlignment="1" applyProtection="1">
      <alignment horizontal="center" vertical="center" wrapText="1"/>
      <protection locked="0"/>
    </xf>
    <xf numFmtId="179" fontId="16" fillId="26" borderId="2" xfId="0" applyNumberFormat="1" applyFont="1" applyFill="1" applyBorder="1" applyAlignment="1" applyProtection="1">
      <alignment horizontal="center" vertical="center"/>
      <protection locked="0"/>
    </xf>
    <xf numFmtId="0" fontId="17" fillId="4" borderId="2" xfId="0" applyFont="1" applyFill="1" applyBorder="1" applyProtection="1">
      <alignment vertical="center"/>
    </xf>
    <xf numFmtId="0" fontId="17" fillId="27" borderId="2" xfId="0" applyFont="1" applyFill="1" applyBorder="1" applyAlignment="1" applyProtection="1">
      <alignment vertical="center" wrapText="1"/>
      <protection locked="0"/>
    </xf>
    <xf numFmtId="0" fontId="17" fillId="27" borderId="2" xfId="0" applyFont="1" applyFill="1" applyBorder="1" applyAlignment="1" applyProtection="1">
      <alignment horizontal="left" vertical="center" wrapText="1"/>
      <protection locked="0"/>
    </xf>
    <xf numFmtId="179" fontId="17" fillId="21" borderId="2" xfId="0" applyNumberFormat="1" applyFont="1" applyFill="1" applyBorder="1" applyAlignment="1" applyProtection="1">
      <alignment horizontal="right" vertical="center" wrapText="1"/>
      <protection locked="0"/>
    </xf>
    <xf numFmtId="179" fontId="17" fillId="26" borderId="2" xfId="0" applyNumberFormat="1" applyFont="1" applyFill="1" applyBorder="1" applyProtection="1">
      <alignment vertical="center"/>
    </xf>
    <xf numFmtId="0" fontId="17" fillId="28" borderId="2" xfId="0" applyFont="1" applyFill="1" applyBorder="1" applyAlignment="1" applyProtection="1">
      <alignment vertical="center" wrapText="1"/>
      <protection locked="0"/>
    </xf>
    <xf numFmtId="0" fontId="17" fillId="28" borderId="2" xfId="0" applyFont="1" applyFill="1" applyBorder="1" applyAlignment="1" applyProtection="1">
      <alignment horizontal="left" vertical="center" wrapText="1"/>
      <protection locked="0"/>
    </xf>
    <xf numFmtId="0" fontId="17" fillId="10" borderId="2" xfId="0" applyFont="1" applyFill="1" applyBorder="1" applyAlignment="1" applyProtection="1">
      <alignment vertical="center" wrapText="1"/>
      <protection locked="0"/>
    </xf>
    <xf numFmtId="0" fontId="17" fillId="10" borderId="2" xfId="0" applyFont="1" applyFill="1" applyBorder="1" applyAlignment="1" applyProtection="1">
      <alignment horizontal="left" vertical="center" wrapText="1"/>
      <protection locked="0"/>
    </xf>
    <xf numFmtId="0" fontId="17" fillId="29" borderId="2" xfId="0" applyFont="1" applyFill="1" applyBorder="1" applyAlignment="1" applyProtection="1">
      <alignment vertical="center" wrapText="1"/>
      <protection locked="0"/>
    </xf>
    <xf numFmtId="0" fontId="17" fillId="29" borderId="2" xfId="0" applyFont="1" applyFill="1" applyBorder="1" applyAlignment="1" applyProtection="1">
      <alignment horizontal="left" vertical="center" wrapText="1"/>
      <protection locked="0"/>
    </xf>
    <xf numFmtId="0" fontId="17" fillId="7" borderId="2" xfId="0" applyFont="1" applyFill="1" applyBorder="1" applyAlignment="1" applyProtection="1">
      <alignment vertical="center" wrapText="1"/>
      <protection locked="0"/>
    </xf>
    <xf numFmtId="0" fontId="17" fillId="30" borderId="2" xfId="0" applyFont="1" applyFill="1" applyBorder="1" applyAlignment="1" applyProtection="1">
      <alignment vertical="center" wrapText="1"/>
      <protection locked="0"/>
    </xf>
    <xf numFmtId="0" fontId="17" fillId="30" borderId="2" xfId="0" applyFont="1" applyFill="1" applyBorder="1" applyAlignment="1" applyProtection="1">
      <alignment horizontal="left" vertical="center" wrapText="1"/>
      <protection locked="0"/>
    </xf>
    <xf numFmtId="179" fontId="16" fillId="31" borderId="2" xfId="0" applyNumberFormat="1" applyFont="1" applyFill="1" applyBorder="1" applyAlignment="1" applyProtection="1">
      <alignment horizontal="center" vertical="center"/>
      <protection locked="0"/>
    </xf>
    <xf numFmtId="179" fontId="16" fillId="32" borderId="2" xfId="0" applyNumberFormat="1" applyFont="1" applyFill="1" applyBorder="1" applyAlignment="1" applyProtection="1">
      <alignment horizontal="center" vertical="center"/>
      <protection locked="0"/>
    </xf>
    <xf numFmtId="0" fontId="16" fillId="4" borderId="2" xfId="0" applyFont="1" applyFill="1" applyBorder="1" applyAlignment="1" applyProtection="1">
      <alignment horizontal="center" vertical="center"/>
      <protection locked="0"/>
    </xf>
    <xf numFmtId="179" fontId="28" fillId="0" borderId="0" xfId="0" applyNumberFormat="1" applyFont="1" applyAlignment="1">
      <alignment horizontal="center" vertical="center" wrapText="1"/>
    </xf>
    <xf numFmtId="179" fontId="28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9" fontId="17" fillId="31" borderId="2" xfId="0" applyNumberFormat="1" applyFont="1" applyFill="1" applyBorder="1" applyProtection="1">
      <alignment vertical="center"/>
    </xf>
    <xf numFmtId="179" fontId="17" fillId="32" borderId="2" xfId="0" applyNumberFormat="1" applyFont="1" applyFill="1" applyBorder="1" applyProtection="1">
      <alignment vertical="center"/>
    </xf>
    <xf numFmtId="179" fontId="28" fillId="0" borderId="0" xfId="0" applyNumberFormat="1" applyFont="1">
      <alignment vertical="center"/>
    </xf>
    <xf numFmtId="0" fontId="17" fillId="4" borderId="6" xfId="0" applyFont="1" applyFill="1" applyBorder="1" applyProtection="1">
      <alignment vertical="center"/>
    </xf>
    <xf numFmtId="9" fontId="17" fillId="0" borderId="0" xfId="0" applyNumberFormat="1" applyFont="1">
      <alignment vertical="center"/>
    </xf>
    <xf numFmtId="0" fontId="17" fillId="21" borderId="0" xfId="0" applyFont="1" applyFill="1">
      <alignment vertical="center"/>
    </xf>
    <xf numFmtId="0" fontId="17" fillId="21" borderId="0" xfId="0" applyFont="1" applyFill="1" applyAlignment="1">
      <alignment horizontal="left" vertical="center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18" borderId="0" xfId="0" applyFont="1" applyFill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18" borderId="0" xfId="0" applyFont="1" applyFill="1" applyAlignment="1">
      <alignment horizontal="left" vertical="center"/>
    </xf>
    <xf numFmtId="0" fontId="17" fillId="22" borderId="0" xfId="0" applyFont="1" applyFill="1" applyAlignment="1" applyProtection="1">
      <alignment horizontal="left" vertical="center"/>
      <protection locked="0"/>
    </xf>
    <xf numFmtId="181" fontId="16" fillId="18" borderId="0" xfId="0" applyNumberFormat="1" applyFont="1" applyFill="1" applyProtection="1">
      <alignment vertical="center"/>
      <protection locked="0"/>
    </xf>
    <xf numFmtId="0" fontId="17" fillId="18" borderId="0" xfId="0" applyFont="1" applyFill="1">
      <alignment vertical="center"/>
    </xf>
    <xf numFmtId="0" fontId="17" fillId="32" borderId="0" xfId="0" applyFont="1" applyFill="1" applyAlignment="1" applyProtection="1">
      <alignment horizontal="left" vertical="center"/>
      <protection locked="0"/>
    </xf>
    <xf numFmtId="0" fontId="17" fillId="32" borderId="0" xfId="0" applyFont="1" applyFill="1" applyAlignment="1" applyProtection="1">
      <alignment horizontal="left" vertical="center" wrapText="1"/>
      <protection locked="0"/>
    </xf>
    <xf numFmtId="0" fontId="17" fillId="32" borderId="0" xfId="0" applyFont="1" applyFill="1">
      <alignment vertical="center"/>
    </xf>
    <xf numFmtId="0" fontId="17" fillId="32" borderId="0" xfId="0" applyFont="1" applyFill="1" applyAlignment="1">
      <alignment vertical="center" wrapText="1"/>
    </xf>
    <xf numFmtId="9" fontId="17" fillId="32" borderId="0" xfId="0" applyNumberFormat="1" applyFont="1" applyFill="1">
      <alignment vertical="center"/>
    </xf>
    <xf numFmtId="0" fontId="17" fillId="32" borderId="0" xfId="0" applyFont="1" applyFill="1" applyAlignment="1">
      <alignment horizontal="left" vertical="center"/>
    </xf>
    <xf numFmtId="0" fontId="17" fillId="32" borderId="0" xfId="0" applyFont="1" applyFill="1" applyProtection="1">
      <alignment vertical="center"/>
      <protection locked="0"/>
    </xf>
    <xf numFmtId="177" fontId="17" fillId="0" borderId="0" xfId="0" applyNumberFormat="1" applyFont="1" applyAlignment="1">
      <alignment horizontal="left" vertical="center" wrapText="1"/>
    </xf>
    <xf numFmtId="0" fontId="17" fillId="6" borderId="0" xfId="0" applyFont="1" applyFill="1">
      <alignment vertical="center"/>
    </xf>
    <xf numFmtId="0" fontId="29" fillId="0" borderId="0" xfId="0" applyFont="1" applyAlignment="1" applyProtection="1">
      <alignment horizontal="left" vertical="center" wrapText="1"/>
      <protection locked="0"/>
    </xf>
    <xf numFmtId="0" fontId="17" fillId="6" borderId="0" xfId="0" applyFont="1" applyFill="1" applyProtection="1">
      <alignment vertical="center"/>
      <protection locked="0"/>
    </xf>
    <xf numFmtId="0" fontId="20" fillId="0" borderId="0" xfId="0" applyFont="1" applyAlignment="1">
      <alignment horizontal="left" vertical="center"/>
    </xf>
    <xf numFmtId="179" fontId="20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0" fillId="18" borderId="2" xfId="0" applyFont="1" applyFill="1" applyBorder="1" applyProtection="1">
      <alignment vertical="center"/>
    </xf>
    <xf numFmtId="0" fontId="20" fillId="18" borderId="2" xfId="0" applyFont="1" applyFill="1" applyBorder="1" applyAlignment="1" applyProtection="1">
      <alignment horizontal="right" vertical="center"/>
    </xf>
    <xf numFmtId="0" fontId="20" fillId="18" borderId="2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center" vertical="center"/>
    </xf>
    <xf numFmtId="0" fontId="20" fillId="18" borderId="2" xfId="0" applyFont="1" applyFill="1" applyBorder="1" applyAlignment="1" applyProtection="1">
      <alignment horizontal="center" vertical="center" wrapText="1"/>
    </xf>
    <xf numFmtId="14" fontId="20" fillId="0" borderId="2" xfId="0" applyNumberFormat="1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32" borderId="2" xfId="0" applyFont="1" applyFill="1" applyBorder="1" applyAlignment="1" applyProtection="1">
      <alignment horizontal="center" vertical="center" wrapText="1"/>
    </xf>
    <xf numFmtId="0" fontId="20" fillId="32" borderId="2" xfId="0" applyFont="1" applyFill="1" applyBorder="1" applyAlignment="1" applyProtection="1">
      <alignment horizontal="right" vertical="center"/>
    </xf>
    <xf numFmtId="0" fontId="20" fillId="32" borderId="2" xfId="0" applyFont="1" applyFill="1" applyBorder="1" applyAlignment="1" applyProtection="1">
      <alignment horizontal="left" vertical="center"/>
    </xf>
    <xf numFmtId="0" fontId="20" fillId="32" borderId="7" xfId="0" applyFont="1" applyFill="1" applyBorder="1" applyAlignment="1" applyProtection="1">
      <alignment horizontal="center" vertical="center" wrapText="1"/>
    </xf>
    <xf numFmtId="0" fontId="20" fillId="0" borderId="2" xfId="0" applyFont="1" applyBorder="1" applyAlignment="1" applyProtection="1">
      <alignment horizontal="left" vertical="center" wrapText="1"/>
    </xf>
    <xf numFmtId="0" fontId="20" fillId="32" borderId="8" xfId="0" applyFont="1" applyFill="1" applyBorder="1" applyAlignment="1" applyProtection="1">
      <alignment horizontal="center" vertical="center" wrapText="1"/>
    </xf>
    <xf numFmtId="0" fontId="20" fillId="0" borderId="7" xfId="0" applyFont="1" applyBorder="1" applyAlignment="1" applyProtection="1">
      <alignment horizontal="center" vertical="center"/>
    </xf>
    <xf numFmtId="0" fontId="20" fillId="32" borderId="6" xfId="0" applyFont="1" applyFill="1" applyBorder="1" applyAlignment="1" applyProtection="1">
      <alignment horizontal="center" vertical="center" wrapText="1"/>
    </xf>
    <xf numFmtId="0" fontId="20" fillId="0" borderId="8" xfId="0" applyFont="1" applyBorder="1" applyAlignment="1" applyProtection="1">
      <alignment horizontal="center" vertical="center"/>
    </xf>
    <xf numFmtId="0" fontId="20" fillId="18" borderId="7" xfId="0" applyFont="1" applyFill="1" applyBorder="1" applyAlignment="1" applyProtection="1">
      <alignment horizontal="center" vertical="center" wrapText="1"/>
    </xf>
    <xf numFmtId="0" fontId="20" fillId="18" borderId="8" xfId="0" applyFont="1" applyFill="1" applyBorder="1" applyAlignment="1" applyProtection="1">
      <alignment horizontal="center" vertical="center" wrapText="1"/>
    </xf>
    <xf numFmtId="0" fontId="20" fillId="0" borderId="6" xfId="0" applyFont="1" applyBorder="1" applyAlignment="1" applyProtection="1">
      <alignment horizontal="center" vertical="center"/>
    </xf>
    <xf numFmtId="0" fontId="20" fillId="18" borderId="6" xfId="0" applyFont="1" applyFill="1" applyBorder="1" applyAlignment="1" applyProtection="1">
      <alignment horizontal="center" vertical="center" wrapText="1"/>
    </xf>
    <xf numFmtId="0" fontId="20" fillId="18" borderId="2" xfId="0" applyFont="1" applyFill="1" applyBorder="1" applyAlignment="1" applyProtection="1">
      <alignment horizontal="center" vertical="center"/>
    </xf>
    <xf numFmtId="0" fontId="20" fillId="18" borderId="7" xfId="0" applyFont="1" applyFill="1" applyBorder="1" applyAlignment="1" applyProtection="1">
      <alignment horizontal="center" vertical="center"/>
    </xf>
    <xf numFmtId="0" fontId="17" fillId="18" borderId="2" xfId="0" applyFont="1" applyFill="1" applyBorder="1" applyProtection="1">
      <alignment vertical="center"/>
      <protection locked="0"/>
    </xf>
    <xf numFmtId="0" fontId="20" fillId="18" borderId="8" xfId="0" applyFont="1" applyFill="1" applyBorder="1" applyAlignment="1" applyProtection="1">
      <alignment horizontal="center" vertical="center"/>
    </xf>
    <xf numFmtId="0" fontId="20" fillId="18" borderId="6" xfId="0" applyFont="1" applyFill="1" applyBorder="1" applyAlignment="1" applyProtection="1">
      <alignment horizontal="center" vertical="center"/>
    </xf>
    <xf numFmtId="179" fontId="30" fillId="0" borderId="0" xfId="0" applyNumberFormat="1" applyFont="1" applyAlignment="1">
      <alignment horizontal="right" vertical="center"/>
    </xf>
    <xf numFmtId="179" fontId="20" fillId="0" borderId="2" xfId="0" applyNumberFormat="1" applyFont="1" applyBorder="1" applyAlignment="1" applyProtection="1">
      <alignment horizontal="right" vertical="center"/>
    </xf>
    <xf numFmtId="0" fontId="20" fillId="7" borderId="2" xfId="0" applyFont="1" applyFill="1" applyBorder="1" applyAlignment="1" applyProtection="1">
      <alignment horizontal="left" vertical="center"/>
    </xf>
    <xf numFmtId="0" fontId="20" fillId="18" borderId="2" xfId="0" applyFont="1" applyFill="1" applyBorder="1" applyAlignment="1" applyProtection="1">
      <alignment horizontal="left" vertical="center" wrapText="1"/>
    </xf>
    <xf numFmtId="0" fontId="20" fillId="9" borderId="2" xfId="0" applyFont="1" applyFill="1" applyBorder="1" applyProtection="1">
      <alignment vertical="center"/>
    </xf>
    <xf numFmtId="0" fontId="20" fillId="32" borderId="2" xfId="0" applyFont="1" applyFill="1" applyBorder="1" applyAlignment="1" applyProtection="1">
      <alignment horizontal="left" vertical="center" wrapText="1"/>
    </xf>
    <xf numFmtId="0" fontId="20" fillId="32" borderId="7" xfId="0" applyFont="1" applyFill="1" applyBorder="1" applyAlignment="1" applyProtection="1">
      <alignment horizontal="left" vertical="center" wrapText="1"/>
    </xf>
    <xf numFmtId="0" fontId="20" fillId="32" borderId="8" xfId="0" applyFont="1" applyFill="1" applyBorder="1" applyAlignment="1" applyProtection="1">
      <alignment horizontal="left" vertical="center" wrapText="1"/>
    </xf>
    <xf numFmtId="0" fontId="20" fillId="25" borderId="2" xfId="0" applyFont="1" applyFill="1" applyBorder="1" applyProtection="1">
      <alignment vertical="center"/>
    </xf>
    <xf numFmtId="0" fontId="20" fillId="32" borderId="6" xfId="0" applyFont="1" applyFill="1" applyBorder="1" applyAlignment="1" applyProtection="1">
      <alignment horizontal="left" vertical="center" wrapText="1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179" fontId="20" fillId="33" borderId="2" xfId="0" applyNumberFormat="1" applyFont="1" applyFill="1" applyBorder="1" applyAlignment="1" applyProtection="1">
      <alignment horizontal="right" vertical="center"/>
    </xf>
    <xf numFmtId="179" fontId="20" fillId="34" borderId="2" xfId="0" applyNumberFormat="1" applyFont="1" applyFill="1" applyBorder="1" applyAlignment="1" applyProtection="1">
      <alignment horizontal="right" vertical="center"/>
    </xf>
    <xf numFmtId="179" fontId="20" fillId="5" borderId="2" xfId="0" applyNumberFormat="1" applyFont="1" applyFill="1" applyBorder="1" applyAlignment="1" applyProtection="1">
      <alignment horizontal="right" vertical="center"/>
    </xf>
    <xf numFmtId="0" fontId="17" fillId="35" borderId="2" xfId="0" applyFont="1" applyFill="1" applyBorder="1" applyProtection="1">
      <alignment vertical="center"/>
    </xf>
    <xf numFmtId="179" fontId="20" fillId="9" borderId="2" xfId="0" applyNumberFormat="1" applyFont="1" applyFill="1" applyBorder="1" applyAlignment="1" applyProtection="1">
      <alignment horizontal="right" vertical="center"/>
    </xf>
    <xf numFmtId="0" fontId="17" fillId="25" borderId="2" xfId="0" applyFont="1" applyFill="1" applyBorder="1" applyProtection="1">
      <alignment vertical="center"/>
    </xf>
    <xf numFmtId="179" fontId="20" fillId="25" borderId="2" xfId="0" applyNumberFormat="1" applyFont="1" applyFill="1" applyBorder="1" applyAlignment="1" applyProtection="1">
      <alignment horizontal="right" vertical="center"/>
    </xf>
    <xf numFmtId="0" fontId="17" fillId="26" borderId="2" xfId="0" applyFont="1" applyFill="1" applyBorder="1" applyProtection="1">
      <alignment vertical="center"/>
    </xf>
    <xf numFmtId="0" fontId="17" fillId="6" borderId="2" xfId="0" applyFont="1" applyFill="1" applyBorder="1" applyProtection="1">
      <alignment vertical="center"/>
    </xf>
    <xf numFmtId="0" fontId="20" fillId="32" borderId="0" xfId="0" applyFont="1" applyFill="1" applyAlignment="1">
      <alignment horizontal="center" vertical="center"/>
    </xf>
    <xf numFmtId="0" fontId="17" fillId="31" borderId="0" xfId="0" applyFont="1" applyFill="1">
      <alignment vertical="center"/>
    </xf>
    <xf numFmtId="0" fontId="17" fillId="36" borderId="0" xfId="0" applyFont="1" applyFill="1">
      <alignment vertical="center"/>
    </xf>
    <xf numFmtId="0" fontId="17" fillId="10" borderId="0" xfId="0" applyFont="1" applyFill="1">
      <alignment vertical="center"/>
    </xf>
    <xf numFmtId="0" fontId="17" fillId="25" borderId="0" xfId="0" applyFont="1" applyFill="1">
      <alignment vertical="center"/>
    </xf>
    <xf numFmtId="0" fontId="17" fillId="35" borderId="2" xfId="0" applyFont="1" applyFill="1" applyBorder="1" applyProtection="1">
      <alignment vertical="center"/>
      <protection locked="0"/>
    </xf>
    <xf numFmtId="0" fontId="17" fillId="25" borderId="2" xfId="0" applyFont="1" applyFill="1" applyBorder="1" applyProtection="1">
      <alignment vertical="center"/>
      <protection locked="0"/>
    </xf>
    <xf numFmtId="0" fontId="17" fillId="6" borderId="2" xfId="0" applyFont="1" applyFill="1" applyBorder="1" applyProtection="1">
      <alignment vertical="center"/>
      <protection locked="0"/>
    </xf>
    <xf numFmtId="0" fontId="17" fillId="6" borderId="2" xfId="0" applyFont="1" applyFill="1" applyBorder="1" applyAlignment="1" applyProtection="1">
      <alignment vertical="center" wrapText="1"/>
      <protection locked="0"/>
    </xf>
    <xf numFmtId="0" fontId="17" fillId="31" borderId="0" xfId="0" applyFont="1" applyFill="1" applyProtection="1">
      <alignment vertical="center"/>
      <protection locked="0"/>
    </xf>
    <xf numFmtId="179" fontId="20" fillId="33" borderId="6" xfId="0" applyNumberFormat="1" applyFont="1" applyFill="1" applyBorder="1" applyAlignment="1" applyProtection="1">
      <alignment horizontal="right" vertical="center"/>
    </xf>
    <xf numFmtId="179" fontId="20" fillId="34" borderId="6" xfId="0" applyNumberFormat="1" applyFont="1" applyFill="1" applyBorder="1" applyAlignment="1" applyProtection="1">
      <alignment horizontal="right" vertical="center"/>
    </xf>
    <xf numFmtId="179" fontId="20" fillId="5" borderId="6" xfId="0" applyNumberFormat="1" applyFont="1" applyFill="1" applyBorder="1" applyAlignment="1" applyProtection="1">
      <alignment horizontal="right" vertical="center"/>
    </xf>
    <xf numFmtId="0" fontId="17" fillId="36" borderId="0" xfId="0" applyFont="1" applyFill="1" applyProtection="1">
      <alignment vertical="center"/>
      <protection locked="0"/>
    </xf>
    <xf numFmtId="0" fontId="17" fillId="10" borderId="0" xfId="0" applyFont="1" applyFill="1" applyProtection="1">
      <alignment vertical="center"/>
      <protection locked="0"/>
    </xf>
    <xf numFmtId="0" fontId="17" fillId="25" borderId="0" xfId="0" applyFont="1" applyFill="1" applyProtection="1">
      <alignment vertical="center"/>
      <protection locked="0"/>
    </xf>
    <xf numFmtId="0" fontId="17" fillId="26" borderId="0" xfId="0" applyFont="1" applyFill="1">
      <alignment vertical="center"/>
    </xf>
    <xf numFmtId="0" fontId="17" fillId="29" borderId="0" xfId="0" applyFont="1" applyFill="1">
      <alignment vertical="center"/>
    </xf>
    <xf numFmtId="0" fontId="17" fillId="26" borderId="0" xfId="0" applyFont="1" applyFill="1" applyProtection="1">
      <alignment vertical="center"/>
      <protection locked="0"/>
    </xf>
    <xf numFmtId="0" fontId="17" fillId="29" borderId="0" xfId="0" applyFont="1" applyFill="1" applyProtection="1">
      <alignment vertical="center"/>
      <protection locked="0"/>
    </xf>
    <xf numFmtId="0" fontId="31" fillId="0" borderId="0" xfId="0" applyFont="1">
      <alignment vertical="center"/>
    </xf>
    <xf numFmtId="0" fontId="20" fillId="32" borderId="2" xfId="0" applyFont="1" applyFill="1" applyBorder="1" applyProtection="1">
      <alignment vertical="center"/>
    </xf>
    <xf numFmtId="0" fontId="17" fillId="32" borderId="2" xfId="0" applyFont="1" applyFill="1" applyBorder="1" applyProtection="1">
      <alignment vertical="center"/>
    </xf>
    <xf numFmtId="179" fontId="20" fillId="0" borderId="2" xfId="0" applyNumberFormat="1" applyFont="1" applyBorder="1" applyAlignment="1" applyProtection="1">
      <alignment horizontal="left" vertical="center"/>
      <protection locked="0"/>
    </xf>
    <xf numFmtId="0" fontId="20" fillId="32" borderId="2" xfId="0" applyFont="1" applyFill="1" applyBorder="1" applyAlignment="1" applyProtection="1">
      <alignment vertical="center" wrapText="1"/>
    </xf>
    <xf numFmtId="0" fontId="17" fillId="27" borderId="2" xfId="0" applyFont="1" applyFill="1" applyBorder="1" applyAlignment="1" applyProtection="1" quotePrefix="1">
      <alignment horizontal="left" vertical="center" wrapText="1"/>
      <protection locked="0"/>
    </xf>
    <xf numFmtId="0" fontId="17" fillId="28" borderId="2" xfId="0" applyFont="1" applyFill="1" applyBorder="1" applyAlignment="1" applyProtection="1" quotePrefix="1">
      <alignment horizontal="left" vertical="center" wrapText="1"/>
      <protection locked="0"/>
    </xf>
    <xf numFmtId="0" fontId="17" fillId="10" borderId="2" xfId="0" applyFont="1" applyFill="1" applyBorder="1" applyAlignment="1" applyProtection="1" quotePrefix="1">
      <alignment horizontal="left" vertical="center" wrapText="1"/>
      <protection locked="0"/>
    </xf>
    <xf numFmtId="0" fontId="17" fillId="29" borderId="2" xfId="0" applyFont="1" applyFill="1" applyBorder="1" applyAlignment="1" applyProtection="1" quotePrefix="1">
      <alignment horizontal="left" vertical="center" wrapText="1"/>
      <protection locked="0"/>
    </xf>
    <xf numFmtId="0" fontId="17" fillId="0" borderId="2" xfId="0" applyFont="1" applyBorder="1" applyProtection="1" quotePrefix="1">
      <alignment vertical="center"/>
    </xf>
    <xf numFmtId="0" fontId="17" fillId="0" borderId="2" xfId="0" applyFont="1" applyBorder="1" applyAlignment="1" applyProtection="1" quotePrefix="1">
      <alignment horizontal="left" vertical="center"/>
    </xf>
    <xf numFmtId="0" fontId="17" fillId="5" borderId="2" xfId="0" applyFont="1" applyFill="1" applyBorder="1" applyAlignment="1" applyProtection="1" quotePrefix="1">
      <alignment horizontal="left" vertical="center"/>
    </xf>
    <xf numFmtId="49" fontId="1" fillId="0" borderId="1" xfId="0" applyNumberFormat="1" applyFont="1" applyFill="1" applyBorder="1" applyAlignment="1" quotePrefix="1">
      <alignment horizontal="left" vertical="center"/>
    </xf>
    <xf numFmtId="0" fontId="1" fillId="0" borderId="1" xfId="0" applyFont="1" applyFill="1" applyBorder="1" applyAlignment="1" quotePrefix="1">
      <alignment horizontal="left" vertical="center"/>
    </xf>
    <xf numFmtId="0" fontId="2" fillId="0" borderId="1" xfId="0" applyFont="1" applyFill="1" applyBorder="1" applyAlignment="1" quotePrefix="1">
      <alignment horizontal="left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常规 2" xfId="50"/>
    <cellStyle name="常规 4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3" Type="http://schemas.openxmlformats.org/officeDocument/2006/relationships/styles" Target="styles.xml"/><Relationship Id="rId42" Type="http://schemas.openxmlformats.org/officeDocument/2006/relationships/sharedStrings" Target="sharedStrings.xml"/><Relationship Id="rId41" Type="http://schemas.openxmlformats.org/officeDocument/2006/relationships/theme" Target="theme/theme1.xml"/><Relationship Id="rId40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9.xml"/><Relationship Id="rId31" Type="http://schemas.openxmlformats.org/officeDocument/2006/relationships/externalLink" Target="externalLinks/externalLink8.xml"/><Relationship Id="rId30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6.xml"/><Relationship Id="rId28" Type="http://schemas.openxmlformats.org/officeDocument/2006/relationships/externalLink" Target="externalLinks/externalLink5.xml"/><Relationship Id="rId27" Type="http://schemas.openxmlformats.org/officeDocument/2006/relationships/externalLink" Target="externalLinks/externalLink4.xml"/><Relationship Id="rId26" Type="http://schemas.openxmlformats.org/officeDocument/2006/relationships/externalLink" Target="externalLinks/externalLink3.xml"/><Relationship Id="rId25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0</xdr:row>
      <xdr:rowOff>9525</xdr:rowOff>
    </xdr:from>
    <xdr:to>
      <xdr:col>14</xdr:col>
      <xdr:colOff>514350</xdr:colOff>
      <xdr:row>13</xdr:row>
      <xdr:rowOff>69850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53075" y="9525"/>
          <a:ext cx="4629150" cy="2660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504825</xdr:colOff>
      <xdr:row>0</xdr:row>
      <xdr:rowOff>9525</xdr:rowOff>
    </xdr:from>
    <xdr:to>
      <xdr:col>20</xdr:col>
      <xdr:colOff>363855</xdr:colOff>
      <xdr:row>16</xdr:row>
      <xdr:rowOff>177800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72700" y="9525"/>
          <a:ext cx="3973830" cy="3368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414655</xdr:colOff>
      <xdr:row>15</xdr:row>
      <xdr:rowOff>184785</xdr:rowOff>
    </xdr:to>
    <xdr:pic>
      <xdr:nvPicPr>
        <xdr:cNvPr id="2" name="图片 1" descr="收费员王秋云的工资标准明细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4529455" cy="31851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EMC\&#19994;&#20027;&#25910;&#36153;&#34920;\&#19994;&#20027;&#25910;&#36153;&#34920;-202207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&#36130;&#21153;&#20013;&#24515;\&#24212;&#25910;&#24212;&#20184;\&#25130;&#27490;2022&#24180;7&#26376;28&#26085;&#39044;&#32467;&#31639;&#32479;&#35745;&#34920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212;&#25910;\&#20250;&#35745;&#38144;&#21806;&#21512;&#21516;&#32479;&#35745;&#20998;&#26512;&#34920;20221229&#20998;&#31649;&#29256;-&#21608;&#32418;&#2675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22-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202304&#21271;&#20140;&#19977;&#27719;&#33021;&#29615;&#31185;&#25216;&#21457;&#23637;&#26377;&#38480;&#20844;&#21496;&#24037;&#36164;&#65288;&#21021;&#31295;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HR-1-&#20154;&#21147;&#36164;&#28304;&#35268;&#21010;\3-&#20154;&#20107;&#26723;&#26696;\&#19977;&#27719;&#33021;&#29615;&#20154;&#20107;&#26723;&#26696;&#31649;&#29702;&#31995;&#3247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2023&#36130;&#24180;&#39044;&#31639;-&#27719;&#24635;2023.4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&#20986;&#32435;&#25910;&#25903;&#20998;&#26512;&#25253;&#34920;-2304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5968;&#25454;&#32479;&#35745;\&#21830;&#36152;&#32479;&#35745;&#34920;\&#21830;&#36152;&#20013;&#24515;&#32508;&#21512;&#34920;-LK-2023033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6607;&#25991;&#26723;\&#37319;&#36141;&#37096;\2017-20230411&#26448;&#26009;&#32479;&#35745;&#34920;-L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385;&#33673;\&#20986;&#32435;&#25910;&#25903;&#34920;-20230316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2-&#36130;&#21153;&#25910;&#25903;&#32479;&#35745;&#34920;2023.3.25-2023.4.2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3458;&#26381;&#37096;&#21512;&#21516;&#30331;&#35760;&#34920;202303013-&#20852;&#21326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&#20986;&#32435;&#25910;&#25903;&#34920;-202303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常用应收应付"/>
      <sheetName val="进项发票表"/>
      <sheetName val="销项发票表"/>
      <sheetName val="借款"/>
      <sheetName val="员工账户表"/>
      <sheetName val="报表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项目报表"/>
      <sheetName val="项目日报表"/>
      <sheetName val="员工账户表"/>
      <sheetName val="公司账户表"/>
      <sheetName val="基础设置"/>
      <sheetName val="应收业主表"/>
      <sheetName val="应收账单"/>
      <sheetName val="实收账单"/>
      <sheetName val="销项发票表"/>
      <sheetName val="新收"/>
      <sheetName val="2-14冷暖微邮付"/>
      <sheetName val="2-14荣辉微邮付"/>
      <sheetName val="月-周报表"/>
      <sheetName val="应付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成本报表"/>
      <sheetName val="项目立项表"/>
      <sheetName val="内转账"/>
      <sheetName val="员工账户表"/>
      <sheetName val="借款"/>
      <sheetName val="还款"/>
      <sheetName val="应收"/>
      <sheetName val="实收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基础设置"/>
      <sheetName val="客户"/>
      <sheetName val="地标"/>
      <sheetName val="项目"/>
      <sheetName val="应收"/>
      <sheetName val="实收"/>
      <sheetName val="开票"/>
      <sheetName val="跟进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Sheet2"/>
      <sheetName val="Sheet3"/>
      <sheetName val="地标"/>
      <sheetName val="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工资表"/>
      <sheetName val="1-入离职"/>
      <sheetName val="2-转正异动"/>
      <sheetName val="3-运行考勤"/>
      <sheetName val="4-职能考勤"/>
      <sheetName val="5-住宿费"/>
      <sheetName val="6-奖罚"/>
      <sheetName val="7-社保"/>
      <sheetName val="8-工装"/>
      <sheetName val="9-特殊情况"/>
      <sheetName val="10-韦伯豪成本核算"/>
      <sheetName val="成本序列"/>
      <sheetName val="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基础信息表"/>
      <sheetName val="首页"/>
      <sheetName val="员工信息表（在职）"/>
      <sheetName val="员工信息表 (离职)"/>
      <sheetName val="人员结构分析表"/>
      <sheetName val="续签合同提醒"/>
      <sheetName val="员工生日提醒"/>
      <sheetName val="员工查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设置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Sheet1"/>
      <sheetName val="实付"/>
      <sheetName val="进项"/>
      <sheetName val="销项"/>
      <sheetName val="入库"/>
      <sheetName val="出库"/>
      <sheetName val="人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进项"/>
      <sheetName val="销项"/>
      <sheetName val="入库"/>
      <sheetName val="出库"/>
      <sheetName val="设置"/>
      <sheetName val="人名"/>
      <sheetName val="Sheet1"/>
      <sheetName val="Sheet2"/>
      <sheetName val="Sheet3"/>
      <sheetName val="地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平台项目表"/>
      <sheetName val="供货商档案"/>
      <sheetName val="采购合同"/>
      <sheetName val="应付"/>
      <sheetName val="实付"/>
      <sheetName val="进项"/>
      <sheetName val="入库明细"/>
      <sheetName val="出库明细"/>
      <sheetName val="各类证书"/>
      <sheetName val="应收"/>
      <sheetName val="实收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基础设置"/>
      <sheetName val="2017-2022材料表"/>
      <sheetName val="应收单位账户表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应付单位账户表"/>
      <sheetName val="设置"/>
      <sheetName val="应付单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待付款"/>
      <sheetName val="承兑"/>
      <sheetName val="进项"/>
      <sheetName val="销项"/>
      <sheetName val="入库"/>
      <sheetName val="出库"/>
      <sheetName val="设置"/>
      <sheetName val="基础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设置"/>
      <sheetName val="客户"/>
      <sheetName val="地标"/>
      <sheetName val="项目"/>
      <sheetName val="计划"/>
      <sheetName val="回款"/>
      <sheetName val="开票"/>
      <sheetName val="跟进"/>
      <sheetName val="设备"/>
      <sheetName val="基础设置"/>
      <sheetName val="公司账户表"/>
      <sheetName val="应付单位-供应商"/>
      <sheetName val="立项"/>
      <sheetName val="员工账户表"/>
      <sheetName val="应收单位-客户"/>
      <sheetName val="应收"/>
      <sheetName val="应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设置"/>
      <sheetName val="地标"/>
      <sheetName val="应收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zhimawulian.com/SystemFrameWorkV3/javascript:PageDynamicObject.ViewProject('P20230315-000890')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104"/>
  <sheetViews>
    <sheetView workbookViewId="0">
      <selection activeCell="AJ13" sqref="AJ13"/>
    </sheetView>
  </sheetViews>
  <sheetFormatPr defaultColWidth="8.83333333333333" defaultRowHeight="22" customHeight="1" outlineLevelCol="3"/>
  <cols>
    <col min="3" max="3" width="17.1666666666667" style="303" customWidth="1"/>
    <col min="4" max="4" width="124.833333333333" style="138" customWidth="1"/>
  </cols>
  <sheetData>
    <row r="1" customHeight="1" spans="1:4">
      <c r="A1" s="372" t="s">
        <v>0</v>
      </c>
      <c r="B1" s="312" t="s">
        <v>1</v>
      </c>
      <c r="C1" s="312" t="s">
        <v>2</v>
      </c>
      <c r="D1" s="228" t="s">
        <v>3</v>
      </c>
    </row>
    <row r="2" customHeight="1" spans="1:4">
      <c r="A2" s="372"/>
      <c r="B2" s="309" t="s">
        <v>4</v>
      </c>
      <c r="C2" s="315" t="s">
        <v>5</v>
      </c>
      <c r="D2" s="373" t="s">
        <v>6</v>
      </c>
    </row>
    <row r="3" customHeight="1" spans="1:4">
      <c r="A3" s="372"/>
      <c r="B3" s="309"/>
      <c r="C3" s="312" t="s">
        <v>7</v>
      </c>
      <c r="D3" s="228" t="s">
        <v>8</v>
      </c>
    </row>
    <row r="4" customHeight="1" spans="1:4">
      <c r="A4" s="372"/>
      <c r="B4" s="309"/>
      <c r="C4" s="312" t="s">
        <v>9</v>
      </c>
      <c r="D4" s="228" t="s">
        <v>10</v>
      </c>
    </row>
    <row r="5" customHeight="1" spans="1:4">
      <c r="A5" s="372"/>
      <c r="B5" s="309"/>
      <c r="C5" s="312" t="s">
        <v>11</v>
      </c>
      <c r="D5" s="228" t="s">
        <v>12</v>
      </c>
    </row>
    <row r="6" customHeight="1" spans="1:4">
      <c r="A6" s="372"/>
      <c r="B6" s="309"/>
      <c r="C6" s="312" t="s">
        <v>13</v>
      </c>
      <c r="D6" s="228" t="s">
        <v>14</v>
      </c>
    </row>
    <row r="7" customHeight="1" spans="1:4">
      <c r="A7" s="372"/>
      <c r="B7" s="309"/>
      <c r="C7" s="312" t="s">
        <v>15</v>
      </c>
      <c r="D7" s="228" t="s">
        <v>16</v>
      </c>
    </row>
    <row r="8" customHeight="1" spans="2:4">
      <c r="B8" s="309"/>
      <c r="C8" s="312" t="s">
        <v>17</v>
      </c>
      <c r="D8" s="228" t="s">
        <v>18</v>
      </c>
    </row>
    <row r="9" customHeight="1" spans="2:4">
      <c r="B9" s="309"/>
      <c r="C9" s="312" t="s">
        <v>19</v>
      </c>
      <c r="D9" s="228" t="s">
        <v>20</v>
      </c>
    </row>
    <row r="10" customHeight="1" spans="2:4">
      <c r="B10" s="309"/>
      <c r="C10" s="312" t="s">
        <v>21</v>
      </c>
      <c r="D10" s="228" t="s">
        <v>22</v>
      </c>
    </row>
    <row r="11" customHeight="1" spans="2:4">
      <c r="B11" s="309"/>
      <c r="C11" s="312" t="s">
        <v>23</v>
      </c>
      <c r="D11" s="228" t="s">
        <v>24</v>
      </c>
    </row>
    <row r="12" customHeight="1" spans="2:4">
      <c r="B12" s="309"/>
      <c r="C12" s="312" t="s">
        <v>25</v>
      </c>
      <c r="D12" s="228" t="s">
        <v>26</v>
      </c>
    </row>
    <row r="13" customHeight="1" spans="2:4">
      <c r="B13" s="309"/>
      <c r="C13" s="312" t="s">
        <v>27</v>
      </c>
      <c r="D13" s="228" t="s">
        <v>28</v>
      </c>
    </row>
    <row r="14" customHeight="1" spans="2:4">
      <c r="B14" s="309"/>
      <c r="C14" s="312" t="s">
        <v>29</v>
      </c>
      <c r="D14" s="228" t="s">
        <v>30</v>
      </c>
    </row>
    <row r="15" customHeight="1" spans="2:4">
      <c r="B15" s="309"/>
      <c r="C15" s="312" t="s">
        <v>31</v>
      </c>
      <c r="D15" s="228" t="s">
        <v>32</v>
      </c>
    </row>
    <row r="16" customHeight="1" spans="2:4">
      <c r="B16" s="309"/>
      <c r="C16" s="312" t="s">
        <v>33</v>
      </c>
      <c r="D16" s="228" t="s">
        <v>34</v>
      </c>
    </row>
    <row r="17" customHeight="1" spans="2:4">
      <c r="B17" s="309"/>
      <c r="C17" s="312" t="s">
        <v>35</v>
      </c>
      <c r="D17" s="228" t="s">
        <v>36</v>
      </c>
    </row>
    <row r="18" customHeight="1" spans="2:4">
      <c r="B18" s="309" t="s">
        <v>37</v>
      </c>
      <c r="C18" s="374" t="s">
        <v>38</v>
      </c>
      <c r="D18" s="373" t="s">
        <v>39</v>
      </c>
    </row>
    <row r="19" customHeight="1" spans="2:4">
      <c r="B19" s="309"/>
      <c r="C19" s="117" t="s">
        <v>40</v>
      </c>
      <c r="D19" s="228" t="s">
        <v>41</v>
      </c>
    </row>
    <row r="20" customHeight="1" spans="2:4">
      <c r="B20" s="309"/>
      <c r="C20" s="117" t="s">
        <v>42</v>
      </c>
      <c r="D20" s="228" t="s">
        <v>43</v>
      </c>
    </row>
    <row r="21" customHeight="1" spans="2:4">
      <c r="B21" s="309"/>
      <c r="C21" s="117" t="s">
        <v>44</v>
      </c>
      <c r="D21" s="228" t="s">
        <v>45</v>
      </c>
    </row>
    <row r="22" customHeight="1" spans="2:4">
      <c r="B22" s="309"/>
      <c r="C22" s="375" t="s">
        <v>46</v>
      </c>
      <c r="D22" s="228" t="s">
        <v>47</v>
      </c>
    </row>
    <row r="23" customHeight="1" spans="2:4">
      <c r="B23" s="309"/>
      <c r="C23" s="375" t="s">
        <v>48</v>
      </c>
      <c r="D23" s="228" t="s">
        <v>49</v>
      </c>
    </row>
    <row r="24" customHeight="1" spans="2:4">
      <c r="B24" s="309"/>
      <c r="C24" s="312" t="s">
        <v>50</v>
      </c>
      <c r="D24" s="228" t="s">
        <v>51</v>
      </c>
    </row>
    <row r="25" customHeight="1" spans="2:4">
      <c r="B25" s="309"/>
      <c r="C25" s="117" t="s">
        <v>52</v>
      </c>
      <c r="D25" s="228" t="s">
        <v>53</v>
      </c>
    </row>
    <row r="26" customHeight="1" spans="2:4">
      <c r="B26" s="309"/>
      <c r="C26" s="182" t="s">
        <v>54</v>
      </c>
      <c r="D26" s="228" t="s">
        <v>55</v>
      </c>
    </row>
    <row r="27" customHeight="1" spans="2:4">
      <c r="B27" s="309"/>
      <c r="C27" s="182" t="s">
        <v>56</v>
      </c>
      <c r="D27" s="228" t="s">
        <v>57</v>
      </c>
    </row>
    <row r="28" customHeight="1" spans="2:4">
      <c r="B28" s="309"/>
      <c r="C28" s="182" t="s">
        <v>58</v>
      </c>
      <c r="D28" s="228" t="s">
        <v>59</v>
      </c>
    </row>
    <row r="29" customHeight="1" spans="2:4">
      <c r="B29" s="309"/>
      <c r="C29" s="182" t="s">
        <v>60</v>
      </c>
      <c r="D29" s="228" t="s">
        <v>61</v>
      </c>
    </row>
    <row r="30" customHeight="1" spans="2:4">
      <c r="B30" s="309"/>
      <c r="C30" s="182" t="s">
        <v>62</v>
      </c>
      <c r="D30" s="228" t="s">
        <v>63</v>
      </c>
    </row>
    <row r="31" customHeight="1" spans="2:4">
      <c r="B31" s="309"/>
      <c r="C31" s="117" t="s">
        <v>64</v>
      </c>
      <c r="D31" s="228" t="s">
        <v>65</v>
      </c>
    </row>
    <row r="32" customHeight="1" spans="2:4">
      <c r="B32" s="309"/>
      <c r="C32" s="117" t="s">
        <v>66</v>
      </c>
      <c r="D32" s="228" t="s">
        <v>67</v>
      </c>
    </row>
    <row r="33" customHeight="1" spans="2:4">
      <c r="B33" s="309"/>
      <c r="C33" s="117" t="s">
        <v>68</v>
      </c>
      <c r="D33" s="228" t="s">
        <v>69</v>
      </c>
    </row>
    <row r="34" customHeight="1" spans="2:4">
      <c r="B34" s="309"/>
      <c r="C34" s="182" t="s">
        <v>70</v>
      </c>
      <c r="D34" s="228" t="s">
        <v>71</v>
      </c>
    </row>
    <row r="35" customHeight="1" spans="2:4">
      <c r="B35" s="309"/>
      <c r="C35" s="182" t="s">
        <v>72</v>
      </c>
      <c r="D35" s="228" t="s">
        <v>73</v>
      </c>
    </row>
    <row r="36" customHeight="1" spans="2:4">
      <c r="B36" s="309"/>
      <c r="C36" s="182" t="s">
        <v>74</v>
      </c>
      <c r="D36" s="228" t="s">
        <v>75</v>
      </c>
    </row>
    <row r="37" customHeight="1" spans="2:4">
      <c r="B37" s="309"/>
      <c r="C37" s="117" t="s">
        <v>76</v>
      </c>
      <c r="D37" s="228" t="s">
        <v>77</v>
      </c>
    </row>
    <row r="38" customHeight="1" spans="2:4">
      <c r="B38" s="309"/>
      <c r="C38" s="182" t="s">
        <v>78</v>
      </c>
      <c r="D38" s="228" t="s">
        <v>79</v>
      </c>
    </row>
    <row r="39" ht="23" customHeight="1" spans="2:4">
      <c r="B39" s="309" t="s">
        <v>80</v>
      </c>
      <c r="C39" s="374" t="s">
        <v>81</v>
      </c>
      <c r="D39" s="376" t="s">
        <v>82</v>
      </c>
    </row>
    <row r="40" customHeight="1" spans="2:4">
      <c r="B40" s="309"/>
      <c r="C40" s="312" t="s">
        <v>83</v>
      </c>
      <c r="D40" s="228" t="s">
        <v>84</v>
      </c>
    </row>
    <row r="41" customHeight="1" spans="2:4">
      <c r="B41" s="309"/>
      <c r="C41" s="312" t="s">
        <v>85</v>
      </c>
      <c r="D41" s="228" t="s">
        <v>86</v>
      </c>
    </row>
    <row r="42" customHeight="1" spans="2:4">
      <c r="B42" s="309"/>
      <c r="C42" s="312" t="s">
        <v>87</v>
      </c>
      <c r="D42" s="228" t="s">
        <v>88</v>
      </c>
    </row>
    <row r="43" customHeight="1" spans="2:4">
      <c r="B43" s="309"/>
      <c r="C43" s="312" t="s">
        <v>89</v>
      </c>
      <c r="D43" s="228" t="s">
        <v>90</v>
      </c>
    </row>
    <row r="44" customHeight="1" spans="2:4">
      <c r="B44" s="309"/>
      <c r="C44" s="312" t="s">
        <v>91</v>
      </c>
      <c r="D44" s="228" t="s">
        <v>92</v>
      </c>
    </row>
    <row r="45" customHeight="1" spans="2:4">
      <c r="B45" s="309"/>
      <c r="C45" s="312" t="s">
        <v>93</v>
      </c>
      <c r="D45" s="228" t="s">
        <v>94</v>
      </c>
    </row>
    <row r="46" customHeight="1" spans="2:4">
      <c r="B46" s="309"/>
      <c r="C46" s="312" t="s">
        <v>95</v>
      </c>
      <c r="D46" s="228" t="s">
        <v>96</v>
      </c>
    </row>
    <row r="47" customHeight="1" spans="2:4">
      <c r="B47" s="309"/>
      <c r="C47" s="312" t="s">
        <v>97</v>
      </c>
      <c r="D47" s="228" t="s">
        <v>98</v>
      </c>
    </row>
    <row r="48" customHeight="1" spans="2:4">
      <c r="B48" s="309"/>
      <c r="C48" s="312" t="s">
        <v>99</v>
      </c>
      <c r="D48" s="228" t="s">
        <v>100</v>
      </c>
    </row>
    <row r="49" customHeight="1" spans="2:4">
      <c r="B49" s="309"/>
      <c r="C49" s="312" t="s">
        <v>101</v>
      </c>
      <c r="D49" s="228" t="s">
        <v>102</v>
      </c>
    </row>
    <row r="50" customHeight="1" spans="2:4">
      <c r="B50" s="309"/>
      <c r="C50" s="312" t="s">
        <v>62</v>
      </c>
      <c r="D50" s="228" t="s">
        <v>103</v>
      </c>
    </row>
    <row r="51" customHeight="1" spans="2:4">
      <c r="B51" s="309"/>
      <c r="C51" s="312" t="s">
        <v>104</v>
      </c>
      <c r="D51" s="228" t="s">
        <v>105</v>
      </c>
    </row>
    <row r="52" customHeight="1" spans="2:4">
      <c r="B52" s="309"/>
      <c r="C52" s="312" t="s">
        <v>106</v>
      </c>
      <c r="D52" s="228" t="s">
        <v>107</v>
      </c>
    </row>
    <row r="53" customHeight="1" spans="2:4">
      <c r="B53" s="309"/>
      <c r="C53" s="312" t="s">
        <v>108</v>
      </c>
      <c r="D53" s="228" t="s">
        <v>109</v>
      </c>
    </row>
    <row r="54" customHeight="1" spans="2:4">
      <c r="B54" s="309"/>
      <c r="C54" s="312" t="s">
        <v>110</v>
      </c>
      <c r="D54" s="228" t="s">
        <v>111</v>
      </c>
    </row>
    <row r="55" customHeight="1" spans="2:4">
      <c r="B55" s="309"/>
      <c r="C55" s="312" t="s">
        <v>112</v>
      </c>
      <c r="D55" s="228" t="s">
        <v>113</v>
      </c>
    </row>
    <row r="56" customHeight="1" spans="2:4">
      <c r="B56" s="309"/>
      <c r="C56" s="312" t="s">
        <v>114</v>
      </c>
      <c r="D56" s="228" t="s">
        <v>115</v>
      </c>
    </row>
    <row r="57" customHeight="1" spans="2:4">
      <c r="B57" s="309"/>
      <c r="C57" s="312" t="s">
        <v>97</v>
      </c>
      <c r="D57" s="228" t="s">
        <v>116</v>
      </c>
    </row>
    <row r="58" customHeight="1" spans="2:4">
      <c r="B58" s="309"/>
      <c r="C58" s="312" t="s">
        <v>99</v>
      </c>
      <c r="D58" s="228" t="s">
        <v>117</v>
      </c>
    </row>
    <row r="59" customHeight="1" spans="2:4">
      <c r="B59" s="309"/>
      <c r="C59" s="312" t="s">
        <v>101</v>
      </c>
      <c r="D59" s="228" t="s">
        <v>118</v>
      </c>
    </row>
    <row r="60" customHeight="1" spans="2:4">
      <c r="B60" s="309"/>
      <c r="C60" s="312" t="s">
        <v>62</v>
      </c>
      <c r="D60" s="228" t="s">
        <v>119</v>
      </c>
    </row>
    <row r="61" customHeight="1" spans="2:4">
      <c r="B61" s="309"/>
      <c r="C61" s="312" t="s">
        <v>120</v>
      </c>
      <c r="D61" s="228" t="s">
        <v>121</v>
      </c>
    </row>
    <row r="62" customHeight="1" spans="2:4">
      <c r="B62" s="309"/>
      <c r="C62" s="312" t="s">
        <v>122</v>
      </c>
      <c r="D62" s="228" t="s">
        <v>123</v>
      </c>
    </row>
    <row r="63" ht="32" customHeight="1" spans="2:4">
      <c r="B63" s="309"/>
      <c r="C63" s="312" t="s">
        <v>124</v>
      </c>
      <c r="D63" s="244" t="s">
        <v>125</v>
      </c>
    </row>
    <row r="64" customHeight="1" spans="2:4">
      <c r="B64" s="309"/>
      <c r="C64" s="312" t="s">
        <v>126</v>
      </c>
      <c r="D64" s="228" t="s">
        <v>127</v>
      </c>
    </row>
    <row r="65" customHeight="1" spans="2:4">
      <c r="B65" s="309"/>
      <c r="C65" s="312" t="s">
        <v>128</v>
      </c>
      <c r="D65" s="228" t="s">
        <v>129</v>
      </c>
    </row>
    <row r="66" customHeight="1" spans="2:4">
      <c r="B66" s="309"/>
      <c r="C66" s="312" t="s">
        <v>130</v>
      </c>
      <c r="D66" s="228" t="s">
        <v>131</v>
      </c>
    </row>
    <row r="67" ht="28" customHeight="1" spans="2:4">
      <c r="B67" s="309"/>
      <c r="C67" s="312" t="s">
        <v>132</v>
      </c>
      <c r="D67" s="244" t="s">
        <v>133</v>
      </c>
    </row>
    <row r="68" customHeight="1" spans="2:4">
      <c r="B68" s="309"/>
      <c r="C68" s="312" t="s">
        <v>134</v>
      </c>
      <c r="D68" s="228" t="s">
        <v>135</v>
      </c>
    </row>
    <row r="69" customHeight="1" spans="2:4">
      <c r="B69" s="309"/>
      <c r="C69" s="312" t="s">
        <v>136</v>
      </c>
      <c r="D69" s="228" t="s">
        <v>137</v>
      </c>
    </row>
    <row r="70" customHeight="1" spans="2:4">
      <c r="B70" s="309"/>
      <c r="C70" s="312" t="s">
        <v>138</v>
      </c>
      <c r="D70" s="228" t="s">
        <v>139</v>
      </c>
    </row>
    <row r="71" customHeight="1" spans="2:4">
      <c r="B71" s="309"/>
      <c r="C71" s="312" t="s">
        <v>97</v>
      </c>
      <c r="D71" s="228" t="s">
        <v>140</v>
      </c>
    </row>
    <row r="72" customHeight="1" spans="2:4">
      <c r="B72" s="309"/>
      <c r="C72" s="312" t="s">
        <v>99</v>
      </c>
      <c r="D72" s="228" t="s">
        <v>141</v>
      </c>
    </row>
    <row r="73" customHeight="1" spans="2:4">
      <c r="B73" s="309"/>
      <c r="C73" s="312" t="s">
        <v>101</v>
      </c>
      <c r="D73" s="228" t="s">
        <v>142</v>
      </c>
    </row>
    <row r="74" customHeight="1" spans="2:4">
      <c r="B74" s="309"/>
      <c r="C74" s="312" t="s">
        <v>143</v>
      </c>
      <c r="D74" s="228" t="s">
        <v>144</v>
      </c>
    </row>
    <row r="75" customHeight="1" spans="2:4">
      <c r="B75" s="309"/>
      <c r="C75" s="312" t="s">
        <v>62</v>
      </c>
      <c r="D75" s="228" t="s">
        <v>145</v>
      </c>
    </row>
    <row r="76" customHeight="1" spans="2:4">
      <c r="B76" s="309"/>
      <c r="C76" s="117" t="s">
        <v>146</v>
      </c>
      <c r="D76" s="228" t="s">
        <v>147</v>
      </c>
    </row>
    <row r="77" customHeight="1" spans="2:4">
      <c r="B77" s="309"/>
      <c r="C77" s="117" t="s">
        <v>148</v>
      </c>
      <c r="D77" s="228" t="s">
        <v>149</v>
      </c>
    </row>
    <row r="78" customHeight="1" spans="2:4">
      <c r="B78" s="309"/>
      <c r="C78" s="182" t="s">
        <v>97</v>
      </c>
      <c r="D78" s="228" t="s">
        <v>150</v>
      </c>
    </row>
    <row r="79" customHeight="1" spans="2:4">
      <c r="B79" s="309"/>
      <c r="C79" s="182" t="s">
        <v>151</v>
      </c>
      <c r="D79" s="228" t="s">
        <v>152</v>
      </c>
    </row>
    <row r="80" customHeight="1" spans="2:4">
      <c r="B80" s="309"/>
      <c r="C80" s="182" t="s">
        <v>99</v>
      </c>
      <c r="D80" s="228" t="s">
        <v>153</v>
      </c>
    </row>
    <row r="81" customHeight="1" spans="2:4">
      <c r="B81" s="309"/>
      <c r="C81" s="182" t="s">
        <v>101</v>
      </c>
      <c r="D81" s="228" t="s">
        <v>154</v>
      </c>
    </row>
    <row r="82" customHeight="1" spans="2:4">
      <c r="B82" s="309"/>
      <c r="C82" s="117" t="s">
        <v>62</v>
      </c>
      <c r="D82" s="228" t="s">
        <v>155</v>
      </c>
    </row>
    <row r="83" customHeight="1" spans="2:4">
      <c r="B83" s="309"/>
      <c r="C83" s="117" t="s">
        <v>156</v>
      </c>
      <c r="D83" s="228" t="s">
        <v>157</v>
      </c>
    </row>
    <row r="84" customHeight="1" spans="2:4">
      <c r="B84" s="309"/>
      <c r="C84" s="182" t="s">
        <v>158</v>
      </c>
      <c r="D84" s="228" t="s">
        <v>159</v>
      </c>
    </row>
    <row r="85" customHeight="1" spans="2:4">
      <c r="B85" s="309"/>
      <c r="C85" s="182" t="s">
        <v>160</v>
      </c>
      <c r="D85" s="228" t="s">
        <v>161</v>
      </c>
    </row>
    <row r="86" customHeight="1" spans="2:4">
      <c r="B86" s="309"/>
      <c r="C86" s="182" t="s">
        <v>162</v>
      </c>
      <c r="D86" s="228" t="s">
        <v>163</v>
      </c>
    </row>
    <row r="87" customHeight="1" spans="2:4">
      <c r="B87" s="309"/>
      <c r="C87" s="182" t="s">
        <v>164</v>
      </c>
      <c r="D87" s="228" t="s">
        <v>165</v>
      </c>
    </row>
    <row r="88" customHeight="1" spans="2:4">
      <c r="B88" s="309"/>
      <c r="C88" s="117" t="s">
        <v>62</v>
      </c>
      <c r="D88" s="228" t="s">
        <v>166</v>
      </c>
    </row>
    <row r="89" customHeight="1" spans="2:4">
      <c r="B89" s="309"/>
      <c r="C89" s="117" t="s">
        <v>167</v>
      </c>
      <c r="D89" s="228" t="s">
        <v>168</v>
      </c>
    </row>
    <row r="90" customHeight="1" spans="2:4">
      <c r="B90" s="309"/>
      <c r="C90" s="182" t="s">
        <v>169</v>
      </c>
      <c r="D90" s="228" t="s">
        <v>170</v>
      </c>
    </row>
    <row r="91" customHeight="1" spans="2:4">
      <c r="B91" s="309"/>
      <c r="C91" s="182" t="s">
        <v>171</v>
      </c>
      <c r="D91" s="228" t="s">
        <v>172</v>
      </c>
    </row>
    <row r="92" customHeight="1" spans="2:4">
      <c r="B92" s="309"/>
      <c r="C92" s="182" t="s">
        <v>173</v>
      </c>
      <c r="D92" s="228" t="s">
        <v>174</v>
      </c>
    </row>
    <row r="93" customHeight="1" spans="2:4">
      <c r="B93" s="309"/>
      <c r="C93" s="117" t="s">
        <v>175</v>
      </c>
      <c r="D93" s="228" t="s">
        <v>176</v>
      </c>
    </row>
    <row r="94" customHeight="1" spans="2:4">
      <c r="B94" s="309"/>
      <c r="C94" s="117" t="s">
        <v>177</v>
      </c>
      <c r="D94" s="228" t="s">
        <v>178</v>
      </c>
    </row>
    <row r="95" customHeight="1" spans="2:4">
      <c r="B95" s="309"/>
      <c r="C95" s="117" t="s">
        <v>179</v>
      </c>
      <c r="D95" s="228" t="s">
        <v>180</v>
      </c>
    </row>
    <row r="96" customHeight="1" spans="2:4">
      <c r="B96" s="309"/>
      <c r="C96" s="117" t="s">
        <v>181</v>
      </c>
      <c r="D96" s="228" t="s">
        <v>182</v>
      </c>
    </row>
    <row r="97" customHeight="1" spans="2:4">
      <c r="B97" s="309"/>
      <c r="C97" s="117" t="s">
        <v>183</v>
      </c>
      <c r="D97" s="228" t="s">
        <v>184</v>
      </c>
    </row>
    <row r="98" customHeight="1" spans="2:4">
      <c r="B98" s="309"/>
      <c r="C98" s="117" t="s">
        <v>185</v>
      </c>
      <c r="D98" s="228" t="s">
        <v>186</v>
      </c>
    </row>
    <row r="99" customHeight="1" spans="2:4">
      <c r="B99" s="309"/>
      <c r="C99" s="182" t="s">
        <v>187</v>
      </c>
      <c r="D99" s="228" t="s">
        <v>188</v>
      </c>
    </row>
    <row r="100" customHeight="1" spans="2:4">
      <c r="B100" s="309"/>
      <c r="C100" s="182" t="s">
        <v>189</v>
      </c>
      <c r="D100" s="228" t="s">
        <v>190</v>
      </c>
    </row>
    <row r="101" customHeight="1" spans="2:4">
      <c r="B101" s="309"/>
      <c r="C101" s="182" t="s">
        <v>191</v>
      </c>
      <c r="D101" s="228" t="s">
        <v>192</v>
      </c>
    </row>
    <row r="102" customHeight="1" spans="2:4">
      <c r="B102" s="309"/>
      <c r="C102" s="182" t="s">
        <v>193</v>
      </c>
      <c r="D102" s="228" t="s">
        <v>194</v>
      </c>
    </row>
    <row r="103" customHeight="1" spans="2:4">
      <c r="B103" s="309"/>
      <c r="C103" s="117" t="s">
        <v>195</v>
      </c>
      <c r="D103" s="228" t="s">
        <v>196</v>
      </c>
    </row>
    <row r="104" customHeight="1" spans="2:4">
      <c r="B104" s="309"/>
      <c r="C104" s="182" t="s">
        <v>197</v>
      </c>
      <c r="D104" s="228" t="s">
        <v>198</v>
      </c>
    </row>
  </sheetData>
  <mergeCells count="3">
    <mergeCell ref="B2:B17"/>
    <mergeCell ref="B18:B38"/>
    <mergeCell ref="B39:B104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C1:G257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AJ13" sqref="AJ13"/>
    </sheetView>
  </sheetViews>
  <sheetFormatPr defaultColWidth="8.66666666666667" defaultRowHeight="18" customHeight="1" outlineLevelCol="6"/>
  <cols>
    <col min="1" max="2" width="8.66666666666667" style="138"/>
    <col min="3" max="3" width="42.3333333333333" style="138" customWidth="1"/>
    <col min="4" max="4" width="20.6666666666667" style="138" hidden="1" customWidth="1"/>
    <col min="5" max="5" width="24.6666666666667" style="138" hidden="1" customWidth="1"/>
    <col min="6" max="6" width="18.1666666666667" style="138" hidden="1" customWidth="1"/>
    <col min="7" max="7" width="18.3333333333333" style="138" hidden="1" customWidth="1"/>
    <col min="8" max="40" width="8.66666666666667" style="138"/>
  </cols>
  <sheetData>
    <row r="1" customHeight="1" spans="3:7">
      <c r="C1" s="139" t="s">
        <v>2172</v>
      </c>
      <c r="D1" s="140" t="s">
        <v>483</v>
      </c>
      <c r="E1" s="140" t="s">
        <v>2173</v>
      </c>
      <c r="F1" s="140" t="s">
        <v>2174</v>
      </c>
      <c r="G1" s="140" t="s">
        <v>2175</v>
      </c>
    </row>
    <row r="2" customHeight="1" spans="3:3">
      <c r="C2" s="141" t="s">
        <v>2176</v>
      </c>
    </row>
    <row r="3" customHeight="1" spans="3:3">
      <c r="C3" s="141" t="s">
        <v>2177</v>
      </c>
    </row>
    <row r="4" customHeight="1" spans="3:3">
      <c r="C4" s="141" t="s">
        <v>2178</v>
      </c>
    </row>
    <row r="5" customHeight="1" spans="3:3">
      <c r="C5" s="141" t="s">
        <v>2179</v>
      </c>
    </row>
    <row r="6" customHeight="1" spans="3:3">
      <c r="C6" s="141" t="s">
        <v>2180</v>
      </c>
    </row>
    <row r="7" customHeight="1" spans="3:3">
      <c r="C7" s="141" t="s">
        <v>2181</v>
      </c>
    </row>
    <row r="8" customHeight="1" spans="3:3">
      <c r="C8" s="141" t="s">
        <v>2182</v>
      </c>
    </row>
    <row r="9" customHeight="1" spans="3:3">
      <c r="C9" s="142" t="s">
        <v>2183</v>
      </c>
    </row>
    <row r="10" customHeight="1" spans="3:3">
      <c r="C10" s="141" t="s">
        <v>2184</v>
      </c>
    </row>
    <row r="11" customHeight="1" spans="3:3">
      <c r="C11" s="141" t="s">
        <v>2185</v>
      </c>
    </row>
    <row r="12" customHeight="1" spans="3:3">
      <c r="C12" s="141" t="s">
        <v>2186</v>
      </c>
    </row>
    <row r="13" customHeight="1" spans="3:3">
      <c r="C13" s="141" t="s">
        <v>2187</v>
      </c>
    </row>
    <row r="14" customHeight="1" spans="3:3">
      <c r="C14" s="141" t="s">
        <v>2188</v>
      </c>
    </row>
    <row r="15" customHeight="1" spans="3:3">
      <c r="C15" s="141" t="s">
        <v>2189</v>
      </c>
    </row>
    <row r="16" customHeight="1" spans="3:3">
      <c r="C16" s="141" t="s">
        <v>2190</v>
      </c>
    </row>
    <row r="17" customHeight="1" spans="3:3">
      <c r="C17" s="141" t="s">
        <v>2191</v>
      </c>
    </row>
    <row r="18" customHeight="1" spans="3:3">
      <c r="C18" s="141" t="s">
        <v>2192</v>
      </c>
    </row>
    <row r="19" customHeight="1" spans="3:3">
      <c r="C19" s="141" t="s">
        <v>2193</v>
      </c>
    </row>
    <row r="20" customHeight="1" spans="3:3">
      <c r="C20" s="141" t="s">
        <v>2194</v>
      </c>
    </row>
    <row r="21" customHeight="1" spans="3:3">
      <c r="C21" s="141" t="s">
        <v>2195</v>
      </c>
    </row>
    <row r="22" customHeight="1" spans="3:3">
      <c r="C22" s="141" t="s">
        <v>2196</v>
      </c>
    </row>
    <row r="23" customHeight="1" spans="3:3">
      <c r="C23" s="143" t="s">
        <v>2197</v>
      </c>
    </row>
    <row r="24" customHeight="1" spans="3:3">
      <c r="C24" s="141" t="s">
        <v>2198</v>
      </c>
    </row>
    <row r="25" customHeight="1" spans="3:3">
      <c r="C25" s="141" t="s">
        <v>2199</v>
      </c>
    </row>
    <row r="26" customHeight="1" spans="3:3">
      <c r="C26" s="141" t="s">
        <v>2200</v>
      </c>
    </row>
    <row r="27" customHeight="1" spans="3:3">
      <c r="C27" s="141" t="s">
        <v>2201</v>
      </c>
    </row>
    <row r="28" customHeight="1" spans="3:3">
      <c r="C28" s="141" t="s">
        <v>2202</v>
      </c>
    </row>
    <row r="29" customHeight="1" spans="3:3">
      <c r="C29" s="141" t="s">
        <v>2203</v>
      </c>
    </row>
    <row r="30" customHeight="1" spans="3:3">
      <c r="C30" s="141" t="s">
        <v>2204</v>
      </c>
    </row>
    <row r="31" customHeight="1" spans="3:3">
      <c r="C31" s="141" t="s">
        <v>2205</v>
      </c>
    </row>
    <row r="32" customHeight="1" spans="3:3">
      <c r="C32" s="141" t="s">
        <v>2206</v>
      </c>
    </row>
    <row r="33" customHeight="1" spans="3:3">
      <c r="C33" s="141" t="s">
        <v>2207</v>
      </c>
    </row>
    <row r="34" customHeight="1" spans="3:3">
      <c r="C34" s="141" t="s">
        <v>2208</v>
      </c>
    </row>
    <row r="35" customHeight="1" spans="3:3">
      <c r="C35" s="141" t="s">
        <v>2209</v>
      </c>
    </row>
    <row r="36" customHeight="1" spans="3:3">
      <c r="C36" s="141" t="s">
        <v>2210</v>
      </c>
    </row>
    <row r="37" customHeight="1" spans="3:3">
      <c r="C37" s="141" t="s">
        <v>2211</v>
      </c>
    </row>
    <row r="38" customHeight="1" spans="3:3">
      <c r="C38" s="141" t="s">
        <v>2212</v>
      </c>
    </row>
    <row r="39" customHeight="1" spans="3:3">
      <c r="C39" s="141" t="s">
        <v>2213</v>
      </c>
    </row>
    <row r="40" customHeight="1" spans="3:3">
      <c r="C40" s="144" t="s">
        <v>2214</v>
      </c>
    </row>
    <row r="41" customHeight="1" spans="3:3">
      <c r="C41" s="141" t="s">
        <v>2215</v>
      </c>
    </row>
    <row r="42" customHeight="1" spans="3:3">
      <c r="C42" s="141" t="s">
        <v>2216</v>
      </c>
    </row>
    <row r="43" customHeight="1" spans="3:3">
      <c r="C43" s="141" t="s">
        <v>2217</v>
      </c>
    </row>
    <row r="44" customHeight="1" spans="3:3">
      <c r="C44" s="141" t="s">
        <v>2218</v>
      </c>
    </row>
    <row r="45" customHeight="1" spans="3:3">
      <c r="C45" s="141" t="s">
        <v>2219</v>
      </c>
    </row>
    <row r="46" customHeight="1" spans="3:3">
      <c r="C46" s="141" t="s">
        <v>2220</v>
      </c>
    </row>
    <row r="47" customHeight="1" spans="3:3">
      <c r="C47" s="141" t="s">
        <v>2221</v>
      </c>
    </row>
    <row r="48" customHeight="1" spans="3:3">
      <c r="C48" s="141" t="s">
        <v>2222</v>
      </c>
    </row>
    <row r="49" customHeight="1" spans="3:3">
      <c r="C49" s="141" t="s">
        <v>2223</v>
      </c>
    </row>
    <row r="50" customHeight="1" spans="3:3">
      <c r="C50" s="141" t="s">
        <v>2224</v>
      </c>
    </row>
    <row r="51" customHeight="1" spans="3:3">
      <c r="C51" s="141" t="s">
        <v>2225</v>
      </c>
    </row>
    <row r="52" customHeight="1" spans="3:3">
      <c r="C52" s="141" t="s">
        <v>2226</v>
      </c>
    </row>
    <row r="53" customHeight="1" spans="3:3">
      <c r="C53" s="141" t="s">
        <v>2227</v>
      </c>
    </row>
    <row r="54" customHeight="1" spans="3:3">
      <c r="C54" s="141" t="s">
        <v>2228</v>
      </c>
    </row>
    <row r="55" customHeight="1" spans="3:3">
      <c r="C55" s="141" t="s">
        <v>2229</v>
      </c>
    </row>
    <row r="56" customHeight="1" spans="3:3">
      <c r="C56" s="141" t="s">
        <v>2230</v>
      </c>
    </row>
    <row r="57" customHeight="1" spans="3:3">
      <c r="C57" s="141" t="s">
        <v>2231</v>
      </c>
    </row>
    <row r="58" customHeight="1" spans="3:3">
      <c r="C58" s="141" t="s">
        <v>2232</v>
      </c>
    </row>
    <row r="59" customHeight="1" spans="3:3">
      <c r="C59" s="141" t="s">
        <v>507</v>
      </c>
    </row>
    <row r="60" customHeight="1" spans="3:3">
      <c r="C60" s="141" t="s">
        <v>2233</v>
      </c>
    </row>
    <row r="61" customHeight="1" spans="3:3">
      <c r="C61" s="141" t="s">
        <v>2234</v>
      </c>
    </row>
    <row r="62" customHeight="1" spans="3:3">
      <c r="C62" s="141" t="s">
        <v>2235</v>
      </c>
    </row>
    <row r="63" customHeight="1" spans="3:3">
      <c r="C63" s="141" t="s">
        <v>2236</v>
      </c>
    </row>
    <row r="64" customHeight="1" spans="3:3">
      <c r="C64" s="141" t="s">
        <v>2237</v>
      </c>
    </row>
    <row r="65" customHeight="1" spans="3:3">
      <c r="C65" s="141" t="s">
        <v>2238</v>
      </c>
    </row>
    <row r="66" customHeight="1" spans="3:3">
      <c r="C66" s="141" t="s">
        <v>2239</v>
      </c>
    </row>
    <row r="67" customHeight="1" spans="3:3">
      <c r="C67" s="141" t="s">
        <v>2240</v>
      </c>
    </row>
    <row r="68" customHeight="1" spans="3:3">
      <c r="C68" s="141" t="s">
        <v>2241</v>
      </c>
    </row>
    <row r="69" customHeight="1" spans="3:3">
      <c r="C69" s="141" t="s">
        <v>2242</v>
      </c>
    </row>
    <row r="70" customHeight="1" spans="3:3">
      <c r="C70" s="144" t="s">
        <v>2243</v>
      </c>
    </row>
    <row r="71" customHeight="1" spans="3:3">
      <c r="C71" s="141" t="s">
        <v>2244</v>
      </c>
    </row>
    <row r="72" customHeight="1" spans="3:3">
      <c r="C72" s="141" t="s">
        <v>2245</v>
      </c>
    </row>
    <row r="73" customHeight="1" spans="3:3">
      <c r="C73" s="141" t="s">
        <v>2246</v>
      </c>
    </row>
    <row r="74" customHeight="1" spans="3:3">
      <c r="C74" s="141" t="s">
        <v>2247</v>
      </c>
    </row>
    <row r="75" customHeight="1" spans="3:3">
      <c r="C75" s="141" t="s">
        <v>2248</v>
      </c>
    </row>
    <row r="76" customHeight="1" spans="3:3">
      <c r="C76" s="141" t="s">
        <v>2249</v>
      </c>
    </row>
    <row r="77" customHeight="1" spans="3:3">
      <c r="C77" s="141" t="s">
        <v>2250</v>
      </c>
    </row>
    <row r="78" customHeight="1" spans="3:3">
      <c r="C78" s="141" t="s">
        <v>2251</v>
      </c>
    </row>
    <row r="79" customHeight="1" spans="3:3">
      <c r="C79" s="141" t="s">
        <v>2252</v>
      </c>
    </row>
    <row r="80" customHeight="1" spans="3:3">
      <c r="C80" s="141" t="s">
        <v>2253</v>
      </c>
    </row>
    <row r="81" customHeight="1" spans="3:3">
      <c r="C81" s="141" t="s">
        <v>2254</v>
      </c>
    </row>
    <row r="82" customHeight="1" spans="3:3">
      <c r="C82" s="141" t="s">
        <v>2255</v>
      </c>
    </row>
    <row r="83" customHeight="1" spans="3:3">
      <c r="C83" s="141" t="s">
        <v>2256</v>
      </c>
    </row>
    <row r="84" customHeight="1" spans="3:3">
      <c r="C84" s="141" t="s">
        <v>2257</v>
      </c>
    </row>
    <row r="85" customHeight="1" spans="3:3">
      <c r="C85" s="141" t="s">
        <v>2258</v>
      </c>
    </row>
    <row r="86" customHeight="1" spans="3:3">
      <c r="C86" s="141" t="s">
        <v>2259</v>
      </c>
    </row>
    <row r="87" customHeight="1" spans="3:3">
      <c r="C87" s="145" t="s">
        <v>2260</v>
      </c>
    </row>
    <row r="88" customHeight="1" spans="3:3">
      <c r="C88" s="141" t="s">
        <v>2261</v>
      </c>
    </row>
    <row r="89" customHeight="1" spans="3:3">
      <c r="C89" s="141" t="s">
        <v>2262</v>
      </c>
    </row>
    <row r="90" customHeight="1" spans="3:3">
      <c r="C90" s="102" t="s">
        <v>2263</v>
      </c>
    </row>
    <row r="91" customHeight="1" spans="3:3">
      <c r="C91" s="141" t="s">
        <v>2264</v>
      </c>
    </row>
    <row r="92" customHeight="1" spans="3:3">
      <c r="C92" s="141" t="s">
        <v>2265</v>
      </c>
    </row>
    <row r="93" customHeight="1" spans="3:3">
      <c r="C93" s="141" t="s">
        <v>2266</v>
      </c>
    </row>
    <row r="94" customHeight="1" spans="3:3">
      <c r="C94" s="141" t="s">
        <v>2267</v>
      </c>
    </row>
    <row r="95" customHeight="1" spans="3:3">
      <c r="C95" s="95" t="s">
        <v>2268</v>
      </c>
    </row>
    <row r="96" customHeight="1" spans="3:3">
      <c r="C96" s="141" t="s">
        <v>2269</v>
      </c>
    </row>
    <row r="97" customHeight="1" spans="3:3">
      <c r="C97" s="141" t="s">
        <v>2270</v>
      </c>
    </row>
    <row r="98" customHeight="1" spans="3:3">
      <c r="C98" s="141" t="s">
        <v>2271</v>
      </c>
    </row>
    <row r="99" customHeight="1" spans="3:3">
      <c r="C99" s="141" t="s">
        <v>2272</v>
      </c>
    </row>
    <row r="100" customHeight="1" spans="3:3">
      <c r="C100" s="141" t="s">
        <v>2273</v>
      </c>
    </row>
    <row r="101" customHeight="1" spans="3:3">
      <c r="C101" s="95" t="s">
        <v>2274</v>
      </c>
    </row>
    <row r="102" customHeight="1" spans="3:3">
      <c r="C102" s="141" t="s">
        <v>2275</v>
      </c>
    </row>
    <row r="103" customHeight="1" spans="3:3">
      <c r="C103" s="141" t="s">
        <v>2276</v>
      </c>
    </row>
    <row r="104" customHeight="1" spans="3:3">
      <c r="C104" s="141" t="s">
        <v>2277</v>
      </c>
    </row>
    <row r="105" customHeight="1" spans="3:3">
      <c r="C105" s="141" t="s">
        <v>2278</v>
      </c>
    </row>
    <row r="106" customHeight="1" spans="3:3">
      <c r="C106" s="102" t="s">
        <v>2279</v>
      </c>
    </row>
    <row r="107" customHeight="1" spans="3:3">
      <c r="C107" s="141" t="s">
        <v>2280</v>
      </c>
    </row>
    <row r="108" customHeight="1" spans="3:3">
      <c r="C108" s="141" t="s">
        <v>2281</v>
      </c>
    </row>
    <row r="109" customHeight="1" spans="3:3">
      <c r="C109" s="141" t="s">
        <v>2282</v>
      </c>
    </row>
    <row r="110" customHeight="1" spans="3:3">
      <c r="C110" s="141" t="s">
        <v>2283</v>
      </c>
    </row>
    <row r="111" customHeight="1" spans="3:3">
      <c r="C111" s="95" t="s">
        <v>441</v>
      </c>
    </row>
    <row r="112" customHeight="1" spans="3:3">
      <c r="C112" s="141" t="s">
        <v>2284</v>
      </c>
    </row>
    <row r="113" customHeight="1" spans="3:3">
      <c r="C113" s="141" t="s">
        <v>2285</v>
      </c>
    </row>
    <row r="114" customHeight="1" spans="3:3">
      <c r="C114" s="141" t="s">
        <v>2286</v>
      </c>
    </row>
    <row r="115" customHeight="1" spans="3:3">
      <c r="C115" s="144" t="s">
        <v>2287</v>
      </c>
    </row>
    <row r="116" customHeight="1" spans="3:3">
      <c r="C116" s="141" t="s">
        <v>2288</v>
      </c>
    </row>
    <row r="117" customHeight="1" spans="3:3">
      <c r="C117" s="141" t="s">
        <v>2289</v>
      </c>
    </row>
    <row r="118" customHeight="1" spans="3:3">
      <c r="C118" s="141" t="s">
        <v>2290</v>
      </c>
    </row>
    <row r="119" customHeight="1" spans="3:3">
      <c r="C119" s="141" t="s">
        <v>2291</v>
      </c>
    </row>
    <row r="120" customHeight="1" spans="3:3">
      <c r="C120" s="141" t="s">
        <v>2292</v>
      </c>
    </row>
    <row r="121" customHeight="1" spans="3:3">
      <c r="C121" s="141" t="s">
        <v>2293</v>
      </c>
    </row>
    <row r="122" customHeight="1" spans="3:3">
      <c r="C122" s="95" t="s">
        <v>2294</v>
      </c>
    </row>
    <row r="123" customHeight="1" spans="3:3">
      <c r="C123" s="141" t="s">
        <v>2295</v>
      </c>
    </row>
    <row r="124" customHeight="1" spans="3:3">
      <c r="C124" s="95" t="s">
        <v>2296</v>
      </c>
    </row>
    <row r="125" customHeight="1" spans="3:3">
      <c r="C125" s="141" t="s">
        <v>2297</v>
      </c>
    </row>
    <row r="126" customHeight="1" spans="3:3">
      <c r="C126" s="95" t="s">
        <v>2298</v>
      </c>
    </row>
    <row r="127" customHeight="1" spans="3:3">
      <c r="C127" s="142" t="s">
        <v>2299</v>
      </c>
    </row>
    <row r="128" customHeight="1" spans="3:3">
      <c r="C128" s="95" t="s">
        <v>2300</v>
      </c>
    </row>
    <row r="129" customHeight="1" spans="3:3">
      <c r="C129" s="141" t="s">
        <v>2301</v>
      </c>
    </row>
    <row r="130" customHeight="1" spans="3:3">
      <c r="C130" s="95" t="s">
        <v>2302</v>
      </c>
    </row>
    <row r="131" customHeight="1" spans="3:3">
      <c r="C131" s="141" t="s">
        <v>2303</v>
      </c>
    </row>
    <row r="132" customHeight="1" spans="3:3">
      <c r="C132" s="141" t="s">
        <v>2304</v>
      </c>
    </row>
    <row r="133" customHeight="1" spans="3:3">
      <c r="C133" s="95" t="s">
        <v>2305</v>
      </c>
    </row>
    <row r="134" customHeight="1" spans="3:3">
      <c r="C134" s="141" t="s">
        <v>2306</v>
      </c>
    </row>
    <row r="135" customHeight="1" spans="3:3">
      <c r="C135" s="141" t="s">
        <v>2307</v>
      </c>
    </row>
    <row r="136" customHeight="1" spans="3:3">
      <c r="C136" s="141" t="s">
        <v>2308</v>
      </c>
    </row>
    <row r="137" customHeight="1" spans="3:3">
      <c r="C137" s="141" t="s">
        <v>2309</v>
      </c>
    </row>
    <row r="138" customHeight="1" spans="3:3">
      <c r="C138" s="141" t="s">
        <v>2310</v>
      </c>
    </row>
    <row r="139" customHeight="1" spans="3:3">
      <c r="C139" s="95" t="s">
        <v>2311</v>
      </c>
    </row>
    <row r="140" customHeight="1" spans="3:3">
      <c r="C140" s="95" t="s">
        <v>2312</v>
      </c>
    </row>
    <row r="141" customHeight="1" spans="3:3">
      <c r="C141" s="95" t="s">
        <v>2313</v>
      </c>
    </row>
    <row r="142" customHeight="1" spans="3:3">
      <c r="C142" s="95" t="s">
        <v>437</v>
      </c>
    </row>
    <row r="143" customHeight="1" spans="3:3">
      <c r="C143" s="95" t="s">
        <v>438</v>
      </c>
    </row>
    <row r="144" customHeight="1" spans="3:3">
      <c r="C144" s="95" t="s">
        <v>411</v>
      </c>
    </row>
    <row r="145" customHeight="1" spans="3:3">
      <c r="C145" s="95" t="s">
        <v>2314</v>
      </c>
    </row>
    <row r="146" customHeight="1" spans="3:3">
      <c r="C146" s="95" t="s">
        <v>2315</v>
      </c>
    </row>
    <row r="147" customHeight="1" spans="3:3">
      <c r="C147" s="141" t="s">
        <v>2316</v>
      </c>
    </row>
    <row r="148" customHeight="1" spans="3:3">
      <c r="C148" s="141" t="s">
        <v>2317</v>
      </c>
    </row>
    <row r="149" customHeight="1" spans="3:3">
      <c r="C149" s="141" t="s">
        <v>2318</v>
      </c>
    </row>
    <row r="150" customHeight="1" spans="3:3">
      <c r="C150" s="95" t="s">
        <v>376</v>
      </c>
    </row>
    <row r="151" customHeight="1" spans="3:3">
      <c r="C151" s="95" t="s">
        <v>341</v>
      </c>
    </row>
    <row r="152" customHeight="1" spans="3:3">
      <c r="C152" s="95" t="s">
        <v>321</v>
      </c>
    </row>
    <row r="153" customHeight="1" spans="3:3">
      <c r="C153" s="95" t="s">
        <v>2319</v>
      </c>
    </row>
    <row r="154" customHeight="1" spans="3:3">
      <c r="C154" s="141" t="s">
        <v>2320</v>
      </c>
    </row>
    <row r="155" customHeight="1" spans="3:3">
      <c r="C155" s="141" t="s">
        <v>2321</v>
      </c>
    </row>
    <row r="156" customHeight="1" spans="3:3">
      <c r="C156" s="141" t="s">
        <v>2322</v>
      </c>
    </row>
    <row r="157" customHeight="1" spans="3:3">
      <c r="C157" s="141" t="s">
        <v>2323</v>
      </c>
    </row>
    <row r="158" customHeight="1" spans="3:3">
      <c r="C158" s="102" t="s">
        <v>2324</v>
      </c>
    </row>
    <row r="159" customHeight="1" spans="3:3">
      <c r="C159" s="141" t="s">
        <v>2325</v>
      </c>
    </row>
    <row r="160" customHeight="1" spans="3:3">
      <c r="C160" s="141" t="s">
        <v>2326</v>
      </c>
    </row>
    <row r="161" customHeight="1" spans="3:3">
      <c r="C161" s="141" t="s">
        <v>2327</v>
      </c>
    </row>
    <row r="162" customHeight="1" spans="3:3">
      <c r="C162" s="141" t="s">
        <v>2328</v>
      </c>
    </row>
    <row r="163" customHeight="1" spans="3:3">
      <c r="C163" s="141" t="s">
        <v>2329</v>
      </c>
    </row>
    <row r="164" customHeight="1" spans="3:3">
      <c r="C164" s="95" t="s">
        <v>449</v>
      </c>
    </row>
    <row r="165" customHeight="1" spans="3:3">
      <c r="C165" s="141" t="s">
        <v>2330</v>
      </c>
    </row>
    <row r="166" customHeight="1" spans="3:3">
      <c r="C166" s="141" t="s">
        <v>2331</v>
      </c>
    </row>
    <row r="167" customHeight="1" spans="3:3">
      <c r="C167" s="141" t="s">
        <v>2332</v>
      </c>
    </row>
    <row r="168" customHeight="1" spans="3:3">
      <c r="C168" s="141" t="s">
        <v>2333</v>
      </c>
    </row>
    <row r="169" customHeight="1" spans="3:3">
      <c r="C169" s="141" t="s">
        <v>2334</v>
      </c>
    </row>
    <row r="170" customHeight="1" spans="3:3">
      <c r="C170" s="141" t="s">
        <v>2335</v>
      </c>
    </row>
    <row r="171" customHeight="1" spans="3:3">
      <c r="C171" s="141" t="s">
        <v>2336</v>
      </c>
    </row>
    <row r="172" customHeight="1" spans="3:3">
      <c r="C172" s="141" t="s">
        <v>2337</v>
      </c>
    </row>
    <row r="173" customHeight="1" spans="3:3">
      <c r="C173" s="141" t="s">
        <v>2338</v>
      </c>
    </row>
    <row r="174" customHeight="1" spans="3:3">
      <c r="C174" s="141" t="s">
        <v>2339</v>
      </c>
    </row>
    <row r="175" customHeight="1" spans="3:3">
      <c r="C175" s="141" t="s">
        <v>2340</v>
      </c>
    </row>
    <row r="176" customHeight="1" spans="3:3">
      <c r="C176" s="141" t="s">
        <v>2341</v>
      </c>
    </row>
    <row r="177" customHeight="1" spans="3:3">
      <c r="C177" s="141" t="s">
        <v>2342</v>
      </c>
    </row>
    <row r="178" customHeight="1" spans="3:3">
      <c r="C178" s="141" t="s">
        <v>2343</v>
      </c>
    </row>
    <row r="179" customHeight="1" spans="3:3">
      <c r="C179" s="95" t="s">
        <v>445</v>
      </c>
    </row>
    <row r="180" customHeight="1" spans="3:3">
      <c r="C180" s="141" t="s">
        <v>2344</v>
      </c>
    </row>
    <row r="181" customHeight="1" spans="3:3">
      <c r="C181" s="141" t="s">
        <v>2345</v>
      </c>
    </row>
    <row r="182" customHeight="1" spans="3:3">
      <c r="C182" s="95" t="s">
        <v>2346</v>
      </c>
    </row>
    <row r="183" customHeight="1" spans="3:3">
      <c r="C183" s="141" t="s">
        <v>2347</v>
      </c>
    </row>
    <row r="184" customHeight="1" spans="3:3">
      <c r="C184" s="141" t="s">
        <v>2348</v>
      </c>
    </row>
    <row r="185" customHeight="1" spans="3:3">
      <c r="C185" s="141" t="s">
        <v>2349</v>
      </c>
    </row>
    <row r="186" customHeight="1" spans="3:3">
      <c r="C186" s="95" t="s">
        <v>2350</v>
      </c>
    </row>
    <row r="187" customHeight="1" spans="3:3">
      <c r="C187" s="95" t="s">
        <v>420</v>
      </c>
    </row>
    <row r="188" customHeight="1" spans="3:3">
      <c r="C188" s="95" t="s">
        <v>317</v>
      </c>
    </row>
    <row r="189" customHeight="1" spans="3:3">
      <c r="C189" s="95" t="s">
        <v>2351</v>
      </c>
    </row>
    <row r="190" customHeight="1" spans="3:3">
      <c r="C190" s="141" t="s">
        <v>2352</v>
      </c>
    </row>
    <row r="191" customHeight="1" spans="3:3">
      <c r="C191" s="141" t="s">
        <v>2353</v>
      </c>
    </row>
    <row r="192" customHeight="1" spans="3:3">
      <c r="C192" s="141" t="s">
        <v>2354</v>
      </c>
    </row>
    <row r="193" customHeight="1" spans="3:3">
      <c r="C193" s="141" t="s">
        <v>2355</v>
      </c>
    </row>
    <row r="194" customHeight="1" spans="3:3">
      <c r="C194" s="141" t="s">
        <v>2356</v>
      </c>
    </row>
    <row r="195" customHeight="1" spans="3:3">
      <c r="C195" s="141" t="s">
        <v>2357</v>
      </c>
    </row>
    <row r="196" customHeight="1" spans="3:3">
      <c r="C196" s="141" t="s">
        <v>2358</v>
      </c>
    </row>
    <row r="197" customHeight="1" spans="3:3">
      <c r="C197" s="141" t="s">
        <v>2359</v>
      </c>
    </row>
    <row r="198" customHeight="1" spans="3:3">
      <c r="C198" s="141" t="s">
        <v>2360</v>
      </c>
    </row>
    <row r="199" customHeight="1" spans="3:3">
      <c r="C199" s="141" t="s">
        <v>2361</v>
      </c>
    </row>
    <row r="200" customHeight="1" spans="3:3">
      <c r="C200" s="141" t="s">
        <v>2362</v>
      </c>
    </row>
    <row r="201" customHeight="1" spans="3:3">
      <c r="C201" s="141" t="s">
        <v>2363</v>
      </c>
    </row>
    <row r="202" customHeight="1" spans="3:3">
      <c r="C202" s="95" t="s">
        <v>2364</v>
      </c>
    </row>
    <row r="203" customHeight="1" spans="3:3">
      <c r="C203" s="95" t="s">
        <v>2365</v>
      </c>
    </row>
    <row r="204" customHeight="1" spans="3:3">
      <c r="C204" s="95" t="s">
        <v>451</v>
      </c>
    </row>
    <row r="205" customHeight="1" spans="3:3">
      <c r="C205" s="95" t="s">
        <v>2366</v>
      </c>
    </row>
    <row r="206" customHeight="1" spans="3:3">
      <c r="C206" s="95" t="s">
        <v>2367</v>
      </c>
    </row>
    <row r="207" customHeight="1" spans="3:3">
      <c r="C207" s="95" t="s">
        <v>453</v>
      </c>
    </row>
    <row r="208" customHeight="1" spans="3:3">
      <c r="C208" s="95" t="s">
        <v>2368</v>
      </c>
    </row>
    <row r="209" customHeight="1" spans="3:3">
      <c r="C209" s="95" t="s">
        <v>2369</v>
      </c>
    </row>
    <row r="210" customHeight="1" spans="3:3">
      <c r="C210" s="95" t="s">
        <v>2370</v>
      </c>
    </row>
    <row r="211" customHeight="1" spans="3:3">
      <c r="C211" s="141" t="s">
        <v>2371</v>
      </c>
    </row>
    <row r="212" customHeight="1" spans="3:3">
      <c r="C212" s="95" t="s">
        <v>2372</v>
      </c>
    </row>
    <row r="213" customHeight="1" spans="3:3">
      <c r="C213" s="141" t="s">
        <v>2373</v>
      </c>
    </row>
    <row r="214" customHeight="1" spans="3:3">
      <c r="C214" s="102" t="s">
        <v>2374</v>
      </c>
    </row>
    <row r="215" customHeight="1" spans="3:3">
      <c r="C215" s="141" t="s">
        <v>2375</v>
      </c>
    </row>
    <row r="216" customHeight="1" spans="3:3">
      <c r="C216" s="95" t="s">
        <v>308</v>
      </c>
    </row>
    <row r="217" customHeight="1" spans="3:3">
      <c r="C217" s="95" t="s">
        <v>2376</v>
      </c>
    </row>
    <row r="218" customHeight="1" spans="3:3">
      <c r="C218" s="95" t="s">
        <v>2377</v>
      </c>
    </row>
    <row r="219" customHeight="1" spans="3:3">
      <c r="C219" s="141" t="s">
        <v>2378</v>
      </c>
    </row>
    <row r="220" customHeight="1" spans="3:3">
      <c r="C220" s="141" t="s">
        <v>2379</v>
      </c>
    </row>
    <row r="221" customHeight="1" spans="3:3">
      <c r="C221" s="141" t="s">
        <v>2380</v>
      </c>
    </row>
    <row r="222" customHeight="1" spans="3:3">
      <c r="C222" s="146" t="s">
        <v>2381</v>
      </c>
    </row>
    <row r="223" customHeight="1" spans="3:3">
      <c r="C223" s="95" t="s">
        <v>2382</v>
      </c>
    </row>
    <row r="224" customHeight="1" spans="3:3">
      <c r="C224" s="95" t="s">
        <v>2383</v>
      </c>
    </row>
    <row r="225" customHeight="1" spans="3:3">
      <c r="C225" s="95" t="s">
        <v>2384</v>
      </c>
    </row>
    <row r="226" customHeight="1" spans="3:3">
      <c r="C226" s="95" t="s">
        <v>2385</v>
      </c>
    </row>
    <row r="227" customHeight="1" spans="3:3">
      <c r="C227" s="95" t="s">
        <v>2386</v>
      </c>
    </row>
    <row r="228" customHeight="1" spans="3:3">
      <c r="C228" s="95" t="s">
        <v>434</v>
      </c>
    </row>
    <row r="229" customHeight="1" spans="3:3">
      <c r="C229" s="95" t="s">
        <v>2387</v>
      </c>
    </row>
    <row r="230" customHeight="1" spans="3:3">
      <c r="C230" s="95" t="s">
        <v>447</v>
      </c>
    </row>
    <row r="231" customHeight="1" spans="3:3">
      <c r="C231" s="95" t="s">
        <v>428</v>
      </c>
    </row>
    <row r="232" customHeight="1" spans="3:3">
      <c r="C232" s="95" t="s">
        <v>443</v>
      </c>
    </row>
    <row r="233" customHeight="1" spans="3:3">
      <c r="C233" s="95" t="s">
        <v>334</v>
      </c>
    </row>
    <row r="234" customHeight="1" spans="3:3">
      <c r="C234" s="95" t="s">
        <v>2388</v>
      </c>
    </row>
    <row r="235" customHeight="1" spans="3:3">
      <c r="C235" s="141" t="s">
        <v>2389</v>
      </c>
    </row>
    <row r="236" customHeight="1" spans="3:3">
      <c r="C236" s="141" t="s">
        <v>2390</v>
      </c>
    </row>
    <row r="237" customHeight="1" spans="3:3">
      <c r="C237" s="141" t="s">
        <v>2391</v>
      </c>
    </row>
    <row r="238" customHeight="1" spans="3:3">
      <c r="C238" s="141" t="s">
        <v>2392</v>
      </c>
    </row>
    <row r="239" customHeight="1" spans="3:3">
      <c r="C239" s="141" t="s">
        <v>2393</v>
      </c>
    </row>
    <row r="240" customHeight="1" spans="3:3">
      <c r="C240" s="141" t="s">
        <v>2394</v>
      </c>
    </row>
    <row r="241" customHeight="1" spans="3:3">
      <c r="C241" s="102" t="s">
        <v>2395</v>
      </c>
    </row>
    <row r="242" customHeight="1" spans="3:3">
      <c r="C242" s="141" t="s">
        <v>2396</v>
      </c>
    </row>
    <row r="243" customHeight="1" spans="3:3">
      <c r="C243" s="141" t="s">
        <v>2397</v>
      </c>
    </row>
    <row r="244" customHeight="1" spans="3:3">
      <c r="C244" s="102" t="s">
        <v>2398</v>
      </c>
    </row>
    <row r="245" customHeight="1" spans="3:3">
      <c r="C245" s="141" t="s">
        <v>2399</v>
      </c>
    </row>
    <row r="246" customHeight="1" spans="3:3">
      <c r="C246" s="141" t="s">
        <v>2400</v>
      </c>
    </row>
    <row r="247" customHeight="1" spans="3:3">
      <c r="C247" s="141" t="s">
        <v>2401</v>
      </c>
    </row>
    <row r="248" customHeight="1" spans="3:3">
      <c r="C248" s="141" t="s">
        <v>2402</v>
      </c>
    </row>
    <row r="249" customHeight="1" spans="3:3">
      <c r="C249" s="141" t="s">
        <v>2403</v>
      </c>
    </row>
    <row r="250" customHeight="1" spans="3:3">
      <c r="C250" s="95" t="s">
        <v>358</v>
      </c>
    </row>
    <row r="251" customHeight="1" spans="3:3">
      <c r="C251" s="95" t="s">
        <v>2404</v>
      </c>
    </row>
    <row r="252" customHeight="1" spans="3:3">
      <c r="C252" s="141" t="s">
        <v>2405</v>
      </c>
    </row>
    <row r="253" customHeight="1" spans="3:3">
      <c r="C253" s="141" t="s">
        <v>2406</v>
      </c>
    </row>
    <row r="254" customHeight="1" spans="3:3">
      <c r="C254" s="141" t="s">
        <v>2407</v>
      </c>
    </row>
    <row r="255" customHeight="1" spans="3:3">
      <c r="C255" s="141" t="s">
        <v>2408</v>
      </c>
    </row>
    <row r="256" customHeight="1" spans="3:3">
      <c r="C256" s="141" t="s">
        <v>2409</v>
      </c>
    </row>
    <row r="257" customHeight="1" spans="3:3">
      <c r="C257" s="141" t="s">
        <v>2410</v>
      </c>
    </row>
  </sheetData>
  <autoFilter xmlns:etc="http://www.wps.cn/officeDocument/2017/etCustomData" ref="C1:C266" etc:filterBottomFollowUsedRange="0">
    <sortState ref="C1:C266">
      <sortCondition ref="C1:C266"/>
    </sortState>
    <extLst/>
  </autoFilter>
  <conditionalFormatting sqref="C$1:C$1048576">
    <cfRule type="duplicateValues" dxfId="0" priority="14"/>
  </conditionalFormatting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998"/>
  <sheetViews>
    <sheetView workbookViewId="0">
      <pane ySplit="1" topLeftCell="A2" activePane="bottomLeft" state="frozen"/>
      <selection/>
      <selection pane="bottomLeft" activeCell="AJ13" sqref="AJ13"/>
    </sheetView>
  </sheetViews>
  <sheetFormatPr defaultColWidth="8.83333333333333" defaultRowHeight="36" customHeight="1"/>
  <cols>
    <col min="1" max="1" width="3" style="93" customWidth="1"/>
    <col min="2" max="2" width="58.3333333333333" style="94" customWidth="1"/>
    <col min="3" max="3" width="30.1666666666667" style="95" customWidth="1"/>
    <col min="4" max="4" width="15.8333333333333" style="95" customWidth="1"/>
    <col min="5" max="5" width="9.16666666666667" style="95" customWidth="1"/>
    <col min="6" max="6" width="15.5" style="96" customWidth="1"/>
    <col min="7" max="7" width="8.83333333333333" style="97"/>
    <col min="8" max="8" width="10.8333333333333" style="98"/>
    <col min="9" max="9" width="15.3333333333333" style="99" customWidth="1"/>
    <col min="10" max="10" width="10.6666666666667" style="100" customWidth="1"/>
    <col min="11" max="11" width="13.5" style="100" customWidth="1"/>
    <col min="12" max="12" width="10.6666666666667" style="101" customWidth="1"/>
    <col min="13" max="13" width="10.6666666666667" style="100" customWidth="1"/>
    <col min="14" max="14" width="10.8333333333333" style="93" customWidth="1"/>
    <col min="15" max="15" width="4.16666666666667" style="93" customWidth="1"/>
    <col min="16" max="16" width="5.5" style="93" customWidth="1"/>
    <col min="17" max="17" width="31.1666666666667" style="102" customWidth="1"/>
    <col min="18" max="18" width="8.16666666666667" style="103" customWidth="1"/>
    <col min="19" max="21" width="8.16666666666667" style="102" customWidth="1"/>
    <col min="22" max="40" width="8.83333333333333" style="93"/>
  </cols>
  <sheetData>
    <row r="1" s="92" customFormat="1" customHeight="1" spans="1:21">
      <c r="A1" s="104" t="s">
        <v>0</v>
      </c>
      <c r="B1" s="105" t="s">
        <v>2411</v>
      </c>
      <c r="C1" s="105" t="s">
        <v>2412</v>
      </c>
      <c r="D1" s="105" t="s">
        <v>2413</v>
      </c>
      <c r="E1" s="105" t="s">
        <v>2414</v>
      </c>
      <c r="F1" s="105" t="s">
        <v>2415</v>
      </c>
      <c r="G1" s="106" t="s">
        <v>294</v>
      </c>
      <c r="H1" s="107" t="s">
        <v>2416</v>
      </c>
      <c r="I1" s="125" t="s">
        <v>2417</v>
      </c>
      <c r="J1" s="125" t="s">
        <v>2418</v>
      </c>
      <c r="K1" s="125" t="s">
        <v>254</v>
      </c>
      <c r="L1" s="125" t="s">
        <v>2419</v>
      </c>
      <c r="M1" s="126" t="s">
        <v>33</v>
      </c>
      <c r="N1" s="127" t="s">
        <v>2411</v>
      </c>
      <c r="O1" s="127" t="s">
        <v>2420</v>
      </c>
      <c r="P1" s="128" t="s">
        <v>2421</v>
      </c>
      <c r="Q1" s="132" t="s">
        <v>227</v>
      </c>
      <c r="R1" s="133" t="s">
        <v>1438</v>
      </c>
      <c r="S1" s="134" t="s">
        <v>1439</v>
      </c>
      <c r="T1" s="134" t="s">
        <v>1440</v>
      </c>
      <c r="U1" s="134" t="s">
        <v>1441</v>
      </c>
    </row>
    <row r="2" s="93" customFormat="1" customHeight="1" spans="1:21">
      <c r="A2" s="108"/>
      <c r="B2" s="109" t="s">
        <v>2422</v>
      </c>
      <c r="C2" s="110" t="s">
        <v>2271</v>
      </c>
      <c r="D2" s="110">
        <v>16414382</v>
      </c>
      <c r="E2" s="110" t="s">
        <v>323</v>
      </c>
      <c r="F2" s="111">
        <v>36499</v>
      </c>
      <c r="G2" s="112">
        <v>0.13</v>
      </c>
      <c r="H2" s="113">
        <v>45013</v>
      </c>
      <c r="I2" s="129" t="e">
        <f>IF(B2="","",_xlfn.XLOOKUP(N2,#REF!,#REF!))</f>
        <v>#REF!</v>
      </c>
      <c r="J2" s="126" t="e">
        <f>IF(B2="","",_xlfn.XLOOKUP(N2,#REF!,冷暖工资表!B:B))</f>
        <v>#REF!</v>
      </c>
      <c r="K2" s="126">
        <f t="shared" ref="K2:K65" si="0">IF(F2="","",F2-L2)</f>
        <v>32300</v>
      </c>
      <c r="L2" s="126">
        <f t="shared" ref="L2:L65" si="1">IF(F2="","",F2*G2/(1+G2))</f>
        <v>4199</v>
      </c>
      <c r="M2" s="126" t="str">
        <f>IF(Q2="","",_xlfn.XLOOKUP(Q2,立项!W:W,立项!H:H))</f>
        <v>一般</v>
      </c>
      <c r="N2" s="130" t="str">
        <f t="shared" ref="N2:N65" si="2">IF(H2="","",LEFT(B2,7))</f>
        <v>应付00076</v>
      </c>
      <c r="O2" s="130">
        <f t="shared" ref="O2:O65" si="3">IF(H2="","",MONTH(H2))</f>
        <v>3</v>
      </c>
      <c r="P2" s="131">
        <f t="shared" ref="P2:P65" si="4">IF(H2="","",DAY(H2))</f>
        <v>28</v>
      </c>
      <c r="Q2" s="135" t="str">
        <f t="shared" ref="Q2:Q65" si="5">IF(B2="","",MID(B2,9,16))</f>
        <v>Z20230413-000017</v>
      </c>
      <c r="R2" s="136"/>
      <c r="S2" s="137"/>
      <c r="T2" s="137"/>
      <c r="U2" s="137"/>
    </row>
    <row r="3" s="93" customFormat="1" customHeight="1" spans="1:21">
      <c r="A3" s="108"/>
      <c r="B3" s="109" t="s">
        <v>2423</v>
      </c>
      <c r="C3" s="110" t="s">
        <v>2184</v>
      </c>
      <c r="D3" s="114">
        <v>12006516</v>
      </c>
      <c r="E3" s="110" t="s">
        <v>323</v>
      </c>
      <c r="F3" s="111">
        <v>9769</v>
      </c>
      <c r="G3" s="112">
        <v>0.01</v>
      </c>
      <c r="H3" s="113">
        <v>45014</v>
      </c>
      <c r="I3" s="129" t="e">
        <f>IF(B3="","",_xlfn.XLOOKUP(N3,#REF!,#REF!))</f>
        <v>#REF!</v>
      </c>
      <c r="J3" s="126" t="e">
        <f>IF(B3="","",_xlfn.XLOOKUP(N3,#REF!,冷暖工资表!B:B))</f>
        <v>#REF!</v>
      </c>
      <c r="K3" s="126">
        <f t="shared" si="0"/>
        <v>9672.28</v>
      </c>
      <c r="L3" s="126">
        <f t="shared" si="1"/>
        <v>96.72</v>
      </c>
      <c r="M3" s="126" t="str">
        <f>IF(Q3="","",_xlfn.XLOOKUP(Q3,立项!W:W,立项!H:H))</f>
        <v>一般</v>
      </c>
      <c r="N3" s="130" t="str">
        <f t="shared" si="2"/>
        <v>应付00042</v>
      </c>
      <c r="O3" s="130">
        <f t="shared" si="3"/>
        <v>3</v>
      </c>
      <c r="P3" s="131">
        <f t="shared" si="4"/>
        <v>29</v>
      </c>
      <c r="Q3" s="135" t="str">
        <f t="shared" si="5"/>
        <v>P20230201-000837</v>
      </c>
      <c r="R3" s="136"/>
      <c r="S3" s="137"/>
      <c r="T3" s="137"/>
      <c r="U3" s="137"/>
    </row>
    <row r="4" s="93" customFormat="1" customHeight="1" spans="1:21">
      <c r="A4" s="108"/>
      <c r="B4" s="109" t="s">
        <v>2423</v>
      </c>
      <c r="C4" s="110" t="s">
        <v>2184</v>
      </c>
      <c r="D4" s="114">
        <v>12006515</v>
      </c>
      <c r="E4" s="110" t="s">
        <v>323</v>
      </c>
      <c r="F4" s="111">
        <v>5938</v>
      </c>
      <c r="G4" s="112">
        <v>0.01</v>
      </c>
      <c r="H4" s="113">
        <v>45014</v>
      </c>
      <c r="I4" s="129" t="e">
        <f>IF(B4="","",_xlfn.XLOOKUP(N4,#REF!,#REF!))</f>
        <v>#REF!</v>
      </c>
      <c r="J4" s="126" t="e">
        <f>IF(B4="","",_xlfn.XLOOKUP(N4,#REF!,冷暖工资表!B:B))</f>
        <v>#REF!</v>
      </c>
      <c r="K4" s="126">
        <f t="shared" si="0"/>
        <v>5879.21</v>
      </c>
      <c r="L4" s="126">
        <f t="shared" si="1"/>
        <v>58.79</v>
      </c>
      <c r="M4" s="126" t="str">
        <f>IF(Q4="","",_xlfn.XLOOKUP(Q4,立项!W:W,立项!H:H))</f>
        <v>一般</v>
      </c>
      <c r="N4" s="130" t="str">
        <f t="shared" si="2"/>
        <v>应付00042</v>
      </c>
      <c r="O4" s="130">
        <f t="shared" si="3"/>
        <v>3</v>
      </c>
      <c r="P4" s="131">
        <f t="shared" si="4"/>
        <v>29</v>
      </c>
      <c r="Q4" s="135" t="str">
        <f t="shared" si="5"/>
        <v>P20230201-000837</v>
      </c>
      <c r="R4" s="136"/>
      <c r="S4" s="137"/>
      <c r="T4" s="137"/>
      <c r="U4" s="137"/>
    </row>
    <row r="5" s="93" customFormat="1" customHeight="1" spans="1:21">
      <c r="A5" s="108"/>
      <c r="B5" s="109" t="s">
        <v>2424</v>
      </c>
      <c r="C5" s="110" t="s">
        <v>2409</v>
      </c>
      <c r="D5" s="110">
        <v>13010450</v>
      </c>
      <c r="E5" s="110" t="s">
        <v>323</v>
      </c>
      <c r="F5" s="111">
        <v>8000</v>
      </c>
      <c r="G5" s="112">
        <v>0.13</v>
      </c>
      <c r="H5" s="113">
        <v>45022</v>
      </c>
      <c r="I5" s="129" t="e">
        <f>IF(B5="","",_xlfn.XLOOKUP(N5,#REF!,#REF!))</f>
        <v>#REF!</v>
      </c>
      <c r="J5" s="126" t="e">
        <f>IF(B5="","",_xlfn.XLOOKUP(N5,#REF!,冷暖工资表!B:B))</f>
        <v>#REF!</v>
      </c>
      <c r="K5" s="126">
        <f t="shared" si="0"/>
        <v>7079.65</v>
      </c>
      <c r="L5" s="126">
        <f t="shared" si="1"/>
        <v>920.35</v>
      </c>
      <c r="M5" s="126" t="str">
        <f>IF(Q5="","",_xlfn.XLOOKUP(Q5,立项!W:W,立项!H:H))</f>
        <v>一般</v>
      </c>
      <c r="N5" s="130" t="str">
        <f t="shared" si="2"/>
        <v>应付00101</v>
      </c>
      <c r="O5" s="130">
        <f t="shared" si="3"/>
        <v>4</v>
      </c>
      <c r="P5" s="131">
        <f t="shared" si="4"/>
        <v>6</v>
      </c>
      <c r="Q5" s="135" t="str">
        <f t="shared" si="5"/>
        <v>Z20230413-000013</v>
      </c>
      <c r="R5" s="136"/>
      <c r="S5" s="137"/>
      <c r="T5" s="137"/>
      <c r="U5" s="137"/>
    </row>
    <row r="6" s="93" customFormat="1" customHeight="1" spans="1:21">
      <c r="A6" s="108"/>
      <c r="B6" s="109" t="s">
        <v>2425</v>
      </c>
      <c r="C6" s="110" t="s">
        <v>2405</v>
      </c>
      <c r="D6" s="382" t="s">
        <v>2426</v>
      </c>
      <c r="E6" s="110" t="s">
        <v>323</v>
      </c>
      <c r="F6" s="111">
        <v>84800</v>
      </c>
      <c r="G6" s="115">
        <v>0.06</v>
      </c>
      <c r="H6" s="113">
        <v>45015</v>
      </c>
      <c r="I6" s="129" t="e">
        <f>IF(B6="","",_xlfn.XLOOKUP(N6,#REF!,#REF!))</f>
        <v>#REF!</v>
      </c>
      <c r="J6" s="126" t="e">
        <f>IF(B6="","",_xlfn.XLOOKUP(N6,#REF!,冷暖工资表!B:B))</f>
        <v>#REF!</v>
      </c>
      <c r="K6" s="126">
        <f t="shared" si="0"/>
        <v>80000</v>
      </c>
      <c r="L6" s="126">
        <f t="shared" si="1"/>
        <v>4800</v>
      </c>
      <c r="M6" s="126" t="str">
        <f>IF(Q6="","",_xlfn.XLOOKUP(Q6,立项!W:W,立项!H:H))</f>
        <v>一般</v>
      </c>
      <c r="N6" s="130" t="str">
        <f t="shared" si="2"/>
        <v>应付00038</v>
      </c>
      <c r="O6" s="130">
        <f t="shared" si="3"/>
        <v>3</v>
      </c>
      <c r="P6" s="131">
        <f t="shared" si="4"/>
        <v>30</v>
      </c>
      <c r="Q6" s="135" t="str">
        <f t="shared" si="5"/>
        <v>P20220610-000182</v>
      </c>
      <c r="R6" s="136"/>
      <c r="S6" s="137"/>
      <c r="T6" s="137"/>
      <c r="U6" s="137"/>
    </row>
    <row r="7" s="93" customFormat="1" customHeight="1" spans="1:21">
      <c r="A7" s="108"/>
      <c r="B7" s="109" t="s">
        <v>2427</v>
      </c>
      <c r="C7" s="110" t="s">
        <v>2405</v>
      </c>
      <c r="D7" s="383" t="s">
        <v>2428</v>
      </c>
      <c r="E7" s="117" t="s">
        <v>323</v>
      </c>
      <c r="F7" s="118">
        <v>4240</v>
      </c>
      <c r="G7" s="119">
        <v>0.06</v>
      </c>
      <c r="H7" s="120">
        <v>45015</v>
      </c>
      <c r="I7" s="129" t="e">
        <f>IF(B7="","",_xlfn.XLOOKUP(N7,#REF!,#REF!))</f>
        <v>#REF!</v>
      </c>
      <c r="J7" s="126" t="e">
        <f>IF(B7="","",_xlfn.XLOOKUP(N7,#REF!,冷暖工资表!B:B))</f>
        <v>#REF!</v>
      </c>
      <c r="K7" s="126">
        <f t="shared" si="0"/>
        <v>4000</v>
      </c>
      <c r="L7" s="126">
        <f t="shared" si="1"/>
        <v>240</v>
      </c>
      <c r="M7" s="126" t="str">
        <f>IF(Q7="","",_xlfn.XLOOKUP(Q7,立项!W:W,立项!H:H))</f>
        <v>一般</v>
      </c>
      <c r="N7" s="130" t="str">
        <f t="shared" si="2"/>
        <v>应付00044</v>
      </c>
      <c r="O7" s="130">
        <f t="shared" si="3"/>
        <v>3</v>
      </c>
      <c r="P7" s="131">
        <f t="shared" si="4"/>
        <v>30</v>
      </c>
      <c r="Q7" s="135" t="str">
        <f t="shared" si="5"/>
        <v>P20221012-000747</v>
      </c>
      <c r="R7" s="136"/>
      <c r="S7" s="137"/>
      <c r="T7" s="137"/>
      <c r="U7" s="137"/>
    </row>
    <row r="8" s="93" customFormat="1" customHeight="1" spans="1:21">
      <c r="A8" s="108"/>
      <c r="B8" s="109" t="s">
        <v>2429</v>
      </c>
      <c r="C8" s="110" t="s">
        <v>2405</v>
      </c>
      <c r="D8" s="383" t="s">
        <v>2428</v>
      </c>
      <c r="E8" s="117" t="s">
        <v>323</v>
      </c>
      <c r="F8" s="118">
        <v>2120</v>
      </c>
      <c r="G8" s="119">
        <v>0.06</v>
      </c>
      <c r="H8" s="120">
        <v>45015</v>
      </c>
      <c r="I8" s="129" t="e">
        <f>IF(B8="","",_xlfn.XLOOKUP(N8,#REF!,#REF!))</f>
        <v>#REF!</v>
      </c>
      <c r="J8" s="126" t="e">
        <f>IF(B8="","",_xlfn.XLOOKUP(N8,#REF!,冷暖工资表!B:B))</f>
        <v>#REF!</v>
      </c>
      <c r="K8" s="126">
        <f t="shared" si="0"/>
        <v>2000</v>
      </c>
      <c r="L8" s="126">
        <f t="shared" si="1"/>
        <v>120</v>
      </c>
      <c r="M8" s="126" t="str">
        <f>IF(Q8="","",_xlfn.XLOOKUP(Q8,立项!W:W,立项!H:H))</f>
        <v>一般</v>
      </c>
      <c r="N8" s="130" t="str">
        <f t="shared" si="2"/>
        <v>应付00045</v>
      </c>
      <c r="O8" s="130">
        <f t="shared" si="3"/>
        <v>3</v>
      </c>
      <c r="P8" s="131">
        <f t="shared" si="4"/>
        <v>30</v>
      </c>
      <c r="Q8" s="135" t="str">
        <f t="shared" si="5"/>
        <v>P20221012-000747</v>
      </c>
      <c r="R8" s="136"/>
      <c r="S8" s="137"/>
      <c r="T8" s="137"/>
      <c r="U8" s="137"/>
    </row>
    <row r="9" s="93" customFormat="1" customHeight="1" spans="1:21">
      <c r="A9" s="108"/>
      <c r="B9" s="109" t="s">
        <v>2430</v>
      </c>
      <c r="C9" s="110" t="s">
        <v>2405</v>
      </c>
      <c r="D9" s="382" t="s">
        <v>2431</v>
      </c>
      <c r="E9" s="110" t="s">
        <v>323</v>
      </c>
      <c r="F9" s="111">
        <v>100700</v>
      </c>
      <c r="G9" s="115">
        <v>0.06</v>
      </c>
      <c r="H9" s="113">
        <v>45015</v>
      </c>
      <c r="I9" s="129" t="e">
        <f>IF(B9="","",_xlfn.XLOOKUP(N9,#REF!,#REF!))</f>
        <v>#REF!</v>
      </c>
      <c r="J9" s="126" t="e">
        <f>IF(B9="","",_xlfn.XLOOKUP(N9,#REF!,冷暖工资表!B:B))</f>
        <v>#REF!</v>
      </c>
      <c r="K9" s="126">
        <f t="shared" si="0"/>
        <v>95000</v>
      </c>
      <c r="L9" s="126">
        <f t="shared" si="1"/>
        <v>5700</v>
      </c>
      <c r="M9" s="126" t="str">
        <f>IF(Q9="","",_xlfn.XLOOKUP(Q9,立项!W:W,立项!H:H))</f>
        <v>一般</v>
      </c>
      <c r="N9" s="130" t="str">
        <f t="shared" si="2"/>
        <v>应付00037</v>
      </c>
      <c r="O9" s="130">
        <f t="shared" si="3"/>
        <v>3</v>
      </c>
      <c r="P9" s="131">
        <f t="shared" si="4"/>
        <v>30</v>
      </c>
      <c r="Q9" s="135" t="str">
        <f t="shared" si="5"/>
        <v>Z20230413-000017</v>
      </c>
      <c r="R9" s="136"/>
      <c r="S9" s="137"/>
      <c r="T9" s="137"/>
      <c r="U9" s="137"/>
    </row>
    <row r="10" s="93" customFormat="1" customHeight="1" spans="1:21">
      <c r="A10" s="108"/>
      <c r="B10" s="109"/>
      <c r="C10" s="110" t="s">
        <v>2371</v>
      </c>
      <c r="D10" s="382" t="s">
        <v>2432</v>
      </c>
      <c r="E10" s="110" t="s">
        <v>323</v>
      </c>
      <c r="F10" s="111">
        <v>90000</v>
      </c>
      <c r="G10" s="112">
        <v>0.01</v>
      </c>
      <c r="H10" s="113">
        <v>45013</v>
      </c>
      <c r="I10" s="129" t="str">
        <f>IF(B10="","",_xlfn.XLOOKUP(N10,#REF!,#REF!))</f>
        <v/>
      </c>
      <c r="J10" s="126" t="str">
        <f>IF(B10="","",_xlfn.XLOOKUP(N10,#REF!,冷暖工资表!B:B))</f>
        <v/>
      </c>
      <c r="K10" s="126">
        <f t="shared" si="0"/>
        <v>89108.91</v>
      </c>
      <c r="L10" s="126">
        <f t="shared" si="1"/>
        <v>891.09</v>
      </c>
      <c r="M10" s="126" t="str">
        <f>IF(Q10="","",_xlfn.XLOOKUP(Q10,立项!W:W,立项!H:H))</f>
        <v/>
      </c>
      <c r="N10" s="130" t="str">
        <f t="shared" si="2"/>
        <v/>
      </c>
      <c r="O10" s="130">
        <f t="shared" si="3"/>
        <v>3</v>
      </c>
      <c r="P10" s="131">
        <f t="shared" si="4"/>
        <v>28</v>
      </c>
      <c r="Q10" s="135" t="str">
        <f t="shared" si="5"/>
        <v/>
      </c>
      <c r="R10" s="136"/>
      <c r="S10" s="137"/>
      <c r="T10" s="137"/>
      <c r="U10" s="137"/>
    </row>
    <row r="11" s="93" customFormat="1" customHeight="1" spans="1:21">
      <c r="A11" s="108"/>
      <c r="B11" s="109"/>
      <c r="C11" s="110" t="s">
        <v>2371</v>
      </c>
      <c r="D11" s="110">
        <v>18282759</v>
      </c>
      <c r="E11" s="110" t="s">
        <v>323</v>
      </c>
      <c r="F11" s="111">
        <v>15000</v>
      </c>
      <c r="G11" s="112">
        <v>0.01</v>
      </c>
      <c r="H11" s="113">
        <v>45028</v>
      </c>
      <c r="I11" s="129" t="str">
        <f>IF(B11="","",_xlfn.XLOOKUP(N11,#REF!,#REF!))</f>
        <v/>
      </c>
      <c r="J11" s="126" t="str">
        <f>IF(B11="","",_xlfn.XLOOKUP(N11,#REF!,冷暖工资表!B:B))</f>
        <v/>
      </c>
      <c r="K11" s="126">
        <f t="shared" si="0"/>
        <v>14851.49</v>
      </c>
      <c r="L11" s="126">
        <f t="shared" si="1"/>
        <v>148.51</v>
      </c>
      <c r="M11" s="126" t="str">
        <f>IF(Q11="","",_xlfn.XLOOKUP(Q11,立项!W:W,立项!H:H))</f>
        <v/>
      </c>
      <c r="N11" s="130" t="str">
        <f t="shared" si="2"/>
        <v/>
      </c>
      <c r="O11" s="130">
        <f t="shared" si="3"/>
        <v>4</v>
      </c>
      <c r="P11" s="131">
        <f t="shared" si="4"/>
        <v>12</v>
      </c>
      <c r="Q11" s="135" t="str">
        <f t="shared" si="5"/>
        <v/>
      </c>
      <c r="R11" s="136"/>
      <c r="S11" s="137"/>
      <c r="T11" s="137"/>
      <c r="U11" s="137"/>
    </row>
    <row r="12" s="93" customFormat="1" customHeight="1" spans="1:21">
      <c r="A12" s="108"/>
      <c r="B12" s="109"/>
      <c r="C12" s="110" t="s">
        <v>2263</v>
      </c>
      <c r="D12" s="110">
        <v>21168768</v>
      </c>
      <c r="E12" s="110" t="s">
        <v>323</v>
      </c>
      <c r="F12" s="111">
        <v>567.55</v>
      </c>
      <c r="G12" s="112">
        <v>0.06</v>
      </c>
      <c r="H12" s="113">
        <v>45034</v>
      </c>
      <c r="I12" s="129" t="str">
        <f>IF(B12="","",_xlfn.XLOOKUP(N12,#REF!,#REF!))</f>
        <v/>
      </c>
      <c r="J12" s="126" t="str">
        <f>IF(B12="","",_xlfn.XLOOKUP(N12,#REF!,冷暖工资表!B:B))</f>
        <v/>
      </c>
      <c r="K12" s="126">
        <f t="shared" si="0"/>
        <v>535.42</v>
      </c>
      <c r="L12" s="126">
        <f t="shared" si="1"/>
        <v>32.13</v>
      </c>
      <c r="M12" s="126" t="str">
        <f>IF(Q12="","",_xlfn.XLOOKUP(Q12,立项!W:W,立项!H:H))</f>
        <v/>
      </c>
      <c r="N12" s="130" t="str">
        <f t="shared" si="2"/>
        <v/>
      </c>
      <c r="O12" s="130">
        <f t="shared" si="3"/>
        <v>4</v>
      </c>
      <c r="P12" s="131">
        <f t="shared" si="4"/>
        <v>18</v>
      </c>
      <c r="Q12" s="135" t="str">
        <f t="shared" si="5"/>
        <v/>
      </c>
      <c r="R12" s="136"/>
      <c r="S12" s="137"/>
      <c r="T12" s="137"/>
      <c r="U12" s="137"/>
    </row>
    <row r="13" s="93" customFormat="1" customHeight="1" spans="1:21">
      <c r="A13" s="108"/>
      <c r="B13" s="109"/>
      <c r="C13" s="110" t="s">
        <v>2263</v>
      </c>
      <c r="D13" s="110">
        <v>21168769</v>
      </c>
      <c r="E13" s="110" t="s">
        <v>323</v>
      </c>
      <c r="F13" s="111">
        <v>1220.08</v>
      </c>
      <c r="G13" s="112">
        <v>0.06</v>
      </c>
      <c r="H13" s="113">
        <v>45034</v>
      </c>
      <c r="I13" s="129" t="str">
        <f>IF(B13="","",_xlfn.XLOOKUP(N13,#REF!,#REF!))</f>
        <v/>
      </c>
      <c r="J13" s="126" t="str">
        <f>IF(B13="","",_xlfn.XLOOKUP(N13,#REF!,冷暖工资表!B:B))</f>
        <v/>
      </c>
      <c r="K13" s="126">
        <f t="shared" si="0"/>
        <v>1151.02</v>
      </c>
      <c r="L13" s="126">
        <f t="shared" si="1"/>
        <v>69.06</v>
      </c>
      <c r="M13" s="126" t="str">
        <f>IF(Q13="","",_xlfn.XLOOKUP(Q13,立项!W:W,立项!H:H))</f>
        <v/>
      </c>
      <c r="N13" s="130" t="str">
        <f t="shared" si="2"/>
        <v/>
      </c>
      <c r="O13" s="130">
        <f t="shared" si="3"/>
        <v>4</v>
      </c>
      <c r="P13" s="131">
        <f t="shared" si="4"/>
        <v>18</v>
      </c>
      <c r="Q13" s="135" t="str">
        <f t="shared" si="5"/>
        <v/>
      </c>
      <c r="R13" s="136"/>
      <c r="S13" s="137"/>
      <c r="T13" s="137"/>
      <c r="U13" s="137"/>
    </row>
    <row r="14" s="93" customFormat="1" customHeight="1" spans="1:21">
      <c r="A14" s="108"/>
      <c r="B14" s="109" t="s">
        <v>2433</v>
      </c>
      <c r="C14" s="110" t="s">
        <v>2254</v>
      </c>
      <c r="D14" s="382" t="s">
        <v>2434</v>
      </c>
      <c r="E14" s="110" t="s">
        <v>323</v>
      </c>
      <c r="F14" s="111">
        <v>250000</v>
      </c>
      <c r="G14" s="112">
        <v>0.01</v>
      </c>
      <c r="H14" s="113">
        <v>45035</v>
      </c>
      <c r="I14" s="129" t="e">
        <f>IF(B14="","",_xlfn.XLOOKUP(N14,#REF!,#REF!))</f>
        <v>#REF!</v>
      </c>
      <c r="J14" s="126" t="e">
        <f>IF(B14="","",_xlfn.XLOOKUP(N14,#REF!,冷暖工资表!B:B))</f>
        <v>#REF!</v>
      </c>
      <c r="K14" s="126">
        <f t="shared" si="0"/>
        <v>247524.75</v>
      </c>
      <c r="L14" s="126">
        <f t="shared" si="1"/>
        <v>2475.25</v>
      </c>
      <c r="M14" s="126" t="str">
        <f>IF(Q14="","",_xlfn.XLOOKUP(Q14,立项!W:W,立项!H:H))</f>
        <v>一般</v>
      </c>
      <c r="N14" s="130" t="str">
        <f t="shared" si="2"/>
        <v>应付00024</v>
      </c>
      <c r="O14" s="130">
        <f t="shared" si="3"/>
        <v>4</v>
      </c>
      <c r="P14" s="131">
        <f t="shared" si="4"/>
        <v>19</v>
      </c>
      <c r="Q14" s="135" t="str">
        <f t="shared" si="5"/>
        <v>P20221202-000792</v>
      </c>
      <c r="R14" s="136"/>
      <c r="S14" s="137"/>
      <c r="T14" s="137"/>
      <c r="U14" s="137"/>
    </row>
    <row r="15" s="93" customFormat="1" customHeight="1" spans="2:21">
      <c r="B15" s="109" t="s">
        <v>2422</v>
      </c>
      <c r="C15" s="110" t="s">
        <v>2271</v>
      </c>
      <c r="D15" s="110" t="s">
        <v>2435</v>
      </c>
      <c r="E15" s="110" t="s">
        <v>323</v>
      </c>
      <c r="F15" s="111">
        <v>99695.5</v>
      </c>
      <c r="G15" s="115">
        <v>0.13</v>
      </c>
      <c r="H15" s="113">
        <v>45012</v>
      </c>
      <c r="I15" s="129" t="e">
        <f>IF(B15="","",_xlfn.XLOOKUP(N15,#REF!,#REF!))</f>
        <v>#REF!</v>
      </c>
      <c r="J15" s="126" t="e">
        <f>IF(B15="","",_xlfn.XLOOKUP(N15,#REF!,冷暖工资表!B:B))</f>
        <v>#REF!</v>
      </c>
      <c r="K15" s="126">
        <f t="shared" si="0"/>
        <v>88226.11</v>
      </c>
      <c r="L15" s="126">
        <f t="shared" si="1"/>
        <v>11469.39</v>
      </c>
      <c r="M15" s="126" t="str">
        <f>IF(Q15="","",_xlfn.XLOOKUP(Q15,立项!W:W,立项!H:H))</f>
        <v>一般</v>
      </c>
      <c r="N15" s="130" t="str">
        <f t="shared" si="2"/>
        <v>应付00076</v>
      </c>
      <c r="O15" s="130">
        <f t="shared" si="3"/>
        <v>3</v>
      </c>
      <c r="P15" s="131">
        <f t="shared" si="4"/>
        <v>27</v>
      </c>
      <c r="Q15" s="135" t="str">
        <f t="shared" si="5"/>
        <v>Z20230413-000017</v>
      </c>
      <c r="R15" s="136"/>
      <c r="S15" s="137"/>
      <c r="T15" s="137"/>
      <c r="U15" s="137"/>
    </row>
    <row r="16" s="93" customFormat="1" customHeight="1" spans="2:21">
      <c r="B16" s="109" t="s">
        <v>2422</v>
      </c>
      <c r="C16" s="110" t="s">
        <v>2271</v>
      </c>
      <c r="D16" s="110" t="s">
        <v>2436</v>
      </c>
      <c r="E16" s="110" t="s">
        <v>323</v>
      </c>
      <c r="F16" s="111">
        <v>107000</v>
      </c>
      <c r="G16" s="115">
        <v>0.13</v>
      </c>
      <c r="H16" s="113">
        <v>45012</v>
      </c>
      <c r="I16" s="129" t="e">
        <f>IF(B16="","",_xlfn.XLOOKUP(N16,#REF!,#REF!))</f>
        <v>#REF!</v>
      </c>
      <c r="J16" s="126" t="e">
        <f>IF(B16="","",_xlfn.XLOOKUP(N16,#REF!,冷暖工资表!B:B))</f>
        <v>#REF!</v>
      </c>
      <c r="K16" s="126">
        <f t="shared" si="0"/>
        <v>94690.27</v>
      </c>
      <c r="L16" s="126">
        <f t="shared" si="1"/>
        <v>12309.73</v>
      </c>
      <c r="M16" s="126" t="str">
        <f>IF(Q16="","",_xlfn.XLOOKUP(Q16,立项!W:W,立项!H:H))</f>
        <v>一般</v>
      </c>
      <c r="N16" s="130" t="str">
        <f t="shared" si="2"/>
        <v>应付00076</v>
      </c>
      <c r="O16" s="130">
        <f t="shared" si="3"/>
        <v>3</v>
      </c>
      <c r="P16" s="131">
        <f t="shared" si="4"/>
        <v>27</v>
      </c>
      <c r="Q16" s="135" t="str">
        <f t="shared" si="5"/>
        <v>Z20230413-000017</v>
      </c>
      <c r="R16" s="136"/>
      <c r="S16" s="137"/>
      <c r="T16" s="137"/>
      <c r="U16" s="137"/>
    </row>
    <row r="17" s="93" customFormat="1" customHeight="1" spans="2:21">
      <c r="B17" s="109" t="s">
        <v>2422</v>
      </c>
      <c r="C17" s="110" t="s">
        <v>2271</v>
      </c>
      <c r="D17" s="110" t="s">
        <v>2437</v>
      </c>
      <c r="E17" s="110" t="s">
        <v>323</v>
      </c>
      <c r="F17" s="111">
        <v>112160</v>
      </c>
      <c r="G17" s="115">
        <v>0.13</v>
      </c>
      <c r="H17" s="113">
        <v>45012</v>
      </c>
      <c r="I17" s="129" t="e">
        <f>IF(B17="","",_xlfn.XLOOKUP(N17,#REF!,#REF!))</f>
        <v>#REF!</v>
      </c>
      <c r="J17" s="126" t="e">
        <f>IF(B17="","",_xlfn.XLOOKUP(N17,#REF!,冷暖工资表!B:B))</f>
        <v>#REF!</v>
      </c>
      <c r="K17" s="126">
        <f t="shared" si="0"/>
        <v>99256.64</v>
      </c>
      <c r="L17" s="126">
        <f t="shared" si="1"/>
        <v>12903.36</v>
      </c>
      <c r="M17" s="126" t="str">
        <f>IF(Q17="","",_xlfn.XLOOKUP(Q17,立项!W:W,立项!H:H))</f>
        <v>一般</v>
      </c>
      <c r="N17" s="130" t="str">
        <f t="shared" si="2"/>
        <v>应付00076</v>
      </c>
      <c r="O17" s="130">
        <f t="shared" si="3"/>
        <v>3</v>
      </c>
      <c r="P17" s="131">
        <f t="shared" si="4"/>
        <v>27</v>
      </c>
      <c r="Q17" s="135" t="str">
        <f t="shared" si="5"/>
        <v>Z20230413-000017</v>
      </c>
      <c r="R17" s="136"/>
      <c r="S17" s="137"/>
      <c r="T17" s="137"/>
      <c r="U17" s="137"/>
    </row>
    <row r="18" s="93" customFormat="1" customHeight="1" spans="2:21">
      <c r="B18" s="109" t="s">
        <v>2422</v>
      </c>
      <c r="C18" s="110" t="s">
        <v>2271</v>
      </c>
      <c r="D18" s="110" t="s">
        <v>2438</v>
      </c>
      <c r="E18" s="110" t="s">
        <v>323</v>
      </c>
      <c r="F18" s="111">
        <v>98313</v>
      </c>
      <c r="G18" s="115">
        <v>0.13</v>
      </c>
      <c r="H18" s="113">
        <v>45012</v>
      </c>
      <c r="I18" s="129" t="e">
        <f>IF(B18="","",_xlfn.XLOOKUP(N18,#REF!,#REF!))</f>
        <v>#REF!</v>
      </c>
      <c r="J18" s="126" t="e">
        <f>IF(B18="","",_xlfn.XLOOKUP(N18,#REF!,冷暖工资表!B:B))</f>
        <v>#REF!</v>
      </c>
      <c r="K18" s="126">
        <f t="shared" si="0"/>
        <v>87002.65</v>
      </c>
      <c r="L18" s="126">
        <f t="shared" si="1"/>
        <v>11310.35</v>
      </c>
      <c r="M18" s="126" t="str">
        <f>IF(Q18="","",_xlfn.XLOOKUP(Q18,立项!W:W,立项!H:H))</f>
        <v>一般</v>
      </c>
      <c r="N18" s="130" t="str">
        <f t="shared" si="2"/>
        <v>应付00076</v>
      </c>
      <c r="O18" s="130">
        <f t="shared" si="3"/>
        <v>3</v>
      </c>
      <c r="P18" s="131">
        <f t="shared" si="4"/>
        <v>27</v>
      </c>
      <c r="Q18" s="135" t="str">
        <f t="shared" si="5"/>
        <v>Z20230413-000017</v>
      </c>
      <c r="R18" s="136"/>
      <c r="S18" s="137"/>
      <c r="T18" s="137"/>
      <c r="U18" s="137"/>
    </row>
    <row r="19" s="93" customFormat="1" customHeight="1" spans="2:21">
      <c r="B19" s="109" t="s">
        <v>2422</v>
      </c>
      <c r="C19" s="110" t="s">
        <v>2271</v>
      </c>
      <c r="D19" s="110" t="s">
        <v>2439</v>
      </c>
      <c r="E19" s="110" t="s">
        <v>323</v>
      </c>
      <c r="F19" s="111">
        <v>103196.91</v>
      </c>
      <c r="G19" s="115">
        <v>0.13</v>
      </c>
      <c r="H19" s="113">
        <v>45012</v>
      </c>
      <c r="I19" s="129" t="e">
        <f>IF(B19="","",_xlfn.XLOOKUP(N19,#REF!,#REF!))</f>
        <v>#REF!</v>
      </c>
      <c r="J19" s="126" t="e">
        <f>IF(B19="","",_xlfn.XLOOKUP(N19,#REF!,冷暖工资表!B:B))</f>
        <v>#REF!</v>
      </c>
      <c r="K19" s="126">
        <f t="shared" si="0"/>
        <v>91324.7</v>
      </c>
      <c r="L19" s="126">
        <f t="shared" si="1"/>
        <v>11872.21</v>
      </c>
      <c r="M19" s="126" t="str">
        <f>IF(Q19="","",_xlfn.XLOOKUP(Q19,立项!W:W,立项!H:H))</f>
        <v>一般</v>
      </c>
      <c r="N19" s="130" t="str">
        <f t="shared" si="2"/>
        <v>应付00076</v>
      </c>
      <c r="O19" s="130">
        <f t="shared" si="3"/>
        <v>3</v>
      </c>
      <c r="P19" s="131">
        <f t="shared" si="4"/>
        <v>27</v>
      </c>
      <c r="Q19" s="135" t="str">
        <f t="shared" si="5"/>
        <v>Z20230413-000017</v>
      </c>
      <c r="R19" s="136"/>
      <c r="S19" s="137"/>
      <c r="T19" s="137"/>
      <c r="U19" s="137"/>
    </row>
    <row r="20" s="93" customFormat="1" customHeight="1" spans="2:21">
      <c r="B20" s="109" t="s">
        <v>2422</v>
      </c>
      <c r="C20" s="110" t="s">
        <v>2271</v>
      </c>
      <c r="D20" s="110" t="s">
        <v>2440</v>
      </c>
      <c r="E20" s="110" t="s">
        <v>323</v>
      </c>
      <c r="F20" s="111">
        <v>100008.4</v>
      </c>
      <c r="G20" s="115">
        <v>0.13</v>
      </c>
      <c r="H20" s="113">
        <v>45012</v>
      </c>
      <c r="I20" s="129" t="e">
        <f>IF(B20="","",_xlfn.XLOOKUP(N20,#REF!,#REF!))</f>
        <v>#REF!</v>
      </c>
      <c r="J20" s="126" t="e">
        <f>IF(B20="","",_xlfn.XLOOKUP(N20,#REF!,冷暖工资表!B:B))</f>
        <v>#REF!</v>
      </c>
      <c r="K20" s="126">
        <f t="shared" si="0"/>
        <v>88503.01</v>
      </c>
      <c r="L20" s="126">
        <f t="shared" si="1"/>
        <v>11505.39</v>
      </c>
      <c r="M20" s="126" t="str">
        <f>IF(Q20="","",_xlfn.XLOOKUP(Q20,立项!W:W,立项!H:H))</f>
        <v>一般</v>
      </c>
      <c r="N20" s="130" t="str">
        <f t="shared" si="2"/>
        <v>应付00076</v>
      </c>
      <c r="O20" s="130">
        <f t="shared" si="3"/>
        <v>3</v>
      </c>
      <c r="P20" s="131">
        <f t="shared" si="4"/>
        <v>27</v>
      </c>
      <c r="Q20" s="135" t="str">
        <f t="shared" si="5"/>
        <v>Z20230413-000017</v>
      </c>
      <c r="R20" s="136"/>
      <c r="S20" s="137"/>
      <c r="T20" s="137"/>
      <c r="U20" s="137"/>
    </row>
    <row r="21" s="93" customFormat="1" customHeight="1" spans="2:21">
      <c r="B21" s="109" t="s">
        <v>2422</v>
      </c>
      <c r="C21" s="110" t="s">
        <v>2271</v>
      </c>
      <c r="D21" s="110" t="s">
        <v>2441</v>
      </c>
      <c r="E21" s="110" t="s">
        <v>323</v>
      </c>
      <c r="F21" s="111">
        <v>97887.67</v>
      </c>
      <c r="G21" s="115">
        <v>0.13</v>
      </c>
      <c r="H21" s="113">
        <v>45012</v>
      </c>
      <c r="I21" s="129" t="e">
        <f>IF(B21="","",_xlfn.XLOOKUP(N21,#REF!,#REF!))</f>
        <v>#REF!</v>
      </c>
      <c r="J21" s="126" t="e">
        <f>IF(B21="","",_xlfn.XLOOKUP(N21,#REF!,冷暖工资表!B:B))</f>
        <v>#REF!</v>
      </c>
      <c r="K21" s="126">
        <f t="shared" si="0"/>
        <v>86626.26</v>
      </c>
      <c r="L21" s="126">
        <f t="shared" si="1"/>
        <v>11261.41</v>
      </c>
      <c r="M21" s="126" t="str">
        <f>IF(Q21="","",_xlfn.XLOOKUP(Q21,立项!W:W,立项!H:H))</f>
        <v>一般</v>
      </c>
      <c r="N21" s="130" t="str">
        <f t="shared" si="2"/>
        <v>应付00076</v>
      </c>
      <c r="O21" s="130">
        <f t="shared" si="3"/>
        <v>3</v>
      </c>
      <c r="P21" s="131">
        <f t="shared" si="4"/>
        <v>27</v>
      </c>
      <c r="Q21" s="135" t="str">
        <f t="shared" si="5"/>
        <v>Z20230413-000017</v>
      </c>
      <c r="R21" s="136"/>
      <c r="S21" s="137"/>
      <c r="T21" s="137"/>
      <c r="U21" s="137"/>
    </row>
    <row r="22" s="93" customFormat="1" customHeight="1" spans="2:21">
      <c r="B22" s="109" t="s">
        <v>2422</v>
      </c>
      <c r="C22" s="110" t="s">
        <v>2271</v>
      </c>
      <c r="D22" s="110" t="s">
        <v>2442</v>
      </c>
      <c r="E22" s="117" t="s">
        <v>323</v>
      </c>
      <c r="F22" s="118">
        <v>103829.66</v>
      </c>
      <c r="G22" s="119">
        <v>0.13</v>
      </c>
      <c r="H22" s="120">
        <v>45012</v>
      </c>
      <c r="I22" s="129" t="e">
        <f>IF(B22="","",_xlfn.XLOOKUP(N22,#REF!,#REF!))</f>
        <v>#REF!</v>
      </c>
      <c r="J22" s="126" t="e">
        <f>IF(B22="","",_xlfn.XLOOKUP(N22,#REF!,冷暖工资表!B:B))</f>
        <v>#REF!</v>
      </c>
      <c r="K22" s="126">
        <f t="shared" si="0"/>
        <v>91884.65</v>
      </c>
      <c r="L22" s="126">
        <f t="shared" si="1"/>
        <v>11945.01</v>
      </c>
      <c r="M22" s="126" t="str">
        <f>IF(Q22="","",_xlfn.XLOOKUP(Q22,立项!W:W,立项!H:H))</f>
        <v>一般</v>
      </c>
      <c r="N22" s="130" t="str">
        <f t="shared" si="2"/>
        <v>应付00076</v>
      </c>
      <c r="O22" s="130">
        <f t="shared" si="3"/>
        <v>3</v>
      </c>
      <c r="P22" s="131">
        <f t="shared" si="4"/>
        <v>27</v>
      </c>
      <c r="Q22" s="135" t="str">
        <f t="shared" si="5"/>
        <v>Z20230413-000017</v>
      </c>
      <c r="R22" s="136"/>
      <c r="S22" s="137"/>
      <c r="T22" s="137"/>
      <c r="U22" s="137"/>
    </row>
    <row r="23" s="93" customFormat="1" customHeight="1" spans="2:21">
      <c r="B23" s="109" t="s">
        <v>2422</v>
      </c>
      <c r="C23" s="110" t="s">
        <v>2271</v>
      </c>
      <c r="D23" s="110" t="s">
        <v>2443</v>
      </c>
      <c r="E23" s="117" t="s">
        <v>323</v>
      </c>
      <c r="F23" s="118">
        <v>98388.06</v>
      </c>
      <c r="G23" s="119">
        <v>0.13</v>
      </c>
      <c r="H23" s="120">
        <v>45012</v>
      </c>
      <c r="I23" s="129" t="e">
        <f>IF(B23="","",_xlfn.XLOOKUP(N23,#REF!,#REF!))</f>
        <v>#REF!</v>
      </c>
      <c r="J23" s="126" t="e">
        <f>IF(B23="","",_xlfn.XLOOKUP(N23,#REF!,冷暖工资表!B:B))</f>
        <v>#REF!</v>
      </c>
      <c r="K23" s="126">
        <f t="shared" si="0"/>
        <v>87069.08</v>
      </c>
      <c r="L23" s="126">
        <f t="shared" si="1"/>
        <v>11318.98</v>
      </c>
      <c r="M23" s="126" t="str">
        <f>IF(Q23="","",_xlfn.XLOOKUP(Q23,立项!W:W,立项!H:H))</f>
        <v>一般</v>
      </c>
      <c r="N23" s="130" t="str">
        <f t="shared" si="2"/>
        <v>应付00076</v>
      </c>
      <c r="O23" s="130">
        <f t="shared" si="3"/>
        <v>3</v>
      </c>
      <c r="P23" s="131">
        <f t="shared" si="4"/>
        <v>27</v>
      </c>
      <c r="Q23" s="135" t="str">
        <f t="shared" si="5"/>
        <v>Z20230413-000017</v>
      </c>
      <c r="R23" s="136"/>
      <c r="S23" s="137"/>
      <c r="T23" s="137"/>
      <c r="U23" s="137"/>
    </row>
    <row r="24" s="93" customFormat="1" customHeight="1" spans="2:21">
      <c r="B24" s="109" t="s">
        <v>2422</v>
      </c>
      <c r="C24" s="110" t="s">
        <v>2271</v>
      </c>
      <c r="D24" s="110" t="s">
        <v>2444</v>
      </c>
      <c r="E24" s="110" t="s">
        <v>323</v>
      </c>
      <c r="F24" s="111">
        <v>101359.6</v>
      </c>
      <c r="G24" s="115">
        <v>0.13</v>
      </c>
      <c r="H24" s="113">
        <v>45012</v>
      </c>
      <c r="I24" s="129" t="e">
        <f>IF(B24="","",_xlfn.XLOOKUP(N24,#REF!,#REF!))</f>
        <v>#REF!</v>
      </c>
      <c r="J24" s="126" t="e">
        <f>IF(B24="","",_xlfn.XLOOKUP(N24,#REF!,冷暖工资表!B:B))</f>
        <v>#REF!</v>
      </c>
      <c r="K24" s="126">
        <f t="shared" si="0"/>
        <v>89698.76</v>
      </c>
      <c r="L24" s="126">
        <f t="shared" si="1"/>
        <v>11660.84</v>
      </c>
      <c r="M24" s="126" t="str">
        <f>IF(Q24="","",_xlfn.XLOOKUP(Q24,立项!W:W,立项!H:H))</f>
        <v>一般</v>
      </c>
      <c r="N24" s="130" t="str">
        <f t="shared" si="2"/>
        <v>应付00076</v>
      </c>
      <c r="O24" s="130">
        <f t="shared" si="3"/>
        <v>3</v>
      </c>
      <c r="P24" s="131">
        <f t="shared" si="4"/>
        <v>27</v>
      </c>
      <c r="Q24" s="135" t="str">
        <f t="shared" si="5"/>
        <v>Z20230413-000017</v>
      </c>
      <c r="R24" s="136"/>
      <c r="S24" s="137"/>
      <c r="T24" s="137"/>
      <c r="U24" s="137"/>
    </row>
    <row r="25" s="93" customFormat="1" customHeight="1" spans="2:21">
      <c r="B25" s="109" t="s">
        <v>2422</v>
      </c>
      <c r="C25" s="110" t="s">
        <v>2271</v>
      </c>
      <c r="D25" s="110" t="s">
        <v>2445</v>
      </c>
      <c r="E25" s="110" t="s">
        <v>323</v>
      </c>
      <c r="F25" s="111">
        <v>92071.5</v>
      </c>
      <c r="G25" s="112">
        <v>0.13</v>
      </c>
      <c r="H25" s="113">
        <v>45012</v>
      </c>
      <c r="I25" s="129" t="e">
        <f>IF(B25="","",_xlfn.XLOOKUP(N25,#REF!,#REF!))</f>
        <v>#REF!</v>
      </c>
      <c r="J25" s="126" t="e">
        <f>IF(B25="","",_xlfn.XLOOKUP(N25,#REF!,冷暖工资表!B:B))</f>
        <v>#REF!</v>
      </c>
      <c r="K25" s="126">
        <f t="shared" si="0"/>
        <v>81479.2</v>
      </c>
      <c r="L25" s="126">
        <f t="shared" si="1"/>
        <v>10592.3</v>
      </c>
      <c r="M25" s="126" t="str">
        <f>IF(Q25="","",_xlfn.XLOOKUP(Q25,立项!W:W,立项!H:H))</f>
        <v>一般</v>
      </c>
      <c r="N25" s="130" t="str">
        <f t="shared" si="2"/>
        <v>应付00076</v>
      </c>
      <c r="O25" s="130">
        <f t="shared" si="3"/>
        <v>3</v>
      </c>
      <c r="P25" s="131">
        <f t="shared" si="4"/>
        <v>27</v>
      </c>
      <c r="Q25" s="135" t="str">
        <f t="shared" si="5"/>
        <v>Z20230413-000017</v>
      </c>
      <c r="R25" s="136"/>
      <c r="S25" s="137"/>
      <c r="T25" s="137"/>
      <c r="U25" s="137"/>
    </row>
    <row r="26" s="93" customFormat="1" customHeight="1" spans="2:21">
      <c r="B26" s="109" t="s">
        <v>2446</v>
      </c>
      <c r="C26" s="110" t="s">
        <v>2197</v>
      </c>
      <c r="D26" s="110" t="s">
        <v>2447</v>
      </c>
      <c r="E26" s="110" t="s">
        <v>323</v>
      </c>
      <c r="F26" s="111">
        <v>10500</v>
      </c>
      <c r="G26" s="115">
        <v>0.06</v>
      </c>
      <c r="H26" s="113">
        <v>45012</v>
      </c>
      <c r="I26" s="129" t="e">
        <f>IF(B26="","",_xlfn.XLOOKUP(N26,#REF!,#REF!))</f>
        <v>#REF!</v>
      </c>
      <c r="J26" s="126" t="e">
        <f>IF(B26="","",_xlfn.XLOOKUP(N26,#REF!,冷暖工资表!B:B))</f>
        <v>#REF!</v>
      </c>
      <c r="K26" s="126">
        <f t="shared" si="0"/>
        <v>9905.66</v>
      </c>
      <c r="L26" s="126">
        <f t="shared" si="1"/>
        <v>594.34</v>
      </c>
      <c r="M26" s="126" t="str">
        <f>IF(Q26="","",_xlfn.XLOOKUP(Q26,立项!W:W,立项!H:H))</f>
        <v>一般</v>
      </c>
      <c r="N26" s="130" t="str">
        <f t="shared" si="2"/>
        <v>应付00095</v>
      </c>
      <c r="O26" s="130">
        <f t="shared" si="3"/>
        <v>3</v>
      </c>
      <c r="P26" s="131">
        <f t="shared" si="4"/>
        <v>27</v>
      </c>
      <c r="Q26" s="135" t="str">
        <f t="shared" si="5"/>
        <v>P20221012-000747</v>
      </c>
      <c r="R26" s="136"/>
      <c r="S26" s="137"/>
      <c r="T26" s="137"/>
      <c r="U26" s="137"/>
    </row>
    <row r="27" s="93" customFormat="1" customHeight="1" spans="2:21">
      <c r="B27" s="109" t="s">
        <v>2448</v>
      </c>
      <c r="C27" s="110" t="s">
        <v>2449</v>
      </c>
      <c r="D27" s="121" t="s">
        <v>2450</v>
      </c>
      <c r="E27" s="110" t="s">
        <v>323</v>
      </c>
      <c r="F27" s="111">
        <v>84</v>
      </c>
      <c r="G27" s="115">
        <v>0.13</v>
      </c>
      <c r="H27" s="113">
        <v>45013</v>
      </c>
      <c r="I27" s="129" t="e">
        <f>IF(B27="","",_xlfn.XLOOKUP(N27,#REF!,#REF!))</f>
        <v>#REF!</v>
      </c>
      <c r="J27" s="126" t="e">
        <f>IF(B27="","",_xlfn.XLOOKUP(N27,#REF!,冷暖工资表!B:B))</f>
        <v>#REF!</v>
      </c>
      <c r="K27" s="126">
        <f t="shared" si="0"/>
        <v>74.34</v>
      </c>
      <c r="L27" s="126">
        <f t="shared" si="1"/>
        <v>9.66</v>
      </c>
      <c r="M27" s="126" t="str">
        <f>IF(Q27="","",_xlfn.XLOOKUP(Q27,立项!W:W,立项!H:H))</f>
        <v>一般</v>
      </c>
      <c r="N27" s="130" t="str">
        <f t="shared" si="2"/>
        <v>应付00181</v>
      </c>
      <c r="O27" s="130">
        <f t="shared" si="3"/>
        <v>3</v>
      </c>
      <c r="P27" s="131">
        <f t="shared" si="4"/>
        <v>28</v>
      </c>
      <c r="Q27" s="135" t="str">
        <f t="shared" si="5"/>
        <v>P20221010-000742</v>
      </c>
      <c r="R27" s="136"/>
      <c r="S27" s="137"/>
      <c r="T27" s="137"/>
      <c r="U27" s="137"/>
    </row>
    <row r="28" s="93" customFormat="1" customHeight="1" spans="2:21">
      <c r="B28" s="109" t="s">
        <v>2451</v>
      </c>
      <c r="C28" s="110" t="s">
        <v>2449</v>
      </c>
      <c r="D28" s="121" t="s">
        <v>2450</v>
      </c>
      <c r="E28" s="110" t="s">
        <v>323</v>
      </c>
      <c r="F28" s="111">
        <v>290</v>
      </c>
      <c r="G28" s="115">
        <v>0.13</v>
      </c>
      <c r="H28" s="113">
        <v>45013</v>
      </c>
      <c r="I28" s="129" t="e">
        <f>IF(B28="","",_xlfn.XLOOKUP(N28,#REF!,#REF!))</f>
        <v>#REF!</v>
      </c>
      <c r="J28" s="126" t="e">
        <f>IF(B28="","",_xlfn.XLOOKUP(N28,#REF!,冷暖工资表!B:B))</f>
        <v>#REF!</v>
      </c>
      <c r="K28" s="126">
        <f t="shared" si="0"/>
        <v>256.64</v>
      </c>
      <c r="L28" s="126">
        <f t="shared" si="1"/>
        <v>33.36</v>
      </c>
      <c r="M28" s="126" t="str">
        <f>IF(Q28="","",_xlfn.XLOOKUP(Q28,立项!W:W,立项!H:H))</f>
        <v>一般</v>
      </c>
      <c r="N28" s="130" t="str">
        <f t="shared" si="2"/>
        <v>应付00182</v>
      </c>
      <c r="O28" s="130">
        <f t="shared" si="3"/>
        <v>3</v>
      </c>
      <c r="P28" s="131">
        <f t="shared" si="4"/>
        <v>28</v>
      </c>
      <c r="Q28" s="135" t="str">
        <f t="shared" si="5"/>
        <v>P20230114-000830</v>
      </c>
      <c r="R28" s="136"/>
      <c r="S28" s="137"/>
      <c r="T28" s="137"/>
      <c r="U28" s="137"/>
    </row>
    <row r="29" s="93" customFormat="1" customHeight="1" spans="2:21">
      <c r="B29" s="109" t="s">
        <v>2452</v>
      </c>
      <c r="C29" s="110" t="s">
        <v>2449</v>
      </c>
      <c r="D29" s="121" t="s">
        <v>2450</v>
      </c>
      <c r="E29" s="110" t="s">
        <v>323</v>
      </c>
      <c r="F29" s="111">
        <v>740</v>
      </c>
      <c r="G29" s="115">
        <v>0.13</v>
      </c>
      <c r="H29" s="113">
        <v>45013</v>
      </c>
      <c r="I29" s="129" t="e">
        <f>IF(B29="","",_xlfn.XLOOKUP(N29,#REF!,#REF!))</f>
        <v>#REF!</v>
      </c>
      <c r="J29" s="126" t="e">
        <f>IF(B29="","",_xlfn.XLOOKUP(N29,#REF!,冷暖工资表!B:B))</f>
        <v>#REF!</v>
      </c>
      <c r="K29" s="126">
        <f t="shared" si="0"/>
        <v>654.87</v>
      </c>
      <c r="L29" s="126">
        <f t="shared" si="1"/>
        <v>85.13</v>
      </c>
      <c r="M29" s="126" t="str">
        <f>IF(Q29="","",_xlfn.XLOOKUP(Q29,立项!W:W,立项!H:H))</f>
        <v>一般</v>
      </c>
      <c r="N29" s="130" t="str">
        <f t="shared" si="2"/>
        <v>应付00183</v>
      </c>
      <c r="O29" s="130">
        <f t="shared" si="3"/>
        <v>3</v>
      </c>
      <c r="P29" s="131">
        <f t="shared" si="4"/>
        <v>28</v>
      </c>
      <c r="Q29" s="135" t="str">
        <f t="shared" si="5"/>
        <v>P20221202-000792</v>
      </c>
      <c r="R29" s="136"/>
      <c r="S29" s="137"/>
      <c r="T29" s="137"/>
      <c r="U29" s="137"/>
    </row>
    <row r="30" s="93" customFormat="1" customHeight="1" spans="2:21">
      <c r="B30" s="109" t="s">
        <v>2453</v>
      </c>
      <c r="C30" s="117" t="s">
        <v>2240</v>
      </c>
      <c r="D30" s="121">
        <v>38904726</v>
      </c>
      <c r="E30" s="117" t="s">
        <v>323</v>
      </c>
      <c r="F30" s="118">
        <v>13</v>
      </c>
      <c r="G30" s="122">
        <v>0.06</v>
      </c>
      <c r="H30" s="120">
        <v>45023</v>
      </c>
      <c r="I30" s="129" t="e">
        <f>IF(B30="","",_xlfn.XLOOKUP(N30,#REF!,#REF!))</f>
        <v>#REF!</v>
      </c>
      <c r="J30" s="126" t="e">
        <f>IF(B30="","",_xlfn.XLOOKUP(N30,#REF!,冷暖工资表!B:B))</f>
        <v>#REF!</v>
      </c>
      <c r="K30" s="126">
        <f t="shared" si="0"/>
        <v>12.26</v>
      </c>
      <c r="L30" s="126">
        <f t="shared" si="1"/>
        <v>0.74</v>
      </c>
      <c r="M30" s="126" t="str">
        <f>IF(Q30="","",_xlfn.XLOOKUP(Q30,立项!W:W,立项!H:H))</f>
        <v>一般</v>
      </c>
      <c r="N30" s="130" t="str">
        <f t="shared" si="2"/>
        <v>应付00258</v>
      </c>
      <c r="O30" s="130">
        <f t="shared" si="3"/>
        <v>4</v>
      </c>
      <c r="P30" s="131">
        <f t="shared" si="4"/>
        <v>7</v>
      </c>
      <c r="Q30" s="135" t="str">
        <f t="shared" si="5"/>
        <v>Z20230413-000015</v>
      </c>
      <c r="R30" s="136"/>
      <c r="S30" s="137"/>
      <c r="T30" s="137"/>
      <c r="U30" s="137"/>
    </row>
    <row r="31" s="93" customFormat="1" customHeight="1" spans="2:21">
      <c r="B31" s="109" t="s">
        <v>2454</v>
      </c>
      <c r="C31" s="117" t="s">
        <v>2240</v>
      </c>
      <c r="D31" s="121">
        <v>38904726</v>
      </c>
      <c r="E31" s="117" t="s">
        <v>323</v>
      </c>
      <c r="F31" s="118">
        <v>231</v>
      </c>
      <c r="G31" s="122">
        <v>0.06</v>
      </c>
      <c r="H31" s="120">
        <v>45023</v>
      </c>
      <c r="I31" s="129" t="e">
        <f>IF(B31="","",_xlfn.XLOOKUP(N31,#REF!,#REF!))</f>
        <v>#REF!</v>
      </c>
      <c r="J31" s="126" t="e">
        <f>IF(B31="","",_xlfn.XLOOKUP(N31,#REF!,冷暖工资表!B:B))</f>
        <v>#REF!</v>
      </c>
      <c r="K31" s="126">
        <f t="shared" si="0"/>
        <v>217.92</v>
      </c>
      <c r="L31" s="126">
        <f t="shared" si="1"/>
        <v>13.08</v>
      </c>
      <c r="M31" s="126" t="str">
        <f>IF(Q31="","",_xlfn.XLOOKUP(Q31,立项!W:W,立项!H:H))</f>
        <v>一般</v>
      </c>
      <c r="N31" s="130" t="str">
        <f t="shared" si="2"/>
        <v>应付00209</v>
      </c>
      <c r="O31" s="130">
        <f t="shared" si="3"/>
        <v>4</v>
      </c>
      <c r="P31" s="131">
        <f t="shared" si="4"/>
        <v>7</v>
      </c>
      <c r="Q31" s="135" t="str">
        <f t="shared" si="5"/>
        <v>Z20230413-000019</v>
      </c>
      <c r="R31" s="136"/>
      <c r="S31" s="137"/>
      <c r="T31" s="137"/>
      <c r="U31" s="137"/>
    </row>
    <row r="32" s="93" customFormat="1" customHeight="1" spans="2:21">
      <c r="B32" s="109" t="s">
        <v>2455</v>
      </c>
      <c r="C32" s="117" t="s">
        <v>2240</v>
      </c>
      <c r="D32" s="121">
        <v>38904726</v>
      </c>
      <c r="E32" s="117" t="s">
        <v>323</v>
      </c>
      <c r="F32" s="118">
        <v>146</v>
      </c>
      <c r="G32" s="122">
        <v>0.06</v>
      </c>
      <c r="H32" s="120">
        <v>45023</v>
      </c>
      <c r="I32" s="129" t="e">
        <f>IF(B32="","",_xlfn.XLOOKUP(N32,#REF!,#REF!))</f>
        <v>#REF!</v>
      </c>
      <c r="J32" s="126" t="e">
        <f>IF(B32="","",_xlfn.XLOOKUP(N32,#REF!,冷暖工资表!B:B))</f>
        <v>#REF!</v>
      </c>
      <c r="K32" s="126">
        <f t="shared" si="0"/>
        <v>137.74</v>
      </c>
      <c r="L32" s="126">
        <f t="shared" si="1"/>
        <v>8.26</v>
      </c>
      <c r="M32" s="126" t="str">
        <f>IF(Q32="","",_xlfn.XLOOKUP(Q32,立项!W:W,立项!H:H))</f>
        <v>一般</v>
      </c>
      <c r="N32" s="130" t="str">
        <f t="shared" si="2"/>
        <v>应付00280</v>
      </c>
      <c r="O32" s="130">
        <f t="shared" si="3"/>
        <v>4</v>
      </c>
      <c r="P32" s="131">
        <f t="shared" si="4"/>
        <v>7</v>
      </c>
      <c r="Q32" s="135" t="str">
        <f t="shared" si="5"/>
        <v>Z20230413-000017</v>
      </c>
      <c r="R32" s="136"/>
      <c r="S32" s="137"/>
      <c r="T32" s="137"/>
      <c r="U32" s="137"/>
    </row>
    <row r="33" s="93" customFormat="1" customHeight="1" spans="2:21">
      <c r="B33" s="109" t="s">
        <v>2456</v>
      </c>
      <c r="C33" s="117" t="s">
        <v>2240</v>
      </c>
      <c r="D33" s="121">
        <v>38904726</v>
      </c>
      <c r="E33" s="117" t="s">
        <v>323</v>
      </c>
      <c r="F33" s="118">
        <v>41</v>
      </c>
      <c r="G33" s="122">
        <v>0.06</v>
      </c>
      <c r="H33" s="120">
        <v>45023</v>
      </c>
      <c r="I33" s="129" t="e">
        <f>IF(B33="","",_xlfn.XLOOKUP(N33,#REF!,#REF!))</f>
        <v>#REF!</v>
      </c>
      <c r="J33" s="126" t="e">
        <f>IF(B33="","",_xlfn.XLOOKUP(N33,#REF!,冷暖工资表!B:B))</f>
        <v>#REF!</v>
      </c>
      <c r="K33" s="126">
        <f t="shared" si="0"/>
        <v>38.68</v>
      </c>
      <c r="L33" s="126">
        <f t="shared" si="1"/>
        <v>2.32</v>
      </c>
      <c r="M33" s="126" t="str">
        <f>IF(Q33="","",_xlfn.XLOOKUP(Q33,立项!W:W,立项!H:H))</f>
        <v>一般</v>
      </c>
      <c r="N33" s="130" t="str">
        <f t="shared" si="2"/>
        <v>应付00243</v>
      </c>
      <c r="O33" s="130">
        <f t="shared" si="3"/>
        <v>4</v>
      </c>
      <c r="P33" s="131">
        <f t="shared" si="4"/>
        <v>7</v>
      </c>
      <c r="Q33" s="135" t="str">
        <f t="shared" si="5"/>
        <v>Z20230413-000014</v>
      </c>
      <c r="R33" s="136"/>
      <c r="S33" s="137"/>
      <c r="T33" s="137"/>
      <c r="U33" s="137"/>
    </row>
    <row r="34" s="93" customFormat="1" customHeight="1" spans="2:21">
      <c r="B34" s="109" t="s">
        <v>2457</v>
      </c>
      <c r="C34" s="117" t="s">
        <v>2240</v>
      </c>
      <c r="D34" s="121">
        <v>38904726</v>
      </c>
      <c r="E34" s="117" t="s">
        <v>323</v>
      </c>
      <c r="F34" s="118">
        <v>27</v>
      </c>
      <c r="G34" s="122">
        <v>0.06</v>
      </c>
      <c r="H34" s="120">
        <v>45023</v>
      </c>
      <c r="I34" s="129" t="e">
        <f>IF(B34="","",_xlfn.XLOOKUP(N34,#REF!,#REF!))</f>
        <v>#REF!</v>
      </c>
      <c r="J34" s="126" t="e">
        <f>IF(B34="","",_xlfn.XLOOKUP(N34,#REF!,冷暖工资表!B:B))</f>
        <v>#REF!</v>
      </c>
      <c r="K34" s="126">
        <f t="shared" si="0"/>
        <v>25.47</v>
      </c>
      <c r="L34" s="126">
        <f t="shared" si="1"/>
        <v>1.53</v>
      </c>
      <c r="M34" s="126" t="str">
        <f>IF(Q34="","",_xlfn.XLOOKUP(Q34,立项!W:W,立项!H:H))</f>
        <v>一般</v>
      </c>
      <c r="N34" s="130" t="str">
        <f t="shared" si="2"/>
        <v>应付00221</v>
      </c>
      <c r="O34" s="130">
        <f t="shared" si="3"/>
        <v>4</v>
      </c>
      <c r="P34" s="131">
        <f t="shared" si="4"/>
        <v>7</v>
      </c>
      <c r="Q34" s="135" t="str">
        <f t="shared" si="5"/>
        <v>Z20230413-000018</v>
      </c>
      <c r="R34" s="136"/>
      <c r="S34" s="137"/>
      <c r="T34" s="137"/>
      <c r="U34" s="137"/>
    </row>
    <row r="35" s="93" customFormat="1" customHeight="1" spans="2:21">
      <c r="B35" s="109"/>
      <c r="C35" s="110" t="s">
        <v>2395</v>
      </c>
      <c r="D35" s="110">
        <v>19873989</v>
      </c>
      <c r="E35" s="110" t="s">
        <v>323</v>
      </c>
      <c r="F35" s="111">
        <v>550.8</v>
      </c>
      <c r="G35" s="112">
        <v>0.06</v>
      </c>
      <c r="H35" s="113">
        <v>45037</v>
      </c>
      <c r="I35" s="129" t="str">
        <f>IF(B35="","",_xlfn.XLOOKUP(N35,#REF!,#REF!))</f>
        <v/>
      </c>
      <c r="J35" s="126" t="str">
        <f>IF(B35="","",_xlfn.XLOOKUP(N35,#REF!,冷暖工资表!B:B))</f>
        <v/>
      </c>
      <c r="K35" s="126">
        <f t="shared" si="0"/>
        <v>519.62</v>
      </c>
      <c r="L35" s="126">
        <f t="shared" si="1"/>
        <v>31.18</v>
      </c>
      <c r="M35" s="126" t="str">
        <f>IF(Q35="","",_xlfn.XLOOKUP(Q35,立项!W:W,立项!H:H))</f>
        <v/>
      </c>
      <c r="N35" s="130" t="str">
        <f t="shared" si="2"/>
        <v/>
      </c>
      <c r="O35" s="130">
        <f t="shared" si="3"/>
        <v>4</v>
      </c>
      <c r="P35" s="131">
        <f t="shared" si="4"/>
        <v>21</v>
      </c>
      <c r="Q35" s="135" t="str">
        <f t="shared" si="5"/>
        <v/>
      </c>
      <c r="R35" s="136"/>
      <c r="S35" s="137"/>
      <c r="T35" s="137"/>
      <c r="U35" s="137"/>
    </row>
    <row r="36" s="93" customFormat="1" customHeight="1" spans="2:21">
      <c r="B36" s="109"/>
      <c r="C36" s="110" t="s">
        <v>2395</v>
      </c>
      <c r="D36" s="110">
        <v>19873990</v>
      </c>
      <c r="E36" s="110" t="s">
        <v>323</v>
      </c>
      <c r="F36" s="111">
        <v>34.4</v>
      </c>
      <c r="G36" s="112">
        <v>0.06</v>
      </c>
      <c r="H36" s="113">
        <v>45037</v>
      </c>
      <c r="I36" s="129" t="str">
        <f>IF(B36="","",_xlfn.XLOOKUP(N36,#REF!,#REF!))</f>
        <v/>
      </c>
      <c r="J36" s="126" t="str">
        <f>IF(B36="","",_xlfn.XLOOKUP(N36,#REF!,冷暖工资表!B:B))</f>
        <v/>
      </c>
      <c r="K36" s="126">
        <f t="shared" si="0"/>
        <v>32.45</v>
      </c>
      <c r="L36" s="126">
        <f t="shared" si="1"/>
        <v>1.95</v>
      </c>
      <c r="M36" s="126" t="str">
        <f>IF(Q36="","",_xlfn.XLOOKUP(Q36,立项!W:W,立项!H:H))</f>
        <v/>
      </c>
      <c r="N36" s="130" t="str">
        <f t="shared" si="2"/>
        <v/>
      </c>
      <c r="O36" s="130">
        <f t="shared" si="3"/>
        <v>4</v>
      </c>
      <c r="P36" s="131">
        <f t="shared" si="4"/>
        <v>21</v>
      </c>
      <c r="Q36" s="135" t="str">
        <f t="shared" si="5"/>
        <v/>
      </c>
      <c r="R36" s="136"/>
      <c r="S36" s="137"/>
      <c r="T36" s="137"/>
      <c r="U36" s="137"/>
    </row>
    <row r="37" s="93" customFormat="1" customHeight="1" spans="2:21">
      <c r="B37" s="109" t="s">
        <v>2458</v>
      </c>
      <c r="C37" s="110" t="s">
        <v>2405</v>
      </c>
      <c r="D37" s="382" t="s">
        <v>2459</v>
      </c>
      <c r="E37" s="110" t="s">
        <v>323</v>
      </c>
      <c r="F37" s="111">
        <v>1049.4</v>
      </c>
      <c r="G37" s="112">
        <v>0.06</v>
      </c>
      <c r="H37" s="113">
        <v>45037</v>
      </c>
      <c r="I37" s="129" t="e">
        <f>IF(B37="","",_xlfn.XLOOKUP(N37,#REF!,#REF!))</f>
        <v>#REF!</v>
      </c>
      <c r="J37" s="126" t="e">
        <f>IF(B37="","",_xlfn.XLOOKUP(N37,#REF!,冷暖工资表!B:B))</f>
        <v>#REF!</v>
      </c>
      <c r="K37" s="126">
        <f t="shared" si="0"/>
        <v>990</v>
      </c>
      <c r="L37" s="126">
        <f t="shared" si="1"/>
        <v>59.4</v>
      </c>
      <c r="M37" s="126" t="str">
        <f>IF(Q37="","",_xlfn.XLOOKUP(Q37,立项!W:W,立项!H:H))</f>
        <v>一般</v>
      </c>
      <c r="N37" s="130" t="str">
        <f t="shared" si="2"/>
        <v>应付00107</v>
      </c>
      <c r="O37" s="130">
        <f t="shared" si="3"/>
        <v>4</v>
      </c>
      <c r="P37" s="131">
        <f t="shared" si="4"/>
        <v>21</v>
      </c>
      <c r="Q37" s="135" t="str">
        <f t="shared" si="5"/>
        <v>P20221226-000809</v>
      </c>
      <c r="R37" s="136"/>
      <c r="S37" s="137"/>
      <c r="T37" s="137"/>
      <c r="U37" s="137"/>
    </row>
    <row r="38" s="93" customFormat="1" customHeight="1" spans="2:21">
      <c r="B38" s="109" t="s">
        <v>2460</v>
      </c>
      <c r="C38" s="110" t="s">
        <v>2405</v>
      </c>
      <c r="D38" s="382" t="s">
        <v>2461</v>
      </c>
      <c r="E38" s="110" t="s">
        <v>323</v>
      </c>
      <c r="F38" s="111">
        <v>2332</v>
      </c>
      <c r="G38" s="112">
        <v>0.06</v>
      </c>
      <c r="H38" s="113">
        <v>45037</v>
      </c>
      <c r="I38" s="129" t="e">
        <f>IF(B38="","",_xlfn.XLOOKUP(N38,#REF!,#REF!))</f>
        <v>#REF!</v>
      </c>
      <c r="J38" s="126" t="e">
        <f>IF(B38="","",_xlfn.XLOOKUP(N38,#REF!,冷暖工资表!B:B))</f>
        <v>#REF!</v>
      </c>
      <c r="K38" s="126">
        <f t="shared" si="0"/>
        <v>2200</v>
      </c>
      <c r="L38" s="126">
        <f t="shared" si="1"/>
        <v>132</v>
      </c>
      <c r="M38" s="126" t="str">
        <f>IF(Q38="","",_xlfn.XLOOKUP(Q38,立项!W:W,立项!H:H))</f>
        <v>一般</v>
      </c>
      <c r="N38" s="130" t="str">
        <f t="shared" si="2"/>
        <v>应付00197</v>
      </c>
      <c r="O38" s="130">
        <f t="shared" si="3"/>
        <v>4</v>
      </c>
      <c r="P38" s="131">
        <f t="shared" si="4"/>
        <v>21</v>
      </c>
      <c r="Q38" s="135" t="str">
        <f t="shared" si="5"/>
        <v>P20221012-000747</v>
      </c>
      <c r="R38" s="136"/>
      <c r="S38" s="137"/>
      <c r="T38" s="137"/>
      <c r="U38" s="137"/>
    </row>
    <row r="39" s="93" customFormat="1" customHeight="1" spans="2:21">
      <c r="B39" s="109"/>
      <c r="C39" s="110" t="s">
        <v>2271</v>
      </c>
      <c r="D39" s="110">
        <v>16451346</v>
      </c>
      <c r="E39" s="110" t="s">
        <v>323</v>
      </c>
      <c r="F39" s="111">
        <v>93516.44</v>
      </c>
      <c r="G39" s="115">
        <v>0.13</v>
      </c>
      <c r="H39" s="113">
        <v>45043</v>
      </c>
      <c r="I39" s="129" t="str">
        <f>IF(B39="","",_xlfn.XLOOKUP(N39,#REF!,#REF!))</f>
        <v/>
      </c>
      <c r="J39" s="126" t="str">
        <f>IF(B39="","",_xlfn.XLOOKUP(N39,#REF!,冷暖工资表!B:B))</f>
        <v/>
      </c>
      <c r="K39" s="126">
        <f t="shared" si="0"/>
        <v>82757.91</v>
      </c>
      <c r="L39" s="126">
        <f t="shared" si="1"/>
        <v>10758.53</v>
      </c>
      <c r="M39" s="126" t="str">
        <f>IF(Q39="","",_xlfn.XLOOKUP(Q39,立项!W:W,立项!H:H))</f>
        <v/>
      </c>
      <c r="N39" s="130" t="str">
        <f t="shared" si="2"/>
        <v/>
      </c>
      <c r="O39" s="130">
        <f t="shared" si="3"/>
        <v>4</v>
      </c>
      <c r="P39" s="131">
        <f t="shared" si="4"/>
        <v>27</v>
      </c>
      <c r="Q39" s="135" t="str">
        <f t="shared" si="5"/>
        <v/>
      </c>
      <c r="R39" s="136"/>
      <c r="S39" s="137"/>
      <c r="T39" s="137"/>
      <c r="U39" s="137"/>
    </row>
    <row r="40" s="93" customFormat="1" customHeight="1" spans="2:21">
      <c r="B40" s="109" t="s">
        <v>2462</v>
      </c>
      <c r="C40" s="110" t="s">
        <v>2217</v>
      </c>
      <c r="D40" s="123">
        <v>36883692</v>
      </c>
      <c r="E40" s="110" t="s">
        <v>323</v>
      </c>
      <c r="F40" s="111">
        <v>11.2</v>
      </c>
      <c r="G40" s="115">
        <v>0.06</v>
      </c>
      <c r="H40" s="113">
        <v>45043</v>
      </c>
      <c r="I40" s="129" t="e">
        <f>IF(B40="","",_xlfn.XLOOKUP(N40,#REF!,#REF!))</f>
        <v>#REF!</v>
      </c>
      <c r="J40" s="126" t="e">
        <f>IF(B40="","",_xlfn.XLOOKUP(N40,#REF!,冷暖工资表!B:B))</f>
        <v>#REF!</v>
      </c>
      <c r="K40" s="126">
        <f t="shared" si="0"/>
        <v>10.57</v>
      </c>
      <c r="L40" s="126">
        <f t="shared" si="1"/>
        <v>0.63</v>
      </c>
      <c r="M40" s="126" t="str">
        <f>IF(Q40="","",_xlfn.XLOOKUP(Q40,立项!W:W,立项!H:H))</f>
        <v>一般</v>
      </c>
      <c r="N40" s="130" t="str">
        <f t="shared" si="2"/>
        <v>应付00258</v>
      </c>
      <c r="O40" s="130">
        <f t="shared" si="3"/>
        <v>4</v>
      </c>
      <c r="P40" s="131">
        <f t="shared" si="4"/>
        <v>27</v>
      </c>
      <c r="Q40" s="135" t="str">
        <f t="shared" si="5"/>
        <v>Z20230413-000015</v>
      </c>
      <c r="R40" s="136"/>
      <c r="S40" s="137"/>
      <c r="T40" s="137"/>
      <c r="U40" s="137"/>
    </row>
    <row r="41" s="93" customFormat="1" customHeight="1" spans="2:21">
      <c r="B41" s="109" t="s">
        <v>2463</v>
      </c>
      <c r="C41" s="110" t="s">
        <v>2217</v>
      </c>
      <c r="D41" s="123">
        <v>36883692</v>
      </c>
      <c r="E41" s="110" t="s">
        <v>323</v>
      </c>
      <c r="F41" s="111">
        <v>8.4</v>
      </c>
      <c r="G41" s="115">
        <v>0.06</v>
      </c>
      <c r="H41" s="113">
        <v>45043</v>
      </c>
      <c r="I41" s="129" t="e">
        <f>IF(B41="","",_xlfn.XLOOKUP(N41,#REF!,#REF!))</f>
        <v>#REF!</v>
      </c>
      <c r="J41" s="126" t="e">
        <f>IF(B41="","",_xlfn.XLOOKUP(N41,#REF!,冷暖工资表!B:B))</f>
        <v>#REF!</v>
      </c>
      <c r="K41" s="126">
        <f t="shared" si="0"/>
        <v>7.92</v>
      </c>
      <c r="L41" s="126">
        <f t="shared" si="1"/>
        <v>0.48</v>
      </c>
      <c r="M41" s="126" t="str">
        <f>IF(Q41="","",_xlfn.XLOOKUP(Q41,立项!W:W,立项!H:H))</f>
        <v>一般</v>
      </c>
      <c r="N41" s="130" t="str">
        <f t="shared" si="2"/>
        <v>应付00367</v>
      </c>
      <c r="O41" s="130">
        <f t="shared" si="3"/>
        <v>4</v>
      </c>
      <c r="P41" s="131">
        <f t="shared" si="4"/>
        <v>27</v>
      </c>
      <c r="Q41" s="135" t="str">
        <f t="shared" si="5"/>
        <v>Z20230413-000018</v>
      </c>
      <c r="R41" s="136"/>
      <c r="S41" s="137"/>
      <c r="T41" s="137"/>
      <c r="U41" s="137"/>
    </row>
    <row r="42" s="93" customFormat="1" customHeight="1" spans="2:21">
      <c r="B42" s="109" t="s">
        <v>2464</v>
      </c>
      <c r="C42" s="110" t="s">
        <v>2217</v>
      </c>
      <c r="D42" s="123">
        <v>36883692</v>
      </c>
      <c r="E42" s="110" t="s">
        <v>323</v>
      </c>
      <c r="F42" s="111">
        <v>16.8</v>
      </c>
      <c r="G42" s="115">
        <v>0.06</v>
      </c>
      <c r="H42" s="113">
        <v>45043</v>
      </c>
      <c r="I42" s="129" t="e">
        <f>IF(B42="","",_xlfn.XLOOKUP(N42,#REF!,#REF!))</f>
        <v>#REF!</v>
      </c>
      <c r="J42" s="126" t="e">
        <f>IF(B42="","",_xlfn.XLOOKUP(N42,#REF!,冷暖工资表!B:B))</f>
        <v>#REF!</v>
      </c>
      <c r="K42" s="126">
        <f t="shared" si="0"/>
        <v>15.85</v>
      </c>
      <c r="L42" s="126">
        <f t="shared" si="1"/>
        <v>0.95</v>
      </c>
      <c r="M42" s="126" t="str">
        <f>IF(Q42="","",_xlfn.XLOOKUP(Q42,立项!W:W,立项!H:H))</f>
        <v>一般</v>
      </c>
      <c r="N42" s="130" t="str">
        <f t="shared" si="2"/>
        <v>应付00271</v>
      </c>
      <c r="O42" s="130">
        <f t="shared" si="3"/>
        <v>4</v>
      </c>
      <c r="P42" s="131">
        <f t="shared" si="4"/>
        <v>27</v>
      </c>
      <c r="Q42" s="135" t="str">
        <f t="shared" si="5"/>
        <v>Z20230413-000013</v>
      </c>
      <c r="R42" s="136"/>
      <c r="S42" s="137"/>
      <c r="T42" s="137"/>
      <c r="U42" s="137"/>
    </row>
    <row r="43" s="93" customFormat="1" customHeight="1" spans="2:21">
      <c r="B43" s="109" t="s">
        <v>2465</v>
      </c>
      <c r="C43" s="110" t="s">
        <v>2217</v>
      </c>
      <c r="D43" s="123">
        <v>36883692</v>
      </c>
      <c r="E43" s="110" t="s">
        <v>323</v>
      </c>
      <c r="F43" s="111">
        <v>155.4</v>
      </c>
      <c r="G43" s="115">
        <v>0.06</v>
      </c>
      <c r="H43" s="113">
        <v>45043</v>
      </c>
      <c r="I43" s="129" t="e">
        <f>IF(B43="","",_xlfn.XLOOKUP(N43,#REF!,#REF!))</f>
        <v>#REF!</v>
      </c>
      <c r="J43" s="126" t="e">
        <f>IF(B43="","",_xlfn.XLOOKUP(N43,#REF!,冷暖工资表!B:B))</f>
        <v>#REF!</v>
      </c>
      <c r="K43" s="126">
        <f t="shared" si="0"/>
        <v>146.6</v>
      </c>
      <c r="L43" s="126">
        <f t="shared" si="1"/>
        <v>8.8</v>
      </c>
      <c r="M43" s="126" t="str">
        <f>IF(Q43="","",_xlfn.XLOOKUP(Q43,立项!W:W,立项!H:H))</f>
        <v>一般</v>
      </c>
      <c r="N43" s="130" t="str">
        <f t="shared" si="2"/>
        <v>应付00209</v>
      </c>
      <c r="O43" s="130">
        <f t="shared" si="3"/>
        <v>4</v>
      </c>
      <c r="P43" s="131">
        <f t="shared" si="4"/>
        <v>27</v>
      </c>
      <c r="Q43" s="135" t="str">
        <f t="shared" si="5"/>
        <v>Z20230413-000019</v>
      </c>
      <c r="R43" s="136"/>
      <c r="S43" s="137"/>
      <c r="T43" s="137"/>
      <c r="U43" s="137"/>
    </row>
    <row r="44" s="93" customFormat="1" customHeight="1" spans="2:21">
      <c r="B44" s="109" t="s">
        <v>2466</v>
      </c>
      <c r="C44" s="110" t="s">
        <v>2217</v>
      </c>
      <c r="D44" s="123">
        <v>36883692</v>
      </c>
      <c r="E44" s="110" t="s">
        <v>323</v>
      </c>
      <c r="F44" s="111">
        <v>82</v>
      </c>
      <c r="G44" s="115">
        <v>0.06</v>
      </c>
      <c r="H44" s="113">
        <v>45043</v>
      </c>
      <c r="I44" s="129" t="e">
        <f>IF(B44="","",_xlfn.XLOOKUP(N44,#REF!,#REF!))</f>
        <v>#REF!</v>
      </c>
      <c r="J44" s="126" t="e">
        <f>IF(B44="","",_xlfn.XLOOKUP(N44,#REF!,冷暖工资表!B:B))</f>
        <v>#REF!</v>
      </c>
      <c r="K44" s="126">
        <f t="shared" si="0"/>
        <v>77.36</v>
      </c>
      <c r="L44" s="126">
        <f t="shared" si="1"/>
        <v>4.64</v>
      </c>
      <c r="M44" s="126" t="str">
        <f>IF(Q44="","",_xlfn.XLOOKUP(Q44,立项!W:W,立项!H:H))</f>
        <v>一般</v>
      </c>
      <c r="N44" s="130" t="str">
        <f t="shared" si="2"/>
        <v>应付00280</v>
      </c>
      <c r="O44" s="130">
        <f t="shared" si="3"/>
        <v>4</v>
      </c>
      <c r="P44" s="131">
        <f t="shared" si="4"/>
        <v>27</v>
      </c>
      <c r="Q44" s="135" t="str">
        <f t="shared" si="5"/>
        <v>Z20230413-000017</v>
      </c>
      <c r="R44" s="136"/>
      <c r="S44" s="137"/>
      <c r="T44" s="137"/>
      <c r="U44" s="137"/>
    </row>
    <row r="45" s="93" customFormat="1" customHeight="1" spans="2:21">
      <c r="B45" s="109" t="s">
        <v>2467</v>
      </c>
      <c r="C45" s="110" t="s">
        <v>2217</v>
      </c>
      <c r="D45" s="123">
        <v>36883692</v>
      </c>
      <c r="E45" s="110" t="s">
        <v>323</v>
      </c>
      <c r="F45" s="111">
        <v>11.9</v>
      </c>
      <c r="G45" s="115">
        <v>0.06</v>
      </c>
      <c r="H45" s="113">
        <v>45043</v>
      </c>
      <c r="I45" s="129" t="e">
        <f>IF(B45="","",_xlfn.XLOOKUP(N45,#REF!,#REF!))</f>
        <v>#REF!</v>
      </c>
      <c r="J45" s="126" t="e">
        <f>IF(B45="","",_xlfn.XLOOKUP(N45,#REF!,冷暖工资表!B:B))</f>
        <v>#REF!</v>
      </c>
      <c r="K45" s="126">
        <f t="shared" si="0"/>
        <v>11.23</v>
      </c>
      <c r="L45" s="126">
        <f t="shared" si="1"/>
        <v>0.67</v>
      </c>
      <c r="M45" s="126" t="str">
        <f>IF(Q45="","",_xlfn.XLOOKUP(Q45,立项!W:W,立项!H:H))</f>
        <v>一般</v>
      </c>
      <c r="N45" s="130" t="str">
        <f t="shared" si="2"/>
        <v>应付00349</v>
      </c>
      <c r="O45" s="130">
        <f t="shared" si="3"/>
        <v>4</v>
      </c>
      <c r="P45" s="131">
        <f t="shared" si="4"/>
        <v>27</v>
      </c>
      <c r="Q45" s="135" t="str">
        <f t="shared" si="5"/>
        <v>Z20230413-000052</v>
      </c>
      <c r="R45" s="136"/>
      <c r="S45" s="137"/>
      <c r="T45" s="137"/>
      <c r="U45" s="137"/>
    </row>
    <row r="46" s="93" customFormat="1" customHeight="1" spans="2:21">
      <c r="B46" s="109" t="s">
        <v>2468</v>
      </c>
      <c r="C46" s="110" t="s">
        <v>2217</v>
      </c>
      <c r="D46" s="123">
        <v>36883692</v>
      </c>
      <c r="E46" s="110" t="s">
        <v>323</v>
      </c>
      <c r="F46" s="111">
        <v>33.6</v>
      </c>
      <c r="G46" s="115">
        <v>0.06</v>
      </c>
      <c r="H46" s="113">
        <v>45043</v>
      </c>
      <c r="I46" s="129" t="e">
        <f>IF(B46="","",_xlfn.XLOOKUP(N46,#REF!,#REF!))</f>
        <v>#REF!</v>
      </c>
      <c r="J46" s="126" t="e">
        <f>IF(B46="","",_xlfn.XLOOKUP(N46,#REF!,冷暖工资表!B:B))</f>
        <v>#REF!</v>
      </c>
      <c r="K46" s="126">
        <f t="shared" si="0"/>
        <v>31.7</v>
      </c>
      <c r="L46" s="126">
        <f t="shared" si="1"/>
        <v>1.9</v>
      </c>
      <c r="M46" s="126" t="str">
        <f>IF(Q46="","",_xlfn.XLOOKUP(Q46,立项!W:W,立项!H:H))</f>
        <v>一般</v>
      </c>
      <c r="N46" s="130" t="str">
        <f t="shared" si="2"/>
        <v>应付00310</v>
      </c>
      <c r="O46" s="130">
        <f t="shared" si="3"/>
        <v>4</v>
      </c>
      <c r="P46" s="131">
        <f t="shared" si="4"/>
        <v>27</v>
      </c>
      <c r="Q46" s="135" t="str">
        <f t="shared" si="5"/>
        <v>Z20230413-000011</v>
      </c>
      <c r="R46" s="136"/>
      <c r="S46" s="137"/>
      <c r="T46" s="137"/>
      <c r="U46" s="137"/>
    </row>
    <row r="47" s="93" customFormat="1" customHeight="1" spans="2:21">
      <c r="B47" s="109" t="s">
        <v>2469</v>
      </c>
      <c r="C47" s="110" t="s">
        <v>2217</v>
      </c>
      <c r="D47" s="123">
        <v>36883692</v>
      </c>
      <c r="E47" s="110" t="s">
        <v>323</v>
      </c>
      <c r="F47" s="111">
        <v>8.4</v>
      </c>
      <c r="G47" s="115">
        <v>0.06</v>
      </c>
      <c r="H47" s="113">
        <v>45043</v>
      </c>
      <c r="I47" s="129" t="e">
        <f>IF(B47="","",_xlfn.XLOOKUP(N47,#REF!,#REF!))</f>
        <v>#REF!</v>
      </c>
      <c r="J47" s="126" t="e">
        <f>IF(B47="","",_xlfn.XLOOKUP(N47,#REF!,冷暖工资表!B:B))</f>
        <v>#REF!</v>
      </c>
      <c r="K47" s="126">
        <f t="shared" si="0"/>
        <v>7.92</v>
      </c>
      <c r="L47" s="126">
        <f t="shared" si="1"/>
        <v>0.48</v>
      </c>
      <c r="M47" s="126" t="str">
        <f>IF(Q47="","",_xlfn.XLOOKUP(Q47,立项!W:W,立项!H:H))</f>
        <v>一般</v>
      </c>
      <c r="N47" s="130" t="str">
        <f t="shared" si="2"/>
        <v>应付00221</v>
      </c>
      <c r="O47" s="130">
        <f t="shared" si="3"/>
        <v>4</v>
      </c>
      <c r="P47" s="131">
        <f t="shared" si="4"/>
        <v>27</v>
      </c>
      <c r="Q47" s="135" t="str">
        <f t="shared" si="5"/>
        <v>Z20230413-000018</v>
      </c>
      <c r="R47" s="136"/>
      <c r="S47" s="137"/>
      <c r="T47" s="137"/>
      <c r="U47" s="137"/>
    </row>
    <row r="48" s="93" customFormat="1" customHeight="1" spans="2:21">
      <c r="B48" s="109" t="s">
        <v>2470</v>
      </c>
      <c r="C48" s="110" t="s">
        <v>2233</v>
      </c>
      <c r="D48" s="124">
        <v>40180396</v>
      </c>
      <c r="E48" s="110" t="s">
        <v>323</v>
      </c>
      <c r="F48" s="111">
        <v>12400</v>
      </c>
      <c r="G48" s="115">
        <v>0.13</v>
      </c>
      <c r="H48" s="113">
        <v>45043</v>
      </c>
      <c r="I48" s="129" t="e">
        <f>IF(B48="","",_xlfn.XLOOKUP(N48,#REF!,#REF!))</f>
        <v>#REF!</v>
      </c>
      <c r="J48" s="126" t="e">
        <f>IF(B48="","",_xlfn.XLOOKUP(N48,#REF!,冷暖工资表!B:B))</f>
        <v>#REF!</v>
      </c>
      <c r="K48" s="126">
        <f t="shared" si="0"/>
        <v>10973.45</v>
      </c>
      <c r="L48" s="126">
        <f t="shared" si="1"/>
        <v>1426.55</v>
      </c>
      <c r="M48" s="126" t="str">
        <f>IF(Q48="","",_xlfn.XLOOKUP(Q48,立项!W:W,立项!H:H))</f>
        <v>一般</v>
      </c>
      <c r="N48" s="130" t="str">
        <f t="shared" si="2"/>
        <v>应付00359</v>
      </c>
      <c r="O48" s="130">
        <f t="shared" si="3"/>
        <v>4</v>
      </c>
      <c r="P48" s="131">
        <f t="shared" si="4"/>
        <v>27</v>
      </c>
      <c r="Q48" s="135" t="str">
        <f t="shared" si="5"/>
        <v>P20230421-000947</v>
      </c>
      <c r="R48" s="136"/>
      <c r="S48" s="137"/>
      <c r="T48" s="137"/>
      <c r="U48" s="137"/>
    </row>
    <row r="49" s="93" customFormat="1" customHeight="1" spans="2:21">
      <c r="B49" s="109" t="s">
        <v>2471</v>
      </c>
      <c r="C49" s="110" t="s">
        <v>2233</v>
      </c>
      <c r="D49" s="124">
        <v>40180396</v>
      </c>
      <c r="E49" s="110" t="s">
        <v>323</v>
      </c>
      <c r="F49" s="111">
        <v>3100</v>
      </c>
      <c r="G49" s="115">
        <v>0.13</v>
      </c>
      <c r="H49" s="113">
        <v>45043</v>
      </c>
      <c r="I49" s="129" t="e">
        <f>IF(B49="","",_xlfn.XLOOKUP(N49,#REF!,#REF!))</f>
        <v>#REF!</v>
      </c>
      <c r="J49" s="126" t="e">
        <f>IF(B49="","",_xlfn.XLOOKUP(N49,#REF!,冷暖工资表!B:B))</f>
        <v>#REF!</v>
      </c>
      <c r="K49" s="126">
        <f t="shared" si="0"/>
        <v>2743.36</v>
      </c>
      <c r="L49" s="126">
        <f t="shared" si="1"/>
        <v>356.64</v>
      </c>
      <c r="M49" s="126" t="str">
        <f>IF(Q49="","",_xlfn.XLOOKUP(Q49,立项!W:W,立项!H:H))</f>
        <v>一般</v>
      </c>
      <c r="N49" s="130" t="str">
        <f t="shared" si="2"/>
        <v>应付00360</v>
      </c>
      <c r="O49" s="130">
        <f t="shared" si="3"/>
        <v>4</v>
      </c>
      <c r="P49" s="131">
        <f t="shared" si="4"/>
        <v>27</v>
      </c>
      <c r="Q49" s="135" t="str">
        <f t="shared" si="5"/>
        <v>P20230413-000937</v>
      </c>
      <c r="R49" s="136"/>
      <c r="S49" s="137"/>
      <c r="T49" s="137"/>
      <c r="U49" s="137"/>
    </row>
    <row r="50" s="93" customFormat="1" customHeight="1" spans="2:21">
      <c r="B50" s="109" t="s">
        <v>2472</v>
      </c>
      <c r="C50" s="110" t="s">
        <v>2233</v>
      </c>
      <c r="D50" s="124">
        <v>40180396</v>
      </c>
      <c r="E50" s="110" t="s">
        <v>323</v>
      </c>
      <c r="F50" s="111">
        <v>13200</v>
      </c>
      <c r="G50" s="115">
        <v>0.13</v>
      </c>
      <c r="H50" s="113">
        <v>45043</v>
      </c>
      <c r="I50" s="129" t="e">
        <f>IF(B50="","",_xlfn.XLOOKUP(N50,#REF!,#REF!))</f>
        <v>#REF!</v>
      </c>
      <c r="J50" s="126" t="e">
        <f>IF(B50="","",_xlfn.XLOOKUP(N50,#REF!,冷暖工资表!B:B))</f>
        <v>#REF!</v>
      </c>
      <c r="K50" s="126">
        <f t="shared" si="0"/>
        <v>11681.42</v>
      </c>
      <c r="L50" s="126">
        <f t="shared" si="1"/>
        <v>1518.58</v>
      </c>
      <c r="M50" s="126" t="str">
        <f>IF(Q50="","",_xlfn.XLOOKUP(Q50,立项!W:W,立项!H:H))</f>
        <v>一般</v>
      </c>
      <c r="N50" s="130" t="str">
        <f t="shared" si="2"/>
        <v>应付00361</v>
      </c>
      <c r="O50" s="130">
        <f t="shared" si="3"/>
        <v>4</v>
      </c>
      <c r="P50" s="131">
        <f t="shared" si="4"/>
        <v>27</v>
      </c>
      <c r="Q50" s="135" t="str">
        <f t="shared" si="5"/>
        <v>P20230423-000949</v>
      </c>
      <c r="R50" s="136"/>
      <c r="S50" s="137"/>
      <c r="T50" s="137"/>
      <c r="U50" s="137"/>
    </row>
    <row r="51" s="93" customFormat="1" customHeight="1" spans="2:21">
      <c r="B51" s="109" t="s">
        <v>2473</v>
      </c>
      <c r="C51" s="110" t="s">
        <v>2233</v>
      </c>
      <c r="D51" s="124">
        <v>40180396</v>
      </c>
      <c r="E51" s="110" t="s">
        <v>323</v>
      </c>
      <c r="F51" s="111">
        <v>8000</v>
      </c>
      <c r="G51" s="115">
        <v>0.13</v>
      </c>
      <c r="H51" s="113">
        <v>45043</v>
      </c>
      <c r="I51" s="129" t="e">
        <f>IF(B51="","",_xlfn.XLOOKUP(N51,#REF!,#REF!))</f>
        <v>#REF!</v>
      </c>
      <c r="J51" s="126" t="e">
        <f>IF(B51="","",_xlfn.XLOOKUP(N51,#REF!,冷暖工资表!B:B))</f>
        <v>#REF!</v>
      </c>
      <c r="K51" s="126">
        <f t="shared" si="0"/>
        <v>7079.65</v>
      </c>
      <c r="L51" s="126">
        <f t="shared" si="1"/>
        <v>920.35</v>
      </c>
      <c r="M51" s="126" t="str">
        <f>IF(Q51="","",_xlfn.XLOOKUP(Q51,立项!W:W,立项!H:H))</f>
        <v>一般</v>
      </c>
      <c r="N51" s="130" t="str">
        <f t="shared" si="2"/>
        <v>应付00362</v>
      </c>
      <c r="O51" s="130">
        <f t="shared" si="3"/>
        <v>4</v>
      </c>
      <c r="P51" s="131">
        <f t="shared" si="4"/>
        <v>27</v>
      </c>
      <c r="Q51" s="135" t="str">
        <f t="shared" si="5"/>
        <v>P20230404-000919</v>
      </c>
      <c r="R51" s="136"/>
      <c r="S51" s="137"/>
      <c r="T51" s="137"/>
      <c r="U51" s="137"/>
    </row>
    <row r="52" s="93" customFormat="1" customHeight="1" spans="2:21">
      <c r="B52" s="109"/>
      <c r="C52" s="110" t="s">
        <v>2233</v>
      </c>
      <c r="D52" s="110">
        <v>40180435</v>
      </c>
      <c r="E52" s="110" t="s">
        <v>323</v>
      </c>
      <c r="F52" s="111">
        <v>15800</v>
      </c>
      <c r="G52" s="115">
        <v>0.13</v>
      </c>
      <c r="H52" s="113">
        <v>45044</v>
      </c>
      <c r="I52" s="129" t="str">
        <f>IF(B52="","",_xlfn.XLOOKUP(N52,#REF!,#REF!))</f>
        <v/>
      </c>
      <c r="J52" s="126" t="str">
        <f>IF(B52="","",_xlfn.XLOOKUP(N52,#REF!,冷暖工资表!B:B))</f>
        <v/>
      </c>
      <c r="K52" s="126">
        <f t="shared" si="0"/>
        <v>13982.3</v>
      </c>
      <c r="L52" s="126">
        <f t="shared" si="1"/>
        <v>1817.7</v>
      </c>
      <c r="M52" s="126" t="str">
        <f>IF(Q52="","",_xlfn.XLOOKUP(Q52,立项!W:W,立项!H:H))</f>
        <v/>
      </c>
      <c r="N52" s="130" t="str">
        <f t="shared" si="2"/>
        <v/>
      </c>
      <c r="O52" s="130">
        <f t="shared" si="3"/>
        <v>4</v>
      </c>
      <c r="P52" s="131">
        <f t="shared" si="4"/>
        <v>28</v>
      </c>
      <c r="Q52" s="135" t="str">
        <f t="shared" si="5"/>
        <v/>
      </c>
      <c r="R52" s="136"/>
      <c r="S52" s="137"/>
      <c r="T52" s="137"/>
      <c r="U52" s="137"/>
    </row>
    <row r="53" s="93" customFormat="1" customHeight="1" spans="2:21">
      <c r="B53" s="109" t="s">
        <v>2474</v>
      </c>
      <c r="C53" s="110" t="s">
        <v>2280</v>
      </c>
      <c r="D53" s="382" t="s">
        <v>2475</v>
      </c>
      <c r="E53" s="110" t="s">
        <v>323</v>
      </c>
      <c r="F53" s="111">
        <v>530</v>
      </c>
      <c r="G53" s="115">
        <v>0.06</v>
      </c>
      <c r="H53" s="113">
        <v>45044</v>
      </c>
      <c r="I53" s="129" t="e">
        <f>IF(B53="","",_xlfn.XLOOKUP(N53,#REF!,#REF!))</f>
        <v>#REF!</v>
      </c>
      <c r="J53" s="126" t="e">
        <f>IF(B53="","",_xlfn.XLOOKUP(N53,#REF!,冷暖工资表!B:B))</f>
        <v>#REF!</v>
      </c>
      <c r="K53" s="126">
        <f t="shared" si="0"/>
        <v>500</v>
      </c>
      <c r="L53" s="126">
        <f t="shared" si="1"/>
        <v>30</v>
      </c>
      <c r="M53" s="126" t="str">
        <f>IF(Q53="","",_xlfn.XLOOKUP(Q53,立项!W:W,立项!H:H))</f>
        <v>一般</v>
      </c>
      <c r="N53" s="130" t="str">
        <f t="shared" si="2"/>
        <v>应付00200</v>
      </c>
      <c r="O53" s="130">
        <f t="shared" si="3"/>
        <v>4</v>
      </c>
      <c r="P53" s="131">
        <f t="shared" si="4"/>
        <v>28</v>
      </c>
      <c r="Q53" s="135" t="str">
        <f t="shared" si="5"/>
        <v>Z20230413-000019</v>
      </c>
      <c r="R53" s="136"/>
      <c r="S53" s="137"/>
      <c r="T53" s="137"/>
      <c r="U53" s="137"/>
    </row>
    <row r="54" s="93" customFormat="1" customHeight="1" spans="2:21">
      <c r="B54" s="109" t="s">
        <v>2476</v>
      </c>
      <c r="C54" s="110" t="s">
        <v>2408</v>
      </c>
      <c r="D54" s="110">
        <v>11042926</v>
      </c>
      <c r="E54" s="110" t="s">
        <v>323</v>
      </c>
      <c r="F54" s="111">
        <v>300000</v>
      </c>
      <c r="G54" s="115">
        <v>0.01</v>
      </c>
      <c r="H54" s="113">
        <v>45051</v>
      </c>
      <c r="I54" s="129" t="e">
        <f>IF(B54="","",_xlfn.XLOOKUP(N54,#REF!,#REF!))</f>
        <v>#REF!</v>
      </c>
      <c r="J54" s="126" t="e">
        <f>IF(B54="","",_xlfn.XLOOKUP(N54,#REF!,冷暖工资表!B:B))</f>
        <v>#REF!</v>
      </c>
      <c r="K54" s="126">
        <f t="shared" si="0"/>
        <v>297029.7</v>
      </c>
      <c r="L54" s="126">
        <f t="shared" si="1"/>
        <v>2970.3</v>
      </c>
      <c r="M54" s="126" t="str">
        <f>IF(Q54="","",_xlfn.XLOOKUP(Q54,立项!W:W,立项!H:H))</f>
        <v>一般</v>
      </c>
      <c r="N54" s="130" t="str">
        <f t="shared" si="2"/>
        <v>应付00128</v>
      </c>
      <c r="O54" s="130">
        <f t="shared" si="3"/>
        <v>5</v>
      </c>
      <c r="P54" s="131">
        <f t="shared" si="4"/>
        <v>5</v>
      </c>
      <c r="Q54" s="135" t="str">
        <f t="shared" si="5"/>
        <v>Z20230413-000014</v>
      </c>
      <c r="R54" s="136"/>
      <c r="S54" s="137"/>
      <c r="T54" s="137"/>
      <c r="U54" s="137"/>
    </row>
    <row r="55" s="93" customFormat="1" customHeight="1" spans="2:21">
      <c r="B55" s="109" t="s">
        <v>2477</v>
      </c>
      <c r="C55" s="110" t="s">
        <v>2398</v>
      </c>
      <c r="D55" s="382" t="s">
        <v>2478</v>
      </c>
      <c r="E55" s="110" t="s">
        <v>323</v>
      </c>
      <c r="F55" s="111">
        <v>2641.77</v>
      </c>
      <c r="G55" s="115">
        <v>0.06</v>
      </c>
      <c r="H55" s="113">
        <v>45051</v>
      </c>
      <c r="I55" s="129" t="e">
        <f>IF(B55="","",_xlfn.XLOOKUP(N55,#REF!,#REF!))</f>
        <v>#REF!</v>
      </c>
      <c r="J55" s="126" t="e">
        <f>IF(B55="","",_xlfn.XLOOKUP(N55,#REF!,冷暖工资表!B:B))</f>
        <v>#REF!</v>
      </c>
      <c r="K55" s="126">
        <f t="shared" si="0"/>
        <v>2492.24</v>
      </c>
      <c r="L55" s="126">
        <f t="shared" si="1"/>
        <v>149.53</v>
      </c>
      <c r="M55" s="126" t="str">
        <f>IF(Q55="","",_xlfn.XLOOKUP(Q55,立项!W:W,立项!H:H))</f>
        <v>一般</v>
      </c>
      <c r="N55" s="130" t="str">
        <f t="shared" si="2"/>
        <v>应付00235</v>
      </c>
      <c r="O55" s="130">
        <f t="shared" si="3"/>
        <v>5</v>
      </c>
      <c r="P55" s="131">
        <f t="shared" si="4"/>
        <v>5</v>
      </c>
      <c r="Q55" s="135" t="str">
        <f t="shared" si="5"/>
        <v>Z20230413-000018</v>
      </c>
      <c r="R55" s="136"/>
      <c r="S55" s="137"/>
      <c r="T55" s="137"/>
      <c r="U55" s="137"/>
    </row>
    <row r="56" s="93" customFormat="1" customHeight="1" spans="2:21">
      <c r="B56" s="109"/>
      <c r="C56" s="110" t="s">
        <v>2240</v>
      </c>
      <c r="D56" s="110">
        <v>43446836</v>
      </c>
      <c r="E56" s="110" t="s">
        <v>323</v>
      </c>
      <c r="F56" s="111">
        <v>235</v>
      </c>
      <c r="G56" s="115">
        <v>0.06</v>
      </c>
      <c r="H56" s="113">
        <v>45053</v>
      </c>
      <c r="I56" s="129" t="str">
        <f>IF(B56="","",_xlfn.XLOOKUP(N56,#REF!,#REF!))</f>
        <v/>
      </c>
      <c r="J56" s="126" t="str">
        <f>IF(B56="","",_xlfn.XLOOKUP(N56,#REF!,冷暖工资表!B:B))</f>
        <v/>
      </c>
      <c r="K56" s="126">
        <f t="shared" si="0"/>
        <v>221.7</v>
      </c>
      <c r="L56" s="126">
        <f t="shared" si="1"/>
        <v>13.3</v>
      </c>
      <c r="M56" s="126" t="str">
        <f>IF(Q56="","",_xlfn.XLOOKUP(Q56,立项!W:W,立项!H:H))</f>
        <v/>
      </c>
      <c r="N56" s="130" t="str">
        <f t="shared" si="2"/>
        <v/>
      </c>
      <c r="O56" s="130">
        <f t="shared" si="3"/>
        <v>5</v>
      </c>
      <c r="P56" s="131">
        <f t="shared" si="4"/>
        <v>7</v>
      </c>
      <c r="Q56" s="135" t="str">
        <f t="shared" si="5"/>
        <v/>
      </c>
      <c r="R56" s="136"/>
      <c r="S56" s="137"/>
      <c r="T56" s="137"/>
      <c r="U56" s="137"/>
    </row>
    <row r="57" s="93" customFormat="1" customHeight="1" spans="2:21">
      <c r="B57" s="109" t="s">
        <v>2479</v>
      </c>
      <c r="C57" s="110" t="s">
        <v>2405</v>
      </c>
      <c r="D57" s="110">
        <v>11461703</v>
      </c>
      <c r="E57" s="110" t="s">
        <v>323</v>
      </c>
      <c r="F57" s="111">
        <v>53398.89</v>
      </c>
      <c r="G57" s="115">
        <v>0.06</v>
      </c>
      <c r="H57" s="113">
        <v>45042</v>
      </c>
      <c r="I57" s="129" t="e">
        <f>IF(B57="","",_xlfn.XLOOKUP(N57,#REF!,#REF!))</f>
        <v>#REF!</v>
      </c>
      <c r="J57" s="126" t="e">
        <f>IF(B57="","",_xlfn.XLOOKUP(N57,#REF!,冷暖工资表!B:B))</f>
        <v>#REF!</v>
      </c>
      <c r="K57" s="126">
        <f t="shared" si="0"/>
        <v>50376.31</v>
      </c>
      <c r="L57" s="126">
        <f t="shared" si="1"/>
        <v>3022.58</v>
      </c>
      <c r="M57" s="126" t="str">
        <f>IF(Q57="","",_xlfn.XLOOKUP(Q57,立项!W:W,立项!H:H))</f>
        <v>一般</v>
      </c>
      <c r="N57" s="130" t="str">
        <f t="shared" si="2"/>
        <v>应付00180</v>
      </c>
      <c r="O57" s="130">
        <f t="shared" si="3"/>
        <v>4</v>
      </c>
      <c r="P57" s="131">
        <f t="shared" si="4"/>
        <v>26</v>
      </c>
      <c r="Q57" s="135" t="str">
        <f t="shared" si="5"/>
        <v>P20220610-000132</v>
      </c>
      <c r="R57" s="136"/>
      <c r="S57" s="137"/>
      <c r="T57" s="137"/>
      <c r="U57" s="137"/>
    </row>
    <row r="58" s="93" customFormat="1" customHeight="1" spans="2:21">
      <c r="B58" s="109" t="s">
        <v>2480</v>
      </c>
      <c r="C58" s="110" t="s">
        <v>2405</v>
      </c>
      <c r="D58" s="110">
        <v>11461704</v>
      </c>
      <c r="E58" s="110" t="s">
        <v>323</v>
      </c>
      <c r="F58" s="111">
        <v>39504.14</v>
      </c>
      <c r="G58" s="115">
        <v>0.06</v>
      </c>
      <c r="H58" s="113">
        <v>45042</v>
      </c>
      <c r="I58" s="129" t="e">
        <f>IF(B58="","",_xlfn.XLOOKUP(N58,#REF!,#REF!))</f>
        <v>#REF!</v>
      </c>
      <c r="J58" s="126" t="e">
        <f>IF(B58="","",_xlfn.XLOOKUP(N58,#REF!,冷暖工资表!B:B))</f>
        <v>#REF!</v>
      </c>
      <c r="K58" s="126">
        <f t="shared" si="0"/>
        <v>37268.06</v>
      </c>
      <c r="L58" s="126">
        <f t="shared" si="1"/>
        <v>2236.08</v>
      </c>
      <c r="M58" s="126" t="str">
        <f>IF(Q58="","",_xlfn.XLOOKUP(Q58,立项!W:W,立项!H:H))</f>
        <v>小规模</v>
      </c>
      <c r="N58" s="130" t="str">
        <f t="shared" si="2"/>
        <v>应付00339</v>
      </c>
      <c r="O58" s="130">
        <f t="shared" si="3"/>
        <v>4</v>
      </c>
      <c r="P58" s="131">
        <f t="shared" si="4"/>
        <v>26</v>
      </c>
      <c r="Q58" s="135" t="str">
        <f t="shared" si="5"/>
        <v>P20220610-000579</v>
      </c>
      <c r="R58" s="136"/>
      <c r="S58" s="137"/>
      <c r="T58" s="137"/>
      <c r="U58" s="137"/>
    </row>
    <row r="59" s="93" customFormat="1" customHeight="1" spans="2:21">
      <c r="B59" s="94"/>
      <c r="C59" s="95"/>
      <c r="D59" s="95"/>
      <c r="E59" s="95"/>
      <c r="F59" s="96"/>
      <c r="G59" s="97"/>
      <c r="H59" s="98"/>
      <c r="I59" s="129" t="str">
        <f>IF(B59="","",_xlfn.XLOOKUP(N59,#REF!,#REF!))</f>
        <v/>
      </c>
      <c r="J59" s="126" t="str">
        <f>IF(B59="","",_xlfn.XLOOKUP(N59,#REF!,冷暖工资表!B:B))</f>
        <v/>
      </c>
      <c r="K59" s="126" t="str">
        <f t="shared" si="0"/>
        <v/>
      </c>
      <c r="L59" s="126" t="str">
        <f t="shared" si="1"/>
        <v/>
      </c>
      <c r="M59" s="126" t="str">
        <f>IF(Q59="","",_xlfn.XLOOKUP(Q59,立项!W:W,立项!H:H))</f>
        <v/>
      </c>
      <c r="N59" s="130" t="str">
        <f t="shared" si="2"/>
        <v/>
      </c>
      <c r="O59" s="130" t="str">
        <f t="shared" si="3"/>
        <v/>
      </c>
      <c r="P59" s="131" t="str">
        <f t="shared" si="4"/>
        <v/>
      </c>
      <c r="Q59" s="135" t="str">
        <f t="shared" si="5"/>
        <v/>
      </c>
      <c r="R59" s="103"/>
      <c r="S59" s="102"/>
      <c r="T59" s="102"/>
      <c r="U59" s="102"/>
    </row>
    <row r="60" s="93" customFormat="1" customHeight="1" spans="2:21">
      <c r="B60" s="94"/>
      <c r="C60" s="95"/>
      <c r="D60" s="95"/>
      <c r="E60" s="95"/>
      <c r="F60" s="96"/>
      <c r="G60" s="97"/>
      <c r="H60" s="98"/>
      <c r="I60" s="129" t="str">
        <f>IF(B60="","",_xlfn.XLOOKUP(N60,#REF!,#REF!))</f>
        <v/>
      </c>
      <c r="J60" s="126" t="str">
        <f>IF(B60="","",_xlfn.XLOOKUP(N60,#REF!,冷暖工资表!B:B))</f>
        <v/>
      </c>
      <c r="K60" s="126" t="str">
        <f t="shared" si="0"/>
        <v/>
      </c>
      <c r="L60" s="126" t="str">
        <f t="shared" si="1"/>
        <v/>
      </c>
      <c r="M60" s="126" t="str">
        <f>IF(Q60="","",_xlfn.XLOOKUP(Q60,立项!W:W,立项!H:H))</f>
        <v/>
      </c>
      <c r="N60" s="130" t="str">
        <f t="shared" si="2"/>
        <v/>
      </c>
      <c r="O60" s="130" t="str">
        <f t="shared" si="3"/>
        <v/>
      </c>
      <c r="P60" s="131" t="str">
        <f t="shared" si="4"/>
        <v/>
      </c>
      <c r="Q60" s="135" t="str">
        <f t="shared" si="5"/>
        <v/>
      </c>
      <c r="R60" s="103"/>
      <c r="S60" s="102"/>
      <c r="T60" s="102"/>
      <c r="U60" s="102"/>
    </row>
    <row r="61" s="93" customFormat="1" customHeight="1" spans="2:21">
      <c r="B61" s="94"/>
      <c r="C61" s="95"/>
      <c r="D61" s="95"/>
      <c r="E61" s="95"/>
      <c r="F61" s="96"/>
      <c r="G61" s="97"/>
      <c r="H61" s="98"/>
      <c r="I61" s="129" t="str">
        <f>IF(B61="","",_xlfn.XLOOKUP(N61,#REF!,#REF!))</f>
        <v/>
      </c>
      <c r="J61" s="126" t="str">
        <f>IF(B61="","",_xlfn.XLOOKUP(N61,#REF!,冷暖工资表!B:B))</f>
        <v/>
      </c>
      <c r="K61" s="126" t="str">
        <f t="shared" si="0"/>
        <v/>
      </c>
      <c r="L61" s="126" t="str">
        <f t="shared" si="1"/>
        <v/>
      </c>
      <c r="M61" s="126" t="str">
        <f>IF(Q61="","",_xlfn.XLOOKUP(Q61,立项!W:W,立项!H:H))</f>
        <v/>
      </c>
      <c r="N61" s="130" t="str">
        <f t="shared" si="2"/>
        <v/>
      </c>
      <c r="O61" s="130" t="str">
        <f t="shared" si="3"/>
        <v/>
      </c>
      <c r="P61" s="131" t="str">
        <f t="shared" si="4"/>
        <v/>
      </c>
      <c r="Q61" s="135" t="str">
        <f t="shared" si="5"/>
        <v/>
      </c>
      <c r="R61" s="103"/>
      <c r="S61" s="102"/>
      <c r="T61" s="102"/>
      <c r="U61" s="102"/>
    </row>
    <row r="62" s="93" customFormat="1" customHeight="1" spans="2:21">
      <c r="B62" s="94"/>
      <c r="C62" s="95"/>
      <c r="D62" s="95"/>
      <c r="E62" s="95"/>
      <c r="F62" s="96"/>
      <c r="G62" s="97"/>
      <c r="H62" s="98"/>
      <c r="I62" s="129" t="str">
        <f>IF(B62="","",_xlfn.XLOOKUP(N62,#REF!,#REF!))</f>
        <v/>
      </c>
      <c r="J62" s="126" t="str">
        <f>IF(B62="","",_xlfn.XLOOKUP(N62,#REF!,冷暖工资表!B:B))</f>
        <v/>
      </c>
      <c r="K62" s="126" t="str">
        <f t="shared" si="0"/>
        <v/>
      </c>
      <c r="L62" s="126" t="str">
        <f t="shared" si="1"/>
        <v/>
      </c>
      <c r="M62" s="126" t="str">
        <f>IF(Q62="","",_xlfn.XLOOKUP(Q62,立项!W:W,立项!H:H))</f>
        <v/>
      </c>
      <c r="N62" s="130" t="str">
        <f t="shared" si="2"/>
        <v/>
      </c>
      <c r="O62" s="130" t="str">
        <f t="shared" si="3"/>
        <v/>
      </c>
      <c r="P62" s="131" t="str">
        <f t="shared" si="4"/>
        <v/>
      </c>
      <c r="Q62" s="135" t="str">
        <f t="shared" si="5"/>
        <v/>
      </c>
      <c r="R62" s="103"/>
      <c r="S62" s="102"/>
      <c r="T62" s="102"/>
      <c r="U62" s="102"/>
    </row>
    <row r="63" s="93" customFormat="1" customHeight="1" spans="2:21">
      <c r="B63" s="94"/>
      <c r="C63" s="95"/>
      <c r="D63" s="95"/>
      <c r="E63" s="95"/>
      <c r="F63" s="96"/>
      <c r="G63" s="97"/>
      <c r="H63" s="98"/>
      <c r="I63" s="129" t="str">
        <f>IF(B63="","",_xlfn.XLOOKUP(N63,#REF!,#REF!))</f>
        <v/>
      </c>
      <c r="J63" s="126" t="str">
        <f>IF(B63="","",_xlfn.XLOOKUP(N63,#REF!,冷暖工资表!B:B))</f>
        <v/>
      </c>
      <c r="K63" s="126" t="str">
        <f t="shared" si="0"/>
        <v/>
      </c>
      <c r="L63" s="126" t="str">
        <f t="shared" si="1"/>
        <v/>
      </c>
      <c r="M63" s="126" t="str">
        <f>IF(Q63="","",_xlfn.XLOOKUP(Q63,立项!W:W,立项!H:H))</f>
        <v/>
      </c>
      <c r="N63" s="130" t="str">
        <f t="shared" si="2"/>
        <v/>
      </c>
      <c r="O63" s="130" t="str">
        <f t="shared" si="3"/>
        <v/>
      </c>
      <c r="P63" s="131" t="str">
        <f t="shared" si="4"/>
        <v/>
      </c>
      <c r="Q63" s="135" t="str">
        <f t="shared" si="5"/>
        <v/>
      </c>
      <c r="R63" s="103"/>
      <c r="S63" s="102"/>
      <c r="T63" s="102"/>
      <c r="U63" s="102"/>
    </row>
    <row r="64" s="93" customFormat="1" customHeight="1" spans="2:21">
      <c r="B64" s="94"/>
      <c r="C64" s="95"/>
      <c r="D64" s="95"/>
      <c r="E64" s="95"/>
      <c r="F64" s="96"/>
      <c r="G64" s="97"/>
      <c r="H64" s="98"/>
      <c r="I64" s="129" t="str">
        <f>IF(B64="","",_xlfn.XLOOKUP(N64,#REF!,#REF!))</f>
        <v/>
      </c>
      <c r="J64" s="126" t="str">
        <f>IF(B64="","",_xlfn.XLOOKUP(N64,#REF!,冷暖工资表!B:B))</f>
        <v/>
      </c>
      <c r="K64" s="126" t="str">
        <f t="shared" si="0"/>
        <v/>
      </c>
      <c r="L64" s="126" t="str">
        <f t="shared" si="1"/>
        <v/>
      </c>
      <c r="M64" s="126" t="str">
        <f>IF(Q64="","",_xlfn.XLOOKUP(Q64,立项!W:W,立项!H:H))</f>
        <v/>
      </c>
      <c r="N64" s="130" t="str">
        <f t="shared" si="2"/>
        <v/>
      </c>
      <c r="O64" s="130" t="str">
        <f t="shared" si="3"/>
        <v/>
      </c>
      <c r="P64" s="131" t="str">
        <f t="shared" si="4"/>
        <v/>
      </c>
      <c r="Q64" s="135" t="str">
        <f t="shared" si="5"/>
        <v/>
      </c>
      <c r="R64" s="103"/>
      <c r="S64" s="102"/>
      <c r="T64" s="102"/>
      <c r="U64" s="102"/>
    </row>
    <row r="65" s="93" customFormat="1" customHeight="1" spans="2:21">
      <c r="B65" s="94"/>
      <c r="C65" s="95"/>
      <c r="D65" s="95"/>
      <c r="E65" s="95"/>
      <c r="F65" s="96"/>
      <c r="G65" s="97"/>
      <c r="H65" s="98"/>
      <c r="I65" s="129" t="str">
        <f>IF(B65="","",_xlfn.XLOOKUP(N65,#REF!,#REF!))</f>
        <v/>
      </c>
      <c r="J65" s="126" t="str">
        <f>IF(B65="","",_xlfn.XLOOKUP(N65,#REF!,冷暖工资表!B:B))</f>
        <v/>
      </c>
      <c r="K65" s="126" t="str">
        <f t="shared" si="0"/>
        <v/>
      </c>
      <c r="L65" s="126" t="str">
        <f t="shared" si="1"/>
        <v/>
      </c>
      <c r="M65" s="126" t="str">
        <f>IF(Q65="","",_xlfn.XLOOKUP(Q65,立项!W:W,立项!H:H))</f>
        <v/>
      </c>
      <c r="N65" s="130" t="str">
        <f t="shared" si="2"/>
        <v/>
      </c>
      <c r="O65" s="130" t="str">
        <f t="shared" si="3"/>
        <v/>
      </c>
      <c r="P65" s="131" t="str">
        <f t="shared" si="4"/>
        <v/>
      </c>
      <c r="Q65" s="135" t="str">
        <f t="shared" si="5"/>
        <v/>
      </c>
      <c r="R65" s="103"/>
      <c r="S65" s="102"/>
      <c r="T65" s="102"/>
      <c r="U65" s="102"/>
    </row>
    <row r="66" s="93" customFormat="1" customHeight="1" spans="2:21">
      <c r="B66" s="94"/>
      <c r="C66" s="95"/>
      <c r="D66" s="95"/>
      <c r="E66" s="95"/>
      <c r="F66" s="96"/>
      <c r="G66" s="97"/>
      <c r="H66" s="98"/>
      <c r="I66" s="129" t="str">
        <f>IF(B66="","",_xlfn.XLOOKUP(N66,#REF!,#REF!))</f>
        <v/>
      </c>
      <c r="J66" s="126" t="str">
        <f>IF(B66="","",_xlfn.XLOOKUP(N66,#REF!,冷暖工资表!B:B))</f>
        <v/>
      </c>
      <c r="K66" s="126" t="str">
        <f t="shared" ref="K66:K129" si="6">IF(F66="","",F66-L66)</f>
        <v/>
      </c>
      <c r="L66" s="126" t="str">
        <f t="shared" ref="L66:L129" si="7">IF(F66="","",F66*G66/(1+G66))</f>
        <v/>
      </c>
      <c r="M66" s="126" t="str">
        <f>IF(Q66="","",_xlfn.XLOOKUP(Q66,立项!W:W,立项!H:H))</f>
        <v/>
      </c>
      <c r="N66" s="130" t="str">
        <f t="shared" ref="N66:N129" si="8">IF(H66="","",LEFT(B66,7))</f>
        <v/>
      </c>
      <c r="O66" s="130" t="str">
        <f t="shared" ref="O66:O129" si="9">IF(H66="","",MONTH(H66))</f>
        <v/>
      </c>
      <c r="P66" s="131" t="str">
        <f t="shared" ref="P66:P129" si="10">IF(H66="","",DAY(H66))</f>
        <v/>
      </c>
      <c r="Q66" s="135" t="str">
        <f t="shared" ref="Q66:Q129" si="11">IF(B66="","",MID(B66,9,16))</f>
        <v/>
      </c>
      <c r="R66" s="103"/>
      <c r="S66" s="102"/>
      <c r="T66" s="102"/>
      <c r="U66" s="102"/>
    </row>
    <row r="67" s="93" customFormat="1" customHeight="1" spans="2:21">
      <c r="B67" s="94"/>
      <c r="C67" s="95"/>
      <c r="D67" s="95"/>
      <c r="E67" s="95"/>
      <c r="F67" s="96"/>
      <c r="G67" s="97"/>
      <c r="H67" s="98"/>
      <c r="I67" s="129" t="str">
        <f>IF(B67="","",_xlfn.XLOOKUP(N67,#REF!,#REF!))</f>
        <v/>
      </c>
      <c r="J67" s="126" t="str">
        <f>IF(B67="","",_xlfn.XLOOKUP(N67,#REF!,冷暖工资表!B:B))</f>
        <v/>
      </c>
      <c r="K67" s="126" t="str">
        <f t="shared" si="6"/>
        <v/>
      </c>
      <c r="L67" s="126" t="str">
        <f t="shared" si="7"/>
        <v/>
      </c>
      <c r="M67" s="126" t="str">
        <f>IF(Q67="","",_xlfn.XLOOKUP(Q67,立项!W:W,立项!H:H))</f>
        <v/>
      </c>
      <c r="N67" s="130" t="str">
        <f t="shared" si="8"/>
        <v/>
      </c>
      <c r="O67" s="130" t="str">
        <f t="shared" si="9"/>
        <v/>
      </c>
      <c r="P67" s="131" t="str">
        <f t="shared" si="10"/>
        <v/>
      </c>
      <c r="Q67" s="135" t="str">
        <f t="shared" si="11"/>
        <v/>
      </c>
      <c r="R67" s="103"/>
      <c r="S67" s="102"/>
      <c r="T67" s="102"/>
      <c r="U67" s="102"/>
    </row>
    <row r="68" s="93" customFormat="1" customHeight="1" spans="2:21">
      <c r="B68" s="94"/>
      <c r="C68" s="95"/>
      <c r="D68" s="95"/>
      <c r="E68" s="95"/>
      <c r="F68" s="96"/>
      <c r="G68" s="97"/>
      <c r="H68" s="98"/>
      <c r="I68" s="129" t="str">
        <f>IF(B68="","",_xlfn.XLOOKUP(N68,#REF!,#REF!))</f>
        <v/>
      </c>
      <c r="J68" s="126" t="str">
        <f>IF(B68="","",_xlfn.XLOOKUP(N68,#REF!,冷暖工资表!B:B))</f>
        <v/>
      </c>
      <c r="K68" s="126" t="str">
        <f t="shared" si="6"/>
        <v/>
      </c>
      <c r="L68" s="126" t="str">
        <f t="shared" si="7"/>
        <v/>
      </c>
      <c r="M68" s="126" t="str">
        <f>IF(Q68="","",_xlfn.XLOOKUP(Q68,立项!W:W,立项!H:H))</f>
        <v/>
      </c>
      <c r="N68" s="130" t="str">
        <f t="shared" si="8"/>
        <v/>
      </c>
      <c r="O68" s="130" t="str">
        <f t="shared" si="9"/>
        <v/>
      </c>
      <c r="P68" s="131" t="str">
        <f t="shared" si="10"/>
        <v/>
      </c>
      <c r="Q68" s="135" t="str">
        <f t="shared" si="11"/>
        <v/>
      </c>
      <c r="R68" s="103"/>
      <c r="S68" s="102"/>
      <c r="T68" s="102"/>
      <c r="U68" s="102"/>
    </row>
    <row r="69" s="93" customFormat="1" customHeight="1" spans="2:21">
      <c r="B69" s="94"/>
      <c r="C69" s="95"/>
      <c r="D69" s="95"/>
      <c r="E69" s="95"/>
      <c r="F69" s="96"/>
      <c r="G69" s="97"/>
      <c r="H69" s="98"/>
      <c r="I69" s="129" t="str">
        <f>IF(B69="","",_xlfn.XLOOKUP(N69,#REF!,#REF!))</f>
        <v/>
      </c>
      <c r="J69" s="126" t="str">
        <f>IF(B69="","",_xlfn.XLOOKUP(N69,#REF!,冷暖工资表!B:B))</f>
        <v/>
      </c>
      <c r="K69" s="126" t="str">
        <f t="shared" si="6"/>
        <v/>
      </c>
      <c r="L69" s="126" t="str">
        <f t="shared" si="7"/>
        <v/>
      </c>
      <c r="M69" s="126" t="str">
        <f>IF(Q69="","",_xlfn.XLOOKUP(Q69,立项!W:W,立项!H:H))</f>
        <v/>
      </c>
      <c r="N69" s="130" t="str">
        <f t="shared" si="8"/>
        <v/>
      </c>
      <c r="O69" s="130" t="str">
        <f t="shared" si="9"/>
        <v/>
      </c>
      <c r="P69" s="131" t="str">
        <f t="shared" si="10"/>
        <v/>
      </c>
      <c r="Q69" s="135" t="str">
        <f t="shared" si="11"/>
        <v/>
      </c>
      <c r="R69" s="103"/>
      <c r="S69" s="102"/>
      <c r="T69" s="102"/>
      <c r="U69" s="102"/>
    </row>
    <row r="70" s="93" customFormat="1" customHeight="1" spans="2:21">
      <c r="B70" s="94"/>
      <c r="C70" s="95"/>
      <c r="D70" s="95"/>
      <c r="E70" s="95"/>
      <c r="F70" s="96"/>
      <c r="G70" s="97"/>
      <c r="H70" s="98"/>
      <c r="I70" s="129" t="str">
        <f>IF(B70="","",_xlfn.XLOOKUP(N70,#REF!,#REF!))</f>
        <v/>
      </c>
      <c r="J70" s="126" t="str">
        <f>IF(B70="","",_xlfn.XLOOKUP(N70,#REF!,冷暖工资表!B:B))</f>
        <v/>
      </c>
      <c r="K70" s="126" t="str">
        <f t="shared" si="6"/>
        <v/>
      </c>
      <c r="L70" s="126" t="str">
        <f t="shared" si="7"/>
        <v/>
      </c>
      <c r="M70" s="126" t="str">
        <f>IF(Q70="","",_xlfn.XLOOKUP(Q70,立项!W:W,立项!H:H))</f>
        <v/>
      </c>
      <c r="N70" s="130" t="str">
        <f t="shared" si="8"/>
        <v/>
      </c>
      <c r="O70" s="130" t="str">
        <f t="shared" si="9"/>
        <v/>
      </c>
      <c r="P70" s="131" t="str">
        <f t="shared" si="10"/>
        <v/>
      </c>
      <c r="Q70" s="135" t="str">
        <f t="shared" si="11"/>
        <v/>
      </c>
      <c r="R70" s="103"/>
      <c r="S70" s="102"/>
      <c r="T70" s="102"/>
      <c r="U70" s="102"/>
    </row>
    <row r="71" s="93" customFormat="1" customHeight="1" spans="2:21">
      <c r="B71" s="94"/>
      <c r="C71" s="95"/>
      <c r="D71" s="95"/>
      <c r="E71" s="95"/>
      <c r="F71" s="96"/>
      <c r="G71" s="97"/>
      <c r="H71" s="98"/>
      <c r="I71" s="129" t="str">
        <f>IF(B71="","",_xlfn.XLOOKUP(N71,#REF!,#REF!))</f>
        <v/>
      </c>
      <c r="J71" s="126" t="str">
        <f>IF(B71="","",_xlfn.XLOOKUP(N71,#REF!,冷暖工资表!B:B))</f>
        <v/>
      </c>
      <c r="K71" s="126" t="str">
        <f t="shared" si="6"/>
        <v/>
      </c>
      <c r="L71" s="126" t="str">
        <f t="shared" si="7"/>
        <v/>
      </c>
      <c r="M71" s="126" t="str">
        <f>IF(Q71="","",_xlfn.XLOOKUP(Q71,立项!W:W,立项!H:H))</f>
        <v/>
      </c>
      <c r="N71" s="130" t="str">
        <f t="shared" si="8"/>
        <v/>
      </c>
      <c r="O71" s="130" t="str">
        <f t="shared" si="9"/>
        <v/>
      </c>
      <c r="P71" s="131" t="str">
        <f t="shared" si="10"/>
        <v/>
      </c>
      <c r="Q71" s="135" t="str">
        <f t="shared" si="11"/>
        <v/>
      </c>
      <c r="R71" s="103"/>
      <c r="S71" s="102"/>
      <c r="T71" s="102"/>
      <c r="U71" s="102"/>
    </row>
    <row r="72" s="93" customFormat="1" customHeight="1" spans="2:21">
      <c r="B72" s="94"/>
      <c r="C72" s="95"/>
      <c r="D72" s="95"/>
      <c r="E72" s="95"/>
      <c r="F72" s="96"/>
      <c r="G72" s="97"/>
      <c r="H72" s="98"/>
      <c r="I72" s="129" t="str">
        <f>IF(B72="","",_xlfn.XLOOKUP(N72,#REF!,#REF!))</f>
        <v/>
      </c>
      <c r="J72" s="126" t="str">
        <f>IF(B72="","",_xlfn.XLOOKUP(N72,#REF!,冷暖工资表!B:B))</f>
        <v/>
      </c>
      <c r="K72" s="126" t="str">
        <f t="shared" si="6"/>
        <v/>
      </c>
      <c r="L72" s="126" t="str">
        <f t="shared" si="7"/>
        <v/>
      </c>
      <c r="M72" s="126" t="str">
        <f>IF(Q72="","",_xlfn.XLOOKUP(Q72,立项!W:W,立项!H:H))</f>
        <v/>
      </c>
      <c r="N72" s="130" t="str">
        <f t="shared" si="8"/>
        <v/>
      </c>
      <c r="O72" s="130" t="str">
        <f t="shared" si="9"/>
        <v/>
      </c>
      <c r="P72" s="131" t="str">
        <f t="shared" si="10"/>
        <v/>
      </c>
      <c r="Q72" s="135" t="str">
        <f t="shared" si="11"/>
        <v/>
      </c>
      <c r="R72" s="103"/>
      <c r="S72" s="102"/>
      <c r="T72" s="102"/>
      <c r="U72" s="102"/>
    </row>
    <row r="73" s="93" customFormat="1" customHeight="1" spans="2:21">
      <c r="B73" s="94"/>
      <c r="C73" s="95"/>
      <c r="D73" s="95"/>
      <c r="E73" s="95"/>
      <c r="F73" s="96"/>
      <c r="G73" s="97"/>
      <c r="H73" s="98"/>
      <c r="I73" s="129" t="str">
        <f>IF(B73="","",_xlfn.XLOOKUP(N73,#REF!,#REF!))</f>
        <v/>
      </c>
      <c r="J73" s="126" t="str">
        <f>IF(B73="","",_xlfn.XLOOKUP(N73,#REF!,冷暖工资表!B:B))</f>
        <v/>
      </c>
      <c r="K73" s="126" t="str">
        <f t="shared" si="6"/>
        <v/>
      </c>
      <c r="L73" s="126" t="str">
        <f t="shared" si="7"/>
        <v/>
      </c>
      <c r="M73" s="126" t="str">
        <f>IF(Q73="","",_xlfn.XLOOKUP(Q73,立项!W:W,立项!H:H))</f>
        <v/>
      </c>
      <c r="N73" s="130" t="str">
        <f t="shared" si="8"/>
        <v/>
      </c>
      <c r="O73" s="130" t="str">
        <f t="shared" si="9"/>
        <v/>
      </c>
      <c r="P73" s="131" t="str">
        <f t="shared" si="10"/>
        <v/>
      </c>
      <c r="Q73" s="135" t="str">
        <f t="shared" si="11"/>
        <v/>
      </c>
      <c r="R73" s="103"/>
      <c r="S73" s="102"/>
      <c r="T73" s="102"/>
      <c r="U73" s="102"/>
    </row>
    <row r="74" s="93" customFormat="1" customHeight="1" spans="2:21">
      <c r="B74" s="94"/>
      <c r="C74" s="95"/>
      <c r="D74" s="95"/>
      <c r="E74" s="95"/>
      <c r="F74" s="96"/>
      <c r="G74" s="97"/>
      <c r="H74" s="98"/>
      <c r="I74" s="129" t="str">
        <f>IF(B74="","",_xlfn.XLOOKUP(N74,#REF!,#REF!))</f>
        <v/>
      </c>
      <c r="J74" s="126" t="str">
        <f>IF(B74="","",_xlfn.XLOOKUP(N74,#REF!,冷暖工资表!B:B))</f>
        <v/>
      </c>
      <c r="K74" s="126" t="str">
        <f t="shared" si="6"/>
        <v/>
      </c>
      <c r="L74" s="126" t="str">
        <f t="shared" si="7"/>
        <v/>
      </c>
      <c r="M74" s="126" t="str">
        <f>IF(Q74="","",_xlfn.XLOOKUP(Q74,立项!W:W,立项!H:H))</f>
        <v/>
      </c>
      <c r="N74" s="130" t="str">
        <f t="shared" si="8"/>
        <v/>
      </c>
      <c r="O74" s="130" t="str">
        <f t="shared" si="9"/>
        <v/>
      </c>
      <c r="P74" s="131" t="str">
        <f t="shared" si="10"/>
        <v/>
      </c>
      <c r="Q74" s="135" t="str">
        <f t="shared" si="11"/>
        <v/>
      </c>
      <c r="R74" s="103"/>
      <c r="S74" s="102"/>
      <c r="T74" s="102"/>
      <c r="U74" s="102"/>
    </row>
    <row r="75" s="93" customFormat="1" customHeight="1" spans="2:21">
      <c r="B75" s="94"/>
      <c r="C75" s="95"/>
      <c r="D75" s="95"/>
      <c r="E75" s="95"/>
      <c r="F75" s="96"/>
      <c r="G75" s="97"/>
      <c r="H75" s="98"/>
      <c r="I75" s="129" t="str">
        <f>IF(B75="","",_xlfn.XLOOKUP(N75,#REF!,#REF!))</f>
        <v/>
      </c>
      <c r="J75" s="126" t="str">
        <f>IF(B75="","",_xlfn.XLOOKUP(N75,#REF!,冷暖工资表!B:B))</f>
        <v/>
      </c>
      <c r="K75" s="126" t="str">
        <f t="shared" si="6"/>
        <v/>
      </c>
      <c r="L75" s="126" t="str">
        <f t="shared" si="7"/>
        <v/>
      </c>
      <c r="M75" s="126" t="str">
        <f>IF(Q75="","",_xlfn.XLOOKUP(Q75,立项!W:W,立项!H:H))</f>
        <v/>
      </c>
      <c r="N75" s="130" t="str">
        <f t="shared" si="8"/>
        <v/>
      </c>
      <c r="O75" s="130" t="str">
        <f t="shared" si="9"/>
        <v/>
      </c>
      <c r="P75" s="131" t="str">
        <f t="shared" si="10"/>
        <v/>
      </c>
      <c r="Q75" s="135" t="str">
        <f t="shared" si="11"/>
        <v/>
      </c>
      <c r="R75" s="103"/>
      <c r="S75" s="102"/>
      <c r="T75" s="102"/>
      <c r="U75" s="102"/>
    </row>
    <row r="76" s="93" customFormat="1" customHeight="1" spans="2:21">
      <c r="B76" s="94"/>
      <c r="C76" s="95"/>
      <c r="D76" s="95"/>
      <c r="E76" s="95"/>
      <c r="F76" s="96"/>
      <c r="G76" s="97"/>
      <c r="H76" s="98"/>
      <c r="I76" s="129" t="str">
        <f>IF(B76="","",_xlfn.XLOOKUP(N76,#REF!,#REF!))</f>
        <v/>
      </c>
      <c r="J76" s="126" t="str">
        <f>IF(B76="","",_xlfn.XLOOKUP(N76,#REF!,冷暖工资表!B:B))</f>
        <v/>
      </c>
      <c r="K76" s="126" t="str">
        <f t="shared" si="6"/>
        <v/>
      </c>
      <c r="L76" s="126" t="str">
        <f t="shared" si="7"/>
        <v/>
      </c>
      <c r="M76" s="126" t="str">
        <f>IF(Q76="","",_xlfn.XLOOKUP(Q76,立项!W:W,立项!H:H))</f>
        <v/>
      </c>
      <c r="N76" s="130" t="str">
        <f t="shared" si="8"/>
        <v/>
      </c>
      <c r="O76" s="130" t="str">
        <f t="shared" si="9"/>
        <v/>
      </c>
      <c r="P76" s="131" t="str">
        <f t="shared" si="10"/>
        <v/>
      </c>
      <c r="Q76" s="135" t="str">
        <f t="shared" si="11"/>
        <v/>
      </c>
      <c r="R76" s="103"/>
      <c r="S76" s="102"/>
      <c r="T76" s="102"/>
      <c r="U76" s="102"/>
    </row>
    <row r="77" s="93" customFormat="1" customHeight="1" spans="2:21">
      <c r="B77" s="94"/>
      <c r="C77" s="95"/>
      <c r="D77" s="95"/>
      <c r="E77" s="95"/>
      <c r="F77" s="96"/>
      <c r="G77" s="97"/>
      <c r="H77" s="98"/>
      <c r="I77" s="129" t="str">
        <f>IF(B77="","",_xlfn.XLOOKUP(N77,#REF!,#REF!))</f>
        <v/>
      </c>
      <c r="J77" s="126" t="str">
        <f>IF(B77="","",_xlfn.XLOOKUP(N77,#REF!,冷暖工资表!B:B))</f>
        <v/>
      </c>
      <c r="K77" s="126" t="str">
        <f t="shared" si="6"/>
        <v/>
      </c>
      <c r="L77" s="126" t="str">
        <f t="shared" si="7"/>
        <v/>
      </c>
      <c r="M77" s="126" t="str">
        <f>IF(Q77="","",_xlfn.XLOOKUP(Q77,立项!W:W,立项!H:H))</f>
        <v/>
      </c>
      <c r="N77" s="130" t="str">
        <f t="shared" si="8"/>
        <v/>
      </c>
      <c r="O77" s="130" t="str">
        <f t="shared" si="9"/>
        <v/>
      </c>
      <c r="P77" s="131" t="str">
        <f t="shared" si="10"/>
        <v/>
      </c>
      <c r="Q77" s="135" t="str">
        <f t="shared" si="11"/>
        <v/>
      </c>
      <c r="R77" s="103"/>
      <c r="S77" s="102"/>
      <c r="T77" s="102"/>
      <c r="U77" s="102"/>
    </row>
    <row r="78" s="93" customFormat="1" customHeight="1" spans="2:21">
      <c r="B78" s="94"/>
      <c r="C78" s="95"/>
      <c r="D78" s="95"/>
      <c r="E78" s="95"/>
      <c r="F78" s="96"/>
      <c r="G78" s="97"/>
      <c r="H78" s="98"/>
      <c r="I78" s="129" t="str">
        <f>IF(B78="","",_xlfn.XLOOKUP(N78,#REF!,#REF!))</f>
        <v/>
      </c>
      <c r="J78" s="126" t="str">
        <f>IF(B78="","",_xlfn.XLOOKUP(N78,#REF!,冷暖工资表!B:B))</f>
        <v/>
      </c>
      <c r="K78" s="126" t="str">
        <f t="shared" si="6"/>
        <v/>
      </c>
      <c r="L78" s="126" t="str">
        <f t="shared" si="7"/>
        <v/>
      </c>
      <c r="M78" s="126" t="str">
        <f>IF(Q78="","",_xlfn.XLOOKUP(Q78,立项!W:W,立项!H:H))</f>
        <v/>
      </c>
      <c r="N78" s="130" t="str">
        <f t="shared" si="8"/>
        <v/>
      </c>
      <c r="O78" s="130" t="str">
        <f t="shared" si="9"/>
        <v/>
      </c>
      <c r="P78" s="131" t="str">
        <f t="shared" si="10"/>
        <v/>
      </c>
      <c r="Q78" s="135" t="str">
        <f t="shared" si="11"/>
        <v/>
      </c>
      <c r="R78" s="103"/>
      <c r="S78" s="102"/>
      <c r="T78" s="102"/>
      <c r="U78" s="102"/>
    </row>
    <row r="79" s="93" customFormat="1" customHeight="1" spans="2:21">
      <c r="B79" s="94"/>
      <c r="C79" s="95"/>
      <c r="D79" s="95"/>
      <c r="E79" s="95"/>
      <c r="F79" s="96"/>
      <c r="G79" s="97"/>
      <c r="H79" s="98"/>
      <c r="I79" s="129" t="str">
        <f>IF(B79="","",_xlfn.XLOOKUP(N79,#REF!,#REF!))</f>
        <v/>
      </c>
      <c r="J79" s="126" t="str">
        <f>IF(B79="","",_xlfn.XLOOKUP(N79,#REF!,冷暖工资表!B:B))</f>
        <v/>
      </c>
      <c r="K79" s="126" t="str">
        <f t="shared" si="6"/>
        <v/>
      </c>
      <c r="L79" s="126" t="str">
        <f t="shared" si="7"/>
        <v/>
      </c>
      <c r="M79" s="126" t="str">
        <f>IF(Q79="","",_xlfn.XLOOKUP(Q79,立项!W:W,立项!H:H))</f>
        <v/>
      </c>
      <c r="N79" s="130" t="str">
        <f t="shared" si="8"/>
        <v/>
      </c>
      <c r="O79" s="130" t="str">
        <f t="shared" si="9"/>
        <v/>
      </c>
      <c r="P79" s="131" t="str">
        <f t="shared" si="10"/>
        <v/>
      </c>
      <c r="Q79" s="135" t="str">
        <f t="shared" si="11"/>
        <v/>
      </c>
      <c r="R79" s="103"/>
      <c r="S79" s="102"/>
      <c r="T79" s="102"/>
      <c r="U79" s="102"/>
    </row>
    <row r="80" s="93" customFormat="1" customHeight="1" spans="2:21">
      <c r="B80" s="94"/>
      <c r="C80" s="95"/>
      <c r="D80" s="95"/>
      <c r="E80" s="95"/>
      <c r="F80" s="96"/>
      <c r="G80" s="97"/>
      <c r="H80" s="98"/>
      <c r="I80" s="129" t="str">
        <f>IF(B80="","",_xlfn.XLOOKUP(N80,#REF!,#REF!))</f>
        <v/>
      </c>
      <c r="J80" s="126" t="str">
        <f>IF(B80="","",_xlfn.XLOOKUP(N80,#REF!,冷暖工资表!B:B))</f>
        <v/>
      </c>
      <c r="K80" s="126" t="str">
        <f t="shared" si="6"/>
        <v/>
      </c>
      <c r="L80" s="126" t="str">
        <f t="shared" si="7"/>
        <v/>
      </c>
      <c r="M80" s="126" t="str">
        <f>IF(Q80="","",_xlfn.XLOOKUP(Q80,立项!W:W,立项!H:H))</f>
        <v/>
      </c>
      <c r="N80" s="130" t="str">
        <f t="shared" si="8"/>
        <v/>
      </c>
      <c r="O80" s="130" t="str">
        <f t="shared" si="9"/>
        <v/>
      </c>
      <c r="P80" s="131" t="str">
        <f t="shared" si="10"/>
        <v/>
      </c>
      <c r="Q80" s="135" t="str">
        <f t="shared" si="11"/>
        <v/>
      </c>
      <c r="R80" s="103"/>
      <c r="S80" s="102"/>
      <c r="T80" s="102"/>
      <c r="U80" s="102"/>
    </row>
    <row r="81" s="93" customFormat="1" customHeight="1" spans="2:21">
      <c r="B81" s="94"/>
      <c r="C81" s="95"/>
      <c r="D81" s="95"/>
      <c r="E81" s="95"/>
      <c r="F81" s="96"/>
      <c r="G81" s="97"/>
      <c r="H81" s="98"/>
      <c r="I81" s="129" t="str">
        <f>IF(B81="","",_xlfn.XLOOKUP(N81,#REF!,#REF!))</f>
        <v/>
      </c>
      <c r="J81" s="126" t="str">
        <f>IF(B81="","",_xlfn.XLOOKUP(N81,#REF!,冷暖工资表!B:B))</f>
        <v/>
      </c>
      <c r="K81" s="126" t="str">
        <f t="shared" si="6"/>
        <v/>
      </c>
      <c r="L81" s="126" t="str">
        <f t="shared" si="7"/>
        <v/>
      </c>
      <c r="M81" s="126" t="str">
        <f>IF(Q81="","",_xlfn.XLOOKUP(Q81,立项!W:W,立项!H:H))</f>
        <v/>
      </c>
      <c r="N81" s="130" t="str">
        <f t="shared" si="8"/>
        <v/>
      </c>
      <c r="O81" s="130" t="str">
        <f t="shared" si="9"/>
        <v/>
      </c>
      <c r="P81" s="131" t="str">
        <f t="shared" si="10"/>
        <v/>
      </c>
      <c r="Q81" s="135" t="str">
        <f t="shared" si="11"/>
        <v/>
      </c>
      <c r="R81" s="103"/>
      <c r="S81" s="102"/>
      <c r="T81" s="102"/>
      <c r="U81" s="102"/>
    </row>
    <row r="82" s="93" customFormat="1" customHeight="1" spans="2:21">
      <c r="B82" s="94"/>
      <c r="C82" s="95"/>
      <c r="D82" s="95"/>
      <c r="E82" s="95"/>
      <c r="F82" s="96"/>
      <c r="G82" s="97"/>
      <c r="H82" s="98"/>
      <c r="I82" s="129" t="str">
        <f>IF(B82="","",_xlfn.XLOOKUP(N82,#REF!,#REF!))</f>
        <v/>
      </c>
      <c r="J82" s="126" t="str">
        <f>IF(B82="","",_xlfn.XLOOKUP(N82,#REF!,冷暖工资表!B:B))</f>
        <v/>
      </c>
      <c r="K82" s="126" t="str">
        <f t="shared" si="6"/>
        <v/>
      </c>
      <c r="L82" s="126" t="str">
        <f t="shared" si="7"/>
        <v/>
      </c>
      <c r="M82" s="126" t="str">
        <f>IF(Q82="","",_xlfn.XLOOKUP(Q82,立项!W:W,立项!H:H))</f>
        <v/>
      </c>
      <c r="N82" s="130" t="str">
        <f t="shared" si="8"/>
        <v/>
      </c>
      <c r="O82" s="130" t="str">
        <f t="shared" si="9"/>
        <v/>
      </c>
      <c r="P82" s="131" t="str">
        <f t="shared" si="10"/>
        <v/>
      </c>
      <c r="Q82" s="135" t="str">
        <f t="shared" si="11"/>
        <v/>
      </c>
      <c r="R82" s="103"/>
      <c r="S82" s="102"/>
      <c r="T82" s="102"/>
      <c r="U82" s="102"/>
    </row>
    <row r="83" s="93" customFormat="1" customHeight="1" spans="2:21">
      <c r="B83" s="94"/>
      <c r="C83" s="95"/>
      <c r="D83" s="95"/>
      <c r="E83" s="95"/>
      <c r="F83" s="96"/>
      <c r="G83" s="97"/>
      <c r="H83" s="98"/>
      <c r="I83" s="129" t="str">
        <f>IF(B83="","",_xlfn.XLOOKUP(N83,#REF!,#REF!))</f>
        <v/>
      </c>
      <c r="J83" s="126" t="str">
        <f>IF(B83="","",_xlfn.XLOOKUP(N83,#REF!,冷暖工资表!B:B))</f>
        <v/>
      </c>
      <c r="K83" s="126" t="str">
        <f t="shared" si="6"/>
        <v/>
      </c>
      <c r="L83" s="126" t="str">
        <f t="shared" si="7"/>
        <v/>
      </c>
      <c r="M83" s="126" t="str">
        <f>IF(Q83="","",_xlfn.XLOOKUP(Q83,立项!W:W,立项!H:H))</f>
        <v/>
      </c>
      <c r="N83" s="130" t="str">
        <f t="shared" si="8"/>
        <v/>
      </c>
      <c r="O83" s="130" t="str">
        <f t="shared" si="9"/>
        <v/>
      </c>
      <c r="P83" s="131" t="str">
        <f t="shared" si="10"/>
        <v/>
      </c>
      <c r="Q83" s="135" t="str">
        <f t="shared" si="11"/>
        <v/>
      </c>
      <c r="R83" s="103"/>
      <c r="S83" s="102"/>
      <c r="T83" s="102"/>
      <c r="U83" s="102"/>
    </row>
    <row r="84" s="93" customFormat="1" customHeight="1" spans="2:21">
      <c r="B84" s="94"/>
      <c r="C84" s="95"/>
      <c r="D84" s="95"/>
      <c r="E84" s="95"/>
      <c r="F84" s="96"/>
      <c r="G84" s="97"/>
      <c r="H84" s="98"/>
      <c r="I84" s="129" t="str">
        <f>IF(B84="","",_xlfn.XLOOKUP(N84,#REF!,#REF!))</f>
        <v/>
      </c>
      <c r="J84" s="126" t="str">
        <f>IF(B84="","",_xlfn.XLOOKUP(N84,#REF!,冷暖工资表!B:B))</f>
        <v/>
      </c>
      <c r="K84" s="126" t="str">
        <f t="shared" si="6"/>
        <v/>
      </c>
      <c r="L84" s="126" t="str">
        <f t="shared" si="7"/>
        <v/>
      </c>
      <c r="M84" s="126" t="str">
        <f>IF(Q84="","",_xlfn.XLOOKUP(Q84,立项!W:W,立项!H:H))</f>
        <v/>
      </c>
      <c r="N84" s="130" t="str">
        <f t="shared" si="8"/>
        <v/>
      </c>
      <c r="O84" s="130" t="str">
        <f t="shared" si="9"/>
        <v/>
      </c>
      <c r="P84" s="131" t="str">
        <f t="shared" si="10"/>
        <v/>
      </c>
      <c r="Q84" s="135" t="str">
        <f t="shared" si="11"/>
        <v/>
      </c>
      <c r="R84" s="103"/>
      <c r="S84" s="102"/>
      <c r="T84" s="102"/>
      <c r="U84" s="102"/>
    </row>
    <row r="85" s="93" customFormat="1" customHeight="1" spans="2:21">
      <c r="B85" s="94"/>
      <c r="C85" s="95"/>
      <c r="D85" s="95"/>
      <c r="E85" s="95"/>
      <c r="F85" s="96"/>
      <c r="G85" s="97"/>
      <c r="H85" s="98"/>
      <c r="I85" s="129" t="str">
        <f>IF(B85="","",_xlfn.XLOOKUP(N85,#REF!,#REF!))</f>
        <v/>
      </c>
      <c r="J85" s="126" t="str">
        <f>IF(B85="","",_xlfn.XLOOKUP(N85,#REF!,冷暖工资表!B:B))</f>
        <v/>
      </c>
      <c r="K85" s="126" t="str">
        <f t="shared" si="6"/>
        <v/>
      </c>
      <c r="L85" s="126" t="str">
        <f t="shared" si="7"/>
        <v/>
      </c>
      <c r="M85" s="126" t="str">
        <f>IF(Q85="","",_xlfn.XLOOKUP(Q85,立项!W:W,立项!H:H))</f>
        <v/>
      </c>
      <c r="N85" s="130" t="str">
        <f t="shared" si="8"/>
        <v/>
      </c>
      <c r="O85" s="130" t="str">
        <f t="shared" si="9"/>
        <v/>
      </c>
      <c r="P85" s="131" t="str">
        <f t="shared" si="10"/>
        <v/>
      </c>
      <c r="Q85" s="135" t="str">
        <f t="shared" si="11"/>
        <v/>
      </c>
      <c r="R85" s="103"/>
      <c r="S85" s="102"/>
      <c r="T85" s="102"/>
      <c r="U85" s="102"/>
    </row>
    <row r="86" s="93" customFormat="1" customHeight="1" spans="2:21">
      <c r="B86" s="94"/>
      <c r="C86" s="95"/>
      <c r="D86" s="95"/>
      <c r="E86" s="95"/>
      <c r="F86" s="96"/>
      <c r="G86" s="97"/>
      <c r="H86" s="98"/>
      <c r="I86" s="129" t="str">
        <f>IF(B86="","",_xlfn.XLOOKUP(N86,#REF!,#REF!))</f>
        <v/>
      </c>
      <c r="J86" s="126" t="str">
        <f>IF(B86="","",_xlfn.XLOOKUP(N86,#REF!,冷暖工资表!B:B))</f>
        <v/>
      </c>
      <c r="K86" s="126" t="str">
        <f t="shared" si="6"/>
        <v/>
      </c>
      <c r="L86" s="126" t="str">
        <f t="shared" si="7"/>
        <v/>
      </c>
      <c r="M86" s="126" t="str">
        <f>IF(Q86="","",_xlfn.XLOOKUP(Q86,立项!W:W,立项!H:H))</f>
        <v/>
      </c>
      <c r="N86" s="130" t="str">
        <f t="shared" si="8"/>
        <v/>
      </c>
      <c r="O86" s="130" t="str">
        <f t="shared" si="9"/>
        <v/>
      </c>
      <c r="P86" s="131" t="str">
        <f t="shared" si="10"/>
        <v/>
      </c>
      <c r="Q86" s="135" t="str">
        <f t="shared" si="11"/>
        <v/>
      </c>
      <c r="R86" s="103"/>
      <c r="S86" s="102"/>
      <c r="T86" s="102"/>
      <c r="U86" s="102"/>
    </row>
    <row r="87" s="93" customFormat="1" customHeight="1" spans="2:21">
      <c r="B87" s="94"/>
      <c r="C87" s="95"/>
      <c r="D87" s="95"/>
      <c r="E87" s="95"/>
      <c r="F87" s="96"/>
      <c r="G87" s="97"/>
      <c r="H87" s="98"/>
      <c r="I87" s="129" t="str">
        <f>IF(B87="","",_xlfn.XLOOKUP(N87,#REF!,#REF!))</f>
        <v/>
      </c>
      <c r="J87" s="126" t="str">
        <f>IF(B87="","",_xlfn.XLOOKUP(N87,#REF!,冷暖工资表!B:B))</f>
        <v/>
      </c>
      <c r="K87" s="126" t="str">
        <f t="shared" si="6"/>
        <v/>
      </c>
      <c r="L87" s="126" t="str">
        <f t="shared" si="7"/>
        <v/>
      </c>
      <c r="M87" s="126" t="str">
        <f>IF(Q87="","",_xlfn.XLOOKUP(Q87,立项!W:W,立项!H:H))</f>
        <v/>
      </c>
      <c r="N87" s="130" t="str">
        <f t="shared" si="8"/>
        <v/>
      </c>
      <c r="O87" s="130" t="str">
        <f t="shared" si="9"/>
        <v/>
      </c>
      <c r="P87" s="131" t="str">
        <f t="shared" si="10"/>
        <v/>
      </c>
      <c r="Q87" s="135" t="str">
        <f t="shared" si="11"/>
        <v/>
      </c>
      <c r="R87" s="103"/>
      <c r="S87" s="102"/>
      <c r="T87" s="102"/>
      <c r="U87" s="102"/>
    </row>
    <row r="88" s="93" customFormat="1" customHeight="1" spans="2:21">
      <c r="B88" s="94"/>
      <c r="C88" s="95"/>
      <c r="D88" s="95"/>
      <c r="E88" s="95"/>
      <c r="F88" s="96"/>
      <c r="G88" s="97"/>
      <c r="H88" s="98"/>
      <c r="I88" s="129" t="str">
        <f>IF(B88="","",_xlfn.XLOOKUP(N88,#REF!,#REF!))</f>
        <v/>
      </c>
      <c r="J88" s="126" t="str">
        <f>IF(B88="","",_xlfn.XLOOKUP(N88,#REF!,冷暖工资表!B:B))</f>
        <v/>
      </c>
      <c r="K88" s="126" t="str">
        <f t="shared" si="6"/>
        <v/>
      </c>
      <c r="L88" s="126" t="str">
        <f t="shared" si="7"/>
        <v/>
      </c>
      <c r="M88" s="126" t="str">
        <f>IF(Q88="","",_xlfn.XLOOKUP(Q88,立项!W:W,立项!H:H))</f>
        <v/>
      </c>
      <c r="N88" s="130" t="str">
        <f t="shared" si="8"/>
        <v/>
      </c>
      <c r="O88" s="130" t="str">
        <f t="shared" si="9"/>
        <v/>
      </c>
      <c r="P88" s="131" t="str">
        <f t="shared" si="10"/>
        <v/>
      </c>
      <c r="Q88" s="135" t="str">
        <f t="shared" si="11"/>
        <v/>
      </c>
      <c r="R88" s="103"/>
      <c r="S88" s="102"/>
      <c r="T88" s="102"/>
      <c r="U88" s="102"/>
    </row>
    <row r="89" s="93" customFormat="1" customHeight="1" spans="2:21">
      <c r="B89" s="94"/>
      <c r="C89" s="95"/>
      <c r="D89" s="95"/>
      <c r="E89" s="95"/>
      <c r="F89" s="96"/>
      <c r="G89" s="97"/>
      <c r="H89" s="98"/>
      <c r="I89" s="129" t="str">
        <f>IF(B89="","",_xlfn.XLOOKUP(N89,#REF!,#REF!))</f>
        <v/>
      </c>
      <c r="J89" s="126" t="str">
        <f>IF(B89="","",_xlfn.XLOOKUP(N89,#REF!,冷暖工资表!B:B))</f>
        <v/>
      </c>
      <c r="K89" s="126" t="str">
        <f t="shared" si="6"/>
        <v/>
      </c>
      <c r="L89" s="126" t="str">
        <f t="shared" si="7"/>
        <v/>
      </c>
      <c r="M89" s="126" t="str">
        <f>IF(Q89="","",_xlfn.XLOOKUP(Q89,立项!W:W,立项!H:H))</f>
        <v/>
      </c>
      <c r="N89" s="130" t="str">
        <f t="shared" si="8"/>
        <v/>
      </c>
      <c r="O89" s="130" t="str">
        <f t="shared" si="9"/>
        <v/>
      </c>
      <c r="P89" s="131" t="str">
        <f t="shared" si="10"/>
        <v/>
      </c>
      <c r="Q89" s="135" t="str">
        <f t="shared" si="11"/>
        <v/>
      </c>
      <c r="R89" s="103"/>
      <c r="S89" s="102"/>
      <c r="T89" s="102"/>
      <c r="U89" s="102"/>
    </row>
    <row r="90" s="93" customFormat="1" customHeight="1" spans="2:21">
      <c r="B90" s="94"/>
      <c r="C90" s="95"/>
      <c r="D90" s="95"/>
      <c r="E90" s="95"/>
      <c r="F90" s="96"/>
      <c r="G90" s="97"/>
      <c r="H90" s="98"/>
      <c r="I90" s="129" t="str">
        <f>IF(B90="","",_xlfn.XLOOKUP(N90,#REF!,#REF!))</f>
        <v/>
      </c>
      <c r="J90" s="126" t="str">
        <f>IF(B90="","",_xlfn.XLOOKUP(N90,#REF!,冷暖工资表!B:B))</f>
        <v/>
      </c>
      <c r="K90" s="126" t="str">
        <f t="shared" si="6"/>
        <v/>
      </c>
      <c r="L90" s="126" t="str">
        <f t="shared" si="7"/>
        <v/>
      </c>
      <c r="M90" s="126" t="str">
        <f>IF(Q90="","",_xlfn.XLOOKUP(Q90,立项!W:W,立项!H:H))</f>
        <v/>
      </c>
      <c r="N90" s="130" t="str">
        <f t="shared" si="8"/>
        <v/>
      </c>
      <c r="O90" s="130" t="str">
        <f t="shared" si="9"/>
        <v/>
      </c>
      <c r="P90" s="131" t="str">
        <f t="shared" si="10"/>
        <v/>
      </c>
      <c r="Q90" s="135" t="str">
        <f t="shared" si="11"/>
        <v/>
      </c>
      <c r="R90" s="103"/>
      <c r="S90" s="102"/>
      <c r="T90" s="102"/>
      <c r="U90" s="102"/>
    </row>
    <row r="91" s="93" customFormat="1" customHeight="1" spans="2:21">
      <c r="B91" s="94"/>
      <c r="C91" s="95"/>
      <c r="D91" s="95"/>
      <c r="E91" s="95"/>
      <c r="F91" s="96"/>
      <c r="G91" s="97"/>
      <c r="H91" s="98"/>
      <c r="I91" s="129" t="str">
        <f>IF(B91="","",_xlfn.XLOOKUP(N91,#REF!,#REF!))</f>
        <v/>
      </c>
      <c r="J91" s="126" t="str">
        <f>IF(B91="","",_xlfn.XLOOKUP(N91,#REF!,冷暖工资表!B:B))</f>
        <v/>
      </c>
      <c r="K91" s="126" t="str">
        <f t="shared" si="6"/>
        <v/>
      </c>
      <c r="L91" s="126" t="str">
        <f t="shared" si="7"/>
        <v/>
      </c>
      <c r="M91" s="126" t="str">
        <f>IF(Q91="","",_xlfn.XLOOKUP(Q91,立项!W:W,立项!H:H))</f>
        <v/>
      </c>
      <c r="N91" s="130" t="str">
        <f t="shared" si="8"/>
        <v/>
      </c>
      <c r="O91" s="130" t="str">
        <f t="shared" si="9"/>
        <v/>
      </c>
      <c r="P91" s="131" t="str">
        <f t="shared" si="10"/>
        <v/>
      </c>
      <c r="Q91" s="135" t="str">
        <f t="shared" si="11"/>
        <v/>
      </c>
      <c r="R91" s="103"/>
      <c r="S91" s="102"/>
      <c r="T91" s="102"/>
      <c r="U91" s="102"/>
    </row>
    <row r="92" s="93" customFormat="1" customHeight="1" spans="2:21">
      <c r="B92" s="94"/>
      <c r="C92" s="95"/>
      <c r="D92" s="95"/>
      <c r="E92" s="95"/>
      <c r="F92" s="96"/>
      <c r="G92" s="97"/>
      <c r="H92" s="98"/>
      <c r="I92" s="129" t="str">
        <f>IF(B92="","",_xlfn.XLOOKUP(N92,#REF!,#REF!))</f>
        <v/>
      </c>
      <c r="J92" s="126" t="str">
        <f>IF(B92="","",_xlfn.XLOOKUP(N92,#REF!,冷暖工资表!B:B))</f>
        <v/>
      </c>
      <c r="K92" s="126" t="str">
        <f t="shared" si="6"/>
        <v/>
      </c>
      <c r="L92" s="126" t="str">
        <f t="shared" si="7"/>
        <v/>
      </c>
      <c r="M92" s="126" t="str">
        <f>IF(Q92="","",_xlfn.XLOOKUP(Q92,立项!W:W,立项!H:H))</f>
        <v/>
      </c>
      <c r="N92" s="130" t="str">
        <f t="shared" si="8"/>
        <v/>
      </c>
      <c r="O92" s="130" t="str">
        <f t="shared" si="9"/>
        <v/>
      </c>
      <c r="P92" s="131" t="str">
        <f t="shared" si="10"/>
        <v/>
      </c>
      <c r="Q92" s="135" t="str">
        <f t="shared" si="11"/>
        <v/>
      </c>
      <c r="R92" s="103"/>
      <c r="S92" s="102"/>
      <c r="T92" s="102"/>
      <c r="U92" s="102"/>
    </row>
    <row r="93" s="93" customFormat="1" customHeight="1" spans="2:21">
      <c r="B93" s="94"/>
      <c r="C93" s="95"/>
      <c r="D93" s="95"/>
      <c r="E93" s="95"/>
      <c r="F93" s="96"/>
      <c r="G93" s="97"/>
      <c r="H93" s="98"/>
      <c r="I93" s="129" t="str">
        <f>IF(B93="","",_xlfn.XLOOKUP(N93,#REF!,#REF!))</f>
        <v/>
      </c>
      <c r="J93" s="126" t="str">
        <f>IF(B93="","",_xlfn.XLOOKUP(N93,#REF!,冷暖工资表!B:B))</f>
        <v/>
      </c>
      <c r="K93" s="126" t="str">
        <f t="shared" si="6"/>
        <v/>
      </c>
      <c r="L93" s="126" t="str">
        <f t="shared" si="7"/>
        <v/>
      </c>
      <c r="M93" s="126" t="str">
        <f>IF(Q93="","",_xlfn.XLOOKUP(Q93,立项!W:W,立项!H:H))</f>
        <v/>
      </c>
      <c r="N93" s="130" t="str">
        <f t="shared" si="8"/>
        <v/>
      </c>
      <c r="O93" s="130" t="str">
        <f t="shared" si="9"/>
        <v/>
      </c>
      <c r="P93" s="131" t="str">
        <f t="shared" si="10"/>
        <v/>
      </c>
      <c r="Q93" s="135" t="str">
        <f t="shared" si="11"/>
        <v/>
      </c>
      <c r="R93" s="103"/>
      <c r="S93" s="102"/>
      <c r="T93" s="102"/>
      <c r="U93" s="102"/>
    </row>
    <row r="94" s="93" customFormat="1" customHeight="1" spans="2:21">
      <c r="B94" s="94"/>
      <c r="C94" s="95"/>
      <c r="D94" s="95"/>
      <c r="E94" s="95"/>
      <c r="F94" s="96"/>
      <c r="G94" s="97"/>
      <c r="H94" s="98"/>
      <c r="I94" s="129" t="str">
        <f>IF(B94="","",_xlfn.XLOOKUP(N94,#REF!,#REF!))</f>
        <v/>
      </c>
      <c r="J94" s="126" t="str">
        <f>IF(B94="","",_xlfn.XLOOKUP(N94,#REF!,冷暖工资表!B:B))</f>
        <v/>
      </c>
      <c r="K94" s="126" t="str">
        <f t="shared" si="6"/>
        <v/>
      </c>
      <c r="L94" s="126" t="str">
        <f t="shared" si="7"/>
        <v/>
      </c>
      <c r="M94" s="126" t="str">
        <f>IF(Q94="","",_xlfn.XLOOKUP(Q94,立项!W:W,立项!H:H))</f>
        <v/>
      </c>
      <c r="N94" s="130" t="str">
        <f t="shared" si="8"/>
        <v/>
      </c>
      <c r="O94" s="130" t="str">
        <f t="shared" si="9"/>
        <v/>
      </c>
      <c r="P94" s="131" t="str">
        <f t="shared" si="10"/>
        <v/>
      </c>
      <c r="Q94" s="135" t="str">
        <f t="shared" si="11"/>
        <v/>
      </c>
      <c r="R94" s="103"/>
      <c r="S94" s="102"/>
      <c r="T94" s="102"/>
      <c r="U94" s="102"/>
    </row>
    <row r="95" s="93" customFormat="1" customHeight="1" spans="2:21">
      <c r="B95" s="94"/>
      <c r="C95" s="95"/>
      <c r="D95" s="95"/>
      <c r="E95" s="95"/>
      <c r="F95" s="96"/>
      <c r="G95" s="97"/>
      <c r="H95" s="98"/>
      <c r="I95" s="129" t="str">
        <f>IF(B95="","",_xlfn.XLOOKUP(N95,#REF!,#REF!))</f>
        <v/>
      </c>
      <c r="J95" s="126" t="str">
        <f>IF(B95="","",_xlfn.XLOOKUP(N95,#REF!,冷暖工资表!B:B))</f>
        <v/>
      </c>
      <c r="K95" s="126" t="str">
        <f t="shared" si="6"/>
        <v/>
      </c>
      <c r="L95" s="126" t="str">
        <f t="shared" si="7"/>
        <v/>
      </c>
      <c r="M95" s="126" t="str">
        <f>IF(Q95="","",_xlfn.XLOOKUP(Q95,立项!W:W,立项!H:H))</f>
        <v/>
      </c>
      <c r="N95" s="130" t="str">
        <f t="shared" si="8"/>
        <v/>
      </c>
      <c r="O95" s="130" t="str">
        <f t="shared" si="9"/>
        <v/>
      </c>
      <c r="P95" s="131" t="str">
        <f t="shared" si="10"/>
        <v/>
      </c>
      <c r="Q95" s="135" t="str">
        <f t="shared" si="11"/>
        <v/>
      </c>
      <c r="R95" s="103"/>
      <c r="S95" s="102"/>
      <c r="T95" s="102"/>
      <c r="U95" s="102"/>
    </row>
    <row r="96" s="93" customFormat="1" customHeight="1" spans="2:21">
      <c r="B96" s="94"/>
      <c r="C96" s="95"/>
      <c r="D96" s="95"/>
      <c r="E96" s="95"/>
      <c r="F96" s="96"/>
      <c r="G96" s="97"/>
      <c r="H96" s="98"/>
      <c r="I96" s="129" t="str">
        <f>IF(B96="","",_xlfn.XLOOKUP(N96,#REF!,#REF!))</f>
        <v/>
      </c>
      <c r="J96" s="126" t="str">
        <f>IF(B96="","",_xlfn.XLOOKUP(N96,#REF!,冷暖工资表!B:B))</f>
        <v/>
      </c>
      <c r="K96" s="126" t="str">
        <f t="shared" si="6"/>
        <v/>
      </c>
      <c r="L96" s="126" t="str">
        <f t="shared" si="7"/>
        <v/>
      </c>
      <c r="M96" s="126" t="str">
        <f>IF(Q96="","",_xlfn.XLOOKUP(Q96,立项!W:W,立项!H:H))</f>
        <v/>
      </c>
      <c r="N96" s="130" t="str">
        <f t="shared" si="8"/>
        <v/>
      </c>
      <c r="O96" s="130" t="str">
        <f t="shared" si="9"/>
        <v/>
      </c>
      <c r="P96" s="131" t="str">
        <f t="shared" si="10"/>
        <v/>
      </c>
      <c r="Q96" s="135" t="str">
        <f t="shared" si="11"/>
        <v/>
      </c>
      <c r="R96" s="103"/>
      <c r="S96" s="102"/>
      <c r="T96" s="102"/>
      <c r="U96" s="102"/>
    </row>
    <row r="97" s="93" customFormat="1" customHeight="1" spans="2:21">
      <c r="B97" s="94"/>
      <c r="C97" s="95"/>
      <c r="D97" s="95"/>
      <c r="E97" s="95"/>
      <c r="F97" s="96"/>
      <c r="G97" s="97"/>
      <c r="H97" s="98"/>
      <c r="I97" s="129" t="str">
        <f>IF(B97="","",_xlfn.XLOOKUP(N97,#REF!,#REF!))</f>
        <v/>
      </c>
      <c r="J97" s="126" t="str">
        <f>IF(B97="","",_xlfn.XLOOKUP(N97,#REF!,冷暖工资表!B:B))</f>
        <v/>
      </c>
      <c r="K97" s="126" t="str">
        <f t="shared" si="6"/>
        <v/>
      </c>
      <c r="L97" s="126" t="str">
        <f t="shared" si="7"/>
        <v/>
      </c>
      <c r="M97" s="126" t="str">
        <f>IF(Q97="","",_xlfn.XLOOKUP(Q97,立项!W:W,立项!H:H))</f>
        <v/>
      </c>
      <c r="N97" s="130" t="str">
        <f t="shared" si="8"/>
        <v/>
      </c>
      <c r="O97" s="130" t="str">
        <f t="shared" si="9"/>
        <v/>
      </c>
      <c r="P97" s="131" t="str">
        <f t="shared" si="10"/>
        <v/>
      </c>
      <c r="Q97" s="135" t="str">
        <f t="shared" si="11"/>
        <v/>
      </c>
      <c r="R97" s="103"/>
      <c r="S97" s="102"/>
      <c r="T97" s="102"/>
      <c r="U97" s="102"/>
    </row>
    <row r="98" s="93" customFormat="1" customHeight="1" spans="2:21">
      <c r="B98" s="94"/>
      <c r="C98" s="95"/>
      <c r="D98" s="95"/>
      <c r="E98" s="95"/>
      <c r="F98" s="96"/>
      <c r="G98" s="97"/>
      <c r="H98" s="98"/>
      <c r="I98" s="129" t="str">
        <f>IF(B98="","",_xlfn.XLOOKUP(N98,#REF!,#REF!))</f>
        <v/>
      </c>
      <c r="J98" s="126" t="str">
        <f>IF(B98="","",_xlfn.XLOOKUP(N98,#REF!,冷暖工资表!B:B))</f>
        <v/>
      </c>
      <c r="K98" s="126" t="str">
        <f t="shared" si="6"/>
        <v/>
      </c>
      <c r="L98" s="126" t="str">
        <f t="shared" si="7"/>
        <v/>
      </c>
      <c r="M98" s="126" t="str">
        <f>IF(Q98="","",_xlfn.XLOOKUP(Q98,立项!W:W,立项!H:H))</f>
        <v/>
      </c>
      <c r="N98" s="130" t="str">
        <f t="shared" si="8"/>
        <v/>
      </c>
      <c r="O98" s="130" t="str">
        <f t="shared" si="9"/>
        <v/>
      </c>
      <c r="P98" s="131" t="str">
        <f t="shared" si="10"/>
        <v/>
      </c>
      <c r="Q98" s="135" t="str">
        <f t="shared" si="11"/>
        <v/>
      </c>
      <c r="R98" s="103"/>
      <c r="S98" s="102"/>
      <c r="T98" s="102"/>
      <c r="U98" s="102"/>
    </row>
    <row r="99" s="93" customFormat="1" customHeight="1" spans="2:21">
      <c r="B99" s="94"/>
      <c r="C99" s="95"/>
      <c r="D99" s="95"/>
      <c r="E99" s="95"/>
      <c r="F99" s="96"/>
      <c r="G99" s="97"/>
      <c r="H99" s="98"/>
      <c r="I99" s="129" t="str">
        <f>IF(B99="","",_xlfn.XLOOKUP(N99,#REF!,#REF!))</f>
        <v/>
      </c>
      <c r="J99" s="126" t="str">
        <f>IF(B99="","",_xlfn.XLOOKUP(N99,#REF!,冷暖工资表!B:B))</f>
        <v/>
      </c>
      <c r="K99" s="126" t="str">
        <f t="shared" si="6"/>
        <v/>
      </c>
      <c r="L99" s="126" t="str">
        <f t="shared" si="7"/>
        <v/>
      </c>
      <c r="M99" s="126" t="str">
        <f>IF(Q99="","",_xlfn.XLOOKUP(Q99,立项!W:W,立项!H:H))</f>
        <v/>
      </c>
      <c r="N99" s="130" t="str">
        <f t="shared" si="8"/>
        <v/>
      </c>
      <c r="O99" s="130" t="str">
        <f t="shared" si="9"/>
        <v/>
      </c>
      <c r="P99" s="131" t="str">
        <f t="shared" si="10"/>
        <v/>
      </c>
      <c r="Q99" s="135" t="str">
        <f t="shared" si="11"/>
        <v/>
      </c>
      <c r="R99" s="103"/>
      <c r="S99" s="102"/>
      <c r="T99" s="102"/>
      <c r="U99" s="102"/>
    </row>
    <row r="100" s="93" customFormat="1" customHeight="1" spans="2:21">
      <c r="B100" s="94"/>
      <c r="C100" s="95"/>
      <c r="D100" s="95"/>
      <c r="E100" s="95"/>
      <c r="F100" s="96"/>
      <c r="G100" s="97"/>
      <c r="H100" s="98"/>
      <c r="I100" s="129" t="str">
        <f>IF(B100="","",_xlfn.XLOOKUP(N100,#REF!,#REF!))</f>
        <v/>
      </c>
      <c r="J100" s="126" t="str">
        <f>IF(B100="","",_xlfn.XLOOKUP(N100,#REF!,冷暖工资表!B:B))</f>
        <v/>
      </c>
      <c r="K100" s="126" t="str">
        <f t="shared" si="6"/>
        <v/>
      </c>
      <c r="L100" s="126" t="str">
        <f t="shared" si="7"/>
        <v/>
      </c>
      <c r="M100" s="126" t="str">
        <f>IF(Q100="","",_xlfn.XLOOKUP(Q100,立项!W:W,立项!H:H))</f>
        <v/>
      </c>
      <c r="N100" s="130" t="str">
        <f t="shared" si="8"/>
        <v/>
      </c>
      <c r="O100" s="130" t="str">
        <f t="shared" si="9"/>
        <v/>
      </c>
      <c r="P100" s="131" t="str">
        <f t="shared" si="10"/>
        <v/>
      </c>
      <c r="Q100" s="135" t="str">
        <f t="shared" si="11"/>
        <v/>
      </c>
      <c r="R100" s="103"/>
      <c r="S100" s="102"/>
      <c r="T100" s="102"/>
      <c r="U100" s="102"/>
    </row>
    <row r="101" s="93" customFormat="1" customHeight="1" spans="2:21">
      <c r="B101" s="94"/>
      <c r="C101" s="95"/>
      <c r="D101" s="95"/>
      <c r="E101" s="95"/>
      <c r="F101" s="96"/>
      <c r="G101" s="97"/>
      <c r="H101" s="98"/>
      <c r="I101" s="129" t="str">
        <f>IF(B101="","",_xlfn.XLOOKUP(N101,#REF!,#REF!))</f>
        <v/>
      </c>
      <c r="J101" s="126" t="str">
        <f>IF(B101="","",_xlfn.XLOOKUP(N101,#REF!,冷暖工资表!B:B))</f>
        <v/>
      </c>
      <c r="K101" s="126" t="str">
        <f t="shared" si="6"/>
        <v/>
      </c>
      <c r="L101" s="126" t="str">
        <f t="shared" si="7"/>
        <v/>
      </c>
      <c r="M101" s="126" t="str">
        <f>IF(Q101="","",_xlfn.XLOOKUP(Q101,立项!W:W,立项!H:H))</f>
        <v/>
      </c>
      <c r="N101" s="130" t="str">
        <f t="shared" si="8"/>
        <v/>
      </c>
      <c r="O101" s="130" t="str">
        <f t="shared" si="9"/>
        <v/>
      </c>
      <c r="P101" s="131" t="str">
        <f t="shared" si="10"/>
        <v/>
      </c>
      <c r="Q101" s="135" t="str">
        <f t="shared" si="11"/>
        <v/>
      </c>
      <c r="R101" s="103"/>
      <c r="S101" s="102"/>
      <c r="T101" s="102"/>
      <c r="U101" s="102"/>
    </row>
    <row r="102" s="93" customFormat="1" customHeight="1" spans="2:21">
      <c r="B102" s="94"/>
      <c r="C102" s="95"/>
      <c r="D102" s="95"/>
      <c r="E102" s="95"/>
      <c r="F102" s="96"/>
      <c r="G102" s="97"/>
      <c r="H102" s="98"/>
      <c r="I102" s="129" t="str">
        <f>IF(B102="","",_xlfn.XLOOKUP(N102,#REF!,#REF!))</f>
        <v/>
      </c>
      <c r="J102" s="126" t="str">
        <f>IF(B102="","",_xlfn.XLOOKUP(N102,#REF!,冷暖工资表!B:B))</f>
        <v/>
      </c>
      <c r="K102" s="126" t="str">
        <f t="shared" si="6"/>
        <v/>
      </c>
      <c r="L102" s="126" t="str">
        <f t="shared" si="7"/>
        <v/>
      </c>
      <c r="M102" s="126" t="str">
        <f>IF(Q102="","",_xlfn.XLOOKUP(Q102,立项!W:W,立项!H:H))</f>
        <v/>
      </c>
      <c r="N102" s="130" t="str">
        <f t="shared" si="8"/>
        <v/>
      </c>
      <c r="O102" s="130" t="str">
        <f t="shared" si="9"/>
        <v/>
      </c>
      <c r="P102" s="131" t="str">
        <f t="shared" si="10"/>
        <v/>
      </c>
      <c r="Q102" s="135" t="str">
        <f t="shared" si="11"/>
        <v/>
      </c>
      <c r="R102" s="103"/>
      <c r="S102" s="102"/>
      <c r="T102" s="102"/>
      <c r="U102" s="102"/>
    </row>
    <row r="103" s="93" customFormat="1" customHeight="1" spans="2:21">
      <c r="B103" s="94"/>
      <c r="C103" s="95"/>
      <c r="D103" s="95"/>
      <c r="E103" s="95"/>
      <c r="F103" s="96"/>
      <c r="G103" s="97"/>
      <c r="H103" s="98"/>
      <c r="I103" s="129" t="str">
        <f>IF(B103="","",_xlfn.XLOOKUP(N103,#REF!,#REF!))</f>
        <v/>
      </c>
      <c r="J103" s="126" t="str">
        <f>IF(B103="","",_xlfn.XLOOKUP(N103,#REF!,冷暖工资表!B:B))</f>
        <v/>
      </c>
      <c r="K103" s="126" t="str">
        <f t="shared" si="6"/>
        <v/>
      </c>
      <c r="L103" s="126" t="str">
        <f t="shared" si="7"/>
        <v/>
      </c>
      <c r="M103" s="126" t="str">
        <f>IF(Q103="","",_xlfn.XLOOKUP(Q103,立项!W:W,立项!H:H))</f>
        <v/>
      </c>
      <c r="N103" s="130" t="str">
        <f t="shared" si="8"/>
        <v/>
      </c>
      <c r="O103" s="130" t="str">
        <f t="shared" si="9"/>
        <v/>
      </c>
      <c r="P103" s="131" t="str">
        <f t="shared" si="10"/>
        <v/>
      </c>
      <c r="Q103" s="135" t="str">
        <f t="shared" si="11"/>
        <v/>
      </c>
      <c r="R103" s="103"/>
      <c r="S103" s="102"/>
      <c r="T103" s="102"/>
      <c r="U103" s="102"/>
    </row>
    <row r="104" s="93" customFormat="1" customHeight="1" spans="2:21">
      <c r="B104" s="94"/>
      <c r="C104" s="95"/>
      <c r="D104" s="95"/>
      <c r="E104" s="95"/>
      <c r="F104" s="96"/>
      <c r="G104" s="97"/>
      <c r="H104" s="98"/>
      <c r="I104" s="129" t="str">
        <f>IF(B104="","",_xlfn.XLOOKUP(N104,#REF!,#REF!))</f>
        <v/>
      </c>
      <c r="J104" s="126" t="str">
        <f>IF(B104="","",_xlfn.XLOOKUP(N104,#REF!,冷暖工资表!B:B))</f>
        <v/>
      </c>
      <c r="K104" s="126" t="str">
        <f t="shared" si="6"/>
        <v/>
      </c>
      <c r="L104" s="126" t="str">
        <f t="shared" si="7"/>
        <v/>
      </c>
      <c r="M104" s="126" t="str">
        <f>IF(Q104="","",_xlfn.XLOOKUP(Q104,立项!W:W,立项!H:H))</f>
        <v/>
      </c>
      <c r="N104" s="130" t="str">
        <f t="shared" si="8"/>
        <v/>
      </c>
      <c r="O104" s="130" t="str">
        <f t="shared" si="9"/>
        <v/>
      </c>
      <c r="P104" s="131" t="str">
        <f t="shared" si="10"/>
        <v/>
      </c>
      <c r="Q104" s="135" t="str">
        <f t="shared" si="11"/>
        <v/>
      </c>
      <c r="R104" s="103"/>
      <c r="S104" s="102"/>
      <c r="T104" s="102"/>
      <c r="U104" s="102"/>
    </row>
    <row r="105" s="93" customFormat="1" customHeight="1" spans="2:21">
      <c r="B105" s="94"/>
      <c r="C105" s="95"/>
      <c r="D105" s="95"/>
      <c r="E105" s="95"/>
      <c r="F105" s="96"/>
      <c r="G105" s="97"/>
      <c r="H105" s="98"/>
      <c r="I105" s="129" t="str">
        <f>IF(B105="","",_xlfn.XLOOKUP(N105,#REF!,#REF!))</f>
        <v/>
      </c>
      <c r="J105" s="126" t="str">
        <f>IF(B105="","",_xlfn.XLOOKUP(N105,#REF!,冷暖工资表!B:B))</f>
        <v/>
      </c>
      <c r="K105" s="126" t="str">
        <f t="shared" si="6"/>
        <v/>
      </c>
      <c r="L105" s="126" t="str">
        <f t="shared" si="7"/>
        <v/>
      </c>
      <c r="M105" s="126" t="str">
        <f>IF(Q105="","",_xlfn.XLOOKUP(Q105,立项!W:W,立项!H:H))</f>
        <v/>
      </c>
      <c r="N105" s="130" t="str">
        <f t="shared" si="8"/>
        <v/>
      </c>
      <c r="O105" s="130" t="str">
        <f t="shared" si="9"/>
        <v/>
      </c>
      <c r="P105" s="131" t="str">
        <f t="shared" si="10"/>
        <v/>
      </c>
      <c r="Q105" s="135" t="str">
        <f t="shared" si="11"/>
        <v/>
      </c>
      <c r="R105" s="103"/>
      <c r="S105" s="102"/>
      <c r="T105" s="102"/>
      <c r="U105" s="102"/>
    </row>
    <row r="106" s="93" customFormat="1" customHeight="1" spans="2:21">
      <c r="B106" s="94"/>
      <c r="C106" s="95"/>
      <c r="D106" s="95"/>
      <c r="E106" s="95"/>
      <c r="F106" s="96"/>
      <c r="G106" s="97"/>
      <c r="H106" s="98"/>
      <c r="I106" s="129" t="str">
        <f>IF(B106="","",_xlfn.XLOOKUP(N106,#REF!,#REF!))</f>
        <v/>
      </c>
      <c r="J106" s="126" t="str">
        <f>IF(B106="","",_xlfn.XLOOKUP(N106,#REF!,冷暖工资表!B:B))</f>
        <v/>
      </c>
      <c r="K106" s="126" t="str">
        <f t="shared" si="6"/>
        <v/>
      </c>
      <c r="L106" s="126" t="str">
        <f t="shared" si="7"/>
        <v/>
      </c>
      <c r="M106" s="126" t="str">
        <f>IF(Q106="","",_xlfn.XLOOKUP(Q106,立项!W:W,立项!H:H))</f>
        <v/>
      </c>
      <c r="N106" s="130" t="str">
        <f t="shared" si="8"/>
        <v/>
      </c>
      <c r="O106" s="130" t="str">
        <f t="shared" si="9"/>
        <v/>
      </c>
      <c r="P106" s="131" t="str">
        <f t="shared" si="10"/>
        <v/>
      </c>
      <c r="Q106" s="135" t="str">
        <f t="shared" si="11"/>
        <v/>
      </c>
      <c r="R106" s="103"/>
      <c r="S106" s="102"/>
      <c r="T106" s="102"/>
      <c r="U106" s="102"/>
    </row>
    <row r="107" s="93" customFormat="1" customHeight="1" spans="2:21">
      <c r="B107" s="94"/>
      <c r="C107" s="95"/>
      <c r="D107" s="95"/>
      <c r="E107" s="95"/>
      <c r="F107" s="96"/>
      <c r="G107" s="97"/>
      <c r="H107" s="98"/>
      <c r="I107" s="129" t="str">
        <f>IF(B107="","",_xlfn.XLOOKUP(N107,#REF!,#REF!))</f>
        <v/>
      </c>
      <c r="J107" s="126" t="str">
        <f>IF(B107="","",_xlfn.XLOOKUP(N107,#REF!,冷暖工资表!B:B))</f>
        <v/>
      </c>
      <c r="K107" s="126" t="str">
        <f t="shared" si="6"/>
        <v/>
      </c>
      <c r="L107" s="126" t="str">
        <f t="shared" si="7"/>
        <v/>
      </c>
      <c r="M107" s="126" t="str">
        <f>IF(Q107="","",_xlfn.XLOOKUP(Q107,立项!W:W,立项!H:H))</f>
        <v/>
      </c>
      <c r="N107" s="130" t="str">
        <f t="shared" si="8"/>
        <v/>
      </c>
      <c r="O107" s="130" t="str">
        <f t="shared" si="9"/>
        <v/>
      </c>
      <c r="P107" s="131" t="str">
        <f t="shared" si="10"/>
        <v/>
      </c>
      <c r="Q107" s="135" t="str">
        <f t="shared" si="11"/>
        <v/>
      </c>
      <c r="R107" s="103"/>
      <c r="S107" s="102"/>
      <c r="T107" s="102"/>
      <c r="U107" s="102"/>
    </row>
    <row r="108" s="93" customFormat="1" customHeight="1" spans="2:21">
      <c r="B108" s="94"/>
      <c r="C108" s="95"/>
      <c r="D108" s="95"/>
      <c r="E108" s="95"/>
      <c r="F108" s="96"/>
      <c r="G108" s="97"/>
      <c r="H108" s="98"/>
      <c r="I108" s="129" t="str">
        <f>IF(B108="","",_xlfn.XLOOKUP(N108,#REF!,#REF!))</f>
        <v/>
      </c>
      <c r="J108" s="126" t="str">
        <f>IF(B108="","",_xlfn.XLOOKUP(N108,#REF!,冷暖工资表!B:B))</f>
        <v/>
      </c>
      <c r="K108" s="126" t="str">
        <f t="shared" si="6"/>
        <v/>
      </c>
      <c r="L108" s="126" t="str">
        <f t="shared" si="7"/>
        <v/>
      </c>
      <c r="M108" s="126" t="str">
        <f>IF(Q108="","",_xlfn.XLOOKUP(Q108,立项!W:W,立项!H:H))</f>
        <v/>
      </c>
      <c r="N108" s="130" t="str">
        <f t="shared" si="8"/>
        <v/>
      </c>
      <c r="O108" s="130" t="str">
        <f t="shared" si="9"/>
        <v/>
      </c>
      <c r="P108" s="131" t="str">
        <f t="shared" si="10"/>
        <v/>
      </c>
      <c r="Q108" s="135" t="str">
        <f t="shared" si="11"/>
        <v/>
      </c>
      <c r="R108" s="103"/>
      <c r="S108" s="102"/>
      <c r="T108" s="102"/>
      <c r="U108" s="102"/>
    </row>
    <row r="109" s="93" customFormat="1" customHeight="1" spans="2:21">
      <c r="B109" s="94"/>
      <c r="C109" s="95"/>
      <c r="D109" s="95"/>
      <c r="E109" s="95"/>
      <c r="F109" s="96"/>
      <c r="G109" s="97"/>
      <c r="H109" s="98"/>
      <c r="I109" s="129" t="str">
        <f>IF(B109="","",_xlfn.XLOOKUP(N109,#REF!,#REF!))</f>
        <v/>
      </c>
      <c r="J109" s="126" t="str">
        <f>IF(B109="","",_xlfn.XLOOKUP(N109,#REF!,冷暖工资表!B:B))</f>
        <v/>
      </c>
      <c r="K109" s="126" t="str">
        <f t="shared" si="6"/>
        <v/>
      </c>
      <c r="L109" s="126" t="str">
        <f t="shared" si="7"/>
        <v/>
      </c>
      <c r="M109" s="126" t="str">
        <f>IF(Q109="","",_xlfn.XLOOKUP(Q109,立项!W:W,立项!H:H))</f>
        <v/>
      </c>
      <c r="N109" s="130" t="str">
        <f t="shared" si="8"/>
        <v/>
      </c>
      <c r="O109" s="130" t="str">
        <f t="shared" si="9"/>
        <v/>
      </c>
      <c r="P109" s="131" t="str">
        <f t="shared" si="10"/>
        <v/>
      </c>
      <c r="Q109" s="135" t="str">
        <f t="shared" si="11"/>
        <v/>
      </c>
      <c r="R109" s="103"/>
      <c r="S109" s="102"/>
      <c r="T109" s="102"/>
      <c r="U109" s="102"/>
    </row>
    <row r="110" s="93" customFormat="1" customHeight="1" spans="2:21">
      <c r="B110" s="94"/>
      <c r="C110" s="95"/>
      <c r="D110" s="95"/>
      <c r="E110" s="95"/>
      <c r="F110" s="96"/>
      <c r="G110" s="97"/>
      <c r="H110" s="98"/>
      <c r="I110" s="129" t="str">
        <f>IF(B110="","",_xlfn.XLOOKUP(N110,#REF!,#REF!))</f>
        <v/>
      </c>
      <c r="J110" s="126" t="str">
        <f>IF(B110="","",_xlfn.XLOOKUP(N110,#REF!,冷暖工资表!B:B))</f>
        <v/>
      </c>
      <c r="K110" s="126" t="str">
        <f t="shared" si="6"/>
        <v/>
      </c>
      <c r="L110" s="126" t="str">
        <f t="shared" si="7"/>
        <v/>
      </c>
      <c r="M110" s="126" t="str">
        <f>IF(Q110="","",_xlfn.XLOOKUP(Q110,立项!W:W,立项!H:H))</f>
        <v/>
      </c>
      <c r="N110" s="130" t="str">
        <f t="shared" si="8"/>
        <v/>
      </c>
      <c r="O110" s="130" t="str">
        <f t="shared" si="9"/>
        <v/>
      </c>
      <c r="P110" s="131" t="str">
        <f t="shared" si="10"/>
        <v/>
      </c>
      <c r="Q110" s="135" t="str">
        <f t="shared" si="11"/>
        <v/>
      </c>
      <c r="R110" s="103"/>
      <c r="S110" s="102"/>
      <c r="T110" s="102"/>
      <c r="U110" s="102"/>
    </row>
    <row r="111" s="93" customFormat="1" customHeight="1" spans="2:21">
      <c r="B111" s="94"/>
      <c r="C111" s="95"/>
      <c r="D111" s="95"/>
      <c r="E111" s="95"/>
      <c r="F111" s="96"/>
      <c r="G111" s="97"/>
      <c r="H111" s="98"/>
      <c r="I111" s="129" t="str">
        <f>IF(B111="","",_xlfn.XLOOKUP(N111,#REF!,#REF!))</f>
        <v/>
      </c>
      <c r="J111" s="126" t="str">
        <f>IF(B111="","",_xlfn.XLOOKUP(N111,#REF!,冷暖工资表!B:B))</f>
        <v/>
      </c>
      <c r="K111" s="126" t="str">
        <f t="shared" si="6"/>
        <v/>
      </c>
      <c r="L111" s="126" t="str">
        <f t="shared" si="7"/>
        <v/>
      </c>
      <c r="M111" s="126" t="str">
        <f>IF(Q111="","",_xlfn.XLOOKUP(Q111,立项!W:W,立项!H:H))</f>
        <v/>
      </c>
      <c r="N111" s="130" t="str">
        <f t="shared" si="8"/>
        <v/>
      </c>
      <c r="O111" s="130" t="str">
        <f t="shared" si="9"/>
        <v/>
      </c>
      <c r="P111" s="131" t="str">
        <f t="shared" si="10"/>
        <v/>
      </c>
      <c r="Q111" s="135" t="str">
        <f t="shared" si="11"/>
        <v/>
      </c>
      <c r="R111" s="103"/>
      <c r="S111" s="102"/>
      <c r="T111" s="102"/>
      <c r="U111" s="102"/>
    </row>
    <row r="112" s="93" customFormat="1" customHeight="1" spans="2:21">
      <c r="B112" s="94"/>
      <c r="C112" s="95"/>
      <c r="D112" s="95"/>
      <c r="E112" s="95"/>
      <c r="F112" s="96"/>
      <c r="G112" s="97"/>
      <c r="H112" s="98"/>
      <c r="I112" s="129" t="str">
        <f>IF(B112="","",_xlfn.XLOOKUP(N112,#REF!,#REF!))</f>
        <v/>
      </c>
      <c r="J112" s="126" t="str">
        <f>IF(B112="","",_xlfn.XLOOKUP(N112,#REF!,冷暖工资表!B:B))</f>
        <v/>
      </c>
      <c r="K112" s="126" t="str">
        <f t="shared" si="6"/>
        <v/>
      </c>
      <c r="L112" s="126" t="str">
        <f t="shared" si="7"/>
        <v/>
      </c>
      <c r="M112" s="126" t="str">
        <f>IF(Q112="","",_xlfn.XLOOKUP(Q112,立项!W:W,立项!H:H))</f>
        <v/>
      </c>
      <c r="N112" s="130" t="str">
        <f t="shared" si="8"/>
        <v/>
      </c>
      <c r="O112" s="130" t="str">
        <f t="shared" si="9"/>
        <v/>
      </c>
      <c r="P112" s="131" t="str">
        <f t="shared" si="10"/>
        <v/>
      </c>
      <c r="Q112" s="135" t="str">
        <f t="shared" si="11"/>
        <v/>
      </c>
      <c r="R112" s="103"/>
      <c r="S112" s="102"/>
      <c r="T112" s="102"/>
      <c r="U112" s="102"/>
    </row>
    <row r="113" s="93" customFormat="1" customHeight="1" spans="2:21">
      <c r="B113" s="94"/>
      <c r="C113" s="95"/>
      <c r="D113" s="95"/>
      <c r="E113" s="95"/>
      <c r="F113" s="96"/>
      <c r="G113" s="97"/>
      <c r="H113" s="98"/>
      <c r="I113" s="129" t="str">
        <f>IF(B113="","",_xlfn.XLOOKUP(N113,#REF!,#REF!))</f>
        <v/>
      </c>
      <c r="J113" s="126" t="str">
        <f>IF(B113="","",_xlfn.XLOOKUP(N113,#REF!,冷暖工资表!B:B))</f>
        <v/>
      </c>
      <c r="K113" s="126" t="str">
        <f t="shared" si="6"/>
        <v/>
      </c>
      <c r="L113" s="126" t="str">
        <f t="shared" si="7"/>
        <v/>
      </c>
      <c r="M113" s="126" t="str">
        <f>IF(Q113="","",_xlfn.XLOOKUP(Q113,立项!W:W,立项!H:H))</f>
        <v/>
      </c>
      <c r="N113" s="130" t="str">
        <f t="shared" si="8"/>
        <v/>
      </c>
      <c r="O113" s="130" t="str">
        <f t="shared" si="9"/>
        <v/>
      </c>
      <c r="P113" s="131" t="str">
        <f t="shared" si="10"/>
        <v/>
      </c>
      <c r="Q113" s="135" t="str">
        <f t="shared" si="11"/>
        <v/>
      </c>
      <c r="R113" s="103"/>
      <c r="S113" s="102"/>
      <c r="T113" s="102"/>
      <c r="U113" s="102"/>
    </row>
    <row r="114" s="93" customFormat="1" customHeight="1" spans="2:21">
      <c r="B114" s="94"/>
      <c r="C114" s="95"/>
      <c r="D114" s="95"/>
      <c r="E114" s="95"/>
      <c r="F114" s="96"/>
      <c r="G114" s="97"/>
      <c r="H114" s="98"/>
      <c r="I114" s="129" t="str">
        <f>IF(B114="","",_xlfn.XLOOKUP(N114,#REF!,#REF!))</f>
        <v/>
      </c>
      <c r="J114" s="126" t="str">
        <f>IF(B114="","",_xlfn.XLOOKUP(N114,#REF!,冷暖工资表!B:B))</f>
        <v/>
      </c>
      <c r="K114" s="126" t="str">
        <f t="shared" si="6"/>
        <v/>
      </c>
      <c r="L114" s="126" t="str">
        <f t="shared" si="7"/>
        <v/>
      </c>
      <c r="M114" s="126" t="str">
        <f>IF(Q114="","",_xlfn.XLOOKUP(Q114,立项!W:W,立项!H:H))</f>
        <v/>
      </c>
      <c r="N114" s="130" t="str">
        <f t="shared" si="8"/>
        <v/>
      </c>
      <c r="O114" s="130" t="str">
        <f t="shared" si="9"/>
        <v/>
      </c>
      <c r="P114" s="131" t="str">
        <f t="shared" si="10"/>
        <v/>
      </c>
      <c r="Q114" s="135" t="str">
        <f t="shared" si="11"/>
        <v/>
      </c>
      <c r="R114" s="103"/>
      <c r="S114" s="102"/>
      <c r="T114" s="102"/>
      <c r="U114" s="102"/>
    </row>
    <row r="115" s="93" customFormat="1" customHeight="1" spans="2:21">
      <c r="B115" s="94"/>
      <c r="C115" s="95"/>
      <c r="D115" s="95"/>
      <c r="E115" s="95"/>
      <c r="F115" s="96"/>
      <c r="G115" s="97"/>
      <c r="H115" s="98"/>
      <c r="I115" s="129" t="str">
        <f>IF(B115="","",_xlfn.XLOOKUP(N115,#REF!,#REF!))</f>
        <v/>
      </c>
      <c r="J115" s="126" t="str">
        <f>IF(B115="","",_xlfn.XLOOKUP(N115,#REF!,冷暖工资表!B:B))</f>
        <v/>
      </c>
      <c r="K115" s="126" t="str">
        <f t="shared" si="6"/>
        <v/>
      </c>
      <c r="L115" s="126" t="str">
        <f t="shared" si="7"/>
        <v/>
      </c>
      <c r="M115" s="126" t="str">
        <f>IF(Q115="","",_xlfn.XLOOKUP(Q115,立项!W:W,立项!H:H))</f>
        <v/>
      </c>
      <c r="N115" s="130" t="str">
        <f t="shared" si="8"/>
        <v/>
      </c>
      <c r="O115" s="130" t="str">
        <f t="shared" si="9"/>
        <v/>
      </c>
      <c r="P115" s="131" t="str">
        <f t="shared" si="10"/>
        <v/>
      </c>
      <c r="Q115" s="135" t="str">
        <f t="shared" si="11"/>
        <v/>
      </c>
      <c r="R115" s="103"/>
      <c r="S115" s="102"/>
      <c r="T115" s="102"/>
      <c r="U115" s="102"/>
    </row>
    <row r="116" s="93" customFormat="1" customHeight="1" spans="2:21">
      <c r="B116" s="94"/>
      <c r="C116" s="95"/>
      <c r="D116" s="95"/>
      <c r="E116" s="95"/>
      <c r="F116" s="96"/>
      <c r="G116" s="97"/>
      <c r="H116" s="98"/>
      <c r="I116" s="129" t="str">
        <f>IF(B116="","",_xlfn.XLOOKUP(N116,#REF!,#REF!))</f>
        <v/>
      </c>
      <c r="J116" s="126" t="str">
        <f>IF(B116="","",_xlfn.XLOOKUP(N116,#REF!,冷暖工资表!B:B))</f>
        <v/>
      </c>
      <c r="K116" s="126" t="str">
        <f t="shared" si="6"/>
        <v/>
      </c>
      <c r="L116" s="126" t="str">
        <f t="shared" si="7"/>
        <v/>
      </c>
      <c r="M116" s="126" t="str">
        <f>IF(Q116="","",_xlfn.XLOOKUP(Q116,立项!W:W,立项!H:H))</f>
        <v/>
      </c>
      <c r="N116" s="130" t="str">
        <f t="shared" si="8"/>
        <v/>
      </c>
      <c r="O116" s="130" t="str">
        <f t="shared" si="9"/>
        <v/>
      </c>
      <c r="P116" s="131" t="str">
        <f t="shared" si="10"/>
        <v/>
      </c>
      <c r="Q116" s="135" t="str">
        <f t="shared" si="11"/>
        <v/>
      </c>
      <c r="R116" s="103"/>
      <c r="S116" s="102"/>
      <c r="T116" s="102"/>
      <c r="U116" s="102"/>
    </row>
    <row r="117" s="93" customFormat="1" customHeight="1" spans="2:21">
      <c r="B117" s="94"/>
      <c r="C117" s="95"/>
      <c r="D117" s="95"/>
      <c r="E117" s="95"/>
      <c r="F117" s="96"/>
      <c r="G117" s="97"/>
      <c r="H117" s="98"/>
      <c r="I117" s="129" t="str">
        <f>IF(B117="","",_xlfn.XLOOKUP(N117,#REF!,#REF!))</f>
        <v/>
      </c>
      <c r="J117" s="126" t="str">
        <f>IF(B117="","",_xlfn.XLOOKUP(N117,#REF!,冷暖工资表!B:B))</f>
        <v/>
      </c>
      <c r="K117" s="126" t="str">
        <f t="shared" si="6"/>
        <v/>
      </c>
      <c r="L117" s="126" t="str">
        <f t="shared" si="7"/>
        <v/>
      </c>
      <c r="M117" s="126" t="str">
        <f>IF(Q117="","",_xlfn.XLOOKUP(Q117,立项!W:W,立项!H:H))</f>
        <v/>
      </c>
      <c r="N117" s="130" t="str">
        <f t="shared" si="8"/>
        <v/>
      </c>
      <c r="O117" s="130" t="str">
        <f t="shared" si="9"/>
        <v/>
      </c>
      <c r="P117" s="131" t="str">
        <f t="shared" si="10"/>
        <v/>
      </c>
      <c r="Q117" s="135" t="str">
        <f t="shared" si="11"/>
        <v/>
      </c>
      <c r="R117" s="103"/>
      <c r="S117" s="102"/>
      <c r="T117" s="102"/>
      <c r="U117" s="102"/>
    </row>
    <row r="118" s="93" customFormat="1" customHeight="1" spans="2:21">
      <c r="B118" s="94"/>
      <c r="C118" s="95"/>
      <c r="D118" s="95"/>
      <c r="E118" s="95"/>
      <c r="F118" s="96"/>
      <c r="G118" s="97"/>
      <c r="H118" s="98"/>
      <c r="I118" s="129" t="str">
        <f>IF(B118="","",_xlfn.XLOOKUP(N118,#REF!,#REF!))</f>
        <v/>
      </c>
      <c r="J118" s="126" t="str">
        <f>IF(B118="","",_xlfn.XLOOKUP(N118,#REF!,冷暖工资表!B:B))</f>
        <v/>
      </c>
      <c r="K118" s="126" t="str">
        <f t="shared" si="6"/>
        <v/>
      </c>
      <c r="L118" s="126" t="str">
        <f t="shared" si="7"/>
        <v/>
      </c>
      <c r="M118" s="126" t="str">
        <f>IF(Q118="","",_xlfn.XLOOKUP(Q118,立项!W:W,立项!H:H))</f>
        <v/>
      </c>
      <c r="N118" s="130" t="str">
        <f t="shared" si="8"/>
        <v/>
      </c>
      <c r="O118" s="130" t="str">
        <f t="shared" si="9"/>
        <v/>
      </c>
      <c r="P118" s="131" t="str">
        <f t="shared" si="10"/>
        <v/>
      </c>
      <c r="Q118" s="135" t="str">
        <f t="shared" si="11"/>
        <v/>
      </c>
      <c r="R118" s="103"/>
      <c r="S118" s="102"/>
      <c r="T118" s="102"/>
      <c r="U118" s="102"/>
    </row>
    <row r="119" s="93" customFormat="1" customHeight="1" spans="2:21">
      <c r="B119" s="94"/>
      <c r="C119" s="95"/>
      <c r="D119" s="95"/>
      <c r="E119" s="95"/>
      <c r="F119" s="96"/>
      <c r="G119" s="97"/>
      <c r="H119" s="98"/>
      <c r="I119" s="129" t="str">
        <f>IF(B119="","",_xlfn.XLOOKUP(N119,#REF!,#REF!))</f>
        <v/>
      </c>
      <c r="J119" s="126" t="str">
        <f>IF(B119="","",_xlfn.XLOOKUP(N119,#REF!,冷暖工资表!B:B))</f>
        <v/>
      </c>
      <c r="K119" s="126" t="str">
        <f t="shared" si="6"/>
        <v/>
      </c>
      <c r="L119" s="126" t="str">
        <f t="shared" si="7"/>
        <v/>
      </c>
      <c r="M119" s="126" t="str">
        <f>IF(Q119="","",_xlfn.XLOOKUP(Q119,立项!W:W,立项!H:H))</f>
        <v/>
      </c>
      <c r="N119" s="130" t="str">
        <f t="shared" si="8"/>
        <v/>
      </c>
      <c r="O119" s="130" t="str">
        <f t="shared" si="9"/>
        <v/>
      </c>
      <c r="P119" s="131" t="str">
        <f t="shared" si="10"/>
        <v/>
      </c>
      <c r="Q119" s="135" t="str">
        <f t="shared" si="11"/>
        <v/>
      </c>
      <c r="R119" s="103"/>
      <c r="S119" s="102"/>
      <c r="T119" s="102"/>
      <c r="U119" s="102"/>
    </row>
    <row r="120" s="93" customFormat="1" customHeight="1" spans="2:21">
      <c r="B120" s="94"/>
      <c r="C120" s="95"/>
      <c r="D120" s="95"/>
      <c r="E120" s="95"/>
      <c r="F120" s="96"/>
      <c r="G120" s="97"/>
      <c r="H120" s="98"/>
      <c r="I120" s="129" t="str">
        <f>IF(B120="","",_xlfn.XLOOKUP(N120,#REF!,#REF!))</f>
        <v/>
      </c>
      <c r="J120" s="126" t="str">
        <f>IF(B120="","",_xlfn.XLOOKUP(N120,#REF!,冷暖工资表!B:B))</f>
        <v/>
      </c>
      <c r="K120" s="126" t="str">
        <f t="shared" si="6"/>
        <v/>
      </c>
      <c r="L120" s="126" t="str">
        <f t="shared" si="7"/>
        <v/>
      </c>
      <c r="M120" s="126" t="str">
        <f>IF(Q120="","",_xlfn.XLOOKUP(Q120,立项!W:W,立项!H:H))</f>
        <v/>
      </c>
      <c r="N120" s="130" t="str">
        <f t="shared" si="8"/>
        <v/>
      </c>
      <c r="O120" s="130" t="str">
        <f t="shared" si="9"/>
        <v/>
      </c>
      <c r="P120" s="131" t="str">
        <f t="shared" si="10"/>
        <v/>
      </c>
      <c r="Q120" s="135" t="str">
        <f t="shared" si="11"/>
        <v/>
      </c>
      <c r="R120" s="103"/>
      <c r="S120" s="102"/>
      <c r="T120" s="102"/>
      <c r="U120" s="102"/>
    </row>
    <row r="121" s="93" customFormat="1" customHeight="1" spans="2:21">
      <c r="B121" s="94"/>
      <c r="C121" s="95"/>
      <c r="D121" s="95"/>
      <c r="E121" s="95"/>
      <c r="F121" s="96"/>
      <c r="G121" s="97"/>
      <c r="H121" s="98"/>
      <c r="I121" s="129" t="str">
        <f>IF(B121="","",_xlfn.XLOOKUP(N121,#REF!,#REF!))</f>
        <v/>
      </c>
      <c r="J121" s="126" t="str">
        <f>IF(B121="","",_xlfn.XLOOKUP(N121,#REF!,冷暖工资表!B:B))</f>
        <v/>
      </c>
      <c r="K121" s="126" t="str">
        <f t="shared" si="6"/>
        <v/>
      </c>
      <c r="L121" s="126" t="str">
        <f t="shared" si="7"/>
        <v/>
      </c>
      <c r="M121" s="126" t="str">
        <f>IF(Q121="","",_xlfn.XLOOKUP(Q121,立项!W:W,立项!H:H))</f>
        <v/>
      </c>
      <c r="N121" s="130" t="str">
        <f t="shared" si="8"/>
        <v/>
      </c>
      <c r="O121" s="130" t="str">
        <f t="shared" si="9"/>
        <v/>
      </c>
      <c r="P121" s="131" t="str">
        <f t="shared" si="10"/>
        <v/>
      </c>
      <c r="Q121" s="135" t="str">
        <f t="shared" si="11"/>
        <v/>
      </c>
      <c r="R121" s="103"/>
      <c r="S121" s="102"/>
      <c r="T121" s="102"/>
      <c r="U121" s="102"/>
    </row>
    <row r="122" s="93" customFormat="1" customHeight="1" spans="2:21">
      <c r="B122" s="94"/>
      <c r="C122" s="95"/>
      <c r="D122" s="95"/>
      <c r="E122" s="95"/>
      <c r="F122" s="96"/>
      <c r="G122" s="97"/>
      <c r="H122" s="98"/>
      <c r="I122" s="129" t="str">
        <f>IF(B122="","",_xlfn.XLOOKUP(N122,#REF!,#REF!))</f>
        <v/>
      </c>
      <c r="J122" s="126" t="str">
        <f>IF(B122="","",_xlfn.XLOOKUP(N122,#REF!,冷暖工资表!B:B))</f>
        <v/>
      </c>
      <c r="K122" s="126" t="str">
        <f t="shared" si="6"/>
        <v/>
      </c>
      <c r="L122" s="126" t="str">
        <f t="shared" si="7"/>
        <v/>
      </c>
      <c r="M122" s="126" t="str">
        <f>IF(Q122="","",_xlfn.XLOOKUP(Q122,立项!W:W,立项!H:H))</f>
        <v/>
      </c>
      <c r="N122" s="130" t="str">
        <f t="shared" si="8"/>
        <v/>
      </c>
      <c r="O122" s="130" t="str">
        <f t="shared" si="9"/>
        <v/>
      </c>
      <c r="P122" s="131" t="str">
        <f t="shared" si="10"/>
        <v/>
      </c>
      <c r="Q122" s="135" t="str">
        <f t="shared" si="11"/>
        <v/>
      </c>
      <c r="R122" s="103"/>
      <c r="S122" s="102"/>
      <c r="T122" s="102"/>
      <c r="U122" s="102"/>
    </row>
    <row r="123" s="93" customFormat="1" customHeight="1" spans="2:21">
      <c r="B123" s="94"/>
      <c r="C123" s="95"/>
      <c r="D123" s="95"/>
      <c r="E123" s="95"/>
      <c r="F123" s="96"/>
      <c r="G123" s="97"/>
      <c r="H123" s="98"/>
      <c r="I123" s="129" t="str">
        <f>IF(B123="","",_xlfn.XLOOKUP(N123,#REF!,#REF!))</f>
        <v/>
      </c>
      <c r="J123" s="126" t="str">
        <f>IF(B123="","",_xlfn.XLOOKUP(N123,#REF!,冷暖工资表!B:B))</f>
        <v/>
      </c>
      <c r="K123" s="126" t="str">
        <f t="shared" si="6"/>
        <v/>
      </c>
      <c r="L123" s="126" t="str">
        <f t="shared" si="7"/>
        <v/>
      </c>
      <c r="M123" s="126" t="str">
        <f>IF(Q123="","",_xlfn.XLOOKUP(Q123,立项!W:W,立项!H:H))</f>
        <v/>
      </c>
      <c r="N123" s="130" t="str">
        <f t="shared" si="8"/>
        <v/>
      </c>
      <c r="O123" s="130" t="str">
        <f t="shared" si="9"/>
        <v/>
      </c>
      <c r="P123" s="131" t="str">
        <f t="shared" si="10"/>
        <v/>
      </c>
      <c r="Q123" s="135" t="str">
        <f t="shared" si="11"/>
        <v/>
      </c>
      <c r="R123" s="103"/>
      <c r="S123" s="102"/>
      <c r="T123" s="102"/>
      <c r="U123" s="102"/>
    </row>
    <row r="124" s="93" customFormat="1" customHeight="1" spans="2:21">
      <c r="B124" s="94"/>
      <c r="C124" s="95"/>
      <c r="D124" s="95"/>
      <c r="E124" s="95"/>
      <c r="F124" s="96"/>
      <c r="G124" s="97"/>
      <c r="H124" s="98"/>
      <c r="I124" s="129" t="str">
        <f>IF(B124="","",_xlfn.XLOOKUP(N124,#REF!,#REF!))</f>
        <v/>
      </c>
      <c r="J124" s="126" t="str">
        <f>IF(B124="","",_xlfn.XLOOKUP(N124,#REF!,冷暖工资表!B:B))</f>
        <v/>
      </c>
      <c r="K124" s="126" t="str">
        <f t="shared" si="6"/>
        <v/>
      </c>
      <c r="L124" s="126" t="str">
        <f t="shared" si="7"/>
        <v/>
      </c>
      <c r="M124" s="126" t="str">
        <f>IF(Q124="","",_xlfn.XLOOKUP(Q124,立项!W:W,立项!H:H))</f>
        <v/>
      </c>
      <c r="N124" s="130" t="str">
        <f t="shared" si="8"/>
        <v/>
      </c>
      <c r="O124" s="130" t="str">
        <f t="shared" si="9"/>
        <v/>
      </c>
      <c r="P124" s="131" t="str">
        <f t="shared" si="10"/>
        <v/>
      </c>
      <c r="Q124" s="135" t="str">
        <f t="shared" si="11"/>
        <v/>
      </c>
      <c r="R124" s="103"/>
      <c r="S124" s="102"/>
      <c r="T124" s="102"/>
      <c r="U124" s="102"/>
    </row>
    <row r="125" s="93" customFormat="1" customHeight="1" spans="2:21">
      <c r="B125" s="94"/>
      <c r="C125" s="95"/>
      <c r="D125" s="95"/>
      <c r="E125" s="95"/>
      <c r="F125" s="96"/>
      <c r="G125" s="97"/>
      <c r="H125" s="98"/>
      <c r="I125" s="129" t="str">
        <f>IF(B125="","",_xlfn.XLOOKUP(N125,#REF!,#REF!))</f>
        <v/>
      </c>
      <c r="J125" s="126" t="str">
        <f>IF(B125="","",_xlfn.XLOOKUP(N125,#REF!,冷暖工资表!B:B))</f>
        <v/>
      </c>
      <c r="K125" s="126" t="str">
        <f t="shared" si="6"/>
        <v/>
      </c>
      <c r="L125" s="126" t="str">
        <f t="shared" si="7"/>
        <v/>
      </c>
      <c r="M125" s="126" t="str">
        <f>IF(Q125="","",_xlfn.XLOOKUP(Q125,立项!W:W,立项!H:H))</f>
        <v/>
      </c>
      <c r="N125" s="130" t="str">
        <f t="shared" si="8"/>
        <v/>
      </c>
      <c r="O125" s="130" t="str">
        <f t="shared" si="9"/>
        <v/>
      </c>
      <c r="P125" s="131" t="str">
        <f t="shared" si="10"/>
        <v/>
      </c>
      <c r="Q125" s="135" t="str">
        <f t="shared" si="11"/>
        <v/>
      </c>
      <c r="R125" s="103"/>
      <c r="S125" s="102"/>
      <c r="T125" s="102"/>
      <c r="U125" s="102"/>
    </row>
    <row r="126" s="93" customFormat="1" customHeight="1" spans="2:21">
      <c r="B126" s="94"/>
      <c r="C126" s="95"/>
      <c r="D126" s="95"/>
      <c r="E126" s="95"/>
      <c r="F126" s="96"/>
      <c r="G126" s="97"/>
      <c r="H126" s="98"/>
      <c r="I126" s="129" t="str">
        <f>IF(B126="","",_xlfn.XLOOKUP(N126,#REF!,#REF!))</f>
        <v/>
      </c>
      <c r="J126" s="126" t="str">
        <f>IF(B126="","",_xlfn.XLOOKUP(N126,#REF!,冷暖工资表!B:B))</f>
        <v/>
      </c>
      <c r="K126" s="126" t="str">
        <f t="shared" si="6"/>
        <v/>
      </c>
      <c r="L126" s="126" t="str">
        <f t="shared" si="7"/>
        <v/>
      </c>
      <c r="M126" s="126" t="str">
        <f>IF(Q126="","",_xlfn.XLOOKUP(Q126,立项!W:W,立项!H:H))</f>
        <v/>
      </c>
      <c r="N126" s="130" t="str">
        <f t="shared" si="8"/>
        <v/>
      </c>
      <c r="O126" s="130" t="str">
        <f t="shared" si="9"/>
        <v/>
      </c>
      <c r="P126" s="131" t="str">
        <f t="shared" si="10"/>
        <v/>
      </c>
      <c r="Q126" s="135" t="str">
        <f t="shared" si="11"/>
        <v/>
      </c>
      <c r="R126" s="103"/>
      <c r="S126" s="102"/>
      <c r="T126" s="102"/>
      <c r="U126" s="102"/>
    </row>
    <row r="127" s="93" customFormat="1" customHeight="1" spans="2:21">
      <c r="B127" s="94"/>
      <c r="C127" s="95"/>
      <c r="D127" s="95"/>
      <c r="E127" s="95"/>
      <c r="F127" s="96"/>
      <c r="G127" s="97"/>
      <c r="H127" s="98"/>
      <c r="I127" s="129" t="str">
        <f>IF(B127="","",_xlfn.XLOOKUP(N127,#REF!,#REF!))</f>
        <v/>
      </c>
      <c r="J127" s="126" t="str">
        <f>IF(B127="","",_xlfn.XLOOKUP(N127,#REF!,冷暖工资表!B:B))</f>
        <v/>
      </c>
      <c r="K127" s="126" t="str">
        <f t="shared" si="6"/>
        <v/>
      </c>
      <c r="L127" s="126" t="str">
        <f t="shared" si="7"/>
        <v/>
      </c>
      <c r="M127" s="126" t="str">
        <f>IF(Q127="","",_xlfn.XLOOKUP(Q127,立项!W:W,立项!H:H))</f>
        <v/>
      </c>
      <c r="N127" s="130" t="str">
        <f t="shared" si="8"/>
        <v/>
      </c>
      <c r="O127" s="130" t="str">
        <f t="shared" si="9"/>
        <v/>
      </c>
      <c r="P127" s="131" t="str">
        <f t="shared" si="10"/>
        <v/>
      </c>
      <c r="Q127" s="135" t="str">
        <f t="shared" si="11"/>
        <v/>
      </c>
      <c r="R127" s="103"/>
      <c r="S127" s="102"/>
      <c r="T127" s="102"/>
      <c r="U127" s="102"/>
    </row>
    <row r="128" s="93" customFormat="1" customHeight="1" spans="2:21">
      <c r="B128" s="94"/>
      <c r="C128" s="95"/>
      <c r="D128" s="95"/>
      <c r="E128" s="95"/>
      <c r="F128" s="96"/>
      <c r="G128" s="97"/>
      <c r="H128" s="98"/>
      <c r="I128" s="129" t="str">
        <f>IF(B128="","",_xlfn.XLOOKUP(N128,#REF!,#REF!))</f>
        <v/>
      </c>
      <c r="J128" s="126" t="str">
        <f>IF(B128="","",_xlfn.XLOOKUP(N128,#REF!,冷暖工资表!B:B))</f>
        <v/>
      </c>
      <c r="K128" s="126" t="str">
        <f t="shared" si="6"/>
        <v/>
      </c>
      <c r="L128" s="126" t="str">
        <f t="shared" si="7"/>
        <v/>
      </c>
      <c r="M128" s="126" t="str">
        <f>IF(Q128="","",_xlfn.XLOOKUP(Q128,立项!W:W,立项!H:H))</f>
        <v/>
      </c>
      <c r="N128" s="130" t="str">
        <f t="shared" si="8"/>
        <v/>
      </c>
      <c r="O128" s="130" t="str">
        <f t="shared" si="9"/>
        <v/>
      </c>
      <c r="P128" s="131" t="str">
        <f t="shared" si="10"/>
        <v/>
      </c>
      <c r="Q128" s="135" t="str">
        <f t="shared" si="11"/>
        <v/>
      </c>
      <c r="R128" s="103"/>
      <c r="S128" s="102"/>
      <c r="T128" s="102"/>
      <c r="U128" s="102"/>
    </row>
    <row r="129" s="93" customFormat="1" customHeight="1" spans="2:21">
      <c r="B129" s="94"/>
      <c r="C129" s="95"/>
      <c r="D129" s="95"/>
      <c r="E129" s="95"/>
      <c r="F129" s="96"/>
      <c r="G129" s="97"/>
      <c r="H129" s="98"/>
      <c r="I129" s="129" t="str">
        <f>IF(B129="","",_xlfn.XLOOKUP(N129,#REF!,#REF!))</f>
        <v/>
      </c>
      <c r="J129" s="126" t="str">
        <f>IF(B129="","",_xlfn.XLOOKUP(N129,#REF!,冷暖工资表!B:B))</f>
        <v/>
      </c>
      <c r="K129" s="126" t="str">
        <f t="shared" si="6"/>
        <v/>
      </c>
      <c r="L129" s="126" t="str">
        <f t="shared" si="7"/>
        <v/>
      </c>
      <c r="M129" s="126" t="str">
        <f>IF(Q129="","",_xlfn.XLOOKUP(Q129,立项!W:W,立项!H:H))</f>
        <v/>
      </c>
      <c r="N129" s="130" t="str">
        <f t="shared" si="8"/>
        <v/>
      </c>
      <c r="O129" s="130" t="str">
        <f t="shared" si="9"/>
        <v/>
      </c>
      <c r="P129" s="131" t="str">
        <f t="shared" si="10"/>
        <v/>
      </c>
      <c r="Q129" s="135" t="str">
        <f t="shared" si="11"/>
        <v/>
      </c>
      <c r="R129" s="103"/>
      <c r="S129" s="102"/>
      <c r="T129" s="102"/>
      <c r="U129" s="102"/>
    </row>
    <row r="130" s="93" customFormat="1" customHeight="1" spans="2:21">
      <c r="B130" s="94"/>
      <c r="C130" s="95"/>
      <c r="D130" s="95"/>
      <c r="E130" s="95"/>
      <c r="F130" s="96"/>
      <c r="G130" s="97"/>
      <c r="H130" s="98"/>
      <c r="I130" s="129" t="str">
        <f>IF(B130="","",_xlfn.XLOOKUP(N130,#REF!,#REF!))</f>
        <v/>
      </c>
      <c r="J130" s="126" t="str">
        <f>IF(B130="","",_xlfn.XLOOKUP(N130,#REF!,冷暖工资表!B:B))</f>
        <v/>
      </c>
      <c r="K130" s="126" t="str">
        <f t="shared" ref="K130:K193" si="12">IF(F130="","",F130-L130)</f>
        <v/>
      </c>
      <c r="L130" s="126" t="str">
        <f t="shared" ref="L130:L193" si="13">IF(F130="","",F130*G130/(1+G130))</f>
        <v/>
      </c>
      <c r="M130" s="126" t="str">
        <f>IF(Q130="","",_xlfn.XLOOKUP(Q130,立项!W:W,立项!H:H))</f>
        <v/>
      </c>
      <c r="N130" s="130" t="str">
        <f t="shared" ref="N130:N193" si="14">IF(H130="","",LEFT(B130,7))</f>
        <v/>
      </c>
      <c r="O130" s="130" t="str">
        <f t="shared" ref="O130:O193" si="15">IF(H130="","",MONTH(H130))</f>
        <v/>
      </c>
      <c r="P130" s="131" t="str">
        <f t="shared" ref="P130:P193" si="16">IF(H130="","",DAY(H130))</f>
        <v/>
      </c>
      <c r="Q130" s="135" t="str">
        <f t="shared" ref="Q130:Q193" si="17">IF(B130="","",MID(B130,9,16))</f>
        <v/>
      </c>
      <c r="R130" s="103"/>
      <c r="S130" s="102"/>
      <c r="T130" s="102"/>
      <c r="U130" s="102"/>
    </row>
    <row r="131" s="93" customFormat="1" customHeight="1" spans="2:21">
      <c r="B131" s="94"/>
      <c r="C131" s="95"/>
      <c r="D131" s="95"/>
      <c r="E131" s="95"/>
      <c r="F131" s="96"/>
      <c r="G131" s="97"/>
      <c r="H131" s="98"/>
      <c r="I131" s="129" t="str">
        <f>IF(B131="","",_xlfn.XLOOKUP(N131,#REF!,#REF!))</f>
        <v/>
      </c>
      <c r="J131" s="126" t="str">
        <f>IF(B131="","",_xlfn.XLOOKUP(N131,#REF!,冷暖工资表!B:B))</f>
        <v/>
      </c>
      <c r="K131" s="126" t="str">
        <f t="shared" si="12"/>
        <v/>
      </c>
      <c r="L131" s="126" t="str">
        <f t="shared" si="13"/>
        <v/>
      </c>
      <c r="M131" s="126" t="str">
        <f>IF(Q131="","",_xlfn.XLOOKUP(Q131,立项!W:W,立项!H:H))</f>
        <v/>
      </c>
      <c r="N131" s="130" t="str">
        <f t="shared" si="14"/>
        <v/>
      </c>
      <c r="O131" s="130" t="str">
        <f t="shared" si="15"/>
        <v/>
      </c>
      <c r="P131" s="131" t="str">
        <f t="shared" si="16"/>
        <v/>
      </c>
      <c r="Q131" s="135" t="str">
        <f t="shared" si="17"/>
        <v/>
      </c>
      <c r="R131" s="103"/>
      <c r="S131" s="102"/>
      <c r="T131" s="102"/>
      <c r="U131" s="102"/>
    </row>
    <row r="132" s="93" customFormat="1" customHeight="1" spans="2:21">
      <c r="B132" s="94"/>
      <c r="C132" s="95"/>
      <c r="D132" s="95"/>
      <c r="E132" s="95"/>
      <c r="F132" s="96"/>
      <c r="G132" s="97"/>
      <c r="H132" s="98"/>
      <c r="I132" s="129" t="str">
        <f>IF(B132="","",_xlfn.XLOOKUP(N132,#REF!,#REF!))</f>
        <v/>
      </c>
      <c r="J132" s="126" t="str">
        <f>IF(B132="","",_xlfn.XLOOKUP(N132,#REF!,冷暖工资表!B:B))</f>
        <v/>
      </c>
      <c r="K132" s="126" t="str">
        <f t="shared" si="12"/>
        <v/>
      </c>
      <c r="L132" s="126" t="str">
        <f t="shared" si="13"/>
        <v/>
      </c>
      <c r="M132" s="126" t="str">
        <f>IF(Q132="","",_xlfn.XLOOKUP(Q132,立项!W:W,立项!H:H))</f>
        <v/>
      </c>
      <c r="N132" s="130" t="str">
        <f t="shared" si="14"/>
        <v/>
      </c>
      <c r="O132" s="130" t="str">
        <f t="shared" si="15"/>
        <v/>
      </c>
      <c r="P132" s="131" t="str">
        <f t="shared" si="16"/>
        <v/>
      </c>
      <c r="Q132" s="135" t="str">
        <f t="shared" si="17"/>
        <v/>
      </c>
      <c r="R132" s="103"/>
      <c r="S132" s="102"/>
      <c r="T132" s="102"/>
      <c r="U132" s="102"/>
    </row>
    <row r="133" s="93" customFormat="1" customHeight="1" spans="2:21">
      <c r="B133" s="94"/>
      <c r="C133" s="95"/>
      <c r="D133" s="95"/>
      <c r="E133" s="95"/>
      <c r="F133" s="96"/>
      <c r="G133" s="97"/>
      <c r="H133" s="98"/>
      <c r="I133" s="129" t="str">
        <f>IF(B133="","",_xlfn.XLOOKUP(N133,#REF!,#REF!))</f>
        <v/>
      </c>
      <c r="J133" s="126" t="str">
        <f>IF(B133="","",_xlfn.XLOOKUP(N133,#REF!,冷暖工资表!B:B))</f>
        <v/>
      </c>
      <c r="K133" s="126" t="str">
        <f t="shared" si="12"/>
        <v/>
      </c>
      <c r="L133" s="126" t="str">
        <f t="shared" si="13"/>
        <v/>
      </c>
      <c r="M133" s="126" t="str">
        <f>IF(Q133="","",_xlfn.XLOOKUP(Q133,立项!W:W,立项!H:H))</f>
        <v/>
      </c>
      <c r="N133" s="130" t="str">
        <f t="shared" si="14"/>
        <v/>
      </c>
      <c r="O133" s="130" t="str">
        <f t="shared" si="15"/>
        <v/>
      </c>
      <c r="P133" s="131" t="str">
        <f t="shared" si="16"/>
        <v/>
      </c>
      <c r="Q133" s="135" t="str">
        <f t="shared" si="17"/>
        <v/>
      </c>
      <c r="R133" s="103"/>
      <c r="S133" s="102"/>
      <c r="T133" s="102"/>
      <c r="U133" s="102"/>
    </row>
    <row r="134" s="93" customFormat="1" customHeight="1" spans="2:21">
      <c r="B134" s="94"/>
      <c r="C134" s="95"/>
      <c r="D134" s="95"/>
      <c r="E134" s="95"/>
      <c r="F134" s="96"/>
      <c r="G134" s="97"/>
      <c r="H134" s="98"/>
      <c r="I134" s="129" t="str">
        <f>IF(B134="","",_xlfn.XLOOKUP(N134,#REF!,#REF!))</f>
        <v/>
      </c>
      <c r="J134" s="126" t="str">
        <f>IF(B134="","",_xlfn.XLOOKUP(N134,#REF!,冷暖工资表!B:B))</f>
        <v/>
      </c>
      <c r="K134" s="126" t="str">
        <f t="shared" si="12"/>
        <v/>
      </c>
      <c r="L134" s="126" t="str">
        <f t="shared" si="13"/>
        <v/>
      </c>
      <c r="M134" s="126" t="str">
        <f>IF(Q134="","",_xlfn.XLOOKUP(Q134,立项!W:W,立项!H:H))</f>
        <v/>
      </c>
      <c r="N134" s="130" t="str">
        <f t="shared" si="14"/>
        <v/>
      </c>
      <c r="O134" s="130" t="str">
        <f t="shared" si="15"/>
        <v/>
      </c>
      <c r="P134" s="131" t="str">
        <f t="shared" si="16"/>
        <v/>
      </c>
      <c r="Q134" s="135" t="str">
        <f t="shared" si="17"/>
        <v/>
      </c>
      <c r="R134" s="103"/>
      <c r="S134" s="102"/>
      <c r="T134" s="102"/>
      <c r="U134" s="102"/>
    </row>
    <row r="135" s="93" customFormat="1" customHeight="1" spans="2:21">
      <c r="B135" s="94"/>
      <c r="C135" s="95"/>
      <c r="D135" s="95"/>
      <c r="E135" s="95"/>
      <c r="F135" s="96"/>
      <c r="G135" s="97"/>
      <c r="H135" s="98"/>
      <c r="I135" s="129" t="str">
        <f>IF(B135="","",_xlfn.XLOOKUP(N135,#REF!,#REF!))</f>
        <v/>
      </c>
      <c r="J135" s="126" t="str">
        <f>IF(B135="","",_xlfn.XLOOKUP(N135,#REF!,冷暖工资表!B:B))</f>
        <v/>
      </c>
      <c r="K135" s="126" t="str">
        <f t="shared" si="12"/>
        <v/>
      </c>
      <c r="L135" s="126" t="str">
        <f t="shared" si="13"/>
        <v/>
      </c>
      <c r="M135" s="126" t="str">
        <f>IF(Q135="","",_xlfn.XLOOKUP(Q135,立项!W:W,立项!H:H))</f>
        <v/>
      </c>
      <c r="N135" s="130" t="str">
        <f t="shared" si="14"/>
        <v/>
      </c>
      <c r="O135" s="130" t="str">
        <f t="shared" si="15"/>
        <v/>
      </c>
      <c r="P135" s="131" t="str">
        <f t="shared" si="16"/>
        <v/>
      </c>
      <c r="Q135" s="135" t="str">
        <f t="shared" si="17"/>
        <v/>
      </c>
      <c r="R135" s="103"/>
      <c r="S135" s="102"/>
      <c r="T135" s="102"/>
      <c r="U135" s="102"/>
    </row>
    <row r="136" s="93" customFormat="1" customHeight="1" spans="2:21">
      <c r="B136" s="94"/>
      <c r="C136" s="95"/>
      <c r="D136" s="95"/>
      <c r="E136" s="95"/>
      <c r="F136" s="96"/>
      <c r="G136" s="97"/>
      <c r="H136" s="98"/>
      <c r="I136" s="129" t="str">
        <f>IF(B136="","",_xlfn.XLOOKUP(N136,#REF!,#REF!))</f>
        <v/>
      </c>
      <c r="J136" s="126" t="str">
        <f>IF(B136="","",_xlfn.XLOOKUP(N136,#REF!,冷暖工资表!B:B))</f>
        <v/>
      </c>
      <c r="K136" s="126" t="str">
        <f t="shared" si="12"/>
        <v/>
      </c>
      <c r="L136" s="126" t="str">
        <f t="shared" si="13"/>
        <v/>
      </c>
      <c r="M136" s="126" t="str">
        <f>IF(Q136="","",_xlfn.XLOOKUP(Q136,立项!W:W,立项!H:H))</f>
        <v/>
      </c>
      <c r="N136" s="130" t="str">
        <f t="shared" si="14"/>
        <v/>
      </c>
      <c r="O136" s="130" t="str">
        <f t="shared" si="15"/>
        <v/>
      </c>
      <c r="P136" s="131" t="str">
        <f t="shared" si="16"/>
        <v/>
      </c>
      <c r="Q136" s="135" t="str">
        <f t="shared" si="17"/>
        <v/>
      </c>
      <c r="R136" s="103"/>
      <c r="S136" s="102"/>
      <c r="T136" s="102"/>
      <c r="U136" s="102"/>
    </row>
    <row r="137" s="93" customFormat="1" customHeight="1" spans="2:21">
      <c r="B137" s="94"/>
      <c r="C137" s="95"/>
      <c r="D137" s="95"/>
      <c r="E137" s="95"/>
      <c r="F137" s="96"/>
      <c r="G137" s="97"/>
      <c r="H137" s="98"/>
      <c r="I137" s="129" t="str">
        <f>IF(B137="","",_xlfn.XLOOKUP(N137,#REF!,#REF!))</f>
        <v/>
      </c>
      <c r="J137" s="126" t="str">
        <f>IF(B137="","",_xlfn.XLOOKUP(N137,#REF!,冷暖工资表!B:B))</f>
        <v/>
      </c>
      <c r="K137" s="126" t="str">
        <f t="shared" si="12"/>
        <v/>
      </c>
      <c r="L137" s="126" t="str">
        <f t="shared" si="13"/>
        <v/>
      </c>
      <c r="M137" s="126" t="str">
        <f>IF(Q137="","",_xlfn.XLOOKUP(Q137,立项!W:W,立项!H:H))</f>
        <v/>
      </c>
      <c r="N137" s="130" t="str">
        <f t="shared" si="14"/>
        <v/>
      </c>
      <c r="O137" s="130" t="str">
        <f t="shared" si="15"/>
        <v/>
      </c>
      <c r="P137" s="131" t="str">
        <f t="shared" si="16"/>
        <v/>
      </c>
      <c r="Q137" s="135" t="str">
        <f t="shared" si="17"/>
        <v/>
      </c>
      <c r="R137" s="103"/>
      <c r="S137" s="102"/>
      <c r="T137" s="102"/>
      <c r="U137" s="102"/>
    </row>
    <row r="138" s="93" customFormat="1" customHeight="1" spans="2:21">
      <c r="B138" s="94"/>
      <c r="C138" s="95"/>
      <c r="D138" s="95"/>
      <c r="E138" s="95"/>
      <c r="F138" s="96"/>
      <c r="G138" s="97"/>
      <c r="H138" s="98"/>
      <c r="I138" s="129" t="str">
        <f>IF(B138="","",_xlfn.XLOOKUP(N138,#REF!,#REF!))</f>
        <v/>
      </c>
      <c r="J138" s="126" t="str">
        <f>IF(B138="","",_xlfn.XLOOKUP(N138,#REF!,冷暖工资表!B:B))</f>
        <v/>
      </c>
      <c r="K138" s="126" t="str">
        <f t="shared" si="12"/>
        <v/>
      </c>
      <c r="L138" s="126" t="str">
        <f t="shared" si="13"/>
        <v/>
      </c>
      <c r="M138" s="126" t="str">
        <f>IF(Q138="","",_xlfn.XLOOKUP(Q138,立项!W:W,立项!H:H))</f>
        <v/>
      </c>
      <c r="N138" s="130" t="str">
        <f t="shared" si="14"/>
        <v/>
      </c>
      <c r="O138" s="130" t="str">
        <f t="shared" si="15"/>
        <v/>
      </c>
      <c r="P138" s="131" t="str">
        <f t="shared" si="16"/>
        <v/>
      </c>
      <c r="Q138" s="135" t="str">
        <f t="shared" si="17"/>
        <v/>
      </c>
      <c r="R138" s="103"/>
      <c r="S138" s="102"/>
      <c r="T138" s="102"/>
      <c r="U138" s="102"/>
    </row>
    <row r="139" s="93" customFormat="1" customHeight="1" spans="2:21">
      <c r="B139" s="94"/>
      <c r="C139" s="95"/>
      <c r="D139" s="95"/>
      <c r="E139" s="95"/>
      <c r="F139" s="96"/>
      <c r="G139" s="97"/>
      <c r="H139" s="98"/>
      <c r="I139" s="129" t="str">
        <f>IF(B139="","",_xlfn.XLOOKUP(N139,#REF!,#REF!))</f>
        <v/>
      </c>
      <c r="J139" s="126" t="str">
        <f>IF(B139="","",_xlfn.XLOOKUP(N139,#REF!,冷暖工资表!B:B))</f>
        <v/>
      </c>
      <c r="K139" s="126" t="str">
        <f t="shared" si="12"/>
        <v/>
      </c>
      <c r="L139" s="126" t="str">
        <f t="shared" si="13"/>
        <v/>
      </c>
      <c r="M139" s="126" t="str">
        <f>IF(Q139="","",_xlfn.XLOOKUP(Q139,立项!W:W,立项!H:H))</f>
        <v/>
      </c>
      <c r="N139" s="130" t="str">
        <f t="shared" si="14"/>
        <v/>
      </c>
      <c r="O139" s="130" t="str">
        <f t="shared" si="15"/>
        <v/>
      </c>
      <c r="P139" s="131" t="str">
        <f t="shared" si="16"/>
        <v/>
      </c>
      <c r="Q139" s="135" t="str">
        <f t="shared" si="17"/>
        <v/>
      </c>
      <c r="R139" s="103"/>
      <c r="S139" s="102"/>
      <c r="T139" s="102"/>
      <c r="U139" s="102"/>
    </row>
    <row r="140" s="93" customFormat="1" customHeight="1" spans="2:21">
      <c r="B140" s="94"/>
      <c r="C140" s="95"/>
      <c r="D140" s="95"/>
      <c r="E140" s="95"/>
      <c r="F140" s="96"/>
      <c r="G140" s="97"/>
      <c r="H140" s="98"/>
      <c r="I140" s="129" t="str">
        <f>IF(B140="","",_xlfn.XLOOKUP(N140,#REF!,#REF!))</f>
        <v/>
      </c>
      <c r="J140" s="126" t="str">
        <f>IF(B140="","",_xlfn.XLOOKUP(N140,#REF!,冷暖工资表!B:B))</f>
        <v/>
      </c>
      <c r="K140" s="126" t="str">
        <f t="shared" si="12"/>
        <v/>
      </c>
      <c r="L140" s="126" t="str">
        <f t="shared" si="13"/>
        <v/>
      </c>
      <c r="M140" s="126" t="str">
        <f>IF(Q140="","",_xlfn.XLOOKUP(Q140,立项!W:W,立项!H:H))</f>
        <v/>
      </c>
      <c r="N140" s="130" t="str">
        <f t="shared" si="14"/>
        <v/>
      </c>
      <c r="O140" s="130" t="str">
        <f t="shared" si="15"/>
        <v/>
      </c>
      <c r="P140" s="131" t="str">
        <f t="shared" si="16"/>
        <v/>
      </c>
      <c r="Q140" s="135" t="str">
        <f t="shared" si="17"/>
        <v/>
      </c>
      <c r="R140" s="103"/>
      <c r="S140" s="102"/>
      <c r="T140" s="102"/>
      <c r="U140" s="102"/>
    </row>
    <row r="141" s="93" customFormat="1" customHeight="1" spans="2:21">
      <c r="B141" s="94"/>
      <c r="C141" s="95"/>
      <c r="D141" s="95"/>
      <c r="E141" s="95"/>
      <c r="F141" s="96"/>
      <c r="G141" s="97"/>
      <c r="H141" s="98"/>
      <c r="I141" s="129" t="str">
        <f>IF(B141="","",_xlfn.XLOOKUP(N141,#REF!,#REF!))</f>
        <v/>
      </c>
      <c r="J141" s="126" t="str">
        <f>IF(B141="","",_xlfn.XLOOKUP(N141,#REF!,冷暖工资表!B:B))</f>
        <v/>
      </c>
      <c r="K141" s="126" t="str">
        <f t="shared" si="12"/>
        <v/>
      </c>
      <c r="L141" s="126" t="str">
        <f t="shared" si="13"/>
        <v/>
      </c>
      <c r="M141" s="126" t="str">
        <f>IF(Q141="","",_xlfn.XLOOKUP(Q141,立项!W:W,立项!H:H))</f>
        <v/>
      </c>
      <c r="N141" s="130" t="str">
        <f t="shared" si="14"/>
        <v/>
      </c>
      <c r="O141" s="130" t="str">
        <f t="shared" si="15"/>
        <v/>
      </c>
      <c r="P141" s="131" t="str">
        <f t="shared" si="16"/>
        <v/>
      </c>
      <c r="Q141" s="135" t="str">
        <f t="shared" si="17"/>
        <v/>
      </c>
      <c r="R141" s="103"/>
      <c r="S141" s="102"/>
      <c r="T141" s="102"/>
      <c r="U141" s="102"/>
    </row>
    <row r="142" s="93" customFormat="1" customHeight="1" spans="2:21">
      <c r="B142" s="94"/>
      <c r="C142" s="95"/>
      <c r="D142" s="95"/>
      <c r="E142" s="95"/>
      <c r="F142" s="96"/>
      <c r="G142" s="97"/>
      <c r="H142" s="98"/>
      <c r="I142" s="129" t="str">
        <f>IF(B142="","",_xlfn.XLOOKUP(N142,#REF!,#REF!))</f>
        <v/>
      </c>
      <c r="J142" s="126" t="str">
        <f>IF(B142="","",_xlfn.XLOOKUP(N142,#REF!,冷暖工资表!B:B))</f>
        <v/>
      </c>
      <c r="K142" s="126" t="str">
        <f t="shared" si="12"/>
        <v/>
      </c>
      <c r="L142" s="126" t="str">
        <f t="shared" si="13"/>
        <v/>
      </c>
      <c r="M142" s="126" t="str">
        <f>IF(Q142="","",_xlfn.XLOOKUP(Q142,立项!W:W,立项!H:H))</f>
        <v/>
      </c>
      <c r="N142" s="130" t="str">
        <f t="shared" si="14"/>
        <v/>
      </c>
      <c r="O142" s="130" t="str">
        <f t="shared" si="15"/>
        <v/>
      </c>
      <c r="P142" s="131" t="str">
        <f t="shared" si="16"/>
        <v/>
      </c>
      <c r="Q142" s="135" t="str">
        <f t="shared" si="17"/>
        <v/>
      </c>
      <c r="R142" s="103"/>
      <c r="S142" s="102"/>
      <c r="T142" s="102"/>
      <c r="U142" s="102"/>
    </row>
    <row r="143" s="93" customFormat="1" customHeight="1" spans="2:21">
      <c r="B143" s="94"/>
      <c r="C143" s="95"/>
      <c r="D143" s="95"/>
      <c r="E143" s="95"/>
      <c r="F143" s="96"/>
      <c r="G143" s="97"/>
      <c r="H143" s="98"/>
      <c r="I143" s="129" t="str">
        <f>IF(B143="","",_xlfn.XLOOKUP(N143,#REF!,#REF!))</f>
        <v/>
      </c>
      <c r="J143" s="126" t="str">
        <f>IF(B143="","",_xlfn.XLOOKUP(N143,#REF!,冷暖工资表!B:B))</f>
        <v/>
      </c>
      <c r="K143" s="126" t="str">
        <f t="shared" si="12"/>
        <v/>
      </c>
      <c r="L143" s="126" t="str">
        <f t="shared" si="13"/>
        <v/>
      </c>
      <c r="M143" s="126" t="str">
        <f>IF(Q143="","",_xlfn.XLOOKUP(Q143,立项!W:W,立项!H:H))</f>
        <v/>
      </c>
      <c r="N143" s="130" t="str">
        <f t="shared" si="14"/>
        <v/>
      </c>
      <c r="O143" s="130" t="str">
        <f t="shared" si="15"/>
        <v/>
      </c>
      <c r="P143" s="131" t="str">
        <f t="shared" si="16"/>
        <v/>
      </c>
      <c r="Q143" s="135" t="str">
        <f t="shared" si="17"/>
        <v/>
      </c>
      <c r="R143" s="103"/>
      <c r="S143" s="102"/>
      <c r="T143" s="102"/>
      <c r="U143" s="102"/>
    </row>
    <row r="144" s="93" customFormat="1" customHeight="1" spans="2:21">
      <c r="B144" s="94"/>
      <c r="C144" s="95"/>
      <c r="D144" s="95"/>
      <c r="E144" s="95"/>
      <c r="F144" s="96"/>
      <c r="G144" s="97"/>
      <c r="H144" s="98"/>
      <c r="I144" s="129" t="str">
        <f>IF(B144="","",_xlfn.XLOOKUP(N144,#REF!,#REF!))</f>
        <v/>
      </c>
      <c r="J144" s="126" t="str">
        <f>IF(B144="","",_xlfn.XLOOKUP(N144,#REF!,冷暖工资表!B:B))</f>
        <v/>
      </c>
      <c r="K144" s="126" t="str">
        <f t="shared" si="12"/>
        <v/>
      </c>
      <c r="L144" s="126" t="str">
        <f t="shared" si="13"/>
        <v/>
      </c>
      <c r="M144" s="126" t="str">
        <f>IF(Q144="","",_xlfn.XLOOKUP(Q144,立项!W:W,立项!H:H))</f>
        <v/>
      </c>
      <c r="N144" s="130" t="str">
        <f t="shared" si="14"/>
        <v/>
      </c>
      <c r="O144" s="130" t="str">
        <f t="shared" si="15"/>
        <v/>
      </c>
      <c r="P144" s="131" t="str">
        <f t="shared" si="16"/>
        <v/>
      </c>
      <c r="Q144" s="135" t="str">
        <f t="shared" si="17"/>
        <v/>
      </c>
      <c r="R144" s="103"/>
      <c r="S144" s="102"/>
      <c r="T144" s="102"/>
      <c r="U144" s="102"/>
    </row>
    <row r="145" s="93" customFormat="1" customHeight="1" spans="2:21">
      <c r="B145" s="94"/>
      <c r="C145" s="95"/>
      <c r="D145" s="95"/>
      <c r="E145" s="95"/>
      <c r="F145" s="96"/>
      <c r="G145" s="97"/>
      <c r="H145" s="98"/>
      <c r="I145" s="129" t="str">
        <f>IF(B145="","",_xlfn.XLOOKUP(N145,#REF!,#REF!))</f>
        <v/>
      </c>
      <c r="J145" s="126" t="str">
        <f>IF(B145="","",_xlfn.XLOOKUP(N145,#REF!,冷暖工资表!B:B))</f>
        <v/>
      </c>
      <c r="K145" s="126" t="str">
        <f t="shared" si="12"/>
        <v/>
      </c>
      <c r="L145" s="126" t="str">
        <f t="shared" si="13"/>
        <v/>
      </c>
      <c r="M145" s="126" t="str">
        <f>IF(Q145="","",_xlfn.XLOOKUP(Q145,立项!W:W,立项!H:H))</f>
        <v/>
      </c>
      <c r="N145" s="130" t="str">
        <f t="shared" si="14"/>
        <v/>
      </c>
      <c r="O145" s="130" t="str">
        <f t="shared" si="15"/>
        <v/>
      </c>
      <c r="P145" s="131" t="str">
        <f t="shared" si="16"/>
        <v/>
      </c>
      <c r="Q145" s="135" t="str">
        <f t="shared" si="17"/>
        <v/>
      </c>
      <c r="R145" s="103"/>
      <c r="S145" s="102"/>
      <c r="T145" s="102"/>
      <c r="U145" s="102"/>
    </row>
    <row r="146" s="93" customFormat="1" customHeight="1" spans="2:21">
      <c r="B146" s="94"/>
      <c r="C146" s="95"/>
      <c r="D146" s="95"/>
      <c r="E146" s="95"/>
      <c r="F146" s="96"/>
      <c r="G146" s="97"/>
      <c r="H146" s="98"/>
      <c r="I146" s="129" t="str">
        <f>IF(B146="","",_xlfn.XLOOKUP(N146,#REF!,#REF!))</f>
        <v/>
      </c>
      <c r="J146" s="126" t="str">
        <f>IF(B146="","",_xlfn.XLOOKUP(N146,#REF!,冷暖工资表!B:B))</f>
        <v/>
      </c>
      <c r="K146" s="126" t="str">
        <f t="shared" si="12"/>
        <v/>
      </c>
      <c r="L146" s="126" t="str">
        <f t="shared" si="13"/>
        <v/>
      </c>
      <c r="M146" s="126" t="str">
        <f>IF(Q146="","",_xlfn.XLOOKUP(Q146,立项!W:W,立项!H:H))</f>
        <v/>
      </c>
      <c r="N146" s="130" t="str">
        <f t="shared" si="14"/>
        <v/>
      </c>
      <c r="O146" s="130" t="str">
        <f t="shared" si="15"/>
        <v/>
      </c>
      <c r="P146" s="131" t="str">
        <f t="shared" si="16"/>
        <v/>
      </c>
      <c r="Q146" s="135" t="str">
        <f t="shared" si="17"/>
        <v/>
      </c>
      <c r="R146" s="103"/>
      <c r="S146" s="102"/>
      <c r="T146" s="102"/>
      <c r="U146" s="102"/>
    </row>
    <row r="147" s="93" customFormat="1" customHeight="1" spans="2:21">
      <c r="B147" s="94"/>
      <c r="C147" s="95"/>
      <c r="D147" s="95"/>
      <c r="E147" s="95"/>
      <c r="F147" s="96"/>
      <c r="G147" s="97"/>
      <c r="H147" s="98"/>
      <c r="I147" s="129" t="str">
        <f>IF(B147="","",_xlfn.XLOOKUP(N147,#REF!,#REF!))</f>
        <v/>
      </c>
      <c r="J147" s="126" t="str">
        <f>IF(B147="","",_xlfn.XLOOKUP(N147,#REF!,冷暖工资表!B:B))</f>
        <v/>
      </c>
      <c r="K147" s="126" t="str">
        <f t="shared" si="12"/>
        <v/>
      </c>
      <c r="L147" s="126" t="str">
        <f t="shared" si="13"/>
        <v/>
      </c>
      <c r="M147" s="126" t="str">
        <f>IF(Q147="","",_xlfn.XLOOKUP(Q147,立项!W:W,立项!H:H))</f>
        <v/>
      </c>
      <c r="N147" s="130" t="str">
        <f t="shared" si="14"/>
        <v/>
      </c>
      <c r="O147" s="130" t="str">
        <f t="shared" si="15"/>
        <v/>
      </c>
      <c r="P147" s="131" t="str">
        <f t="shared" si="16"/>
        <v/>
      </c>
      <c r="Q147" s="135" t="str">
        <f t="shared" si="17"/>
        <v/>
      </c>
      <c r="R147" s="103"/>
      <c r="S147" s="102"/>
      <c r="T147" s="102"/>
      <c r="U147" s="102"/>
    </row>
    <row r="148" s="93" customFormat="1" customHeight="1" spans="2:21">
      <c r="B148" s="94"/>
      <c r="C148" s="95"/>
      <c r="D148" s="95"/>
      <c r="E148" s="95"/>
      <c r="F148" s="96"/>
      <c r="G148" s="97"/>
      <c r="H148" s="98"/>
      <c r="I148" s="129" t="str">
        <f>IF(B148="","",_xlfn.XLOOKUP(N148,#REF!,#REF!))</f>
        <v/>
      </c>
      <c r="J148" s="126" t="str">
        <f>IF(B148="","",_xlfn.XLOOKUP(N148,#REF!,冷暖工资表!B:B))</f>
        <v/>
      </c>
      <c r="K148" s="126" t="str">
        <f t="shared" si="12"/>
        <v/>
      </c>
      <c r="L148" s="126" t="str">
        <f t="shared" si="13"/>
        <v/>
      </c>
      <c r="M148" s="126" t="str">
        <f>IF(Q148="","",_xlfn.XLOOKUP(Q148,立项!W:W,立项!H:H))</f>
        <v/>
      </c>
      <c r="N148" s="130" t="str">
        <f t="shared" si="14"/>
        <v/>
      </c>
      <c r="O148" s="130" t="str">
        <f t="shared" si="15"/>
        <v/>
      </c>
      <c r="P148" s="131" t="str">
        <f t="shared" si="16"/>
        <v/>
      </c>
      <c r="Q148" s="135" t="str">
        <f t="shared" si="17"/>
        <v/>
      </c>
      <c r="R148" s="103"/>
      <c r="S148" s="102"/>
      <c r="T148" s="102"/>
      <c r="U148" s="102"/>
    </row>
    <row r="149" s="93" customFormat="1" customHeight="1" spans="2:21">
      <c r="B149" s="94"/>
      <c r="C149" s="95"/>
      <c r="D149" s="95"/>
      <c r="E149" s="95"/>
      <c r="F149" s="96"/>
      <c r="G149" s="97"/>
      <c r="H149" s="98"/>
      <c r="I149" s="129" t="str">
        <f>IF(B149="","",_xlfn.XLOOKUP(N149,#REF!,#REF!))</f>
        <v/>
      </c>
      <c r="J149" s="126" t="str">
        <f>IF(B149="","",_xlfn.XLOOKUP(N149,#REF!,冷暖工资表!B:B))</f>
        <v/>
      </c>
      <c r="K149" s="126" t="str">
        <f t="shared" si="12"/>
        <v/>
      </c>
      <c r="L149" s="126" t="str">
        <f t="shared" si="13"/>
        <v/>
      </c>
      <c r="M149" s="126" t="str">
        <f>IF(Q149="","",_xlfn.XLOOKUP(Q149,立项!W:W,立项!H:H))</f>
        <v/>
      </c>
      <c r="N149" s="130" t="str">
        <f t="shared" si="14"/>
        <v/>
      </c>
      <c r="O149" s="130" t="str">
        <f t="shared" si="15"/>
        <v/>
      </c>
      <c r="P149" s="131" t="str">
        <f t="shared" si="16"/>
        <v/>
      </c>
      <c r="Q149" s="135" t="str">
        <f t="shared" si="17"/>
        <v/>
      </c>
      <c r="R149" s="103"/>
      <c r="S149" s="102"/>
      <c r="T149" s="102"/>
      <c r="U149" s="102"/>
    </row>
    <row r="150" s="93" customFormat="1" customHeight="1" spans="2:21">
      <c r="B150" s="94"/>
      <c r="C150" s="95"/>
      <c r="D150" s="95"/>
      <c r="E150" s="95"/>
      <c r="F150" s="96"/>
      <c r="G150" s="97"/>
      <c r="H150" s="98"/>
      <c r="I150" s="129" t="str">
        <f>IF(B150="","",_xlfn.XLOOKUP(N150,#REF!,#REF!))</f>
        <v/>
      </c>
      <c r="J150" s="126" t="str">
        <f>IF(B150="","",_xlfn.XLOOKUP(N150,#REF!,冷暖工资表!B:B))</f>
        <v/>
      </c>
      <c r="K150" s="126" t="str">
        <f t="shared" si="12"/>
        <v/>
      </c>
      <c r="L150" s="126" t="str">
        <f t="shared" si="13"/>
        <v/>
      </c>
      <c r="M150" s="126" t="str">
        <f>IF(Q150="","",_xlfn.XLOOKUP(Q150,立项!W:W,立项!H:H))</f>
        <v/>
      </c>
      <c r="N150" s="130" t="str">
        <f t="shared" si="14"/>
        <v/>
      </c>
      <c r="O150" s="130" t="str">
        <f t="shared" si="15"/>
        <v/>
      </c>
      <c r="P150" s="131" t="str">
        <f t="shared" si="16"/>
        <v/>
      </c>
      <c r="Q150" s="135" t="str">
        <f t="shared" si="17"/>
        <v/>
      </c>
      <c r="R150" s="103"/>
      <c r="S150" s="102"/>
      <c r="T150" s="102"/>
      <c r="U150" s="102"/>
    </row>
    <row r="151" s="93" customFormat="1" customHeight="1" spans="2:21">
      <c r="B151" s="94"/>
      <c r="C151" s="95"/>
      <c r="D151" s="95"/>
      <c r="E151" s="95"/>
      <c r="F151" s="96"/>
      <c r="G151" s="97"/>
      <c r="H151" s="98"/>
      <c r="I151" s="129" t="str">
        <f>IF(B151="","",_xlfn.XLOOKUP(N151,#REF!,#REF!))</f>
        <v/>
      </c>
      <c r="J151" s="126" t="str">
        <f>IF(B151="","",_xlfn.XLOOKUP(N151,#REF!,冷暖工资表!B:B))</f>
        <v/>
      </c>
      <c r="K151" s="126" t="str">
        <f t="shared" si="12"/>
        <v/>
      </c>
      <c r="L151" s="126" t="str">
        <f t="shared" si="13"/>
        <v/>
      </c>
      <c r="M151" s="126" t="str">
        <f>IF(Q151="","",_xlfn.XLOOKUP(Q151,立项!W:W,立项!H:H))</f>
        <v/>
      </c>
      <c r="N151" s="130" t="str">
        <f t="shared" si="14"/>
        <v/>
      </c>
      <c r="O151" s="130" t="str">
        <f t="shared" si="15"/>
        <v/>
      </c>
      <c r="P151" s="131" t="str">
        <f t="shared" si="16"/>
        <v/>
      </c>
      <c r="Q151" s="135" t="str">
        <f t="shared" si="17"/>
        <v/>
      </c>
      <c r="R151" s="103"/>
      <c r="S151" s="102"/>
      <c r="T151" s="102"/>
      <c r="U151" s="102"/>
    </row>
    <row r="152" s="93" customFormat="1" customHeight="1" spans="2:21">
      <c r="B152" s="94"/>
      <c r="C152" s="95"/>
      <c r="D152" s="95"/>
      <c r="E152" s="95"/>
      <c r="F152" s="96"/>
      <c r="G152" s="97"/>
      <c r="H152" s="98"/>
      <c r="I152" s="129" t="str">
        <f>IF(B152="","",_xlfn.XLOOKUP(N152,#REF!,#REF!))</f>
        <v/>
      </c>
      <c r="J152" s="126" t="str">
        <f>IF(B152="","",_xlfn.XLOOKUP(N152,#REF!,冷暖工资表!B:B))</f>
        <v/>
      </c>
      <c r="K152" s="126" t="str">
        <f t="shared" si="12"/>
        <v/>
      </c>
      <c r="L152" s="126" t="str">
        <f t="shared" si="13"/>
        <v/>
      </c>
      <c r="M152" s="126" t="str">
        <f>IF(Q152="","",_xlfn.XLOOKUP(Q152,立项!W:W,立项!H:H))</f>
        <v/>
      </c>
      <c r="N152" s="130" t="str">
        <f t="shared" si="14"/>
        <v/>
      </c>
      <c r="O152" s="130" t="str">
        <f t="shared" si="15"/>
        <v/>
      </c>
      <c r="P152" s="131" t="str">
        <f t="shared" si="16"/>
        <v/>
      </c>
      <c r="Q152" s="135" t="str">
        <f t="shared" si="17"/>
        <v/>
      </c>
      <c r="R152" s="103"/>
      <c r="S152" s="102"/>
      <c r="T152" s="102"/>
      <c r="U152" s="102"/>
    </row>
    <row r="153" s="93" customFormat="1" customHeight="1" spans="2:21">
      <c r="B153" s="94"/>
      <c r="C153" s="95"/>
      <c r="D153" s="95"/>
      <c r="E153" s="95"/>
      <c r="F153" s="96"/>
      <c r="G153" s="97"/>
      <c r="H153" s="98"/>
      <c r="I153" s="129" t="str">
        <f>IF(B153="","",_xlfn.XLOOKUP(N153,#REF!,#REF!))</f>
        <v/>
      </c>
      <c r="J153" s="126" t="str">
        <f>IF(B153="","",_xlfn.XLOOKUP(N153,#REF!,冷暖工资表!B:B))</f>
        <v/>
      </c>
      <c r="K153" s="126" t="str">
        <f t="shared" si="12"/>
        <v/>
      </c>
      <c r="L153" s="126" t="str">
        <f t="shared" si="13"/>
        <v/>
      </c>
      <c r="M153" s="126" t="str">
        <f>IF(Q153="","",_xlfn.XLOOKUP(Q153,立项!W:W,立项!H:H))</f>
        <v/>
      </c>
      <c r="N153" s="130" t="str">
        <f t="shared" si="14"/>
        <v/>
      </c>
      <c r="O153" s="130" t="str">
        <f t="shared" si="15"/>
        <v/>
      </c>
      <c r="P153" s="131" t="str">
        <f t="shared" si="16"/>
        <v/>
      </c>
      <c r="Q153" s="135" t="str">
        <f t="shared" si="17"/>
        <v/>
      </c>
      <c r="R153" s="103"/>
      <c r="S153" s="102"/>
      <c r="T153" s="102"/>
      <c r="U153" s="102"/>
    </row>
    <row r="154" s="93" customFormat="1" customHeight="1" spans="2:21">
      <c r="B154" s="94"/>
      <c r="C154" s="95"/>
      <c r="D154" s="95"/>
      <c r="E154" s="95"/>
      <c r="F154" s="96"/>
      <c r="G154" s="97"/>
      <c r="H154" s="98"/>
      <c r="I154" s="129" t="str">
        <f>IF(B154="","",_xlfn.XLOOKUP(N154,#REF!,#REF!))</f>
        <v/>
      </c>
      <c r="J154" s="126" t="str">
        <f>IF(B154="","",_xlfn.XLOOKUP(N154,#REF!,冷暖工资表!B:B))</f>
        <v/>
      </c>
      <c r="K154" s="126" t="str">
        <f t="shared" si="12"/>
        <v/>
      </c>
      <c r="L154" s="126" t="str">
        <f t="shared" si="13"/>
        <v/>
      </c>
      <c r="M154" s="126" t="str">
        <f>IF(Q154="","",_xlfn.XLOOKUP(Q154,立项!W:W,立项!H:H))</f>
        <v/>
      </c>
      <c r="N154" s="130" t="str">
        <f t="shared" si="14"/>
        <v/>
      </c>
      <c r="O154" s="130" t="str">
        <f t="shared" si="15"/>
        <v/>
      </c>
      <c r="P154" s="131" t="str">
        <f t="shared" si="16"/>
        <v/>
      </c>
      <c r="Q154" s="135" t="str">
        <f t="shared" si="17"/>
        <v/>
      </c>
      <c r="R154" s="103"/>
      <c r="S154" s="102"/>
      <c r="T154" s="102"/>
      <c r="U154" s="102"/>
    </row>
    <row r="155" s="93" customFormat="1" customHeight="1" spans="2:21">
      <c r="B155" s="94"/>
      <c r="C155" s="95"/>
      <c r="D155" s="95"/>
      <c r="E155" s="95"/>
      <c r="F155" s="96"/>
      <c r="G155" s="97"/>
      <c r="H155" s="98"/>
      <c r="I155" s="129" t="str">
        <f>IF(B155="","",_xlfn.XLOOKUP(N155,#REF!,#REF!))</f>
        <v/>
      </c>
      <c r="J155" s="126" t="str">
        <f>IF(B155="","",_xlfn.XLOOKUP(N155,#REF!,冷暖工资表!B:B))</f>
        <v/>
      </c>
      <c r="K155" s="126" t="str">
        <f t="shared" si="12"/>
        <v/>
      </c>
      <c r="L155" s="126" t="str">
        <f t="shared" si="13"/>
        <v/>
      </c>
      <c r="M155" s="126" t="str">
        <f>IF(Q155="","",_xlfn.XLOOKUP(Q155,立项!W:W,立项!H:H))</f>
        <v/>
      </c>
      <c r="N155" s="130" t="str">
        <f t="shared" si="14"/>
        <v/>
      </c>
      <c r="O155" s="130" t="str">
        <f t="shared" si="15"/>
        <v/>
      </c>
      <c r="P155" s="131" t="str">
        <f t="shared" si="16"/>
        <v/>
      </c>
      <c r="Q155" s="135" t="str">
        <f t="shared" si="17"/>
        <v/>
      </c>
      <c r="R155" s="103"/>
      <c r="S155" s="102"/>
      <c r="T155" s="102"/>
      <c r="U155" s="102"/>
    </row>
    <row r="156" s="93" customFormat="1" customHeight="1" spans="2:21">
      <c r="B156" s="94"/>
      <c r="C156" s="95"/>
      <c r="D156" s="95"/>
      <c r="E156" s="95"/>
      <c r="F156" s="96"/>
      <c r="G156" s="97"/>
      <c r="H156" s="98"/>
      <c r="I156" s="129" t="str">
        <f>IF(B156="","",_xlfn.XLOOKUP(N156,#REF!,#REF!))</f>
        <v/>
      </c>
      <c r="J156" s="126" t="str">
        <f>IF(B156="","",_xlfn.XLOOKUP(N156,#REF!,冷暖工资表!B:B))</f>
        <v/>
      </c>
      <c r="K156" s="126" t="str">
        <f t="shared" si="12"/>
        <v/>
      </c>
      <c r="L156" s="126" t="str">
        <f t="shared" si="13"/>
        <v/>
      </c>
      <c r="M156" s="126" t="str">
        <f>IF(Q156="","",_xlfn.XLOOKUP(Q156,立项!W:W,立项!H:H))</f>
        <v/>
      </c>
      <c r="N156" s="130" t="str">
        <f t="shared" si="14"/>
        <v/>
      </c>
      <c r="O156" s="130" t="str">
        <f t="shared" si="15"/>
        <v/>
      </c>
      <c r="P156" s="131" t="str">
        <f t="shared" si="16"/>
        <v/>
      </c>
      <c r="Q156" s="135" t="str">
        <f t="shared" si="17"/>
        <v/>
      </c>
      <c r="R156" s="103"/>
      <c r="S156" s="102"/>
      <c r="T156" s="102"/>
      <c r="U156" s="102"/>
    </row>
    <row r="157" s="93" customFormat="1" customHeight="1" spans="2:21">
      <c r="B157" s="94"/>
      <c r="C157" s="95"/>
      <c r="D157" s="95"/>
      <c r="E157" s="95"/>
      <c r="F157" s="96"/>
      <c r="G157" s="97"/>
      <c r="H157" s="98"/>
      <c r="I157" s="129" t="str">
        <f>IF(B157="","",_xlfn.XLOOKUP(N157,#REF!,#REF!))</f>
        <v/>
      </c>
      <c r="J157" s="126" t="str">
        <f>IF(B157="","",_xlfn.XLOOKUP(N157,#REF!,冷暖工资表!B:B))</f>
        <v/>
      </c>
      <c r="K157" s="126" t="str">
        <f t="shared" si="12"/>
        <v/>
      </c>
      <c r="L157" s="126" t="str">
        <f t="shared" si="13"/>
        <v/>
      </c>
      <c r="M157" s="126" t="str">
        <f>IF(Q157="","",_xlfn.XLOOKUP(Q157,立项!W:W,立项!H:H))</f>
        <v/>
      </c>
      <c r="N157" s="130" t="str">
        <f t="shared" si="14"/>
        <v/>
      </c>
      <c r="O157" s="130" t="str">
        <f t="shared" si="15"/>
        <v/>
      </c>
      <c r="P157" s="131" t="str">
        <f t="shared" si="16"/>
        <v/>
      </c>
      <c r="Q157" s="135" t="str">
        <f t="shared" si="17"/>
        <v/>
      </c>
      <c r="R157" s="103"/>
      <c r="S157" s="102"/>
      <c r="T157" s="102"/>
      <c r="U157" s="102"/>
    </row>
    <row r="158" s="93" customFormat="1" customHeight="1" spans="2:21">
      <c r="B158" s="94"/>
      <c r="C158" s="95"/>
      <c r="D158" s="95"/>
      <c r="E158" s="95"/>
      <c r="F158" s="96"/>
      <c r="G158" s="97"/>
      <c r="H158" s="98"/>
      <c r="I158" s="129" t="str">
        <f>IF(B158="","",_xlfn.XLOOKUP(N158,#REF!,#REF!))</f>
        <v/>
      </c>
      <c r="J158" s="126" t="str">
        <f>IF(B158="","",_xlfn.XLOOKUP(N158,#REF!,冷暖工资表!B:B))</f>
        <v/>
      </c>
      <c r="K158" s="126" t="str">
        <f t="shared" si="12"/>
        <v/>
      </c>
      <c r="L158" s="126" t="str">
        <f t="shared" si="13"/>
        <v/>
      </c>
      <c r="M158" s="126" t="str">
        <f>IF(Q158="","",_xlfn.XLOOKUP(Q158,立项!W:W,立项!H:H))</f>
        <v/>
      </c>
      <c r="N158" s="130" t="str">
        <f t="shared" si="14"/>
        <v/>
      </c>
      <c r="O158" s="130" t="str">
        <f t="shared" si="15"/>
        <v/>
      </c>
      <c r="P158" s="131" t="str">
        <f t="shared" si="16"/>
        <v/>
      </c>
      <c r="Q158" s="135" t="str">
        <f t="shared" si="17"/>
        <v/>
      </c>
      <c r="R158" s="103"/>
      <c r="S158" s="102"/>
      <c r="T158" s="102"/>
      <c r="U158" s="102"/>
    </row>
    <row r="159" s="93" customFormat="1" customHeight="1" spans="2:21">
      <c r="B159" s="94"/>
      <c r="C159" s="95"/>
      <c r="D159" s="95"/>
      <c r="E159" s="95"/>
      <c r="F159" s="96"/>
      <c r="G159" s="97"/>
      <c r="H159" s="98"/>
      <c r="I159" s="129" t="str">
        <f>IF(B159="","",_xlfn.XLOOKUP(N159,#REF!,#REF!))</f>
        <v/>
      </c>
      <c r="J159" s="126" t="str">
        <f>IF(B159="","",_xlfn.XLOOKUP(N159,#REF!,冷暖工资表!B:B))</f>
        <v/>
      </c>
      <c r="K159" s="126" t="str">
        <f t="shared" si="12"/>
        <v/>
      </c>
      <c r="L159" s="126" t="str">
        <f t="shared" si="13"/>
        <v/>
      </c>
      <c r="M159" s="126" t="str">
        <f>IF(Q159="","",_xlfn.XLOOKUP(Q159,立项!W:W,立项!H:H))</f>
        <v/>
      </c>
      <c r="N159" s="130" t="str">
        <f t="shared" si="14"/>
        <v/>
      </c>
      <c r="O159" s="130" t="str">
        <f t="shared" si="15"/>
        <v/>
      </c>
      <c r="P159" s="131" t="str">
        <f t="shared" si="16"/>
        <v/>
      </c>
      <c r="Q159" s="135" t="str">
        <f t="shared" si="17"/>
        <v/>
      </c>
      <c r="R159" s="103"/>
      <c r="S159" s="102"/>
      <c r="T159" s="102"/>
      <c r="U159" s="102"/>
    </row>
    <row r="160" s="93" customFormat="1" customHeight="1" spans="2:21">
      <c r="B160" s="94"/>
      <c r="C160" s="95"/>
      <c r="D160" s="95"/>
      <c r="E160" s="95"/>
      <c r="F160" s="96"/>
      <c r="G160" s="97"/>
      <c r="H160" s="98"/>
      <c r="I160" s="129" t="str">
        <f>IF(B160="","",_xlfn.XLOOKUP(N160,#REF!,#REF!))</f>
        <v/>
      </c>
      <c r="J160" s="126" t="str">
        <f>IF(B160="","",_xlfn.XLOOKUP(N160,#REF!,冷暖工资表!B:B))</f>
        <v/>
      </c>
      <c r="K160" s="126" t="str">
        <f t="shared" si="12"/>
        <v/>
      </c>
      <c r="L160" s="126" t="str">
        <f t="shared" si="13"/>
        <v/>
      </c>
      <c r="M160" s="126" t="str">
        <f>IF(Q160="","",_xlfn.XLOOKUP(Q160,立项!W:W,立项!H:H))</f>
        <v/>
      </c>
      <c r="N160" s="130" t="str">
        <f t="shared" si="14"/>
        <v/>
      </c>
      <c r="O160" s="130" t="str">
        <f t="shared" si="15"/>
        <v/>
      </c>
      <c r="P160" s="131" t="str">
        <f t="shared" si="16"/>
        <v/>
      </c>
      <c r="Q160" s="135" t="str">
        <f t="shared" si="17"/>
        <v/>
      </c>
      <c r="R160" s="103"/>
      <c r="S160" s="102"/>
      <c r="T160" s="102"/>
      <c r="U160" s="102"/>
    </row>
    <row r="161" s="93" customFormat="1" customHeight="1" spans="2:21">
      <c r="B161" s="94"/>
      <c r="C161" s="95"/>
      <c r="D161" s="95"/>
      <c r="E161" s="95"/>
      <c r="F161" s="96"/>
      <c r="G161" s="97"/>
      <c r="H161" s="98"/>
      <c r="I161" s="129" t="str">
        <f>IF(B161="","",_xlfn.XLOOKUP(N161,#REF!,#REF!))</f>
        <v/>
      </c>
      <c r="J161" s="126" t="str">
        <f>IF(B161="","",_xlfn.XLOOKUP(N161,#REF!,冷暖工资表!B:B))</f>
        <v/>
      </c>
      <c r="K161" s="126" t="str">
        <f t="shared" si="12"/>
        <v/>
      </c>
      <c r="L161" s="126" t="str">
        <f t="shared" si="13"/>
        <v/>
      </c>
      <c r="M161" s="126" t="str">
        <f>IF(Q161="","",_xlfn.XLOOKUP(Q161,立项!W:W,立项!H:H))</f>
        <v/>
      </c>
      <c r="N161" s="130" t="str">
        <f t="shared" si="14"/>
        <v/>
      </c>
      <c r="O161" s="130" t="str">
        <f t="shared" si="15"/>
        <v/>
      </c>
      <c r="P161" s="131" t="str">
        <f t="shared" si="16"/>
        <v/>
      </c>
      <c r="Q161" s="135" t="str">
        <f t="shared" si="17"/>
        <v/>
      </c>
      <c r="R161" s="103"/>
      <c r="S161" s="102"/>
      <c r="T161" s="102"/>
      <c r="U161" s="102"/>
    </row>
    <row r="162" s="93" customFormat="1" customHeight="1" spans="2:21">
      <c r="B162" s="94"/>
      <c r="C162" s="95"/>
      <c r="D162" s="95"/>
      <c r="E162" s="95"/>
      <c r="F162" s="96"/>
      <c r="G162" s="97"/>
      <c r="H162" s="98"/>
      <c r="I162" s="129" t="str">
        <f>IF(B162="","",_xlfn.XLOOKUP(N162,#REF!,#REF!))</f>
        <v/>
      </c>
      <c r="J162" s="126" t="str">
        <f>IF(B162="","",_xlfn.XLOOKUP(N162,#REF!,冷暖工资表!B:B))</f>
        <v/>
      </c>
      <c r="K162" s="126" t="str">
        <f t="shared" si="12"/>
        <v/>
      </c>
      <c r="L162" s="126" t="str">
        <f t="shared" si="13"/>
        <v/>
      </c>
      <c r="M162" s="126" t="str">
        <f>IF(Q162="","",_xlfn.XLOOKUP(Q162,立项!W:W,立项!H:H))</f>
        <v/>
      </c>
      <c r="N162" s="130" t="str">
        <f t="shared" si="14"/>
        <v/>
      </c>
      <c r="O162" s="130" t="str">
        <f t="shared" si="15"/>
        <v/>
      </c>
      <c r="P162" s="131" t="str">
        <f t="shared" si="16"/>
        <v/>
      </c>
      <c r="Q162" s="135" t="str">
        <f t="shared" si="17"/>
        <v/>
      </c>
      <c r="R162" s="103"/>
      <c r="S162" s="102"/>
      <c r="T162" s="102"/>
      <c r="U162" s="102"/>
    </row>
    <row r="163" s="93" customFormat="1" customHeight="1" spans="2:21">
      <c r="B163" s="94"/>
      <c r="C163" s="95"/>
      <c r="D163" s="95"/>
      <c r="E163" s="95"/>
      <c r="F163" s="96"/>
      <c r="G163" s="97"/>
      <c r="H163" s="98"/>
      <c r="I163" s="129" t="str">
        <f>IF(B163="","",_xlfn.XLOOKUP(N163,#REF!,#REF!))</f>
        <v/>
      </c>
      <c r="J163" s="126" t="str">
        <f>IF(B163="","",_xlfn.XLOOKUP(N163,#REF!,冷暖工资表!B:B))</f>
        <v/>
      </c>
      <c r="K163" s="126" t="str">
        <f t="shared" si="12"/>
        <v/>
      </c>
      <c r="L163" s="126" t="str">
        <f t="shared" si="13"/>
        <v/>
      </c>
      <c r="M163" s="126" t="str">
        <f>IF(Q163="","",_xlfn.XLOOKUP(Q163,立项!W:W,立项!H:H))</f>
        <v/>
      </c>
      <c r="N163" s="130" t="str">
        <f t="shared" si="14"/>
        <v/>
      </c>
      <c r="O163" s="130" t="str">
        <f t="shared" si="15"/>
        <v/>
      </c>
      <c r="P163" s="131" t="str">
        <f t="shared" si="16"/>
        <v/>
      </c>
      <c r="Q163" s="135" t="str">
        <f t="shared" si="17"/>
        <v/>
      </c>
      <c r="R163" s="103"/>
      <c r="S163" s="102"/>
      <c r="T163" s="102"/>
      <c r="U163" s="102"/>
    </row>
    <row r="164" s="93" customFormat="1" customHeight="1" spans="2:21">
      <c r="B164" s="94"/>
      <c r="C164" s="95"/>
      <c r="D164" s="95"/>
      <c r="E164" s="95"/>
      <c r="F164" s="96"/>
      <c r="G164" s="97"/>
      <c r="H164" s="98"/>
      <c r="I164" s="129" t="str">
        <f>IF(B164="","",_xlfn.XLOOKUP(N164,#REF!,#REF!))</f>
        <v/>
      </c>
      <c r="J164" s="126" t="str">
        <f>IF(B164="","",_xlfn.XLOOKUP(N164,#REF!,冷暖工资表!B:B))</f>
        <v/>
      </c>
      <c r="K164" s="126" t="str">
        <f t="shared" si="12"/>
        <v/>
      </c>
      <c r="L164" s="126" t="str">
        <f t="shared" si="13"/>
        <v/>
      </c>
      <c r="M164" s="126" t="str">
        <f>IF(Q164="","",_xlfn.XLOOKUP(Q164,立项!W:W,立项!H:H))</f>
        <v/>
      </c>
      <c r="N164" s="130" t="str">
        <f t="shared" si="14"/>
        <v/>
      </c>
      <c r="O164" s="130" t="str">
        <f t="shared" si="15"/>
        <v/>
      </c>
      <c r="P164" s="131" t="str">
        <f t="shared" si="16"/>
        <v/>
      </c>
      <c r="Q164" s="135" t="str">
        <f t="shared" si="17"/>
        <v/>
      </c>
      <c r="R164" s="103"/>
      <c r="S164" s="102"/>
      <c r="T164" s="102"/>
      <c r="U164" s="102"/>
    </row>
    <row r="165" s="93" customFormat="1" customHeight="1" spans="2:21">
      <c r="B165" s="94"/>
      <c r="C165" s="95"/>
      <c r="D165" s="95"/>
      <c r="E165" s="95"/>
      <c r="F165" s="96"/>
      <c r="G165" s="97"/>
      <c r="H165" s="98"/>
      <c r="I165" s="129" t="str">
        <f>IF(B165="","",_xlfn.XLOOKUP(N165,#REF!,#REF!))</f>
        <v/>
      </c>
      <c r="J165" s="126" t="str">
        <f>IF(B165="","",_xlfn.XLOOKUP(N165,#REF!,冷暖工资表!B:B))</f>
        <v/>
      </c>
      <c r="K165" s="126" t="str">
        <f t="shared" si="12"/>
        <v/>
      </c>
      <c r="L165" s="126" t="str">
        <f t="shared" si="13"/>
        <v/>
      </c>
      <c r="M165" s="126" t="str">
        <f>IF(Q165="","",_xlfn.XLOOKUP(Q165,立项!W:W,立项!H:H))</f>
        <v/>
      </c>
      <c r="N165" s="130" t="str">
        <f t="shared" si="14"/>
        <v/>
      </c>
      <c r="O165" s="130" t="str">
        <f t="shared" si="15"/>
        <v/>
      </c>
      <c r="P165" s="131" t="str">
        <f t="shared" si="16"/>
        <v/>
      </c>
      <c r="Q165" s="135" t="str">
        <f t="shared" si="17"/>
        <v/>
      </c>
      <c r="R165" s="103"/>
      <c r="S165" s="102"/>
      <c r="T165" s="102"/>
      <c r="U165" s="102"/>
    </row>
    <row r="166" s="93" customFormat="1" customHeight="1" spans="2:21">
      <c r="B166" s="94"/>
      <c r="C166" s="95"/>
      <c r="D166" s="95"/>
      <c r="E166" s="95"/>
      <c r="F166" s="96"/>
      <c r="G166" s="97"/>
      <c r="H166" s="98"/>
      <c r="I166" s="129" t="str">
        <f>IF(B166="","",_xlfn.XLOOKUP(N166,#REF!,#REF!))</f>
        <v/>
      </c>
      <c r="J166" s="126" t="str">
        <f>IF(B166="","",_xlfn.XLOOKUP(N166,#REF!,冷暖工资表!B:B))</f>
        <v/>
      </c>
      <c r="K166" s="126" t="str">
        <f t="shared" si="12"/>
        <v/>
      </c>
      <c r="L166" s="126" t="str">
        <f t="shared" si="13"/>
        <v/>
      </c>
      <c r="M166" s="126" t="str">
        <f>IF(Q166="","",_xlfn.XLOOKUP(Q166,立项!W:W,立项!H:H))</f>
        <v/>
      </c>
      <c r="N166" s="130" t="str">
        <f t="shared" si="14"/>
        <v/>
      </c>
      <c r="O166" s="130" t="str">
        <f t="shared" si="15"/>
        <v/>
      </c>
      <c r="P166" s="131" t="str">
        <f t="shared" si="16"/>
        <v/>
      </c>
      <c r="Q166" s="135" t="str">
        <f t="shared" si="17"/>
        <v/>
      </c>
      <c r="R166" s="103"/>
      <c r="S166" s="102"/>
      <c r="T166" s="102"/>
      <c r="U166" s="102"/>
    </row>
    <row r="167" s="93" customFormat="1" customHeight="1" spans="2:21">
      <c r="B167" s="94"/>
      <c r="C167" s="95"/>
      <c r="D167" s="95"/>
      <c r="E167" s="95"/>
      <c r="F167" s="96"/>
      <c r="G167" s="97"/>
      <c r="H167" s="98"/>
      <c r="I167" s="129" t="str">
        <f>IF(B167="","",_xlfn.XLOOKUP(N167,#REF!,#REF!))</f>
        <v/>
      </c>
      <c r="J167" s="126" t="str">
        <f>IF(B167="","",_xlfn.XLOOKUP(N167,#REF!,冷暖工资表!B:B))</f>
        <v/>
      </c>
      <c r="K167" s="126" t="str">
        <f t="shared" si="12"/>
        <v/>
      </c>
      <c r="L167" s="126" t="str">
        <f t="shared" si="13"/>
        <v/>
      </c>
      <c r="M167" s="126" t="str">
        <f>IF(Q167="","",_xlfn.XLOOKUP(Q167,立项!W:W,立项!H:H))</f>
        <v/>
      </c>
      <c r="N167" s="130" t="str">
        <f t="shared" si="14"/>
        <v/>
      </c>
      <c r="O167" s="130" t="str">
        <f t="shared" si="15"/>
        <v/>
      </c>
      <c r="P167" s="131" t="str">
        <f t="shared" si="16"/>
        <v/>
      </c>
      <c r="Q167" s="135" t="str">
        <f t="shared" si="17"/>
        <v/>
      </c>
      <c r="R167" s="103"/>
      <c r="S167" s="102"/>
      <c r="T167" s="102"/>
      <c r="U167" s="102"/>
    </row>
    <row r="168" s="93" customFormat="1" customHeight="1" spans="2:21">
      <c r="B168" s="94"/>
      <c r="C168" s="95"/>
      <c r="D168" s="95"/>
      <c r="E168" s="95"/>
      <c r="F168" s="96"/>
      <c r="G168" s="97"/>
      <c r="H168" s="98"/>
      <c r="I168" s="129" t="str">
        <f>IF(B168="","",_xlfn.XLOOKUP(N168,#REF!,#REF!))</f>
        <v/>
      </c>
      <c r="J168" s="126" t="str">
        <f>IF(B168="","",_xlfn.XLOOKUP(N168,#REF!,冷暖工资表!B:B))</f>
        <v/>
      </c>
      <c r="K168" s="126" t="str">
        <f t="shared" si="12"/>
        <v/>
      </c>
      <c r="L168" s="126" t="str">
        <f t="shared" si="13"/>
        <v/>
      </c>
      <c r="M168" s="126" t="str">
        <f>IF(Q168="","",_xlfn.XLOOKUP(Q168,立项!W:W,立项!H:H))</f>
        <v/>
      </c>
      <c r="N168" s="130" t="str">
        <f t="shared" si="14"/>
        <v/>
      </c>
      <c r="O168" s="130" t="str">
        <f t="shared" si="15"/>
        <v/>
      </c>
      <c r="P168" s="131" t="str">
        <f t="shared" si="16"/>
        <v/>
      </c>
      <c r="Q168" s="135" t="str">
        <f t="shared" si="17"/>
        <v/>
      </c>
      <c r="R168" s="103"/>
      <c r="S168" s="102"/>
      <c r="T168" s="102"/>
      <c r="U168" s="102"/>
    </row>
    <row r="169" s="93" customFormat="1" customHeight="1" spans="2:21">
      <c r="B169" s="94"/>
      <c r="C169" s="95"/>
      <c r="D169" s="95"/>
      <c r="E169" s="95"/>
      <c r="F169" s="96"/>
      <c r="G169" s="97"/>
      <c r="H169" s="98"/>
      <c r="I169" s="129" t="str">
        <f>IF(B169="","",_xlfn.XLOOKUP(N169,#REF!,#REF!))</f>
        <v/>
      </c>
      <c r="J169" s="126" t="str">
        <f>IF(B169="","",_xlfn.XLOOKUP(N169,#REF!,冷暖工资表!B:B))</f>
        <v/>
      </c>
      <c r="K169" s="126" t="str">
        <f t="shared" si="12"/>
        <v/>
      </c>
      <c r="L169" s="126" t="str">
        <f t="shared" si="13"/>
        <v/>
      </c>
      <c r="M169" s="126" t="str">
        <f>IF(Q169="","",_xlfn.XLOOKUP(Q169,立项!W:W,立项!H:H))</f>
        <v/>
      </c>
      <c r="N169" s="130" t="str">
        <f t="shared" si="14"/>
        <v/>
      </c>
      <c r="O169" s="130" t="str">
        <f t="shared" si="15"/>
        <v/>
      </c>
      <c r="P169" s="131" t="str">
        <f t="shared" si="16"/>
        <v/>
      </c>
      <c r="Q169" s="135" t="str">
        <f t="shared" si="17"/>
        <v/>
      </c>
      <c r="R169" s="103"/>
      <c r="S169" s="102"/>
      <c r="T169" s="102"/>
      <c r="U169" s="102"/>
    </row>
    <row r="170" s="93" customFormat="1" customHeight="1" spans="2:21">
      <c r="B170" s="94"/>
      <c r="C170" s="95"/>
      <c r="D170" s="95"/>
      <c r="E170" s="95"/>
      <c r="F170" s="96"/>
      <c r="G170" s="97"/>
      <c r="H170" s="98"/>
      <c r="I170" s="129" t="str">
        <f>IF(B170="","",_xlfn.XLOOKUP(N170,#REF!,#REF!))</f>
        <v/>
      </c>
      <c r="J170" s="126" t="str">
        <f>IF(B170="","",_xlfn.XLOOKUP(N170,#REF!,冷暖工资表!B:B))</f>
        <v/>
      </c>
      <c r="K170" s="126" t="str">
        <f t="shared" si="12"/>
        <v/>
      </c>
      <c r="L170" s="126" t="str">
        <f t="shared" si="13"/>
        <v/>
      </c>
      <c r="M170" s="126" t="str">
        <f>IF(Q170="","",_xlfn.XLOOKUP(Q170,立项!W:W,立项!H:H))</f>
        <v/>
      </c>
      <c r="N170" s="130" t="str">
        <f t="shared" si="14"/>
        <v/>
      </c>
      <c r="O170" s="130" t="str">
        <f t="shared" si="15"/>
        <v/>
      </c>
      <c r="P170" s="131" t="str">
        <f t="shared" si="16"/>
        <v/>
      </c>
      <c r="Q170" s="135" t="str">
        <f t="shared" si="17"/>
        <v/>
      </c>
      <c r="R170" s="103"/>
      <c r="S170" s="102"/>
      <c r="T170" s="102"/>
      <c r="U170" s="102"/>
    </row>
    <row r="171" s="93" customFormat="1" customHeight="1" spans="2:21">
      <c r="B171" s="94"/>
      <c r="C171" s="95"/>
      <c r="D171" s="95"/>
      <c r="E171" s="95"/>
      <c r="F171" s="96"/>
      <c r="G171" s="97"/>
      <c r="H171" s="98"/>
      <c r="I171" s="129" t="str">
        <f>IF(B171="","",_xlfn.XLOOKUP(N171,#REF!,#REF!))</f>
        <v/>
      </c>
      <c r="J171" s="126" t="str">
        <f>IF(B171="","",_xlfn.XLOOKUP(N171,#REF!,冷暖工资表!B:B))</f>
        <v/>
      </c>
      <c r="K171" s="126" t="str">
        <f t="shared" si="12"/>
        <v/>
      </c>
      <c r="L171" s="126" t="str">
        <f t="shared" si="13"/>
        <v/>
      </c>
      <c r="M171" s="126" t="str">
        <f>IF(Q171="","",_xlfn.XLOOKUP(Q171,立项!W:W,立项!H:H))</f>
        <v/>
      </c>
      <c r="N171" s="130" t="str">
        <f t="shared" si="14"/>
        <v/>
      </c>
      <c r="O171" s="130" t="str">
        <f t="shared" si="15"/>
        <v/>
      </c>
      <c r="P171" s="131" t="str">
        <f t="shared" si="16"/>
        <v/>
      </c>
      <c r="Q171" s="135" t="str">
        <f t="shared" si="17"/>
        <v/>
      </c>
      <c r="R171" s="103"/>
      <c r="S171" s="102"/>
      <c r="T171" s="102"/>
      <c r="U171" s="102"/>
    </row>
    <row r="172" s="93" customFormat="1" customHeight="1" spans="2:21">
      <c r="B172" s="94"/>
      <c r="C172" s="95"/>
      <c r="D172" s="95"/>
      <c r="E172" s="95"/>
      <c r="F172" s="96"/>
      <c r="G172" s="97"/>
      <c r="H172" s="98"/>
      <c r="I172" s="129" t="str">
        <f>IF(B172="","",_xlfn.XLOOKUP(N172,#REF!,#REF!))</f>
        <v/>
      </c>
      <c r="J172" s="126" t="str">
        <f>IF(B172="","",_xlfn.XLOOKUP(N172,#REF!,冷暖工资表!B:B))</f>
        <v/>
      </c>
      <c r="K172" s="126" t="str">
        <f t="shared" si="12"/>
        <v/>
      </c>
      <c r="L172" s="126" t="str">
        <f t="shared" si="13"/>
        <v/>
      </c>
      <c r="M172" s="126" t="str">
        <f>IF(Q172="","",_xlfn.XLOOKUP(Q172,立项!W:W,立项!H:H))</f>
        <v/>
      </c>
      <c r="N172" s="130" t="str">
        <f t="shared" si="14"/>
        <v/>
      </c>
      <c r="O172" s="130" t="str">
        <f t="shared" si="15"/>
        <v/>
      </c>
      <c r="P172" s="131" t="str">
        <f t="shared" si="16"/>
        <v/>
      </c>
      <c r="Q172" s="135" t="str">
        <f t="shared" si="17"/>
        <v/>
      </c>
      <c r="R172" s="103"/>
      <c r="S172" s="102"/>
      <c r="T172" s="102"/>
      <c r="U172" s="102"/>
    </row>
    <row r="173" s="93" customFormat="1" customHeight="1" spans="2:21">
      <c r="B173" s="94"/>
      <c r="C173" s="95"/>
      <c r="D173" s="95"/>
      <c r="E173" s="95"/>
      <c r="F173" s="96"/>
      <c r="G173" s="97"/>
      <c r="H173" s="98"/>
      <c r="I173" s="129" t="str">
        <f>IF(B173="","",_xlfn.XLOOKUP(N173,#REF!,#REF!))</f>
        <v/>
      </c>
      <c r="J173" s="126" t="str">
        <f>IF(B173="","",_xlfn.XLOOKUP(N173,#REF!,冷暖工资表!B:B))</f>
        <v/>
      </c>
      <c r="K173" s="126" t="str">
        <f t="shared" si="12"/>
        <v/>
      </c>
      <c r="L173" s="126" t="str">
        <f t="shared" si="13"/>
        <v/>
      </c>
      <c r="M173" s="126" t="str">
        <f>IF(Q173="","",_xlfn.XLOOKUP(Q173,立项!W:W,立项!H:H))</f>
        <v/>
      </c>
      <c r="N173" s="130" t="str">
        <f t="shared" si="14"/>
        <v/>
      </c>
      <c r="O173" s="130" t="str">
        <f t="shared" si="15"/>
        <v/>
      </c>
      <c r="P173" s="131" t="str">
        <f t="shared" si="16"/>
        <v/>
      </c>
      <c r="Q173" s="135" t="str">
        <f t="shared" si="17"/>
        <v/>
      </c>
      <c r="R173" s="103"/>
      <c r="S173" s="102"/>
      <c r="T173" s="102"/>
      <c r="U173" s="102"/>
    </row>
    <row r="174" s="93" customFormat="1" customHeight="1" spans="2:21">
      <c r="B174" s="94"/>
      <c r="C174" s="95"/>
      <c r="D174" s="95"/>
      <c r="E174" s="95"/>
      <c r="F174" s="96"/>
      <c r="G174" s="97"/>
      <c r="H174" s="98"/>
      <c r="I174" s="129" t="str">
        <f>IF(B174="","",_xlfn.XLOOKUP(N174,#REF!,#REF!))</f>
        <v/>
      </c>
      <c r="J174" s="126" t="str">
        <f>IF(B174="","",_xlfn.XLOOKUP(N174,#REF!,冷暖工资表!B:B))</f>
        <v/>
      </c>
      <c r="K174" s="126" t="str">
        <f t="shared" si="12"/>
        <v/>
      </c>
      <c r="L174" s="126" t="str">
        <f t="shared" si="13"/>
        <v/>
      </c>
      <c r="M174" s="126" t="str">
        <f>IF(Q174="","",_xlfn.XLOOKUP(Q174,立项!W:W,立项!H:H))</f>
        <v/>
      </c>
      <c r="N174" s="130" t="str">
        <f t="shared" si="14"/>
        <v/>
      </c>
      <c r="O174" s="130" t="str">
        <f t="shared" si="15"/>
        <v/>
      </c>
      <c r="P174" s="131" t="str">
        <f t="shared" si="16"/>
        <v/>
      </c>
      <c r="Q174" s="135" t="str">
        <f t="shared" si="17"/>
        <v/>
      </c>
      <c r="R174" s="103"/>
      <c r="S174" s="102"/>
      <c r="T174" s="102"/>
      <c r="U174" s="102"/>
    </row>
    <row r="175" s="93" customFormat="1" customHeight="1" spans="2:21">
      <c r="B175" s="94"/>
      <c r="C175" s="95"/>
      <c r="D175" s="95"/>
      <c r="E175" s="95"/>
      <c r="F175" s="96"/>
      <c r="G175" s="97"/>
      <c r="H175" s="98"/>
      <c r="I175" s="129" t="str">
        <f>IF(B175="","",_xlfn.XLOOKUP(N175,#REF!,#REF!))</f>
        <v/>
      </c>
      <c r="J175" s="126" t="str">
        <f>IF(B175="","",_xlfn.XLOOKUP(N175,#REF!,冷暖工资表!B:B))</f>
        <v/>
      </c>
      <c r="K175" s="126" t="str">
        <f t="shared" si="12"/>
        <v/>
      </c>
      <c r="L175" s="126" t="str">
        <f t="shared" si="13"/>
        <v/>
      </c>
      <c r="M175" s="126" t="str">
        <f>IF(Q175="","",_xlfn.XLOOKUP(Q175,立项!W:W,立项!H:H))</f>
        <v/>
      </c>
      <c r="N175" s="130" t="str">
        <f t="shared" si="14"/>
        <v/>
      </c>
      <c r="O175" s="130" t="str">
        <f t="shared" si="15"/>
        <v/>
      </c>
      <c r="P175" s="131" t="str">
        <f t="shared" si="16"/>
        <v/>
      </c>
      <c r="Q175" s="135" t="str">
        <f t="shared" si="17"/>
        <v/>
      </c>
      <c r="R175" s="103"/>
      <c r="S175" s="102"/>
      <c r="T175" s="102"/>
      <c r="U175" s="102"/>
    </row>
    <row r="176" s="93" customFormat="1" customHeight="1" spans="2:21">
      <c r="B176" s="94"/>
      <c r="C176" s="95"/>
      <c r="D176" s="95"/>
      <c r="E176" s="95"/>
      <c r="F176" s="96"/>
      <c r="G176" s="97"/>
      <c r="H176" s="98"/>
      <c r="I176" s="129" t="str">
        <f>IF(B176="","",_xlfn.XLOOKUP(N176,#REF!,#REF!))</f>
        <v/>
      </c>
      <c r="J176" s="126" t="str">
        <f>IF(B176="","",_xlfn.XLOOKUP(N176,#REF!,冷暖工资表!B:B))</f>
        <v/>
      </c>
      <c r="K176" s="126" t="str">
        <f t="shared" si="12"/>
        <v/>
      </c>
      <c r="L176" s="126" t="str">
        <f t="shared" si="13"/>
        <v/>
      </c>
      <c r="M176" s="126" t="str">
        <f>IF(Q176="","",_xlfn.XLOOKUP(Q176,立项!W:W,立项!H:H))</f>
        <v/>
      </c>
      <c r="N176" s="130" t="str">
        <f t="shared" si="14"/>
        <v/>
      </c>
      <c r="O176" s="130" t="str">
        <f t="shared" si="15"/>
        <v/>
      </c>
      <c r="P176" s="131" t="str">
        <f t="shared" si="16"/>
        <v/>
      </c>
      <c r="Q176" s="135" t="str">
        <f t="shared" si="17"/>
        <v/>
      </c>
      <c r="R176" s="103"/>
      <c r="S176" s="102"/>
      <c r="T176" s="102"/>
      <c r="U176" s="102"/>
    </row>
    <row r="177" s="93" customFormat="1" customHeight="1" spans="2:21">
      <c r="B177" s="94"/>
      <c r="C177" s="95"/>
      <c r="D177" s="95"/>
      <c r="E177" s="95"/>
      <c r="F177" s="96"/>
      <c r="G177" s="97"/>
      <c r="H177" s="98"/>
      <c r="I177" s="129" t="str">
        <f>IF(B177="","",_xlfn.XLOOKUP(N177,#REF!,#REF!))</f>
        <v/>
      </c>
      <c r="J177" s="126" t="str">
        <f>IF(B177="","",_xlfn.XLOOKUP(N177,#REF!,冷暖工资表!B:B))</f>
        <v/>
      </c>
      <c r="K177" s="126" t="str">
        <f t="shared" si="12"/>
        <v/>
      </c>
      <c r="L177" s="126" t="str">
        <f t="shared" si="13"/>
        <v/>
      </c>
      <c r="M177" s="126" t="str">
        <f>IF(Q177="","",_xlfn.XLOOKUP(Q177,立项!W:W,立项!H:H))</f>
        <v/>
      </c>
      <c r="N177" s="130" t="str">
        <f t="shared" si="14"/>
        <v/>
      </c>
      <c r="O177" s="130" t="str">
        <f t="shared" si="15"/>
        <v/>
      </c>
      <c r="P177" s="131" t="str">
        <f t="shared" si="16"/>
        <v/>
      </c>
      <c r="Q177" s="135" t="str">
        <f t="shared" si="17"/>
        <v/>
      </c>
      <c r="R177" s="103"/>
      <c r="S177" s="102"/>
      <c r="T177" s="102"/>
      <c r="U177" s="102"/>
    </row>
    <row r="178" s="93" customFormat="1" customHeight="1" spans="2:21">
      <c r="B178" s="94"/>
      <c r="C178" s="95"/>
      <c r="D178" s="95"/>
      <c r="E178" s="95"/>
      <c r="F178" s="96"/>
      <c r="G178" s="97"/>
      <c r="H178" s="98"/>
      <c r="I178" s="129" t="str">
        <f>IF(B178="","",_xlfn.XLOOKUP(N178,#REF!,#REF!))</f>
        <v/>
      </c>
      <c r="J178" s="126" t="str">
        <f>IF(B178="","",_xlfn.XLOOKUP(N178,#REF!,冷暖工资表!B:B))</f>
        <v/>
      </c>
      <c r="K178" s="126" t="str">
        <f t="shared" si="12"/>
        <v/>
      </c>
      <c r="L178" s="126" t="str">
        <f t="shared" si="13"/>
        <v/>
      </c>
      <c r="M178" s="126" t="str">
        <f>IF(Q178="","",_xlfn.XLOOKUP(Q178,立项!W:W,立项!H:H))</f>
        <v/>
      </c>
      <c r="N178" s="130" t="str">
        <f t="shared" si="14"/>
        <v/>
      </c>
      <c r="O178" s="130" t="str">
        <f t="shared" si="15"/>
        <v/>
      </c>
      <c r="P178" s="131" t="str">
        <f t="shared" si="16"/>
        <v/>
      </c>
      <c r="Q178" s="135" t="str">
        <f t="shared" si="17"/>
        <v/>
      </c>
      <c r="R178" s="103"/>
      <c r="S178" s="102"/>
      <c r="T178" s="102"/>
      <c r="U178" s="102"/>
    </row>
    <row r="179" s="93" customFormat="1" customHeight="1" spans="2:21">
      <c r="B179" s="94"/>
      <c r="C179" s="95"/>
      <c r="D179" s="95"/>
      <c r="E179" s="95"/>
      <c r="F179" s="96"/>
      <c r="G179" s="97"/>
      <c r="H179" s="98"/>
      <c r="I179" s="129" t="str">
        <f>IF(B179="","",_xlfn.XLOOKUP(N179,#REF!,#REF!))</f>
        <v/>
      </c>
      <c r="J179" s="126" t="str">
        <f>IF(B179="","",_xlfn.XLOOKUP(N179,#REF!,冷暖工资表!B:B))</f>
        <v/>
      </c>
      <c r="K179" s="126" t="str">
        <f t="shared" si="12"/>
        <v/>
      </c>
      <c r="L179" s="126" t="str">
        <f t="shared" si="13"/>
        <v/>
      </c>
      <c r="M179" s="126" t="str">
        <f>IF(Q179="","",_xlfn.XLOOKUP(Q179,立项!W:W,立项!H:H))</f>
        <v/>
      </c>
      <c r="N179" s="130" t="str">
        <f t="shared" si="14"/>
        <v/>
      </c>
      <c r="O179" s="130" t="str">
        <f t="shared" si="15"/>
        <v/>
      </c>
      <c r="P179" s="131" t="str">
        <f t="shared" si="16"/>
        <v/>
      </c>
      <c r="Q179" s="135" t="str">
        <f t="shared" si="17"/>
        <v/>
      </c>
      <c r="R179" s="103"/>
      <c r="S179" s="102"/>
      <c r="T179" s="102"/>
      <c r="U179" s="102"/>
    </row>
    <row r="180" s="93" customFormat="1" customHeight="1" spans="2:21">
      <c r="B180" s="94"/>
      <c r="C180" s="95"/>
      <c r="D180" s="95"/>
      <c r="E180" s="95"/>
      <c r="F180" s="96"/>
      <c r="G180" s="97"/>
      <c r="H180" s="98"/>
      <c r="I180" s="129" t="str">
        <f>IF(B180="","",_xlfn.XLOOKUP(N180,#REF!,#REF!))</f>
        <v/>
      </c>
      <c r="J180" s="126" t="str">
        <f>IF(B180="","",_xlfn.XLOOKUP(N180,#REF!,冷暖工资表!B:B))</f>
        <v/>
      </c>
      <c r="K180" s="126" t="str">
        <f t="shared" si="12"/>
        <v/>
      </c>
      <c r="L180" s="126" t="str">
        <f t="shared" si="13"/>
        <v/>
      </c>
      <c r="M180" s="126" t="str">
        <f>IF(Q180="","",_xlfn.XLOOKUP(Q180,立项!W:W,立项!H:H))</f>
        <v/>
      </c>
      <c r="N180" s="130" t="str">
        <f t="shared" si="14"/>
        <v/>
      </c>
      <c r="O180" s="130" t="str">
        <f t="shared" si="15"/>
        <v/>
      </c>
      <c r="P180" s="131" t="str">
        <f t="shared" si="16"/>
        <v/>
      </c>
      <c r="Q180" s="135" t="str">
        <f t="shared" si="17"/>
        <v/>
      </c>
      <c r="R180" s="103"/>
      <c r="S180" s="102"/>
      <c r="T180" s="102"/>
      <c r="U180" s="102"/>
    </row>
    <row r="181" s="93" customFormat="1" customHeight="1" spans="2:21">
      <c r="B181" s="94"/>
      <c r="C181" s="95"/>
      <c r="D181" s="95"/>
      <c r="E181" s="95"/>
      <c r="F181" s="96"/>
      <c r="G181" s="97"/>
      <c r="H181" s="98"/>
      <c r="I181" s="129" t="str">
        <f>IF(B181="","",_xlfn.XLOOKUP(N181,#REF!,#REF!))</f>
        <v/>
      </c>
      <c r="J181" s="126" t="str">
        <f>IF(B181="","",_xlfn.XLOOKUP(N181,#REF!,冷暖工资表!B:B))</f>
        <v/>
      </c>
      <c r="K181" s="126" t="str">
        <f t="shared" si="12"/>
        <v/>
      </c>
      <c r="L181" s="126" t="str">
        <f t="shared" si="13"/>
        <v/>
      </c>
      <c r="M181" s="126" t="str">
        <f>IF(Q181="","",_xlfn.XLOOKUP(Q181,立项!W:W,立项!H:H))</f>
        <v/>
      </c>
      <c r="N181" s="130" t="str">
        <f t="shared" si="14"/>
        <v/>
      </c>
      <c r="O181" s="130" t="str">
        <f t="shared" si="15"/>
        <v/>
      </c>
      <c r="P181" s="131" t="str">
        <f t="shared" si="16"/>
        <v/>
      </c>
      <c r="Q181" s="135" t="str">
        <f t="shared" si="17"/>
        <v/>
      </c>
      <c r="R181" s="103"/>
      <c r="S181" s="102"/>
      <c r="T181" s="102"/>
      <c r="U181" s="102"/>
    </row>
    <row r="182" s="93" customFormat="1" customHeight="1" spans="2:21">
      <c r="B182" s="94"/>
      <c r="C182" s="95"/>
      <c r="D182" s="95"/>
      <c r="E182" s="95"/>
      <c r="F182" s="96"/>
      <c r="G182" s="97"/>
      <c r="H182" s="98"/>
      <c r="I182" s="129" t="str">
        <f>IF(B182="","",_xlfn.XLOOKUP(N182,#REF!,#REF!))</f>
        <v/>
      </c>
      <c r="J182" s="126" t="str">
        <f>IF(B182="","",_xlfn.XLOOKUP(N182,#REF!,冷暖工资表!B:B))</f>
        <v/>
      </c>
      <c r="K182" s="126" t="str">
        <f t="shared" si="12"/>
        <v/>
      </c>
      <c r="L182" s="126" t="str">
        <f t="shared" si="13"/>
        <v/>
      </c>
      <c r="M182" s="126" t="str">
        <f>IF(Q182="","",_xlfn.XLOOKUP(Q182,立项!W:W,立项!H:H))</f>
        <v/>
      </c>
      <c r="N182" s="130" t="str">
        <f t="shared" si="14"/>
        <v/>
      </c>
      <c r="O182" s="130" t="str">
        <f t="shared" si="15"/>
        <v/>
      </c>
      <c r="P182" s="131" t="str">
        <f t="shared" si="16"/>
        <v/>
      </c>
      <c r="Q182" s="135" t="str">
        <f t="shared" si="17"/>
        <v/>
      </c>
      <c r="R182" s="103"/>
      <c r="S182" s="102"/>
      <c r="T182" s="102"/>
      <c r="U182" s="102"/>
    </row>
    <row r="183" s="93" customFormat="1" customHeight="1" spans="2:21">
      <c r="B183" s="94"/>
      <c r="C183" s="95"/>
      <c r="D183" s="95"/>
      <c r="E183" s="95"/>
      <c r="F183" s="96"/>
      <c r="G183" s="97"/>
      <c r="H183" s="98"/>
      <c r="I183" s="129" t="str">
        <f>IF(B183="","",_xlfn.XLOOKUP(N183,#REF!,#REF!))</f>
        <v/>
      </c>
      <c r="J183" s="126" t="str">
        <f>IF(B183="","",_xlfn.XLOOKUP(N183,#REF!,冷暖工资表!B:B))</f>
        <v/>
      </c>
      <c r="K183" s="126" t="str">
        <f t="shared" si="12"/>
        <v/>
      </c>
      <c r="L183" s="126" t="str">
        <f t="shared" si="13"/>
        <v/>
      </c>
      <c r="M183" s="126" t="str">
        <f>IF(Q183="","",_xlfn.XLOOKUP(Q183,立项!W:W,立项!H:H))</f>
        <v/>
      </c>
      <c r="N183" s="130" t="str">
        <f t="shared" si="14"/>
        <v/>
      </c>
      <c r="O183" s="130" t="str">
        <f t="shared" si="15"/>
        <v/>
      </c>
      <c r="P183" s="131" t="str">
        <f t="shared" si="16"/>
        <v/>
      </c>
      <c r="Q183" s="135" t="str">
        <f t="shared" si="17"/>
        <v/>
      </c>
      <c r="R183" s="103"/>
      <c r="S183" s="102"/>
      <c r="T183" s="102"/>
      <c r="U183" s="102"/>
    </row>
    <row r="184" s="93" customFormat="1" customHeight="1" spans="2:21">
      <c r="B184" s="94"/>
      <c r="C184" s="95"/>
      <c r="D184" s="95"/>
      <c r="E184" s="95"/>
      <c r="F184" s="96"/>
      <c r="G184" s="97"/>
      <c r="H184" s="98"/>
      <c r="I184" s="129" t="str">
        <f>IF(B184="","",_xlfn.XLOOKUP(N184,#REF!,#REF!))</f>
        <v/>
      </c>
      <c r="J184" s="126" t="str">
        <f>IF(B184="","",_xlfn.XLOOKUP(N184,#REF!,冷暖工资表!B:B))</f>
        <v/>
      </c>
      <c r="K184" s="126" t="str">
        <f t="shared" si="12"/>
        <v/>
      </c>
      <c r="L184" s="126" t="str">
        <f t="shared" si="13"/>
        <v/>
      </c>
      <c r="M184" s="126" t="str">
        <f>IF(Q184="","",_xlfn.XLOOKUP(Q184,立项!W:W,立项!H:H))</f>
        <v/>
      </c>
      <c r="N184" s="130" t="str">
        <f t="shared" si="14"/>
        <v/>
      </c>
      <c r="O184" s="130" t="str">
        <f t="shared" si="15"/>
        <v/>
      </c>
      <c r="P184" s="131" t="str">
        <f t="shared" si="16"/>
        <v/>
      </c>
      <c r="Q184" s="135" t="str">
        <f t="shared" si="17"/>
        <v/>
      </c>
      <c r="R184" s="103"/>
      <c r="S184" s="102"/>
      <c r="T184" s="102"/>
      <c r="U184" s="102"/>
    </row>
    <row r="185" s="93" customFormat="1" customHeight="1" spans="2:21">
      <c r="B185" s="94"/>
      <c r="C185" s="95"/>
      <c r="D185" s="95"/>
      <c r="E185" s="95"/>
      <c r="F185" s="96"/>
      <c r="G185" s="97"/>
      <c r="H185" s="98"/>
      <c r="I185" s="129" t="str">
        <f>IF(B185="","",_xlfn.XLOOKUP(N185,#REF!,#REF!))</f>
        <v/>
      </c>
      <c r="J185" s="126" t="str">
        <f>IF(B185="","",_xlfn.XLOOKUP(N185,#REF!,冷暖工资表!B:B))</f>
        <v/>
      </c>
      <c r="K185" s="126" t="str">
        <f t="shared" si="12"/>
        <v/>
      </c>
      <c r="L185" s="126" t="str">
        <f t="shared" si="13"/>
        <v/>
      </c>
      <c r="M185" s="126" t="str">
        <f>IF(Q185="","",_xlfn.XLOOKUP(Q185,立项!W:W,立项!H:H))</f>
        <v/>
      </c>
      <c r="N185" s="130" t="str">
        <f t="shared" si="14"/>
        <v/>
      </c>
      <c r="O185" s="130" t="str">
        <f t="shared" si="15"/>
        <v/>
      </c>
      <c r="P185" s="131" t="str">
        <f t="shared" si="16"/>
        <v/>
      </c>
      <c r="Q185" s="135" t="str">
        <f t="shared" si="17"/>
        <v/>
      </c>
      <c r="R185" s="103"/>
      <c r="S185" s="102"/>
      <c r="T185" s="102"/>
      <c r="U185" s="102"/>
    </row>
    <row r="186" s="93" customFormat="1" customHeight="1" spans="2:21">
      <c r="B186" s="94"/>
      <c r="C186" s="95"/>
      <c r="D186" s="95"/>
      <c r="E186" s="95"/>
      <c r="F186" s="96"/>
      <c r="G186" s="97"/>
      <c r="H186" s="98"/>
      <c r="I186" s="129" t="str">
        <f>IF(B186="","",_xlfn.XLOOKUP(N186,#REF!,#REF!))</f>
        <v/>
      </c>
      <c r="J186" s="126" t="str">
        <f>IF(B186="","",_xlfn.XLOOKUP(N186,#REF!,冷暖工资表!B:B))</f>
        <v/>
      </c>
      <c r="K186" s="126" t="str">
        <f t="shared" si="12"/>
        <v/>
      </c>
      <c r="L186" s="126" t="str">
        <f t="shared" si="13"/>
        <v/>
      </c>
      <c r="M186" s="126" t="str">
        <f>IF(Q186="","",_xlfn.XLOOKUP(Q186,立项!W:W,立项!H:H))</f>
        <v/>
      </c>
      <c r="N186" s="130" t="str">
        <f t="shared" si="14"/>
        <v/>
      </c>
      <c r="O186" s="130" t="str">
        <f t="shared" si="15"/>
        <v/>
      </c>
      <c r="P186" s="131" t="str">
        <f t="shared" si="16"/>
        <v/>
      </c>
      <c r="Q186" s="135" t="str">
        <f t="shared" si="17"/>
        <v/>
      </c>
      <c r="R186" s="103"/>
      <c r="S186" s="102"/>
      <c r="T186" s="102"/>
      <c r="U186" s="102"/>
    </row>
    <row r="187" s="93" customFormat="1" customHeight="1" spans="2:21">
      <c r="B187" s="94"/>
      <c r="C187" s="95"/>
      <c r="D187" s="95"/>
      <c r="E187" s="95"/>
      <c r="F187" s="96"/>
      <c r="G187" s="97"/>
      <c r="H187" s="98"/>
      <c r="I187" s="129" t="str">
        <f>IF(B187="","",_xlfn.XLOOKUP(N187,#REF!,#REF!))</f>
        <v/>
      </c>
      <c r="J187" s="126" t="str">
        <f>IF(B187="","",_xlfn.XLOOKUP(N187,#REF!,冷暖工资表!B:B))</f>
        <v/>
      </c>
      <c r="K187" s="126" t="str">
        <f t="shared" si="12"/>
        <v/>
      </c>
      <c r="L187" s="126" t="str">
        <f t="shared" si="13"/>
        <v/>
      </c>
      <c r="M187" s="126" t="str">
        <f>IF(Q187="","",_xlfn.XLOOKUP(Q187,立项!W:W,立项!H:H))</f>
        <v/>
      </c>
      <c r="N187" s="130" t="str">
        <f t="shared" si="14"/>
        <v/>
      </c>
      <c r="O187" s="130" t="str">
        <f t="shared" si="15"/>
        <v/>
      </c>
      <c r="P187" s="131" t="str">
        <f t="shared" si="16"/>
        <v/>
      </c>
      <c r="Q187" s="135" t="str">
        <f t="shared" si="17"/>
        <v/>
      </c>
      <c r="R187" s="103"/>
      <c r="S187" s="102"/>
      <c r="T187" s="102"/>
      <c r="U187" s="102"/>
    </row>
    <row r="188" s="93" customFormat="1" customHeight="1" spans="2:21">
      <c r="B188" s="94"/>
      <c r="C188" s="95"/>
      <c r="D188" s="95"/>
      <c r="E188" s="95"/>
      <c r="F188" s="96"/>
      <c r="G188" s="97"/>
      <c r="H188" s="98"/>
      <c r="I188" s="129" t="str">
        <f>IF(B188="","",_xlfn.XLOOKUP(N188,#REF!,#REF!))</f>
        <v/>
      </c>
      <c r="J188" s="126" t="str">
        <f>IF(B188="","",_xlfn.XLOOKUP(N188,#REF!,冷暖工资表!B:B))</f>
        <v/>
      </c>
      <c r="K188" s="126" t="str">
        <f t="shared" si="12"/>
        <v/>
      </c>
      <c r="L188" s="126" t="str">
        <f t="shared" si="13"/>
        <v/>
      </c>
      <c r="M188" s="126" t="str">
        <f>IF(Q188="","",_xlfn.XLOOKUP(Q188,立项!W:W,立项!H:H))</f>
        <v/>
      </c>
      <c r="N188" s="130" t="str">
        <f t="shared" si="14"/>
        <v/>
      </c>
      <c r="O188" s="130" t="str">
        <f t="shared" si="15"/>
        <v/>
      </c>
      <c r="P188" s="131" t="str">
        <f t="shared" si="16"/>
        <v/>
      </c>
      <c r="Q188" s="135" t="str">
        <f t="shared" si="17"/>
        <v/>
      </c>
      <c r="R188" s="103"/>
      <c r="S188" s="102"/>
      <c r="T188" s="102"/>
      <c r="U188" s="102"/>
    </row>
    <row r="189" s="93" customFormat="1" customHeight="1" spans="2:21">
      <c r="B189" s="94"/>
      <c r="C189" s="95"/>
      <c r="D189" s="95"/>
      <c r="E189" s="95"/>
      <c r="F189" s="96"/>
      <c r="G189" s="97"/>
      <c r="H189" s="98"/>
      <c r="I189" s="129" t="str">
        <f>IF(B189="","",_xlfn.XLOOKUP(N189,#REF!,#REF!))</f>
        <v/>
      </c>
      <c r="J189" s="126" t="str">
        <f>IF(B189="","",_xlfn.XLOOKUP(N189,#REF!,冷暖工资表!B:B))</f>
        <v/>
      </c>
      <c r="K189" s="126" t="str">
        <f t="shared" si="12"/>
        <v/>
      </c>
      <c r="L189" s="126" t="str">
        <f t="shared" si="13"/>
        <v/>
      </c>
      <c r="M189" s="126" t="str">
        <f>IF(Q189="","",_xlfn.XLOOKUP(Q189,立项!W:W,立项!H:H))</f>
        <v/>
      </c>
      <c r="N189" s="130" t="str">
        <f t="shared" si="14"/>
        <v/>
      </c>
      <c r="O189" s="130" t="str">
        <f t="shared" si="15"/>
        <v/>
      </c>
      <c r="P189" s="131" t="str">
        <f t="shared" si="16"/>
        <v/>
      </c>
      <c r="Q189" s="135" t="str">
        <f t="shared" si="17"/>
        <v/>
      </c>
      <c r="R189" s="103"/>
      <c r="S189" s="102"/>
      <c r="T189" s="102"/>
      <c r="U189" s="102"/>
    </row>
    <row r="190" s="93" customFormat="1" customHeight="1" spans="2:21">
      <c r="B190" s="94"/>
      <c r="C190" s="95"/>
      <c r="D190" s="95"/>
      <c r="E190" s="95"/>
      <c r="F190" s="96"/>
      <c r="G190" s="97"/>
      <c r="H190" s="98"/>
      <c r="I190" s="129" t="str">
        <f>IF(B190="","",_xlfn.XLOOKUP(N190,#REF!,#REF!))</f>
        <v/>
      </c>
      <c r="J190" s="126" t="str">
        <f>IF(B190="","",_xlfn.XLOOKUP(N190,#REF!,冷暖工资表!B:B))</f>
        <v/>
      </c>
      <c r="K190" s="126" t="str">
        <f t="shared" si="12"/>
        <v/>
      </c>
      <c r="L190" s="126" t="str">
        <f t="shared" si="13"/>
        <v/>
      </c>
      <c r="M190" s="126" t="str">
        <f>IF(Q190="","",_xlfn.XLOOKUP(Q190,立项!W:W,立项!H:H))</f>
        <v/>
      </c>
      <c r="N190" s="130" t="str">
        <f t="shared" si="14"/>
        <v/>
      </c>
      <c r="O190" s="130" t="str">
        <f t="shared" si="15"/>
        <v/>
      </c>
      <c r="P190" s="131" t="str">
        <f t="shared" si="16"/>
        <v/>
      </c>
      <c r="Q190" s="135" t="str">
        <f t="shared" si="17"/>
        <v/>
      </c>
      <c r="R190" s="103"/>
      <c r="S190" s="102"/>
      <c r="T190" s="102"/>
      <c r="U190" s="102"/>
    </row>
    <row r="191" s="93" customFormat="1" customHeight="1" spans="2:21">
      <c r="B191" s="94"/>
      <c r="C191" s="95"/>
      <c r="D191" s="95"/>
      <c r="E191" s="95"/>
      <c r="F191" s="96"/>
      <c r="G191" s="97"/>
      <c r="H191" s="98"/>
      <c r="I191" s="129" t="str">
        <f>IF(B191="","",_xlfn.XLOOKUP(N191,#REF!,#REF!))</f>
        <v/>
      </c>
      <c r="J191" s="126" t="str">
        <f>IF(B191="","",_xlfn.XLOOKUP(N191,#REF!,冷暖工资表!B:B))</f>
        <v/>
      </c>
      <c r="K191" s="126" t="str">
        <f t="shared" si="12"/>
        <v/>
      </c>
      <c r="L191" s="126" t="str">
        <f t="shared" si="13"/>
        <v/>
      </c>
      <c r="M191" s="126" t="str">
        <f>IF(Q191="","",_xlfn.XLOOKUP(Q191,立项!W:W,立项!H:H))</f>
        <v/>
      </c>
      <c r="N191" s="130" t="str">
        <f t="shared" si="14"/>
        <v/>
      </c>
      <c r="O191" s="130" t="str">
        <f t="shared" si="15"/>
        <v/>
      </c>
      <c r="P191" s="131" t="str">
        <f t="shared" si="16"/>
        <v/>
      </c>
      <c r="Q191" s="135" t="str">
        <f t="shared" si="17"/>
        <v/>
      </c>
      <c r="R191" s="103"/>
      <c r="S191" s="102"/>
      <c r="T191" s="102"/>
      <c r="U191" s="102"/>
    </row>
    <row r="192" s="93" customFormat="1" customHeight="1" spans="2:21">
      <c r="B192" s="94"/>
      <c r="C192" s="95"/>
      <c r="D192" s="95"/>
      <c r="E192" s="95"/>
      <c r="F192" s="96"/>
      <c r="G192" s="97"/>
      <c r="H192" s="98"/>
      <c r="I192" s="129" t="str">
        <f>IF(B192="","",_xlfn.XLOOKUP(N192,#REF!,#REF!))</f>
        <v/>
      </c>
      <c r="J192" s="126" t="str">
        <f>IF(B192="","",_xlfn.XLOOKUP(N192,#REF!,冷暖工资表!B:B))</f>
        <v/>
      </c>
      <c r="K192" s="126" t="str">
        <f t="shared" si="12"/>
        <v/>
      </c>
      <c r="L192" s="126" t="str">
        <f t="shared" si="13"/>
        <v/>
      </c>
      <c r="M192" s="126" t="str">
        <f>IF(Q192="","",_xlfn.XLOOKUP(Q192,立项!W:W,立项!H:H))</f>
        <v/>
      </c>
      <c r="N192" s="130" t="str">
        <f t="shared" si="14"/>
        <v/>
      </c>
      <c r="O192" s="130" t="str">
        <f t="shared" si="15"/>
        <v/>
      </c>
      <c r="P192" s="131" t="str">
        <f t="shared" si="16"/>
        <v/>
      </c>
      <c r="Q192" s="135" t="str">
        <f t="shared" si="17"/>
        <v/>
      </c>
      <c r="R192" s="103"/>
      <c r="S192" s="102"/>
      <c r="T192" s="102"/>
      <c r="U192" s="102"/>
    </row>
    <row r="193" s="93" customFormat="1" customHeight="1" spans="2:21">
      <c r="B193" s="94"/>
      <c r="C193" s="95"/>
      <c r="D193" s="95"/>
      <c r="E193" s="95"/>
      <c r="F193" s="96"/>
      <c r="G193" s="97"/>
      <c r="H193" s="98"/>
      <c r="I193" s="129" t="str">
        <f>IF(B193="","",_xlfn.XLOOKUP(N193,#REF!,#REF!))</f>
        <v/>
      </c>
      <c r="J193" s="126" t="str">
        <f>IF(B193="","",_xlfn.XLOOKUP(N193,#REF!,冷暖工资表!B:B))</f>
        <v/>
      </c>
      <c r="K193" s="126" t="str">
        <f t="shared" si="12"/>
        <v/>
      </c>
      <c r="L193" s="126" t="str">
        <f t="shared" si="13"/>
        <v/>
      </c>
      <c r="M193" s="126" t="str">
        <f>IF(Q193="","",_xlfn.XLOOKUP(Q193,立项!W:W,立项!H:H))</f>
        <v/>
      </c>
      <c r="N193" s="130" t="str">
        <f t="shared" si="14"/>
        <v/>
      </c>
      <c r="O193" s="130" t="str">
        <f t="shared" si="15"/>
        <v/>
      </c>
      <c r="P193" s="131" t="str">
        <f t="shared" si="16"/>
        <v/>
      </c>
      <c r="Q193" s="135" t="str">
        <f t="shared" si="17"/>
        <v/>
      </c>
      <c r="R193" s="103"/>
      <c r="S193" s="102"/>
      <c r="T193" s="102"/>
      <c r="U193" s="102"/>
    </row>
    <row r="194" s="93" customFormat="1" customHeight="1" spans="2:21">
      <c r="B194" s="94"/>
      <c r="C194" s="95"/>
      <c r="D194" s="95"/>
      <c r="E194" s="95"/>
      <c r="F194" s="96"/>
      <c r="G194" s="97"/>
      <c r="H194" s="98"/>
      <c r="I194" s="129" t="str">
        <f>IF(B194="","",_xlfn.XLOOKUP(N194,#REF!,#REF!))</f>
        <v/>
      </c>
      <c r="J194" s="126" t="str">
        <f>IF(B194="","",_xlfn.XLOOKUP(N194,#REF!,冷暖工资表!B:B))</f>
        <v/>
      </c>
      <c r="K194" s="126" t="str">
        <f t="shared" ref="K194:K257" si="18">IF(F194="","",F194-L194)</f>
        <v/>
      </c>
      <c r="L194" s="126" t="str">
        <f t="shared" ref="L194:L257" si="19">IF(F194="","",F194*G194/(1+G194))</f>
        <v/>
      </c>
      <c r="M194" s="126" t="str">
        <f>IF(Q194="","",_xlfn.XLOOKUP(Q194,立项!W:W,立项!H:H))</f>
        <v/>
      </c>
      <c r="N194" s="130" t="str">
        <f t="shared" ref="N194:N257" si="20">IF(H194="","",LEFT(B194,7))</f>
        <v/>
      </c>
      <c r="O194" s="130" t="str">
        <f t="shared" ref="O194:O257" si="21">IF(H194="","",MONTH(H194))</f>
        <v/>
      </c>
      <c r="P194" s="131" t="str">
        <f t="shared" ref="P194:P257" si="22">IF(H194="","",DAY(H194))</f>
        <v/>
      </c>
      <c r="Q194" s="135" t="str">
        <f t="shared" ref="Q194:Q257" si="23">IF(B194="","",MID(B194,9,16))</f>
        <v/>
      </c>
      <c r="R194" s="103"/>
      <c r="S194" s="102"/>
      <c r="T194" s="102"/>
      <c r="U194" s="102"/>
    </row>
    <row r="195" s="93" customFormat="1" customHeight="1" spans="2:21">
      <c r="B195" s="94"/>
      <c r="C195" s="95"/>
      <c r="D195" s="95"/>
      <c r="E195" s="95"/>
      <c r="F195" s="96"/>
      <c r="G195" s="97"/>
      <c r="H195" s="98"/>
      <c r="I195" s="129" t="str">
        <f>IF(B195="","",_xlfn.XLOOKUP(N195,#REF!,#REF!))</f>
        <v/>
      </c>
      <c r="J195" s="126" t="str">
        <f>IF(B195="","",_xlfn.XLOOKUP(N195,#REF!,冷暖工资表!B:B))</f>
        <v/>
      </c>
      <c r="K195" s="126" t="str">
        <f t="shared" si="18"/>
        <v/>
      </c>
      <c r="L195" s="126" t="str">
        <f t="shared" si="19"/>
        <v/>
      </c>
      <c r="M195" s="126" t="str">
        <f>IF(Q195="","",_xlfn.XLOOKUP(Q195,立项!W:W,立项!H:H))</f>
        <v/>
      </c>
      <c r="N195" s="130" t="str">
        <f t="shared" si="20"/>
        <v/>
      </c>
      <c r="O195" s="130" t="str">
        <f t="shared" si="21"/>
        <v/>
      </c>
      <c r="P195" s="131" t="str">
        <f t="shared" si="22"/>
        <v/>
      </c>
      <c r="Q195" s="135" t="str">
        <f t="shared" si="23"/>
        <v/>
      </c>
      <c r="R195" s="103"/>
      <c r="S195" s="102"/>
      <c r="T195" s="102"/>
      <c r="U195" s="102"/>
    </row>
    <row r="196" s="93" customFormat="1" customHeight="1" spans="2:21">
      <c r="B196" s="94"/>
      <c r="C196" s="95"/>
      <c r="D196" s="95"/>
      <c r="E196" s="95"/>
      <c r="F196" s="96"/>
      <c r="G196" s="97"/>
      <c r="H196" s="98"/>
      <c r="I196" s="129" t="str">
        <f>IF(B196="","",_xlfn.XLOOKUP(N196,#REF!,#REF!))</f>
        <v/>
      </c>
      <c r="J196" s="126" t="str">
        <f>IF(B196="","",_xlfn.XLOOKUP(N196,#REF!,冷暖工资表!B:B))</f>
        <v/>
      </c>
      <c r="K196" s="126" t="str">
        <f t="shared" si="18"/>
        <v/>
      </c>
      <c r="L196" s="126" t="str">
        <f t="shared" si="19"/>
        <v/>
      </c>
      <c r="M196" s="126" t="str">
        <f>IF(Q196="","",_xlfn.XLOOKUP(Q196,立项!W:W,立项!H:H))</f>
        <v/>
      </c>
      <c r="N196" s="130" t="str">
        <f t="shared" si="20"/>
        <v/>
      </c>
      <c r="O196" s="130" t="str">
        <f t="shared" si="21"/>
        <v/>
      </c>
      <c r="P196" s="131" t="str">
        <f t="shared" si="22"/>
        <v/>
      </c>
      <c r="Q196" s="135" t="str">
        <f t="shared" si="23"/>
        <v/>
      </c>
      <c r="R196" s="103"/>
      <c r="S196" s="102"/>
      <c r="T196" s="102"/>
      <c r="U196" s="102"/>
    </row>
    <row r="197" s="93" customFormat="1" customHeight="1" spans="2:21">
      <c r="B197" s="94"/>
      <c r="C197" s="95"/>
      <c r="D197" s="95"/>
      <c r="E197" s="95"/>
      <c r="F197" s="96"/>
      <c r="G197" s="97"/>
      <c r="H197" s="98"/>
      <c r="I197" s="129" t="str">
        <f>IF(B197="","",_xlfn.XLOOKUP(N197,#REF!,#REF!))</f>
        <v/>
      </c>
      <c r="J197" s="126" t="str">
        <f>IF(B197="","",_xlfn.XLOOKUP(N197,#REF!,冷暖工资表!B:B))</f>
        <v/>
      </c>
      <c r="K197" s="126" t="str">
        <f t="shared" si="18"/>
        <v/>
      </c>
      <c r="L197" s="126" t="str">
        <f t="shared" si="19"/>
        <v/>
      </c>
      <c r="M197" s="126" t="str">
        <f>IF(Q197="","",_xlfn.XLOOKUP(Q197,立项!W:W,立项!H:H))</f>
        <v/>
      </c>
      <c r="N197" s="130" t="str">
        <f t="shared" si="20"/>
        <v/>
      </c>
      <c r="O197" s="130" t="str">
        <f t="shared" si="21"/>
        <v/>
      </c>
      <c r="P197" s="131" t="str">
        <f t="shared" si="22"/>
        <v/>
      </c>
      <c r="Q197" s="135" t="str">
        <f t="shared" si="23"/>
        <v/>
      </c>
      <c r="R197" s="103"/>
      <c r="S197" s="102"/>
      <c r="T197" s="102"/>
      <c r="U197" s="102"/>
    </row>
    <row r="198" s="93" customFormat="1" customHeight="1" spans="2:21">
      <c r="B198" s="94"/>
      <c r="C198" s="95"/>
      <c r="D198" s="95"/>
      <c r="E198" s="95"/>
      <c r="F198" s="96"/>
      <c r="G198" s="97"/>
      <c r="H198" s="98"/>
      <c r="I198" s="129" t="str">
        <f>IF(B198="","",_xlfn.XLOOKUP(N198,#REF!,#REF!))</f>
        <v/>
      </c>
      <c r="J198" s="126" t="str">
        <f>IF(B198="","",_xlfn.XLOOKUP(N198,#REF!,冷暖工资表!B:B))</f>
        <v/>
      </c>
      <c r="K198" s="126" t="str">
        <f t="shared" si="18"/>
        <v/>
      </c>
      <c r="L198" s="126" t="str">
        <f t="shared" si="19"/>
        <v/>
      </c>
      <c r="M198" s="126" t="str">
        <f>IF(Q198="","",_xlfn.XLOOKUP(Q198,立项!W:W,立项!H:H))</f>
        <v/>
      </c>
      <c r="N198" s="130" t="str">
        <f t="shared" si="20"/>
        <v/>
      </c>
      <c r="O198" s="130" t="str">
        <f t="shared" si="21"/>
        <v/>
      </c>
      <c r="P198" s="131" t="str">
        <f t="shared" si="22"/>
        <v/>
      </c>
      <c r="Q198" s="135" t="str">
        <f t="shared" si="23"/>
        <v/>
      </c>
      <c r="R198" s="103"/>
      <c r="S198" s="102"/>
      <c r="T198" s="102"/>
      <c r="U198" s="102"/>
    </row>
    <row r="199" s="93" customFormat="1" customHeight="1" spans="2:21">
      <c r="B199" s="94"/>
      <c r="C199" s="95"/>
      <c r="D199" s="95"/>
      <c r="E199" s="95"/>
      <c r="F199" s="96"/>
      <c r="G199" s="97"/>
      <c r="H199" s="98"/>
      <c r="I199" s="129" t="str">
        <f>IF(B199="","",_xlfn.XLOOKUP(N199,#REF!,#REF!))</f>
        <v/>
      </c>
      <c r="J199" s="126" t="str">
        <f>IF(B199="","",_xlfn.XLOOKUP(N199,#REF!,冷暖工资表!B:B))</f>
        <v/>
      </c>
      <c r="K199" s="126" t="str">
        <f t="shared" si="18"/>
        <v/>
      </c>
      <c r="L199" s="126" t="str">
        <f t="shared" si="19"/>
        <v/>
      </c>
      <c r="M199" s="126" t="str">
        <f>IF(Q199="","",_xlfn.XLOOKUP(Q199,立项!W:W,立项!H:H))</f>
        <v/>
      </c>
      <c r="N199" s="130" t="str">
        <f t="shared" si="20"/>
        <v/>
      </c>
      <c r="O199" s="130" t="str">
        <f t="shared" si="21"/>
        <v/>
      </c>
      <c r="P199" s="131" t="str">
        <f t="shared" si="22"/>
        <v/>
      </c>
      <c r="Q199" s="135" t="str">
        <f t="shared" si="23"/>
        <v/>
      </c>
      <c r="R199" s="103"/>
      <c r="S199" s="102"/>
      <c r="T199" s="102"/>
      <c r="U199" s="102"/>
    </row>
    <row r="200" s="93" customFormat="1" customHeight="1" spans="2:21">
      <c r="B200" s="94"/>
      <c r="C200" s="95"/>
      <c r="D200" s="95"/>
      <c r="E200" s="95"/>
      <c r="F200" s="96"/>
      <c r="G200" s="97"/>
      <c r="H200" s="98"/>
      <c r="I200" s="129" t="str">
        <f>IF(B200="","",_xlfn.XLOOKUP(N200,#REF!,#REF!))</f>
        <v/>
      </c>
      <c r="J200" s="126" t="str">
        <f>IF(B200="","",_xlfn.XLOOKUP(N200,#REF!,冷暖工资表!B:B))</f>
        <v/>
      </c>
      <c r="K200" s="126" t="str">
        <f t="shared" si="18"/>
        <v/>
      </c>
      <c r="L200" s="126" t="str">
        <f t="shared" si="19"/>
        <v/>
      </c>
      <c r="M200" s="126" t="str">
        <f>IF(Q200="","",_xlfn.XLOOKUP(Q200,立项!W:W,立项!H:H))</f>
        <v/>
      </c>
      <c r="N200" s="130" t="str">
        <f t="shared" si="20"/>
        <v/>
      </c>
      <c r="O200" s="130" t="str">
        <f t="shared" si="21"/>
        <v/>
      </c>
      <c r="P200" s="131" t="str">
        <f t="shared" si="22"/>
        <v/>
      </c>
      <c r="Q200" s="135" t="str">
        <f t="shared" si="23"/>
        <v/>
      </c>
      <c r="R200" s="103"/>
      <c r="S200" s="102"/>
      <c r="T200" s="102"/>
      <c r="U200" s="102"/>
    </row>
    <row r="201" s="93" customFormat="1" customHeight="1" spans="2:21">
      <c r="B201" s="94"/>
      <c r="C201" s="95"/>
      <c r="D201" s="95"/>
      <c r="E201" s="95"/>
      <c r="F201" s="96"/>
      <c r="G201" s="97"/>
      <c r="H201" s="98"/>
      <c r="I201" s="129" t="str">
        <f>IF(B201="","",_xlfn.XLOOKUP(N201,#REF!,#REF!))</f>
        <v/>
      </c>
      <c r="J201" s="126" t="str">
        <f>IF(B201="","",_xlfn.XLOOKUP(N201,#REF!,冷暖工资表!B:B))</f>
        <v/>
      </c>
      <c r="K201" s="126" t="str">
        <f t="shared" si="18"/>
        <v/>
      </c>
      <c r="L201" s="126" t="str">
        <f t="shared" si="19"/>
        <v/>
      </c>
      <c r="M201" s="126" t="str">
        <f>IF(Q201="","",_xlfn.XLOOKUP(Q201,立项!W:W,立项!H:H))</f>
        <v/>
      </c>
      <c r="N201" s="130" t="str">
        <f t="shared" si="20"/>
        <v/>
      </c>
      <c r="O201" s="130" t="str">
        <f t="shared" si="21"/>
        <v/>
      </c>
      <c r="P201" s="131" t="str">
        <f t="shared" si="22"/>
        <v/>
      </c>
      <c r="Q201" s="135" t="str">
        <f t="shared" si="23"/>
        <v/>
      </c>
      <c r="R201" s="103"/>
      <c r="S201" s="102"/>
      <c r="T201" s="102"/>
      <c r="U201" s="102"/>
    </row>
    <row r="202" s="93" customFormat="1" customHeight="1" spans="2:21">
      <c r="B202" s="94"/>
      <c r="C202" s="95"/>
      <c r="D202" s="95"/>
      <c r="E202" s="95"/>
      <c r="F202" s="96"/>
      <c r="G202" s="97"/>
      <c r="H202" s="98"/>
      <c r="I202" s="129" t="str">
        <f>IF(B202="","",_xlfn.XLOOKUP(N202,#REF!,#REF!))</f>
        <v/>
      </c>
      <c r="J202" s="126" t="str">
        <f>IF(B202="","",_xlfn.XLOOKUP(N202,#REF!,冷暖工资表!B:B))</f>
        <v/>
      </c>
      <c r="K202" s="126" t="str">
        <f t="shared" si="18"/>
        <v/>
      </c>
      <c r="L202" s="126" t="str">
        <f t="shared" si="19"/>
        <v/>
      </c>
      <c r="M202" s="126" t="str">
        <f>IF(Q202="","",_xlfn.XLOOKUP(Q202,立项!W:W,立项!H:H))</f>
        <v/>
      </c>
      <c r="N202" s="130" t="str">
        <f t="shared" si="20"/>
        <v/>
      </c>
      <c r="O202" s="130" t="str">
        <f t="shared" si="21"/>
        <v/>
      </c>
      <c r="P202" s="131" t="str">
        <f t="shared" si="22"/>
        <v/>
      </c>
      <c r="Q202" s="135" t="str">
        <f t="shared" si="23"/>
        <v/>
      </c>
      <c r="R202" s="103"/>
      <c r="S202" s="102"/>
      <c r="T202" s="102"/>
      <c r="U202" s="102"/>
    </row>
    <row r="203" s="93" customFormat="1" customHeight="1" spans="2:21">
      <c r="B203" s="94"/>
      <c r="C203" s="95"/>
      <c r="D203" s="95"/>
      <c r="E203" s="95"/>
      <c r="F203" s="96"/>
      <c r="G203" s="97"/>
      <c r="H203" s="98"/>
      <c r="I203" s="129" t="str">
        <f>IF(B203="","",_xlfn.XLOOKUP(N203,#REF!,#REF!))</f>
        <v/>
      </c>
      <c r="J203" s="126" t="str">
        <f>IF(B203="","",_xlfn.XLOOKUP(N203,#REF!,冷暖工资表!B:B))</f>
        <v/>
      </c>
      <c r="K203" s="126" t="str">
        <f t="shared" si="18"/>
        <v/>
      </c>
      <c r="L203" s="126" t="str">
        <f t="shared" si="19"/>
        <v/>
      </c>
      <c r="M203" s="126" t="str">
        <f>IF(Q203="","",_xlfn.XLOOKUP(Q203,立项!W:W,立项!H:H))</f>
        <v/>
      </c>
      <c r="N203" s="130" t="str">
        <f t="shared" si="20"/>
        <v/>
      </c>
      <c r="O203" s="130" t="str">
        <f t="shared" si="21"/>
        <v/>
      </c>
      <c r="P203" s="131" t="str">
        <f t="shared" si="22"/>
        <v/>
      </c>
      <c r="Q203" s="135" t="str">
        <f t="shared" si="23"/>
        <v/>
      </c>
      <c r="R203" s="103"/>
      <c r="S203" s="102"/>
      <c r="T203" s="102"/>
      <c r="U203" s="102"/>
    </row>
    <row r="204" s="93" customFormat="1" customHeight="1" spans="2:21">
      <c r="B204" s="94"/>
      <c r="C204" s="95"/>
      <c r="D204" s="95"/>
      <c r="E204" s="95"/>
      <c r="F204" s="96"/>
      <c r="G204" s="97"/>
      <c r="H204" s="98"/>
      <c r="I204" s="129" t="str">
        <f>IF(B204="","",_xlfn.XLOOKUP(N204,#REF!,#REF!))</f>
        <v/>
      </c>
      <c r="J204" s="126" t="str">
        <f>IF(B204="","",_xlfn.XLOOKUP(N204,#REF!,冷暖工资表!B:B))</f>
        <v/>
      </c>
      <c r="K204" s="126" t="str">
        <f t="shared" si="18"/>
        <v/>
      </c>
      <c r="L204" s="126" t="str">
        <f t="shared" si="19"/>
        <v/>
      </c>
      <c r="M204" s="126" t="str">
        <f>IF(Q204="","",_xlfn.XLOOKUP(Q204,立项!W:W,立项!H:H))</f>
        <v/>
      </c>
      <c r="N204" s="130" t="str">
        <f t="shared" si="20"/>
        <v/>
      </c>
      <c r="O204" s="130" t="str">
        <f t="shared" si="21"/>
        <v/>
      </c>
      <c r="P204" s="131" t="str">
        <f t="shared" si="22"/>
        <v/>
      </c>
      <c r="Q204" s="135" t="str">
        <f t="shared" si="23"/>
        <v/>
      </c>
      <c r="R204" s="103"/>
      <c r="S204" s="102"/>
      <c r="T204" s="102"/>
      <c r="U204" s="102"/>
    </row>
    <row r="205" s="93" customFormat="1" customHeight="1" spans="2:21">
      <c r="B205" s="94"/>
      <c r="C205" s="95"/>
      <c r="D205" s="95"/>
      <c r="E205" s="95"/>
      <c r="F205" s="96"/>
      <c r="G205" s="97"/>
      <c r="H205" s="98"/>
      <c r="I205" s="129" t="str">
        <f>IF(B205="","",_xlfn.XLOOKUP(N205,#REF!,#REF!))</f>
        <v/>
      </c>
      <c r="J205" s="126" t="str">
        <f>IF(B205="","",_xlfn.XLOOKUP(N205,#REF!,冷暖工资表!B:B))</f>
        <v/>
      </c>
      <c r="K205" s="126" t="str">
        <f t="shared" si="18"/>
        <v/>
      </c>
      <c r="L205" s="126" t="str">
        <f t="shared" si="19"/>
        <v/>
      </c>
      <c r="M205" s="126" t="str">
        <f>IF(Q205="","",_xlfn.XLOOKUP(Q205,立项!W:W,立项!H:H))</f>
        <v/>
      </c>
      <c r="N205" s="130" t="str">
        <f t="shared" si="20"/>
        <v/>
      </c>
      <c r="O205" s="130" t="str">
        <f t="shared" si="21"/>
        <v/>
      </c>
      <c r="P205" s="131" t="str">
        <f t="shared" si="22"/>
        <v/>
      </c>
      <c r="Q205" s="135" t="str">
        <f t="shared" si="23"/>
        <v/>
      </c>
      <c r="R205" s="103"/>
      <c r="S205" s="102"/>
      <c r="T205" s="102"/>
      <c r="U205" s="102"/>
    </row>
    <row r="206" s="93" customFormat="1" customHeight="1" spans="2:21">
      <c r="B206" s="94"/>
      <c r="C206" s="95"/>
      <c r="D206" s="95"/>
      <c r="E206" s="95"/>
      <c r="F206" s="96"/>
      <c r="G206" s="97"/>
      <c r="H206" s="98"/>
      <c r="I206" s="129" t="str">
        <f>IF(B206="","",_xlfn.XLOOKUP(N206,#REF!,#REF!))</f>
        <v/>
      </c>
      <c r="J206" s="126" t="str">
        <f>IF(B206="","",_xlfn.XLOOKUP(N206,#REF!,冷暖工资表!B:B))</f>
        <v/>
      </c>
      <c r="K206" s="126" t="str">
        <f t="shared" si="18"/>
        <v/>
      </c>
      <c r="L206" s="126" t="str">
        <f t="shared" si="19"/>
        <v/>
      </c>
      <c r="M206" s="126" t="str">
        <f>IF(Q206="","",_xlfn.XLOOKUP(Q206,立项!W:W,立项!H:H))</f>
        <v/>
      </c>
      <c r="N206" s="130" t="str">
        <f t="shared" si="20"/>
        <v/>
      </c>
      <c r="O206" s="130" t="str">
        <f t="shared" si="21"/>
        <v/>
      </c>
      <c r="P206" s="131" t="str">
        <f t="shared" si="22"/>
        <v/>
      </c>
      <c r="Q206" s="135" t="str">
        <f t="shared" si="23"/>
        <v/>
      </c>
      <c r="R206" s="103"/>
      <c r="S206" s="102"/>
      <c r="T206" s="102"/>
      <c r="U206" s="102"/>
    </row>
    <row r="207" s="93" customFormat="1" customHeight="1" spans="2:21">
      <c r="B207" s="94"/>
      <c r="C207" s="95"/>
      <c r="D207" s="95"/>
      <c r="E207" s="95"/>
      <c r="F207" s="96"/>
      <c r="G207" s="97"/>
      <c r="H207" s="98"/>
      <c r="I207" s="129" t="str">
        <f>IF(B207="","",_xlfn.XLOOKUP(N207,#REF!,#REF!))</f>
        <v/>
      </c>
      <c r="J207" s="126" t="str">
        <f>IF(B207="","",_xlfn.XLOOKUP(N207,#REF!,冷暖工资表!B:B))</f>
        <v/>
      </c>
      <c r="K207" s="126" t="str">
        <f t="shared" si="18"/>
        <v/>
      </c>
      <c r="L207" s="126" t="str">
        <f t="shared" si="19"/>
        <v/>
      </c>
      <c r="M207" s="126" t="str">
        <f>IF(Q207="","",_xlfn.XLOOKUP(Q207,立项!W:W,立项!H:H))</f>
        <v/>
      </c>
      <c r="N207" s="130" t="str">
        <f t="shared" si="20"/>
        <v/>
      </c>
      <c r="O207" s="130" t="str">
        <f t="shared" si="21"/>
        <v/>
      </c>
      <c r="P207" s="131" t="str">
        <f t="shared" si="22"/>
        <v/>
      </c>
      <c r="Q207" s="135" t="str">
        <f t="shared" si="23"/>
        <v/>
      </c>
      <c r="R207" s="103"/>
      <c r="S207" s="102"/>
      <c r="T207" s="102"/>
      <c r="U207" s="102"/>
    </row>
    <row r="208" s="93" customFormat="1" customHeight="1" spans="2:21">
      <c r="B208" s="94"/>
      <c r="C208" s="95"/>
      <c r="D208" s="95"/>
      <c r="E208" s="95"/>
      <c r="F208" s="96"/>
      <c r="G208" s="97"/>
      <c r="H208" s="98"/>
      <c r="I208" s="129" t="str">
        <f>IF(B208="","",_xlfn.XLOOKUP(N208,#REF!,#REF!))</f>
        <v/>
      </c>
      <c r="J208" s="126" t="str">
        <f>IF(B208="","",_xlfn.XLOOKUP(N208,#REF!,冷暖工资表!B:B))</f>
        <v/>
      </c>
      <c r="K208" s="126" t="str">
        <f t="shared" si="18"/>
        <v/>
      </c>
      <c r="L208" s="126" t="str">
        <f t="shared" si="19"/>
        <v/>
      </c>
      <c r="M208" s="126" t="str">
        <f>IF(Q208="","",_xlfn.XLOOKUP(Q208,立项!W:W,立项!H:H))</f>
        <v/>
      </c>
      <c r="N208" s="130" t="str">
        <f t="shared" si="20"/>
        <v/>
      </c>
      <c r="O208" s="130" t="str">
        <f t="shared" si="21"/>
        <v/>
      </c>
      <c r="P208" s="131" t="str">
        <f t="shared" si="22"/>
        <v/>
      </c>
      <c r="Q208" s="135" t="str">
        <f t="shared" si="23"/>
        <v/>
      </c>
      <c r="R208" s="103"/>
      <c r="S208" s="102"/>
      <c r="T208" s="102"/>
      <c r="U208" s="102"/>
    </row>
    <row r="209" s="93" customFormat="1" customHeight="1" spans="2:21">
      <c r="B209" s="94"/>
      <c r="C209" s="95"/>
      <c r="D209" s="95"/>
      <c r="E209" s="95"/>
      <c r="F209" s="96"/>
      <c r="G209" s="97"/>
      <c r="H209" s="98"/>
      <c r="I209" s="129" t="str">
        <f>IF(B209="","",_xlfn.XLOOKUP(N209,#REF!,#REF!))</f>
        <v/>
      </c>
      <c r="J209" s="126" t="str">
        <f>IF(B209="","",_xlfn.XLOOKUP(N209,#REF!,冷暖工资表!B:B))</f>
        <v/>
      </c>
      <c r="K209" s="126" t="str">
        <f t="shared" si="18"/>
        <v/>
      </c>
      <c r="L209" s="126" t="str">
        <f t="shared" si="19"/>
        <v/>
      </c>
      <c r="M209" s="126" t="str">
        <f>IF(Q209="","",_xlfn.XLOOKUP(Q209,立项!W:W,立项!H:H))</f>
        <v/>
      </c>
      <c r="N209" s="130" t="str">
        <f t="shared" si="20"/>
        <v/>
      </c>
      <c r="O209" s="130" t="str">
        <f t="shared" si="21"/>
        <v/>
      </c>
      <c r="P209" s="131" t="str">
        <f t="shared" si="22"/>
        <v/>
      </c>
      <c r="Q209" s="135" t="str">
        <f t="shared" si="23"/>
        <v/>
      </c>
      <c r="R209" s="103"/>
      <c r="S209" s="102"/>
      <c r="T209" s="102"/>
      <c r="U209" s="102"/>
    </row>
    <row r="210" s="93" customFormat="1" customHeight="1" spans="2:21">
      <c r="B210" s="94"/>
      <c r="C210" s="95"/>
      <c r="D210" s="95"/>
      <c r="E210" s="95"/>
      <c r="F210" s="96"/>
      <c r="G210" s="97"/>
      <c r="H210" s="98"/>
      <c r="I210" s="129" t="str">
        <f>IF(B210="","",_xlfn.XLOOKUP(N210,#REF!,#REF!))</f>
        <v/>
      </c>
      <c r="J210" s="126" t="str">
        <f>IF(B210="","",_xlfn.XLOOKUP(N210,#REF!,冷暖工资表!B:B))</f>
        <v/>
      </c>
      <c r="K210" s="126" t="str">
        <f t="shared" si="18"/>
        <v/>
      </c>
      <c r="L210" s="126" t="str">
        <f t="shared" si="19"/>
        <v/>
      </c>
      <c r="M210" s="126" t="str">
        <f>IF(Q210="","",_xlfn.XLOOKUP(Q210,立项!W:W,立项!H:H))</f>
        <v/>
      </c>
      <c r="N210" s="130" t="str">
        <f t="shared" si="20"/>
        <v/>
      </c>
      <c r="O210" s="130" t="str">
        <f t="shared" si="21"/>
        <v/>
      </c>
      <c r="P210" s="131" t="str">
        <f t="shared" si="22"/>
        <v/>
      </c>
      <c r="Q210" s="135" t="str">
        <f t="shared" si="23"/>
        <v/>
      </c>
      <c r="R210" s="103"/>
      <c r="S210" s="102"/>
      <c r="T210" s="102"/>
      <c r="U210" s="102"/>
    </row>
    <row r="211" s="93" customFormat="1" customHeight="1" spans="2:21">
      <c r="B211" s="94"/>
      <c r="C211" s="95"/>
      <c r="D211" s="95"/>
      <c r="E211" s="95"/>
      <c r="F211" s="96"/>
      <c r="G211" s="97"/>
      <c r="H211" s="98"/>
      <c r="I211" s="129" t="str">
        <f>IF(B211="","",_xlfn.XLOOKUP(N211,#REF!,#REF!))</f>
        <v/>
      </c>
      <c r="J211" s="126" t="str">
        <f>IF(B211="","",_xlfn.XLOOKUP(N211,#REF!,冷暖工资表!B:B))</f>
        <v/>
      </c>
      <c r="K211" s="126" t="str">
        <f t="shared" si="18"/>
        <v/>
      </c>
      <c r="L211" s="126" t="str">
        <f t="shared" si="19"/>
        <v/>
      </c>
      <c r="M211" s="126" t="str">
        <f>IF(Q211="","",_xlfn.XLOOKUP(Q211,立项!W:W,立项!H:H))</f>
        <v/>
      </c>
      <c r="N211" s="130" t="str">
        <f t="shared" si="20"/>
        <v/>
      </c>
      <c r="O211" s="130" t="str">
        <f t="shared" si="21"/>
        <v/>
      </c>
      <c r="P211" s="131" t="str">
        <f t="shared" si="22"/>
        <v/>
      </c>
      <c r="Q211" s="135" t="str">
        <f t="shared" si="23"/>
        <v/>
      </c>
      <c r="R211" s="103"/>
      <c r="S211" s="102"/>
      <c r="T211" s="102"/>
      <c r="U211" s="102"/>
    </row>
    <row r="212" s="93" customFormat="1" customHeight="1" spans="2:21">
      <c r="B212" s="94"/>
      <c r="C212" s="95"/>
      <c r="D212" s="95"/>
      <c r="E212" s="95"/>
      <c r="F212" s="96"/>
      <c r="G212" s="97"/>
      <c r="H212" s="98"/>
      <c r="I212" s="129" t="str">
        <f>IF(B212="","",_xlfn.XLOOKUP(N212,#REF!,#REF!))</f>
        <v/>
      </c>
      <c r="J212" s="126" t="str">
        <f>IF(B212="","",_xlfn.XLOOKUP(N212,#REF!,冷暖工资表!B:B))</f>
        <v/>
      </c>
      <c r="K212" s="126" t="str">
        <f t="shared" si="18"/>
        <v/>
      </c>
      <c r="L212" s="126" t="str">
        <f t="shared" si="19"/>
        <v/>
      </c>
      <c r="M212" s="126" t="str">
        <f>IF(Q212="","",_xlfn.XLOOKUP(Q212,立项!W:W,立项!H:H))</f>
        <v/>
      </c>
      <c r="N212" s="130" t="str">
        <f t="shared" si="20"/>
        <v/>
      </c>
      <c r="O212" s="130" t="str">
        <f t="shared" si="21"/>
        <v/>
      </c>
      <c r="P212" s="131" t="str">
        <f t="shared" si="22"/>
        <v/>
      </c>
      <c r="Q212" s="135" t="str">
        <f t="shared" si="23"/>
        <v/>
      </c>
      <c r="R212" s="103"/>
      <c r="S212" s="102"/>
      <c r="T212" s="102"/>
      <c r="U212" s="102"/>
    </row>
    <row r="213" s="93" customFormat="1" customHeight="1" spans="2:21">
      <c r="B213" s="94"/>
      <c r="C213" s="95"/>
      <c r="D213" s="95"/>
      <c r="E213" s="95"/>
      <c r="F213" s="96"/>
      <c r="G213" s="97"/>
      <c r="H213" s="98"/>
      <c r="I213" s="129" t="str">
        <f>IF(B213="","",_xlfn.XLOOKUP(N213,#REF!,#REF!))</f>
        <v/>
      </c>
      <c r="J213" s="126" t="str">
        <f>IF(B213="","",_xlfn.XLOOKUP(N213,#REF!,冷暖工资表!B:B))</f>
        <v/>
      </c>
      <c r="K213" s="126" t="str">
        <f t="shared" si="18"/>
        <v/>
      </c>
      <c r="L213" s="126" t="str">
        <f t="shared" si="19"/>
        <v/>
      </c>
      <c r="M213" s="126" t="str">
        <f>IF(Q213="","",_xlfn.XLOOKUP(Q213,立项!W:W,立项!H:H))</f>
        <v/>
      </c>
      <c r="N213" s="130" t="str">
        <f t="shared" si="20"/>
        <v/>
      </c>
      <c r="O213" s="130" t="str">
        <f t="shared" si="21"/>
        <v/>
      </c>
      <c r="P213" s="131" t="str">
        <f t="shared" si="22"/>
        <v/>
      </c>
      <c r="Q213" s="135" t="str">
        <f t="shared" si="23"/>
        <v/>
      </c>
      <c r="R213" s="103"/>
      <c r="S213" s="102"/>
      <c r="T213" s="102"/>
      <c r="U213" s="102"/>
    </row>
    <row r="214" s="93" customFormat="1" customHeight="1" spans="2:21">
      <c r="B214" s="94"/>
      <c r="C214" s="95"/>
      <c r="D214" s="95"/>
      <c r="E214" s="95"/>
      <c r="F214" s="96"/>
      <c r="G214" s="97"/>
      <c r="H214" s="98"/>
      <c r="I214" s="129" t="str">
        <f>IF(B214="","",_xlfn.XLOOKUP(N214,#REF!,#REF!))</f>
        <v/>
      </c>
      <c r="J214" s="126" t="str">
        <f>IF(B214="","",_xlfn.XLOOKUP(N214,#REF!,冷暖工资表!B:B))</f>
        <v/>
      </c>
      <c r="K214" s="126" t="str">
        <f t="shared" si="18"/>
        <v/>
      </c>
      <c r="L214" s="126" t="str">
        <f t="shared" si="19"/>
        <v/>
      </c>
      <c r="M214" s="126" t="str">
        <f>IF(Q214="","",_xlfn.XLOOKUP(Q214,立项!W:W,立项!H:H))</f>
        <v/>
      </c>
      <c r="N214" s="130" t="str">
        <f t="shared" si="20"/>
        <v/>
      </c>
      <c r="O214" s="130" t="str">
        <f t="shared" si="21"/>
        <v/>
      </c>
      <c r="P214" s="131" t="str">
        <f t="shared" si="22"/>
        <v/>
      </c>
      <c r="Q214" s="135" t="str">
        <f t="shared" si="23"/>
        <v/>
      </c>
      <c r="R214" s="103"/>
      <c r="S214" s="102"/>
      <c r="T214" s="102"/>
      <c r="U214" s="102"/>
    </row>
    <row r="215" s="93" customFormat="1" customHeight="1" spans="2:21">
      <c r="B215" s="94"/>
      <c r="C215" s="95"/>
      <c r="D215" s="95"/>
      <c r="E215" s="95"/>
      <c r="F215" s="96"/>
      <c r="G215" s="97"/>
      <c r="H215" s="98"/>
      <c r="I215" s="129" t="str">
        <f>IF(B215="","",_xlfn.XLOOKUP(N215,#REF!,#REF!))</f>
        <v/>
      </c>
      <c r="J215" s="126" t="str">
        <f>IF(B215="","",_xlfn.XLOOKUP(N215,#REF!,冷暖工资表!B:B))</f>
        <v/>
      </c>
      <c r="K215" s="126" t="str">
        <f t="shared" si="18"/>
        <v/>
      </c>
      <c r="L215" s="126" t="str">
        <f t="shared" si="19"/>
        <v/>
      </c>
      <c r="M215" s="126" t="str">
        <f>IF(Q215="","",_xlfn.XLOOKUP(Q215,立项!W:W,立项!H:H))</f>
        <v/>
      </c>
      <c r="N215" s="130" t="str">
        <f t="shared" si="20"/>
        <v/>
      </c>
      <c r="O215" s="130" t="str">
        <f t="shared" si="21"/>
        <v/>
      </c>
      <c r="P215" s="131" t="str">
        <f t="shared" si="22"/>
        <v/>
      </c>
      <c r="Q215" s="135" t="str">
        <f t="shared" si="23"/>
        <v/>
      </c>
      <c r="R215" s="103"/>
      <c r="S215" s="102"/>
      <c r="T215" s="102"/>
      <c r="U215" s="102"/>
    </row>
    <row r="216" s="93" customFormat="1" customHeight="1" spans="2:21">
      <c r="B216" s="94"/>
      <c r="C216" s="95"/>
      <c r="D216" s="95"/>
      <c r="E216" s="95"/>
      <c r="F216" s="96"/>
      <c r="G216" s="97"/>
      <c r="H216" s="98"/>
      <c r="I216" s="129" t="str">
        <f>IF(B216="","",_xlfn.XLOOKUP(N216,#REF!,#REF!))</f>
        <v/>
      </c>
      <c r="J216" s="126" t="str">
        <f>IF(B216="","",_xlfn.XLOOKUP(N216,#REF!,冷暖工资表!B:B))</f>
        <v/>
      </c>
      <c r="K216" s="126" t="str">
        <f t="shared" si="18"/>
        <v/>
      </c>
      <c r="L216" s="126" t="str">
        <f t="shared" si="19"/>
        <v/>
      </c>
      <c r="M216" s="126" t="str">
        <f>IF(Q216="","",_xlfn.XLOOKUP(Q216,立项!W:W,立项!H:H))</f>
        <v/>
      </c>
      <c r="N216" s="130" t="str">
        <f t="shared" si="20"/>
        <v/>
      </c>
      <c r="O216" s="130" t="str">
        <f t="shared" si="21"/>
        <v/>
      </c>
      <c r="P216" s="131" t="str">
        <f t="shared" si="22"/>
        <v/>
      </c>
      <c r="Q216" s="135" t="str">
        <f t="shared" si="23"/>
        <v/>
      </c>
      <c r="R216" s="103"/>
      <c r="S216" s="102"/>
      <c r="T216" s="102"/>
      <c r="U216" s="102"/>
    </row>
    <row r="217" s="93" customFormat="1" customHeight="1" spans="2:21">
      <c r="B217" s="94"/>
      <c r="C217" s="95"/>
      <c r="D217" s="95"/>
      <c r="E217" s="95"/>
      <c r="F217" s="96"/>
      <c r="G217" s="97"/>
      <c r="H217" s="98"/>
      <c r="I217" s="129" t="str">
        <f>IF(B217="","",_xlfn.XLOOKUP(N217,#REF!,#REF!))</f>
        <v/>
      </c>
      <c r="J217" s="126" t="str">
        <f>IF(B217="","",_xlfn.XLOOKUP(N217,#REF!,冷暖工资表!B:B))</f>
        <v/>
      </c>
      <c r="K217" s="126" t="str">
        <f t="shared" si="18"/>
        <v/>
      </c>
      <c r="L217" s="126" t="str">
        <f t="shared" si="19"/>
        <v/>
      </c>
      <c r="M217" s="126" t="str">
        <f>IF(Q217="","",_xlfn.XLOOKUP(Q217,立项!W:W,立项!H:H))</f>
        <v/>
      </c>
      <c r="N217" s="130" t="str">
        <f t="shared" si="20"/>
        <v/>
      </c>
      <c r="O217" s="130" t="str">
        <f t="shared" si="21"/>
        <v/>
      </c>
      <c r="P217" s="131" t="str">
        <f t="shared" si="22"/>
        <v/>
      </c>
      <c r="Q217" s="135" t="str">
        <f t="shared" si="23"/>
        <v/>
      </c>
      <c r="R217" s="103"/>
      <c r="S217" s="102"/>
      <c r="T217" s="102"/>
      <c r="U217" s="102"/>
    </row>
    <row r="218" s="93" customFormat="1" customHeight="1" spans="2:21">
      <c r="B218" s="94"/>
      <c r="C218" s="95"/>
      <c r="D218" s="95"/>
      <c r="E218" s="95"/>
      <c r="F218" s="96"/>
      <c r="G218" s="97"/>
      <c r="H218" s="98"/>
      <c r="I218" s="129" t="str">
        <f>IF(B218="","",_xlfn.XLOOKUP(N218,#REF!,#REF!))</f>
        <v/>
      </c>
      <c r="J218" s="126" t="str">
        <f>IF(B218="","",_xlfn.XLOOKUP(N218,#REF!,冷暖工资表!B:B))</f>
        <v/>
      </c>
      <c r="K218" s="126" t="str">
        <f t="shared" si="18"/>
        <v/>
      </c>
      <c r="L218" s="126" t="str">
        <f t="shared" si="19"/>
        <v/>
      </c>
      <c r="M218" s="126" t="str">
        <f>IF(Q218="","",_xlfn.XLOOKUP(Q218,立项!W:W,立项!H:H))</f>
        <v/>
      </c>
      <c r="N218" s="130" t="str">
        <f t="shared" si="20"/>
        <v/>
      </c>
      <c r="O218" s="130" t="str">
        <f t="shared" si="21"/>
        <v/>
      </c>
      <c r="P218" s="131" t="str">
        <f t="shared" si="22"/>
        <v/>
      </c>
      <c r="Q218" s="135" t="str">
        <f t="shared" si="23"/>
        <v/>
      </c>
      <c r="R218" s="103"/>
      <c r="S218" s="102"/>
      <c r="T218" s="102"/>
      <c r="U218" s="102"/>
    </row>
    <row r="219" s="93" customFormat="1" customHeight="1" spans="2:21">
      <c r="B219" s="94"/>
      <c r="C219" s="95"/>
      <c r="D219" s="95"/>
      <c r="E219" s="95"/>
      <c r="F219" s="96"/>
      <c r="G219" s="97"/>
      <c r="H219" s="98"/>
      <c r="I219" s="129" t="str">
        <f>IF(B219="","",_xlfn.XLOOKUP(N219,#REF!,#REF!))</f>
        <v/>
      </c>
      <c r="J219" s="126" t="str">
        <f>IF(B219="","",_xlfn.XLOOKUP(N219,#REF!,冷暖工资表!B:B))</f>
        <v/>
      </c>
      <c r="K219" s="126" t="str">
        <f t="shared" si="18"/>
        <v/>
      </c>
      <c r="L219" s="126" t="str">
        <f t="shared" si="19"/>
        <v/>
      </c>
      <c r="M219" s="126" t="str">
        <f>IF(Q219="","",_xlfn.XLOOKUP(Q219,立项!W:W,立项!H:H))</f>
        <v/>
      </c>
      <c r="N219" s="130" t="str">
        <f t="shared" si="20"/>
        <v/>
      </c>
      <c r="O219" s="130" t="str">
        <f t="shared" si="21"/>
        <v/>
      </c>
      <c r="P219" s="131" t="str">
        <f t="shared" si="22"/>
        <v/>
      </c>
      <c r="Q219" s="135" t="str">
        <f t="shared" si="23"/>
        <v/>
      </c>
      <c r="R219" s="103"/>
      <c r="S219" s="102"/>
      <c r="T219" s="102"/>
      <c r="U219" s="102"/>
    </row>
    <row r="220" s="93" customFormat="1" customHeight="1" spans="2:21">
      <c r="B220" s="94"/>
      <c r="C220" s="95"/>
      <c r="D220" s="95"/>
      <c r="E220" s="95"/>
      <c r="F220" s="96"/>
      <c r="G220" s="97"/>
      <c r="H220" s="98"/>
      <c r="I220" s="129" t="str">
        <f>IF(B220="","",_xlfn.XLOOKUP(N220,#REF!,#REF!))</f>
        <v/>
      </c>
      <c r="J220" s="126" t="str">
        <f>IF(B220="","",_xlfn.XLOOKUP(N220,#REF!,冷暖工资表!B:B))</f>
        <v/>
      </c>
      <c r="K220" s="126" t="str">
        <f t="shared" si="18"/>
        <v/>
      </c>
      <c r="L220" s="126" t="str">
        <f t="shared" si="19"/>
        <v/>
      </c>
      <c r="M220" s="126" t="str">
        <f>IF(Q220="","",_xlfn.XLOOKUP(Q220,立项!W:W,立项!H:H))</f>
        <v/>
      </c>
      <c r="N220" s="130" t="str">
        <f t="shared" si="20"/>
        <v/>
      </c>
      <c r="O220" s="130" t="str">
        <f t="shared" si="21"/>
        <v/>
      </c>
      <c r="P220" s="131" t="str">
        <f t="shared" si="22"/>
        <v/>
      </c>
      <c r="Q220" s="135" t="str">
        <f t="shared" si="23"/>
        <v/>
      </c>
      <c r="R220" s="103"/>
      <c r="S220" s="102"/>
      <c r="T220" s="102"/>
      <c r="U220" s="102"/>
    </row>
    <row r="221" s="93" customFormat="1" customHeight="1" spans="2:21">
      <c r="B221" s="94"/>
      <c r="C221" s="95"/>
      <c r="D221" s="95"/>
      <c r="E221" s="95"/>
      <c r="F221" s="96"/>
      <c r="G221" s="97"/>
      <c r="H221" s="98"/>
      <c r="I221" s="129" t="str">
        <f>IF(B221="","",_xlfn.XLOOKUP(N221,#REF!,#REF!))</f>
        <v/>
      </c>
      <c r="J221" s="126" t="str">
        <f>IF(B221="","",_xlfn.XLOOKUP(N221,#REF!,冷暖工资表!B:B))</f>
        <v/>
      </c>
      <c r="K221" s="126" t="str">
        <f t="shared" si="18"/>
        <v/>
      </c>
      <c r="L221" s="126" t="str">
        <f t="shared" si="19"/>
        <v/>
      </c>
      <c r="M221" s="126" t="str">
        <f>IF(Q221="","",_xlfn.XLOOKUP(Q221,立项!W:W,立项!H:H))</f>
        <v/>
      </c>
      <c r="N221" s="130" t="str">
        <f t="shared" si="20"/>
        <v/>
      </c>
      <c r="O221" s="130" t="str">
        <f t="shared" si="21"/>
        <v/>
      </c>
      <c r="P221" s="131" t="str">
        <f t="shared" si="22"/>
        <v/>
      </c>
      <c r="Q221" s="135" t="str">
        <f t="shared" si="23"/>
        <v/>
      </c>
      <c r="R221" s="103"/>
      <c r="S221" s="102"/>
      <c r="T221" s="102"/>
      <c r="U221" s="102"/>
    </row>
    <row r="222" s="93" customFormat="1" customHeight="1" spans="2:21">
      <c r="B222" s="94"/>
      <c r="C222" s="95"/>
      <c r="D222" s="95"/>
      <c r="E222" s="95"/>
      <c r="F222" s="96"/>
      <c r="G222" s="97"/>
      <c r="H222" s="98"/>
      <c r="I222" s="129" t="str">
        <f>IF(B222="","",_xlfn.XLOOKUP(N222,#REF!,#REF!))</f>
        <v/>
      </c>
      <c r="J222" s="126" t="str">
        <f>IF(B222="","",_xlfn.XLOOKUP(N222,#REF!,冷暖工资表!B:B))</f>
        <v/>
      </c>
      <c r="K222" s="126" t="str">
        <f t="shared" si="18"/>
        <v/>
      </c>
      <c r="L222" s="126" t="str">
        <f t="shared" si="19"/>
        <v/>
      </c>
      <c r="M222" s="126" t="str">
        <f>IF(Q222="","",_xlfn.XLOOKUP(Q222,立项!W:W,立项!H:H))</f>
        <v/>
      </c>
      <c r="N222" s="130" t="str">
        <f t="shared" si="20"/>
        <v/>
      </c>
      <c r="O222" s="130" t="str">
        <f t="shared" si="21"/>
        <v/>
      </c>
      <c r="P222" s="131" t="str">
        <f t="shared" si="22"/>
        <v/>
      </c>
      <c r="Q222" s="135" t="str">
        <f t="shared" si="23"/>
        <v/>
      </c>
      <c r="R222" s="103"/>
      <c r="S222" s="102"/>
      <c r="T222" s="102"/>
      <c r="U222" s="102"/>
    </row>
    <row r="223" s="93" customFormat="1" customHeight="1" spans="2:21">
      <c r="B223" s="94"/>
      <c r="C223" s="95"/>
      <c r="D223" s="95"/>
      <c r="E223" s="95"/>
      <c r="F223" s="96"/>
      <c r="G223" s="97"/>
      <c r="H223" s="98"/>
      <c r="I223" s="129" t="str">
        <f>IF(B223="","",_xlfn.XLOOKUP(N223,#REF!,#REF!))</f>
        <v/>
      </c>
      <c r="J223" s="126" t="str">
        <f>IF(B223="","",_xlfn.XLOOKUP(N223,#REF!,冷暖工资表!B:B))</f>
        <v/>
      </c>
      <c r="K223" s="126" t="str">
        <f t="shared" si="18"/>
        <v/>
      </c>
      <c r="L223" s="126" t="str">
        <f t="shared" si="19"/>
        <v/>
      </c>
      <c r="M223" s="126" t="str">
        <f>IF(Q223="","",_xlfn.XLOOKUP(Q223,立项!W:W,立项!H:H))</f>
        <v/>
      </c>
      <c r="N223" s="130" t="str">
        <f t="shared" si="20"/>
        <v/>
      </c>
      <c r="O223" s="130" t="str">
        <f t="shared" si="21"/>
        <v/>
      </c>
      <c r="P223" s="131" t="str">
        <f t="shared" si="22"/>
        <v/>
      </c>
      <c r="Q223" s="135" t="str">
        <f t="shared" si="23"/>
        <v/>
      </c>
      <c r="R223" s="103"/>
      <c r="S223" s="102"/>
      <c r="T223" s="102"/>
      <c r="U223" s="102"/>
    </row>
    <row r="224" s="93" customFormat="1" customHeight="1" spans="2:21">
      <c r="B224" s="94"/>
      <c r="C224" s="95"/>
      <c r="D224" s="95"/>
      <c r="E224" s="95"/>
      <c r="F224" s="96"/>
      <c r="G224" s="97"/>
      <c r="H224" s="98"/>
      <c r="I224" s="129" t="str">
        <f>IF(B224="","",_xlfn.XLOOKUP(N224,#REF!,#REF!))</f>
        <v/>
      </c>
      <c r="J224" s="126" t="str">
        <f>IF(B224="","",_xlfn.XLOOKUP(N224,#REF!,冷暖工资表!B:B))</f>
        <v/>
      </c>
      <c r="K224" s="126" t="str">
        <f t="shared" si="18"/>
        <v/>
      </c>
      <c r="L224" s="126" t="str">
        <f t="shared" si="19"/>
        <v/>
      </c>
      <c r="M224" s="126" t="str">
        <f>IF(Q224="","",_xlfn.XLOOKUP(Q224,立项!W:W,立项!H:H))</f>
        <v/>
      </c>
      <c r="N224" s="130" t="str">
        <f t="shared" si="20"/>
        <v/>
      </c>
      <c r="O224" s="130" t="str">
        <f t="shared" si="21"/>
        <v/>
      </c>
      <c r="P224" s="131" t="str">
        <f t="shared" si="22"/>
        <v/>
      </c>
      <c r="Q224" s="135" t="str">
        <f t="shared" si="23"/>
        <v/>
      </c>
      <c r="R224" s="103"/>
      <c r="S224" s="102"/>
      <c r="T224" s="102"/>
      <c r="U224" s="102"/>
    </row>
    <row r="225" s="93" customFormat="1" customHeight="1" spans="2:21">
      <c r="B225" s="94"/>
      <c r="C225" s="95"/>
      <c r="D225" s="95"/>
      <c r="E225" s="95"/>
      <c r="F225" s="96"/>
      <c r="G225" s="97"/>
      <c r="H225" s="98"/>
      <c r="I225" s="129" t="str">
        <f>IF(B225="","",_xlfn.XLOOKUP(N225,#REF!,#REF!))</f>
        <v/>
      </c>
      <c r="J225" s="126" t="str">
        <f>IF(B225="","",_xlfn.XLOOKUP(N225,#REF!,冷暖工资表!B:B))</f>
        <v/>
      </c>
      <c r="K225" s="126" t="str">
        <f t="shared" si="18"/>
        <v/>
      </c>
      <c r="L225" s="126" t="str">
        <f t="shared" si="19"/>
        <v/>
      </c>
      <c r="M225" s="126" t="str">
        <f>IF(Q225="","",_xlfn.XLOOKUP(Q225,立项!W:W,立项!H:H))</f>
        <v/>
      </c>
      <c r="N225" s="130" t="str">
        <f t="shared" si="20"/>
        <v/>
      </c>
      <c r="O225" s="130" t="str">
        <f t="shared" si="21"/>
        <v/>
      </c>
      <c r="P225" s="131" t="str">
        <f t="shared" si="22"/>
        <v/>
      </c>
      <c r="Q225" s="135" t="str">
        <f t="shared" si="23"/>
        <v/>
      </c>
      <c r="R225" s="103"/>
      <c r="S225" s="102"/>
      <c r="T225" s="102"/>
      <c r="U225" s="102"/>
    </row>
    <row r="226" s="93" customFormat="1" customHeight="1" spans="2:21">
      <c r="B226" s="94"/>
      <c r="C226" s="95"/>
      <c r="D226" s="95"/>
      <c r="E226" s="95"/>
      <c r="F226" s="96"/>
      <c r="G226" s="97"/>
      <c r="H226" s="98"/>
      <c r="I226" s="129" t="str">
        <f>IF(B226="","",_xlfn.XLOOKUP(N226,#REF!,#REF!))</f>
        <v/>
      </c>
      <c r="J226" s="126" t="str">
        <f>IF(B226="","",_xlfn.XLOOKUP(N226,#REF!,冷暖工资表!B:B))</f>
        <v/>
      </c>
      <c r="K226" s="126" t="str">
        <f t="shared" si="18"/>
        <v/>
      </c>
      <c r="L226" s="126" t="str">
        <f t="shared" si="19"/>
        <v/>
      </c>
      <c r="M226" s="126" t="str">
        <f>IF(Q226="","",_xlfn.XLOOKUP(Q226,立项!W:W,立项!H:H))</f>
        <v/>
      </c>
      <c r="N226" s="130" t="str">
        <f t="shared" si="20"/>
        <v/>
      </c>
      <c r="O226" s="130" t="str">
        <f t="shared" si="21"/>
        <v/>
      </c>
      <c r="P226" s="131" t="str">
        <f t="shared" si="22"/>
        <v/>
      </c>
      <c r="Q226" s="135" t="str">
        <f t="shared" si="23"/>
        <v/>
      </c>
      <c r="R226" s="103"/>
      <c r="S226" s="102"/>
      <c r="T226" s="102"/>
      <c r="U226" s="102"/>
    </row>
    <row r="227" s="93" customFormat="1" customHeight="1" spans="2:21">
      <c r="B227" s="94"/>
      <c r="C227" s="95"/>
      <c r="D227" s="95"/>
      <c r="E227" s="95"/>
      <c r="F227" s="96"/>
      <c r="G227" s="97"/>
      <c r="H227" s="98"/>
      <c r="I227" s="129" t="str">
        <f>IF(B227="","",_xlfn.XLOOKUP(N227,#REF!,#REF!))</f>
        <v/>
      </c>
      <c r="J227" s="126" t="str">
        <f>IF(B227="","",_xlfn.XLOOKUP(N227,#REF!,冷暖工资表!B:B))</f>
        <v/>
      </c>
      <c r="K227" s="126" t="str">
        <f t="shared" si="18"/>
        <v/>
      </c>
      <c r="L227" s="126" t="str">
        <f t="shared" si="19"/>
        <v/>
      </c>
      <c r="M227" s="126" t="str">
        <f>IF(Q227="","",_xlfn.XLOOKUP(Q227,立项!W:W,立项!H:H))</f>
        <v/>
      </c>
      <c r="N227" s="130" t="str">
        <f t="shared" si="20"/>
        <v/>
      </c>
      <c r="O227" s="130" t="str">
        <f t="shared" si="21"/>
        <v/>
      </c>
      <c r="P227" s="131" t="str">
        <f t="shared" si="22"/>
        <v/>
      </c>
      <c r="Q227" s="135" t="str">
        <f t="shared" si="23"/>
        <v/>
      </c>
      <c r="R227" s="103"/>
      <c r="S227" s="102"/>
      <c r="T227" s="102"/>
      <c r="U227" s="102"/>
    </row>
    <row r="228" s="93" customFormat="1" customHeight="1" spans="2:21">
      <c r="B228" s="94"/>
      <c r="C228" s="95"/>
      <c r="D228" s="95"/>
      <c r="E228" s="95"/>
      <c r="F228" s="96"/>
      <c r="G228" s="97"/>
      <c r="H228" s="98"/>
      <c r="I228" s="129" t="str">
        <f>IF(B228="","",_xlfn.XLOOKUP(N228,#REF!,#REF!))</f>
        <v/>
      </c>
      <c r="J228" s="126" t="str">
        <f>IF(B228="","",_xlfn.XLOOKUP(N228,#REF!,冷暖工资表!B:B))</f>
        <v/>
      </c>
      <c r="K228" s="126" t="str">
        <f t="shared" si="18"/>
        <v/>
      </c>
      <c r="L228" s="126" t="str">
        <f t="shared" si="19"/>
        <v/>
      </c>
      <c r="M228" s="126" t="str">
        <f>IF(Q228="","",_xlfn.XLOOKUP(Q228,立项!W:W,立项!H:H))</f>
        <v/>
      </c>
      <c r="N228" s="130" t="str">
        <f t="shared" si="20"/>
        <v/>
      </c>
      <c r="O228" s="130" t="str">
        <f t="shared" si="21"/>
        <v/>
      </c>
      <c r="P228" s="131" t="str">
        <f t="shared" si="22"/>
        <v/>
      </c>
      <c r="Q228" s="135" t="str">
        <f t="shared" si="23"/>
        <v/>
      </c>
      <c r="R228" s="103"/>
      <c r="S228" s="102"/>
      <c r="T228" s="102"/>
      <c r="U228" s="102"/>
    </row>
    <row r="229" s="93" customFormat="1" customHeight="1" spans="2:21">
      <c r="B229" s="94"/>
      <c r="C229" s="95"/>
      <c r="D229" s="95"/>
      <c r="E229" s="95"/>
      <c r="F229" s="96"/>
      <c r="G229" s="97"/>
      <c r="H229" s="98"/>
      <c r="I229" s="129" t="str">
        <f>IF(B229="","",_xlfn.XLOOKUP(N229,#REF!,#REF!))</f>
        <v/>
      </c>
      <c r="J229" s="126" t="str">
        <f>IF(B229="","",_xlfn.XLOOKUP(N229,#REF!,冷暖工资表!B:B))</f>
        <v/>
      </c>
      <c r="K229" s="126" t="str">
        <f t="shared" si="18"/>
        <v/>
      </c>
      <c r="L229" s="126" t="str">
        <f t="shared" si="19"/>
        <v/>
      </c>
      <c r="M229" s="126" t="str">
        <f>IF(Q229="","",_xlfn.XLOOKUP(Q229,立项!W:W,立项!H:H))</f>
        <v/>
      </c>
      <c r="N229" s="130" t="str">
        <f t="shared" si="20"/>
        <v/>
      </c>
      <c r="O229" s="130" t="str">
        <f t="shared" si="21"/>
        <v/>
      </c>
      <c r="P229" s="131" t="str">
        <f t="shared" si="22"/>
        <v/>
      </c>
      <c r="Q229" s="135" t="str">
        <f t="shared" si="23"/>
        <v/>
      </c>
      <c r="R229" s="103"/>
      <c r="S229" s="102"/>
      <c r="T229" s="102"/>
      <c r="U229" s="102"/>
    </row>
    <row r="230" s="93" customFormat="1" customHeight="1" spans="2:21">
      <c r="B230" s="94"/>
      <c r="C230" s="95"/>
      <c r="D230" s="95"/>
      <c r="E230" s="95"/>
      <c r="F230" s="96"/>
      <c r="G230" s="97"/>
      <c r="H230" s="98"/>
      <c r="I230" s="129" t="str">
        <f>IF(B230="","",_xlfn.XLOOKUP(N230,#REF!,#REF!))</f>
        <v/>
      </c>
      <c r="J230" s="126" t="str">
        <f>IF(B230="","",_xlfn.XLOOKUP(N230,#REF!,冷暖工资表!B:B))</f>
        <v/>
      </c>
      <c r="K230" s="126" t="str">
        <f t="shared" si="18"/>
        <v/>
      </c>
      <c r="L230" s="126" t="str">
        <f t="shared" si="19"/>
        <v/>
      </c>
      <c r="M230" s="126" t="str">
        <f>IF(Q230="","",_xlfn.XLOOKUP(Q230,立项!W:W,立项!H:H))</f>
        <v/>
      </c>
      <c r="N230" s="130" t="str">
        <f t="shared" si="20"/>
        <v/>
      </c>
      <c r="O230" s="130" t="str">
        <f t="shared" si="21"/>
        <v/>
      </c>
      <c r="P230" s="131" t="str">
        <f t="shared" si="22"/>
        <v/>
      </c>
      <c r="Q230" s="135" t="str">
        <f t="shared" si="23"/>
        <v/>
      </c>
      <c r="R230" s="103"/>
      <c r="S230" s="102"/>
      <c r="T230" s="102"/>
      <c r="U230" s="102"/>
    </row>
    <row r="231" s="93" customFormat="1" customHeight="1" spans="2:21">
      <c r="B231" s="94"/>
      <c r="C231" s="95"/>
      <c r="D231" s="95"/>
      <c r="E231" s="95"/>
      <c r="F231" s="96"/>
      <c r="G231" s="97"/>
      <c r="H231" s="98"/>
      <c r="I231" s="129" t="str">
        <f>IF(B231="","",_xlfn.XLOOKUP(N231,#REF!,#REF!))</f>
        <v/>
      </c>
      <c r="J231" s="126" t="str">
        <f>IF(B231="","",_xlfn.XLOOKUP(N231,#REF!,冷暖工资表!B:B))</f>
        <v/>
      </c>
      <c r="K231" s="126" t="str">
        <f t="shared" si="18"/>
        <v/>
      </c>
      <c r="L231" s="126" t="str">
        <f t="shared" si="19"/>
        <v/>
      </c>
      <c r="M231" s="126" t="str">
        <f>IF(Q231="","",_xlfn.XLOOKUP(Q231,立项!W:W,立项!H:H))</f>
        <v/>
      </c>
      <c r="N231" s="130" t="str">
        <f t="shared" si="20"/>
        <v/>
      </c>
      <c r="O231" s="130" t="str">
        <f t="shared" si="21"/>
        <v/>
      </c>
      <c r="P231" s="131" t="str">
        <f t="shared" si="22"/>
        <v/>
      </c>
      <c r="Q231" s="135" t="str">
        <f t="shared" si="23"/>
        <v/>
      </c>
      <c r="R231" s="103"/>
      <c r="S231" s="102"/>
      <c r="T231" s="102"/>
      <c r="U231" s="102"/>
    </row>
    <row r="232" s="93" customFormat="1" customHeight="1" spans="2:21">
      <c r="B232" s="94"/>
      <c r="C232" s="95"/>
      <c r="D232" s="95"/>
      <c r="E232" s="95"/>
      <c r="F232" s="96"/>
      <c r="G232" s="97"/>
      <c r="H232" s="98"/>
      <c r="I232" s="129" t="str">
        <f>IF(B232="","",_xlfn.XLOOKUP(N232,#REF!,#REF!))</f>
        <v/>
      </c>
      <c r="J232" s="126" t="str">
        <f>IF(B232="","",_xlfn.XLOOKUP(N232,#REF!,冷暖工资表!B:B))</f>
        <v/>
      </c>
      <c r="K232" s="126" t="str">
        <f t="shared" si="18"/>
        <v/>
      </c>
      <c r="L232" s="126" t="str">
        <f t="shared" si="19"/>
        <v/>
      </c>
      <c r="M232" s="126" t="str">
        <f>IF(Q232="","",_xlfn.XLOOKUP(Q232,立项!W:W,立项!H:H))</f>
        <v/>
      </c>
      <c r="N232" s="130" t="str">
        <f t="shared" si="20"/>
        <v/>
      </c>
      <c r="O232" s="130" t="str">
        <f t="shared" si="21"/>
        <v/>
      </c>
      <c r="P232" s="131" t="str">
        <f t="shared" si="22"/>
        <v/>
      </c>
      <c r="Q232" s="135" t="str">
        <f t="shared" si="23"/>
        <v/>
      </c>
      <c r="R232" s="103"/>
      <c r="S232" s="102"/>
      <c r="T232" s="102"/>
      <c r="U232" s="102"/>
    </row>
    <row r="233" s="93" customFormat="1" customHeight="1" spans="2:21">
      <c r="B233" s="94"/>
      <c r="C233" s="95"/>
      <c r="D233" s="95"/>
      <c r="E233" s="95"/>
      <c r="F233" s="96"/>
      <c r="G233" s="97"/>
      <c r="H233" s="98"/>
      <c r="I233" s="129" t="str">
        <f>IF(B233="","",_xlfn.XLOOKUP(N233,#REF!,#REF!))</f>
        <v/>
      </c>
      <c r="J233" s="126" t="str">
        <f>IF(B233="","",_xlfn.XLOOKUP(N233,#REF!,冷暖工资表!B:B))</f>
        <v/>
      </c>
      <c r="K233" s="126" t="str">
        <f t="shared" si="18"/>
        <v/>
      </c>
      <c r="L233" s="126" t="str">
        <f t="shared" si="19"/>
        <v/>
      </c>
      <c r="M233" s="126" t="str">
        <f>IF(Q233="","",_xlfn.XLOOKUP(Q233,立项!W:W,立项!H:H))</f>
        <v/>
      </c>
      <c r="N233" s="130" t="str">
        <f t="shared" si="20"/>
        <v/>
      </c>
      <c r="O233" s="130" t="str">
        <f t="shared" si="21"/>
        <v/>
      </c>
      <c r="P233" s="131" t="str">
        <f t="shared" si="22"/>
        <v/>
      </c>
      <c r="Q233" s="135" t="str">
        <f t="shared" si="23"/>
        <v/>
      </c>
      <c r="R233" s="103"/>
      <c r="S233" s="102"/>
      <c r="T233" s="102"/>
      <c r="U233" s="102"/>
    </row>
    <row r="234" s="93" customFormat="1" customHeight="1" spans="2:21">
      <c r="B234" s="94"/>
      <c r="C234" s="95"/>
      <c r="D234" s="95"/>
      <c r="E234" s="95"/>
      <c r="F234" s="96"/>
      <c r="G234" s="97"/>
      <c r="H234" s="98"/>
      <c r="I234" s="129" t="str">
        <f>IF(B234="","",_xlfn.XLOOKUP(N234,#REF!,#REF!))</f>
        <v/>
      </c>
      <c r="J234" s="126" t="str">
        <f>IF(B234="","",_xlfn.XLOOKUP(N234,#REF!,冷暖工资表!B:B))</f>
        <v/>
      </c>
      <c r="K234" s="126" t="str">
        <f t="shared" si="18"/>
        <v/>
      </c>
      <c r="L234" s="126" t="str">
        <f t="shared" si="19"/>
        <v/>
      </c>
      <c r="M234" s="126" t="str">
        <f>IF(Q234="","",_xlfn.XLOOKUP(Q234,立项!W:W,立项!H:H))</f>
        <v/>
      </c>
      <c r="N234" s="130" t="str">
        <f t="shared" si="20"/>
        <v/>
      </c>
      <c r="O234" s="130" t="str">
        <f t="shared" si="21"/>
        <v/>
      </c>
      <c r="P234" s="131" t="str">
        <f t="shared" si="22"/>
        <v/>
      </c>
      <c r="Q234" s="135" t="str">
        <f t="shared" si="23"/>
        <v/>
      </c>
      <c r="R234" s="103"/>
      <c r="S234" s="102"/>
      <c r="T234" s="102"/>
      <c r="U234" s="102"/>
    </row>
    <row r="235" s="93" customFormat="1" customHeight="1" spans="2:21">
      <c r="B235" s="94"/>
      <c r="C235" s="95"/>
      <c r="D235" s="95"/>
      <c r="E235" s="95"/>
      <c r="F235" s="96"/>
      <c r="G235" s="97"/>
      <c r="H235" s="98"/>
      <c r="I235" s="129" t="str">
        <f>IF(B235="","",_xlfn.XLOOKUP(N235,#REF!,#REF!))</f>
        <v/>
      </c>
      <c r="J235" s="126" t="str">
        <f>IF(B235="","",_xlfn.XLOOKUP(N235,#REF!,冷暖工资表!B:B))</f>
        <v/>
      </c>
      <c r="K235" s="126" t="str">
        <f t="shared" si="18"/>
        <v/>
      </c>
      <c r="L235" s="126" t="str">
        <f t="shared" si="19"/>
        <v/>
      </c>
      <c r="M235" s="126" t="str">
        <f>IF(Q235="","",_xlfn.XLOOKUP(Q235,立项!W:W,立项!H:H))</f>
        <v/>
      </c>
      <c r="N235" s="130" t="str">
        <f t="shared" si="20"/>
        <v/>
      </c>
      <c r="O235" s="130" t="str">
        <f t="shared" si="21"/>
        <v/>
      </c>
      <c r="P235" s="131" t="str">
        <f t="shared" si="22"/>
        <v/>
      </c>
      <c r="Q235" s="135" t="str">
        <f t="shared" si="23"/>
        <v/>
      </c>
      <c r="R235" s="103"/>
      <c r="S235" s="102"/>
      <c r="T235" s="102"/>
      <c r="U235" s="102"/>
    </row>
    <row r="236" s="93" customFormat="1" customHeight="1" spans="2:21">
      <c r="B236" s="94"/>
      <c r="C236" s="95"/>
      <c r="D236" s="95"/>
      <c r="E236" s="95"/>
      <c r="F236" s="96"/>
      <c r="G236" s="97"/>
      <c r="H236" s="98"/>
      <c r="I236" s="129" t="str">
        <f>IF(B236="","",_xlfn.XLOOKUP(N236,#REF!,#REF!))</f>
        <v/>
      </c>
      <c r="J236" s="126" t="str">
        <f>IF(B236="","",_xlfn.XLOOKUP(N236,#REF!,冷暖工资表!B:B))</f>
        <v/>
      </c>
      <c r="K236" s="126" t="str">
        <f t="shared" si="18"/>
        <v/>
      </c>
      <c r="L236" s="126" t="str">
        <f t="shared" si="19"/>
        <v/>
      </c>
      <c r="M236" s="126" t="str">
        <f>IF(Q236="","",_xlfn.XLOOKUP(Q236,立项!W:W,立项!H:H))</f>
        <v/>
      </c>
      <c r="N236" s="130" t="str">
        <f t="shared" si="20"/>
        <v/>
      </c>
      <c r="O236" s="130" t="str">
        <f t="shared" si="21"/>
        <v/>
      </c>
      <c r="P236" s="131" t="str">
        <f t="shared" si="22"/>
        <v/>
      </c>
      <c r="Q236" s="135" t="str">
        <f t="shared" si="23"/>
        <v/>
      </c>
      <c r="R236" s="103"/>
      <c r="S236" s="102"/>
      <c r="T236" s="102"/>
      <c r="U236" s="102"/>
    </row>
    <row r="237" s="93" customFormat="1" customHeight="1" spans="2:21">
      <c r="B237" s="94"/>
      <c r="C237" s="95"/>
      <c r="D237" s="95"/>
      <c r="E237" s="95"/>
      <c r="F237" s="96"/>
      <c r="G237" s="97"/>
      <c r="H237" s="98"/>
      <c r="I237" s="129" t="str">
        <f>IF(B237="","",_xlfn.XLOOKUP(N237,#REF!,#REF!))</f>
        <v/>
      </c>
      <c r="J237" s="126" t="str">
        <f>IF(B237="","",_xlfn.XLOOKUP(N237,#REF!,冷暖工资表!B:B))</f>
        <v/>
      </c>
      <c r="K237" s="126" t="str">
        <f t="shared" si="18"/>
        <v/>
      </c>
      <c r="L237" s="126" t="str">
        <f t="shared" si="19"/>
        <v/>
      </c>
      <c r="M237" s="126" t="str">
        <f>IF(Q237="","",_xlfn.XLOOKUP(Q237,立项!W:W,立项!H:H))</f>
        <v/>
      </c>
      <c r="N237" s="130" t="str">
        <f t="shared" si="20"/>
        <v/>
      </c>
      <c r="O237" s="130" t="str">
        <f t="shared" si="21"/>
        <v/>
      </c>
      <c r="P237" s="131" t="str">
        <f t="shared" si="22"/>
        <v/>
      </c>
      <c r="Q237" s="135" t="str">
        <f t="shared" si="23"/>
        <v/>
      </c>
      <c r="R237" s="103"/>
      <c r="S237" s="102"/>
      <c r="T237" s="102"/>
      <c r="U237" s="102"/>
    </row>
    <row r="238" s="93" customFormat="1" customHeight="1" spans="2:21">
      <c r="B238" s="94"/>
      <c r="C238" s="95"/>
      <c r="D238" s="95"/>
      <c r="E238" s="95"/>
      <c r="F238" s="96"/>
      <c r="G238" s="97"/>
      <c r="H238" s="98"/>
      <c r="I238" s="129" t="str">
        <f>IF(B238="","",_xlfn.XLOOKUP(N238,#REF!,#REF!))</f>
        <v/>
      </c>
      <c r="J238" s="126" t="str">
        <f>IF(B238="","",_xlfn.XLOOKUP(N238,#REF!,冷暖工资表!B:B))</f>
        <v/>
      </c>
      <c r="K238" s="126" t="str">
        <f t="shared" si="18"/>
        <v/>
      </c>
      <c r="L238" s="126" t="str">
        <f t="shared" si="19"/>
        <v/>
      </c>
      <c r="M238" s="126" t="str">
        <f>IF(Q238="","",_xlfn.XLOOKUP(Q238,立项!W:W,立项!H:H))</f>
        <v/>
      </c>
      <c r="N238" s="130" t="str">
        <f t="shared" si="20"/>
        <v/>
      </c>
      <c r="O238" s="130" t="str">
        <f t="shared" si="21"/>
        <v/>
      </c>
      <c r="P238" s="131" t="str">
        <f t="shared" si="22"/>
        <v/>
      </c>
      <c r="Q238" s="135" t="str">
        <f t="shared" si="23"/>
        <v/>
      </c>
      <c r="R238" s="103"/>
      <c r="S238" s="102"/>
      <c r="T238" s="102"/>
      <c r="U238" s="102"/>
    </row>
    <row r="239" s="93" customFormat="1" customHeight="1" spans="2:21">
      <c r="B239" s="94"/>
      <c r="C239" s="95"/>
      <c r="D239" s="95"/>
      <c r="E239" s="95"/>
      <c r="F239" s="96"/>
      <c r="G239" s="97"/>
      <c r="H239" s="98"/>
      <c r="I239" s="129" t="str">
        <f>IF(B239="","",_xlfn.XLOOKUP(N239,#REF!,#REF!))</f>
        <v/>
      </c>
      <c r="J239" s="126" t="str">
        <f>IF(B239="","",_xlfn.XLOOKUP(N239,#REF!,冷暖工资表!B:B))</f>
        <v/>
      </c>
      <c r="K239" s="126" t="str">
        <f t="shared" si="18"/>
        <v/>
      </c>
      <c r="L239" s="126" t="str">
        <f t="shared" si="19"/>
        <v/>
      </c>
      <c r="M239" s="126" t="str">
        <f>IF(Q239="","",_xlfn.XLOOKUP(Q239,立项!W:W,立项!H:H))</f>
        <v/>
      </c>
      <c r="N239" s="130" t="str">
        <f t="shared" si="20"/>
        <v/>
      </c>
      <c r="O239" s="130" t="str">
        <f t="shared" si="21"/>
        <v/>
      </c>
      <c r="P239" s="131" t="str">
        <f t="shared" si="22"/>
        <v/>
      </c>
      <c r="Q239" s="135" t="str">
        <f t="shared" si="23"/>
        <v/>
      </c>
      <c r="R239" s="103"/>
      <c r="S239" s="102"/>
      <c r="T239" s="102"/>
      <c r="U239" s="102"/>
    </row>
    <row r="240" s="93" customFormat="1" customHeight="1" spans="2:21">
      <c r="B240" s="94"/>
      <c r="C240" s="95"/>
      <c r="D240" s="95"/>
      <c r="E240" s="95"/>
      <c r="F240" s="96"/>
      <c r="G240" s="97"/>
      <c r="H240" s="98"/>
      <c r="I240" s="129" t="str">
        <f>IF(B240="","",_xlfn.XLOOKUP(N240,#REF!,#REF!))</f>
        <v/>
      </c>
      <c r="J240" s="126" t="str">
        <f>IF(B240="","",_xlfn.XLOOKUP(N240,#REF!,冷暖工资表!B:B))</f>
        <v/>
      </c>
      <c r="K240" s="126" t="str">
        <f t="shared" si="18"/>
        <v/>
      </c>
      <c r="L240" s="126" t="str">
        <f t="shared" si="19"/>
        <v/>
      </c>
      <c r="M240" s="126" t="str">
        <f>IF(Q240="","",_xlfn.XLOOKUP(Q240,立项!W:W,立项!H:H))</f>
        <v/>
      </c>
      <c r="N240" s="130" t="str">
        <f t="shared" si="20"/>
        <v/>
      </c>
      <c r="O240" s="130" t="str">
        <f t="shared" si="21"/>
        <v/>
      </c>
      <c r="P240" s="131" t="str">
        <f t="shared" si="22"/>
        <v/>
      </c>
      <c r="Q240" s="135" t="str">
        <f t="shared" si="23"/>
        <v/>
      </c>
      <c r="R240" s="103"/>
      <c r="S240" s="102"/>
      <c r="T240" s="102"/>
      <c r="U240" s="102"/>
    </row>
    <row r="241" s="93" customFormat="1" customHeight="1" spans="2:21">
      <c r="B241" s="94"/>
      <c r="C241" s="95"/>
      <c r="D241" s="95"/>
      <c r="E241" s="95"/>
      <c r="F241" s="96"/>
      <c r="G241" s="97"/>
      <c r="H241" s="98"/>
      <c r="I241" s="129" t="str">
        <f>IF(B241="","",_xlfn.XLOOKUP(N241,#REF!,#REF!))</f>
        <v/>
      </c>
      <c r="J241" s="126" t="str">
        <f>IF(B241="","",_xlfn.XLOOKUP(N241,#REF!,冷暖工资表!B:B))</f>
        <v/>
      </c>
      <c r="K241" s="126" t="str">
        <f t="shared" si="18"/>
        <v/>
      </c>
      <c r="L241" s="126" t="str">
        <f t="shared" si="19"/>
        <v/>
      </c>
      <c r="M241" s="126" t="str">
        <f>IF(Q241="","",_xlfn.XLOOKUP(Q241,立项!W:W,立项!H:H))</f>
        <v/>
      </c>
      <c r="N241" s="130" t="str">
        <f t="shared" si="20"/>
        <v/>
      </c>
      <c r="O241" s="130" t="str">
        <f t="shared" si="21"/>
        <v/>
      </c>
      <c r="P241" s="131" t="str">
        <f t="shared" si="22"/>
        <v/>
      </c>
      <c r="Q241" s="135" t="str">
        <f t="shared" si="23"/>
        <v/>
      </c>
      <c r="R241" s="103"/>
      <c r="S241" s="102"/>
      <c r="T241" s="102"/>
      <c r="U241" s="102"/>
    </row>
    <row r="242" s="93" customFormat="1" customHeight="1" spans="2:21">
      <c r="B242" s="94"/>
      <c r="C242" s="95"/>
      <c r="D242" s="95"/>
      <c r="E242" s="95"/>
      <c r="F242" s="96"/>
      <c r="G242" s="97"/>
      <c r="H242" s="98"/>
      <c r="I242" s="129" t="str">
        <f>IF(B242="","",_xlfn.XLOOKUP(N242,#REF!,#REF!))</f>
        <v/>
      </c>
      <c r="J242" s="126" t="str">
        <f>IF(B242="","",_xlfn.XLOOKUP(N242,#REF!,冷暖工资表!B:B))</f>
        <v/>
      </c>
      <c r="K242" s="126" t="str">
        <f t="shared" si="18"/>
        <v/>
      </c>
      <c r="L242" s="126" t="str">
        <f t="shared" si="19"/>
        <v/>
      </c>
      <c r="M242" s="126" t="str">
        <f>IF(Q242="","",_xlfn.XLOOKUP(Q242,立项!W:W,立项!H:H))</f>
        <v/>
      </c>
      <c r="N242" s="130" t="str">
        <f t="shared" si="20"/>
        <v/>
      </c>
      <c r="O242" s="130" t="str">
        <f t="shared" si="21"/>
        <v/>
      </c>
      <c r="P242" s="131" t="str">
        <f t="shared" si="22"/>
        <v/>
      </c>
      <c r="Q242" s="135" t="str">
        <f t="shared" si="23"/>
        <v/>
      </c>
      <c r="R242" s="103"/>
      <c r="S242" s="102"/>
      <c r="T242" s="102"/>
      <c r="U242" s="102"/>
    </row>
    <row r="243" s="93" customFormat="1" customHeight="1" spans="2:21">
      <c r="B243" s="94"/>
      <c r="C243" s="95"/>
      <c r="D243" s="95"/>
      <c r="E243" s="95"/>
      <c r="F243" s="96"/>
      <c r="G243" s="97"/>
      <c r="H243" s="98"/>
      <c r="I243" s="129" t="str">
        <f>IF(B243="","",_xlfn.XLOOKUP(N243,#REF!,#REF!))</f>
        <v/>
      </c>
      <c r="J243" s="126" t="str">
        <f>IF(B243="","",_xlfn.XLOOKUP(N243,#REF!,冷暖工资表!B:B))</f>
        <v/>
      </c>
      <c r="K243" s="126" t="str">
        <f t="shared" si="18"/>
        <v/>
      </c>
      <c r="L243" s="126" t="str">
        <f t="shared" si="19"/>
        <v/>
      </c>
      <c r="M243" s="126" t="str">
        <f>IF(Q243="","",_xlfn.XLOOKUP(Q243,立项!W:W,立项!H:H))</f>
        <v/>
      </c>
      <c r="N243" s="130" t="str">
        <f t="shared" si="20"/>
        <v/>
      </c>
      <c r="O243" s="130" t="str">
        <f t="shared" si="21"/>
        <v/>
      </c>
      <c r="P243" s="131" t="str">
        <f t="shared" si="22"/>
        <v/>
      </c>
      <c r="Q243" s="135" t="str">
        <f t="shared" si="23"/>
        <v/>
      </c>
      <c r="R243" s="103"/>
      <c r="S243" s="102"/>
      <c r="T243" s="102"/>
      <c r="U243" s="102"/>
    </row>
    <row r="244" s="93" customFormat="1" customHeight="1" spans="2:21">
      <c r="B244" s="94"/>
      <c r="C244" s="95"/>
      <c r="D244" s="95"/>
      <c r="E244" s="95"/>
      <c r="F244" s="96"/>
      <c r="G244" s="97"/>
      <c r="H244" s="98"/>
      <c r="I244" s="129" t="str">
        <f>IF(B244="","",_xlfn.XLOOKUP(N244,#REF!,#REF!))</f>
        <v/>
      </c>
      <c r="J244" s="126" t="str">
        <f>IF(B244="","",_xlfn.XLOOKUP(N244,#REF!,冷暖工资表!B:B))</f>
        <v/>
      </c>
      <c r="K244" s="126" t="str">
        <f t="shared" si="18"/>
        <v/>
      </c>
      <c r="L244" s="126" t="str">
        <f t="shared" si="19"/>
        <v/>
      </c>
      <c r="M244" s="126" t="str">
        <f>IF(Q244="","",_xlfn.XLOOKUP(Q244,立项!W:W,立项!H:H))</f>
        <v/>
      </c>
      <c r="N244" s="130" t="str">
        <f t="shared" si="20"/>
        <v/>
      </c>
      <c r="O244" s="130" t="str">
        <f t="shared" si="21"/>
        <v/>
      </c>
      <c r="P244" s="131" t="str">
        <f t="shared" si="22"/>
        <v/>
      </c>
      <c r="Q244" s="135" t="str">
        <f t="shared" si="23"/>
        <v/>
      </c>
      <c r="R244" s="103"/>
      <c r="S244" s="102"/>
      <c r="T244" s="102"/>
      <c r="U244" s="102"/>
    </row>
    <row r="245" s="93" customFormat="1" customHeight="1" spans="2:21">
      <c r="B245" s="94"/>
      <c r="C245" s="95"/>
      <c r="D245" s="95"/>
      <c r="E245" s="95"/>
      <c r="F245" s="96"/>
      <c r="G245" s="97"/>
      <c r="H245" s="98"/>
      <c r="I245" s="129" t="str">
        <f>IF(B245="","",_xlfn.XLOOKUP(N245,#REF!,#REF!))</f>
        <v/>
      </c>
      <c r="J245" s="126" t="str">
        <f>IF(B245="","",_xlfn.XLOOKUP(N245,#REF!,冷暖工资表!B:B))</f>
        <v/>
      </c>
      <c r="K245" s="126" t="str">
        <f t="shared" si="18"/>
        <v/>
      </c>
      <c r="L245" s="126" t="str">
        <f t="shared" si="19"/>
        <v/>
      </c>
      <c r="M245" s="126" t="str">
        <f>IF(Q245="","",_xlfn.XLOOKUP(Q245,立项!W:W,立项!H:H))</f>
        <v/>
      </c>
      <c r="N245" s="130" t="str">
        <f t="shared" si="20"/>
        <v/>
      </c>
      <c r="O245" s="130" t="str">
        <f t="shared" si="21"/>
        <v/>
      </c>
      <c r="P245" s="131" t="str">
        <f t="shared" si="22"/>
        <v/>
      </c>
      <c r="Q245" s="135" t="str">
        <f t="shared" si="23"/>
        <v/>
      </c>
      <c r="R245" s="103"/>
      <c r="S245" s="102"/>
      <c r="T245" s="102"/>
      <c r="U245" s="102"/>
    </row>
    <row r="246" s="93" customFormat="1" customHeight="1" spans="2:21">
      <c r="B246" s="94"/>
      <c r="C246" s="95"/>
      <c r="D246" s="95"/>
      <c r="E246" s="95"/>
      <c r="F246" s="96"/>
      <c r="G246" s="97"/>
      <c r="H246" s="98"/>
      <c r="I246" s="129" t="str">
        <f>IF(B246="","",_xlfn.XLOOKUP(N246,#REF!,#REF!))</f>
        <v/>
      </c>
      <c r="J246" s="126" t="str">
        <f>IF(B246="","",_xlfn.XLOOKUP(N246,#REF!,冷暖工资表!B:B))</f>
        <v/>
      </c>
      <c r="K246" s="126" t="str">
        <f t="shared" si="18"/>
        <v/>
      </c>
      <c r="L246" s="126" t="str">
        <f t="shared" si="19"/>
        <v/>
      </c>
      <c r="M246" s="126" t="str">
        <f>IF(Q246="","",_xlfn.XLOOKUP(Q246,立项!W:W,立项!H:H))</f>
        <v/>
      </c>
      <c r="N246" s="130" t="str">
        <f t="shared" si="20"/>
        <v/>
      </c>
      <c r="O246" s="130" t="str">
        <f t="shared" si="21"/>
        <v/>
      </c>
      <c r="P246" s="131" t="str">
        <f t="shared" si="22"/>
        <v/>
      </c>
      <c r="Q246" s="135" t="str">
        <f t="shared" si="23"/>
        <v/>
      </c>
      <c r="R246" s="103"/>
      <c r="S246" s="102"/>
      <c r="T246" s="102"/>
      <c r="U246" s="102"/>
    </row>
    <row r="247" s="93" customFormat="1" customHeight="1" spans="2:21">
      <c r="B247" s="94"/>
      <c r="C247" s="95"/>
      <c r="D247" s="95"/>
      <c r="E247" s="95"/>
      <c r="F247" s="96"/>
      <c r="G247" s="97"/>
      <c r="H247" s="98"/>
      <c r="I247" s="129" t="str">
        <f>IF(B247="","",_xlfn.XLOOKUP(N247,#REF!,#REF!))</f>
        <v/>
      </c>
      <c r="J247" s="126" t="str">
        <f>IF(B247="","",_xlfn.XLOOKUP(N247,#REF!,冷暖工资表!B:B))</f>
        <v/>
      </c>
      <c r="K247" s="126" t="str">
        <f t="shared" si="18"/>
        <v/>
      </c>
      <c r="L247" s="126" t="str">
        <f t="shared" si="19"/>
        <v/>
      </c>
      <c r="M247" s="126" t="str">
        <f>IF(Q247="","",_xlfn.XLOOKUP(Q247,立项!W:W,立项!H:H))</f>
        <v/>
      </c>
      <c r="N247" s="130" t="str">
        <f t="shared" si="20"/>
        <v/>
      </c>
      <c r="O247" s="130" t="str">
        <f t="shared" si="21"/>
        <v/>
      </c>
      <c r="P247" s="131" t="str">
        <f t="shared" si="22"/>
        <v/>
      </c>
      <c r="Q247" s="135" t="str">
        <f t="shared" si="23"/>
        <v/>
      </c>
      <c r="R247" s="103"/>
      <c r="S247" s="102"/>
      <c r="T247" s="102"/>
      <c r="U247" s="102"/>
    </row>
    <row r="248" s="93" customFormat="1" customHeight="1" spans="2:21">
      <c r="B248" s="94"/>
      <c r="C248" s="95"/>
      <c r="D248" s="95"/>
      <c r="E248" s="95"/>
      <c r="F248" s="96"/>
      <c r="G248" s="97"/>
      <c r="H248" s="98"/>
      <c r="I248" s="129" t="str">
        <f>IF(B248="","",_xlfn.XLOOKUP(N248,#REF!,#REF!))</f>
        <v/>
      </c>
      <c r="J248" s="126" t="str">
        <f>IF(B248="","",_xlfn.XLOOKUP(N248,#REF!,冷暖工资表!B:B))</f>
        <v/>
      </c>
      <c r="K248" s="126" t="str">
        <f t="shared" si="18"/>
        <v/>
      </c>
      <c r="L248" s="126" t="str">
        <f t="shared" si="19"/>
        <v/>
      </c>
      <c r="M248" s="126" t="str">
        <f>IF(Q248="","",_xlfn.XLOOKUP(Q248,立项!W:W,立项!H:H))</f>
        <v/>
      </c>
      <c r="N248" s="130" t="str">
        <f t="shared" si="20"/>
        <v/>
      </c>
      <c r="O248" s="130" t="str">
        <f t="shared" si="21"/>
        <v/>
      </c>
      <c r="P248" s="131" t="str">
        <f t="shared" si="22"/>
        <v/>
      </c>
      <c r="Q248" s="135" t="str">
        <f t="shared" si="23"/>
        <v/>
      </c>
      <c r="R248" s="103"/>
      <c r="S248" s="102"/>
      <c r="T248" s="102"/>
      <c r="U248" s="102"/>
    </row>
    <row r="249" s="93" customFormat="1" customHeight="1" spans="2:21">
      <c r="B249" s="94"/>
      <c r="C249" s="95"/>
      <c r="D249" s="95"/>
      <c r="E249" s="95"/>
      <c r="F249" s="96"/>
      <c r="G249" s="97"/>
      <c r="H249" s="98"/>
      <c r="I249" s="129" t="str">
        <f>IF(B249="","",_xlfn.XLOOKUP(N249,#REF!,#REF!))</f>
        <v/>
      </c>
      <c r="J249" s="126" t="str">
        <f>IF(B249="","",_xlfn.XLOOKUP(N249,#REF!,冷暖工资表!B:B))</f>
        <v/>
      </c>
      <c r="K249" s="126" t="str">
        <f t="shared" si="18"/>
        <v/>
      </c>
      <c r="L249" s="126" t="str">
        <f t="shared" si="19"/>
        <v/>
      </c>
      <c r="M249" s="126" t="str">
        <f>IF(Q249="","",_xlfn.XLOOKUP(Q249,立项!W:W,立项!H:H))</f>
        <v/>
      </c>
      <c r="N249" s="130" t="str">
        <f t="shared" si="20"/>
        <v/>
      </c>
      <c r="O249" s="130" t="str">
        <f t="shared" si="21"/>
        <v/>
      </c>
      <c r="P249" s="131" t="str">
        <f t="shared" si="22"/>
        <v/>
      </c>
      <c r="Q249" s="135" t="str">
        <f t="shared" si="23"/>
        <v/>
      </c>
      <c r="R249" s="103"/>
      <c r="S249" s="102"/>
      <c r="T249" s="102"/>
      <c r="U249" s="102"/>
    </row>
    <row r="250" s="93" customFormat="1" customHeight="1" spans="2:21">
      <c r="B250" s="94"/>
      <c r="C250" s="95"/>
      <c r="D250" s="95"/>
      <c r="E250" s="95"/>
      <c r="F250" s="96"/>
      <c r="G250" s="97"/>
      <c r="H250" s="98"/>
      <c r="I250" s="129" t="str">
        <f>IF(B250="","",_xlfn.XLOOKUP(N250,#REF!,#REF!))</f>
        <v/>
      </c>
      <c r="J250" s="126" t="str">
        <f>IF(B250="","",_xlfn.XLOOKUP(N250,#REF!,冷暖工资表!B:B))</f>
        <v/>
      </c>
      <c r="K250" s="126" t="str">
        <f t="shared" si="18"/>
        <v/>
      </c>
      <c r="L250" s="126" t="str">
        <f t="shared" si="19"/>
        <v/>
      </c>
      <c r="M250" s="126" t="str">
        <f>IF(Q250="","",_xlfn.XLOOKUP(Q250,立项!W:W,立项!H:H))</f>
        <v/>
      </c>
      <c r="N250" s="130" t="str">
        <f t="shared" si="20"/>
        <v/>
      </c>
      <c r="O250" s="130" t="str">
        <f t="shared" si="21"/>
        <v/>
      </c>
      <c r="P250" s="131" t="str">
        <f t="shared" si="22"/>
        <v/>
      </c>
      <c r="Q250" s="135" t="str">
        <f t="shared" si="23"/>
        <v/>
      </c>
      <c r="R250" s="103"/>
      <c r="S250" s="102"/>
      <c r="T250" s="102"/>
      <c r="U250" s="102"/>
    </row>
    <row r="251" s="93" customFormat="1" customHeight="1" spans="2:21">
      <c r="B251" s="94"/>
      <c r="C251" s="95"/>
      <c r="D251" s="95"/>
      <c r="E251" s="95"/>
      <c r="F251" s="96"/>
      <c r="G251" s="97"/>
      <c r="H251" s="98"/>
      <c r="I251" s="129" t="str">
        <f>IF(B251="","",_xlfn.XLOOKUP(N251,#REF!,#REF!))</f>
        <v/>
      </c>
      <c r="J251" s="126" t="str">
        <f>IF(B251="","",_xlfn.XLOOKUP(N251,#REF!,冷暖工资表!B:B))</f>
        <v/>
      </c>
      <c r="K251" s="126" t="str">
        <f t="shared" si="18"/>
        <v/>
      </c>
      <c r="L251" s="126" t="str">
        <f t="shared" si="19"/>
        <v/>
      </c>
      <c r="M251" s="126" t="str">
        <f>IF(Q251="","",_xlfn.XLOOKUP(Q251,立项!W:W,立项!H:H))</f>
        <v/>
      </c>
      <c r="N251" s="130" t="str">
        <f t="shared" si="20"/>
        <v/>
      </c>
      <c r="O251" s="130" t="str">
        <f t="shared" si="21"/>
        <v/>
      </c>
      <c r="P251" s="131" t="str">
        <f t="shared" si="22"/>
        <v/>
      </c>
      <c r="Q251" s="135" t="str">
        <f t="shared" si="23"/>
        <v/>
      </c>
      <c r="R251" s="103"/>
      <c r="S251" s="102"/>
      <c r="T251" s="102"/>
      <c r="U251" s="102"/>
    </row>
    <row r="252" s="93" customFormat="1" customHeight="1" spans="2:21">
      <c r="B252" s="94"/>
      <c r="C252" s="95"/>
      <c r="D252" s="95"/>
      <c r="E252" s="95"/>
      <c r="F252" s="96"/>
      <c r="G252" s="97"/>
      <c r="H252" s="98"/>
      <c r="I252" s="129" t="str">
        <f>IF(B252="","",_xlfn.XLOOKUP(N252,#REF!,#REF!))</f>
        <v/>
      </c>
      <c r="J252" s="126" t="str">
        <f>IF(B252="","",_xlfn.XLOOKUP(N252,#REF!,冷暖工资表!B:B))</f>
        <v/>
      </c>
      <c r="K252" s="126" t="str">
        <f t="shared" si="18"/>
        <v/>
      </c>
      <c r="L252" s="126" t="str">
        <f t="shared" si="19"/>
        <v/>
      </c>
      <c r="M252" s="126" t="str">
        <f>IF(Q252="","",_xlfn.XLOOKUP(Q252,立项!W:W,立项!H:H))</f>
        <v/>
      </c>
      <c r="N252" s="130" t="str">
        <f t="shared" si="20"/>
        <v/>
      </c>
      <c r="O252" s="130" t="str">
        <f t="shared" si="21"/>
        <v/>
      </c>
      <c r="P252" s="131" t="str">
        <f t="shared" si="22"/>
        <v/>
      </c>
      <c r="Q252" s="135" t="str">
        <f t="shared" si="23"/>
        <v/>
      </c>
      <c r="R252" s="103"/>
      <c r="S252" s="102"/>
      <c r="T252" s="102"/>
      <c r="U252" s="102"/>
    </row>
    <row r="253" s="93" customFormat="1" customHeight="1" spans="2:21">
      <c r="B253" s="94"/>
      <c r="C253" s="95"/>
      <c r="D253" s="95"/>
      <c r="E253" s="95"/>
      <c r="F253" s="96"/>
      <c r="G253" s="97"/>
      <c r="H253" s="98"/>
      <c r="I253" s="129" t="str">
        <f>IF(B253="","",_xlfn.XLOOKUP(N253,#REF!,#REF!))</f>
        <v/>
      </c>
      <c r="J253" s="126" t="str">
        <f>IF(B253="","",_xlfn.XLOOKUP(N253,#REF!,冷暖工资表!B:B))</f>
        <v/>
      </c>
      <c r="K253" s="126" t="str">
        <f t="shared" si="18"/>
        <v/>
      </c>
      <c r="L253" s="126" t="str">
        <f t="shared" si="19"/>
        <v/>
      </c>
      <c r="M253" s="126" t="str">
        <f>IF(Q253="","",_xlfn.XLOOKUP(Q253,立项!W:W,立项!H:H))</f>
        <v/>
      </c>
      <c r="N253" s="130" t="str">
        <f t="shared" si="20"/>
        <v/>
      </c>
      <c r="O253" s="130" t="str">
        <f t="shared" si="21"/>
        <v/>
      </c>
      <c r="P253" s="131" t="str">
        <f t="shared" si="22"/>
        <v/>
      </c>
      <c r="Q253" s="135" t="str">
        <f t="shared" si="23"/>
        <v/>
      </c>
      <c r="R253" s="103"/>
      <c r="S253" s="102"/>
      <c r="T253" s="102"/>
      <c r="U253" s="102"/>
    </row>
    <row r="254" s="93" customFormat="1" customHeight="1" spans="2:21">
      <c r="B254" s="94"/>
      <c r="C254" s="95"/>
      <c r="D254" s="95"/>
      <c r="E254" s="95"/>
      <c r="F254" s="96"/>
      <c r="G254" s="97"/>
      <c r="H254" s="98"/>
      <c r="I254" s="129" t="str">
        <f>IF(B254="","",_xlfn.XLOOKUP(N254,#REF!,#REF!))</f>
        <v/>
      </c>
      <c r="J254" s="126" t="str">
        <f>IF(B254="","",_xlfn.XLOOKUP(N254,#REF!,冷暖工资表!B:B))</f>
        <v/>
      </c>
      <c r="K254" s="126" t="str">
        <f t="shared" si="18"/>
        <v/>
      </c>
      <c r="L254" s="126" t="str">
        <f t="shared" si="19"/>
        <v/>
      </c>
      <c r="M254" s="126" t="str">
        <f>IF(Q254="","",_xlfn.XLOOKUP(Q254,立项!W:W,立项!H:H))</f>
        <v/>
      </c>
      <c r="N254" s="130" t="str">
        <f t="shared" si="20"/>
        <v/>
      </c>
      <c r="O254" s="130" t="str">
        <f t="shared" si="21"/>
        <v/>
      </c>
      <c r="P254" s="131" t="str">
        <f t="shared" si="22"/>
        <v/>
      </c>
      <c r="Q254" s="135" t="str">
        <f t="shared" si="23"/>
        <v/>
      </c>
      <c r="R254" s="103"/>
      <c r="S254" s="102"/>
      <c r="T254" s="102"/>
      <c r="U254" s="102"/>
    </row>
    <row r="255" s="93" customFormat="1" customHeight="1" spans="2:21">
      <c r="B255" s="94"/>
      <c r="C255" s="95"/>
      <c r="D255" s="95"/>
      <c r="E255" s="95"/>
      <c r="F255" s="96"/>
      <c r="G255" s="97"/>
      <c r="H255" s="98"/>
      <c r="I255" s="129" t="str">
        <f>IF(B255="","",_xlfn.XLOOKUP(N255,#REF!,#REF!))</f>
        <v/>
      </c>
      <c r="J255" s="126" t="str">
        <f>IF(B255="","",_xlfn.XLOOKUP(N255,#REF!,冷暖工资表!B:B))</f>
        <v/>
      </c>
      <c r="K255" s="126" t="str">
        <f t="shared" si="18"/>
        <v/>
      </c>
      <c r="L255" s="126" t="str">
        <f t="shared" si="19"/>
        <v/>
      </c>
      <c r="M255" s="126" t="str">
        <f>IF(Q255="","",_xlfn.XLOOKUP(Q255,立项!W:W,立项!H:H))</f>
        <v/>
      </c>
      <c r="N255" s="130" t="str">
        <f t="shared" si="20"/>
        <v/>
      </c>
      <c r="O255" s="130" t="str">
        <f t="shared" si="21"/>
        <v/>
      </c>
      <c r="P255" s="131" t="str">
        <f t="shared" si="22"/>
        <v/>
      </c>
      <c r="Q255" s="135" t="str">
        <f t="shared" si="23"/>
        <v/>
      </c>
      <c r="R255" s="103"/>
      <c r="S255" s="102"/>
      <c r="T255" s="102"/>
      <c r="U255" s="102"/>
    </row>
    <row r="256" s="93" customFormat="1" customHeight="1" spans="2:21">
      <c r="B256" s="94"/>
      <c r="C256" s="95"/>
      <c r="D256" s="95"/>
      <c r="E256" s="95"/>
      <c r="F256" s="96"/>
      <c r="G256" s="97"/>
      <c r="H256" s="98"/>
      <c r="I256" s="129" t="str">
        <f>IF(B256="","",_xlfn.XLOOKUP(N256,#REF!,#REF!))</f>
        <v/>
      </c>
      <c r="J256" s="126" t="str">
        <f>IF(B256="","",_xlfn.XLOOKUP(N256,#REF!,冷暖工资表!B:B))</f>
        <v/>
      </c>
      <c r="K256" s="126" t="str">
        <f t="shared" si="18"/>
        <v/>
      </c>
      <c r="L256" s="126" t="str">
        <f t="shared" si="19"/>
        <v/>
      </c>
      <c r="M256" s="126" t="str">
        <f>IF(Q256="","",_xlfn.XLOOKUP(Q256,立项!W:W,立项!H:H))</f>
        <v/>
      </c>
      <c r="N256" s="130" t="str">
        <f t="shared" si="20"/>
        <v/>
      </c>
      <c r="O256" s="130" t="str">
        <f t="shared" si="21"/>
        <v/>
      </c>
      <c r="P256" s="131" t="str">
        <f t="shared" si="22"/>
        <v/>
      </c>
      <c r="Q256" s="135" t="str">
        <f t="shared" si="23"/>
        <v/>
      </c>
      <c r="R256" s="103"/>
      <c r="S256" s="102"/>
      <c r="T256" s="102"/>
      <c r="U256" s="102"/>
    </row>
    <row r="257" s="93" customFormat="1" customHeight="1" spans="2:21">
      <c r="B257" s="94"/>
      <c r="C257" s="95"/>
      <c r="D257" s="95"/>
      <c r="E257" s="95"/>
      <c r="F257" s="96"/>
      <c r="G257" s="97"/>
      <c r="H257" s="98"/>
      <c r="I257" s="129" t="str">
        <f>IF(B257="","",_xlfn.XLOOKUP(N257,#REF!,#REF!))</f>
        <v/>
      </c>
      <c r="J257" s="126" t="str">
        <f>IF(B257="","",_xlfn.XLOOKUP(N257,#REF!,冷暖工资表!B:B))</f>
        <v/>
      </c>
      <c r="K257" s="126" t="str">
        <f t="shared" si="18"/>
        <v/>
      </c>
      <c r="L257" s="126" t="str">
        <f t="shared" si="19"/>
        <v/>
      </c>
      <c r="M257" s="126" t="str">
        <f>IF(Q257="","",_xlfn.XLOOKUP(Q257,立项!W:W,立项!H:H))</f>
        <v/>
      </c>
      <c r="N257" s="130" t="str">
        <f t="shared" si="20"/>
        <v/>
      </c>
      <c r="O257" s="130" t="str">
        <f t="shared" si="21"/>
        <v/>
      </c>
      <c r="P257" s="131" t="str">
        <f t="shared" si="22"/>
        <v/>
      </c>
      <c r="Q257" s="135" t="str">
        <f t="shared" si="23"/>
        <v/>
      </c>
      <c r="R257" s="103"/>
      <c r="S257" s="102"/>
      <c r="T257" s="102"/>
      <c r="U257" s="102"/>
    </row>
    <row r="258" s="93" customFormat="1" customHeight="1" spans="2:21">
      <c r="B258" s="94"/>
      <c r="C258" s="95"/>
      <c r="D258" s="95"/>
      <c r="E258" s="95"/>
      <c r="F258" s="96"/>
      <c r="G258" s="97"/>
      <c r="H258" s="98"/>
      <c r="I258" s="129" t="str">
        <f>IF(B258="","",_xlfn.XLOOKUP(N258,#REF!,#REF!))</f>
        <v/>
      </c>
      <c r="J258" s="126" t="str">
        <f>IF(B258="","",_xlfn.XLOOKUP(N258,#REF!,冷暖工资表!B:B))</f>
        <v/>
      </c>
      <c r="K258" s="126" t="str">
        <f t="shared" ref="K258:K321" si="24">IF(F258="","",F258-L258)</f>
        <v/>
      </c>
      <c r="L258" s="126" t="str">
        <f t="shared" ref="L258:L321" si="25">IF(F258="","",F258*G258/(1+G258))</f>
        <v/>
      </c>
      <c r="M258" s="126" t="str">
        <f>IF(Q258="","",_xlfn.XLOOKUP(Q258,立项!W:W,立项!H:H))</f>
        <v/>
      </c>
      <c r="N258" s="130" t="str">
        <f t="shared" ref="N258:N321" si="26">IF(H258="","",LEFT(B258,7))</f>
        <v/>
      </c>
      <c r="O258" s="130" t="str">
        <f t="shared" ref="O258:O321" si="27">IF(H258="","",MONTH(H258))</f>
        <v/>
      </c>
      <c r="P258" s="131" t="str">
        <f t="shared" ref="P258:P321" si="28">IF(H258="","",DAY(H258))</f>
        <v/>
      </c>
      <c r="Q258" s="135" t="str">
        <f t="shared" ref="Q258:Q321" si="29">IF(B258="","",MID(B258,9,16))</f>
        <v/>
      </c>
      <c r="R258" s="103"/>
      <c r="S258" s="102"/>
      <c r="T258" s="102"/>
      <c r="U258" s="102"/>
    </row>
    <row r="259" s="93" customFormat="1" customHeight="1" spans="2:21">
      <c r="B259" s="94"/>
      <c r="C259" s="95"/>
      <c r="D259" s="95"/>
      <c r="E259" s="95"/>
      <c r="F259" s="96"/>
      <c r="G259" s="97"/>
      <c r="H259" s="98"/>
      <c r="I259" s="129" t="str">
        <f>IF(B259="","",_xlfn.XLOOKUP(N259,#REF!,#REF!))</f>
        <v/>
      </c>
      <c r="J259" s="126" t="str">
        <f>IF(B259="","",_xlfn.XLOOKUP(N259,#REF!,冷暖工资表!B:B))</f>
        <v/>
      </c>
      <c r="K259" s="126" t="str">
        <f t="shared" si="24"/>
        <v/>
      </c>
      <c r="L259" s="126" t="str">
        <f t="shared" si="25"/>
        <v/>
      </c>
      <c r="M259" s="126" t="str">
        <f>IF(Q259="","",_xlfn.XLOOKUP(Q259,立项!W:W,立项!H:H))</f>
        <v/>
      </c>
      <c r="N259" s="130" t="str">
        <f t="shared" si="26"/>
        <v/>
      </c>
      <c r="O259" s="130" t="str">
        <f t="shared" si="27"/>
        <v/>
      </c>
      <c r="P259" s="131" t="str">
        <f t="shared" si="28"/>
        <v/>
      </c>
      <c r="Q259" s="135" t="str">
        <f t="shared" si="29"/>
        <v/>
      </c>
      <c r="R259" s="103"/>
      <c r="S259" s="102"/>
      <c r="T259" s="102"/>
      <c r="U259" s="102"/>
    </row>
    <row r="260" s="93" customFormat="1" customHeight="1" spans="2:21">
      <c r="B260" s="94"/>
      <c r="C260" s="95"/>
      <c r="D260" s="95"/>
      <c r="E260" s="95"/>
      <c r="F260" s="96"/>
      <c r="G260" s="97"/>
      <c r="H260" s="98"/>
      <c r="I260" s="129" t="str">
        <f>IF(B260="","",_xlfn.XLOOKUP(N260,#REF!,#REF!))</f>
        <v/>
      </c>
      <c r="J260" s="126" t="str">
        <f>IF(B260="","",_xlfn.XLOOKUP(N260,#REF!,冷暖工资表!B:B))</f>
        <v/>
      </c>
      <c r="K260" s="126" t="str">
        <f t="shared" si="24"/>
        <v/>
      </c>
      <c r="L260" s="126" t="str">
        <f t="shared" si="25"/>
        <v/>
      </c>
      <c r="M260" s="126" t="str">
        <f>IF(Q260="","",_xlfn.XLOOKUP(Q260,立项!W:W,立项!H:H))</f>
        <v/>
      </c>
      <c r="N260" s="130" t="str">
        <f t="shared" si="26"/>
        <v/>
      </c>
      <c r="O260" s="130" t="str">
        <f t="shared" si="27"/>
        <v/>
      </c>
      <c r="P260" s="131" t="str">
        <f t="shared" si="28"/>
        <v/>
      </c>
      <c r="Q260" s="135" t="str">
        <f t="shared" si="29"/>
        <v/>
      </c>
      <c r="R260" s="103"/>
      <c r="S260" s="102"/>
      <c r="T260" s="102"/>
      <c r="U260" s="102"/>
    </row>
    <row r="261" s="93" customFormat="1" customHeight="1" spans="2:21">
      <c r="B261" s="94"/>
      <c r="C261" s="95"/>
      <c r="D261" s="95"/>
      <c r="E261" s="95"/>
      <c r="F261" s="96"/>
      <c r="G261" s="97"/>
      <c r="H261" s="98"/>
      <c r="I261" s="129" t="str">
        <f>IF(B261="","",_xlfn.XLOOKUP(N261,#REF!,#REF!))</f>
        <v/>
      </c>
      <c r="J261" s="126" t="str">
        <f>IF(B261="","",_xlfn.XLOOKUP(N261,#REF!,冷暖工资表!B:B))</f>
        <v/>
      </c>
      <c r="K261" s="126" t="str">
        <f t="shared" si="24"/>
        <v/>
      </c>
      <c r="L261" s="126" t="str">
        <f t="shared" si="25"/>
        <v/>
      </c>
      <c r="M261" s="126" t="str">
        <f>IF(Q261="","",_xlfn.XLOOKUP(Q261,立项!W:W,立项!H:H))</f>
        <v/>
      </c>
      <c r="N261" s="130" t="str">
        <f t="shared" si="26"/>
        <v/>
      </c>
      <c r="O261" s="130" t="str">
        <f t="shared" si="27"/>
        <v/>
      </c>
      <c r="P261" s="131" t="str">
        <f t="shared" si="28"/>
        <v/>
      </c>
      <c r="Q261" s="135" t="str">
        <f t="shared" si="29"/>
        <v/>
      </c>
      <c r="R261" s="103"/>
      <c r="S261" s="102"/>
      <c r="T261" s="102"/>
      <c r="U261" s="102"/>
    </row>
    <row r="262" s="93" customFormat="1" customHeight="1" spans="2:21">
      <c r="B262" s="94"/>
      <c r="C262" s="95"/>
      <c r="D262" s="95"/>
      <c r="E262" s="95"/>
      <c r="F262" s="96"/>
      <c r="G262" s="97"/>
      <c r="H262" s="98"/>
      <c r="I262" s="129" t="str">
        <f>IF(B262="","",_xlfn.XLOOKUP(N262,#REF!,#REF!))</f>
        <v/>
      </c>
      <c r="J262" s="126" t="str">
        <f>IF(B262="","",_xlfn.XLOOKUP(N262,#REF!,冷暖工资表!B:B))</f>
        <v/>
      </c>
      <c r="K262" s="126" t="str">
        <f t="shared" si="24"/>
        <v/>
      </c>
      <c r="L262" s="126" t="str">
        <f t="shared" si="25"/>
        <v/>
      </c>
      <c r="M262" s="126" t="str">
        <f>IF(Q262="","",_xlfn.XLOOKUP(Q262,立项!W:W,立项!H:H))</f>
        <v/>
      </c>
      <c r="N262" s="130" t="str">
        <f t="shared" si="26"/>
        <v/>
      </c>
      <c r="O262" s="130" t="str">
        <f t="shared" si="27"/>
        <v/>
      </c>
      <c r="P262" s="131" t="str">
        <f t="shared" si="28"/>
        <v/>
      </c>
      <c r="Q262" s="135" t="str">
        <f t="shared" si="29"/>
        <v/>
      </c>
      <c r="R262" s="103"/>
      <c r="S262" s="102"/>
      <c r="T262" s="102"/>
      <c r="U262" s="102"/>
    </row>
    <row r="263" s="93" customFormat="1" customHeight="1" spans="2:21">
      <c r="B263" s="94"/>
      <c r="C263" s="95"/>
      <c r="D263" s="95"/>
      <c r="E263" s="95"/>
      <c r="F263" s="96"/>
      <c r="G263" s="97"/>
      <c r="H263" s="98"/>
      <c r="I263" s="129" t="str">
        <f>IF(B263="","",_xlfn.XLOOKUP(N263,#REF!,#REF!))</f>
        <v/>
      </c>
      <c r="J263" s="126" t="str">
        <f>IF(B263="","",_xlfn.XLOOKUP(N263,#REF!,冷暖工资表!B:B))</f>
        <v/>
      </c>
      <c r="K263" s="126" t="str">
        <f t="shared" si="24"/>
        <v/>
      </c>
      <c r="L263" s="126" t="str">
        <f t="shared" si="25"/>
        <v/>
      </c>
      <c r="M263" s="126" t="str">
        <f>IF(Q263="","",_xlfn.XLOOKUP(Q263,立项!W:W,立项!H:H))</f>
        <v/>
      </c>
      <c r="N263" s="130" t="str">
        <f t="shared" si="26"/>
        <v/>
      </c>
      <c r="O263" s="130" t="str">
        <f t="shared" si="27"/>
        <v/>
      </c>
      <c r="P263" s="131" t="str">
        <f t="shared" si="28"/>
        <v/>
      </c>
      <c r="Q263" s="135" t="str">
        <f t="shared" si="29"/>
        <v/>
      </c>
      <c r="R263" s="103"/>
      <c r="S263" s="102"/>
      <c r="T263" s="102"/>
      <c r="U263" s="102"/>
    </row>
    <row r="264" s="93" customFormat="1" customHeight="1" spans="2:21">
      <c r="B264" s="94"/>
      <c r="C264" s="95"/>
      <c r="D264" s="95"/>
      <c r="E264" s="95"/>
      <c r="F264" s="96"/>
      <c r="G264" s="97"/>
      <c r="H264" s="98"/>
      <c r="I264" s="129" t="str">
        <f>IF(B264="","",_xlfn.XLOOKUP(N264,#REF!,#REF!))</f>
        <v/>
      </c>
      <c r="J264" s="126" t="str">
        <f>IF(B264="","",_xlfn.XLOOKUP(N264,#REF!,冷暖工资表!B:B))</f>
        <v/>
      </c>
      <c r="K264" s="126" t="str">
        <f t="shared" si="24"/>
        <v/>
      </c>
      <c r="L264" s="126" t="str">
        <f t="shared" si="25"/>
        <v/>
      </c>
      <c r="M264" s="126" t="str">
        <f>IF(Q264="","",_xlfn.XLOOKUP(Q264,立项!W:W,立项!H:H))</f>
        <v/>
      </c>
      <c r="N264" s="130" t="str">
        <f t="shared" si="26"/>
        <v/>
      </c>
      <c r="O264" s="130" t="str">
        <f t="shared" si="27"/>
        <v/>
      </c>
      <c r="P264" s="131" t="str">
        <f t="shared" si="28"/>
        <v/>
      </c>
      <c r="Q264" s="135" t="str">
        <f t="shared" si="29"/>
        <v/>
      </c>
      <c r="R264" s="103"/>
      <c r="S264" s="102"/>
      <c r="T264" s="102"/>
      <c r="U264" s="102"/>
    </row>
    <row r="265" s="93" customFormat="1" customHeight="1" spans="2:21">
      <c r="B265" s="94"/>
      <c r="C265" s="95"/>
      <c r="D265" s="95"/>
      <c r="E265" s="95"/>
      <c r="F265" s="96"/>
      <c r="G265" s="97"/>
      <c r="H265" s="98"/>
      <c r="I265" s="129" t="str">
        <f>IF(B265="","",_xlfn.XLOOKUP(N265,#REF!,#REF!))</f>
        <v/>
      </c>
      <c r="J265" s="126" t="str">
        <f>IF(B265="","",_xlfn.XLOOKUP(N265,#REF!,冷暖工资表!B:B))</f>
        <v/>
      </c>
      <c r="K265" s="126" t="str">
        <f t="shared" si="24"/>
        <v/>
      </c>
      <c r="L265" s="126" t="str">
        <f t="shared" si="25"/>
        <v/>
      </c>
      <c r="M265" s="126" t="str">
        <f>IF(Q265="","",_xlfn.XLOOKUP(Q265,立项!W:W,立项!H:H))</f>
        <v/>
      </c>
      <c r="N265" s="130" t="str">
        <f t="shared" si="26"/>
        <v/>
      </c>
      <c r="O265" s="130" t="str">
        <f t="shared" si="27"/>
        <v/>
      </c>
      <c r="P265" s="131" t="str">
        <f t="shared" si="28"/>
        <v/>
      </c>
      <c r="Q265" s="135" t="str">
        <f t="shared" si="29"/>
        <v/>
      </c>
      <c r="R265" s="103"/>
      <c r="S265" s="102"/>
      <c r="T265" s="102"/>
      <c r="U265" s="102"/>
    </row>
    <row r="266" s="93" customFormat="1" customHeight="1" spans="2:21">
      <c r="B266" s="94"/>
      <c r="C266" s="95"/>
      <c r="D266" s="95"/>
      <c r="E266" s="95"/>
      <c r="F266" s="96"/>
      <c r="G266" s="97"/>
      <c r="H266" s="98"/>
      <c r="I266" s="129" t="str">
        <f>IF(B266="","",_xlfn.XLOOKUP(N266,#REF!,#REF!))</f>
        <v/>
      </c>
      <c r="J266" s="126" t="str">
        <f>IF(B266="","",_xlfn.XLOOKUP(N266,#REF!,冷暖工资表!B:B))</f>
        <v/>
      </c>
      <c r="K266" s="126" t="str">
        <f t="shared" si="24"/>
        <v/>
      </c>
      <c r="L266" s="126" t="str">
        <f t="shared" si="25"/>
        <v/>
      </c>
      <c r="M266" s="126" t="str">
        <f>IF(Q266="","",_xlfn.XLOOKUP(Q266,立项!W:W,立项!H:H))</f>
        <v/>
      </c>
      <c r="N266" s="130" t="str">
        <f t="shared" si="26"/>
        <v/>
      </c>
      <c r="O266" s="130" t="str">
        <f t="shared" si="27"/>
        <v/>
      </c>
      <c r="P266" s="131" t="str">
        <f t="shared" si="28"/>
        <v/>
      </c>
      <c r="Q266" s="135" t="str">
        <f t="shared" si="29"/>
        <v/>
      </c>
      <c r="R266" s="103"/>
      <c r="S266" s="102"/>
      <c r="T266" s="102"/>
      <c r="U266" s="102"/>
    </row>
    <row r="267" s="93" customFormat="1" customHeight="1" spans="2:21">
      <c r="B267" s="94"/>
      <c r="C267" s="95"/>
      <c r="D267" s="95"/>
      <c r="E267" s="95"/>
      <c r="F267" s="96"/>
      <c r="G267" s="97"/>
      <c r="H267" s="98"/>
      <c r="I267" s="129" t="str">
        <f>IF(B267="","",_xlfn.XLOOKUP(N267,#REF!,#REF!))</f>
        <v/>
      </c>
      <c r="J267" s="126" t="str">
        <f>IF(B267="","",_xlfn.XLOOKUP(N267,#REF!,冷暖工资表!B:B))</f>
        <v/>
      </c>
      <c r="K267" s="126" t="str">
        <f t="shared" si="24"/>
        <v/>
      </c>
      <c r="L267" s="126" t="str">
        <f t="shared" si="25"/>
        <v/>
      </c>
      <c r="M267" s="126" t="str">
        <f>IF(Q267="","",_xlfn.XLOOKUP(Q267,立项!W:W,立项!H:H))</f>
        <v/>
      </c>
      <c r="N267" s="130" t="str">
        <f t="shared" si="26"/>
        <v/>
      </c>
      <c r="O267" s="130" t="str">
        <f t="shared" si="27"/>
        <v/>
      </c>
      <c r="P267" s="131" t="str">
        <f t="shared" si="28"/>
        <v/>
      </c>
      <c r="Q267" s="135" t="str">
        <f t="shared" si="29"/>
        <v/>
      </c>
      <c r="R267" s="103"/>
      <c r="S267" s="102"/>
      <c r="T267" s="102"/>
      <c r="U267" s="102"/>
    </row>
    <row r="268" s="93" customFormat="1" customHeight="1" spans="2:21">
      <c r="B268" s="94"/>
      <c r="C268" s="95"/>
      <c r="D268" s="95"/>
      <c r="E268" s="95"/>
      <c r="F268" s="96"/>
      <c r="G268" s="97"/>
      <c r="H268" s="98"/>
      <c r="I268" s="129" t="str">
        <f>IF(B268="","",_xlfn.XLOOKUP(N268,#REF!,#REF!))</f>
        <v/>
      </c>
      <c r="J268" s="126" t="str">
        <f>IF(B268="","",_xlfn.XLOOKUP(N268,#REF!,冷暖工资表!B:B))</f>
        <v/>
      </c>
      <c r="K268" s="126" t="str">
        <f t="shared" si="24"/>
        <v/>
      </c>
      <c r="L268" s="126" t="str">
        <f t="shared" si="25"/>
        <v/>
      </c>
      <c r="M268" s="126" t="str">
        <f>IF(Q268="","",_xlfn.XLOOKUP(Q268,立项!W:W,立项!H:H))</f>
        <v/>
      </c>
      <c r="N268" s="130" t="str">
        <f t="shared" si="26"/>
        <v/>
      </c>
      <c r="O268" s="130" t="str">
        <f t="shared" si="27"/>
        <v/>
      </c>
      <c r="P268" s="131" t="str">
        <f t="shared" si="28"/>
        <v/>
      </c>
      <c r="Q268" s="135" t="str">
        <f t="shared" si="29"/>
        <v/>
      </c>
      <c r="R268" s="103"/>
      <c r="S268" s="102"/>
      <c r="T268" s="102"/>
      <c r="U268" s="102"/>
    </row>
    <row r="269" s="93" customFormat="1" customHeight="1" spans="2:21">
      <c r="B269" s="94"/>
      <c r="C269" s="95"/>
      <c r="D269" s="95"/>
      <c r="E269" s="95"/>
      <c r="F269" s="96"/>
      <c r="G269" s="97"/>
      <c r="H269" s="98"/>
      <c r="I269" s="129" t="str">
        <f>IF(B269="","",_xlfn.XLOOKUP(N269,#REF!,#REF!))</f>
        <v/>
      </c>
      <c r="J269" s="126" t="str">
        <f>IF(B269="","",_xlfn.XLOOKUP(N269,#REF!,冷暖工资表!B:B))</f>
        <v/>
      </c>
      <c r="K269" s="126" t="str">
        <f t="shared" si="24"/>
        <v/>
      </c>
      <c r="L269" s="126" t="str">
        <f t="shared" si="25"/>
        <v/>
      </c>
      <c r="M269" s="126" t="str">
        <f>IF(Q269="","",_xlfn.XLOOKUP(Q269,立项!W:W,立项!H:H))</f>
        <v/>
      </c>
      <c r="N269" s="130" t="str">
        <f t="shared" si="26"/>
        <v/>
      </c>
      <c r="O269" s="130" t="str">
        <f t="shared" si="27"/>
        <v/>
      </c>
      <c r="P269" s="131" t="str">
        <f t="shared" si="28"/>
        <v/>
      </c>
      <c r="Q269" s="135" t="str">
        <f t="shared" si="29"/>
        <v/>
      </c>
      <c r="R269" s="103"/>
      <c r="S269" s="102"/>
      <c r="T269" s="102"/>
      <c r="U269" s="102"/>
    </row>
    <row r="270" s="93" customFormat="1" customHeight="1" spans="2:21">
      <c r="B270" s="94"/>
      <c r="C270" s="95"/>
      <c r="D270" s="95"/>
      <c r="E270" s="95"/>
      <c r="F270" s="96"/>
      <c r="G270" s="97"/>
      <c r="H270" s="98"/>
      <c r="I270" s="129" t="str">
        <f>IF(B270="","",_xlfn.XLOOKUP(N270,#REF!,#REF!))</f>
        <v/>
      </c>
      <c r="J270" s="126" t="str">
        <f>IF(B270="","",_xlfn.XLOOKUP(N270,#REF!,冷暖工资表!B:B))</f>
        <v/>
      </c>
      <c r="K270" s="126" t="str">
        <f t="shared" si="24"/>
        <v/>
      </c>
      <c r="L270" s="126" t="str">
        <f t="shared" si="25"/>
        <v/>
      </c>
      <c r="M270" s="126" t="str">
        <f>IF(Q270="","",_xlfn.XLOOKUP(Q270,立项!W:W,立项!H:H))</f>
        <v/>
      </c>
      <c r="N270" s="130" t="str">
        <f t="shared" si="26"/>
        <v/>
      </c>
      <c r="O270" s="130" t="str">
        <f t="shared" si="27"/>
        <v/>
      </c>
      <c r="P270" s="131" t="str">
        <f t="shared" si="28"/>
        <v/>
      </c>
      <c r="Q270" s="135" t="str">
        <f t="shared" si="29"/>
        <v/>
      </c>
      <c r="R270" s="103"/>
      <c r="S270" s="102"/>
      <c r="T270" s="102"/>
      <c r="U270" s="102"/>
    </row>
    <row r="271" s="93" customFormat="1" customHeight="1" spans="2:21">
      <c r="B271" s="94"/>
      <c r="C271" s="95"/>
      <c r="D271" s="95"/>
      <c r="E271" s="95"/>
      <c r="F271" s="96"/>
      <c r="G271" s="97"/>
      <c r="H271" s="98"/>
      <c r="I271" s="129" t="str">
        <f>IF(B271="","",_xlfn.XLOOKUP(N271,#REF!,#REF!))</f>
        <v/>
      </c>
      <c r="J271" s="126" t="str">
        <f>IF(B271="","",_xlfn.XLOOKUP(N271,#REF!,冷暖工资表!B:B))</f>
        <v/>
      </c>
      <c r="K271" s="126" t="str">
        <f t="shared" si="24"/>
        <v/>
      </c>
      <c r="L271" s="126" t="str">
        <f t="shared" si="25"/>
        <v/>
      </c>
      <c r="M271" s="126" t="str">
        <f>IF(Q271="","",_xlfn.XLOOKUP(Q271,立项!W:W,立项!H:H))</f>
        <v/>
      </c>
      <c r="N271" s="130" t="str">
        <f t="shared" si="26"/>
        <v/>
      </c>
      <c r="O271" s="130" t="str">
        <f t="shared" si="27"/>
        <v/>
      </c>
      <c r="P271" s="131" t="str">
        <f t="shared" si="28"/>
        <v/>
      </c>
      <c r="Q271" s="135" t="str">
        <f t="shared" si="29"/>
        <v/>
      </c>
      <c r="R271" s="103"/>
      <c r="S271" s="102"/>
      <c r="T271" s="102"/>
      <c r="U271" s="102"/>
    </row>
    <row r="272" s="93" customFormat="1" customHeight="1" spans="2:21">
      <c r="B272" s="94"/>
      <c r="C272" s="95"/>
      <c r="D272" s="95"/>
      <c r="E272" s="95"/>
      <c r="F272" s="96"/>
      <c r="G272" s="97"/>
      <c r="H272" s="98"/>
      <c r="I272" s="129" t="str">
        <f>IF(B272="","",_xlfn.XLOOKUP(N272,#REF!,#REF!))</f>
        <v/>
      </c>
      <c r="J272" s="126" t="str">
        <f>IF(B272="","",_xlfn.XLOOKUP(N272,#REF!,冷暖工资表!B:B))</f>
        <v/>
      </c>
      <c r="K272" s="126" t="str">
        <f t="shared" si="24"/>
        <v/>
      </c>
      <c r="L272" s="126" t="str">
        <f t="shared" si="25"/>
        <v/>
      </c>
      <c r="M272" s="126" t="str">
        <f>IF(Q272="","",_xlfn.XLOOKUP(Q272,立项!W:W,立项!H:H))</f>
        <v/>
      </c>
      <c r="N272" s="130" t="str">
        <f t="shared" si="26"/>
        <v/>
      </c>
      <c r="O272" s="130" t="str">
        <f t="shared" si="27"/>
        <v/>
      </c>
      <c r="P272" s="131" t="str">
        <f t="shared" si="28"/>
        <v/>
      </c>
      <c r="Q272" s="135" t="str">
        <f t="shared" si="29"/>
        <v/>
      </c>
      <c r="R272" s="103"/>
      <c r="S272" s="102"/>
      <c r="T272" s="102"/>
      <c r="U272" s="102"/>
    </row>
    <row r="273" s="93" customFormat="1" customHeight="1" spans="2:21">
      <c r="B273" s="94"/>
      <c r="C273" s="95"/>
      <c r="D273" s="95"/>
      <c r="E273" s="95"/>
      <c r="F273" s="96"/>
      <c r="G273" s="97"/>
      <c r="H273" s="98"/>
      <c r="I273" s="129" t="str">
        <f>IF(B273="","",_xlfn.XLOOKUP(N273,#REF!,#REF!))</f>
        <v/>
      </c>
      <c r="J273" s="126" t="str">
        <f>IF(B273="","",_xlfn.XLOOKUP(N273,#REF!,冷暖工资表!B:B))</f>
        <v/>
      </c>
      <c r="K273" s="126" t="str">
        <f t="shared" si="24"/>
        <v/>
      </c>
      <c r="L273" s="126" t="str">
        <f t="shared" si="25"/>
        <v/>
      </c>
      <c r="M273" s="126" t="str">
        <f>IF(Q273="","",_xlfn.XLOOKUP(Q273,立项!W:W,立项!H:H))</f>
        <v/>
      </c>
      <c r="N273" s="130" t="str">
        <f t="shared" si="26"/>
        <v/>
      </c>
      <c r="O273" s="130" t="str">
        <f t="shared" si="27"/>
        <v/>
      </c>
      <c r="P273" s="131" t="str">
        <f t="shared" si="28"/>
        <v/>
      </c>
      <c r="Q273" s="135" t="str">
        <f t="shared" si="29"/>
        <v/>
      </c>
      <c r="R273" s="103"/>
      <c r="S273" s="102"/>
      <c r="T273" s="102"/>
      <c r="U273" s="102"/>
    </row>
    <row r="274" s="93" customFormat="1" customHeight="1" spans="2:21">
      <c r="B274" s="94"/>
      <c r="C274" s="95"/>
      <c r="D274" s="95"/>
      <c r="E274" s="95"/>
      <c r="F274" s="96"/>
      <c r="G274" s="97"/>
      <c r="H274" s="98"/>
      <c r="I274" s="129" t="str">
        <f>IF(B274="","",_xlfn.XLOOKUP(N274,#REF!,#REF!))</f>
        <v/>
      </c>
      <c r="J274" s="126" t="str">
        <f>IF(B274="","",_xlfn.XLOOKUP(N274,#REF!,冷暖工资表!B:B))</f>
        <v/>
      </c>
      <c r="K274" s="126" t="str">
        <f t="shared" si="24"/>
        <v/>
      </c>
      <c r="L274" s="126" t="str">
        <f t="shared" si="25"/>
        <v/>
      </c>
      <c r="M274" s="126" t="str">
        <f>IF(Q274="","",_xlfn.XLOOKUP(Q274,立项!W:W,立项!H:H))</f>
        <v/>
      </c>
      <c r="N274" s="130" t="str">
        <f t="shared" si="26"/>
        <v/>
      </c>
      <c r="O274" s="130" t="str">
        <f t="shared" si="27"/>
        <v/>
      </c>
      <c r="P274" s="131" t="str">
        <f t="shared" si="28"/>
        <v/>
      </c>
      <c r="Q274" s="135" t="str">
        <f t="shared" si="29"/>
        <v/>
      </c>
      <c r="R274" s="103"/>
      <c r="S274" s="102"/>
      <c r="T274" s="102"/>
      <c r="U274" s="102"/>
    </row>
    <row r="275" s="93" customFormat="1" customHeight="1" spans="2:21">
      <c r="B275" s="94"/>
      <c r="C275" s="95"/>
      <c r="D275" s="95"/>
      <c r="E275" s="95"/>
      <c r="F275" s="96"/>
      <c r="G275" s="97"/>
      <c r="H275" s="98"/>
      <c r="I275" s="129" t="str">
        <f>IF(B275="","",_xlfn.XLOOKUP(N275,#REF!,#REF!))</f>
        <v/>
      </c>
      <c r="J275" s="126" t="str">
        <f>IF(B275="","",_xlfn.XLOOKUP(N275,#REF!,冷暖工资表!B:B))</f>
        <v/>
      </c>
      <c r="K275" s="126" t="str">
        <f t="shared" si="24"/>
        <v/>
      </c>
      <c r="L275" s="126" t="str">
        <f t="shared" si="25"/>
        <v/>
      </c>
      <c r="M275" s="126" t="str">
        <f>IF(Q275="","",_xlfn.XLOOKUP(Q275,立项!W:W,立项!H:H))</f>
        <v/>
      </c>
      <c r="N275" s="130" t="str">
        <f t="shared" si="26"/>
        <v/>
      </c>
      <c r="O275" s="130" t="str">
        <f t="shared" si="27"/>
        <v/>
      </c>
      <c r="P275" s="131" t="str">
        <f t="shared" si="28"/>
        <v/>
      </c>
      <c r="Q275" s="135" t="str">
        <f t="shared" si="29"/>
        <v/>
      </c>
      <c r="R275" s="103"/>
      <c r="S275" s="102"/>
      <c r="T275" s="102"/>
      <c r="U275" s="102"/>
    </row>
    <row r="276" s="93" customFormat="1" customHeight="1" spans="2:21">
      <c r="B276" s="94"/>
      <c r="C276" s="95"/>
      <c r="D276" s="95"/>
      <c r="E276" s="95"/>
      <c r="F276" s="96"/>
      <c r="G276" s="97"/>
      <c r="H276" s="98"/>
      <c r="I276" s="129" t="str">
        <f>IF(B276="","",_xlfn.XLOOKUP(N276,#REF!,#REF!))</f>
        <v/>
      </c>
      <c r="J276" s="126" t="str">
        <f>IF(B276="","",_xlfn.XLOOKUP(N276,#REF!,冷暖工资表!B:B))</f>
        <v/>
      </c>
      <c r="K276" s="126" t="str">
        <f t="shared" si="24"/>
        <v/>
      </c>
      <c r="L276" s="126" t="str">
        <f t="shared" si="25"/>
        <v/>
      </c>
      <c r="M276" s="126" t="str">
        <f>IF(Q276="","",_xlfn.XLOOKUP(Q276,立项!W:W,立项!H:H))</f>
        <v/>
      </c>
      <c r="N276" s="130" t="str">
        <f t="shared" si="26"/>
        <v/>
      </c>
      <c r="O276" s="130" t="str">
        <f t="shared" si="27"/>
        <v/>
      </c>
      <c r="P276" s="131" t="str">
        <f t="shared" si="28"/>
        <v/>
      </c>
      <c r="Q276" s="135" t="str">
        <f t="shared" si="29"/>
        <v/>
      </c>
      <c r="R276" s="103"/>
      <c r="S276" s="102"/>
      <c r="T276" s="102"/>
      <c r="U276" s="102"/>
    </row>
    <row r="277" s="93" customFormat="1" customHeight="1" spans="2:21">
      <c r="B277" s="94"/>
      <c r="C277" s="95"/>
      <c r="D277" s="95"/>
      <c r="E277" s="95"/>
      <c r="F277" s="96"/>
      <c r="G277" s="97"/>
      <c r="H277" s="98"/>
      <c r="I277" s="129" t="str">
        <f>IF(B277="","",_xlfn.XLOOKUP(N277,#REF!,#REF!))</f>
        <v/>
      </c>
      <c r="J277" s="126" t="str">
        <f>IF(B277="","",_xlfn.XLOOKUP(N277,#REF!,冷暖工资表!B:B))</f>
        <v/>
      </c>
      <c r="K277" s="126" t="str">
        <f t="shared" si="24"/>
        <v/>
      </c>
      <c r="L277" s="126" t="str">
        <f t="shared" si="25"/>
        <v/>
      </c>
      <c r="M277" s="126" t="str">
        <f>IF(Q277="","",_xlfn.XLOOKUP(Q277,立项!W:W,立项!H:H))</f>
        <v/>
      </c>
      <c r="N277" s="130" t="str">
        <f t="shared" si="26"/>
        <v/>
      </c>
      <c r="O277" s="130" t="str">
        <f t="shared" si="27"/>
        <v/>
      </c>
      <c r="P277" s="131" t="str">
        <f t="shared" si="28"/>
        <v/>
      </c>
      <c r="Q277" s="135" t="str">
        <f t="shared" si="29"/>
        <v/>
      </c>
      <c r="R277" s="103"/>
      <c r="S277" s="102"/>
      <c r="T277" s="102"/>
      <c r="U277" s="102"/>
    </row>
    <row r="278" s="93" customFormat="1" customHeight="1" spans="2:21">
      <c r="B278" s="94"/>
      <c r="C278" s="95"/>
      <c r="D278" s="95"/>
      <c r="E278" s="95"/>
      <c r="F278" s="96"/>
      <c r="G278" s="97"/>
      <c r="H278" s="98"/>
      <c r="I278" s="129" t="str">
        <f>IF(B278="","",_xlfn.XLOOKUP(N278,#REF!,#REF!))</f>
        <v/>
      </c>
      <c r="J278" s="126" t="str">
        <f>IF(B278="","",_xlfn.XLOOKUP(N278,#REF!,冷暖工资表!B:B))</f>
        <v/>
      </c>
      <c r="K278" s="126" t="str">
        <f t="shared" si="24"/>
        <v/>
      </c>
      <c r="L278" s="126" t="str">
        <f t="shared" si="25"/>
        <v/>
      </c>
      <c r="M278" s="126" t="str">
        <f>IF(Q278="","",_xlfn.XLOOKUP(Q278,立项!W:W,立项!H:H))</f>
        <v/>
      </c>
      <c r="N278" s="130" t="str">
        <f t="shared" si="26"/>
        <v/>
      </c>
      <c r="O278" s="130" t="str">
        <f t="shared" si="27"/>
        <v/>
      </c>
      <c r="P278" s="131" t="str">
        <f t="shared" si="28"/>
        <v/>
      </c>
      <c r="Q278" s="135" t="str">
        <f t="shared" si="29"/>
        <v/>
      </c>
      <c r="R278" s="103"/>
      <c r="S278" s="102"/>
      <c r="T278" s="102"/>
      <c r="U278" s="102"/>
    </row>
    <row r="279" s="93" customFormat="1" customHeight="1" spans="2:21">
      <c r="B279" s="94"/>
      <c r="C279" s="95"/>
      <c r="D279" s="95"/>
      <c r="E279" s="95"/>
      <c r="F279" s="96"/>
      <c r="G279" s="97"/>
      <c r="H279" s="98"/>
      <c r="I279" s="129" t="str">
        <f>IF(B279="","",_xlfn.XLOOKUP(N279,#REF!,#REF!))</f>
        <v/>
      </c>
      <c r="J279" s="126" t="str">
        <f>IF(B279="","",_xlfn.XLOOKUP(N279,#REF!,冷暖工资表!B:B))</f>
        <v/>
      </c>
      <c r="K279" s="126" t="str">
        <f t="shared" si="24"/>
        <v/>
      </c>
      <c r="L279" s="126" t="str">
        <f t="shared" si="25"/>
        <v/>
      </c>
      <c r="M279" s="126" t="str">
        <f>IF(Q279="","",_xlfn.XLOOKUP(Q279,立项!W:W,立项!H:H))</f>
        <v/>
      </c>
      <c r="N279" s="130" t="str">
        <f t="shared" si="26"/>
        <v/>
      </c>
      <c r="O279" s="130" t="str">
        <f t="shared" si="27"/>
        <v/>
      </c>
      <c r="P279" s="131" t="str">
        <f t="shared" si="28"/>
        <v/>
      </c>
      <c r="Q279" s="135" t="str">
        <f t="shared" si="29"/>
        <v/>
      </c>
      <c r="R279" s="103"/>
      <c r="S279" s="102"/>
      <c r="T279" s="102"/>
      <c r="U279" s="102"/>
    </row>
    <row r="280" s="93" customFormat="1" customHeight="1" spans="2:21">
      <c r="B280" s="94"/>
      <c r="C280" s="95"/>
      <c r="D280" s="95"/>
      <c r="E280" s="95"/>
      <c r="F280" s="96"/>
      <c r="G280" s="97"/>
      <c r="H280" s="98"/>
      <c r="I280" s="129" t="str">
        <f>IF(B280="","",_xlfn.XLOOKUP(N280,#REF!,#REF!))</f>
        <v/>
      </c>
      <c r="J280" s="126" t="str">
        <f>IF(B280="","",_xlfn.XLOOKUP(N280,#REF!,冷暖工资表!B:B))</f>
        <v/>
      </c>
      <c r="K280" s="126" t="str">
        <f t="shared" si="24"/>
        <v/>
      </c>
      <c r="L280" s="126" t="str">
        <f t="shared" si="25"/>
        <v/>
      </c>
      <c r="M280" s="126" t="str">
        <f>IF(Q280="","",_xlfn.XLOOKUP(Q280,立项!W:W,立项!H:H))</f>
        <v/>
      </c>
      <c r="N280" s="130" t="str">
        <f t="shared" si="26"/>
        <v/>
      </c>
      <c r="O280" s="130" t="str">
        <f t="shared" si="27"/>
        <v/>
      </c>
      <c r="P280" s="131" t="str">
        <f t="shared" si="28"/>
        <v/>
      </c>
      <c r="Q280" s="135" t="str">
        <f t="shared" si="29"/>
        <v/>
      </c>
      <c r="R280" s="103"/>
      <c r="S280" s="102"/>
      <c r="T280" s="102"/>
      <c r="U280" s="102"/>
    </row>
    <row r="281" s="93" customFormat="1" customHeight="1" spans="2:21">
      <c r="B281" s="94"/>
      <c r="C281" s="95"/>
      <c r="D281" s="95"/>
      <c r="E281" s="95"/>
      <c r="F281" s="96"/>
      <c r="G281" s="97"/>
      <c r="H281" s="98"/>
      <c r="I281" s="129" t="str">
        <f>IF(B281="","",_xlfn.XLOOKUP(N281,#REF!,#REF!))</f>
        <v/>
      </c>
      <c r="J281" s="126" t="str">
        <f>IF(B281="","",_xlfn.XLOOKUP(N281,#REF!,冷暖工资表!B:B))</f>
        <v/>
      </c>
      <c r="K281" s="126" t="str">
        <f t="shared" si="24"/>
        <v/>
      </c>
      <c r="L281" s="126" t="str">
        <f t="shared" si="25"/>
        <v/>
      </c>
      <c r="M281" s="126" t="str">
        <f>IF(Q281="","",_xlfn.XLOOKUP(Q281,立项!W:W,立项!H:H))</f>
        <v/>
      </c>
      <c r="N281" s="130" t="str">
        <f t="shared" si="26"/>
        <v/>
      </c>
      <c r="O281" s="130" t="str">
        <f t="shared" si="27"/>
        <v/>
      </c>
      <c r="P281" s="131" t="str">
        <f t="shared" si="28"/>
        <v/>
      </c>
      <c r="Q281" s="135" t="str">
        <f t="shared" si="29"/>
        <v/>
      </c>
      <c r="R281" s="103"/>
      <c r="S281" s="102"/>
      <c r="T281" s="102"/>
      <c r="U281" s="102"/>
    </row>
    <row r="282" s="93" customFormat="1" customHeight="1" spans="2:21">
      <c r="B282" s="94"/>
      <c r="C282" s="95"/>
      <c r="D282" s="95"/>
      <c r="E282" s="95"/>
      <c r="F282" s="96"/>
      <c r="G282" s="97"/>
      <c r="H282" s="98"/>
      <c r="I282" s="129" t="str">
        <f>IF(B282="","",_xlfn.XLOOKUP(N282,#REF!,#REF!))</f>
        <v/>
      </c>
      <c r="J282" s="126" t="str">
        <f>IF(B282="","",_xlfn.XLOOKUP(N282,#REF!,冷暖工资表!B:B))</f>
        <v/>
      </c>
      <c r="K282" s="126" t="str">
        <f t="shared" si="24"/>
        <v/>
      </c>
      <c r="L282" s="126" t="str">
        <f t="shared" si="25"/>
        <v/>
      </c>
      <c r="M282" s="126" t="str">
        <f>IF(Q282="","",_xlfn.XLOOKUP(Q282,立项!W:W,立项!H:H))</f>
        <v/>
      </c>
      <c r="N282" s="130" t="str">
        <f t="shared" si="26"/>
        <v/>
      </c>
      <c r="O282" s="130" t="str">
        <f t="shared" si="27"/>
        <v/>
      </c>
      <c r="P282" s="131" t="str">
        <f t="shared" si="28"/>
        <v/>
      </c>
      <c r="Q282" s="135" t="str">
        <f t="shared" si="29"/>
        <v/>
      </c>
      <c r="R282" s="103"/>
      <c r="S282" s="102"/>
      <c r="T282" s="102"/>
      <c r="U282" s="102"/>
    </row>
    <row r="283" s="93" customFormat="1" customHeight="1" spans="2:21">
      <c r="B283" s="94"/>
      <c r="C283" s="95"/>
      <c r="D283" s="95"/>
      <c r="E283" s="95"/>
      <c r="F283" s="96"/>
      <c r="G283" s="97"/>
      <c r="H283" s="98"/>
      <c r="I283" s="129" t="str">
        <f>IF(B283="","",_xlfn.XLOOKUP(N283,#REF!,#REF!))</f>
        <v/>
      </c>
      <c r="J283" s="126" t="str">
        <f>IF(B283="","",_xlfn.XLOOKUP(N283,#REF!,冷暖工资表!B:B))</f>
        <v/>
      </c>
      <c r="K283" s="126" t="str">
        <f t="shared" si="24"/>
        <v/>
      </c>
      <c r="L283" s="126" t="str">
        <f t="shared" si="25"/>
        <v/>
      </c>
      <c r="M283" s="126" t="str">
        <f>IF(Q283="","",_xlfn.XLOOKUP(Q283,立项!W:W,立项!H:H))</f>
        <v/>
      </c>
      <c r="N283" s="130" t="str">
        <f t="shared" si="26"/>
        <v/>
      </c>
      <c r="O283" s="130" t="str">
        <f t="shared" si="27"/>
        <v/>
      </c>
      <c r="P283" s="131" t="str">
        <f t="shared" si="28"/>
        <v/>
      </c>
      <c r="Q283" s="135" t="str">
        <f t="shared" si="29"/>
        <v/>
      </c>
      <c r="R283" s="103"/>
      <c r="S283" s="102"/>
      <c r="T283" s="102"/>
      <c r="U283" s="102"/>
    </row>
    <row r="284" s="93" customFormat="1" customHeight="1" spans="2:21">
      <c r="B284" s="94"/>
      <c r="C284" s="95"/>
      <c r="D284" s="95"/>
      <c r="E284" s="95"/>
      <c r="F284" s="96"/>
      <c r="G284" s="97"/>
      <c r="H284" s="98"/>
      <c r="I284" s="129" t="str">
        <f>IF(B284="","",_xlfn.XLOOKUP(N284,#REF!,#REF!))</f>
        <v/>
      </c>
      <c r="J284" s="126" t="str">
        <f>IF(B284="","",_xlfn.XLOOKUP(N284,#REF!,冷暖工资表!B:B))</f>
        <v/>
      </c>
      <c r="K284" s="126" t="str">
        <f t="shared" si="24"/>
        <v/>
      </c>
      <c r="L284" s="126" t="str">
        <f t="shared" si="25"/>
        <v/>
      </c>
      <c r="M284" s="126" t="str">
        <f>IF(Q284="","",_xlfn.XLOOKUP(Q284,立项!W:W,立项!H:H))</f>
        <v/>
      </c>
      <c r="N284" s="130" t="str">
        <f t="shared" si="26"/>
        <v/>
      </c>
      <c r="O284" s="130" t="str">
        <f t="shared" si="27"/>
        <v/>
      </c>
      <c r="P284" s="131" t="str">
        <f t="shared" si="28"/>
        <v/>
      </c>
      <c r="Q284" s="135" t="str">
        <f t="shared" si="29"/>
        <v/>
      </c>
      <c r="R284" s="103"/>
      <c r="S284" s="102"/>
      <c r="T284" s="102"/>
      <c r="U284" s="102"/>
    </row>
    <row r="285" s="93" customFormat="1" customHeight="1" spans="2:21">
      <c r="B285" s="94"/>
      <c r="C285" s="95"/>
      <c r="D285" s="95"/>
      <c r="E285" s="95"/>
      <c r="F285" s="96"/>
      <c r="G285" s="97"/>
      <c r="H285" s="98"/>
      <c r="I285" s="129" t="str">
        <f>IF(B285="","",_xlfn.XLOOKUP(N285,#REF!,#REF!))</f>
        <v/>
      </c>
      <c r="J285" s="126" t="str">
        <f>IF(B285="","",_xlfn.XLOOKUP(N285,#REF!,冷暖工资表!B:B))</f>
        <v/>
      </c>
      <c r="K285" s="126" t="str">
        <f t="shared" si="24"/>
        <v/>
      </c>
      <c r="L285" s="126" t="str">
        <f t="shared" si="25"/>
        <v/>
      </c>
      <c r="M285" s="126" t="str">
        <f>IF(Q285="","",_xlfn.XLOOKUP(Q285,立项!W:W,立项!H:H))</f>
        <v/>
      </c>
      <c r="N285" s="130" t="str">
        <f t="shared" si="26"/>
        <v/>
      </c>
      <c r="O285" s="130" t="str">
        <f t="shared" si="27"/>
        <v/>
      </c>
      <c r="P285" s="131" t="str">
        <f t="shared" si="28"/>
        <v/>
      </c>
      <c r="Q285" s="135" t="str">
        <f t="shared" si="29"/>
        <v/>
      </c>
      <c r="R285" s="103"/>
      <c r="S285" s="102"/>
      <c r="T285" s="102"/>
      <c r="U285" s="102"/>
    </row>
    <row r="286" s="93" customFormat="1" customHeight="1" spans="2:21">
      <c r="B286" s="94"/>
      <c r="C286" s="95"/>
      <c r="D286" s="95"/>
      <c r="E286" s="95"/>
      <c r="F286" s="96"/>
      <c r="G286" s="97"/>
      <c r="H286" s="98"/>
      <c r="I286" s="129" t="str">
        <f>IF(B286="","",_xlfn.XLOOKUP(N286,#REF!,#REF!))</f>
        <v/>
      </c>
      <c r="J286" s="126" t="str">
        <f>IF(B286="","",_xlfn.XLOOKUP(N286,#REF!,冷暖工资表!B:B))</f>
        <v/>
      </c>
      <c r="K286" s="126" t="str">
        <f t="shared" si="24"/>
        <v/>
      </c>
      <c r="L286" s="126" t="str">
        <f t="shared" si="25"/>
        <v/>
      </c>
      <c r="M286" s="126" t="str">
        <f>IF(Q286="","",_xlfn.XLOOKUP(Q286,立项!W:W,立项!H:H))</f>
        <v/>
      </c>
      <c r="N286" s="130" t="str">
        <f t="shared" si="26"/>
        <v/>
      </c>
      <c r="O286" s="130" t="str">
        <f t="shared" si="27"/>
        <v/>
      </c>
      <c r="P286" s="131" t="str">
        <f t="shared" si="28"/>
        <v/>
      </c>
      <c r="Q286" s="135" t="str">
        <f t="shared" si="29"/>
        <v/>
      </c>
      <c r="R286" s="103"/>
      <c r="S286" s="102"/>
      <c r="T286" s="102"/>
      <c r="U286" s="102"/>
    </row>
    <row r="287" s="93" customFormat="1" customHeight="1" spans="2:21">
      <c r="B287" s="94"/>
      <c r="C287" s="95"/>
      <c r="D287" s="95"/>
      <c r="E287" s="95"/>
      <c r="F287" s="96"/>
      <c r="G287" s="97"/>
      <c r="H287" s="98"/>
      <c r="I287" s="129" t="str">
        <f>IF(B287="","",_xlfn.XLOOKUP(N287,#REF!,#REF!))</f>
        <v/>
      </c>
      <c r="J287" s="126" t="str">
        <f>IF(B287="","",_xlfn.XLOOKUP(N287,#REF!,冷暖工资表!B:B))</f>
        <v/>
      </c>
      <c r="K287" s="126" t="str">
        <f t="shared" si="24"/>
        <v/>
      </c>
      <c r="L287" s="126" t="str">
        <f t="shared" si="25"/>
        <v/>
      </c>
      <c r="M287" s="126" t="str">
        <f>IF(Q287="","",_xlfn.XLOOKUP(Q287,立项!W:W,立项!H:H))</f>
        <v/>
      </c>
      <c r="N287" s="130" t="str">
        <f t="shared" si="26"/>
        <v/>
      </c>
      <c r="O287" s="130" t="str">
        <f t="shared" si="27"/>
        <v/>
      </c>
      <c r="P287" s="131" t="str">
        <f t="shared" si="28"/>
        <v/>
      </c>
      <c r="Q287" s="135" t="str">
        <f t="shared" si="29"/>
        <v/>
      </c>
      <c r="R287" s="103"/>
      <c r="S287" s="102"/>
      <c r="T287" s="102"/>
      <c r="U287" s="102"/>
    </row>
    <row r="288" s="93" customFormat="1" customHeight="1" spans="2:21">
      <c r="B288" s="94"/>
      <c r="C288" s="95"/>
      <c r="D288" s="95"/>
      <c r="E288" s="95"/>
      <c r="F288" s="96"/>
      <c r="G288" s="97"/>
      <c r="H288" s="98"/>
      <c r="I288" s="129" t="str">
        <f>IF(B288="","",_xlfn.XLOOKUP(N288,#REF!,#REF!))</f>
        <v/>
      </c>
      <c r="J288" s="126" t="str">
        <f>IF(B288="","",_xlfn.XLOOKUP(N288,#REF!,冷暖工资表!B:B))</f>
        <v/>
      </c>
      <c r="K288" s="126" t="str">
        <f t="shared" si="24"/>
        <v/>
      </c>
      <c r="L288" s="126" t="str">
        <f t="shared" si="25"/>
        <v/>
      </c>
      <c r="M288" s="126" t="str">
        <f>IF(Q288="","",_xlfn.XLOOKUP(Q288,立项!W:W,立项!H:H))</f>
        <v/>
      </c>
      <c r="N288" s="130" t="str">
        <f t="shared" si="26"/>
        <v/>
      </c>
      <c r="O288" s="130" t="str">
        <f t="shared" si="27"/>
        <v/>
      </c>
      <c r="P288" s="131" t="str">
        <f t="shared" si="28"/>
        <v/>
      </c>
      <c r="Q288" s="135" t="str">
        <f t="shared" si="29"/>
        <v/>
      </c>
      <c r="R288" s="103"/>
      <c r="S288" s="102"/>
      <c r="T288" s="102"/>
      <c r="U288" s="102"/>
    </row>
    <row r="289" s="93" customFormat="1" customHeight="1" spans="2:21">
      <c r="B289" s="94"/>
      <c r="C289" s="95"/>
      <c r="D289" s="95"/>
      <c r="E289" s="95"/>
      <c r="F289" s="96"/>
      <c r="G289" s="97"/>
      <c r="H289" s="98"/>
      <c r="I289" s="129" t="str">
        <f>IF(B289="","",_xlfn.XLOOKUP(N289,#REF!,#REF!))</f>
        <v/>
      </c>
      <c r="J289" s="126" t="str">
        <f>IF(B289="","",_xlfn.XLOOKUP(N289,#REF!,冷暖工资表!B:B))</f>
        <v/>
      </c>
      <c r="K289" s="126" t="str">
        <f t="shared" si="24"/>
        <v/>
      </c>
      <c r="L289" s="126" t="str">
        <f t="shared" si="25"/>
        <v/>
      </c>
      <c r="M289" s="126" t="str">
        <f>IF(Q289="","",_xlfn.XLOOKUP(Q289,立项!W:W,立项!H:H))</f>
        <v/>
      </c>
      <c r="N289" s="130" t="str">
        <f t="shared" si="26"/>
        <v/>
      </c>
      <c r="O289" s="130" t="str">
        <f t="shared" si="27"/>
        <v/>
      </c>
      <c r="P289" s="131" t="str">
        <f t="shared" si="28"/>
        <v/>
      </c>
      <c r="Q289" s="135" t="str">
        <f t="shared" si="29"/>
        <v/>
      </c>
      <c r="R289" s="103"/>
      <c r="S289" s="102"/>
      <c r="T289" s="102"/>
      <c r="U289" s="102"/>
    </row>
    <row r="290" s="93" customFormat="1" customHeight="1" spans="2:21">
      <c r="B290" s="94"/>
      <c r="C290" s="95"/>
      <c r="D290" s="95"/>
      <c r="E290" s="95"/>
      <c r="F290" s="96"/>
      <c r="G290" s="97"/>
      <c r="H290" s="98"/>
      <c r="I290" s="129" t="str">
        <f>IF(B290="","",_xlfn.XLOOKUP(N290,#REF!,#REF!))</f>
        <v/>
      </c>
      <c r="J290" s="126" t="str">
        <f>IF(B290="","",_xlfn.XLOOKUP(N290,#REF!,冷暖工资表!B:B))</f>
        <v/>
      </c>
      <c r="K290" s="126" t="str">
        <f t="shared" si="24"/>
        <v/>
      </c>
      <c r="L290" s="126" t="str">
        <f t="shared" si="25"/>
        <v/>
      </c>
      <c r="M290" s="126" t="str">
        <f>IF(Q290="","",_xlfn.XLOOKUP(Q290,立项!W:W,立项!H:H))</f>
        <v/>
      </c>
      <c r="N290" s="130" t="str">
        <f t="shared" si="26"/>
        <v/>
      </c>
      <c r="O290" s="130" t="str">
        <f t="shared" si="27"/>
        <v/>
      </c>
      <c r="P290" s="131" t="str">
        <f t="shared" si="28"/>
        <v/>
      </c>
      <c r="Q290" s="135" t="str">
        <f t="shared" si="29"/>
        <v/>
      </c>
      <c r="R290" s="103"/>
      <c r="S290" s="102"/>
      <c r="T290" s="102"/>
      <c r="U290" s="102"/>
    </row>
    <row r="291" s="93" customFormat="1" customHeight="1" spans="2:21">
      <c r="B291" s="94"/>
      <c r="C291" s="95"/>
      <c r="D291" s="95"/>
      <c r="E291" s="95"/>
      <c r="F291" s="96"/>
      <c r="G291" s="97"/>
      <c r="H291" s="98"/>
      <c r="I291" s="129" t="str">
        <f>IF(B291="","",_xlfn.XLOOKUP(N291,#REF!,#REF!))</f>
        <v/>
      </c>
      <c r="J291" s="126" t="str">
        <f>IF(B291="","",_xlfn.XLOOKUP(N291,#REF!,冷暖工资表!B:B))</f>
        <v/>
      </c>
      <c r="K291" s="126" t="str">
        <f t="shared" si="24"/>
        <v/>
      </c>
      <c r="L291" s="126" t="str">
        <f t="shared" si="25"/>
        <v/>
      </c>
      <c r="M291" s="126" t="str">
        <f>IF(Q291="","",_xlfn.XLOOKUP(Q291,立项!W:W,立项!H:H))</f>
        <v/>
      </c>
      <c r="N291" s="130" t="str">
        <f t="shared" si="26"/>
        <v/>
      </c>
      <c r="O291" s="130" t="str">
        <f t="shared" si="27"/>
        <v/>
      </c>
      <c r="P291" s="131" t="str">
        <f t="shared" si="28"/>
        <v/>
      </c>
      <c r="Q291" s="135" t="str">
        <f t="shared" si="29"/>
        <v/>
      </c>
      <c r="R291" s="103"/>
      <c r="S291" s="102"/>
      <c r="T291" s="102"/>
      <c r="U291" s="102"/>
    </row>
    <row r="292" s="93" customFormat="1" customHeight="1" spans="2:21">
      <c r="B292" s="94"/>
      <c r="C292" s="95"/>
      <c r="D292" s="95"/>
      <c r="E292" s="95"/>
      <c r="F292" s="96"/>
      <c r="G292" s="97"/>
      <c r="H292" s="98"/>
      <c r="I292" s="129" t="str">
        <f>IF(B292="","",_xlfn.XLOOKUP(N292,#REF!,#REF!))</f>
        <v/>
      </c>
      <c r="J292" s="126" t="str">
        <f>IF(B292="","",_xlfn.XLOOKUP(N292,#REF!,冷暖工资表!B:B))</f>
        <v/>
      </c>
      <c r="K292" s="126" t="str">
        <f t="shared" si="24"/>
        <v/>
      </c>
      <c r="L292" s="126" t="str">
        <f t="shared" si="25"/>
        <v/>
      </c>
      <c r="M292" s="126" t="str">
        <f>IF(Q292="","",_xlfn.XLOOKUP(Q292,立项!W:W,立项!H:H))</f>
        <v/>
      </c>
      <c r="N292" s="130" t="str">
        <f t="shared" si="26"/>
        <v/>
      </c>
      <c r="O292" s="130" t="str">
        <f t="shared" si="27"/>
        <v/>
      </c>
      <c r="P292" s="131" t="str">
        <f t="shared" si="28"/>
        <v/>
      </c>
      <c r="Q292" s="135" t="str">
        <f t="shared" si="29"/>
        <v/>
      </c>
      <c r="R292" s="103"/>
      <c r="S292" s="102"/>
      <c r="T292" s="102"/>
      <c r="U292" s="102"/>
    </row>
    <row r="293" s="93" customFormat="1" customHeight="1" spans="2:21">
      <c r="B293" s="94"/>
      <c r="C293" s="95"/>
      <c r="D293" s="95"/>
      <c r="E293" s="95"/>
      <c r="F293" s="96"/>
      <c r="G293" s="97"/>
      <c r="H293" s="98"/>
      <c r="I293" s="129" t="str">
        <f>IF(B293="","",_xlfn.XLOOKUP(N293,#REF!,#REF!))</f>
        <v/>
      </c>
      <c r="J293" s="126" t="str">
        <f>IF(B293="","",_xlfn.XLOOKUP(N293,#REF!,冷暖工资表!B:B))</f>
        <v/>
      </c>
      <c r="K293" s="126" t="str">
        <f t="shared" si="24"/>
        <v/>
      </c>
      <c r="L293" s="126" t="str">
        <f t="shared" si="25"/>
        <v/>
      </c>
      <c r="M293" s="126" t="str">
        <f>IF(Q293="","",_xlfn.XLOOKUP(Q293,立项!W:W,立项!H:H))</f>
        <v/>
      </c>
      <c r="N293" s="130" t="str">
        <f t="shared" si="26"/>
        <v/>
      </c>
      <c r="O293" s="130" t="str">
        <f t="shared" si="27"/>
        <v/>
      </c>
      <c r="P293" s="131" t="str">
        <f t="shared" si="28"/>
        <v/>
      </c>
      <c r="Q293" s="135" t="str">
        <f t="shared" si="29"/>
        <v/>
      </c>
      <c r="R293" s="103"/>
      <c r="S293" s="102"/>
      <c r="T293" s="102"/>
      <c r="U293" s="102"/>
    </row>
    <row r="294" s="93" customFormat="1" customHeight="1" spans="2:21">
      <c r="B294" s="94"/>
      <c r="C294" s="95"/>
      <c r="D294" s="95"/>
      <c r="E294" s="95"/>
      <c r="F294" s="96"/>
      <c r="G294" s="97"/>
      <c r="H294" s="98"/>
      <c r="I294" s="129" t="str">
        <f>IF(B294="","",_xlfn.XLOOKUP(N294,#REF!,#REF!))</f>
        <v/>
      </c>
      <c r="J294" s="126" t="str">
        <f>IF(B294="","",_xlfn.XLOOKUP(N294,#REF!,冷暖工资表!B:B))</f>
        <v/>
      </c>
      <c r="K294" s="126" t="str">
        <f t="shared" si="24"/>
        <v/>
      </c>
      <c r="L294" s="126" t="str">
        <f t="shared" si="25"/>
        <v/>
      </c>
      <c r="M294" s="126" t="str">
        <f>IF(Q294="","",_xlfn.XLOOKUP(Q294,立项!W:W,立项!H:H))</f>
        <v/>
      </c>
      <c r="N294" s="130" t="str">
        <f t="shared" si="26"/>
        <v/>
      </c>
      <c r="O294" s="130" t="str">
        <f t="shared" si="27"/>
        <v/>
      </c>
      <c r="P294" s="131" t="str">
        <f t="shared" si="28"/>
        <v/>
      </c>
      <c r="Q294" s="135" t="str">
        <f t="shared" si="29"/>
        <v/>
      </c>
      <c r="R294" s="103"/>
      <c r="S294" s="102"/>
      <c r="T294" s="102"/>
      <c r="U294" s="102"/>
    </row>
    <row r="295" s="93" customFormat="1" customHeight="1" spans="2:21">
      <c r="B295" s="94"/>
      <c r="C295" s="95"/>
      <c r="D295" s="95"/>
      <c r="E295" s="95"/>
      <c r="F295" s="96"/>
      <c r="G295" s="97"/>
      <c r="H295" s="98"/>
      <c r="I295" s="129" t="str">
        <f>IF(B295="","",_xlfn.XLOOKUP(N295,#REF!,#REF!))</f>
        <v/>
      </c>
      <c r="J295" s="126" t="str">
        <f>IF(B295="","",_xlfn.XLOOKUP(N295,#REF!,冷暖工资表!B:B))</f>
        <v/>
      </c>
      <c r="K295" s="126" t="str">
        <f t="shared" si="24"/>
        <v/>
      </c>
      <c r="L295" s="126" t="str">
        <f t="shared" si="25"/>
        <v/>
      </c>
      <c r="M295" s="126" t="str">
        <f>IF(Q295="","",_xlfn.XLOOKUP(Q295,立项!W:W,立项!H:H))</f>
        <v/>
      </c>
      <c r="N295" s="130" t="str">
        <f t="shared" si="26"/>
        <v/>
      </c>
      <c r="O295" s="130" t="str">
        <f t="shared" si="27"/>
        <v/>
      </c>
      <c r="P295" s="131" t="str">
        <f t="shared" si="28"/>
        <v/>
      </c>
      <c r="Q295" s="135" t="str">
        <f t="shared" si="29"/>
        <v/>
      </c>
      <c r="R295" s="103"/>
      <c r="S295" s="102"/>
      <c r="T295" s="102"/>
      <c r="U295" s="102"/>
    </row>
    <row r="296" s="93" customFormat="1" customHeight="1" spans="2:21">
      <c r="B296" s="94"/>
      <c r="C296" s="95"/>
      <c r="D296" s="95"/>
      <c r="E296" s="95"/>
      <c r="F296" s="96"/>
      <c r="G296" s="97"/>
      <c r="H296" s="98"/>
      <c r="I296" s="129" t="str">
        <f>IF(B296="","",_xlfn.XLOOKUP(N296,#REF!,#REF!))</f>
        <v/>
      </c>
      <c r="J296" s="126" t="str">
        <f>IF(B296="","",_xlfn.XLOOKUP(N296,#REF!,冷暖工资表!B:B))</f>
        <v/>
      </c>
      <c r="K296" s="126" t="str">
        <f t="shared" si="24"/>
        <v/>
      </c>
      <c r="L296" s="126" t="str">
        <f t="shared" si="25"/>
        <v/>
      </c>
      <c r="M296" s="126" t="str">
        <f>IF(Q296="","",_xlfn.XLOOKUP(Q296,立项!W:W,立项!H:H))</f>
        <v/>
      </c>
      <c r="N296" s="130" t="str">
        <f t="shared" si="26"/>
        <v/>
      </c>
      <c r="O296" s="130" t="str">
        <f t="shared" si="27"/>
        <v/>
      </c>
      <c r="P296" s="131" t="str">
        <f t="shared" si="28"/>
        <v/>
      </c>
      <c r="Q296" s="135" t="str">
        <f t="shared" si="29"/>
        <v/>
      </c>
      <c r="R296" s="103"/>
      <c r="S296" s="102"/>
      <c r="T296" s="102"/>
      <c r="U296" s="102"/>
    </row>
    <row r="297" s="93" customFormat="1" customHeight="1" spans="2:21">
      <c r="B297" s="94"/>
      <c r="C297" s="95"/>
      <c r="D297" s="95"/>
      <c r="E297" s="95"/>
      <c r="F297" s="96"/>
      <c r="G297" s="97"/>
      <c r="H297" s="98"/>
      <c r="I297" s="129" t="str">
        <f>IF(B297="","",_xlfn.XLOOKUP(N297,#REF!,#REF!))</f>
        <v/>
      </c>
      <c r="J297" s="126" t="str">
        <f>IF(B297="","",_xlfn.XLOOKUP(N297,#REF!,冷暖工资表!B:B))</f>
        <v/>
      </c>
      <c r="K297" s="126" t="str">
        <f t="shared" si="24"/>
        <v/>
      </c>
      <c r="L297" s="126" t="str">
        <f t="shared" si="25"/>
        <v/>
      </c>
      <c r="M297" s="126" t="str">
        <f>IF(Q297="","",_xlfn.XLOOKUP(Q297,立项!W:W,立项!H:H))</f>
        <v/>
      </c>
      <c r="N297" s="130" t="str">
        <f t="shared" si="26"/>
        <v/>
      </c>
      <c r="O297" s="130" t="str">
        <f t="shared" si="27"/>
        <v/>
      </c>
      <c r="P297" s="131" t="str">
        <f t="shared" si="28"/>
        <v/>
      </c>
      <c r="Q297" s="135" t="str">
        <f t="shared" si="29"/>
        <v/>
      </c>
      <c r="R297" s="103"/>
      <c r="S297" s="102"/>
      <c r="T297" s="102"/>
      <c r="U297" s="102"/>
    </row>
    <row r="298" s="93" customFormat="1" customHeight="1" spans="2:21">
      <c r="B298" s="94"/>
      <c r="C298" s="95"/>
      <c r="D298" s="95"/>
      <c r="E298" s="95"/>
      <c r="F298" s="96"/>
      <c r="G298" s="97"/>
      <c r="H298" s="98"/>
      <c r="I298" s="129" t="str">
        <f>IF(B298="","",_xlfn.XLOOKUP(N298,#REF!,#REF!))</f>
        <v/>
      </c>
      <c r="J298" s="126" t="str">
        <f>IF(B298="","",_xlfn.XLOOKUP(N298,#REF!,冷暖工资表!B:B))</f>
        <v/>
      </c>
      <c r="K298" s="126" t="str">
        <f t="shared" si="24"/>
        <v/>
      </c>
      <c r="L298" s="126" t="str">
        <f t="shared" si="25"/>
        <v/>
      </c>
      <c r="M298" s="126" t="str">
        <f>IF(Q298="","",_xlfn.XLOOKUP(Q298,立项!W:W,立项!H:H))</f>
        <v/>
      </c>
      <c r="N298" s="130" t="str">
        <f t="shared" si="26"/>
        <v/>
      </c>
      <c r="O298" s="130" t="str">
        <f t="shared" si="27"/>
        <v/>
      </c>
      <c r="P298" s="131" t="str">
        <f t="shared" si="28"/>
        <v/>
      </c>
      <c r="Q298" s="135" t="str">
        <f t="shared" si="29"/>
        <v/>
      </c>
      <c r="R298" s="103"/>
      <c r="S298" s="102"/>
      <c r="T298" s="102"/>
      <c r="U298" s="102"/>
    </row>
    <row r="299" s="93" customFormat="1" customHeight="1" spans="2:21">
      <c r="B299" s="94"/>
      <c r="C299" s="95"/>
      <c r="D299" s="95"/>
      <c r="E299" s="95"/>
      <c r="F299" s="96"/>
      <c r="G299" s="97"/>
      <c r="H299" s="98"/>
      <c r="I299" s="129" t="str">
        <f>IF(B299="","",_xlfn.XLOOKUP(N299,#REF!,#REF!))</f>
        <v/>
      </c>
      <c r="J299" s="126" t="str">
        <f>IF(B299="","",_xlfn.XLOOKUP(N299,#REF!,冷暖工资表!B:B))</f>
        <v/>
      </c>
      <c r="K299" s="126" t="str">
        <f t="shared" si="24"/>
        <v/>
      </c>
      <c r="L299" s="126" t="str">
        <f t="shared" si="25"/>
        <v/>
      </c>
      <c r="M299" s="126" t="str">
        <f>IF(Q299="","",_xlfn.XLOOKUP(Q299,立项!W:W,立项!H:H))</f>
        <v/>
      </c>
      <c r="N299" s="130" t="str">
        <f t="shared" si="26"/>
        <v/>
      </c>
      <c r="O299" s="130" t="str">
        <f t="shared" si="27"/>
        <v/>
      </c>
      <c r="P299" s="131" t="str">
        <f t="shared" si="28"/>
        <v/>
      </c>
      <c r="Q299" s="135" t="str">
        <f t="shared" si="29"/>
        <v/>
      </c>
      <c r="R299" s="103"/>
      <c r="S299" s="102"/>
      <c r="T299" s="102"/>
      <c r="U299" s="102"/>
    </row>
    <row r="300" s="93" customFormat="1" customHeight="1" spans="2:21">
      <c r="B300" s="94"/>
      <c r="C300" s="95"/>
      <c r="D300" s="95"/>
      <c r="E300" s="95"/>
      <c r="F300" s="96"/>
      <c r="G300" s="97"/>
      <c r="H300" s="98"/>
      <c r="I300" s="129" t="str">
        <f>IF(B300="","",_xlfn.XLOOKUP(N300,#REF!,#REF!))</f>
        <v/>
      </c>
      <c r="J300" s="126" t="str">
        <f>IF(B300="","",_xlfn.XLOOKUP(N300,#REF!,冷暖工资表!B:B))</f>
        <v/>
      </c>
      <c r="K300" s="126" t="str">
        <f t="shared" si="24"/>
        <v/>
      </c>
      <c r="L300" s="126" t="str">
        <f t="shared" si="25"/>
        <v/>
      </c>
      <c r="M300" s="126" t="str">
        <f>IF(Q300="","",_xlfn.XLOOKUP(Q300,立项!W:W,立项!H:H))</f>
        <v/>
      </c>
      <c r="N300" s="130" t="str">
        <f t="shared" si="26"/>
        <v/>
      </c>
      <c r="O300" s="130" t="str">
        <f t="shared" si="27"/>
        <v/>
      </c>
      <c r="P300" s="131" t="str">
        <f t="shared" si="28"/>
        <v/>
      </c>
      <c r="Q300" s="135" t="str">
        <f t="shared" si="29"/>
        <v/>
      </c>
      <c r="R300" s="103"/>
      <c r="S300" s="102"/>
      <c r="T300" s="102"/>
      <c r="U300" s="102"/>
    </row>
    <row r="301" s="93" customFormat="1" customHeight="1" spans="2:21">
      <c r="B301" s="94"/>
      <c r="C301" s="95"/>
      <c r="D301" s="95"/>
      <c r="E301" s="95"/>
      <c r="F301" s="96"/>
      <c r="G301" s="97"/>
      <c r="H301" s="98"/>
      <c r="I301" s="129" t="str">
        <f>IF(B301="","",_xlfn.XLOOKUP(N301,#REF!,#REF!))</f>
        <v/>
      </c>
      <c r="J301" s="126" t="str">
        <f>IF(B301="","",_xlfn.XLOOKUP(N301,#REF!,冷暖工资表!B:B))</f>
        <v/>
      </c>
      <c r="K301" s="126" t="str">
        <f t="shared" si="24"/>
        <v/>
      </c>
      <c r="L301" s="126" t="str">
        <f t="shared" si="25"/>
        <v/>
      </c>
      <c r="M301" s="126" t="str">
        <f>IF(Q301="","",_xlfn.XLOOKUP(Q301,立项!W:W,立项!H:H))</f>
        <v/>
      </c>
      <c r="N301" s="130" t="str">
        <f t="shared" si="26"/>
        <v/>
      </c>
      <c r="O301" s="130" t="str">
        <f t="shared" si="27"/>
        <v/>
      </c>
      <c r="P301" s="131" t="str">
        <f t="shared" si="28"/>
        <v/>
      </c>
      <c r="Q301" s="135" t="str">
        <f t="shared" si="29"/>
        <v/>
      </c>
      <c r="R301" s="103"/>
      <c r="S301" s="102"/>
      <c r="T301" s="102"/>
      <c r="U301" s="102"/>
    </row>
    <row r="302" s="93" customFormat="1" customHeight="1" spans="2:21">
      <c r="B302" s="94"/>
      <c r="C302" s="95"/>
      <c r="D302" s="95"/>
      <c r="E302" s="95"/>
      <c r="F302" s="96"/>
      <c r="G302" s="97"/>
      <c r="H302" s="98"/>
      <c r="I302" s="129" t="str">
        <f>IF(B302="","",_xlfn.XLOOKUP(N302,#REF!,#REF!))</f>
        <v/>
      </c>
      <c r="J302" s="126" t="str">
        <f>IF(B302="","",_xlfn.XLOOKUP(N302,#REF!,冷暖工资表!B:B))</f>
        <v/>
      </c>
      <c r="K302" s="126" t="str">
        <f t="shared" si="24"/>
        <v/>
      </c>
      <c r="L302" s="126" t="str">
        <f t="shared" si="25"/>
        <v/>
      </c>
      <c r="M302" s="126" t="str">
        <f>IF(Q302="","",_xlfn.XLOOKUP(Q302,立项!W:W,立项!H:H))</f>
        <v/>
      </c>
      <c r="N302" s="130" t="str">
        <f t="shared" si="26"/>
        <v/>
      </c>
      <c r="O302" s="130" t="str">
        <f t="shared" si="27"/>
        <v/>
      </c>
      <c r="P302" s="131" t="str">
        <f t="shared" si="28"/>
        <v/>
      </c>
      <c r="Q302" s="135" t="str">
        <f t="shared" si="29"/>
        <v/>
      </c>
      <c r="R302" s="103"/>
      <c r="S302" s="102"/>
      <c r="T302" s="102"/>
      <c r="U302" s="102"/>
    </row>
    <row r="303" s="93" customFormat="1" customHeight="1" spans="2:21">
      <c r="B303" s="94"/>
      <c r="C303" s="95"/>
      <c r="D303" s="95"/>
      <c r="E303" s="95"/>
      <c r="F303" s="96"/>
      <c r="G303" s="97"/>
      <c r="H303" s="98"/>
      <c r="I303" s="129" t="str">
        <f>IF(B303="","",_xlfn.XLOOKUP(N303,#REF!,#REF!))</f>
        <v/>
      </c>
      <c r="J303" s="126" t="str">
        <f>IF(B303="","",_xlfn.XLOOKUP(N303,#REF!,冷暖工资表!B:B))</f>
        <v/>
      </c>
      <c r="K303" s="126" t="str">
        <f t="shared" si="24"/>
        <v/>
      </c>
      <c r="L303" s="126" t="str">
        <f t="shared" si="25"/>
        <v/>
      </c>
      <c r="M303" s="126" t="str">
        <f>IF(Q303="","",_xlfn.XLOOKUP(Q303,立项!W:W,立项!H:H))</f>
        <v/>
      </c>
      <c r="N303" s="130" t="str">
        <f t="shared" si="26"/>
        <v/>
      </c>
      <c r="O303" s="130" t="str">
        <f t="shared" si="27"/>
        <v/>
      </c>
      <c r="P303" s="131" t="str">
        <f t="shared" si="28"/>
        <v/>
      </c>
      <c r="Q303" s="135" t="str">
        <f t="shared" si="29"/>
        <v/>
      </c>
      <c r="R303" s="103"/>
      <c r="S303" s="102"/>
      <c r="T303" s="102"/>
      <c r="U303" s="102"/>
    </row>
    <row r="304" s="93" customFormat="1" customHeight="1" spans="2:21">
      <c r="B304" s="94"/>
      <c r="C304" s="95"/>
      <c r="D304" s="95"/>
      <c r="E304" s="95"/>
      <c r="F304" s="96"/>
      <c r="G304" s="97"/>
      <c r="H304" s="98"/>
      <c r="I304" s="129" t="str">
        <f>IF(B304="","",_xlfn.XLOOKUP(N304,#REF!,#REF!))</f>
        <v/>
      </c>
      <c r="J304" s="126" t="str">
        <f>IF(B304="","",_xlfn.XLOOKUP(N304,#REF!,冷暖工资表!B:B))</f>
        <v/>
      </c>
      <c r="K304" s="126" t="str">
        <f t="shared" si="24"/>
        <v/>
      </c>
      <c r="L304" s="126" t="str">
        <f t="shared" si="25"/>
        <v/>
      </c>
      <c r="M304" s="126" t="str">
        <f>IF(Q304="","",_xlfn.XLOOKUP(Q304,立项!W:W,立项!H:H))</f>
        <v/>
      </c>
      <c r="N304" s="130" t="str">
        <f t="shared" si="26"/>
        <v/>
      </c>
      <c r="O304" s="130" t="str">
        <f t="shared" si="27"/>
        <v/>
      </c>
      <c r="P304" s="131" t="str">
        <f t="shared" si="28"/>
        <v/>
      </c>
      <c r="Q304" s="135" t="str">
        <f t="shared" si="29"/>
        <v/>
      </c>
      <c r="R304" s="103"/>
      <c r="S304" s="102"/>
      <c r="T304" s="102"/>
      <c r="U304" s="102"/>
    </row>
    <row r="305" s="93" customFormat="1" customHeight="1" spans="2:21">
      <c r="B305" s="94"/>
      <c r="C305" s="95"/>
      <c r="D305" s="95"/>
      <c r="E305" s="95"/>
      <c r="F305" s="96"/>
      <c r="G305" s="97"/>
      <c r="H305" s="98"/>
      <c r="I305" s="129" t="str">
        <f>IF(B305="","",_xlfn.XLOOKUP(N305,#REF!,#REF!))</f>
        <v/>
      </c>
      <c r="J305" s="126" t="str">
        <f>IF(B305="","",_xlfn.XLOOKUP(N305,#REF!,冷暖工资表!B:B))</f>
        <v/>
      </c>
      <c r="K305" s="126" t="str">
        <f t="shared" si="24"/>
        <v/>
      </c>
      <c r="L305" s="126" t="str">
        <f t="shared" si="25"/>
        <v/>
      </c>
      <c r="M305" s="126" t="str">
        <f>IF(Q305="","",_xlfn.XLOOKUP(Q305,立项!W:W,立项!H:H))</f>
        <v/>
      </c>
      <c r="N305" s="130" t="str">
        <f t="shared" si="26"/>
        <v/>
      </c>
      <c r="O305" s="130" t="str">
        <f t="shared" si="27"/>
        <v/>
      </c>
      <c r="P305" s="131" t="str">
        <f t="shared" si="28"/>
        <v/>
      </c>
      <c r="Q305" s="135" t="str">
        <f t="shared" si="29"/>
        <v/>
      </c>
      <c r="R305" s="103"/>
      <c r="S305" s="102"/>
      <c r="T305" s="102"/>
      <c r="U305" s="102"/>
    </row>
    <row r="306" s="93" customFormat="1" customHeight="1" spans="2:21">
      <c r="B306" s="94"/>
      <c r="C306" s="95"/>
      <c r="D306" s="95"/>
      <c r="E306" s="95"/>
      <c r="F306" s="96"/>
      <c r="G306" s="97"/>
      <c r="H306" s="98"/>
      <c r="I306" s="129" t="str">
        <f>IF(B306="","",_xlfn.XLOOKUP(N306,#REF!,#REF!))</f>
        <v/>
      </c>
      <c r="J306" s="126" t="str">
        <f>IF(B306="","",_xlfn.XLOOKUP(N306,#REF!,冷暖工资表!B:B))</f>
        <v/>
      </c>
      <c r="K306" s="126" t="str">
        <f t="shared" si="24"/>
        <v/>
      </c>
      <c r="L306" s="126" t="str">
        <f t="shared" si="25"/>
        <v/>
      </c>
      <c r="M306" s="126" t="str">
        <f>IF(Q306="","",_xlfn.XLOOKUP(Q306,立项!W:W,立项!H:H))</f>
        <v/>
      </c>
      <c r="N306" s="130" t="str">
        <f t="shared" si="26"/>
        <v/>
      </c>
      <c r="O306" s="130" t="str">
        <f t="shared" si="27"/>
        <v/>
      </c>
      <c r="P306" s="131" t="str">
        <f t="shared" si="28"/>
        <v/>
      </c>
      <c r="Q306" s="135" t="str">
        <f t="shared" si="29"/>
        <v/>
      </c>
      <c r="R306" s="103"/>
      <c r="S306" s="102"/>
      <c r="T306" s="102"/>
      <c r="U306" s="102"/>
    </row>
    <row r="307" s="93" customFormat="1" customHeight="1" spans="2:21">
      <c r="B307" s="94"/>
      <c r="C307" s="95"/>
      <c r="D307" s="95"/>
      <c r="E307" s="95"/>
      <c r="F307" s="96"/>
      <c r="G307" s="97"/>
      <c r="H307" s="98"/>
      <c r="I307" s="129" t="str">
        <f>IF(B307="","",_xlfn.XLOOKUP(N307,#REF!,#REF!))</f>
        <v/>
      </c>
      <c r="J307" s="126" t="str">
        <f>IF(B307="","",_xlfn.XLOOKUP(N307,#REF!,冷暖工资表!B:B))</f>
        <v/>
      </c>
      <c r="K307" s="126" t="str">
        <f t="shared" si="24"/>
        <v/>
      </c>
      <c r="L307" s="126" t="str">
        <f t="shared" si="25"/>
        <v/>
      </c>
      <c r="M307" s="126" t="str">
        <f>IF(Q307="","",_xlfn.XLOOKUP(Q307,立项!W:W,立项!H:H))</f>
        <v/>
      </c>
      <c r="N307" s="130" t="str">
        <f t="shared" si="26"/>
        <v/>
      </c>
      <c r="O307" s="130" t="str">
        <f t="shared" si="27"/>
        <v/>
      </c>
      <c r="P307" s="131" t="str">
        <f t="shared" si="28"/>
        <v/>
      </c>
      <c r="Q307" s="135" t="str">
        <f t="shared" si="29"/>
        <v/>
      </c>
      <c r="R307" s="103"/>
      <c r="S307" s="102"/>
      <c r="T307" s="102"/>
      <c r="U307" s="102"/>
    </row>
    <row r="308" s="93" customFormat="1" customHeight="1" spans="2:21">
      <c r="B308" s="94"/>
      <c r="C308" s="95"/>
      <c r="D308" s="95"/>
      <c r="E308" s="95"/>
      <c r="F308" s="96"/>
      <c r="G308" s="97"/>
      <c r="H308" s="98"/>
      <c r="I308" s="129" t="str">
        <f>IF(B308="","",_xlfn.XLOOKUP(N308,#REF!,#REF!))</f>
        <v/>
      </c>
      <c r="J308" s="126" t="str">
        <f>IF(B308="","",_xlfn.XLOOKUP(N308,#REF!,冷暖工资表!B:B))</f>
        <v/>
      </c>
      <c r="K308" s="126" t="str">
        <f t="shared" si="24"/>
        <v/>
      </c>
      <c r="L308" s="126" t="str">
        <f t="shared" si="25"/>
        <v/>
      </c>
      <c r="M308" s="126" t="str">
        <f>IF(Q308="","",_xlfn.XLOOKUP(Q308,立项!W:W,立项!H:H))</f>
        <v/>
      </c>
      <c r="N308" s="130" t="str">
        <f t="shared" si="26"/>
        <v/>
      </c>
      <c r="O308" s="130" t="str">
        <f t="shared" si="27"/>
        <v/>
      </c>
      <c r="P308" s="131" t="str">
        <f t="shared" si="28"/>
        <v/>
      </c>
      <c r="Q308" s="135" t="str">
        <f t="shared" si="29"/>
        <v/>
      </c>
      <c r="R308" s="103"/>
      <c r="S308" s="102"/>
      <c r="T308" s="102"/>
      <c r="U308" s="102"/>
    </row>
    <row r="309" s="93" customFormat="1" customHeight="1" spans="2:21">
      <c r="B309" s="94"/>
      <c r="C309" s="95"/>
      <c r="D309" s="95"/>
      <c r="E309" s="95"/>
      <c r="F309" s="96"/>
      <c r="G309" s="97"/>
      <c r="H309" s="98"/>
      <c r="I309" s="129" t="str">
        <f>IF(B309="","",_xlfn.XLOOKUP(N309,#REF!,#REF!))</f>
        <v/>
      </c>
      <c r="J309" s="126" t="str">
        <f>IF(B309="","",_xlfn.XLOOKUP(N309,#REF!,冷暖工资表!B:B))</f>
        <v/>
      </c>
      <c r="K309" s="126" t="str">
        <f t="shared" si="24"/>
        <v/>
      </c>
      <c r="L309" s="126" t="str">
        <f t="shared" si="25"/>
        <v/>
      </c>
      <c r="M309" s="126" t="str">
        <f>IF(Q309="","",_xlfn.XLOOKUP(Q309,立项!W:W,立项!H:H))</f>
        <v/>
      </c>
      <c r="N309" s="130" t="str">
        <f t="shared" si="26"/>
        <v/>
      </c>
      <c r="O309" s="130" t="str">
        <f t="shared" si="27"/>
        <v/>
      </c>
      <c r="P309" s="131" t="str">
        <f t="shared" si="28"/>
        <v/>
      </c>
      <c r="Q309" s="135" t="str">
        <f t="shared" si="29"/>
        <v/>
      </c>
      <c r="R309" s="103"/>
      <c r="S309" s="102"/>
      <c r="T309" s="102"/>
      <c r="U309" s="102"/>
    </row>
    <row r="310" s="93" customFormat="1" customHeight="1" spans="2:21">
      <c r="B310" s="94"/>
      <c r="C310" s="95"/>
      <c r="D310" s="95"/>
      <c r="E310" s="95"/>
      <c r="F310" s="96"/>
      <c r="G310" s="97"/>
      <c r="H310" s="98"/>
      <c r="I310" s="129" t="str">
        <f>IF(B310="","",_xlfn.XLOOKUP(N310,#REF!,#REF!))</f>
        <v/>
      </c>
      <c r="J310" s="126" t="str">
        <f>IF(B310="","",_xlfn.XLOOKUP(N310,#REF!,冷暖工资表!B:B))</f>
        <v/>
      </c>
      <c r="K310" s="126" t="str">
        <f t="shared" si="24"/>
        <v/>
      </c>
      <c r="L310" s="126" t="str">
        <f t="shared" si="25"/>
        <v/>
      </c>
      <c r="M310" s="126" t="str">
        <f>IF(Q310="","",_xlfn.XLOOKUP(Q310,立项!W:W,立项!H:H))</f>
        <v/>
      </c>
      <c r="N310" s="130" t="str">
        <f t="shared" si="26"/>
        <v/>
      </c>
      <c r="O310" s="130" t="str">
        <f t="shared" si="27"/>
        <v/>
      </c>
      <c r="P310" s="131" t="str">
        <f t="shared" si="28"/>
        <v/>
      </c>
      <c r="Q310" s="135" t="str">
        <f t="shared" si="29"/>
        <v/>
      </c>
      <c r="R310" s="103"/>
      <c r="S310" s="102"/>
      <c r="T310" s="102"/>
      <c r="U310" s="102"/>
    </row>
    <row r="311" s="93" customFormat="1" customHeight="1" spans="2:21">
      <c r="B311" s="94"/>
      <c r="C311" s="95"/>
      <c r="D311" s="95"/>
      <c r="E311" s="95"/>
      <c r="F311" s="96"/>
      <c r="G311" s="97"/>
      <c r="H311" s="98"/>
      <c r="I311" s="129" t="str">
        <f>IF(B311="","",_xlfn.XLOOKUP(N311,#REF!,#REF!))</f>
        <v/>
      </c>
      <c r="J311" s="126" t="str">
        <f>IF(B311="","",_xlfn.XLOOKUP(N311,#REF!,冷暖工资表!B:B))</f>
        <v/>
      </c>
      <c r="K311" s="126" t="str">
        <f t="shared" si="24"/>
        <v/>
      </c>
      <c r="L311" s="126" t="str">
        <f t="shared" si="25"/>
        <v/>
      </c>
      <c r="M311" s="126" t="str">
        <f>IF(Q311="","",_xlfn.XLOOKUP(Q311,立项!W:W,立项!H:H))</f>
        <v/>
      </c>
      <c r="N311" s="130" t="str">
        <f t="shared" si="26"/>
        <v/>
      </c>
      <c r="O311" s="130" t="str">
        <f t="shared" si="27"/>
        <v/>
      </c>
      <c r="P311" s="131" t="str">
        <f t="shared" si="28"/>
        <v/>
      </c>
      <c r="Q311" s="135" t="str">
        <f t="shared" si="29"/>
        <v/>
      </c>
      <c r="R311" s="103"/>
      <c r="S311" s="102"/>
      <c r="T311" s="102"/>
      <c r="U311" s="102"/>
    </row>
    <row r="312" s="93" customFormat="1" customHeight="1" spans="2:21">
      <c r="B312" s="94"/>
      <c r="C312" s="95"/>
      <c r="D312" s="95"/>
      <c r="E312" s="95"/>
      <c r="F312" s="96"/>
      <c r="G312" s="97"/>
      <c r="H312" s="98"/>
      <c r="I312" s="129" t="str">
        <f>IF(B312="","",_xlfn.XLOOKUP(N312,#REF!,#REF!))</f>
        <v/>
      </c>
      <c r="J312" s="126" t="str">
        <f>IF(B312="","",_xlfn.XLOOKUP(N312,#REF!,冷暖工资表!B:B))</f>
        <v/>
      </c>
      <c r="K312" s="126" t="str">
        <f t="shared" si="24"/>
        <v/>
      </c>
      <c r="L312" s="126" t="str">
        <f t="shared" si="25"/>
        <v/>
      </c>
      <c r="M312" s="126" t="str">
        <f>IF(Q312="","",_xlfn.XLOOKUP(Q312,立项!W:W,立项!H:H))</f>
        <v/>
      </c>
      <c r="N312" s="130" t="str">
        <f t="shared" si="26"/>
        <v/>
      </c>
      <c r="O312" s="130" t="str">
        <f t="shared" si="27"/>
        <v/>
      </c>
      <c r="P312" s="131" t="str">
        <f t="shared" si="28"/>
        <v/>
      </c>
      <c r="Q312" s="135" t="str">
        <f t="shared" si="29"/>
        <v/>
      </c>
      <c r="R312" s="103"/>
      <c r="S312" s="102"/>
      <c r="T312" s="102"/>
      <c r="U312" s="102"/>
    </row>
    <row r="313" s="93" customFormat="1" customHeight="1" spans="2:21">
      <c r="B313" s="94"/>
      <c r="C313" s="95"/>
      <c r="D313" s="95"/>
      <c r="E313" s="95"/>
      <c r="F313" s="96"/>
      <c r="G313" s="97"/>
      <c r="H313" s="98"/>
      <c r="I313" s="129" t="str">
        <f>IF(B313="","",_xlfn.XLOOKUP(N313,#REF!,#REF!))</f>
        <v/>
      </c>
      <c r="J313" s="126" t="str">
        <f>IF(B313="","",_xlfn.XLOOKUP(N313,#REF!,冷暖工资表!B:B))</f>
        <v/>
      </c>
      <c r="K313" s="126" t="str">
        <f t="shared" si="24"/>
        <v/>
      </c>
      <c r="L313" s="126" t="str">
        <f t="shared" si="25"/>
        <v/>
      </c>
      <c r="M313" s="126" t="str">
        <f>IF(Q313="","",_xlfn.XLOOKUP(Q313,立项!W:W,立项!H:H))</f>
        <v/>
      </c>
      <c r="N313" s="130" t="str">
        <f t="shared" si="26"/>
        <v/>
      </c>
      <c r="O313" s="130" t="str">
        <f t="shared" si="27"/>
        <v/>
      </c>
      <c r="P313" s="131" t="str">
        <f t="shared" si="28"/>
        <v/>
      </c>
      <c r="Q313" s="135" t="str">
        <f t="shared" si="29"/>
        <v/>
      </c>
      <c r="R313" s="103"/>
      <c r="S313" s="102"/>
      <c r="T313" s="102"/>
      <c r="U313" s="102"/>
    </row>
    <row r="314" s="93" customFormat="1" customHeight="1" spans="2:21">
      <c r="B314" s="94"/>
      <c r="C314" s="95"/>
      <c r="D314" s="95"/>
      <c r="E314" s="95"/>
      <c r="F314" s="96"/>
      <c r="G314" s="97"/>
      <c r="H314" s="98"/>
      <c r="I314" s="129" t="str">
        <f>IF(B314="","",_xlfn.XLOOKUP(N314,#REF!,#REF!))</f>
        <v/>
      </c>
      <c r="J314" s="126" t="str">
        <f>IF(B314="","",_xlfn.XLOOKUP(N314,#REF!,冷暖工资表!B:B))</f>
        <v/>
      </c>
      <c r="K314" s="126" t="str">
        <f t="shared" si="24"/>
        <v/>
      </c>
      <c r="L314" s="126" t="str">
        <f t="shared" si="25"/>
        <v/>
      </c>
      <c r="M314" s="126" t="str">
        <f>IF(Q314="","",_xlfn.XLOOKUP(Q314,立项!W:W,立项!H:H))</f>
        <v/>
      </c>
      <c r="N314" s="130" t="str">
        <f t="shared" si="26"/>
        <v/>
      </c>
      <c r="O314" s="130" t="str">
        <f t="shared" si="27"/>
        <v/>
      </c>
      <c r="P314" s="131" t="str">
        <f t="shared" si="28"/>
        <v/>
      </c>
      <c r="Q314" s="135" t="str">
        <f t="shared" si="29"/>
        <v/>
      </c>
      <c r="R314" s="103"/>
      <c r="S314" s="102"/>
      <c r="T314" s="102"/>
      <c r="U314" s="102"/>
    </row>
    <row r="315" s="93" customFormat="1" customHeight="1" spans="2:21">
      <c r="B315" s="94"/>
      <c r="C315" s="95"/>
      <c r="D315" s="95"/>
      <c r="E315" s="95"/>
      <c r="F315" s="96"/>
      <c r="G315" s="97"/>
      <c r="H315" s="98"/>
      <c r="I315" s="129" t="str">
        <f>IF(B315="","",_xlfn.XLOOKUP(N315,#REF!,#REF!))</f>
        <v/>
      </c>
      <c r="J315" s="126" t="str">
        <f>IF(B315="","",_xlfn.XLOOKUP(N315,#REF!,冷暖工资表!B:B))</f>
        <v/>
      </c>
      <c r="K315" s="126" t="str">
        <f t="shared" si="24"/>
        <v/>
      </c>
      <c r="L315" s="126" t="str">
        <f t="shared" si="25"/>
        <v/>
      </c>
      <c r="M315" s="126" t="str">
        <f>IF(Q315="","",_xlfn.XLOOKUP(Q315,立项!W:W,立项!H:H))</f>
        <v/>
      </c>
      <c r="N315" s="130" t="str">
        <f t="shared" si="26"/>
        <v/>
      </c>
      <c r="O315" s="130" t="str">
        <f t="shared" si="27"/>
        <v/>
      </c>
      <c r="P315" s="131" t="str">
        <f t="shared" si="28"/>
        <v/>
      </c>
      <c r="Q315" s="135" t="str">
        <f t="shared" si="29"/>
        <v/>
      </c>
      <c r="R315" s="103"/>
      <c r="S315" s="102"/>
      <c r="T315" s="102"/>
      <c r="U315" s="102"/>
    </row>
    <row r="316" s="93" customFormat="1" customHeight="1" spans="2:21">
      <c r="B316" s="94"/>
      <c r="C316" s="95"/>
      <c r="D316" s="95"/>
      <c r="E316" s="95"/>
      <c r="F316" s="96"/>
      <c r="G316" s="97"/>
      <c r="H316" s="98"/>
      <c r="I316" s="129" t="str">
        <f>IF(B316="","",_xlfn.XLOOKUP(N316,#REF!,#REF!))</f>
        <v/>
      </c>
      <c r="J316" s="126" t="str">
        <f>IF(B316="","",_xlfn.XLOOKUP(N316,#REF!,冷暖工资表!B:B))</f>
        <v/>
      </c>
      <c r="K316" s="126" t="str">
        <f t="shared" si="24"/>
        <v/>
      </c>
      <c r="L316" s="126" t="str">
        <f t="shared" si="25"/>
        <v/>
      </c>
      <c r="M316" s="126" t="str">
        <f>IF(Q316="","",_xlfn.XLOOKUP(Q316,立项!W:W,立项!H:H))</f>
        <v/>
      </c>
      <c r="N316" s="130" t="str">
        <f t="shared" si="26"/>
        <v/>
      </c>
      <c r="O316" s="130" t="str">
        <f t="shared" si="27"/>
        <v/>
      </c>
      <c r="P316" s="131" t="str">
        <f t="shared" si="28"/>
        <v/>
      </c>
      <c r="Q316" s="135" t="str">
        <f t="shared" si="29"/>
        <v/>
      </c>
      <c r="R316" s="103"/>
      <c r="S316" s="102"/>
      <c r="T316" s="102"/>
      <c r="U316" s="102"/>
    </row>
    <row r="317" s="93" customFormat="1" customHeight="1" spans="2:21">
      <c r="B317" s="94"/>
      <c r="C317" s="95"/>
      <c r="D317" s="95"/>
      <c r="E317" s="95"/>
      <c r="F317" s="96"/>
      <c r="G317" s="97"/>
      <c r="H317" s="98"/>
      <c r="I317" s="129" t="str">
        <f>IF(B317="","",_xlfn.XLOOKUP(N317,#REF!,#REF!))</f>
        <v/>
      </c>
      <c r="J317" s="126" t="str">
        <f>IF(B317="","",_xlfn.XLOOKUP(N317,#REF!,冷暖工资表!B:B))</f>
        <v/>
      </c>
      <c r="K317" s="126" t="str">
        <f t="shared" si="24"/>
        <v/>
      </c>
      <c r="L317" s="126" t="str">
        <f t="shared" si="25"/>
        <v/>
      </c>
      <c r="M317" s="126" t="str">
        <f>IF(Q317="","",_xlfn.XLOOKUP(Q317,立项!W:W,立项!H:H))</f>
        <v/>
      </c>
      <c r="N317" s="130" t="str">
        <f t="shared" si="26"/>
        <v/>
      </c>
      <c r="O317" s="130" t="str">
        <f t="shared" si="27"/>
        <v/>
      </c>
      <c r="P317" s="131" t="str">
        <f t="shared" si="28"/>
        <v/>
      </c>
      <c r="Q317" s="135" t="str">
        <f t="shared" si="29"/>
        <v/>
      </c>
      <c r="R317" s="103"/>
      <c r="S317" s="102"/>
      <c r="T317" s="102"/>
      <c r="U317" s="102"/>
    </row>
    <row r="318" s="93" customFormat="1" customHeight="1" spans="2:21">
      <c r="B318" s="94"/>
      <c r="C318" s="95"/>
      <c r="D318" s="95"/>
      <c r="E318" s="95"/>
      <c r="F318" s="96"/>
      <c r="G318" s="97"/>
      <c r="H318" s="98"/>
      <c r="I318" s="129" t="str">
        <f>IF(B318="","",_xlfn.XLOOKUP(N318,#REF!,#REF!))</f>
        <v/>
      </c>
      <c r="J318" s="126" t="str">
        <f>IF(B318="","",_xlfn.XLOOKUP(N318,#REF!,冷暖工资表!B:B))</f>
        <v/>
      </c>
      <c r="K318" s="126" t="str">
        <f t="shared" si="24"/>
        <v/>
      </c>
      <c r="L318" s="126" t="str">
        <f t="shared" si="25"/>
        <v/>
      </c>
      <c r="M318" s="126" t="str">
        <f>IF(Q318="","",_xlfn.XLOOKUP(Q318,立项!W:W,立项!H:H))</f>
        <v/>
      </c>
      <c r="N318" s="130" t="str">
        <f t="shared" si="26"/>
        <v/>
      </c>
      <c r="O318" s="130" t="str">
        <f t="shared" si="27"/>
        <v/>
      </c>
      <c r="P318" s="131" t="str">
        <f t="shared" si="28"/>
        <v/>
      </c>
      <c r="Q318" s="135" t="str">
        <f t="shared" si="29"/>
        <v/>
      </c>
      <c r="R318" s="103"/>
      <c r="S318" s="102"/>
      <c r="T318" s="102"/>
      <c r="U318" s="102"/>
    </row>
    <row r="319" s="93" customFormat="1" customHeight="1" spans="2:21">
      <c r="B319" s="94"/>
      <c r="C319" s="95"/>
      <c r="D319" s="95"/>
      <c r="E319" s="95"/>
      <c r="F319" s="96"/>
      <c r="G319" s="97"/>
      <c r="H319" s="98"/>
      <c r="I319" s="129" t="str">
        <f>IF(B319="","",_xlfn.XLOOKUP(N319,#REF!,#REF!))</f>
        <v/>
      </c>
      <c r="J319" s="126" t="str">
        <f>IF(B319="","",_xlfn.XLOOKUP(N319,#REF!,冷暖工资表!B:B))</f>
        <v/>
      </c>
      <c r="K319" s="126" t="str">
        <f t="shared" si="24"/>
        <v/>
      </c>
      <c r="L319" s="126" t="str">
        <f t="shared" si="25"/>
        <v/>
      </c>
      <c r="M319" s="126" t="str">
        <f>IF(Q319="","",_xlfn.XLOOKUP(Q319,立项!W:W,立项!H:H))</f>
        <v/>
      </c>
      <c r="N319" s="130" t="str">
        <f t="shared" si="26"/>
        <v/>
      </c>
      <c r="O319" s="130" t="str">
        <f t="shared" si="27"/>
        <v/>
      </c>
      <c r="P319" s="131" t="str">
        <f t="shared" si="28"/>
        <v/>
      </c>
      <c r="Q319" s="135" t="str">
        <f t="shared" si="29"/>
        <v/>
      </c>
      <c r="R319" s="103"/>
      <c r="S319" s="102"/>
      <c r="T319" s="102"/>
      <c r="U319" s="102"/>
    </row>
    <row r="320" s="93" customFormat="1" customHeight="1" spans="2:21">
      <c r="B320" s="94"/>
      <c r="C320" s="95"/>
      <c r="D320" s="95"/>
      <c r="E320" s="95"/>
      <c r="F320" s="96"/>
      <c r="G320" s="97"/>
      <c r="H320" s="98"/>
      <c r="I320" s="129" t="str">
        <f>IF(B320="","",_xlfn.XLOOKUP(N320,#REF!,#REF!))</f>
        <v/>
      </c>
      <c r="J320" s="126" t="str">
        <f>IF(B320="","",_xlfn.XLOOKUP(N320,#REF!,冷暖工资表!B:B))</f>
        <v/>
      </c>
      <c r="K320" s="126" t="str">
        <f t="shared" si="24"/>
        <v/>
      </c>
      <c r="L320" s="126" t="str">
        <f t="shared" si="25"/>
        <v/>
      </c>
      <c r="M320" s="126" t="str">
        <f>IF(Q320="","",_xlfn.XLOOKUP(Q320,立项!W:W,立项!H:H))</f>
        <v/>
      </c>
      <c r="N320" s="130" t="str">
        <f t="shared" si="26"/>
        <v/>
      </c>
      <c r="O320" s="130" t="str">
        <f t="shared" si="27"/>
        <v/>
      </c>
      <c r="P320" s="131" t="str">
        <f t="shared" si="28"/>
        <v/>
      </c>
      <c r="Q320" s="135" t="str">
        <f t="shared" si="29"/>
        <v/>
      </c>
      <c r="R320" s="103"/>
      <c r="S320" s="102"/>
      <c r="T320" s="102"/>
      <c r="U320" s="102"/>
    </row>
    <row r="321" s="93" customFormat="1" customHeight="1" spans="2:21">
      <c r="B321" s="94"/>
      <c r="C321" s="95"/>
      <c r="D321" s="95"/>
      <c r="E321" s="95"/>
      <c r="F321" s="96"/>
      <c r="G321" s="97"/>
      <c r="H321" s="98"/>
      <c r="I321" s="129" t="str">
        <f>IF(B321="","",_xlfn.XLOOKUP(N321,#REF!,#REF!))</f>
        <v/>
      </c>
      <c r="J321" s="126" t="str">
        <f>IF(B321="","",_xlfn.XLOOKUP(N321,#REF!,冷暖工资表!B:B))</f>
        <v/>
      </c>
      <c r="K321" s="126" t="str">
        <f t="shared" si="24"/>
        <v/>
      </c>
      <c r="L321" s="126" t="str">
        <f t="shared" si="25"/>
        <v/>
      </c>
      <c r="M321" s="126" t="str">
        <f>IF(Q321="","",_xlfn.XLOOKUP(Q321,立项!W:W,立项!H:H))</f>
        <v/>
      </c>
      <c r="N321" s="130" t="str">
        <f t="shared" si="26"/>
        <v/>
      </c>
      <c r="O321" s="130" t="str">
        <f t="shared" si="27"/>
        <v/>
      </c>
      <c r="P321" s="131" t="str">
        <f t="shared" si="28"/>
        <v/>
      </c>
      <c r="Q321" s="135" t="str">
        <f t="shared" si="29"/>
        <v/>
      </c>
      <c r="R321" s="103"/>
      <c r="S321" s="102"/>
      <c r="T321" s="102"/>
      <c r="U321" s="102"/>
    </row>
    <row r="322" s="93" customFormat="1" customHeight="1" spans="2:21">
      <c r="B322" s="94"/>
      <c r="C322" s="95"/>
      <c r="D322" s="95"/>
      <c r="E322" s="95"/>
      <c r="F322" s="96"/>
      <c r="G322" s="97"/>
      <c r="H322" s="98"/>
      <c r="I322" s="129" t="str">
        <f>IF(B322="","",_xlfn.XLOOKUP(N322,#REF!,#REF!))</f>
        <v/>
      </c>
      <c r="J322" s="126" t="str">
        <f>IF(B322="","",_xlfn.XLOOKUP(N322,#REF!,冷暖工资表!B:B))</f>
        <v/>
      </c>
      <c r="K322" s="126" t="str">
        <f t="shared" ref="K322:K385" si="30">IF(F322="","",F322-L322)</f>
        <v/>
      </c>
      <c r="L322" s="126" t="str">
        <f t="shared" ref="L322:L385" si="31">IF(F322="","",F322*G322/(1+G322))</f>
        <v/>
      </c>
      <c r="M322" s="126" t="str">
        <f>IF(Q322="","",_xlfn.XLOOKUP(Q322,立项!W:W,立项!H:H))</f>
        <v/>
      </c>
      <c r="N322" s="130" t="str">
        <f t="shared" ref="N322:N385" si="32">IF(H322="","",LEFT(B322,7))</f>
        <v/>
      </c>
      <c r="O322" s="130" t="str">
        <f t="shared" ref="O322:O385" si="33">IF(H322="","",MONTH(H322))</f>
        <v/>
      </c>
      <c r="P322" s="131" t="str">
        <f t="shared" ref="P322:P385" si="34">IF(H322="","",DAY(H322))</f>
        <v/>
      </c>
      <c r="Q322" s="135" t="str">
        <f t="shared" ref="Q322:Q385" si="35">IF(B322="","",MID(B322,9,16))</f>
        <v/>
      </c>
      <c r="R322" s="103"/>
      <c r="S322" s="102"/>
      <c r="T322" s="102"/>
      <c r="U322" s="102"/>
    </row>
    <row r="323" s="93" customFormat="1" customHeight="1" spans="2:21">
      <c r="B323" s="94"/>
      <c r="C323" s="95"/>
      <c r="D323" s="95"/>
      <c r="E323" s="95"/>
      <c r="F323" s="96"/>
      <c r="G323" s="97"/>
      <c r="H323" s="98"/>
      <c r="I323" s="129" t="str">
        <f>IF(B323="","",_xlfn.XLOOKUP(N323,#REF!,#REF!))</f>
        <v/>
      </c>
      <c r="J323" s="126" t="str">
        <f>IF(B323="","",_xlfn.XLOOKUP(N323,#REF!,冷暖工资表!B:B))</f>
        <v/>
      </c>
      <c r="K323" s="126" t="str">
        <f t="shared" si="30"/>
        <v/>
      </c>
      <c r="L323" s="126" t="str">
        <f t="shared" si="31"/>
        <v/>
      </c>
      <c r="M323" s="126" t="str">
        <f>IF(Q323="","",_xlfn.XLOOKUP(Q323,立项!W:W,立项!H:H))</f>
        <v/>
      </c>
      <c r="N323" s="130" t="str">
        <f t="shared" si="32"/>
        <v/>
      </c>
      <c r="O323" s="130" t="str">
        <f t="shared" si="33"/>
        <v/>
      </c>
      <c r="P323" s="131" t="str">
        <f t="shared" si="34"/>
        <v/>
      </c>
      <c r="Q323" s="135" t="str">
        <f t="shared" si="35"/>
        <v/>
      </c>
      <c r="R323" s="103"/>
      <c r="S323" s="102"/>
      <c r="T323" s="102"/>
      <c r="U323" s="102"/>
    </row>
    <row r="324" s="93" customFormat="1" customHeight="1" spans="2:21">
      <c r="B324" s="94"/>
      <c r="C324" s="95"/>
      <c r="D324" s="95"/>
      <c r="E324" s="95"/>
      <c r="F324" s="96"/>
      <c r="G324" s="97"/>
      <c r="H324" s="98"/>
      <c r="I324" s="129" t="str">
        <f>IF(B324="","",_xlfn.XLOOKUP(N324,#REF!,#REF!))</f>
        <v/>
      </c>
      <c r="J324" s="126" t="str">
        <f>IF(B324="","",_xlfn.XLOOKUP(N324,#REF!,冷暖工资表!B:B))</f>
        <v/>
      </c>
      <c r="K324" s="126" t="str">
        <f t="shared" si="30"/>
        <v/>
      </c>
      <c r="L324" s="126" t="str">
        <f t="shared" si="31"/>
        <v/>
      </c>
      <c r="M324" s="126" t="str">
        <f>IF(Q324="","",_xlfn.XLOOKUP(Q324,立项!W:W,立项!H:H))</f>
        <v/>
      </c>
      <c r="N324" s="130" t="str">
        <f t="shared" si="32"/>
        <v/>
      </c>
      <c r="O324" s="130" t="str">
        <f t="shared" si="33"/>
        <v/>
      </c>
      <c r="P324" s="131" t="str">
        <f t="shared" si="34"/>
        <v/>
      </c>
      <c r="Q324" s="135" t="str">
        <f t="shared" si="35"/>
        <v/>
      </c>
      <c r="R324" s="103"/>
      <c r="S324" s="102"/>
      <c r="T324" s="102"/>
      <c r="U324" s="102"/>
    </row>
    <row r="325" s="93" customFormat="1" customHeight="1" spans="2:21">
      <c r="B325" s="94"/>
      <c r="C325" s="95"/>
      <c r="D325" s="95"/>
      <c r="E325" s="95"/>
      <c r="F325" s="96"/>
      <c r="G325" s="97"/>
      <c r="H325" s="98"/>
      <c r="I325" s="129" t="str">
        <f>IF(B325="","",_xlfn.XLOOKUP(N325,#REF!,#REF!))</f>
        <v/>
      </c>
      <c r="J325" s="126" t="str">
        <f>IF(B325="","",_xlfn.XLOOKUP(N325,#REF!,冷暖工资表!B:B))</f>
        <v/>
      </c>
      <c r="K325" s="126" t="str">
        <f t="shared" si="30"/>
        <v/>
      </c>
      <c r="L325" s="126" t="str">
        <f t="shared" si="31"/>
        <v/>
      </c>
      <c r="M325" s="126" t="str">
        <f>IF(Q325="","",_xlfn.XLOOKUP(Q325,立项!W:W,立项!H:H))</f>
        <v/>
      </c>
      <c r="N325" s="130" t="str">
        <f t="shared" si="32"/>
        <v/>
      </c>
      <c r="O325" s="130" t="str">
        <f t="shared" si="33"/>
        <v/>
      </c>
      <c r="P325" s="131" t="str">
        <f t="shared" si="34"/>
        <v/>
      </c>
      <c r="Q325" s="135" t="str">
        <f t="shared" si="35"/>
        <v/>
      </c>
      <c r="R325" s="103"/>
      <c r="S325" s="102"/>
      <c r="T325" s="102"/>
      <c r="U325" s="102"/>
    </row>
    <row r="326" s="93" customFormat="1" customHeight="1" spans="2:21">
      <c r="B326" s="94"/>
      <c r="C326" s="95"/>
      <c r="D326" s="95"/>
      <c r="E326" s="95"/>
      <c r="F326" s="96"/>
      <c r="G326" s="97"/>
      <c r="H326" s="98"/>
      <c r="I326" s="129" t="str">
        <f>IF(B326="","",_xlfn.XLOOKUP(N326,#REF!,#REF!))</f>
        <v/>
      </c>
      <c r="J326" s="126" t="str">
        <f>IF(B326="","",_xlfn.XLOOKUP(N326,#REF!,冷暖工资表!B:B))</f>
        <v/>
      </c>
      <c r="K326" s="126" t="str">
        <f t="shared" si="30"/>
        <v/>
      </c>
      <c r="L326" s="126" t="str">
        <f t="shared" si="31"/>
        <v/>
      </c>
      <c r="M326" s="126" t="str">
        <f>IF(Q326="","",_xlfn.XLOOKUP(Q326,立项!W:W,立项!H:H))</f>
        <v/>
      </c>
      <c r="N326" s="130" t="str">
        <f t="shared" si="32"/>
        <v/>
      </c>
      <c r="O326" s="130" t="str">
        <f t="shared" si="33"/>
        <v/>
      </c>
      <c r="P326" s="131" t="str">
        <f t="shared" si="34"/>
        <v/>
      </c>
      <c r="Q326" s="135" t="str">
        <f t="shared" si="35"/>
        <v/>
      </c>
      <c r="R326" s="103"/>
      <c r="S326" s="102"/>
      <c r="T326" s="102"/>
      <c r="U326" s="102"/>
    </row>
    <row r="327" s="93" customFormat="1" customHeight="1" spans="2:21">
      <c r="B327" s="94"/>
      <c r="C327" s="95"/>
      <c r="D327" s="95"/>
      <c r="E327" s="95"/>
      <c r="F327" s="96"/>
      <c r="G327" s="97"/>
      <c r="H327" s="98"/>
      <c r="I327" s="129" t="str">
        <f>IF(B327="","",_xlfn.XLOOKUP(N327,#REF!,#REF!))</f>
        <v/>
      </c>
      <c r="J327" s="126" t="str">
        <f>IF(B327="","",_xlfn.XLOOKUP(N327,#REF!,冷暖工资表!B:B))</f>
        <v/>
      </c>
      <c r="K327" s="126" t="str">
        <f t="shared" si="30"/>
        <v/>
      </c>
      <c r="L327" s="126" t="str">
        <f t="shared" si="31"/>
        <v/>
      </c>
      <c r="M327" s="126" t="str">
        <f>IF(Q327="","",_xlfn.XLOOKUP(Q327,立项!W:W,立项!H:H))</f>
        <v/>
      </c>
      <c r="N327" s="130" t="str">
        <f t="shared" si="32"/>
        <v/>
      </c>
      <c r="O327" s="130" t="str">
        <f t="shared" si="33"/>
        <v/>
      </c>
      <c r="P327" s="131" t="str">
        <f t="shared" si="34"/>
        <v/>
      </c>
      <c r="Q327" s="135" t="str">
        <f t="shared" si="35"/>
        <v/>
      </c>
      <c r="R327" s="103"/>
      <c r="S327" s="102"/>
      <c r="T327" s="102"/>
      <c r="U327" s="102"/>
    </row>
    <row r="328" s="93" customFormat="1" customHeight="1" spans="2:21">
      <c r="B328" s="94"/>
      <c r="C328" s="95"/>
      <c r="D328" s="95"/>
      <c r="E328" s="95"/>
      <c r="F328" s="96"/>
      <c r="G328" s="97"/>
      <c r="H328" s="98"/>
      <c r="I328" s="129" t="str">
        <f>IF(B328="","",_xlfn.XLOOKUP(N328,#REF!,#REF!))</f>
        <v/>
      </c>
      <c r="J328" s="126" t="str">
        <f>IF(B328="","",_xlfn.XLOOKUP(N328,#REF!,冷暖工资表!B:B))</f>
        <v/>
      </c>
      <c r="K328" s="126" t="str">
        <f t="shared" si="30"/>
        <v/>
      </c>
      <c r="L328" s="126" t="str">
        <f t="shared" si="31"/>
        <v/>
      </c>
      <c r="M328" s="126" t="str">
        <f>IF(Q328="","",_xlfn.XLOOKUP(Q328,立项!W:W,立项!H:H))</f>
        <v/>
      </c>
      <c r="N328" s="130" t="str">
        <f t="shared" si="32"/>
        <v/>
      </c>
      <c r="O328" s="130" t="str">
        <f t="shared" si="33"/>
        <v/>
      </c>
      <c r="P328" s="131" t="str">
        <f t="shared" si="34"/>
        <v/>
      </c>
      <c r="Q328" s="135" t="str">
        <f t="shared" si="35"/>
        <v/>
      </c>
      <c r="R328" s="103"/>
      <c r="S328" s="102"/>
      <c r="T328" s="102"/>
      <c r="U328" s="102"/>
    </row>
    <row r="329" s="93" customFormat="1" customHeight="1" spans="2:21">
      <c r="B329" s="94"/>
      <c r="C329" s="95"/>
      <c r="D329" s="95"/>
      <c r="E329" s="95"/>
      <c r="F329" s="96"/>
      <c r="G329" s="97"/>
      <c r="H329" s="98"/>
      <c r="I329" s="129" t="str">
        <f>IF(B329="","",_xlfn.XLOOKUP(N329,#REF!,#REF!))</f>
        <v/>
      </c>
      <c r="J329" s="126" t="str">
        <f>IF(B329="","",_xlfn.XLOOKUP(N329,#REF!,冷暖工资表!B:B))</f>
        <v/>
      </c>
      <c r="K329" s="126" t="str">
        <f t="shared" si="30"/>
        <v/>
      </c>
      <c r="L329" s="126" t="str">
        <f t="shared" si="31"/>
        <v/>
      </c>
      <c r="M329" s="126" t="str">
        <f>IF(Q329="","",_xlfn.XLOOKUP(Q329,立项!W:W,立项!H:H))</f>
        <v/>
      </c>
      <c r="N329" s="130" t="str">
        <f t="shared" si="32"/>
        <v/>
      </c>
      <c r="O329" s="130" t="str">
        <f t="shared" si="33"/>
        <v/>
      </c>
      <c r="P329" s="131" t="str">
        <f t="shared" si="34"/>
        <v/>
      </c>
      <c r="Q329" s="135" t="str">
        <f t="shared" si="35"/>
        <v/>
      </c>
      <c r="R329" s="103"/>
      <c r="S329" s="102"/>
      <c r="T329" s="102"/>
      <c r="U329" s="102"/>
    </row>
    <row r="330" s="93" customFormat="1" customHeight="1" spans="2:21">
      <c r="B330" s="94"/>
      <c r="C330" s="95"/>
      <c r="D330" s="95"/>
      <c r="E330" s="95"/>
      <c r="F330" s="96"/>
      <c r="G330" s="97"/>
      <c r="H330" s="98"/>
      <c r="I330" s="129" t="str">
        <f>IF(B330="","",_xlfn.XLOOKUP(N330,#REF!,#REF!))</f>
        <v/>
      </c>
      <c r="J330" s="126" t="str">
        <f>IF(B330="","",_xlfn.XLOOKUP(N330,#REF!,冷暖工资表!B:B))</f>
        <v/>
      </c>
      <c r="K330" s="126" t="str">
        <f t="shared" si="30"/>
        <v/>
      </c>
      <c r="L330" s="126" t="str">
        <f t="shared" si="31"/>
        <v/>
      </c>
      <c r="M330" s="126" t="str">
        <f>IF(Q330="","",_xlfn.XLOOKUP(Q330,立项!W:W,立项!H:H))</f>
        <v/>
      </c>
      <c r="N330" s="130" t="str">
        <f t="shared" si="32"/>
        <v/>
      </c>
      <c r="O330" s="130" t="str">
        <f t="shared" si="33"/>
        <v/>
      </c>
      <c r="P330" s="131" t="str">
        <f t="shared" si="34"/>
        <v/>
      </c>
      <c r="Q330" s="135" t="str">
        <f t="shared" si="35"/>
        <v/>
      </c>
      <c r="R330" s="103"/>
      <c r="S330" s="102"/>
      <c r="T330" s="102"/>
      <c r="U330" s="102"/>
    </row>
    <row r="331" s="93" customFormat="1" customHeight="1" spans="2:21">
      <c r="B331" s="94"/>
      <c r="C331" s="95"/>
      <c r="D331" s="95"/>
      <c r="E331" s="95"/>
      <c r="F331" s="96"/>
      <c r="G331" s="97"/>
      <c r="H331" s="98"/>
      <c r="I331" s="129" t="str">
        <f>IF(B331="","",_xlfn.XLOOKUP(N331,#REF!,#REF!))</f>
        <v/>
      </c>
      <c r="J331" s="126" t="str">
        <f>IF(B331="","",_xlfn.XLOOKUP(N331,#REF!,冷暖工资表!B:B))</f>
        <v/>
      </c>
      <c r="K331" s="126" t="str">
        <f t="shared" si="30"/>
        <v/>
      </c>
      <c r="L331" s="126" t="str">
        <f t="shared" si="31"/>
        <v/>
      </c>
      <c r="M331" s="126" t="str">
        <f>IF(Q331="","",_xlfn.XLOOKUP(Q331,立项!W:W,立项!H:H))</f>
        <v/>
      </c>
      <c r="N331" s="130" t="str">
        <f t="shared" si="32"/>
        <v/>
      </c>
      <c r="O331" s="130" t="str">
        <f t="shared" si="33"/>
        <v/>
      </c>
      <c r="P331" s="131" t="str">
        <f t="shared" si="34"/>
        <v/>
      </c>
      <c r="Q331" s="135" t="str">
        <f t="shared" si="35"/>
        <v/>
      </c>
      <c r="R331" s="103"/>
      <c r="S331" s="102"/>
      <c r="T331" s="102"/>
      <c r="U331" s="102"/>
    </row>
    <row r="332" s="93" customFormat="1" customHeight="1" spans="2:21">
      <c r="B332" s="94"/>
      <c r="C332" s="95"/>
      <c r="D332" s="95"/>
      <c r="E332" s="95"/>
      <c r="F332" s="96"/>
      <c r="G332" s="97"/>
      <c r="H332" s="98"/>
      <c r="I332" s="129" t="str">
        <f>IF(B332="","",_xlfn.XLOOKUP(N332,#REF!,#REF!))</f>
        <v/>
      </c>
      <c r="J332" s="126" t="str">
        <f>IF(B332="","",_xlfn.XLOOKUP(N332,#REF!,冷暖工资表!B:B))</f>
        <v/>
      </c>
      <c r="K332" s="126" t="str">
        <f t="shared" si="30"/>
        <v/>
      </c>
      <c r="L332" s="126" t="str">
        <f t="shared" si="31"/>
        <v/>
      </c>
      <c r="M332" s="126" t="str">
        <f>IF(Q332="","",_xlfn.XLOOKUP(Q332,立项!W:W,立项!H:H))</f>
        <v/>
      </c>
      <c r="N332" s="130" t="str">
        <f t="shared" si="32"/>
        <v/>
      </c>
      <c r="O332" s="130" t="str">
        <f t="shared" si="33"/>
        <v/>
      </c>
      <c r="P332" s="131" t="str">
        <f t="shared" si="34"/>
        <v/>
      </c>
      <c r="Q332" s="135" t="str">
        <f t="shared" si="35"/>
        <v/>
      </c>
      <c r="R332" s="103"/>
      <c r="S332" s="102"/>
      <c r="T332" s="102"/>
      <c r="U332" s="102"/>
    </row>
    <row r="333" s="93" customFormat="1" customHeight="1" spans="2:21">
      <c r="B333" s="94"/>
      <c r="C333" s="95"/>
      <c r="D333" s="95"/>
      <c r="E333" s="95"/>
      <c r="F333" s="96"/>
      <c r="G333" s="97"/>
      <c r="H333" s="98"/>
      <c r="I333" s="129" t="str">
        <f>IF(B333="","",_xlfn.XLOOKUP(N333,#REF!,#REF!))</f>
        <v/>
      </c>
      <c r="J333" s="126" t="str">
        <f>IF(B333="","",_xlfn.XLOOKUP(N333,#REF!,冷暖工资表!B:B))</f>
        <v/>
      </c>
      <c r="K333" s="126" t="str">
        <f t="shared" si="30"/>
        <v/>
      </c>
      <c r="L333" s="126" t="str">
        <f t="shared" si="31"/>
        <v/>
      </c>
      <c r="M333" s="126" t="str">
        <f>IF(Q333="","",_xlfn.XLOOKUP(Q333,立项!W:W,立项!H:H))</f>
        <v/>
      </c>
      <c r="N333" s="130" t="str">
        <f t="shared" si="32"/>
        <v/>
      </c>
      <c r="O333" s="130" t="str">
        <f t="shared" si="33"/>
        <v/>
      </c>
      <c r="P333" s="131" t="str">
        <f t="shared" si="34"/>
        <v/>
      </c>
      <c r="Q333" s="135" t="str">
        <f t="shared" si="35"/>
        <v/>
      </c>
      <c r="R333" s="103"/>
      <c r="S333" s="102"/>
      <c r="T333" s="102"/>
      <c r="U333" s="102"/>
    </row>
    <row r="334" s="93" customFormat="1" customHeight="1" spans="2:21">
      <c r="B334" s="94"/>
      <c r="C334" s="95"/>
      <c r="D334" s="95"/>
      <c r="E334" s="95"/>
      <c r="F334" s="96"/>
      <c r="G334" s="97"/>
      <c r="H334" s="98"/>
      <c r="I334" s="129" t="str">
        <f>IF(B334="","",_xlfn.XLOOKUP(N334,#REF!,#REF!))</f>
        <v/>
      </c>
      <c r="J334" s="126" t="str">
        <f>IF(B334="","",_xlfn.XLOOKUP(N334,#REF!,冷暖工资表!B:B))</f>
        <v/>
      </c>
      <c r="K334" s="126" t="str">
        <f t="shared" si="30"/>
        <v/>
      </c>
      <c r="L334" s="126" t="str">
        <f t="shared" si="31"/>
        <v/>
      </c>
      <c r="M334" s="126" t="str">
        <f>IF(Q334="","",_xlfn.XLOOKUP(Q334,立项!W:W,立项!H:H))</f>
        <v/>
      </c>
      <c r="N334" s="130" t="str">
        <f t="shared" si="32"/>
        <v/>
      </c>
      <c r="O334" s="130" t="str">
        <f t="shared" si="33"/>
        <v/>
      </c>
      <c r="P334" s="131" t="str">
        <f t="shared" si="34"/>
        <v/>
      </c>
      <c r="Q334" s="135" t="str">
        <f t="shared" si="35"/>
        <v/>
      </c>
      <c r="R334" s="103"/>
      <c r="S334" s="102"/>
      <c r="T334" s="102"/>
      <c r="U334" s="102"/>
    </row>
    <row r="335" s="93" customFormat="1" customHeight="1" spans="2:21">
      <c r="B335" s="94"/>
      <c r="C335" s="95"/>
      <c r="D335" s="95"/>
      <c r="E335" s="95"/>
      <c r="F335" s="96"/>
      <c r="G335" s="97"/>
      <c r="H335" s="98"/>
      <c r="I335" s="129" t="str">
        <f>IF(B335="","",_xlfn.XLOOKUP(N335,#REF!,#REF!))</f>
        <v/>
      </c>
      <c r="J335" s="126" t="str">
        <f>IF(B335="","",_xlfn.XLOOKUP(N335,#REF!,冷暖工资表!B:B))</f>
        <v/>
      </c>
      <c r="K335" s="126" t="str">
        <f t="shared" si="30"/>
        <v/>
      </c>
      <c r="L335" s="126" t="str">
        <f t="shared" si="31"/>
        <v/>
      </c>
      <c r="M335" s="126" t="str">
        <f>IF(Q335="","",_xlfn.XLOOKUP(Q335,立项!W:W,立项!H:H))</f>
        <v/>
      </c>
      <c r="N335" s="130" t="str">
        <f t="shared" si="32"/>
        <v/>
      </c>
      <c r="O335" s="130" t="str">
        <f t="shared" si="33"/>
        <v/>
      </c>
      <c r="P335" s="131" t="str">
        <f t="shared" si="34"/>
        <v/>
      </c>
      <c r="Q335" s="135" t="str">
        <f t="shared" si="35"/>
        <v/>
      </c>
      <c r="R335" s="103"/>
      <c r="S335" s="102"/>
      <c r="T335" s="102"/>
      <c r="U335" s="102"/>
    </row>
    <row r="336" s="93" customFormat="1" customHeight="1" spans="2:21">
      <c r="B336" s="94"/>
      <c r="C336" s="95"/>
      <c r="D336" s="95"/>
      <c r="E336" s="95"/>
      <c r="F336" s="96"/>
      <c r="G336" s="97"/>
      <c r="H336" s="98"/>
      <c r="I336" s="129" t="str">
        <f>IF(B336="","",_xlfn.XLOOKUP(N336,#REF!,#REF!))</f>
        <v/>
      </c>
      <c r="J336" s="126" t="str">
        <f>IF(B336="","",_xlfn.XLOOKUP(N336,#REF!,冷暖工资表!B:B))</f>
        <v/>
      </c>
      <c r="K336" s="126" t="str">
        <f t="shared" si="30"/>
        <v/>
      </c>
      <c r="L336" s="126" t="str">
        <f t="shared" si="31"/>
        <v/>
      </c>
      <c r="M336" s="126" t="str">
        <f>IF(Q336="","",_xlfn.XLOOKUP(Q336,立项!W:W,立项!H:H))</f>
        <v/>
      </c>
      <c r="N336" s="130" t="str">
        <f t="shared" si="32"/>
        <v/>
      </c>
      <c r="O336" s="130" t="str">
        <f t="shared" si="33"/>
        <v/>
      </c>
      <c r="P336" s="131" t="str">
        <f t="shared" si="34"/>
        <v/>
      </c>
      <c r="Q336" s="135" t="str">
        <f t="shared" si="35"/>
        <v/>
      </c>
      <c r="R336" s="103"/>
      <c r="S336" s="102"/>
      <c r="T336" s="102"/>
      <c r="U336" s="102"/>
    </row>
    <row r="337" s="93" customFormat="1" customHeight="1" spans="2:21">
      <c r="B337" s="94"/>
      <c r="C337" s="95"/>
      <c r="D337" s="95"/>
      <c r="E337" s="95"/>
      <c r="F337" s="96"/>
      <c r="G337" s="97"/>
      <c r="H337" s="98"/>
      <c r="I337" s="129" t="str">
        <f>IF(B337="","",_xlfn.XLOOKUP(N337,#REF!,#REF!))</f>
        <v/>
      </c>
      <c r="J337" s="126" t="str">
        <f>IF(B337="","",_xlfn.XLOOKUP(N337,#REF!,冷暖工资表!B:B))</f>
        <v/>
      </c>
      <c r="K337" s="126" t="str">
        <f t="shared" si="30"/>
        <v/>
      </c>
      <c r="L337" s="126" t="str">
        <f t="shared" si="31"/>
        <v/>
      </c>
      <c r="M337" s="126" t="str">
        <f>IF(Q337="","",_xlfn.XLOOKUP(Q337,立项!W:W,立项!H:H))</f>
        <v/>
      </c>
      <c r="N337" s="130" t="str">
        <f t="shared" si="32"/>
        <v/>
      </c>
      <c r="O337" s="130" t="str">
        <f t="shared" si="33"/>
        <v/>
      </c>
      <c r="P337" s="131" t="str">
        <f t="shared" si="34"/>
        <v/>
      </c>
      <c r="Q337" s="135" t="str">
        <f t="shared" si="35"/>
        <v/>
      </c>
      <c r="R337" s="103"/>
      <c r="S337" s="102"/>
      <c r="T337" s="102"/>
      <c r="U337" s="102"/>
    </row>
    <row r="338" s="93" customFormat="1" customHeight="1" spans="2:21">
      <c r="B338" s="94"/>
      <c r="C338" s="95"/>
      <c r="D338" s="95"/>
      <c r="E338" s="95"/>
      <c r="F338" s="96"/>
      <c r="G338" s="97"/>
      <c r="H338" s="98"/>
      <c r="I338" s="129" t="str">
        <f>IF(B338="","",_xlfn.XLOOKUP(N338,#REF!,#REF!))</f>
        <v/>
      </c>
      <c r="J338" s="126" t="str">
        <f>IF(B338="","",_xlfn.XLOOKUP(N338,#REF!,冷暖工资表!B:B))</f>
        <v/>
      </c>
      <c r="K338" s="126" t="str">
        <f t="shared" si="30"/>
        <v/>
      </c>
      <c r="L338" s="126" t="str">
        <f t="shared" si="31"/>
        <v/>
      </c>
      <c r="M338" s="126" t="str">
        <f>IF(Q338="","",_xlfn.XLOOKUP(Q338,立项!W:W,立项!H:H))</f>
        <v/>
      </c>
      <c r="N338" s="130" t="str">
        <f t="shared" si="32"/>
        <v/>
      </c>
      <c r="O338" s="130" t="str">
        <f t="shared" si="33"/>
        <v/>
      </c>
      <c r="P338" s="131" t="str">
        <f t="shared" si="34"/>
        <v/>
      </c>
      <c r="Q338" s="135" t="str">
        <f t="shared" si="35"/>
        <v/>
      </c>
      <c r="R338" s="103"/>
      <c r="S338" s="102"/>
      <c r="T338" s="102"/>
      <c r="U338" s="102"/>
    </row>
    <row r="339" s="93" customFormat="1" customHeight="1" spans="2:21">
      <c r="B339" s="94"/>
      <c r="C339" s="95"/>
      <c r="D339" s="95"/>
      <c r="E339" s="95"/>
      <c r="F339" s="96"/>
      <c r="G339" s="97"/>
      <c r="H339" s="98"/>
      <c r="I339" s="129" t="str">
        <f>IF(B339="","",_xlfn.XLOOKUP(N339,#REF!,#REF!))</f>
        <v/>
      </c>
      <c r="J339" s="126" t="str">
        <f>IF(B339="","",_xlfn.XLOOKUP(N339,#REF!,冷暖工资表!B:B))</f>
        <v/>
      </c>
      <c r="K339" s="126" t="str">
        <f t="shared" si="30"/>
        <v/>
      </c>
      <c r="L339" s="126" t="str">
        <f t="shared" si="31"/>
        <v/>
      </c>
      <c r="M339" s="126" t="str">
        <f>IF(Q339="","",_xlfn.XLOOKUP(Q339,立项!W:W,立项!H:H))</f>
        <v/>
      </c>
      <c r="N339" s="130" t="str">
        <f t="shared" si="32"/>
        <v/>
      </c>
      <c r="O339" s="130" t="str">
        <f t="shared" si="33"/>
        <v/>
      </c>
      <c r="P339" s="131" t="str">
        <f t="shared" si="34"/>
        <v/>
      </c>
      <c r="Q339" s="135" t="str">
        <f t="shared" si="35"/>
        <v/>
      </c>
      <c r="R339" s="103"/>
      <c r="S339" s="102"/>
      <c r="T339" s="102"/>
      <c r="U339" s="102"/>
    </row>
    <row r="340" s="93" customFormat="1" customHeight="1" spans="2:21">
      <c r="B340" s="94"/>
      <c r="C340" s="95"/>
      <c r="D340" s="95"/>
      <c r="E340" s="95"/>
      <c r="F340" s="96"/>
      <c r="G340" s="97"/>
      <c r="H340" s="98"/>
      <c r="I340" s="129" t="str">
        <f>IF(B340="","",_xlfn.XLOOKUP(N340,#REF!,#REF!))</f>
        <v/>
      </c>
      <c r="J340" s="126" t="str">
        <f>IF(B340="","",_xlfn.XLOOKUP(N340,#REF!,冷暖工资表!B:B))</f>
        <v/>
      </c>
      <c r="K340" s="126" t="str">
        <f t="shared" si="30"/>
        <v/>
      </c>
      <c r="L340" s="126" t="str">
        <f t="shared" si="31"/>
        <v/>
      </c>
      <c r="M340" s="126" t="str">
        <f>IF(Q340="","",_xlfn.XLOOKUP(Q340,立项!W:W,立项!H:H))</f>
        <v/>
      </c>
      <c r="N340" s="130" t="str">
        <f t="shared" si="32"/>
        <v/>
      </c>
      <c r="O340" s="130" t="str">
        <f t="shared" si="33"/>
        <v/>
      </c>
      <c r="P340" s="131" t="str">
        <f t="shared" si="34"/>
        <v/>
      </c>
      <c r="Q340" s="135" t="str">
        <f t="shared" si="35"/>
        <v/>
      </c>
      <c r="R340" s="103"/>
      <c r="S340" s="102"/>
      <c r="T340" s="102"/>
      <c r="U340" s="102"/>
    </row>
    <row r="341" s="93" customFormat="1" customHeight="1" spans="2:21">
      <c r="B341" s="94"/>
      <c r="C341" s="95"/>
      <c r="D341" s="95"/>
      <c r="E341" s="95"/>
      <c r="F341" s="96"/>
      <c r="G341" s="97"/>
      <c r="H341" s="98"/>
      <c r="I341" s="129" t="str">
        <f>IF(B341="","",_xlfn.XLOOKUP(N341,#REF!,#REF!))</f>
        <v/>
      </c>
      <c r="J341" s="126" t="str">
        <f>IF(B341="","",_xlfn.XLOOKUP(N341,#REF!,冷暖工资表!B:B))</f>
        <v/>
      </c>
      <c r="K341" s="126" t="str">
        <f t="shared" si="30"/>
        <v/>
      </c>
      <c r="L341" s="126" t="str">
        <f t="shared" si="31"/>
        <v/>
      </c>
      <c r="M341" s="126" t="str">
        <f>IF(Q341="","",_xlfn.XLOOKUP(Q341,立项!W:W,立项!H:H))</f>
        <v/>
      </c>
      <c r="N341" s="130" t="str">
        <f t="shared" si="32"/>
        <v/>
      </c>
      <c r="O341" s="130" t="str">
        <f t="shared" si="33"/>
        <v/>
      </c>
      <c r="P341" s="131" t="str">
        <f t="shared" si="34"/>
        <v/>
      </c>
      <c r="Q341" s="135" t="str">
        <f t="shared" si="35"/>
        <v/>
      </c>
      <c r="R341" s="103"/>
      <c r="S341" s="102"/>
      <c r="T341" s="102"/>
      <c r="U341" s="102"/>
    </row>
    <row r="342" s="93" customFormat="1" customHeight="1" spans="2:21">
      <c r="B342" s="94"/>
      <c r="C342" s="95"/>
      <c r="D342" s="95"/>
      <c r="E342" s="95"/>
      <c r="F342" s="96"/>
      <c r="G342" s="97"/>
      <c r="H342" s="98"/>
      <c r="I342" s="129" t="str">
        <f>IF(B342="","",_xlfn.XLOOKUP(N342,#REF!,#REF!))</f>
        <v/>
      </c>
      <c r="J342" s="126" t="str">
        <f>IF(B342="","",_xlfn.XLOOKUP(N342,#REF!,冷暖工资表!B:B))</f>
        <v/>
      </c>
      <c r="K342" s="126" t="str">
        <f t="shared" si="30"/>
        <v/>
      </c>
      <c r="L342" s="126" t="str">
        <f t="shared" si="31"/>
        <v/>
      </c>
      <c r="M342" s="126" t="str">
        <f>IF(Q342="","",_xlfn.XLOOKUP(Q342,立项!W:W,立项!H:H))</f>
        <v/>
      </c>
      <c r="N342" s="130" t="str">
        <f t="shared" si="32"/>
        <v/>
      </c>
      <c r="O342" s="130" t="str">
        <f t="shared" si="33"/>
        <v/>
      </c>
      <c r="P342" s="131" t="str">
        <f t="shared" si="34"/>
        <v/>
      </c>
      <c r="Q342" s="135" t="str">
        <f t="shared" si="35"/>
        <v/>
      </c>
      <c r="R342" s="103"/>
      <c r="S342" s="102"/>
      <c r="T342" s="102"/>
      <c r="U342" s="102"/>
    </row>
    <row r="343" s="93" customFormat="1" customHeight="1" spans="2:21">
      <c r="B343" s="94"/>
      <c r="C343" s="95"/>
      <c r="D343" s="95"/>
      <c r="E343" s="95"/>
      <c r="F343" s="96"/>
      <c r="G343" s="97"/>
      <c r="H343" s="98"/>
      <c r="I343" s="129" t="str">
        <f>IF(B343="","",_xlfn.XLOOKUP(N343,#REF!,#REF!))</f>
        <v/>
      </c>
      <c r="J343" s="126" t="str">
        <f>IF(B343="","",_xlfn.XLOOKUP(N343,#REF!,冷暖工资表!B:B))</f>
        <v/>
      </c>
      <c r="K343" s="126" t="str">
        <f t="shared" si="30"/>
        <v/>
      </c>
      <c r="L343" s="126" t="str">
        <f t="shared" si="31"/>
        <v/>
      </c>
      <c r="M343" s="126" t="str">
        <f>IF(Q343="","",_xlfn.XLOOKUP(Q343,立项!W:W,立项!H:H))</f>
        <v/>
      </c>
      <c r="N343" s="130" t="str">
        <f t="shared" si="32"/>
        <v/>
      </c>
      <c r="O343" s="130" t="str">
        <f t="shared" si="33"/>
        <v/>
      </c>
      <c r="P343" s="131" t="str">
        <f t="shared" si="34"/>
        <v/>
      </c>
      <c r="Q343" s="135" t="str">
        <f t="shared" si="35"/>
        <v/>
      </c>
      <c r="R343" s="103"/>
      <c r="S343" s="102"/>
      <c r="T343" s="102"/>
      <c r="U343" s="102"/>
    </row>
    <row r="344" s="93" customFormat="1" customHeight="1" spans="2:21">
      <c r="B344" s="94"/>
      <c r="C344" s="95"/>
      <c r="D344" s="95"/>
      <c r="E344" s="95"/>
      <c r="F344" s="96"/>
      <c r="G344" s="97"/>
      <c r="H344" s="98"/>
      <c r="I344" s="129" t="str">
        <f>IF(B344="","",_xlfn.XLOOKUP(N344,#REF!,#REF!))</f>
        <v/>
      </c>
      <c r="J344" s="126" t="str">
        <f>IF(B344="","",_xlfn.XLOOKUP(N344,#REF!,冷暖工资表!B:B))</f>
        <v/>
      </c>
      <c r="K344" s="126" t="str">
        <f t="shared" si="30"/>
        <v/>
      </c>
      <c r="L344" s="126" t="str">
        <f t="shared" si="31"/>
        <v/>
      </c>
      <c r="M344" s="126" t="str">
        <f>IF(Q344="","",_xlfn.XLOOKUP(Q344,立项!W:W,立项!H:H))</f>
        <v/>
      </c>
      <c r="N344" s="130" t="str">
        <f t="shared" si="32"/>
        <v/>
      </c>
      <c r="O344" s="130" t="str">
        <f t="shared" si="33"/>
        <v/>
      </c>
      <c r="P344" s="131" t="str">
        <f t="shared" si="34"/>
        <v/>
      </c>
      <c r="Q344" s="135" t="str">
        <f t="shared" si="35"/>
        <v/>
      </c>
      <c r="R344" s="103"/>
      <c r="S344" s="102"/>
      <c r="T344" s="102"/>
      <c r="U344" s="102"/>
    </row>
    <row r="345" s="93" customFormat="1" customHeight="1" spans="2:21">
      <c r="B345" s="94"/>
      <c r="C345" s="95"/>
      <c r="D345" s="95"/>
      <c r="E345" s="95"/>
      <c r="F345" s="96"/>
      <c r="G345" s="97"/>
      <c r="H345" s="98"/>
      <c r="I345" s="129" t="str">
        <f>IF(B345="","",_xlfn.XLOOKUP(N345,#REF!,#REF!))</f>
        <v/>
      </c>
      <c r="J345" s="126" t="str">
        <f>IF(B345="","",_xlfn.XLOOKUP(N345,#REF!,冷暖工资表!B:B))</f>
        <v/>
      </c>
      <c r="K345" s="126" t="str">
        <f t="shared" si="30"/>
        <v/>
      </c>
      <c r="L345" s="126" t="str">
        <f t="shared" si="31"/>
        <v/>
      </c>
      <c r="M345" s="126" t="str">
        <f>IF(Q345="","",_xlfn.XLOOKUP(Q345,立项!W:W,立项!H:H))</f>
        <v/>
      </c>
      <c r="N345" s="130" t="str">
        <f t="shared" si="32"/>
        <v/>
      </c>
      <c r="O345" s="130" t="str">
        <f t="shared" si="33"/>
        <v/>
      </c>
      <c r="P345" s="131" t="str">
        <f t="shared" si="34"/>
        <v/>
      </c>
      <c r="Q345" s="135" t="str">
        <f t="shared" si="35"/>
        <v/>
      </c>
      <c r="R345" s="103"/>
      <c r="S345" s="102"/>
      <c r="T345" s="102"/>
      <c r="U345" s="102"/>
    </row>
    <row r="346" s="93" customFormat="1" customHeight="1" spans="2:21">
      <c r="B346" s="94"/>
      <c r="C346" s="95"/>
      <c r="D346" s="95"/>
      <c r="E346" s="95"/>
      <c r="F346" s="96"/>
      <c r="G346" s="97"/>
      <c r="H346" s="98"/>
      <c r="I346" s="129" t="str">
        <f>IF(B346="","",_xlfn.XLOOKUP(N346,#REF!,#REF!))</f>
        <v/>
      </c>
      <c r="J346" s="126" t="str">
        <f>IF(B346="","",_xlfn.XLOOKUP(N346,#REF!,冷暖工资表!B:B))</f>
        <v/>
      </c>
      <c r="K346" s="126" t="str">
        <f t="shared" si="30"/>
        <v/>
      </c>
      <c r="L346" s="126" t="str">
        <f t="shared" si="31"/>
        <v/>
      </c>
      <c r="M346" s="126" t="str">
        <f>IF(Q346="","",_xlfn.XLOOKUP(Q346,立项!W:W,立项!H:H))</f>
        <v/>
      </c>
      <c r="N346" s="130" t="str">
        <f t="shared" si="32"/>
        <v/>
      </c>
      <c r="O346" s="130" t="str">
        <f t="shared" si="33"/>
        <v/>
      </c>
      <c r="P346" s="131" t="str">
        <f t="shared" si="34"/>
        <v/>
      </c>
      <c r="Q346" s="135" t="str">
        <f t="shared" si="35"/>
        <v/>
      </c>
      <c r="R346" s="103"/>
      <c r="S346" s="102"/>
      <c r="T346" s="102"/>
      <c r="U346" s="102"/>
    </row>
    <row r="347" s="93" customFormat="1" customHeight="1" spans="2:21">
      <c r="B347" s="94"/>
      <c r="C347" s="95"/>
      <c r="D347" s="95"/>
      <c r="E347" s="95"/>
      <c r="F347" s="96"/>
      <c r="G347" s="97"/>
      <c r="H347" s="98"/>
      <c r="I347" s="129" t="str">
        <f>IF(B347="","",_xlfn.XLOOKUP(N347,#REF!,#REF!))</f>
        <v/>
      </c>
      <c r="J347" s="126" t="str">
        <f>IF(B347="","",_xlfn.XLOOKUP(N347,#REF!,冷暖工资表!B:B))</f>
        <v/>
      </c>
      <c r="K347" s="126" t="str">
        <f t="shared" si="30"/>
        <v/>
      </c>
      <c r="L347" s="126" t="str">
        <f t="shared" si="31"/>
        <v/>
      </c>
      <c r="M347" s="126" t="str">
        <f>IF(Q347="","",_xlfn.XLOOKUP(Q347,立项!W:W,立项!H:H))</f>
        <v/>
      </c>
      <c r="N347" s="130" t="str">
        <f t="shared" si="32"/>
        <v/>
      </c>
      <c r="O347" s="130" t="str">
        <f t="shared" si="33"/>
        <v/>
      </c>
      <c r="P347" s="131" t="str">
        <f t="shared" si="34"/>
        <v/>
      </c>
      <c r="Q347" s="135" t="str">
        <f t="shared" si="35"/>
        <v/>
      </c>
      <c r="R347" s="103"/>
      <c r="S347" s="102"/>
      <c r="T347" s="102"/>
      <c r="U347" s="102"/>
    </row>
    <row r="348" s="93" customFormat="1" customHeight="1" spans="2:21">
      <c r="B348" s="94"/>
      <c r="C348" s="95"/>
      <c r="D348" s="95"/>
      <c r="E348" s="95"/>
      <c r="F348" s="96"/>
      <c r="G348" s="97"/>
      <c r="H348" s="98"/>
      <c r="I348" s="129" t="str">
        <f>IF(B348="","",_xlfn.XLOOKUP(N348,#REF!,#REF!))</f>
        <v/>
      </c>
      <c r="J348" s="126" t="str">
        <f>IF(B348="","",_xlfn.XLOOKUP(N348,#REF!,冷暖工资表!B:B))</f>
        <v/>
      </c>
      <c r="K348" s="126" t="str">
        <f t="shared" si="30"/>
        <v/>
      </c>
      <c r="L348" s="126" t="str">
        <f t="shared" si="31"/>
        <v/>
      </c>
      <c r="M348" s="126" t="str">
        <f>IF(Q348="","",_xlfn.XLOOKUP(Q348,立项!W:W,立项!H:H))</f>
        <v/>
      </c>
      <c r="N348" s="130" t="str">
        <f t="shared" si="32"/>
        <v/>
      </c>
      <c r="O348" s="130" t="str">
        <f t="shared" si="33"/>
        <v/>
      </c>
      <c r="P348" s="131" t="str">
        <f t="shared" si="34"/>
        <v/>
      </c>
      <c r="Q348" s="135" t="str">
        <f t="shared" si="35"/>
        <v/>
      </c>
      <c r="R348" s="103"/>
      <c r="S348" s="102"/>
      <c r="T348" s="102"/>
      <c r="U348" s="102"/>
    </row>
    <row r="349" s="93" customFormat="1" customHeight="1" spans="2:21">
      <c r="B349" s="94"/>
      <c r="C349" s="95"/>
      <c r="D349" s="95"/>
      <c r="E349" s="95"/>
      <c r="F349" s="96"/>
      <c r="G349" s="97"/>
      <c r="H349" s="98"/>
      <c r="I349" s="129" t="str">
        <f>IF(B349="","",_xlfn.XLOOKUP(N349,#REF!,#REF!))</f>
        <v/>
      </c>
      <c r="J349" s="126" t="str">
        <f>IF(B349="","",_xlfn.XLOOKUP(N349,#REF!,冷暖工资表!B:B))</f>
        <v/>
      </c>
      <c r="K349" s="126" t="str">
        <f t="shared" si="30"/>
        <v/>
      </c>
      <c r="L349" s="126" t="str">
        <f t="shared" si="31"/>
        <v/>
      </c>
      <c r="M349" s="126" t="str">
        <f>IF(Q349="","",_xlfn.XLOOKUP(Q349,立项!W:W,立项!H:H))</f>
        <v/>
      </c>
      <c r="N349" s="130" t="str">
        <f t="shared" si="32"/>
        <v/>
      </c>
      <c r="O349" s="130" t="str">
        <f t="shared" si="33"/>
        <v/>
      </c>
      <c r="P349" s="131" t="str">
        <f t="shared" si="34"/>
        <v/>
      </c>
      <c r="Q349" s="135" t="str">
        <f t="shared" si="35"/>
        <v/>
      </c>
      <c r="R349" s="103"/>
      <c r="S349" s="102"/>
      <c r="T349" s="102"/>
      <c r="U349" s="102"/>
    </row>
    <row r="350" s="93" customFormat="1" customHeight="1" spans="2:21">
      <c r="B350" s="94"/>
      <c r="C350" s="95"/>
      <c r="D350" s="95"/>
      <c r="E350" s="95"/>
      <c r="F350" s="96"/>
      <c r="G350" s="97"/>
      <c r="H350" s="98"/>
      <c r="I350" s="129" t="str">
        <f>IF(B350="","",_xlfn.XLOOKUP(N350,#REF!,#REF!))</f>
        <v/>
      </c>
      <c r="J350" s="126" t="str">
        <f>IF(B350="","",_xlfn.XLOOKUP(N350,#REF!,冷暖工资表!B:B))</f>
        <v/>
      </c>
      <c r="K350" s="126" t="str">
        <f t="shared" si="30"/>
        <v/>
      </c>
      <c r="L350" s="126" t="str">
        <f t="shared" si="31"/>
        <v/>
      </c>
      <c r="M350" s="126" t="str">
        <f>IF(Q350="","",_xlfn.XLOOKUP(Q350,立项!W:W,立项!H:H))</f>
        <v/>
      </c>
      <c r="N350" s="130" t="str">
        <f t="shared" si="32"/>
        <v/>
      </c>
      <c r="O350" s="130" t="str">
        <f t="shared" si="33"/>
        <v/>
      </c>
      <c r="P350" s="131" t="str">
        <f t="shared" si="34"/>
        <v/>
      </c>
      <c r="Q350" s="135" t="str">
        <f t="shared" si="35"/>
        <v/>
      </c>
      <c r="R350" s="103"/>
      <c r="S350" s="102"/>
      <c r="T350" s="102"/>
      <c r="U350" s="102"/>
    </row>
    <row r="351" s="93" customFormat="1" customHeight="1" spans="2:21">
      <c r="B351" s="94"/>
      <c r="C351" s="95"/>
      <c r="D351" s="95"/>
      <c r="E351" s="95"/>
      <c r="F351" s="96"/>
      <c r="G351" s="97"/>
      <c r="H351" s="98"/>
      <c r="I351" s="129" t="str">
        <f>IF(B351="","",_xlfn.XLOOKUP(N351,#REF!,#REF!))</f>
        <v/>
      </c>
      <c r="J351" s="126" t="str">
        <f>IF(B351="","",_xlfn.XLOOKUP(N351,#REF!,冷暖工资表!B:B))</f>
        <v/>
      </c>
      <c r="K351" s="126" t="str">
        <f t="shared" si="30"/>
        <v/>
      </c>
      <c r="L351" s="126" t="str">
        <f t="shared" si="31"/>
        <v/>
      </c>
      <c r="M351" s="126" t="str">
        <f>IF(Q351="","",_xlfn.XLOOKUP(Q351,立项!W:W,立项!H:H))</f>
        <v/>
      </c>
      <c r="N351" s="130" t="str">
        <f t="shared" si="32"/>
        <v/>
      </c>
      <c r="O351" s="130" t="str">
        <f t="shared" si="33"/>
        <v/>
      </c>
      <c r="P351" s="131" t="str">
        <f t="shared" si="34"/>
        <v/>
      </c>
      <c r="Q351" s="135" t="str">
        <f t="shared" si="35"/>
        <v/>
      </c>
      <c r="R351" s="103"/>
      <c r="S351" s="102"/>
      <c r="T351" s="102"/>
      <c r="U351" s="102"/>
    </row>
    <row r="352" s="93" customFormat="1" customHeight="1" spans="2:21">
      <c r="B352" s="94"/>
      <c r="C352" s="95"/>
      <c r="D352" s="95"/>
      <c r="E352" s="95"/>
      <c r="F352" s="96"/>
      <c r="G352" s="97"/>
      <c r="H352" s="98"/>
      <c r="I352" s="129" t="str">
        <f>IF(B352="","",_xlfn.XLOOKUP(N352,#REF!,#REF!))</f>
        <v/>
      </c>
      <c r="J352" s="126" t="str">
        <f>IF(B352="","",_xlfn.XLOOKUP(N352,#REF!,冷暖工资表!B:B))</f>
        <v/>
      </c>
      <c r="K352" s="126" t="str">
        <f t="shared" si="30"/>
        <v/>
      </c>
      <c r="L352" s="126" t="str">
        <f t="shared" si="31"/>
        <v/>
      </c>
      <c r="M352" s="126" t="str">
        <f>IF(Q352="","",_xlfn.XLOOKUP(Q352,立项!W:W,立项!H:H))</f>
        <v/>
      </c>
      <c r="N352" s="130" t="str">
        <f t="shared" si="32"/>
        <v/>
      </c>
      <c r="O352" s="130" t="str">
        <f t="shared" si="33"/>
        <v/>
      </c>
      <c r="P352" s="131" t="str">
        <f t="shared" si="34"/>
        <v/>
      </c>
      <c r="Q352" s="135" t="str">
        <f t="shared" si="35"/>
        <v/>
      </c>
      <c r="R352" s="103"/>
      <c r="S352" s="102"/>
      <c r="T352" s="102"/>
      <c r="U352" s="102"/>
    </row>
    <row r="353" s="93" customFormat="1" customHeight="1" spans="2:21">
      <c r="B353" s="94"/>
      <c r="C353" s="95"/>
      <c r="D353" s="95"/>
      <c r="E353" s="95"/>
      <c r="F353" s="96"/>
      <c r="G353" s="97"/>
      <c r="H353" s="98"/>
      <c r="I353" s="129" t="str">
        <f>IF(B353="","",_xlfn.XLOOKUP(N353,#REF!,#REF!))</f>
        <v/>
      </c>
      <c r="J353" s="126" t="str">
        <f>IF(B353="","",_xlfn.XLOOKUP(N353,#REF!,冷暖工资表!B:B))</f>
        <v/>
      </c>
      <c r="K353" s="126" t="str">
        <f t="shared" si="30"/>
        <v/>
      </c>
      <c r="L353" s="126" t="str">
        <f t="shared" si="31"/>
        <v/>
      </c>
      <c r="M353" s="126" t="str">
        <f>IF(Q353="","",_xlfn.XLOOKUP(Q353,立项!W:W,立项!H:H))</f>
        <v/>
      </c>
      <c r="N353" s="130" t="str">
        <f t="shared" si="32"/>
        <v/>
      </c>
      <c r="O353" s="130" t="str">
        <f t="shared" si="33"/>
        <v/>
      </c>
      <c r="P353" s="131" t="str">
        <f t="shared" si="34"/>
        <v/>
      </c>
      <c r="Q353" s="135" t="str">
        <f t="shared" si="35"/>
        <v/>
      </c>
      <c r="R353" s="103"/>
      <c r="S353" s="102"/>
      <c r="T353" s="102"/>
      <c r="U353" s="102"/>
    </row>
    <row r="354" s="93" customFormat="1" customHeight="1" spans="2:21">
      <c r="B354" s="94"/>
      <c r="C354" s="95"/>
      <c r="D354" s="95"/>
      <c r="E354" s="95"/>
      <c r="F354" s="96"/>
      <c r="G354" s="97"/>
      <c r="H354" s="98"/>
      <c r="I354" s="129" t="str">
        <f>IF(B354="","",_xlfn.XLOOKUP(N354,#REF!,#REF!))</f>
        <v/>
      </c>
      <c r="J354" s="126" t="str">
        <f>IF(B354="","",_xlfn.XLOOKUP(N354,#REF!,冷暖工资表!B:B))</f>
        <v/>
      </c>
      <c r="K354" s="126" t="str">
        <f t="shared" si="30"/>
        <v/>
      </c>
      <c r="L354" s="126" t="str">
        <f t="shared" si="31"/>
        <v/>
      </c>
      <c r="M354" s="126" t="str">
        <f>IF(Q354="","",_xlfn.XLOOKUP(Q354,立项!W:W,立项!H:H))</f>
        <v/>
      </c>
      <c r="N354" s="130" t="str">
        <f t="shared" si="32"/>
        <v/>
      </c>
      <c r="O354" s="130" t="str">
        <f t="shared" si="33"/>
        <v/>
      </c>
      <c r="P354" s="131" t="str">
        <f t="shared" si="34"/>
        <v/>
      </c>
      <c r="Q354" s="135" t="str">
        <f t="shared" si="35"/>
        <v/>
      </c>
      <c r="R354" s="103"/>
      <c r="S354" s="102"/>
      <c r="T354" s="102"/>
      <c r="U354" s="102"/>
    </row>
    <row r="355" s="93" customFormat="1" customHeight="1" spans="2:21">
      <c r="B355" s="94"/>
      <c r="C355" s="95"/>
      <c r="D355" s="95"/>
      <c r="E355" s="95"/>
      <c r="F355" s="96"/>
      <c r="G355" s="97"/>
      <c r="H355" s="98"/>
      <c r="I355" s="129" t="str">
        <f>IF(B355="","",_xlfn.XLOOKUP(N355,#REF!,#REF!))</f>
        <v/>
      </c>
      <c r="J355" s="126" t="str">
        <f>IF(B355="","",_xlfn.XLOOKUP(N355,#REF!,冷暖工资表!B:B))</f>
        <v/>
      </c>
      <c r="K355" s="126" t="str">
        <f t="shared" si="30"/>
        <v/>
      </c>
      <c r="L355" s="126" t="str">
        <f t="shared" si="31"/>
        <v/>
      </c>
      <c r="M355" s="126" t="str">
        <f>IF(Q355="","",_xlfn.XLOOKUP(Q355,立项!W:W,立项!H:H))</f>
        <v/>
      </c>
      <c r="N355" s="130" t="str">
        <f t="shared" si="32"/>
        <v/>
      </c>
      <c r="O355" s="130" t="str">
        <f t="shared" si="33"/>
        <v/>
      </c>
      <c r="P355" s="131" t="str">
        <f t="shared" si="34"/>
        <v/>
      </c>
      <c r="Q355" s="135" t="str">
        <f t="shared" si="35"/>
        <v/>
      </c>
      <c r="R355" s="103"/>
      <c r="S355" s="102"/>
      <c r="T355" s="102"/>
      <c r="U355" s="102"/>
    </row>
    <row r="356" s="93" customFormat="1" customHeight="1" spans="2:21">
      <c r="B356" s="94"/>
      <c r="C356" s="95"/>
      <c r="D356" s="95"/>
      <c r="E356" s="95"/>
      <c r="F356" s="96"/>
      <c r="G356" s="97"/>
      <c r="H356" s="98"/>
      <c r="I356" s="129" t="str">
        <f>IF(B356="","",_xlfn.XLOOKUP(N356,#REF!,#REF!))</f>
        <v/>
      </c>
      <c r="J356" s="126" t="str">
        <f>IF(B356="","",_xlfn.XLOOKUP(N356,#REF!,冷暖工资表!B:B))</f>
        <v/>
      </c>
      <c r="K356" s="126" t="str">
        <f t="shared" si="30"/>
        <v/>
      </c>
      <c r="L356" s="126" t="str">
        <f t="shared" si="31"/>
        <v/>
      </c>
      <c r="M356" s="126" t="str">
        <f>IF(Q356="","",_xlfn.XLOOKUP(Q356,立项!W:W,立项!H:H))</f>
        <v/>
      </c>
      <c r="N356" s="130" t="str">
        <f t="shared" si="32"/>
        <v/>
      </c>
      <c r="O356" s="130" t="str">
        <f t="shared" si="33"/>
        <v/>
      </c>
      <c r="P356" s="131" t="str">
        <f t="shared" si="34"/>
        <v/>
      </c>
      <c r="Q356" s="135" t="str">
        <f t="shared" si="35"/>
        <v/>
      </c>
      <c r="R356" s="103"/>
      <c r="S356" s="102"/>
      <c r="T356" s="102"/>
      <c r="U356" s="102"/>
    </row>
    <row r="357" s="93" customFormat="1" customHeight="1" spans="2:21">
      <c r="B357" s="94"/>
      <c r="C357" s="95"/>
      <c r="D357" s="95"/>
      <c r="E357" s="95"/>
      <c r="F357" s="96"/>
      <c r="G357" s="97"/>
      <c r="H357" s="98"/>
      <c r="I357" s="129" t="str">
        <f>IF(B357="","",_xlfn.XLOOKUP(N357,#REF!,#REF!))</f>
        <v/>
      </c>
      <c r="J357" s="126" t="str">
        <f>IF(B357="","",_xlfn.XLOOKUP(N357,#REF!,冷暖工资表!B:B))</f>
        <v/>
      </c>
      <c r="K357" s="126" t="str">
        <f t="shared" si="30"/>
        <v/>
      </c>
      <c r="L357" s="126" t="str">
        <f t="shared" si="31"/>
        <v/>
      </c>
      <c r="M357" s="126" t="str">
        <f>IF(Q357="","",_xlfn.XLOOKUP(Q357,立项!W:W,立项!H:H))</f>
        <v/>
      </c>
      <c r="N357" s="130" t="str">
        <f t="shared" si="32"/>
        <v/>
      </c>
      <c r="O357" s="130" t="str">
        <f t="shared" si="33"/>
        <v/>
      </c>
      <c r="P357" s="131" t="str">
        <f t="shared" si="34"/>
        <v/>
      </c>
      <c r="Q357" s="135" t="str">
        <f t="shared" si="35"/>
        <v/>
      </c>
      <c r="R357" s="103"/>
      <c r="S357" s="102"/>
      <c r="T357" s="102"/>
      <c r="U357" s="102"/>
    </row>
    <row r="358" s="93" customFormat="1" customHeight="1" spans="2:21">
      <c r="B358" s="94"/>
      <c r="C358" s="95"/>
      <c r="D358" s="95"/>
      <c r="E358" s="95"/>
      <c r="F358" s="96"/>
      <c r="G358" s="97"/>
      <c r="H358" s="98"/>
      <c r="I358" s="129" t="str">
        <f>IF(B358="","",_xlfn.XLOOKUP(N358,#REF!,#REF!))</f>
        <v/>
      </c>
      <c r="J358" s="126" t="str">
        <f>IF(B358="","",_xlfn.XLOOKUP(N358,#REF!,冷暖工资表!B:B))</f>
        <v/>
      </c>
      <c r="K358" s="126" t="str">
        <f t="shared" si="30"/>
        <v/>
      </c>
      <c r="L358" s="126" t="str">
        <f t="shared" si="31"/>
        <v/>
      </c>
      <c r="M358" s="126" t="str">
        <f>IF(Q358="","",_xlfn.XLOOKUP(Q358,立项!W:W,立项!H:H))</f>
        <v/>
      </c>
      <c r="N358" s="130" t="str">
        <f t="shared" si="32"/>
        <v/>
      </c>
      <c r="O358" s="130" t="str">
        <f t="shared" si="33"/>
        <v/>
      </c>
      <c r="P358" s="131" t="str">
        <f t="shared" si="34"/>
        <v/>
      </c>
      <c r="Q358" s="135" t="str">
        <f t="shared" si="35"/>
        <v/>
      </c>
      <c r="R358" s="103"/>
      <c r="S358" s="102"/>
      <c r="T358" s="102"/>
      <c r="U358" s="102"/>
    </row>
    <row r="359" s="93" customFormat="1" customHeight="1" spans="2:21">
      <c r="B359" s="94"/>
      <c r="C359" s="95"/>
      <c r="D359" s="95"/>
      <c r="E359" s="95"/>
      <c r="F359" s="96"/>
      <c r="G359" s="97"/>
      <c r="H359" s="98"/>
      <c r="I359" s="129" t="str">
        <f>IF(B359="","",_xlfn.XLOOKUP(N359,#REF!,#REF!))</f>
        <v/>
      </c>
      <c r="J359" s="126" t="str">
        <f>IF(B359="","",_xlfn.XLOOKUP(N359,#REF!,冷暖工资表!B:B))</f>
        <v/>
      </c>
      <c r="K359" s="126" t="str">
        <f t="shared" si="30"/>
        <v/>
      </c>
      <c r="L359" s="126" t="str">
        <f t="shared" si="31"/>
        <v/>
      </c>
      <c r="M359" s="126" t="str">
        <f>IF(Q359="","",_xlfn.XLOOKUP(Q359,立项!W:W,立项!H:H))</f>
        <v/>
      </c>
      <c r="N359" s="130" t="str">
        <f t="shared" si="32"/>
        <v/>
      </c>
      <c r="O359" s="130" t="str">
        <f t="shared" si="33"/>
        <v/>
      </c>
      <c r="P359" s="131" t="str">
        <f t="shared" si="34"/>
        <v/>
      </c>
      <c r="Q359" s="135" t="str">
        <f t="shared" si="35"/>
        <v/>
      </c>
      <c r="R359" s="103"/>
      <c r="S359" s="102"/>
      <c r="T359" s="102"/>
      <c r="U359" s="102"/>
    </row>
    <row r="360" s="93" customFormat="1" customHeight="1" spans="2:21">
      <c r="B360" s="94"/>
      <c r="C360" s="95"/>
      <c r="D360" s="95"/>
      <c r="E360" s="95"/>
      <c r="F360" s="96"/>
      <c r="G360" s="97"/>
      <c r="H360" s="98"/>
      <c r="I360" s="129" t="str">
        <f>IF(B360="","",_xlfn.XLOOKUP(N360,#REF!,#REF!))</f>
        <v/>
      </c>
      <c r="J360" s="126" t="str">
        <f>IF(B360="","",_xlfn.XLOOKUP(N360,#REF!,冷暖工资表!B:B))</f>
        <v/>
      </c>
      <c r="K360" s="126" t="str">
        <f t="shared" si="30"/>
        <v/>
      </c>
      <c r="L360" s="126" t="str">
        <f t="shared" si="31"/>
        <v/>
      </c>
      <c r="M360" s="126" t="str">
        <f>IF(Q360="","",_xlfn.XLOOKUP(Q360,立项!W:W,立项!H:H))</f>
        <v/>
      </c>
      <c r="N360" s="130" t="str">
        <f t="shared" si="32"/>
        <v/>
      </c>
      <c r="O360" s="130" t="str">
        <f t="shared" si="33"/>
        <v/>
      </c>
      <c r="P360" s="131" t="str">
        <f t="shared" si="34"/>
        <v/>
      </c>
      <c r="Q360" s="135" t="str">
        <f t="shared" si="35"/>
        <v/>
      </c>
      <c r="R360" s="103"/>
      <c r="S360" s="102"/>
      <c r="T360" s="102"/>
      <c r="U360" s="102"/>
    </row>
    <row r="361" s="93" customFormat="1" customHeight="1" spans="2:21">
      <c r="B361" s="94"/>
      <c r="C361" s="95"/>
      <c r="D361" s="95"/>
      <c r="E361" s="95"/>
      <c r="F361" s="96"/>
      <c r="G361" s="97"/>
      <c r="H361" s="98"/>
      <c r="I361" s="129" t="str">
        <f>IF(B361="","",_xlfn.XLOOKUP(N361,#REF!,#REF!))</f>
        <v/>
      </c>
      <c r="J361" s="126" t="str">
        <f>IF(B361="","",_xlfn.XLOOKUP(N361,#REF!,冷暖工资表!B:B))</f>
        <v/>
      </c>
      <c r="K361" s="126" t="str">
        <f t="shared" si="30"/>
        <v/>
      </c>
      <c r="L361" s="126" t="str">
        <f t="shared" si="31"/>
        <v/>
      </c>
      <c r="M361" s="126" t="str">
        <f>IF(Q361="","",_xlfn.XLOOKUP(Q361,立项!W:W,立项!H:H))</f>
        <v/>
      </c>
      <c r="N361" s="130" t="str">
        <f t="shared" si="32"/>
        <v/>
      </c>
      <c r="O361" s="130" t="str">
        <f t="shared" si="33"/>
        <v/>
      </c>
      <c r="P361" s="131" t="str">
        <f t="shared" si="34"/>
        <v/>
      </c>
      <c r="Q361" s="135" t="str">
        <f t="shared" si="35"/>
        <v/>
      </c>
      <c r="R361" s="103"/>
      <c r="S361" s="102"/>
      <c r="T361" s="102"/>
      <c r="U361" s="102"/>
    </row>
    <row r="362" s="93" customFormat="1" customHeight="1" spans="2:21">
      <c r="B362" s="94"/>
      <c r="C362" s="95"/>
      <c r="D362" s="95"/>
      <c r="E362" s="95"/>
      <c r="F362" s="96"/>
      <c r="G362" s="97"/>
      <c r="H362" s="98"/>
      <c r="I362" s="129" t="str">
        <f>IF(B362="","",_xlfn.XLOOKUP(N362,#REF!,#REF!))</f>
        <v/>
      </c>
      <c r="J362" s="126" t="str">
        <f>IF(B362="","",_xlfn.XLOOKUP(N362,#REF!,冷暖工资表!B:B))</f>
        <v/>
      </c>
      <c r="K362" s="126" t="str">
        <f t="shared" si="30"/>
        <v/>
      </c>
      <c r="L362" s="126" t="str">
        <f t="shared" si="31"/>
        <v/>
      </c>
      <c r="M362" s="126" t="str">
        <f>IF(Q362="","",_xlfn.XLOOKUP(Q362,立项!W:W,立项!H:H))</f>
        <v/>
      </c>
      <c r="N362" s="130" t="str">
        <f t="shared" si="32"/>
        <v/>
      </c>
      <c r="O362" s="130" t="str">
        <f t="shared" si="33"/>
        <v/>
      </c>
      <c r="P362" s="131" t="str">
        <f t="shared" si="34"/>
        <v/>
      </c>
      <c r="Q362" s="135" t="str">
        <f t="shared" si="35"/>
        <v/>
      </c>
      <c r="R362" s="103"/>
      <c r="S362" s="102"/>
      <c r="T362" s="102"/>
      <c r="U362" s="102"/>
    </row>
    <row r="363" s="93" customFormat="1" customHeight="1" spans="2:21">
      <c r="B363" s="94"/>
      <c r="C363" s="95"/>
      <c r="D363" s="95"/>
      <c r="E363" s="95"/>
      <c r="F363" s="96"/>
      <c r="G363" s="97"/>
      <c r="H363" s="98"/>
      <c r="I363" s="129" t="str">
        <f>IF(B363="","",_xlfn.XLOOKUP(N363,#REF!,#REF!))</f>
        <v/>
      </c>
      <c r="J363" s="126" t="str">
        <f>IF(B363="","",_xlfn.XLOOKUP(N363,#REF!,冷暖工资表!B:B))</f>
        <v/>
      </c>
      <c r="K363" s="126" t="str">
        <f t="shared" si="30"/>
        <v/>
      </c>
      <c r="L363" s="126" t="str">
        <f t="shared" si="31"/>
        <v/>
      </c>
      <c r="M363" s="126" t="str">
        <f>IF(Q363="","",_xlfn.XLOOKUP(Q363,立项!W:W,立项!H:H))</f>
        <v/>
      </c>
      <c r="N363" s="130" t="str">
        <f t="shared" si="32"/>
        <v/>
      </c>
      <c r="O363" s="130" t="str">
        <f t="shared" si="33"/>
        <v/>
      </c>
      <c r="P363" s="131" t="str">
        <f t="shared" si="34"/>
        <v/>
      </c>
      <c r="Q363" s="135" t="str">
        <f t="shared" si="35"/>
        <v/>
      </c>
      <c r="R363" s="103"/>
      <c r="S363" s="102"/>
      <c r="T363" s="102"/>
      <c r="U363" s="102"/>
    </row>
    <row r="364" s="93" customFormat="1" customHeight="1" spans="2:21">
      <c r="B364" s="94"/>
      <c r="C364" s="95"/>
      <c r="D364" s="95"/>
      <c r="E364" s="95"/>
      <c r="F364" s="96"/>
      <c r="G364" s="97"/>
      <c r="H364" s="98"/>
      <c r="I364" s="129" t="str">
        <f>IF(B364="","",_xlfn.XLOOKUP(N364,#REF!,#REF!))</f>
        <v/>
      </c>
      <c r="J364" s="126" t="str">
        <f>IF(B364="","",_xlfn.XLOOKUP(N364,#REF!,冷暖工资表!B:B))</f>
        <v/>
      </c>
      <c r="K364" s="126" t="str">
        <f t="shared" si="30"/>
        <v/>
      </c>
      <c r="L364" s="126" t="str">
        <f t="shared" si="31"/>
        <v/>
      </c>
      <c r="M364" s="126" t="str">
        <f>IF(Q364="","",_xlfn.XLOOKUP(Q364,立项!W:W,立项!H:H))</f>
        <v/>
      </c>
      <c r="N364" s="130" t="str">
        <f t="shared" si="32"/>
        <v/>
      </c>
      <c r="O364" s="130" t="str">
        <f t="shared" si="33"/>
        <v/>
      </c>
      <c r="P364" s="131" t="str">
        <f t="shared" si="34"/>
        <v/>
      </c>
      <c r="Q364" s="135" t="str">
        <f t="shared" si="35"/>
        <v/>
      </c>
      <c r="R364" s="103"/>
      <c r="S364" s="102"/>
      <c r="T364" s="102"/>
      <c r="U364" s="102"/>
    </row>
    <row r="365" s="93" customFormat="1" customHeight="1" spans="2:21">
      <c r="B365" s="94"/>
      <c r="C365" s="95"/>
      <c r="D365" s="95"/>
      <c r="E365" s="95"/>
      <c r="F365" s="96"/>
      <c r="G365" s="97"/>
      <c r="H365" s="98"/>
      <c r="I365" s="129" t="str">
        <f>IF(B365="","",_xlfn.XLOOKUP(N365,#REF!,#REF!))</f>
        <v/>
      </c>
      <c r="J365" s="126" t="str">
        <f>IF(B365="","",_xlfn.XLOOKUP(N365,#REF!,冷暖工资表!B:B))</f>
        <v/>
      </c>
      <c r="K365" s="126" t="str">
        <f t="shared" si="30"/>
        <v/>
      </c>
      <c r="L365" s="126" t="str">
        <f t="shared" si="31"/>
        <v/>
      </c>
      <c r="M365" s="126" t="str">
        <f>IF(Q365="","",_xlfn.XLOOKUP(Q365,立项!W:W,立项!H:H))</f>
        <v/>
      </c>
      <c r="N365" s="130" t="str">
        <f t="shared" si="32"/>
        <v/>
      </c>
      <c r="O365" s="130" t="str">
        <f t="shared" si="33"/>
        <v/>
      </c>
      <c r="P365" s="131" t="str">
        <f t="shared" si="34"/>
        <v/>
      </c>
      <c r="Q365" s="135" t="str">
        <f t="shared" si="35"/>
        <v/>
      </c>
      <c r="R365" s="103"/>
      <c r="S365" s="102"/>
      <c r="T365" s="102"/>
      <c r="U365" s="102"/>
    </row>
    <row r="366" s="93" customFormat="1" customHeight="1" spans="2:21">
      <c r="B366" s="94"/>
      <c r="C366" s="95"/>
      <c r="D366" s="95"/>
      <c r="E366" s="95"/>
      <c r="F366" s="96"/>
      <c r="G366" s="97"/>
      <c r="H366" s="98"/>
      <c r="I366" s="129" t="str">
        <f>IF(B366="","",_xlfn.XLOOKUP(N366,#REF!,#REF!))</f>
        <v/>
      </c>
      <c r="J366" s="126" t="str">
        <f>IF(B366="","",_xlfn.XLOOKUP(N366,#REF!,冷暖工资表!B:B))</f>
        <v/>
      </c>
      <c r="K366" s="126" t="str">
        <f t="shared" si="30"/>
        <v/>
      </c>
      <c r="L366" s="126" t="str">
        <f t="shared" si="31"/>
        <v/>
      </c>
      <c r="M366" s="126" t="str">
        <f>IF(Q366="","",_xlfn.XLOOKUP(Q366,立项!W:W,立项!H:H))</f>
        <v/>
      </c>
      <c r="N366" s="130" t="str">
        <f t="shared" si="32"/>
        <v/>
      </c>
      <c r="O366" s="130" t="str">
        <f t="shared" si="33"/>
        <v/>
      </c>
      <c r="P366" s="131" t="str">
        <f t="shared" si="34"/>
        <v/>
      </c>
      <c r="Q366" s="135" t="str">
        <f t="shared" si="35"/>
        <v/>
      </c>
      <c r="R366" s="103"/>
      <c r="S366" s="102"/>
      <c r="T366" s="102"/>
      <c r="U366" s="102"/>
    </row>
    <row r="367" s="93" customFormat="1" customHeight="1" spans="2:21">
      <c r="B367" s="94"/>
      <c r="C367" s="95"/>
      <c r="D367" s="95"/>
      <c r="E367" s="95"/>
      <c r="F367" s="96"/>
      <c r="G367" s="97"/>
      <c r="H367" s="98"/>
      <c r="I367" s="129" t="str">
        <f>IF(B367="","",_xlfn.XLOOKUP(N367,#REF!,#REF!))</f>
        <v/>
      </c>
      <c r="J367" s="126" t="str">
        <f>IF(B367="","",_xlfn.XLOOKUP(N367,#REF!,冷暖工资表!B:B))</f>
        <v/>
      </c>
      <c r="K367" s="126" t="str">
        <f t="shared" si="30"/>
        <v/>
      </c>
      <c r="L367" s="126" t="str">
        <f t="shared" si="31"/>
        <v/>
      </c>
      <c r="M367" s="126" t="str">
        <f>IF(Q367="","",_xlfn.XLOOKUP(Q367,立项!W:W,立项!H:H))</f>
        <v/>
      </c>
      <c r="N367" s="130" t="str">
        <f t="shared" si="32"/>
        <v/>
      </c>
      <c r="O367" s="130" t="str">
        <f t="shared" si="33"/>
        <v/>
      </c>
      <c r="P367" s="131" t="str">
        <f t="shared" si="34"/>
        <v/>
      </c>
      <c r="Q367" s="135" t="str">
        <f t="shared" si="35"/>
        <v/>
      </c>
      <c r="R367" s="103"/>
      <c r="S367" s="102"/>
      <c r="T367" s="102"/>
      <c r="U367" s="102"/>
    </row>
    <row r="368" s="93" customFormat="1" customHeight="1" spans="2:21">
      <c r="B368" s="94"/>
      <c r="C368" s="95"/>
      <c r="D368" s="95"/>
      <c r="E368" s="95"/>
      <c r="F368" s="96"/>
      <c r="G368" s="97"/>
      <c r="H368" s="98"/>
      <c r="I368" s="129" t="str">
        <f>IF(B368="","",_xlfn.XLOOKUP(N368,#REF!,#REF!))</f>
        <v/>
      </c>
      <c r="J368" s="126" t="str">
        <f>IF(B368="","",_xlfn.XLOOKUP(N368,#REF!,冷暖工资表!B:B))</f>
        <v/>
      </c>
      <c r="K368" s="126" t="str">
        <f t="shared" si="30"/>
        <v/>
      </c>
      <c r="L368" s="126" t="str">
        <f t="shared" si="31"/>
        <v/>
      </c>
      <c r="M368" s="126" t="str">
        <f>IF(Q368="","",_xlfn.XLOOKUP(Q368,立项!W:W,立项!H:H))</f>
        <v/>
      </c>
      <c r="N368" s="130" t="str">
        <f t="shared" si="32"/>
        <v/>
      </c>
      <c r="O368" s="130" t="str">
        <f t="shared" si="33"/>
        <v/>
      </c>
      <c r="P368" s="131" t="str">
        <f t="shared" si="34"/>
        <v/>
      </c>
      <c r="Q368" s="135" t="str">
        <f t="shared" si="35"/>
        <v/>
      </c>
      <c r="R368" s="103"/>
      <c r="S368" s="102"/>
      <c r="T368" s="102"/>
      <c r="U368" s="102"/>
    </row>
    <row r="369" s="93" customFormat="1" customHeight="1" spans="2:21">
      <c r="B369" s="94"/>
      <c r="C369" s="95"/>
      <c r="D369" s="95"/>
      <c r="E369" s="95"/>
      <c r="F369" s="96"/>
      <c r="G369" s="97"/>
      <c r="H369" s="98"/>
      <c r="I369" s="129" t="str">
        <f>IF(B369="","",_xlfn.XLOOKUP(N369,#REF!,#REF!))</f>
        <v/>
      </c>
      <c r="J369" s="126" t="str">
        <f>IF(B369="","",_xlfn.XLOOKUP(N369,#REF!,冷暖工资表!B:B))</f>
        <v/>
      </c>
      <c r="K369" s="126" t="str">
        <f t="shared" si="30"/>
        <v/>
      </c>
      <c r="L369" s="126" t="str">
        <f t="shared" si="31"/>
        <v/>
      </c>
      <c r="M369" s="126" t="str">
        <f>IF(Q369="","",_xlfn.XLOOKUP(Q369,立项!W:W,立项!H:H))</f>
        <v/>
      </c>
      <c r="N369" s="130" t="str">
        <f t="shared" si="32"/>
        <v/>
      </c>
      <c r="O369" s="130" t="str">
        <f t="shared" si="33"/>
        <v/>
      </c>
      <c r="P369" s="131" t="str">
        <f t="shared" si="34"/>
        <v/>
      </c>
      <c r="Q369" s="135" t="str">
        <f t="shared" si="35"/>
        <v/>
      </c>
      <c r="R369" s="103"/>
      <c r="S369" s="102"/>
      <c r="T369" s="102"/>
      <c r="U369" s="102"/>
    </row>
    <row r="370" s="93" customFormat="1" customHeight="1" spans="2:21">
      <c r="B370" s="94"/>
      <c r="C370" s="95"/>
      <c r="D370" s="95"/>
      <c r="E370" s="95"/>
      <c r="F370" s="96"/>
      <c r="G370" s="97"/>
      <c r="H370" s="98"/>
      <c r="I370" s="129" t="str">
        <f>IF(B370="","",_xlfn.XLOOKUP(N370,#REF!,#REF!))</f>
        <v/>
      </c>
      <c r="J370" s="126" t="str">
        <f>IF(B370="","",_xlfn.XLOOKUP(N370,#REF!,冷暖工资表!B:B))</f>
        <v/>
      </c>
      <c r="K370" s="126" t="str">
        <f t="shared" si="30"/>
        <v/>
      </c>
      <c r="L370" s="126" t="str">
        <f t="shared" si="31"/>
        <v/>
      </c>
      <c r="M370" s="126" t="str">
        <f>IF(Q370="","",_xlfn.XLOOKUP(Q370,立项!W:W,立项!H:H))</f>
        <v/>
      </c>
      <c r="N370" s="130" t="str">
        <f t="shared" si="32"/>
        <v/>
      </c>
      <c r="O370" s="130" t="str">
        <f t="shared" si="33"/>
        <v/>
      </c>
      <c r="P370" s="131" t="str">
        <f t="shared" si="34"/>
        <v/>
      </c>
      <c r="Q370" s="135" t="str">
        <f t="shared" si="35"/>
        <v/>
      </c>
      <c r="R370" s="103"/>
      <c r="S370" s="102"/>
      <c r="T370" s="102"/>
      <c r="U370" s="102"/>
    </row>
    <row r="371" s="93" customFormat="1" customHeight="1" spans="2:21">
      <c r="B371" s="94"/>
      <c r="C371" s="95"/>
      <c r="D371" s="95"/>
      <c r="E371" s="95"/>
      <c r="F371" s="96"/>
      <c r="G371" s="97"/>
      <c r="H371" s="98"/>
      <c r="I371" s="129" t="str">
        <f>IF(B371="","",_xlfn.XLOOKUP(N371,#REF!,#REF!))</f>
        <v/>
      </c>
      <c r="J371" s="126" t="str">
        <f>IF(B371="","",_xlfn.XLOOKUP(N371,#REF!,冷暖工资表!B:B))</f>
        <v/>
      </c>
      <c r="K371" s="126" t="str">
        <f t="shared" si="30"/>
        <v/>
      </c>
      <c r="L371" s="126" t="str">
        <f t="shared" si="31"/>
        <v/>
      </c>
      <c r="M371" s="126" t="str">
        <f>IF(Q371="","",_xlfn.XLOOKUP(Q371,立项!W:W,立项!H:H))</f>
        <v/>
      </c>
      <c r="N371" s="130" t="str">
        <f t="shared" si="32"/>
        <v/>
      </c>
      <c r="O371" s="130" t="str">
        <f t="shared" si="33"/>
        <v/>
      </c>
      <c r="P371" s="131" t="str">
        <f t="shared" si="34"/>
        <v/>
      </c>
      <c r="Q371" s="135" t="str">
        <f t="shared" si="35"/>
        <v/>
      </c>
      <c r="R371" s="103"/>
      <c r="S371" s="102"/>
      <c r="T371" s="102"/>
      <c r="U371" s="102"/>
    </row>
    <row r="372" s="93" customFormat="1" customHeight="1" spans="2:21">
      <c r="B372" s="94"/>
      <c r="C372" s="95"/>
      <c r="D372" s="95"/>
      <c r="E372" s="95"/>
      <c r="F372" s="96"/>
      <c r="G372" s="97"/>
      <c r="H372" s="98"/>
      <c r="I372" s="129" t="str">
        <f>IF(B372="","",_xlfn.XLOOKUP(N372,#REF!,#REF!))</f>
        <v/>
      </c>
      <c r="J372" s="126" t="str">
        <f>IF(B372="","",_xlfn.XLOOKUP(N372,#REF!,冷暖工资表!B:B))</f>
        <v/>
      </c>
      <c r="K372" s="126" t="str">
        <f t="shared" si="30"/>
        <v/>
      </c>
      <c r="L372" s="126" t="str">
        <f t="shared" si="31"/>
        <v/>
      </c>
      <c r="M372" s="126" t="str">
        <f>IF(Q372="","",_xlfn.XLOOKUP(Q372,立项!W:W,立项!H:H))</f>
        <v/>
      </c>
      <c r="N372" s="130" t="str">
        <f t="shared" si="32"/>
        <v/>
      </c>
      <c r="O372" s="130" t="str">
        <f t="shared" si="33"/>
        <v/>
      </c>
      <c r="P372" s="131" t="str">
        <f t="shared" si="34"/>
        <v/>
      </c>
      <c r="Q372" s="135" t="str">
        <f t="shared" si="35"/>
        <v/>
      </c>
      <c r="R372" s="103"/>
      <c r="S372" s="102"/>
      <c r="T372" s="102"/>
      <c r="U372" s="102"/>
    </row>
    <row r="373" s="93" customFormat="1" customHeight="1" spans="2:21">
      <c r="B373" s="94"/>
      <c r="C373" s="95"/>
      <c r="D373" s="95"/>
      <c r="E373" s="95"/>
      <c r="F373" s="96"/>
      <c r="G373" s="97"/>
      <c r="H373" s="98"/>
      <c r="I373" s="129" t="str">
        <f>IF(B373="","",_xlfn.XLOOKUP(N373,#REF!,#REF!))</f>
        <v/>
      </c>
      <c r="J373" s="126" t="str">
        <f>IF(B373="","",_xlfn.XLOOKUP(N373,#REF!,冷暖工资表!B:B))</f>
        <v/>
      </c>
      <c r="K373" s="126" t="str">
        <f t="shared" si="30"/>
        <v/>
      </c>
      <c r="L373" s="126" t="str">
        <f t="shared" si="31"/>
        <v/>
      </c>
      <c r="M373" s="126" t="str">
        <f>IF(Q373="","",_xlfn.XLOOKUP(Q373,立项!W:W,立项!H:H))</f>
        <v/>
      </c>
      <c r="N373" s="130" t="str">
        <f t="shared" si="32"/>
        <v/>
      </c>
      <c r="O373" s="130" t="str">
        <f t="shared" si="33"/>
        <v/>
      </c>
      <c r="P373" s="131" t="str">
        <f t="shared" si="34"/>
        <v/>
      </c>
      <c r="Q373" s="135" t="str">
        <f t="shared" si="35"/>
        <v/>
      </c>
      <c r="R373" s="103"/>
      <c r="S373" s="102"/>
      <c r="T373" s="102"/>
      <c r="U373" s="102"/>
    </row>
    <row r="374" s="93" customFormat="1" customHeight="1" spans="2:21">
      <c r="B374" s="94"/>
      <c r="C374" s="95"/>
      <c r="D374" s="95"/>
      <c r="E374" s="95"/>
      <c r="F374" s="96"/>
      <c r="G374" s="97"/>
      <c r="H374" s="98"/>
      <c r="I374" s="129" t="str">
        <f>IF(B374="","",_xlfn.XLOOKUP(N374,#REF!,#REF!))</f>
        <v/>
      </c>
      <c r="J374" s="126" t="str">
        <f>IF(B374="","",_xlfn.XLOOKUP(N374,#REF!,冷暖工资表!B:B))</f>
        <v/>
      </c>
      <c r="K374" s="126" t="str">
        <f t="shared" si="30"/>
        <v/>
      </c>
      <c r="L374" s="126" t="str">
        <f t="shared" si="31"/>
        <v/>
      </c>
      <c r="M374" s="126" t="str">
        <f>IF(Q374="","",_xlfn.XLOOKUP(Q374,立项!W:W,立项!H:H))</f>
        <v/>
      </c>
      <c r="N374" s="130" t="str">
        <f t="shared" si="32"/>
        <v/>
      </c>
      <c r="O374" s="130" t="str">
        <f t="shared" si="33"/>
        <v/>
      </c>
      <c r="P374" s="131" t="str">
        <f t="shared" si="34"/>
        <v/>
      </c>
      <c r="Q374" s="135" t="str">
        <f t="shared" si="35"/>
        <v/>
      </c>
      <c r="R374" s="103"/>
      <c r="S374" s="102"/>
      <c r="T374" s="102"/>
      <c r="U374" s="102"/>
    </row>
    <row r="375" s="93" customFormat="1" customHeight="1" spans="2:21">
      <c r="B375" s="94"/>
      <c r="C375" s="95"/>
      <c r="D375" s="95"/>
      <c r="E375" s="95"/>
      <c r="F375" s="96"/>
      <c r="G375" s="97"/>
      <c r="H375" s="98"/>
      <c r="I375" s="129" t="str">
        <f>IF(B375="","",_xlfn.XLOOKUP(N375,#REF!,#REF!))</f>
        <v/>
      </c>
      <c r="J375" s="126" t="str">
        <f>IF(B375="","",_xlfn.XLOOKUP(N375,#REF!,冷暖工资表!B:B))</f>
        <v/>
      </c>
      <c r="K375" s="126" t="str">
        <f t="shared" si="30"/>
        <v/>
      </c>
      <c r="L375" s="126" t="str">
        <f t="shared" si="31"/>
        <v/>
      </c>
      <c r="M375" s="126" t="str">
        <f>IF(Q375="","",_xlfn.XLOOKUP(Q375,立项!W:W,立项!H:H))</f>
        <v/>
      </c>
      <c r="N375" s="130" t="str">
        <f t="shared" si="32"/>
        <v/>
      </c>
      <c r="O375" s="130" t="str">
        <f t="shared" si="33"/>
        <v/>
      </c>
      <c r="P375" s="131" t="str">
        <f t="shared" si="34"/>
        <v/>
      </c>
      <c r="Q375" s="135" t="str">
        <f t="shared" si="35"/>
        <v/>
      </c>
      <c r="R375" s="103"/>
      <c r="S375" s="102"/>
      <c r="T375" s="102"/>
      <c r="U375" s="102"/>
    </row>
    <row r="376" s="93" customFormat="1" customHeight="1" spans="2:21">
      <c r="B376" s="94"/>
      <c r="C376" s="95"/>
      <c r="D376" s="95"/>
      <c r="E376" s="95"/>
      <c r="F376" s="96"/>
      <c r="G376" s="97"/>
      <c r="H376" s="98"/>
      <c r="I376" s="129" t="str">
        <f>IF(B376="","",_xlfn.XLOOKUP(N376,#REF!,#REF!))</f>
        <v/>
      </c>
      <c r="J376" s="126" t="str">
        <f>IF(B376="","",_xlfn.XLOOKUP(N376,#REF!,冷暖工资表!B:B))</f>
        <v/>
      </c>
      <c r="K376" s="126" t="str">
        <f t="shared" si="30"/>
        <v/>
      </c>
      <c r="L376" s="126" t="str">
        <f t="shared" si="31"/>
        <v/>
      </c>
      <c r="M376" s="126" t="str">
        <f>IF(Q376="","",_xlfn.XLOOKUP(Q376,立项!W:W,立项!H:H))</f>
        <v/>
      </c>
      <c r="N376" s="130" t="str">
        <f t="shared" si="32"/>
        <v/>
      </c>
      <c r="O376" s="130" t="str">
        <f t="shared" si="33"/>
        <v/>
      </c>
      <c r="P376" s="131" t="str">
        <f t="shared" si="34"/>
        <v/>
      </c>
      <c r="Q376" s="135" t="str">
        <f t="shared" si="35"/>
        <v/>
      </c>
      <c r="R376" s="103"/>
      <c r="S376" s="102"/>
      <c r="T376" s="102"/>
      <c r="U376" s="102"/>
    </row>
    <row r="377" s="93" customFormat="1" customHeight="1" spans="2:21">
      <c r="B377" s="94"/>
      <c r="C377" s="95"/>
      <c r="D377" s="95"/>
      <c r="E377" s="95"/>
      <c r="F377" s="96"/>
      <c r="G377" s="97"/>
      <c r="H377" s="98"/>
      <c r="I377" s="129" t="str">
        <f>IF(B377="","",_xlfn.XLOOKUP(N377,#REF!,#REF!))</f>
        <v/>
      </c>
      <c r="J377" s="126" t="str">
        <f>IF(B377="","",_xlfn.XLOOKUP(N377,#REF!,冷暖工资表!B:B))</f>
        <v/>
      </c>
      <c r="K377" s="126" t="str">
        <f t="shared" si="30"/>
        <v/>
      </c>
      <c r="L377" s="126" t="str">
        <f t="shared" si="31"/>
        <v/>
      </c>
      <c r="M377" s="126" t="str">
        <f>IF(Q377="","",_xlfn.XLOOKUP(Q377,立项!W:W,立项!H:H))</f>
        <v/>
      </c>
      <c r="N377" s="130" t="str">
        <f t="shared" si="32"/>
        <v/>
      </c>
      <c r="O377" s="130" t="str">
        <f t="shared" si="33"/>
        <v/>
      </c>
      <c r="P377" s="131" t="str">
        <f t="shared" si="34"/>
        <v/>
      </c>
      <c r="Q377" s="135" t="str">
        <f t="shared" si="35"/>
        <v/>
      </c>
      <c r="R377" s="103"/>
      <c r="S377" s="102"/>
      <c r="T377" s="102"/>
      <c r="U377" s="102"/>
    </row>
    <row r="378" s="93" customFormat="1" customHeight="1" spans="2:21">
      <c r="B378" s="94"/>
      <c r="C378" s="95"/>
      <c r="D378" s="95"/>
      <c r="E378" s="95"/>
      <c r="F378" s="96"/>
      <c r="G378" s="97"/>
      <c r="H378" s="98"/>
      <c r="I378" s="129" t="str">
        <f>IF(B378="","",_xlfn.XLOOKUP(N378,#REF!,#REF!))</f>
        <v/>
      </c>
      <c r="J378" s="126" t="str">
        <f>IF(B378="","",_xlfn.XLOOKUP(N378,#REF!,冷暖工资表!B:B))</f>
        <v/>
      </c>
      <c r="K378" s="126" t="str">
        <f t="shared" si="30"/>
        <v/>
      </c>
      <c r="L378" s="126" t="str">
        <f t="shared" si="31"/>
        <v/>
      </c>
      <c r="M378" s="126" t="str">
        <f>IF(Q378="","",_xlfn.XLOOKUP(Q378,立项!W:W,立项!H:H))</f>
        <v/>
      </c>
      <c r="N378" s="130" t="str">
        <f t="shared" si="32"/>
        <v/>
      </c>
      <c r="O378" s="130" t="str">
        <f t="shared" si="33"/>
        <v/>
      </c>
      <c r="P378" s="131" t="str">
        <f t="shared" si="34"/>
        <v/>
      </c>
      <c r="Q378" s="135" t="str">
        <f t="shared" si="35"/>
        <v/>
      </c>
      <c r="R378" s="103"/>
      <c r="S378" s="102"/>
      <c r="T378" s="102"/>
      <c r="U378" s="102"/>
    </row>
    <row r="379" s="93" customFormat="1" customHeight="1" spans="2:21">
      <c r="B379" s="94"/>
      <c r="C379" s="95"/>
      <c r="D379" s="95"/>
      <c r="E379" s="95"/>
      <c r="F379" s="96"/>
      <c r="G379" s="97"/>
      <c r="H379" s="98"/>
      <c r="I379" s="129" t="str">
        <f>IF(B379="","",_xlfn.XLOOKUP(N379,#REF!,#REF!))</f>
        <v/>
      </c>
      <c r="J379" s="126" t="str">
        <f>IF(B379="","",_xlfn.XLOOKUP(N379,#REF!,冷暖工资表!B:B))</f>
        <v/>
      </c>
      <c r="K379" s="126" t="str">
        <f t="shared" si="30"/>
        <v/>
      </c>
      <c r="L379" s="126" t="str">
        <f t="shared" si="31"/>
        <v/>
      </c>
      <c r="M379" s="126" t="str">
        <f>IF(Q379="","",_xlfn.XLOOKUP(Q379,立项!W:W,立项!H:H))</f>
        <v/>
      </c>
      <c r="N379" s="130" t="str">
        <f t="shared" si="32"/>
        <v/>
      </c>
      <c r="O379" s="130" t="str">
        <f t="shared" si="33"/>
        <v/>
      </c>
      <c r="P379" s="131" t="str">
        <f t="shared" si="34"/>
        <v/>
      </c>
      <c r="Q379" s="135" t="str">
        <f t="shared" si="35"/>
        <v/>
      </c>
      <c r="R379" s="103"/>
      <c r="S379" s="102"/>
      <c r="T379" s="102"/>
      <c r="U379" s="102"/>
    </row>
    <row r="380" s="93" customFormat="1" customHeight="1" spans="2:21">
      <c r="B380" s="94"/>
      <c r="C380" s="95"/>
      <c r="D380" s="95"/>
      <c r="E380" s="95"/>
      <c r="F380" s="96"/>
      <c r="G380" s="97"/>
      <c r="H380" s="98"/>
      <c r="I380" s="129" t="str">
        <f>IF(B380="","",_xlfn.XLOOKUP(N380,#REF!,#REF!))</f>
        <v/>
      </c>
      <c r="J380" s="126" t="str">
        <f>IF(B380="","",_xlfn.XLOOKUP(N380,#REF!,冷暖工资表!B:B))</f>
        <v/>
      </c>
      <c r="K380" s="126" t="str">
        <f t="shared" si="30"/>
        <v/>
      </c>
      <c r="L380" s="126" t="str">
        <f t="shared" si="31"/>
        <v/>
      </c>
      <c r="M380" s="126" t="str">
        <f>IF(Q380="","",_xlfn.XLOOKUP(Q380,立项!W:W,立项!H:H))</f>
        <v/>
      </c>
      <c r="N380" s="130" t="str">
        <f t="shared" si="32"/>
        <v/>
      </c>
      <c r="O380" s="130" t="str">
        <f t="shared" si="33"/>
        <v/>
      </c>
      <c r="P380" s="131" t="str">
        <f t="shared" si="34"/>
        <v/>
      </c>
      <c r="Q380" s="135" t="str">
        <f t="shared" si="35"/>
        <v/>
      </c>
      <c r="R380" s="103"/>
      <c r="S380" s="102"/>
      <c r="T380" s="102"/>
      <c r="U380" s="102"/>
    </row>
    <row r="381" s="93" customFormat="1" customHeight="1" spans="2:21">
      <c r="B381" s="94"/>
      <c r="C381" s="95"/>
      <c r="D381" s="95"/>
      <c r="E381" s="95"/>
      <c r="F381" s="96"/>
      <c r="G381" s="97"/>
      <c r="H381" s="98"/>
      <c r="I381" s="129" t="str">
        <f>IF(B381="","",_xlfn.XLOOKUP(N381,#REF!,#REF!))</f>
        <v/>
      </c>
      <c r="J381" s="126" t="str">
        <f>IF(B381="","",_xlfn.XLOOKUP(N381,#REF!,冷暖工资表!B:B))</f>
        <v/>
      </c>
      <c r="K381" s="126" t="str">
        <f t="shared" si="30"/>
        <v/>
      </c>
      <c r="L381" s="126" t="str">
        <f t="shared" si="31"/>
        <v/>
      </c>
      <c r="M381" s="126" t="str">
        <f>IF(Q381="","",_xlfn.XLOOKUP(Q381,立项!W:W,立项!H:H))</f>
        <v/>
      </c>
      <c r="N381" s="130" t="str">
        <f t="shared" si="32"/>
        <v/>
      </c>
      <c r="O381" s="130" t="str">
        <f t="shared" si="33"/>
        <v/>
      </c>
      <c r="P381" s="131" t="str">
        <f t="shared" si="34"/>
        <v/>
      </c>
      <c r="Q381" s="135" t="str">
        <f t="shared" si="35"/>
        <v/>
      </c>
      <c r="R381" s="103"/>
      <c r="S381" s="102"/>
      <c r="T381" s="102"/>
      <c r="U381" s="102"/>
    </row>
    <row r="382" s="93" customFormat="1" customHeight="1" spans="2:21">
      <c r="B382" s="94"/>
      <c r="C382" s="95"/>
      <c r="D382" s="95"/>
      <c r="E382" s="95"/>
      <c r="F382" s="96"/>
      <c r="G382" s="97"/>
      <c r="H382" s="98"/>
      <c r="I382" s="129" t="str">
        <f>IF(B382="","",_xlfn.XLOOKUP(N382,#REF!,#REF!))</f>
        <v/>
      </c>
      <c r="J382" s="126" t="str">
        <f>IF(B382="","",_xlfn.XLOOKUP(N382,#REF!,冷暖工资表!B:B))</f>
        <v/>
      </c>
      <c r="K382" s="126" t="str">
        <f t="shared" si="30"/>
        <v/>
      </c>
      <c r="L382" s="126" t="str">
        <f t="shared" si="31"/>
        <v/>
      </c>
      <c r="M382" s="126" t="str">
        <f>IF(Q382="","",_xlfn.XLOOKUP(Q382,立项!W:W,立项!H:H))</f>
        <v/>
      </c>
      <c r="N382" s="130" t="str">
        <f t="shared" si="32"/>
        <v/>
      </c>
      <c r="O382" s="130" t="str">
        <f t="shared" si="33"/>
        <v/>
      </c>
      <c r="P382" s="131" t="str">
        <f t="shared" si="34"/>
        <v/>
      </c>
      <c r="Q382" s="135" t="str">
        <f t="shared" si="35"/>
        <v/>
      </c>
      <c r="R382" s="103"/>
      <c r="S382" s="102"/>
      <c r="T382" s="102"/>
      <c r="U382" s="102"/>
    </row>
    <row r="383" s="93" customFormat="1" customHeight="1" spans="2:21">
      <c r="B383" s="94"/>
      <c r="C383" s="95"/>
      <c r="D383" s="95"/>
      <c r="E383" s="95"/>
      <c r="F383" s="96"/>
      <c r="G383" s="97"/>
      <c r="H383" s="98"/>
      <c r="I383" s="129" t="str">
        <f>IF(B383="","",_xlfn.XLOOKUP(N383,#REF!,#REF!))</f>
        <v/>
      </c>
      <c r="J383" s="126" t="str">
        <f>IF(B383="","",_xlfn.XLOOKUP(N383,#REF!,冷暖工资表!B:B))</f>
        <v/>
      </c>
      <c r="K383" s="126" t="str">
        <f t="shared" si="30"/>
        <v/>
      </c>
      <c r="L383" s="126" t="str">
        <f t="shared" si="31"/>
        <v/>
      </c>
      <c r="M383" s="126" t="str">
        <f>IF(Q383="","",_xlfn.XLOOKUP(Q383,立项!W:W,立项!H:H))</f>
        <v/>
      </c>
      <c r="N383" s="130" t="str">
        <f t="shared" si="32"/>
        <v/>
      </c>
      <c r="O383" s="130" t="str">
        <f t="shared" si="33"/>
        <v/>
      </c>
      <c r="P383" s="131" t="str">
        <f t="shared" si="34"/>
        <v/>
      </c>
      <c r="Q383" s="135" t="str">
        <f t="shared" si="35"/>
        <v/>
      </c>
      <c r="R383" s="103"/>
      <c r="S383" s="102"/>
      <c r="T383" s="102"/>
      <c r="U383" s="102"/>
    </row>
    <row r="384" s="93" customFormat="1" customHeight="1" spans="2:21">
      <c r="B384" s="94"/>
      <c r="C384" s="95"/>
      <c r="D384" s="95"/>
      <c r="E384" s="95"/>
      <c r="F384" s="96"/>
      <c r="G384" s="97"/>
      <c r="H384" s="98"/>
      <c r="I384" s="129" t="str">
        <f>IF(B384="","",_xlfn.XLOOKUP(N384,#REF!,#REF!))</f>
        <v/>
      </c>
      <c r="J384" s="126" t="str">
        <f>IF(B384="","",_xlfn.XLOOKUP(N384,#REF!,冷暖工资表!B:B))</f>
        <v/>
      </c>
      <c r="K384" s="126" t="str">
        <f t="shared" si="30"/>
        <v/>
      </c>
      <c r="L384" s="126" t="str">
        <f t="shared" si="31"/>
        <v/>
      </c>
      <c r="M384" s="126" t="str">
        <f>IF(Q384="","",_xlfn.XLOOKUP(Q384,立项!W:W,立项!H:H))</f>
        <v/>
      </c>
      <c r="N384" s="130" t="str">
        <f t="shared" si="32"/>
        <v/>
      </c>
      <c r="O384" s="130" t="str">
        <f t="shared" si="33"/>
        <v/>
      </c>
      <c r="P384" s="131" t="str">
        <f t="shared" si="34"/>
        <v/>
      </c>
      <c r="Q384" s="135" t="str">
        <f t="shared" si="35"/>
        <v/>
      </c>
      <c r="R384" s="103"/>
      <c r="S384" s="102"/>
      <c r="T384" s="102"/>
      <c r="U384" s="102"/>
    </row>
    <row r="385" s="93" customFormat="1" customHeight="1" spans="2:21">
      <c r="B385" s="94"/>
      <c r="C385" s="95"/>
      <c r="D385" s="95"/>
      <c r="E385" s="95"/>
      <c r="F385" s="96"/>
      <c r="G385" s="97"/>
      <c r="H385" s="98"/>
      <c r="I385" s="129" t="str">
        <f>IF(B385="","",_xlfn.XLOOKUP(N385,#REF!,#REF!))</f>
        <v/>
      </c>
      <c r="J385" s="126" t="str">
        <f>IF(B385="","",_xlfn.XLOOKUP(N385,#REF!,冷暖工资表!B:B))</f>
        <v/>
      </c>
      <c r="K385" s="126" t="str">
        <f t="shared" si="30"/>
        <v/>
      </c>
      <c r="L385" s="126" t="str">
        <f t="shared" si="31"/>
        <v/>
      </c>
      <c r="M385" s="126" t="str">
        <f>IF(Q385="","",_xlfn.XLOOKUP(Q385,立项!W:W,立项!H:H))</f>
        <v/>
      </c>
      <c r="N385" s="130" t="str">
        <f t="shared" si="32"/>
        <v/>
      </c>
      <c r="O385" s="130" t="str">
        <f t="shared" si="33"/>
        <v/>
      </c>
      <c r="P385" s="131" t="str">
        <f t="shared" si="34"/>
        <v/>
      </c>
      <c r="Q385" s="135" t="str">
        <f t="shared" si="35"/>
        <v/>
      </c>
      <c r="R385" s="103"/>
      <c r="S385" s="102"/>
      <c r="T385" s="102"/>
      <c r="U385" s="102"/>
    </row>
    <row r="386" s="93" customFormat="1" customHeight="1" spans="2:21">
      <c r="B386" s="94"/>
      <c r="C386" s="95"/>
      <c r="D386" s="95"/>
      <c r="E386" s="95"/>
      <c r="F386" s="96"/>
      <c r="G386" s="97"/>
      <c r="H386" s="98"/>
      <c r="I386" s="129" t="str">
        <f>IF(B386="","",_xlfn.XLOOKUP(N386,#REF!,#REF!))</f>
        <v/>
      </c>
      <c r="J386" s="126" t="str">
        <f>IF(B386="","",_xlfn.XLOOKUP(N386,#REF!,冷暖工资表!B:B))</f>
        <v/>
      </c>
      <c r="K386" s="126" t="str">
        <f t="shared" ref="K386:K449" si="36">IF(F386="","",F386-L386)</f>
        <v/>
      </c>
      <c r="L386" s="126" t="str">
        <f t="shared" ref="L386:L449" si="37">IF(F386="","",F386*G386/(1+G386))</f>
        <v/>
      </c>
      <c r="M386" s="126" t="str">
        <f>IF(Q386="","",_xlfn.XLOOKUP(Q386,立项!W:W,立项!H:H))</f>
        <v/>
      </c>
      <c r="N386" s="130" t="str">
        <f t="shared" ref="N386:N449" si="38">IF(H386="","",LEFT(B386,7))</f>
        <v/>
      </c>
      <c r="O386" s="130" t="str">
        <f t="shared" ref="O386:O449" si="39">IF(H386="","",MONTH(H386))</f>
        <v/>
      </c>
      <c r="P386" s="131" t="str">
        <f t="shared" ref="P386:P449" si="40">IF(H386="","",DAY(H386))</f>
        <v/>
      </c>
      <c r="Q386" s="135" t="str">
        <f t="shared" ref="Q386:Q449" si="41">IF(B386="","",MID(B386,9,16))</f>
        <v/>
      </c>
      <c r="R386" s="103"/>
      <c r="S386" s="102"/>
      <c r="T386" s="102"/>
      <c r="U386" s="102"/>
    </row>
    <row r="387" s="93" customFormat="1" customHeight="1" spans="2:21">
      <c r="B387" s="94"/>
      <c r="C387" s="95"/>
      <c r="D387" s="95"/>
      <c r="E387" s="95"/>
      <c r="F387" s="96"/>
      <c r="G387" s="97"/>
      <c r="H387" s="98"/>
      <c r="I387" s="129" t="str">
        <f>IF(B387="","",_xlfn.XLOOKUP(N387,#REF!,#REF!))</f>
        <v/>
      </c>
      <c r="J387" s="126" t="str">
        <f>IF(B387="","",_xlfn.XLOOKUP(N387,#REF!,冷暖工资表!B:B))</f>
        <v/>
      </c>
      <c r="K387" s="126" t="str">
        <f t="shared" si="36"/>
        <v/>
      </c>
      <c r="L387" s="126" t="str">
        <f t="shared" si="37"/>
        <v/>
      </c>
      <c r="M387" s="126" t="str">
        <f>IF(Q387="","",_xlfn.XLOOKUP(Q387,立项!W:W,立项!H:H))</f>
        <v/>
      </c>
      <c r="N387" s="130" t="str">
        <f t="shared" si="38"/>
        <v/>
      </c>
      <c r="O387" s="130" t="str">
        <f t="shared" si="39"/>
        <v/>
      </c>
      <c r="P387" s="131" t="str">
        <f t="shared" si="40"/>
        <v/>
      </c>
      <c r="Q387" s="135" t="str">
        <f t="shared" si="41"/>
        <v/>
      </c>
      <c r="R387" s="103"/>
      <c r="S387" s="102"/>
      <c r="T387" s="102"/>
      <c r="U387" s="102"/>
    </row>
    <row r="388" s="93" customFormat="1" customHeight="1" spans="2:21">
      <c r="B388" s="94"/>
      <c r="C388" s="95"/>
      <c r="D388" s="95"/>
      <c r="E388" s="95"/>
      <c r="F388" s="96"/>
      <c r="G388" s="97"/>
      <c r="H388" s="98"/>
      <c r="I388" s="129" t="str">
        <f>IF(B388="","",_xlfn.XLOOKUP(N388,#REF!,#REF!))</f>
        <v/>
      </c>
      <c r="J388" s="126" t="str">
        <f>IF(B388="","",_xlfn.XLOOKUP(N388,#REF!,冷暖工资表!B:B))</f>
        <v/>
      </c>
      <c r="K388" s="126" t="str">
        <f t="shared" si="36"/>
        <v/>
      </c>
      <c r="L388" s="126" t="str">
        <f t="shared" si="37"/>
        <v/>
      </c>
      <c r="M388" s="126" t="str">
        <f>IF(Q388="","",_xlfn.XLOOKUP(Q388,立项!W:W,立项!H:H))</f>
        <v/>
      </c>
      <c r="N388" s="130" t="str">
        <f t="shared" si="38"/>
        <v/>
      </c>
      <c r="O388" s="130" t="str">
        <f t="shared" si="39"/>
        <v/>
      </c>
      <c r="P388" s="131" t="str">
        <f t="shared" si="40"/>
        <v/>
      </c>
      <c r="Q388" s="135" t="str">
        <f t="shared" si="41"/>
        <v/>
      </c>
      <c r="R388" s="103"/>
      <c r="S388" s="102"/>
      <c r="T388" s="102"/>
      <c r="U388" s="102"/>
    </row>
    <row r="389" s="93" customFormat="1" customHeight="1" spans="2:21">
      <c r="B389" s="94"/>
      <c r="C389" s="95"/>
      <c r="D389" s="95"/>
      <c r="E389" s="95"/>
      <c r="F389" s="96"/>
      <c r="G389" s="97"/>
      <c r="H389" s="98"/>
      <c r="I389" s="129" t="str">
        <f>IF(B389="","",_xlfn.XLOOKUP(N389,#REF!,#REF!))</f>
        <v/>
      </c>
      <c r="J389" s="126" t="str">
        <f>IF(B389="","",_xlfn.XLOOKUP(N389,#REF!,冷暖工资表!B:B))</f>
        <v/>
      </c>
      <c r="K389" s="126" t="str">
        <f t="shared" si="36"/>
        <v/>
      </c>
      <c r="L389" s="126" t="str">
        <f t="shared" si="37"/>
        <v/>
      </c>
      <c r="M389" s="126" t="str">
        <f>IF(Q389="","",_xlfn.XLOOKUP(Q389,立项!W:W,立项!H:H))</f>
        <v/>
      </c>
      <c r="N389" s="130" t="str">
        <f t="shared" si="38"/>
        <v/>
      </c>
      <c r="O389" s="130" t="str">
        <f t="shared" si="39"/>
        <v/>
      </c>
      <c r="P389" s="131" t="str">
        <f t="shared" si="40"/>
        <v/>
      </c>
      <c r="Q389" s="135" t="str">
        <f t="shared" si="41"/>
        <v/>
      </c>
      <c r="R389" s="103"/>
      <c r="S389" s="102"/>
      <c r="T389" s="102"/>
      <c r="U389" s="102"/>
    </row>
    <row r="390" s="93" customFormat="1" customHeight="1" spans="2:21">
      <c r="B390" s="94"/>
      <c r="C390" s="95"/>
      <c r="D390" s="95"/>
      <c r="E390" s="95"/>
      <c r="F390" s="96"/>
      <c r="G390" s="97"/>
      <c r="H390" s="98"/>
      <c r="I390" s="129" t="str">
        <f>IF(B390="","",_xlfn.XLOOKUP(N390,#REF!,#REF!))</f>
        <v/>
      </c>
      <c r="J390" s="126" t="str">
        <f>IF(B390="","",_xlfn.XLOOKUP(N390,#REF!,冷暖工资表!B:B))</f>
        <v/>
      </c>
      <c r="K390" s="126" t="str">
        <f t="shared" si="36"/>
        <v/>
      </c>
      <c r="L390" s="126" t="str">
        <f t="shared" si="37"/>
        <v/>
      </c>
      <c r="M390" s="126" t="str">
        <f>IF(Q390="","",_xlfn.XLOOKUP(Q390,立项!W:W,立项!H:H))</f>
        <v/>
      </c>
      <c r="N390" s="130" t="str">
        <f t="shared" si="38"/>
        <v/>
      </c>
      <c r="O390" s="130" t="str">
        <f t="shared" si="39"/>
        <v/>
      </c>
      <c r="P390" s="131" t="str">
        <f t="shared" si="40"/>
        <v/>
      </c>
      <c r="Q390" s="135" t="str">
        <f t="shared" si="41"/>
        <v/>
      </c>
      <c r="R390" s="103"/>
      <c r="S390" s="102"/>
      <c r="T390" s="102"/>
      <c r="U390" s="102"/>
    </row>
    <row r="391" s="93" customFormat="1" customHeight="1" spans="2:21">
      <c r="B391" s="94"/>
      <c r="C391" s="95"/>
      <c r="D391" s="95"/>
      <c r="E391" s="95"/>
      <c r="F391" s="96"/>
      <c r="G391" s="97"/>
      <c r="H391" s="98"/>
      <c r="I391" s="129" t="str">
        <f>IF(B391="","",_xlfn.XLOOKUP(N391,#REF!,#REF!))</f>
        <v/>
      </c>
      <c r="J391" s="126" t="str">
        <f>IF(B391="","",_xlfn.XLOOKUP(N391,#REF!,冷暖工资表!B:B))</f>
        <v/>
      </c>
      <c r="K391" s="126" t="str">
        <f t="shared" si="36"/>
        <v/>
      </c>
      <c r="L391" s="126" t="str">
        <f t="shared" si="37"/>
        <v/>
      </c>
      <c r="M391" s="126" t="str">
        <f>IF(Q391="","",_xlfn.XLOOKUP(Q391,立项!W:W,立项!H:H))</f>
        <v/>
      </c>
      <c r="N391" s="130" t="str">
        <f t="shared" si="38"/>
        <v/>
      </c>
      <c r="O391" s="130" t="str">
        <f t="shared" si="39"/>
        <v/>
      </c>
      <c r="P391" s="131" t="str">
        <f t="shared" si="40"/>
        <v/>
      </c>
      <c r="Q391" s="135" t="str">
        <f t="shared" si="41"/>
        <v/>
      </c>
      <c r="R391" s="103"/>
      <c r="S391" s="102"/>
      <c r="T391" s="102"/>
      <c r="U391" s="102"/>
    </row>
    <row r="392" s="93" customFormat="1" customHeight="1" spans="2:21">
      <c r="B392" s="94"/>
      <c r="C392" s="95"/>
      <c r="D392" s="95"/>
      <c r="E392" s="95"/>
      <c r="F392" s="96"/>
      <c r="G392" s="97"/>
      <c r="H392" s="98"/>
      <c r="I392" s="129" t="str">
        <f>IF(B392="","",_xlfn.XLOOKUP(N392,#REF!,#REF!))</f>
        <v/>
      </c>
      <c r="J392" s="126" t="str">
        <f>IF(B392="","",_xlfn.XLOOKUP(N392,#REF!,冷暖工资表!B:B))</f>
        <v/>
      </c>
      <c r="K392" s="126" t="str">
        <f t="shared" si="36"/>
        <v/>
      </c>
      <c r="L392" s="126" t="str">
        <f t="shared" si="37"/>
        <v/>
      </c>
      <c r="M392" s="126" t="str">
        <f>IF(Q392="","",_xlfn.XLOOKUP(Q392,立项!W:W,立项!H:H))</f>
        <v/>
      </c>
      <c r="N392" s="130" t="str">
        <f t="shared" si="38"/>
        <v/>
      </c>
      <c r="O392" s="130" t="str">
        <f t="shared" si="39"/>
        <v/>
      </c>
      <c r="P392" s="131" t="str">
        <f t="shared" si="40"/>
        <v/>
      </c>
      <c r="Q392" s="135" t="str">
        <f t="shared" si="41"/>
        <v/>
      </c>
      <c r="R392" s="103"/>
      <c r="S392" s="102"/>
      <c r="T392" s="102"/>
      <c r="U392" s="102"/>
    </row>
    <row r="393" s="93" customFormat="1" customHeight="1" spans="2:21">
      <c r="B393" s="94"/>
      <c r="C393" s="95"/>
      <c r="D393" s="95"/>
      <c r="E393" s="95"/>
      <c r="F393" s="96"/>
      <c r="G393" s="97"/>
      <c r="H393" s="98"/>
      <c r="I393" s="129" t="str">
        <f>IF(B393="","",_xlfn.XLOOKUP(N393,#REF!,#REF!))</f>
        <v/>
      </c>
      <c r="J393" s="126" t="str">
        <f>IF(B393="","",_xlfn.XLOOKUP(N393,#REF!,冷暖工资表!B:B))</f>
        <v/>
      </c>
      <c r="K393" s="126" t="str">
        <f t="shared" si="36"/>
        <v/>
      </c>
      <c r="L393" s="126" t="str">
        <f t="shared" si="37"/>
        <v/>
      </c>
      <c r="M393" s="126" t="str">
        <f>IF(Q393="","",_xlfn.XLOOKUP(Q393,立项!W:W,立项!H:H))</f>
        <v/>
      </c>
      <c r="N393" s="130" t="str">
        <f t="shared" si="38"/>
        <v/>
      </c>
      <c r="O393" s="130" t="str">
        <f t="shared" si="39"/>
        <v/>
      </c>
      <c r="P393" s="131" t="str">
        <f t="shared" si="40"/>
        <v/>
      </c>
      <c r="Q393" s="135" t="str">
        <f t="shared" si="41"/>
        <v/>
      </c>
      <c r="R393" s="103"/>
      <c r="S393" s="102"/>
      <c r="T393" s="102"/>
      <c r="U393" s="102"/>
    </row>
    <row r="394" s="93" customFormat="1" customHeight="1" spans="2:21">
      <c r="B394" s="94"/>
      <c r="C394" s="95"/>
      <c r="D394" s="95"/>
      <c r="E394" s="95"/>
      <c r="F394" s="96"/>
      <c r="G394" s="97"/>
      <c r="H394" s="98"/>
      <c r="I394" s="129" t="str">
        <f>IF(B394="","",_xlfn.XLOOKUP(N394,#REF!,#REF!))</f>
        <v/>
      </c>
      <c r="J394" s="126" t="str">
        <f>IF(B394="","",_xlfn.XLOOKUP(N394,#REF!,冷暖工资表!B:B))</f>
        <v/>
      </c>
      <c r="K394" s="126" t="str">
        <f t="shared" si="36"/>
        <v/>
      </c>
      <c r="L394" s="126" t="str">
        <f t="shared" si="37"/>
        <v/>
      </c>
      <c r="M394" s="126" t="str">
        <f>IF(Q394="","",_xlfn.XLOOKUP(Q394,立项!W:W,立项!H:H))</f>
        <v/>
      </c>
      <c r="N394" s="130" t="str">
        <f t="shared" si="38"/>
        <v/>
      </c>
      <c r="O394" s="130" t="str">
        <f t="shared" si="39"/>
        <v/>
      </c>
      <c r="P394" s="131" t="str">
        <f t="shared" si="40"/>
        <v/>
      </c>
      <c r="Q394" s="135" t="str">
        <f t="shared" si="41"/>
        <v/>
      </c>
      <c r="R394" s="103"/>
      <c r="S394" s="102"/>
      <c r="T394" s="102"/>
      <c r="U394" s="102"/>
    </row>
    <row r="395" s="93" customFormat="1" customHeight="1" spans="2:21">
      <c r="B395" s="94"/>
      <c r="C395" s="95"/>
      <c r="D395" s="95"/>
      <c r="E395" s="95"/>
      <c r="F395" s="96"/>
      <c r="G395" s="97"/>
      <c r="H395" s="98"/>
      <c r="I395" s="129" t="str">
        <f>IF(B395="","",_xlfn.XLOOKUP(N395,#REF!,#REF!))</f>
        <v/>
      </c>
      <c r="J395" s="126" t="str">
        <f>IF(B395="","",_xlfn.XLOOKUP(N395,#REF!,冷暖工资表!B:B))</f>
        <v/>
      </c>
      <c r="K395" s="126" t="str">
        <f t="shared" si="36"/>
        <v/>
      </c>
      <c r="L395" s="126" t="str">
        <f t="shared" si="37"/>
        <v/>
      </c>
      <c r="M395" s="126" t="str">
        <f>IF(Q395="","",_xlfn.XLOOKUP(Q395,立项!W:W,立项!H:H))</f>
        <v/>
      </c>
      <c r="N395" s="130" t="str">
        <f t="shared" si="38"/>
        <v/>
      </c>
      <c r="O395" s="130" t="str">
        <f t="shared" si="39"/>
        <v/>
      </c>
      <c r="P395" s="131" t="str">
        <f t="shared" si="40"/>
        <v/>
      </c>
      <c r="Q395" s="135" t="str">
        <f t="shared" si="41"/>
        <v/>
      </c>
      <c r="R395" s="103"/>
      <c r="S395" s="102"/>
      <c r="T395" s="102"/>
      <c r="U395" s="102"/>
    </row>
    <row r="396" s="93" customFormat="1" customHeight="1" spans="2:21">
      <c r="B396" s="94"/>
      <c r="C396" s="95"/>
      <c r="D396" s="95"/>
      <c r="E396" s="95"/>
      <c r="F396" s="96"/>
      <c r="G396" s="97"/>
      <c r="H396" s="98"/>
      <c r="I396" s="129" t="str">
        <f>IF(B396="","",_xlfn.XLOOKUP(N396,#REF!,#REF!))</f>
        <v/>
      </c>
      <c r="J396" s="126" t="str">
        <f>IF(B396="","",_xlfn.XLOOKUP(N396,#REF!,冷暖工资表!B:B))</f>
        <v/>
      </c>
      <c r="K396" s="126" t="str">
        <f t="shared" si="36"/>
        <v/>
      </c>
      <c r="L396" s="126" t="str">
        <f t="shared" si="37"/>
        <v/>
      </c>
      <c r="M396" s="126" t="str">
        <f>IF(Q396="","",_xlfn.XLOOKUP(Q396,立项!W:W,立项!H:H))</f>
        <v/>
      </c>
      <c r="N396" s="130" t="str">
        <f t="shared" si="38"/>
        <v/>
      </c>
      <c r="O396" s="130" t="str">
        <f t="shared" si="39"/>
        <v/>
      </c>
      <c r="P396" s="131" t="str">
        <f t="shared" si="40"/>
        <v/>
      </c>
      <c r="Q396" s="135" t="str">
        <f t="shared" si="41"/>
        <v/>
      </c>
      <c r="R396" s="103"/>
      <c r="S396" s="102"/>
      <c r="T396" s="102"/>
      <c r="U396" s="102"/>
    </row>
    <row r="397" s="93" customFormat="1" customHeight="1" spans="2:21">
      <c r="B397" s="94"/>
      <c r="C397" s="95"/>
      <c r="D397" s="95"/>
      <c r="E397" s="95"/>
      <c r="F397" s="96"/>
      <c r="G397" s="97"/>
      <c r="H397" s="98"/>
      <c r="I397" s="129" t="str">
        <f>IF(B397="","",_xlfn.XLOOKUP(N397,#REF!,#REF!))</f>
        <v/>
      </c>
      <c r="J397" s="126" t="str">
        <f>IF(B397="","",_xlfn.XLOOKUP(N397,#REF!,冷暖工资表!B:B))</f>
        <v/>
      </c>
      <c r="K397" s="126" t="str">
        <f t="shared" si="36"/>
        <v/>
      </c>
      <c r="L397" s="126" t="str">
        <f t="shared" si="37"/>
        <v/>
      </c>
      <c r="M397" s="126" t="str">
        <f>IF(Q397="","",_xlfn.XLOOKUP(Q397,立项!W:W,立项!H:H))</f>
        <v/>
      </c>
      <c r="N397" s="130" t="str">
        <f t="shared" si="38"/>
        <v/>
      </c>
      <c r="O397" s="130" t="str">
        <f t="shared" si="39"/>
        <v/>
      </c>
      <c r="P397" s="131" t="str">
        <f t="shared" si="40"/>
        <v/>
      </c>
      <c r="Q397" s="135" t="str">
        <f t="shared" si="41"/>
        <v/>
      </c>
      <c r="R397" s="103"/>
      <c r="S397" s="102"/>
      <c r="T397" s="102"/>
      <c r="U397" s="102"/>
    </row>
    <row r="398" s="93" customFormat="1" customHeight="1" spans="2:21">
      <c r="B398" s="94"/>
      <c r="C398" s="95"/>
      <c r="D398" s="95"/>
      <c r="E398" s="95"/>
      <c r="F398" s="96"/>
      <c r="G398" s="97"/>
      <c r="H398" s="98"/>
      <c r="I398" s="129" t="str">
        <f>IF(B398="","",_xlfn.XLOOKUP(N398,#REF!,#REF!))</f>
        <v/>
      </c>
      <c r="J398" s="126" t="str">
        <f>IF(B398="","",_xlfn.XLOOKUP(N398,#REF!,冷暖工资表!B:B))</f>
        <v/>
      </c>
      <c r="K398" s="126" t="str">
        <f t="shared" si="36"/>
        <v/>
      </c>
      <c r="L398" s="126" t="str">
        <f t="shared" si="37"/>
        <v/>
      </c>
      <c r="M398" s="126" t="str">
        <f>IF(Q398="","",_xlfn.XLOOKUP(Q398,立项!W:W,立项!H:H))</f>
        <v/>
      </c>
      <c r="N398" s="130" t="str">
        <f t="shared" si="38"/>
        <v/>
      </c>
      <c r="O398" s="130" t="str">
        <f t="shared" si="39"/>
        <v/>
      </c>
      <c r="P398" s="131" t="str">
        <f t="shared" si="40"/>
        <v/>
      </c>
      <c r="Q398" s="135" t="str">
        <f t="shared" si="41"/>
        <v/>
      </c>
      <c r="R398" s="103"/>
      <c r="S398" s="102"/>
      <c r="T398" s="102"/>
      <c r="U398" s="102"/>
    </row>
    <row r="399" s="93" customFormat="1" customHeight="1" spans="2:21">
      <c r="B399" s="94"/>
      <c r="C399" s="95"/>
      <c r="D399" s="95"/>
      <c r="E399" s="95"/>
      <c r="F399" s="96"/>
      <c r="G399" s="97"/>
      <c r="H399" s="98"/>
      <c r="I399" s="129" t="str">
        <f>IF(B399="","",_xlfn.XLOOKUP(N399,#REF!,#REF!))</f>
        <v/>
      </c>
      <c r="J399" s="126" t="str">
        <f>IF(B399="","",_xlfn.XLOOKUP(N399,#REF!,冷暖工资表!B:B))</f>
        <v/>
      </c>
      <c r="K399" s="126" t="str">
        <f t="shared" si="36"/>
        <v/>
      </c>
      <c r="L399" s="126" t="str">
        <f t="shared" si="37"/>
        <v/>
      </c>
      <c r="M399" s="126" t="str">
        <f>IF(Q399="","",_xlfn.XLOOKUP(Q399,立项!W:W,立项!H:H))</f>
        <v/>
      </c>
      <c r="N399" s="130" t="str">
        <f t="shared" si="38"/>
        <v/>
      </c>
      <c r="O399" s="130" t="str">
        <f t="shared" si="39"/>
        <v/>
      </c>
      <c r="P399" s="131" t="str">
        <f t="shared" si="40"/>
        <v/>
      </c>
      <c r="Q399" s="135" t="str">
        <f t="shared" si="41"/>
        <v/>
      </c>
      <c r="R399" s="103"/>
      <c r="S399" s="102"/>
      <c r="T399" s="102"/>
      <c r="U399" s="102"/>
    </row>
    <row r="400" s="93" customFormat="1" customHeight="1" spans="2:21">
      <c r="B400" s="94"/>
      <c r="C400" s="95"/>
      <c r="D400" s="95"/>
      <c r="E400" s="95"/>
      <c r="F400" s="96"/>
      <c r="G400" s="97"/>
      <c r="H400" s="98"/>
      <c r="I400" s="129" t="str">
        <f>IF(B400="","",_xlfn.XLOOKUP(N400,#REF!,#REF!))</f>
        <v/>
      </c>
      <c r="J400" s="126" t="str">
        <f>IF(B400="","",_xlfn.XLOOKUP(N400,#REF!,冷暖工资表!B:B))</f>
        <v/>
      </c>
      <c r="K400" s="126" t="str">
        <f t="shared" si="36"/>
        <v/>
      </c>
      <c r="L400" s="126" t="str">
        <f t="shared" si="37"/>
        <v/>
      </c>
      <c r="M400" s="126" t="str">
        <f>IF(Q400="","",_xlfn.XLOOKUP(Q400,立项!W:W,立项!H:H))</f>
        <v/>
      </c>
      <c r="N400" s="130" t="str">
        <f t="shared" si="38"/>
        <v/>
      </c>
      <c r="O400" s="130" t="str">
        <f t="shared" si="39"/>
        <v/>
      </c>
      <c r="P400" s="131" t="str">
        <f t="shared" si="40"/>
        <v/>
      </c>
      <c r="Q400" s="135" t="str">
        <f t="shared" si="41"/>
        <v/>
      </c>
      <c r="R400" s="103"/>
      <c r="S400" s="102"/>
      <c r="T400" s="102"/>
      <c r="U400" s="102"/>
    </row>
    <row r="401" s="93" customFormat="1" customHeight="1" spans="2:21">
      <c r="B401" s="94"/>
      <c r="C401" s="95"/>
      <c r="D401" s="95"/>
      <c r="E401" s="95"/>
      <c r="F401" s="96"/>
      <c r="G401" s="97"/>
      <c r="H401" s="98"/>
      <c r="I401" s="129" t="str">
        <f>IF(B401="","",_xlfn.XLOOKUP(N401,#REF!,#REF!))</f>
        <v/>
      </c>
      <c r="J401" s="126" t="str">
        <f>IF(B401="","",_xlfn.XLOOKUP(N401,#REF!,冷暖工资表!B:B))</f>
        <v/>
      </c>
      <c r="K401" s="126" t="str">
        <f t="shared" si="36"/>
        <v/>
      </c>
      <c r="L401" s="126" t="str">
        <f t="shared" si="37"/>
        <v/>
      </c>
      <c r="M401" s="126" t="str">
        <f>IF(Q401="","",_xlfn.XLOOKUP(Q401,立项!W:W,立项!H:H))</f>
        <v/>
      </c>
      <c r="N401" s="130" t="str">
        <f t="shared" si="38"/>
        <v/>
      </c>
      <c r="O401" s="130" t="str">
        <f t="shared" si="39"/>
        <v/>
      </c>
      <c r="P401" s="131" t="str">
        <f t="shared" si="40"/>
        <v/>
      </c>
      <c r="Q401" s="135" t="str">
        <f t="shared" si="41"/>
        <v/>
      </c>
      <c r="R401" s="103"/>
      <c r="S401" s="102"/>
      <c r="T401" s="102"/>
      <c r="U401" s="102"/>
    </row>
    <row r="402" s="93" customFormat="1" customHeight="1" spans="2:21">
      <c r="B402" s="94"/>
      <c r="C402" s="95"/>
      <c r="D402" s="95"/>
      <c r="E402" s="95"/>
      <c r="F402" s="96"/>
      <c r="G402" s="97"/>
      <c r="H402" s="98"/>
      <c r="I402" s="129" t="str">
        <f>IF(B402="","",_xlfn.XLOOKUP(N402,#REF!,#REF!))</f>
        <v/>
      </c>
      <c r="J402" s="126" t="str">
        <f>IF(B402="","",_xlfn.XLOOKUP(N402,#REF!,冷暖工资表!B:B))</f>
        <v/>
      </c>
      <c r="K402" s="126" t="str">
        <f t="shared" si="36"/>
        <v/>
      </c>
      <c r="L402" s="126" t="str">
        <f t="shared" si="37"/>
        <v/>
      </c>
      <c r="M402" s="126" t="str">
        <f>IF(Q402="","",_xlfn.XLOOKUP(Q402,立项!W:W,立项!H:H))</f>
        <v/>
      </c>
      <c r="N402" s="130" t="str">
        <f t="shared" si="38"/>
        <v/>
      </c>
      <c r="O402" s="130" t="str">
        <f t="shared" si="39"/>
        <v/>
      </c>
      <c r="P402" s="131" t="str">
        <f t="shared" si="40"/>
        <v/>
      </c>
      <c r="Q402" s="135" t="str">
        <f t="shared" si="41"/>
        <v/>
      </c>
      <c r="R402" s="103"/>
      <c r="S402" s="102"/>
      <c r="T402" s="102"/>
      <c r="U402" s="102"/>
    </row>
    <row r="403" s="93" customFormat="1" customHeight="1" spans="2:21">
      <c r="B403" s="94"/>
      <c r="C403" s="95"/>
      <c r="D403" s="95"/>
      <c r="E403" s="95"/>
      <c r="F403" s="96"/>
      <c r="G403" s="97"/>
      <c r="H403" s="98"/>
      <c r="I403" s="129" t="str">
        <f>IF(B403="","",_xlfn.XLOOKUP(N403,#REF!,#REF!))</f>
        <v/>
      </c>
      <c r="J403" s="126" t="str">
        <f>IF(B403="","",_xlfn.XLOOKUP(N403,#REF!,冷暖工资表!B:B))</f>
        <v/>
      </c>
      <c r="K403" s="126" t="str">
        <f t="shared" si="36"/>
        <v/>
      </c>
      <c r="L403" s="126" t="str">
        <f t="shared" si="37"/>
        <v/>
      </c>
      <c r="M403" s="126" t="str">
        <f>IF(Q403="","",_xlfn.XLOOKUP(Q403,立项!W:W,立项!H:H))</f>
        <v/>
      </c>
      <c r="N403" s="130" t="str">
        <f t="shared" si="38"/>
        <v/>
      </c>
      <c r="O403" s="130" t="str">
        <f t="shared" si="39"/>
        <v/>
      </c>
      <c r="P403" s="131" t="str">
        <f t="shared" si="40"/>
        <v/>
      </c>
      <c r="Q403" s="135" t="str">
        <f t="shared" si="41"/>
        <v/>
      </c>
      <c r="R403" s="103"/>
      <c r="S403" s="102"/>
      <c r="T403" s="102"/>
      <c r="U403" s="102"/>
    </row>
    <row r="404" s="93" customFormat="1" customHeight="1" spans="2:21">
      <c r="B404" s="94"/>
      <c r="C404" s="95"/>
      <c r="D404" s="95"/>
      <c r="E404" s="95"/>
      <c r="F404" s="96"/>
      <c r="G404" s="97"/>
      <c r="H404" s="98"/>
      <c r="I404" s="129" t="str">
        <f>IF(B404="","",_xlfn.XLOOKUP(N404,#REF!,#REF!))</f>
        <v/>
      </c>
      <c r="J404" s="126" t="str">
        <f>IF(B404="","",_xlfn.XLOOKUP(N404,#REF!,冷暖工资表!B:B))</f>
        <v/>
      </c>
      <c r="K404" s="126" t="str">
        <f t="shared" si="36"/>
        <v/>
      </c>
      <c r="L404" s="126" t="str">
        <f t="shared" si="37"/>
        <v/>
      </c>
      <c r="M404" s="126" t="str">
        <f>IF(Q404="","",_xlfn.XLOOKUP(Q404,立项!W:W,立项!H:H))</f>
        <v/>
      </c>
      <c r="N404" s="130" t="str">
        <f t="shared" si="38"/>
        <v/>
      </c>
      <c r="O404" s="130" t="str">
        <f t="shared" si="39"/>
        <v/>
      </c>
      <c r="P404" s="131" t="str">
        <f t="shared" si="40"/>
        <v/>
      </c>
      <c r="Q404" s="135" t="str">
        <f t="shared" si="41"/>
        <v/>
      </c>
      <c r="R404" s="103"/>
      <c r="S404" s="102"/>
      <c r="T404" s="102"/>
      <c r="U404" s="102"/>
    </row>
    <row r="405" s="93" customFormat="1" customHeight="1" spans="2:21">
      <c r="B405" s="94"/>
      <c r="C405" s="95"/>
      <c r="D405" s="95"/>
      <c r="E405" s="95"/>
      <c r="F405" s="96"/>
      <c r="G405" s="97"/>
      <c r="H405" s="98"/>
      <c r="I405" s="129" t="str">
        <f>IF(B405="","",_xlfn.XLOOKUP(N405,#REF!,#REF!))</f>
        <v/>
      </c>
      <c r="J405" s="126" t="str">
        <f>IF(B405="","",_xlfn.XLOOKUP(N405,#REF!,冷暖工资表!B:B))</f>
        <v/>
      </c>
      <c r="K405" s="126" t="str">
        <f t="shared" si="36"/>
        <v/>
      </c>
      <c r="L405" s="126" t="str">
        <f t="shared" si="37"/>
        <v/>
      </c>
      <c r="M405" s="126" t="str">
        <f>IF(Q405="","",_xlfn.XLOOKUP(Q405,立项!W:W,立项!H:H))</f>
        <v/>
      </c>
      <c r="N405" s="130" t="str">
        <f t="shared" si="38"/>
        <v/>
      </c>
      <c r="O405" s="130" t="str">
        <f t="shared" si="39"/>
        <v/>
      </c>
      <c r="P405" s="131" t="str">
        <f t="shared" si="40"/>
        <v/>
      </c>
      <c r="Q405" s="135" t="str">
        <f t="shared" si="41"/>
        <v/>
      </c>
      <c r="R405" s="103"/>
      <c r="S405" s="102"/>
      <c r="T405" s="102"/>
      <c r="U405" s="102"/>
    </row>
    <row r="406" s="93" customFormat="1" customHeight="1" spans="2:21">
      <c r="B406" s="94"/>
      <c r="C406" s="95"/>
      <c r="D406" s="95"/>
      <c r="E406" s="95"/>
      <c r="F406" s="96"/>
      <c r="G406" s="97"/>
      <c r="H406" s="98"/>
      <c r="I406" s="129" t="str">
        <f>IF(B406="","",_xlfn.XLOOKUP(N406,#REF!,#REF!))</f>
        <v/>
      </c>
      <c r="J406" s="126" t="str">
        <f>IF(B406="","",_xlfn.XLOOKUP(N406,#REF!,冷暖工资表!B:B))</f>
        <v/>
      </c>
      <c r="K406" s="126" t="str">
        <f t="shared" si="36"/>
        <v/>
      </c>
      <c r="L406" s="126" t="str">
        <f t="shared" si="37"/>
        <v/>
      </c>
      <c r="M406" s="126" t="str">
        <f>IF(Q406="","",_xlfn.XLOOKUP(Q406,立项!W:W,立项!H:H))</f>
        <v/>
      </c>
      <c r="N406" s="130" t="str">
        <f t="shared" si="38"/>
        <v/>
      </c>
      <c r="O406" s="130" t="str">
        <f t="shared" si="39"/>
        <v/>
      </c>
      <c r="P406" s="131" t="str">
        <f t="shared" si="40"/>
        <v/>
      </c>
      <c r="Q406" s="135" t="str">
        <f t="shared" si="41"/>
        <v/>
      </c>
      <c r="R406" s="103"/>
      <c r="S406" s="102"/>
      <c r="T406" s="102"/>
      <c r="U406" s="102"/>
    </row>
    <row r="407" s="93" customFormat="1" customHeight="1" spans="2:21">
      <c r="B407" s="94"/>
      <c r="C407" s="95"/>
      <c r="D407" s="95"/>
      <c r="E407" s="95"/>
      <c r="F407" s="96"/>
      <c r="G407" s="97"/>
      <c r="H407" s="98"/>
      <c r="I407" s="129" t="str">
        <f>IF(B407="","",_xlfn.XLOOKUP(N407,#REF!,#REF!))</f>
        <v/>
      </c>
      <c r="J407" s="126" t="str">
        <f>IF(B407="","",_xlfn.XLOOKUP(N407,#REF!,冷暖工资表!B:B))</f>
        <v/>
      </c>
      <c r="K407" s="126" t="str">
        <f t="shared" si="36"/>
        <v/>
      </c>
      <c r="L407" s="126" t="str">
        <f t="shared" si="37"/>
        <v/>
      </c>
      <c r="M407" s="126" t="str">
        <f>IF(Q407="","",_xlfn.XLOOKUP(Q407,立项!W:W,立项!H:H))</f>
        <v/>
      </c>
      <c r="N407" s="130" t="str">
        <f t="shared" si="38"/>
        <v/>
      </c>
      <c r="O407" s="130" t="str">
        <f t="shared" si="39"/>
        <v/>
      </c>
      <c r="P407" s="131" t="str">
        <f t="shared" si="40"/>
        <v/>
      </c>
      <c r="Q407" s="135" t="str">
        <f t="shared" si="41"/>
        <v/>
      </c>
      <c r="R407" s="103"/>
      <c r="S407" s="102"/>
      <c r="T407" s="102"/>
      <c r="U407" s="102"/>
    </row>
    <row r="408" s="93" customFormat="1" customHeight="1" spans="2:21">
      <c r="B408" s="94"/>
      <c r="C408" s="95"/>
      <c r="D408" s="95"/>
      <c r="E408" s="95"/>
      <c r="F408" s="96"/>
      <c r="G408" s="97"/>
      <c r="H408" s="98"/>
      <c r="I408" s="129" t="str">
        <f>IF(B408="","",_xlfn.XLOOKUP(N408,#REF!,#REF!))</f>
        <v/>
      </c>
      <c r="J408" s="126" t="str">
        <f>IF(B408="","",_xlfn.XLOOKUP(N408,#REF!,冷暖工资表!B:B))</f>
        <v/>
      </c>
      <c r="K408" s="126" t="str">
        <f t="shared" si="36"/>
        <v/>
      </c>
      <c r="L408" s="126" t="str">
        <f t="shared" si="37"/>
        <v/>
      </c>
      <c r="M408" s="126" t="str">
        <f>IF(Q408="","",_xlfn.XLOOKUP(Q408,立项!W:W,立项!H:H))</f>
        <v/>
      </c>
      <c r="N408" s="130" t="str">
        <f t="shared" si="38"/>
        <v/>
      </c>
      <c r="O408" s="130" t="str">
        <f t="shared" si="39"/>
        <v/>
      </c>
      <c r="P408" s="131" t="str">
        <f t="shared" si="40"/>
        <v/>
      </c>
      <c r="Q408" s="135" t="str">
        <f t="shared" si="41"/>
        <v/>
      </c>
      <c r="R408" s="103"/>
      <c r="S408" s="102"/>
      <c r="T408" s="102"/>
      <c r="U408" s="102"/>
    </row>
    <row r="409" s="93" customFormat="1" customHeight="1" spans="2:21">
      <c r="B409" s="94"/>
      <c r="C409" s="95"/>
      <c r="D409" s="95"/>
      <c r="E409" s="95"/>
      <c r="F409" s="96"/>
      <c r="G409" s="97"/>
      <c r="H409" s="98"/>
      <c r="I409" s="129" t="str">
        <f>IF(B409="","",_xlfn.XLOOKUP(N409,#REF!,#REF!))</f>
        <v/>
      </c>
      <c r="J409" s="126" t="str">
        <f>IF(B409="","",_xlfn.XLOOKUP(N409,#REF!,冷暖工资表!B:B))</f>
        <v/>
      </c>
      <c r="K409" s="126" t="str">
        <f t="shared" si="36"/>
        <v/>
      </c>
      <c r="L409" s="126" t="str">
        <f t="shared" si="37"/>
        <v/>
      </c>
      <c r="M409" s="126" t="str">
        <f>IF(Q409="","",_xlfn.XLOOKUP(Q409,立项!W:W,立项!H:H))</f>
        <v/>
      </c>
      <c r="N409" s="130" t="str">
        <f t="shared" si="38"/>
        <v/>
      </c>
      <c r="O409" s="130" t="str">
        <f t="shared" si="39"/>
        <v/>
      </c>
      <c r="P409" s="131" t="str">
        <f t="shared" si="40"/>
        <v/>
      </c>
      <c r="Q409" s="135" t="str">
        <f t="shared" si="41"/>
        <v/>
      </c>
      <c r="R409" s="103"/>
      <c r="S409" s="102"/>
      <c r="T409" s="102"/>
      <c r="U409" s="102"/>
    </row>
    <row r="410" s="93" customFormat="1" customHeight="1" spans="2:21">
      <c r="B410" s="94"/>
      <c r="C410" s="95"/>
      <c r="D410" s="95"/>
      <c r="E410" s="95"/>
      <c r="F410" s="96"/>
      <c r="G410" s="97"/>
      <c r="H410" s="98"/>
      <c r="I410" s="129" t="str">
        <f>IF(B410="","",_xlfn.XLOOKUP(N410,#REF!,#REF!))</f>
        <v/>
      </c>
      <c r="J410" s="126" t="str">
        <f>IF(B410="","",_xlfn.XLOOKUP(N410,#REF!,冷暖工资表!B:B))</f>
        <v/>
      </c>
      <c r="K410" s="126" t="str">
        <f t="shared" si="36"/>
        <v/>
      </c>
      <c r="L410" s="126" t="str">
        <f t="shared" si="37"/>
        <v/>
      </c>
      <c r="M410" s="126" t="str">
        <f>IF(Q410="","",_xlfn.XLOOKUP(Q410,立项!W:W,立项!H:H))</f>
        <v/>
      </c>
      <c r="N410" s="130" t="str">
        <f t="shared" si="38"/>
        <v/>
      </c>
      <c r="O410" s="130" t="str">
        <f t="shared" si="39"/>
        <v/>
      </c>
      <c r="P410" s="131" t="str">
        <f t="shared" si="40"/>
        <v/>
      </c>
      <c r="Q410" s="135" t="str">
        <f t="shared" si="41"/>
        <v/>
      </c>
      <c r="R410" s="103"/>
      <c r="S410" s="102"/>
      <c r="T410" s="102"/>
      <c r="U410" s="102"/>
    </row>
    <row r="411" s="93" customFormat="1" customHeight="1" spans="2:21">
      <c r="B411" s="94"/>
      <c r="C411" s="95"/>
      <c r="D411" s="95"/>
      <c r="E411" s="95"/>
      <c r="F411" s="96"/>
      <c r="G411" s="97"/>
      <c r="H411" s="98"/>
      <c r="I411" s="129" t="str">
        <f>IF(B411="","",_xlfn.XLOOKUP(N411,#REF!,#REF!))</f>
        <v/>
      </c>
      <c r="J411" s="126" t="str">
        <f>IF(B411="","",_xlfn.XLOOKUP(N411,#REF!,冷暖工资表!B:B))</f>
        <v/>
      </c>
      <c r="K411" s="126" t="str">
        <f t="shared" si="36"/>
        <v/>
      </c>
      <c r="L411" s="126" t="str">
        <f t="shared" si="37"/>
        <v/>
      </c>
      <c r="M411" s="126" t="str">
        <f>IF(Q411="","",_xlfn.XLOOKUP(Q411,立项!W:W,立项!H:H))</f>
        <v/>
      </c>
      <c r="N411" s="130" t="str">
        <f t="shared" si="38"/>
        <v/>
      </c>
      <c r="O411" s="130" t="str">
        <f t="shared" si="39"/>
        <v/>
      </c>
      <c r="P411" s="131" t="str">
        <f t="shared" si="40"/>
        <v/>
      </c>
      <c r="Q411" s="135" t="str">
        <f t="shared" si="41"/>
        <v/>
      </c>
      <c r="R411" s="103"/>
      <c r="S411" s="102"/>
      <c r="T411" s="102"/>
      <c r="U411" s="102"/>
    </row>
    <row r="412" s="93" customFormat="1" customHeight="1" spans="2:21">
      <c r="B412" s="94"/>
      <c r="C412" s="95"/>
      <c r="D412" s="95"/>
      <c r="E412" s="95"/>
      <c r="F412" s="96"/>
      <c r="G412" s="97"/>
      <c r="H412" s="98"/>
      <c r="I412" s="129" t="str">
        <f>IF(B412="","",_xlfn.XLOOKUP(N412,#REF!,#REF!))</f>
        <v/>
      </c>
      <c r="J412" s="126" t="str">
        <f>IF(B412="","",_xlfn.XLOOKUP(N412,#REF!,冷暖工资表!B:B))</f>
        <v/>
      </c>
      <c r="K412" s="126" t="str">
        <f t="shared" si="36"/>
        <v/>
      </c>
      <c r="L412" s="126" t="str">
        <f t="shared" si="37"/>
        <v/>
      </c>
      <c r="M412" s="126" t="str">
        <f>IF(Q412="","",_xlfn.XLOOKUP(Q412,立项!W:W,立项!H:H))</f>
        <v/>
      </c>
      <c r="N412" s="130" t="str">
        <f t="shared" si="38"/>
        <v/>
      </c>
      <c r="O412" s="130" t="str">
        <f t="shared" si="39"/>
        <v/>
      </c>
      <c r="P412" s="131" t="str">
        <f t="shared" si="40"/>
        <v/>
      </c>
      <c r="Q412" s="135" t="str">
        <f t="shared" si="41"/>
        <v/>
      </c>
      <c r="R412" s="103"/>
      <c r="S412" s="102"/>
      <c r="T412" s="102"/>
      <c r="U412" s="102"/>
    </row>
    <row r="413" s="93" customFormat="1" customHeight="1" spans="2:21">
      <c r="B413" s="94"/>
      <c r="C413" s="95"/>
      <c r="D413" s="95"/>
      <c r="E413" s="95"/>
      <c r="F413" s="96"/>
      <c r="G413" s="97"/>
      <c r="H413" s="98"/>
      <c r="I413" s="129" t="str">
        <f>IF(B413="","",_xlfn.XLOOKUP(N413,#REF!,#REF!))</f>
        <v/>
      </c>
      <c r="J413" s="126" t="str">
        <f>IF(B413="","",_xlfn.XLOOKUP(N413,#REF!,冷暖工资表!B:B))</f>
        <v/>
      </c>
      <c r="K413" s="126" t="str">
        <f t="shared" si="36"/>
        <v/>
      </c>
      <c r="L413" s="126" t="str">
        <f t="shared" si="37"/>
        <v/>
      </c>
      <c r="M413" s="126" t="str">
        <f>IF(Q413="","",_xlfn.XLOOKUP(Q413,立项!W:W,立项!H:H))</f>
        <v/>
      </c>
      <c r="N413" s="130" t="str">
        <f t="shared" si="38"/>
        <v/>
      </c>
      <c r="O413" s="130" t="str">
        <f t="shared" si="39"/>
        <v/>
      </c>
      <c r="P413" s="131" t="str">
        <f t="shared" si="40"/>
        <v/>
      </c>
      <c r="Q413" s="135" t="str">
        <f t="shared" si="41"/>
        <v/>
      </c>
      <c r="R413" s="103"/>
      <c r="S413" s="102"/>
      <c r="T413" s="102"/>
      <c r="U413" s="102"/>
    </row>
    <row r="414" s="93" customFormat="1" customHeight="1" spans="2:21">
      <c r="B414" s="94"/>
      <c r="C414" s="95"/>
      <c r="D414" s="95"/>
      <c r="E414" s="95"/>
      <c r="F414" s="96"/>
      <c r="G414" s="97"/>
      <c r="H414" s="98"/>
      <c r="I414" s="129" t="str">
        <f>IF(B414="","",_xlfn.XLOOKUP(N414,#REF!,#REF!))</f>
        <v/>
      </c>
      <c r="J414" s="126" t="str">
        <f>IF(B414="","",_xlfn.XLOOKUP(N414,#REF!,冷暖工资表!B:B))</f>
        <v/>
      </c>
      <c r="K414" s="126" t="str">
        <f t="shared" si="36"/>
        <v/>
      </c>
      <c r="L414" s="126" t="str">
        <f t="shared" si="37"/>
        <v/>
      </c>
      <c r="M414" s="126" t="str">
        <f>IF(Q414="","",_xlfn.XLOOKUP(Q414,立项!W:W,立项!H:H))</f>
        <v/>
      </c>
      <c r="N414" s="130" t="str">
        <f t="shared" si="38"/>
        <v/>
      </c>
      <c r="O414" s="130" t="str">
        <f t="shared" si="39"/>
        <v/>
      </c>
      <c r="P414" s="131" t="str">
        <f t="shared" si="40"/>
        <v/>
      </c>
      <c r="Q414" s="135" t="str">
        <f t="shared" si="41"/>
        <v/>
      </c>
      <c r="R414" s="103"/>
      <c r="S414" s="102"/>
      <c r="T414" s="102"/>
      <c r="U414" s="102"/>
    </row>
    <row r="415" s="93" customFormat="1" customHeight="1" spans="2:21">
      <c r="B415" s="94"/>
      <c r="C415" s="95"/>
      <c r="D415" s="95"/>
      <c r="E415" s="95"/>
      <c r="F415" s="96"/>
      <c r="G415" s="97"/>
      <c r="H415" s="98"/>
      <c r="I415" s="129" t="str">
        <f>IF(B415="","",_xlfn.XLOOKUP(N415,#REF!,#REF!))</f>
        <v/>
      </c>
      <c r="J415" s="126" t="str">
        <f>IF(B415="","",_xlfn.XLOOKUP(N415,#REF!,冷暖工资表!B:B))</f>
        <v/>
      </c>
      <c r="K415" s="126" t="str">
        <f t="shared" si="36"/>
        <v/>
      </c>
      <c r="L415" s="126" t="str">
        <f t="shared" si="37"/>
        <v/>
      </c>
      <c r="M415" s="126" t="str">
        <f>IF(Q415="","",_xlfn.XLOOKUP(Q415,立项!W:W,立项!H:H))</f>
        <v/>
      </c>
      <c r="N415" s="130" t="str">
        <f t="shared" si="38"/>
        <v/>
      </c>
      <c r="O415" s="130" t="str">
        <f t="shared" si="39"/>
        <v/>
      </c>
      <c r="P415" s="131" t="str">
        <f t="shared" si="40"/>
        <v/>
      </c>
      <c r="Q415" s="135" t="str">
        <f t="shared" si="41"/>
        <v/>
      </c>
      <c r="R415" s="103"/>
      <c r="S415" s="102"/>
      <c r="T415" s="102"/>
      <c r="U415" s="102"/>
    </row>
    <row r="416" s="93" customFormat="1" customHeight="1" spans="2:21">
      <c r="B416" s="94"/>
      <c r="C416" s="95"/>
      <c r="D416" s="95"/>
      <c r="E416" s="95"/>
      <c r="F416" s="96"/>
      <c r="G416" s="97"/>
      <c r="H416" s="98"/>
      <c r="I416" s="129" t="str">
        <f>IF(B416="","",_xlfn.XLOOKUP(N416,#REF!,#REF!))</f>
        <v/>
      </c>
      <c r="J416" s="126" t="str">
        <f>IF(B416="","",_xlfn.XLOOKUP(N416,#REF!,冷暖工资表!B:B))</f>
        <v/>
      </c>
      <c r="K416" s="126" t="str">
        <f t="shared" si="36"/>
        <v/>
      </c>
      <c r="L416" s="126" t="str">
        <f t="shared" si="37"/>
        <v/>
      </c>
      <c r="M416" s="126" t="str">
        <f>IF(Q416="","",_xlfn.XLOOKUP(Q416,立项!W:W,立项!H:H))</f>
        <v/>
      </c>
      <c r="N416" s="130" t="str">
        <f t="shared" si="38"/>
        <v/>
      </c>
      <c r="O416" s="130" t="str">
        <f t="shared" si="39"/>
        <v/>
      </c>
      <c r="P416" s="131" t="str">
        <f t="shared" si="40"/>
        <v/>
      </c>
      <c r="Q416" s="135" t="str">
        <f t="shared" si="41"/>
        <v/>
      </c>
      <c r="R416" s="103"/>
      <c r="S416" s="102"/>
      <c r="T416" s="102"/>
      <c r="U416" s="102"/>
    </row>
    <row r="417" s="93" customFormat="1" customHeight="1" spans="2:21">
      <c r="B417" s="94"/>
      <c r="C417" s="95"/>
      <c r="D417" s="95"/>
      <c r="E417" s="95"/>
      <c r="F417" s="96"/>
      <c r="G417" s="97"/>
      <c r="H417" s="98"/>
      <c r="I417" s="129" t="str">
        <f>IF(B417="","",_xlfn.XLOOKUP(N417,#REF!,#REF!))</f>
        <v/>
      </c>
      <c r="J417" s="126" t="str">
        <f>IF(B417="","",_xlfn.XLOOKUP(N417,#REF!,冷暖工资表!B:B))</f>
        <v/>
      </c>
      <c r="K417" s="126" t="str">
        <f t="shared" si="36"/>
        <v/>
      </c>
      <c r="L417" s="126" t="str">
        <f t="shared" si="37"/>
        <v/>
      </c>
      <c r="M417" s="126" t="str">
        <f>IF(Q417="","",_xlfn.XLOOKUP(Q417,立项!W:W,立项!H:H))</f>
        <v/>
      </c>
      <c r="N417" s="130" t="str">
        <f t="shared" si="38"/>
        <v/>
      </c>
      <c r="O417" s="130" t="str">
        <f t="shared" si="39"/>
        <v/>
      </c>
      <c r="P417" s="131" t="str">
        <f t="shared" si="40"/>
        <v/>
      </c>
      <c r="Q417" s="135" t="str">
        <f t="shared" si="41"/>
        <v/>
      </c>
      <c r="R417" s="103"/>
      <c r="S417" s="102"/>
      <c r="T417" s="102"/>
      <c r="U417" s="102"/>
    </row>
    <row r="418" s="93" customFormat="1" customHeight="1" spans="2:21">
      <c r="B418" s="94"/>
      <c r="C418" s="95"/>
      <c r="D418" s="95"/>
      <c r="E418" s="95"/>
      <c r="F418" s="96"/>
      <c r="G418" s="97"/>
      <c r="H418" s="98"/>
      <c r="I418" s="129" t="str">
        <f>IF(B418="","",_xlfn.XLOOKUP(N418,#REF!,#REF!))</f>
        <v/>
      </c>
      <c r="J418" s="126" t="str">
        <f>IF(B418="","",_xlfn.XLOOKUP(N418,#REF!,冷暖工资表!B:B))</f>
        <v/>
      </c>
      <c r="K418" s="126" t="str">
        <f t="shared" si="36"/>
        <v/>
      </c>
      <c r="L418" s="126" t="str">
        <f t="shared" si="37"/>
        <v/>
      </c>
      <c r="M418" s="126" t="str">
        <f>IF(Q418="","",_xlfn.XLOOKUP(Q418,立项!W:W,立项!H:H))</f>
        <v/>
      </c>
      <c r="N418" s="130" t="str">
        <f t="shared" si="38"/>
        <v/>
      </c>
      <c r="O418" s="130" t="str">
        <f t="shared" si="39"/>
        <v/>
      </c>
      <c r="P418" s="131" t="str">
        <f t="shared" si="40"/>
        <v/>
      </c>
      <c r="Q418" s="135" t="str">
        <f t="shared" si="41"/>
        <v/>
      </c>
      <c r="R418" s="103"/>
      <c r="S418" s="102"/>
      <c r="T418" s="102"/>
      <c r="U418" s="102"/>
    </row>
    <row r="419" s="93" customFormat="1" customHeight="1" spans="2:21">
      <c r="B419" s="94"/>
      <c r="C419" s="95"/>
      <c r="D419" s="95"/>
      <c r="E419" s="95"/>
      <c r="F419" s="96"/>
      <c r="G419" s="97"/>
      <c r="H419" s="98"/>
      <c r="I419" s="129" t="str">
        <f>IF(B419="","",_xlfn.XLOOKUP(N419,#REF!,#REF!))</f>
        <v/>
      </c>
      <c r="J419" s="126" t="str">
        <f>IF(B419="","",_xlfn.XLOOKUP(N419,#REF!,冷暖工资表!B:B))</f>
        <v/>
      </c>
      <c r="K419" s="126" t="str">
        <f t="shared" si="36"/>
        <v/>
      </c>
      <c r="L419" s="126" t="str">
        <f t="shared" si="37"/>
        <v/>
      </c>
      <c r="M419" s="126" t="str">
        <f>IF(Q419="","",_xlfn.XLOOKUP(Q419,立项!W:W,立项!H:H))</f>
        <v/>
      </c>
      <c r="N419" s="130" t="str">
        <f t="shared" si="38"/>
        <v/>
      </c>
      <c r="O419" s="130" t="str">
        <f t="shared" si="39"/>
        <v/>
      </c>
      <c r="P419" s="131" t="str">
        <f t="shared" si="40"/>
        <v/>
      </c>
      <c r="Q419" s="135" t="str">
        <f t="shared" si="41"/>
        <v/>
      </c>
      <c r="R419" s="103"/>
      <c r="S419" s="102"/>
      <c r="T419" s="102"/>
      <c r="U419" s="102"/>
    </row>
    <row r="420" s="93" customFormat="1" customHeight="1" spans="2:21">
      <c r="B420" s="94"/>
      <c r="C420" s="95"/>
      <c r="D420" s="95"/>
      <c r="E420" s="95"/>
      <c r="F420" s="96"/>
      <c r="G420" s="97"/>
      <c r="H420" s="98"/>
      <c r="I420" s="129" t="str">
        <f>IF(B420="","",_xlfn.XLOOKUP(N420,#REF!,#REF!))</f>
        <v/>
      </c>
      <c r="J420" s="126" t="str">
        <f>IF(B420="","",_xlfn.XLOOKUP(N420,#REF!,冷暖工资表!B:B))</f>
        <v/>
      </c>
      <c r="K420" s="126" t="str">
        <f t="shared" si="36"/>
        <v/>
      </c>
      <c r="L420" s="126" t="str">
        <f t="shared" si="37"/>
        <v/>
      </c>
      <c r="M420" s="126" t="str">
        <f>IF(Q420="","",_xlfn.XLOOKUP(Q420,立项!W:W,立项!H:H))</f>
        <v/>
      </c>
      <c r="N420" s="130" t="str">
        <f t="shared" si="38"/>
        <v/>
      </c>
      <c r="O420" s="130" t="str">
        <f t="shared" si="39"/>
        <v/>
      </c>
      <c r="P420" s="131" t="str">
        <f t="shared" si="40"/>
        <v/>
      </c>
      <c r="Q420" s="135" t="str">
        <f t="shared" si="41"/>
        <v/>
      </c>
      <c r="R420" s="103"/>
      <c r="S420" s="102"/>
      <c r="T420" s="102"/>
      <c r="U420" s="102"/>
    </row>
    <row r="421" s="93" customFormat="1" customHeight="1" spans="2:21">
      <c r="B421" s="94"/>
      <c r="C421" s="95"/>
      <c r="D421" s="95"/>
      <c r="E421" s="95"/>
      <c r="F421" s="96"/>
      <c r="G421" s="97"/>
      <c r="H421" s="98"/>
      <c r="I421" s="129" t="str">
        <f>IF(B421="","",_xlfn.XLOOKUP(N421,#REF!,#REF!))</f>
        <v/>
      </c>
      <c r="J421" s="126" t="str">
        <f>IF(B421="","",_xlfn.XLOOKUP(N421,#REF!,冷暖工资表!B:B))</f>
        <v/>
      </c>
      <c r="K421" s="126" t="str">
        <f t="shared" si="36"/>
        <v/>
      </c>
      <c r="L421" s="126" t="str">
        <f t="shared" si="37"/>
        <v/>
      </c>
      <c r="M421" s="126" t="str">
        <f>IF(Q421="","",_xlfn.XLOOKUP(Q421,立项!W:W,立项!H:H))</f>
        <v/>
      </c>
      <c r="N421" s="130" t="str">
        <f t="shared" si="38"/>
        <v/>
      </c>
      <c r="O421" s="130" t="str">
        <f t="shared" si="39"/>
        <v/>
      </c>
      <c r="P421" s="131" t="str">
        <f t="shared" si="40"/>
        <v/>
      </c>
      <c r="Q421" s="135" t="str">
        <f t="shared" si="41"/>
        <v/>
      </c>
      <c r="R421" s="103"/>
      <c r="S421" s="102"/>
      <c r="T421" s="102"/>
      <c r="U421" s="102"/>
    </row>
    <row r="422" s="93" customFormat="1" customHeight="1" spans="2:21">
      <c r="B422" s="94"/>
      <c r="C422" s="95"/>
      <c r="D422" s="95"/>
      <c r="E422" s="95"/>
      <c r="F422" s="96"/>
      <c r="G422" s="97"/>
      <c r="H422" s="98"/>
      <c r="I422" s="129" t="str">
        <f>IF(B422="","",_xlfn.XLOOKUP(N422,#REF!,#REF!))</f>
        <v/>
      </c>
      <c r="J422" s="126" t="str">
        <f>IF(B422="","",_xlfn.XLOOKUP(N422,#REF!,冷暖工资表!B:B))</f>
        <v/>
      </c>
      <c r="K422" s="126" t="str">
        <f t="shared" si="36"/>
        <v/>
      </c>
      <c r="L422" s="126" t="str">
        <f t="shared" si="37"/>
        <v/>
      </c>
      <c r="M422" s="126" t="str">
        <f>IF(Q422="","",_xlfn.XLOOKUP(Q422,立项!W:W,立项!H:H))</f>
        <v/>
      </c>
      <c r="N422" s="130" t="str">
        <f t="shared" si="38"/>
        <v/>
      </c>
      <c r="O422" s="130" t="str">
        <f t="shared" si="39"/>
        <v/>
      </c>
      <c r="P422" s="131" t="str">
        <f t="shared" si="40"/>
        <v/>
      </c>
      <c r="Q422" s="135" t="str">
        <f t="shared" si="41"/>
        <v/>
      </c>
      <c r="R422" s="103"/>
      <c r="S422" s="102"/>
      <c r="T422" s="102"/>
      <c r="U422" s="102"/>
    </row>
    <row r="423" s="93" customFormat="1" customHeight="1" spans="2:21">
      <c r="B423" s="94"/>
      <c r="C423" s="95"/>
      <c r="D423" s="95"/>
      <c r="E423" s="95"/>
      <c r="F423" s="96"/>
      <c r="G423" s="97"/>
      <c r="H423" s="98"/>
      <c r="I423" s="129" t="str">
        <f>IF(B423="","",_xlfn.XLOOKUP(N423,#REF!,#REF!))</f>
        <v/>
      </c>
      <c r="J423" s="126" t="str">
        <f>IF(B423="","",_xlfn.XLOOKUP(N423,#REF!,冷暖工资表!B:B))</f>
        <v/>
      </c>
      <c r="K423" s="126" t="str">
        <f t="shared" si="36"/>
        <v/>
      </c>
      <c r="L423" s="126" t="str">
        <f t="shared" si="37"/>
        <v/>
      </c>
      <c r="M423" s="126" t="str">
        <f>IF(Q423="","",_xlfn.XLOOKUP(Q423,立项!W:W,立项!H:H))</f>
        <v/>
      </c>
      <c r="N423" s="130" t="str">
        <f t="shared" si="38"/>
        <v/>
      </c>
      <c r="O423" s="130" t="str">
        <f t="shared" si="39"/>
        <v/>
      </c>
      <c r="P423" s="131" t="str">
        <f t="shared" si="40"/>
        <v/>
      </c>
      <c r="Q423" s="135" t="str">
        <f t="shared" si="41"/>
        <v/>
      </c>
      <c r="R423" s="103"/>
      <c r="S423" s="102"/>
      <c r="T423" s="102"/>
      <c r="U423" s="102"/>
    </row>
    <row r="424" s="93" customFormat="1" customHeight="1" spans="2:21">
      <c r="B424" s="94"/>
      <c r="C424" s="95"/>
      <c r="D424" s="95"/>
      <c r="E424" s="95"/>
      <c r="F424" s="96"/>
      <c r="G424" s="97"/>
      <c r="H424" s="98"/>
      <c r="I424" s="129" t="str">
        <f>IF(B424="","",_xlfn.XLOOKUP(N424,#REF!,#REF!))</f>
        <v/>
      </c>
      <c r="J424" s="126" t="str">
        <f>IF(B424="","",_xlfn.XLOOKUP(N424,#REF!,冷暖工资表!B:B))</f>
        <v/>
      </c>
      <c r="K424" s="126" t="str">
        <f t="shared" si="36"/>
        <v/>
      </c>
      <c r="L424" s="126" t="str">
        <f t="shared" si="37"/>
        <v/>
      </c>
      <c r="M424" s="126" t="str">
        <f>IF(Q424="","",_xlfn.XLOOKUP(Q424,立项!W:W,立项!H:H))</f>
        <v/>
      </c>
      <c r="N424" s="130" t="str">
        <f t="shared" si="38"/>
        <v/>
      </c>
      <c r="O424" s="130" t="str">
        <f t="shared" si="39"/>
        <v/>
      </c>
      <c r="P424" s="131" t="str">
        <f t="shared" si="40"/>
        <v/>
      </c>
      <c r="Q424" s="135" t="str">
        <f t="shared" si="41"/>
        <v/>
      </c>
      <c r="R424" s="103"/>
      <c r="S424" s="102"/>
      <c r="T424" s="102"/>
      <c r="U424" s="102"/>
    </row>
    <row r="425" s="93" customFormat="1" customHeight="1" spans="2:21">
      <c r="B425" s="94"/>
      <c r="C425" s="95"/>
      <c r="D425" s="95"/>
      <c r="E425" s="95"/>
      <c r="F425" s="96"/>
      <c r="G425" s="97"/>
      <c r="H425" s="98"/>
      <c r="I425" s="129" t="str">
        <f>IF(B425="","",_xlfn.XLOOKUP(N425,#REF!,#REF!))</f>
        <v/>
      </c>
      <c r="J425" s="126" t="str">
        <f>IF(B425="","",_xlfn.XLOOKUP(N425,#REF!,冷暖工资表!B:B))</f>
        <v/>
      </c>
      <c r="K425" s="126" t="str">
        <f t="shared" si="36"/>
        <v/>
      </c>
      <c r="L425" s="126" t="str">
        <f t="shared" si="37"/>
        <v/>
      </c>
      <c r="M425" s="126" t="str">
        <f>IF(Q425="","",_xlfn.XLOOKUP(Q425,立项!W:W,立项!H:H))</f>
        <v/>
      </c>
      <c r="N425" s="130" t="str">
        <f t="shared" si="38"/>
        <v/>
      </c>
      <c r="O425" s="130" t="str">
        <f t="shared" si="39"/>
        <v/>
      </c>
      <c r="P425" s="131" t="str">
        <f t="shared" si="40"/>
        <v/>
      </c>
      <c r="Q425" s="135" t="str">
        <f t="shared" si="41"/>
        <v/>
      </c>
      <c r="R425" s="103"/>
      <c r="S425" s="102"/>
      <c r="T425" s="102"/>
      <c r="U425" s="102"/>
    </row>
    <row r="426" s="93" customFormat="1" customHeight="1" spans="2:21">
      <c r="B426" s="94"/>
      <c r="C426" s="95"/>
      <c r="D426" s="95"/>
      <c r="E426" s="95"/>
      <c r="F426" s="96"/>
      <c r="G426" s="97"/>
      <c r="H426" s="98"/>
      <c r="I426" s="129" t="str">
        <f>IF(B426="","",_xlfn.XLOOKUP(N426,#REF!,#REF!))</f>
        <v/>
      </c>
      <c r="J426" s="126" t="str">
        <f>IF(B426="","",_xlfn.XLOOKUP(N426,#REF!,冷暖工资表!B:B))</f>
        <v/>
      </c>
      <c r="K426" s="126" t="str">
        <f t="shared" si="36"/>
        <v/>
      </c>
      <c r="L426" s="126" t="str">
        <f t="shared" si="37"/>
        <v/>
      </c>
      <c r="M426" s="126" t="str">
        <f>IF(Q426="","",_xlfn.XLOOKUP(Q426,立项!W:W,立项!H:H))</f>
        <v/>
      </c>
      <c r="N426" s="130" t="str">
        <f t="shared" si="38"/>
        <v/>
      </c>
      <c r="O426" s="130" t="str">
        <f t="shared" si="39"/>
        <v/>
      </c>
      <c r="P426" s="131" t="str">
        <f t="shared" si="40"/>
        <v/>
      </c>
      <c r="Q426" s="135" t="str">
        <f t="shared" si="41"/>
        <v/>
      </c>
      <c r="R426" s="103"/>
      <c r="S426" s="102"/>
      <c r="T426" s="102"/>
      <c r="U426" s="102"/>
    </row>
    <row r="427" s="93" customFormat="1" customHeight="1" spans="2:21">
      <c r="B427" s="94"/>
      <c r="C427" s="95"/>
      <c r="D427" s="95"/>
      <c r="E427" s="95"/>
      <c r="F427" s="96"/>
      <c r="G427" s="97"/>
      <c r="H427" s="98"/>
      <c r="I427" s="129" t="str">
        <f>IF(B427="","",_xlfn.XLOOKUP(N427,#REF!,#REF!))</f>
        <v/>
      </c>
      <c r="J427" s="126" t="str">
        <f>IF(B427="","",_xlfn.XLOOKUP(N427,#REF!,冷暖工资表!B:B))</f>
        <v/>
      </c>
      <c r="K427" s="126" t="str">
        <f t="shared" si="36"/>
        <v/>
      </c>
      <c r="L427" s="126" t="str">
        <f t="shared" si="37"/>
        <v/>
      </c>
      <c r="M427" s="126" t="str">
        <f>IF(Q427="","",_xlfn.XLOOKUP(Q427,立项!W:W,立项!H:H))</f>
        <v/>
      </c>
      <c r="N427" s="130" t="str">
        <f t="shared" si="38"/>
        <v/>
      </c>
      <c r="O427" s="130" t="str">
        <f t="shared" si="39"/>
        <v/>
      </c>
      <c r="P427" s="131" t="str">
        <f t="shared" si="40"/>
        <v/>
      </c>
      <c r="Q427" s="135" t="str">
        <f t="shared" si="41"/>
        <v/>
      </c>
      <c r="R427" s="103"/>
      <c r="S427" s="102"/>
      <c r="T427" s="102"/>
      <c r="U427" s="102"/>
    </row>
    <row r="428" s="93" customFormat="1" customHeight="1" spans="2:21">
      <c r="B428" s="94"/>
      <c r="C428" s="95"/>
      <c r="D428" s="95"/>
      <c r="E428" s="95"/>
      <c r="F428" s="96"/>
      <c r="G428" s="97"/>
      <c r="H428" s="98"/>
      <c r="I428" s="129" t="str">
        <f>IF(B428="","",_xlfn.XLOOKUP(N428,#REF!,#REF!))</f>
        <v/>
      </c>
      <c r="J428" s="126" t="str">
        <f>IF(B428="","",_xlfn.XLOOKUP(N428,#REF!,冷暖工资表!B:B))</f>
        <v/>
      </c>
      <c r="K428" s="126" t="str">
        <f t="shared" si="36"/>
        <v/>
      </c>
      <c r="L428" s="126" t="str">
        <f t="shared" si="37"/>
        <v/>
      </c>
      <c r="M428" s="126" t="str">
        <f>IF(Q428="","",_xlfn.XLOOKUP(Q428,立项!W:W,立项!H:H))</f>
        <v/>
      </c>
      <c r="N428" s="130" t="str">
        <f t="shared" si="38"/>
        <v/>
      </c>
      <c r="O428" s="130" t="str">
        <f t="shared" si="39"/>
        <v/>
      </c>
      <c r="P428" s="131" t="str">
        <f t="shared" si="40"/>
        <v/>
      </c>
      <c r="Q428" s="135" t="str">
        <f t="shared" si="41"/>
        <v/>
      </c>
      <c r="R428" s="103"/>
      <c r="S428" s="102"/>
      <c r="T428" s="102"/>
      <c r="U428" s="102"/>
    </row>
    <row r="429" s="93" customFormat="1" customHeight="1" spans="2:21">
      <c r="B429" s="94"/>
      <c r="C429" s="95"/>
      <c r="D429" s="95"/>
      <c r="E429" s="95"/>
      <c r="F429" s="96"/>
      <c r="G429" s="97"/>
      <c r="H429" s="98"/>
      <c r="I429" s="129" t="str">
        <f>IF(B429="","",_xlfn.XLOOKUP(N429,#REF!,#REF!))</f>
        <v/>
      </c>
      <c r="J429" s="126" t="str">
        <f>IF(B429="","",_xlfn.XLOOKUP(N429,#REF!,冷暖工资表!B:B))</f>
        <v/>
      </c>
      <c r="K429" s="126" t="str">
        <f t="shared" si="36"/>
        <v/>
      </c>
      <c r="L429" s="126" t="str">
        <f t="shared" si="37"/>
        <v/>
      </c>
      <c r="M429" s="126" t="str">
        <f>IF(Q429="","",_xlfn.XLOOKUP(Q429,立项!W:W,立项!H:H))</f>
        <v/>
      </c>
      <c r="N429" s="130" t="str">
        <f t="shared" si="38"/>
        <v/>
      </c>
      <c r="O429" s="130" t="str">
        <f t="shared" si="39"/>
        <v/>
      </c>
      <c r="P429" s="131" t="str">
        <f t="shared" si="40"/>
        <v/>
      </c>
      <c r="Q429" s="135" t="str">
        <f t="shared" si="41"/>
        <v/>
      </c>
      <c r="R429" s="103"/>
      <c r="S429" s="102"/>
      <c r="T429" s="102"/>
      <c r="U429" s="102"/>
    </row>
    <row r="430" s="93" customFormat="1" customHeight="1" spans="2:21">
      <c r="B430" s="94"/>
      <c r="C430" s="95"/>
      <c r="D430" s="95"/>
      <c r="E430" s="95"/>
      <c r="F430" s="96"/>
      <c r="G430" s="97"/>
      <c r="H430" s="98"/>
      <c r="I430" s="129" t="str">
        <f>IF(B430="","",_xlfn.XLOOKUP(N430,#REF!,#REF!))</f>
        <v/>
      </c>
      <c r="J430" s="126" t="str">
        <f>IF(B430="","",_xlfn.XLOOKUP(N430,#REF!,冷暖工资表!B:B))</f>
        <v/>
      </c>
      <c r="K430" s="126" t="str">
        <f t="shared" si="36"/>
        <v/>
      </c>
      <c r="L430" s="126" t="str">
        <f t="shared" si="37"/>
        <v/>
      </c>
      <c r="M430" s="126" t="str">
        <f>IF(Q430="","",_xlfn.XLOOKUP(Q430,立项!W:W,立项!H:H))</f>
        <v/>
      </c>
      <c r="N430" s="130" t="str">
        <f t="shared" si="38"/>
        <v/>
      </c>
      <c r="O430" s="130" t="str">
        <f t="shared" si="39"/>
        <v/>
      </c>
      <c r="P430" s="131" t="str">
        <f t="shared" si="40"/>
        <v/>
      </c>
      <c r="Q430" s="135" t="str">
        <f t="shared" si="41"/>
        <v/>
      </c>
      <c r="R430" s="103"/>
      <c r="S430" s="102"/>
      <c r="T430" s="102"/>
      <c r="U430" s="102"/>
    </row>
    <row r="431" s="93" customFormat="1" customHeight="1" spans="2:21">
      <c r="B431" s="94"/>
      <c r="C431" s="95"/>
      <c r="D431" s="95"/>
      <c r="E431" s="95"/>
      <c r="F431" s="96"/>
      <c r="G431" s="97"/>
      <c r="H431" s="98"/>
      <c r="I431" s="129" t="str">
        <f>IF(B431="","",_xlfn.XLOOKUP(N431,#REF!,#REF!))</f>
        <v/>
      </c>
      <c r="J431" s="126" t="str">
        <f>IF(B431="","",_xlfn.XLOOKUP(N431,#REF!,冷暖工资表!B:B))</f>
        <v/>
      </c>
      <c r="K431" s="126" t="str">
        <f t="shared" si="36"/>
        <v/>
      </c>
      <c r="L431" s="126" t="str">
        <f t="shared" si="37"/>
        <v/>
      </c>
      <c r="M431" s="126" t="str">
        <f>IF(Q431="","",_xlfn.XLOOKUP(Q431,立项!W:W,立项!H:H))</f>
        <v/>
      </c>
      <c r="N431" s="130" t="str">
        <f t="shared" si="38"/>
        <v/>
      </c>
      <c r="O431" s="130" t="str">
        <f t="shared" si="39"/>
        <v/>
      </c>
      <c r="P431" s="131" t="str">
        <f t="shared" si="40"/>
        <v/>
      </c>
      <c r="Q431" s="135" t="str">
        <f t="shared" si="41"/>
        <v/>
      </c>
      <c r="R431" s="103"/>
      <c r="S431" s="102"/>
      <c r="T431" s="102"/>
      <c r="U431" s="102"/>
    </row>
    <row r="432" s="93" customFormat="1" customHeight="1" spans="2:21">
      <c r="B432" s="94"/>
      <c r="C432" s="95"/>
      <c r="D432" s="95"/>
      <c r="E432" s="95"/>
      <c r="F432" s="96"/>
      <c r="G432" s="97"/>
      <c r="H432" s="98"/>
      <c r="I432" s="129" t="str">
        <f>IF(B432="","",_xlfn.XLOOKUP(N432,#REF!,#REF!))</f>
        <v/>
      </c>
      <c r="J432" s="126" t="str">
        <f>IF(B432="","",_xlfn.XLOOKUP(N432,#REF!,冷暖工资表!B:B))</f>
        <v/>
      </c>
      <c r="K432" s="126" t="str">
        <f t="shared" si="36"/>
        <v/>
      </c>
      <c r="L432" s="126" t="str">
        <f t="shared" si="37"/>
        <v/>
      </c>
      <c r="M432" s="126" t="str">
        <f>IF(Q432="","",_xlfn.XLOOKUP(Q432,立项!W:W,立项!H:H))</f>
        <v/>
      </c>
      <c r="N432" s="130" t="str">
        <f t="shared" si="38"/>
        <v/>
      </c>
      <c r="O432" s="130" t="str">
        <f t="shared" si="39"/>
        <v/>
      </c>
      <c r="P432" s="131" t="str">
        <f t="shared" si="40"/>
        <v/>
      </c>
      <c r="Q432" s="135" t="str">
        <f t="shared" si="41"/>
        <v/>
      </c>
      <c r="R432" s="103"/>
      <c r="S432" s="102"/>
      <c r="T432" s="102"/>
      <c r="U432" s="102"/>
    </row>
    <row r="433" s="93" customFormat="1" customHeight="1" spans="2:21">
      <c r="B433" s="94"/>
      <c r="C433" s="95"/>
      <c r="D433" s="95"/>
      <c r="E433" s="95"/>
      <c r="F433" s="96"/>
      <c r="G433" s="97"/>
      <c r="H433" s="98"/>
      <c r="I433" s="129" t="str">
        <f>IF(B433="","",_xlfn.XLOOKUP(N433,#REF!,#REF!))</f>
        <v/>
      </c>
      <c r="J433" s="126" t="str">
        <f>IF(B433="","",_xlfn.XLOOKUP(N433,#REF!,冷暖工资表!B:B))</f>
        <v/>
      </c>
      <c r="K433" s="126" t="str">
        <f t="shared" si="36"/>
        <v/>
      </c>
      <c r="L433" s="126" t="str">
        <f t="shared" si="37"/>
        <v/>
      </c>
      <c r="M433" s="126" t="str">
        <f>IF(Q433="","",_xlfn.XLOOKUP(Q433,立项!W:W,立项!H:H))</f>
        <v/>
      </c>
      <c r="N433" s="130" t="str">
        <f t="shared" si="38"/>
        <v/>
      </c>
      <c r="O433" s="130" t="str">
        <f t="shared" si="39"/>
        <v/>
      </c>
      <c r="P433" s="131" t="str">
        <f t="shared" si="40"/>
        <v/>
      </c>
      <c r="Q433" s="135" t="str">
        <f t="shared" si="41"/>
        <v/>
      </c>
      <c r="R433" s="103"/>
      <c r="S433" s="102"/>
      <c r="T433" s="102"/>
      <c r="U433" s="102"/>
    </row>
    <row r="434" s="93" customFormat="1" customHeight="1" spans="2:21">
      <c r="B434" s="94"/>
      <c r="C434" s="95"/>
      <c r="D434" s="95"/>
      <c r="E434" s="95"/>
      <c r="F434" s="96"/>
      <c r="G434" s="97"/>
      <c r="H434" s="98"/>
      <c r="I434" s="129" t="str">
        <f>IF(B434="","",_xlfn.XLOOKUP(N434,#REF!,#REF!))</f>
        <v/>
      </c>
      <c r="J434" s="126" t="str">
        <f>IF(B434="","",_xlfn.XLOOKUP(N434,#REF!,冷暖工资表!B:B))</f>
        <v/>
      </c>
      <c r="K434" s="126" t="str">
        <f t="shared" si="36"/>
        <v/>
      </c>
      <c r="L434" s="126" t="str">
        <f t="shared" si="37"/>
        <v/>
      </c>
      <c r="M434" s="126" t="str">
        <f>IF(Q434="","",_xlfn.XLOOKUP(Q434,立项!W:W,立项!H:H))</f>
        <v/>
      </c>
      <c r="N434" s="130" t="str">
        <f t="shared" si="38"/>
        <v/>
      </c>
      <c r="O434" s="130" t="str">
        <f t="shared" si="39"/>
        <v/>
      </c>
      <c r="P434" s="131" t="str">
        <f t="shared" si="40"/>
        <v/>
      </c>
      <c r="Q434" s="135" t="str">
        <f t="shared" si="41"/>
        <v/>
      </c>
      <c r="R434" s="103"/>
      <c r="S434" s="102"/>
      <c r="T434" s="102"/>
      <c r="U434" s="102"/>
    </row>
    <row r="435" s="93" customFormat="1" customHeight="1" spans="2:21">
      <c r="B435" s="94"/>
      <c r="C435" s="95"/>
      <c r="D435" s="95"/>
      <c r="E435" s="95"/>
      <c r="F435" s="96"/>
      <c r="G435" s="97"/>
      <c r="H435" s="98"/>
      <c r="I435" s="129" t="str">
        <f>IF(B435="","",_xlfn.XLOOKUP(N435,#REF!,#REF!))</f>
        <v/>
      </c>
      <c r="J435" s="126" t="str">
        <f>IF(B435="","",_xlfn.XLOOKUP(N435,#REF!,冷暖工资表!B:B))</f>
        <v/>
      </c>
      <c r="K435" s="126" t="str">
        <f t="shared" si="36"/>
        <v/>
      </c>
      <c r="L435" s="126" t="str">
        <f t="shared" si="37"/>
        <v/>
      </c>
      <c r="M435" s="126" t="str">
        <f>IF(Q435="","",_xlfn.XLOOKUP(Q435,立项!W:W,立项!H:H))</f>
        <v/>
      </c>
      <c r="N435" s="130" t="str">
        <f t="shared" si="38"/>
        <v/>
      </c>
      <c r="O435" s="130" t="str">
        <f t="shared" si="39"/>
        <v/>
      </c>
      <c r="P435" s="131" t="str">
        <f t="shared" si="40"/>
        <v/>
      </c>
      <c r="Q435" s="135" t="str">
        <f t="shared" si="41"/>
        <v/>
      </c>
      <c r="R435" s="103"/>
      <c r="S435" s="102"/>
      <c r="T435" s="102"/>
      <c r="U435" s="102"/>
    </row>
    <row r="436" s="93" customFormat="1" customHeight="1" spans="2:21">
      <c r="B436" s="94"/>
      <c r="C436" s="95"/>
      <c r="D436" s="95"/>
      <c r="E436" s="95"/>
      <c r="F436" s="96"/>
      <c r="G436" s="97"/>
      <c r="H436" s="98"/>
      <c r="I436" s="129" t="str">
        <f>IF(B436="","",_xlfn.XLOOKUP(N436,#REF!,#REF!))</f>
        <v/>
      </c>
      <c r="J436" s="126" t="str">
        <f>IF(B436="","",_xlfn.XLOOKUP(N436,#REF!,冷暖工资表!B:B))</f>
        <v/>
      </c>
      <c r="K436" s="126" t="str">
        <f t="shared" si="36"/>
        <v/>
      </c>
      <c r="L436" s="126" t="str">
        <f t="shared" si="37"/>
        <v/>
      </c>
      <c r="M436" s="126" t="str">
        <f>IF(Q436="","",_xlfn.XLOOKUP(Q436,立项!W:W,立项!H:H))</f>
        <v/>
      </c>
      <c r="N436" s="130" t="str">
        <f t="shared" si="38"/>
        <v/>
      </c>
      <c r="O436" s="130" t="str">
        <f t="shared" si="39"/>
        <v/>
      </c>
      <c r="P436" s="131" t="str">
        <f t="shared" si="40"/>
        <v/>
      </c>
      <c r="Q436" s="135" t="str">
        <f t="shared" si="41"/>
        <v/>
      </c>
      <c r="R436" s="103"/>
      <c r="S436" s="102"/>
      <c r="T436" s="102"/>
      <c r="U436" s="102"/>
    </row>
    <row r="437" s="93" customFormat="1" customHeight="1" spans="2:21">
      <c r="B437" s="94"/>
      <c r="C437" s="95"/>
      <c r="D437" s="95"/>
      <c r="E437" s="95"/>
      <c r="F437" s="96"/>
      <c r="G437" s="97"/>
      <c r="H437" s="98"/>
      <c r="I437" s="129" t="str">
        <f>IF(B437="","",_xlfn.XLOOKUP(N437,#REF!,#REF!))</f>
        <v/>
      </c>
      <c r="J437" s="126" t="str">
        <f>IF(B437="","",_xlfn.XLOOKUP(N437,#REF!,冷暖工资表!B:B))</f>
        <v/>
      </c>
      <c r="K437" s="126" t="str">
        <f t="shared" si="36"/>
        <v/>
      </c>
      <c r="L437" s="126" t="str">
        <f t="shared" si="37"/>
        <v/>
      </c>
      <c r="M437" s="126" t="str">
        <f>IF(Q437="","",_xlfn.XLOOKUP(Q437,立项!W:W,立项!H:H))</f>
        <v/>
      </c>
      <c r="N437" s="130" t="str">
        <f t="shared" si="38"/>
        <v/>
      </c>
      <c r="O437" s="130" t="str">
        <f t="shared" si="39"/>
        <v/>
      </c>
      <c r="P437" s="131" t="str">
        <f t="shared" si="40"/>
        <v/>
      </c>
      <c r="Q437" s="135" t="str">
        <f t="shared" si="41"/>
        <v/>
      </c>
      <c r="R437" s="103"/>
      <c r="S437" s="102"/>
      <c r="T437" s="102"/>
      <c r="U437" s="102"/>
    </row>
    <row r="438" s="93" customFormat="1" customHeight="1" spans="2:21">
      <c r="B438" s="94"/>
      <c r="C438" s="95"/>
      <c r="D438" s="95"/>
      <c r="E438" s="95"/>
      <c r="F438" s="96"/>
      <c r="G438" s="97"/>
      <c r="H438" s="98"/>
      <c r="I438" s="129" t="str">
        <f>IF(B438="","",_xlfn.XLOOKUP(N438,#REF!,#REF!))</f>
        <v/>
      </c>
      <c r="J438" s="126" t="str">
        <f>IF(B438="","",_xlfn.XLOOKUP(N438,#REF!,冷暖工资表!B:B))</f>
        <v/>
      </c>
      <c r="K438" s="126" t="str">
        <f t="shared" si="36"/>
        <v/>
      </c>
      <c r="L438" s="126" t="str">
        <f t="shared" si="37"/>
        <v/>
      </c>
      <c r="M438" s="126" t="str">
        <f>IF(Q438="","",_xlfn.XLOOKUP(Q438,立项!W:W,立项!H:H))</f>
        <v/>
      </c>
      <c r="N438" s="130" t="str">
        <f t="shared" si="38"/>
        <v/>
      </c>
      <c r="O438" s="130" t="str">
        <f t="shared" si="39"/>
        <v/>
      </c>
      <c r="P438" s="131" t="str">
        <f t="shared" si="40"/>
        <v/>
      </c>
      <c r="Q438" s="135" t="str">
        <f t="shared" si="41"/>
        <v/>
      </c>
      <c r="R438" s="103"/>
      <c r="S438" s="102"/>
      <c r="T438" s="102"/>
      <c r="U438" s="102"/>
    </row>
    <row r="439" s="93" customFormat="1" customHeight="1" spans="2:21">
      <c r="B439" s="94"/>
      <c r="C439" s="95"/>
      <c r="D439" s="95"/>
      <c r="E439" s="95"/>
      <c r="F439" s="96"/>
      <c r="G439" s="97"/>
      <c r="H439" s="98"/>
      <c r="I439" s="129" t="str">
        <f>IF(B439="","",_xlfn.XLOOKUP(N439,#REF!,#REF!))</f>
        <v/>
      </c>
      <c r="J439" s="126" t="str">
        <f>IF(B439="","",_xlfn.XLOOKUP(N439,#REF!,冷暖工资表!B:B))</f>
        <v/>
      </c>
      <c r="K439" s="126" t="str">
        <f t="shared" si="36"/>
        <v/>
      </c>
      <c r="L439" s="126" t="str">
        <f t="shared" si="37"/>
        <v/>
      </c>
      <c r="M439" s="126" t="str">
        <f>IF(Q439="","",_xlfn.XLOOKUP(Q439,立项!W:W,立项!H:H))</f>
        <v/>
      </c>
      <c r="N439" s="130" t="str">
        <f t="shared" si="38"/>
        <v/>
      </c>
      <c r="O439" s="130" t="str">
        <f t="shared" si="39"/>
        <v/>
      </c>
      <c r="P439" s="131" t="str">
        <f t="shared" si="40"/>
        <v/>
      </c>
      <c r="Q439" s="135" t="str">
        <f t="shared" si="41"/>
        <v/>
      </c>
      <c r="R439" s="103"/>
      <c r="S439" s="102"/>
      <c r="T439" s="102"/>
      <c r="U439" s="102"/>
    </row>
    <row r="440" s="93" customFormat="1" customHeight="1" spans="2:21">
      <c r="B440" s="94"/>
      <c r="C440" s="95"/>
      <c r="D440" s="95"/>
      <c r="E440" s="95"/>
      <c r="F440" s="96"/>
      <c r="G440" s="97"/>
      <c r="H440" s="98"/>
      <c r="I440" s="129" t="str">
        <f>IF(B440="","",_xlfn.XLOOKUP(N440,#REF!,#REF!))</f>
        <v/>
      </c>
      <c r="J440" s="126" t="str">
        <f>IF(B440="","",_xlfn.XLOOKUP(N440,#REF!,冷暖工资表!B:B))</f>
        <v/>
      </c>
      <c r="K440" s="126" t="str">
        <f t="shared" si="36"/>
        <v/>
      </c>
      <c r="L440" s="126" t="str">
        <f t="shared" si="37"/>
        <v/>
      </c>
      <c r="M440" s="126" t="str">
        <f>IF(Q440="","",_xlfn.XLOOKUP(Q440,立项!W:W,立项!H:H))</f>
        <v/>
      </c>
      <c r="N440" s="130" t="str">
        <f t="shared" si="38"/>
        <v/>
      </c>
      <c r="O440" s="130" t="str">
        <f t="shared" si="39"/>
        <v/>
      </c>
      <c r="P440" s="131" t="str">
        <f t="shared" si="40"/>
        <v/>
      </c>
      <c r="Q440" s="135" t="str">
        <f t="shared" si="41"/>
        <v/>
      </c>
      <c r="R440" s="103"/>
      <c r="S440" s="102"/>
      <c r="T440" s="102"/>
      <c r="U440" s="102"/>
    </row>
    <row r="441" s="93" customFormat="1" customHeight="1" spans="2:21">
      <c r="B441" s="94"/>
      <c r="C441" s="95"/>
      <c r="D441" s="95"/>
      <c r="E441" s="95"/>
      <c r="F441" s="96"/>
      <c r="G441" s="97"/>
      <c r="H441" s="98"/>
      <c r="I441" s="129" t="str">
        <f>IF(B441="","",_xlfn.XLOOKUP(N441,#REF!,#REF!))</f>
        <v/>
      </c>
      <c r="J441" s="126" t="str">
        <f>IF(B441="","",_xlfn.XLOOKUP(N441,#REF!,冷暖工资表!B:B))</f>
        <v/>
      </c>
      <c r="K441" s="126" t="str">
        <f t="shared" si="36"/>
        <v/>
      </c>
      <c r="L441" s="126" t="str">
        <f t="shared" si="37"/>
        <v/>
      </c>
      <c r="M441" s="126" t="str">
        <f>IF(Q441="","",_xlfn.XLOOKUP(Q441,立项!W:W,立项!H:H))</f>
        <v/>
      </c>
      <c r="N441" s="130" t="str">
        <f t="shared" si="38"/>
        <v/>
      </c>
      <c r="O441" s="130" t="str">
        <f t="shared" si="39"/>
        <v/>
      </c>
      <c r="P441" s="131" t="str">
        <f t="shared" si="40"/>
        <v/>
      </c>
      <c r="Q441" s="135" t="str">
        <f t="shared" si="41"/>
        <v/>
      </c>
      <c r="R441" s="103"/>
      <c r="S441" s="102"/>
      <c r="T441" s="102"/>
      <c r="U441" s="102"/>
    </row>
    <row r="442" s="93" customFormat="1" customHeight="1" spans="2:21">
      <c r="B442" s="94"/>
      <c r="C442" s="95"/>
      <c r="D442" s="95"/>
      <c r="E442" s="95"/>
      <c r="F442" s="96"/>
      <c r="G442" s="97"/>
      <c r="H442" s="98"/>
      <c r="I442" s="129" t="str">
        <f>IF(B442="","",_xlfn.XLOOKUP(N442,#REF!,#REF!))</f>
        <v/>
      </c>
      <c r="J442" s="126" t="str">
        <f>IF(B442="","",_xlfn.XLOOKUP(N442,#REF!,冷暖工资表!B:B))</f>
        <v/>
      </c>
      <c r="K442" s="126" t="str">
        <f t="shared" si="36"/>
        <v/>
      </c>
      <c r="L442" s="126" t="str">
        <f t="shared" si="37"/>
        <v/>
      </c>
      <c r="M442" s="126" t="str">
        <f>IF(Q442="","",_xlfn.XLOOKUP(Q442,立项!W:W,立项!H:H))</f>
        <v/>
      </c>
      <c r="N442" s="130" t="str">
        <f t="shared" si="38"/>
        <v/>
      </c>
      <c r="O442" s="130" t="str">
        <f t="shared" si="39"/>
        <v/>
      </c>
      <c r="P442" s="131" t="str">
        <f t="shared" si="40"/>
        <v/>
      </c>
      <c r="Q442" s="135" t="str">
        <f t="shared" si="41"/>
        <v/>
      </c>
      <c r="R442" s="103"/>
      <c r="S442" s="102"/>
      <c r="T442" s="102"/>
      <c r="U442" s="102"/>
    </row>
    <row r="443" s="93" customFormat="1" customHeight="1" spans="2:21">
      <c r="B443" s="94"/>
      <c r="C443" s="95"/>
      <c r="D443" s="95"/>
      <c r="E443" s="95"/>
      <c r="F443" s="96"/>
      <c r="G443" s="97"/>
      <c r="H443" s="98"/>
      <c r="I443" s="129" t="str">
        <f>IF(B443="","",_xlfn.XLOOKUP(N443,#REF!,#REF!))</f>
        <v/>
      </c>
      <c r="J443" s="126" t="str">
        <f>IF(B443="","",_xlfn.XLOOKUP(N443,#REF!,冷暖工资表!B:B))</f>
        <v/>
      </c>
      <c r="K443" s="126" t="str">
        <f t="shared" si="36"/>
        <v/>
      </c>
      <c r="L443" s="126" t="str">
        <f t="shared" si="37"/>
        <v/>
      </c>
      <c r="M443" s="126" t="str">
        <f>IF(Q443="","",_xlfn.XLOOKUP(Q443,立项!W:W,立项!H:H))</f>
        <v/>
      </c>
      <c r="N443" s="130" t="str">
        <f t="shared" si="38"/>
        <v/>
      </c>
      <c r="O443" s="130" t="str">
        <f t="shared" si="39"/>
        <v/>
      </c>
      <c r="P443" s="131" t="str">
        <f t="shared" si="40"/>
        <v/>
      </c>
      <c r="Q443" s="135" t="str">
        <f t="shared" si="41"/>
        <v/>
      </c>
      <c r="R443" s="103"/>
      <c r="S443" s="102"/>
      <c r="T443" s="102"/>
      <c r="U443" s="102"/>
    </row>
    <row r="444" s="93" customFormat="1" customHeight="1" spans="2:21">
      <c r="B444" s="94"/>
      <c r="C444" s="95"/>
      <c r="D444" s="95"/>
      <c r="E444" s="95"/>
      <c r="F444" s="96"/>
      <c r="G444" s="97"/>
      <c r="H444" s="98"/>
      <c r="I444" s="129" t="str">
        <f>IF(B444="","",_xlfn.XLOOKUP(N444,#REF!,#REF!))</f>
        <v/>
      </c>
      <c r="J444" s="126" t="str">
        <f>IF(B444="","",_xlfn.XLOOKUP(N444,#REF!,冷暖工资表!B:B))</f>
        <v/>
      </c>
      <c r="K444" s="126" t="str">
        <f t="shared" si="36"/>
        <v/>
      </c>
      <c r="L444" s="126" t="str">
        <f t="shared" si="37"/>
        <v/>
      </c>
      <c r="M444" s="126" t="str">
        <f>IF(Q444="","",_xlfn.XLOOKUP(Q444,立项!W:W,立项!H:H))</f>
        <v/>
      </c>
      <c r="N444" s="130" t="str">
        <f t="shared" si="38"/>
        <v/>
      </c>
      <c r="O444" s="130" t="str">
        <f t="shared" si="39"/>
        <v/>
      </c>
      <c r="P444" s="131" t="str">
        <f t="shared" si="40"/>
        <v/>
      </c>
      <c r="Q444" s="135" t="str">
        <f t="shared" si="41"/>
        <v/>
      </c>
      <c r="R444" s="103"/>
      <c r="S444" s="102"/>
      <c r="T444" s="102"/>
      <c r="U444" s="102"/>
    </row>
    <row r="445" s="93" customFormat="1" customHeight="1" spans="2:21">
      <c r="B445" s="94"/>
      <c r="C445" s="95"/>
      <c r="D445" s="95"/>
      <c r="E445" s="95"/>
      <c r="F445" s="96"/>
      <c r="G445" s="97"/>
      <c r="H445" s="98"/>
      <c r="I445" s="129" t="str">
        <f>IF(B445="","",_xlfn.XLOOKUP(N445,#REF!,#REF!))</f>
        <v/>
      </c>
      <c r="J445" s="126" t="str">
        <f>IF(B445="","",_xlfn.XLOOKUP(N445,#REF!,冷暖工资表!B:B))</f>
        <v/>
      </c>
      <c r="K445" s="126" t="str">
        <f t="shared" si="36"/>
        <v/>
      </c>
      <c r="L445" s="126" t="str">
        <f t="shared" si="37"/>
        <v/>
      </c>
      <c r="M445" s="126" t="str">
        <f>IF(Q445="","",_xlfn.XLOOKUP(Q445,立项!W:W,立项!H:H))</f>
        <v/>
      </c>
      <c r="N445" s="130" t="str">
        <f t="shared" si="38"/>
        <v/>
      </c>
      <c r="O445" s="130" t="str">
        <f t="shared" si="39"/>
        <v/>
      </c>
      <c r="P445" s="131" t="str">
        <f t="shared" si="40"/>
        <v/>
      </c>
      <c r="Q445" s="135" t="str">
        <f t="shared" si="41"/>
        <v/>
      </c>
      <c r="R445" s="103"/>
      <c r="S445" s="102"/>
      <c r="T445" s="102"/>
      <c r="U445" s="102"/>
    </row>
    <row r="446" s="93" customFormat="1" customHeight="1" spans="2:21">
      <c r="B446" s="94"/>
      <c r="C446" s="95"/>
      <c r="D446" s="95"/>
      <c r="E446" s="95"/>
      <c r="F446" s="96"/>
      <c r="G446" s="97"/>
      <c r="H446" s="98"/>
      <c r="I446" s="129" t="str">
        <f>IF(B446="","",_xlfn.XLOOKUP(N446,#REF!,#REF!))</f>
        <v/>
      </c>
      <c r="J446" s="126" t="str">
        <f>IF(B446="","",_xlfn.XLOOKUP(N446,#REF!,冷暖工资表!B:B))</f>
        <v/>
      </c>
      <c r="K446" s="126" t="str">
        <f t="shared" si="36"/>
        <v/>
      </c>
      <c r="L446" s="126" t="str">
        <f t="shared" si="37"/>
        <v/>
      </c>
      <c r="M446" s="126" t="str">
        <f>IF(Q446="","",_xlfn.XLOOKUP(Q446,立项!W:W,立项!H:H))</f>
        <v/>
      </c>
      <c r="N446" s="130" t="str">
        <f t="shared" si="38"/>
        <v/>
      </c>
      <c r="O446" s="130" t="str">
        <f t="shared" si="39"/>
        <v/>
      </c>
      <c r="P446" s="131" t="str">
        <f t="shared" si="40"/>
        <v/>
      </c>
      <c r="Q446" s="135" t="str">
        <f t="shared" si="41"/>
        <v/>
      </c>
      <c r="R446" s="103"/>
      <c r="S446" s="102"/>
      <c r="T446" s="102"/>
      <c r="U446" s="102"/>
    </row>
    <row r="447" s="93" customFormat="1" customHeight="1" spans="2:21">
      <c r="B447" s="94"/>
      <c r="C447" s="95"/>
      <c r="D447" s="95"/>
      <c r="E447" s="95"/>
      <c r="F447" s="96"/>
      <c r="G447" s="97"/>
      <c r="H447" s="98"/>
      <c r="I447" s="129" t="str">
        <f>IF(B447="","",_xlfn.XLOOKUP(N447,#REF!,#REF!))</f>
        <v/>
      </c>
      <c r="J447" s="126" t="str">
        <f>IF(B447="","",_xlfn.XLOOKUP(N447,#REF!,冷暖工资表!B:B))</f>
        <v/>
      </c>
      <c r="K447" s="126" t="str">
        <f t="shared" si="36"/>
        <v/>
      </c>
      <c r="L447" s="126" t="str">
        <f t="shared" si="37"/>
        <v/>
      </c>
      <c r="M447" s="126" t="str">
        <f>IF(Q447="","",_xlfn.XLOOKUP(Q447,立项!W:W,立项!H:H))</f>
        <v/>
      </c>
      <c r="N447" s="130" t="str">
        <f t="shared" si="38"/>
        <v/>
      </c>
      <c r="O447" s="130" t="str">
        <f t="shared" si="39"/>
        <v/>
      </c>
      <c r="P447" s="131" t="str">
        <f t="shared" si="40"/>
        <v/>
      </c>
      <c r="Q447" s="135" t="str">
        <f t="shared" si="41"/>
        <v/>
      </c>
      <c r="R447" s="103"/>
      <c r="S447" s="102"/>
      <c r="T447" s="102"/>
      <c r="U447" s="102"/>
    </row>
    <row r="448" s="93" customFormat="1" customHeight="1" spans="2:21">
      <c r="B448" s="94"/>
      <c r="C448" s="95"/>
      <c r="D448" s="95"/>
      <c r="E448" s="95"/>
      <c r="F448" s="96"/>
      <c r="G448" s="97"/>
      <c r="H448" s="98"/>
      <c r="I448" s="129" t="str">
        <f>IF(B448="","",_xlfn.XLOOKUP(N448,#REF!,#REF!))</f>
        <v/>
      </c>
      <c r="J448" s="126" t="str">
        <f>IF(B448="","",_xlfn.XLOOKUP(N448,#REF!,冷暖工资表!B:B))</f>
        <v/>
      </c>
      <c r="K448" s="126" t="str">
        <f t="shared" si="36"/>
        <v/>
      </c>
      <c r="L448" s="126" t="str">
        <f t="shared" si="37"/>
        <v/>
      </c>
      <c r="M448" s="126" t="str">
        <f>IF(Q448="","",_xlfn.XLOOKUP(Q448,立项!W:W,立项!H:H))</f>
        <v/>
      </c>
      <c r="N448" s="130" t="str">
        <f t="shared" si="38"/>
        <v/>
      </c>
      <c r="O448" s="130" t="str">
        <f t="shared" si="39"/>
        <v/>
      </c>
      <c r="P448" s="131" t="str">
        <f t="shared" si="40"/>
        <v/>
      </c>
      <c r="Q448" s="135" t="str">
        <f t="shared" si="41"/>
        <v/>
      </c>
      <c r="R448" s="103"/>
      <c r="S448" s="102"/>
      <c r="T448" s="102"/>
      <c r="U448" s="102"/>
    </row>
    <row r="449" s="93" customFormat="1" customHeight="1" spans="2:21">
      <c r="B449" s="94"/>
      <c r="C449" s="95"/>
      <c r="D449" s="95"/>
      <c r="E449" s="95"/>
      <c r="F449" s="96"/>
      <c r="G449" s="97"/>
      <c r="H449" s="98"/>
      <c r="I449" s="129" t="str">
        <f>IF(B449="","",_xlfn.XLOOKUP(N449,#REF!,#REF!))</f>
        <v/>
      </c>
      <c r="J449" s="126" t="str">
        <f>IF(B449="","",_xlfn.XLOOKUP(N449,#REF!,冷暖工资表!B:B))</f>
        <v/>
      </c>
      <c r="K449" s="126" t="str">
        <f t="shared" si="36"/>
        <v/>
      </c>
      <c r="L449" s="126" t="str">
        <f t="shared" si="37"/>
        <v/>
      </c>
      <c r="M449" s="126" t="str">
        <f>IF(Q449="","",_xlfn.XLOOKUP(Q449,立项!W:W,立项!H:H))</f>
        <v/>
      </c>
      <c r="N449" s="130" t="str">
        <f t="shared" si="38"/>
        <v/>
      </c>
      <c r="O449" s="130" t="str">
        <f t="shared" si="39"/>
        <v/>
      </c>
      <c r="P449" s="131" t="str">
        <f t="shared" si="40"/>
        <v/>
      </c>
      <c r="Q449" s="135" t="str">
        <f t="shared" si="41"/>
        <v/>
      </c>
      <c r="R449" s="103"/>
      <c r="S449" s="102"/>
      <c r="T449" s="102"/>
      <c r="U449" s="102"/>
    </row>
    <row r="450" s="93" customFormat="1" customHeight="1" spans="2:21">
      <c r="B450" s="94"/>
      <c r="C450" s="95"/>
      <c r="D450" s="95"/>
      <c r="E450" s="95"/>
      <c r="F450" s="96"/>
      <c r="G450" s="97"/>
      <c r="H450" s="98"/>
      <c r="I450" s="129" t="str">
        <f>IF(B450="","",_xlfn.XLOOKUP(N450,#REF!,#REF!))</f>
        <v/>
      </c>
      <c r="J450" s="126" t="str">
        <f>IF(B450="","",_xlfn.XLOOKUP(N450,#REF!,冷暖工资表!B:B))</f>
        <v/>
      </c>
      <c r="K450" s="126" t="str">
        <f t="shared" ref="K450:K513" si="42">IF(F450="","",F450-L450)</f>
        <v/>
      </c>
      <c r="L450" s="126" t="str">
        <f t="shared" ref="L450:L513" si="43">IF(F450="","",F450*G450/(1+G450))</f>
        <v/>
      </c>
      <c r="M450" s="126" t="str">
        <f>IF(Q450="","",_xlfn.XLOOKUP(Q450,立项!W:W,立项!H:H))</f>
        <v/>
      </c>
      <c r="N450" s="130" t="str">
        <f t="shared" ref="N450:N513" si="44">IF(H450="","",LEFT(B450,7))</f>
        <v/>
      </c>
      <c r="O450" s="130" t="str">
        <f t="shared" ref="O450:O513" si="45">IF(H450="","",MONTH(H450))</f>
        <v/>
      </c>
      <c r="P450" s="131" t="str">
        <f t="shared" ref="P450:P513" si="46">IF(H450="","",DAY(H450))</f>
        <v/>
      </c>
      <c r="Q450" s="135" t="str">
        <f t="shared" ref="Q450:Q513" si="47">IF(B450="","",MID(B450,9,16))</f>
        <v/>
      </c>
      <c r="R450" s="103"/>
      <c r="S450" s="102"/>
      <c r="T450" s="102"/>
      <c r="U450" s="102"/>
    </row>
    <row r="451" s="93" customFormat="1" customHeight="1" spans="2:21">
      <c r="B451" s="94"/>
      <c r="C451" s="95"/>
      <c r="D451" s="95"/>
      <c r="E451" s="95"/>
      <c r="F451" s="96"/>
      <c r="G451" s="97"/>
      <c r="H451" s="98"/>
      <c r="I451" s="129" t="str">
        <f>IF(B451="","",_xlfn.XLOOKUP(N451,#REF!,#REF!))</f>
        <v/>
      </c>
      <c r="J451" s="126" t="str">
        <f>IF(B451="","",_xlfn.XLOOKUP(N451,#REF!,冷暖工资表!B:B))</f>
        <v/>
      </c>
      <c r="K451" s="126" t="str">
        <f t="shared" si="42"/>
        <v/>
      </c>
      <c r="L451" s="126" t="str">
        <f t="shared" si="43"/>
        <v/>
      </c>
      <c r="M451" s="126" t="str">
        <f>IF(Q451="","",_xlfn.XLOOKUP(Q451,立项!W:W,立项!H:H))</f>
        <v/>
      </c>
      <c r="N451" s="130" t="str">
        <f t="shared" si="44"/>
        <v/>
      </c>
      <c r="O451" s="130" t="str">
        <f t="shared" si="45"/>
        <v/>
      </c>
      <c r="P451" s="131" t="str">
        <f t="shared" si="46"/>
        <v/>
      </c>
      <c r="Q451" s="135" t="str">
        <f t="shared" si="47"/>
        <v/>
      </c>
      <c r="R451" s="103"/>
      <c r="S451" s="102"/>
      <c r="T451" s="102"/>
      <c r="U451" s="102"/>
    </row>
    <row r="452" s="93" customFormat="1" customHeight="1" spans="2:21">
      <c r="B452" s="94"/>
      <c r="C452" s="95"/>
      <c r="D452" s="95"/>
      <c r="E452" s="95"/>
      <c r="F452" s="96"/>
      <c r="G452" s="97"/>
      <c r="H452" s="98"/>
      <c r="I452" s="129" t="str">
        <f>IF(B452="","",_xlfn.XLOOKUP(N452,#REF!,#REF!))</f>
        <v/>
      </c>
      <c r="J452" s="126" t="str">
        <f>IF(B452="","",_xlfn.XLOOKUP(N452,#REF!,冷暖工资表!B:B))</f>
        <v/>
      </c>
      <c r="K452" s="126" t="str">
        <f t="shared" si="42"/>
        <v/>
      </c>
      <c r="L452" s="126" t="str">
        <f t="shared" si="43"/>
        <v/>
      </c>
      <c r="M452" s="126" t="str">
        <f>IF(Q452="","",_xlfn.XLOOKUP(Q452,立项!W:W,立项!H:H))</f>
        <v/>
      </c>
      <c r="N452" s="130" t="str">
        <f t="shared" si="44"/>
        <v/>
      </c>
      <c r="O452" s="130" t="str">
        <f t="shared" si="45"/>
        <v/>
      </c>
      <c r="P452" s="131" t="str">
        <f t="shared" si="46"/>
        <v/>
      </c>
      <c r="Q452" s="135" t="str">
        <f t="shared" si="47"/>
        <v/>
      </c>
      <c r="R452" s="103"/>
      <c r="S452" s="102"/>
      <c r="T452" s="102"/>
      <c r="U452" s="102"/>
    </row>
    <row r="453" s="93" customFormat="1" customHeight="1" spans="2:21">
      <c r="B453" s="94"/>
      <c r="C453" s="95"/>
      <c r="D453" s="95"/>
      <c r="E453" s="95"/>
      <c r="F453" s="96"/>
      <c r="G453" s="97"/>
      <c r="H453" s="98"/>
      <c r="I453" s="129" t="str">
        <f>IF(B453="","",_xlfn.XLOOKUP(N453,#REF!,#REF!))</f>
        <v/>
      </c>
      <c r="J453" s="126" t="str">
        <f>IF(B453="","",_xlfn.XLOOKUP(N453,#REF!,冷暖工资表!B:B))</f>
        <v/>
      </c>
      <c r="K453" s="126" t="str">
        <f t="shared" si="42"/>
        <v/>
      </c>
      <c r="L453" s="126" t="str">
        <f t="shared" si="43"/>
        <v/>
      </c>
      <c r="M453" s="126" t="str">
        <f>IF(Q453="","",_xlfn.XLOOKUP(Q453,立项!W:W,立项!H:H))</f>
        <v/>
      </c>
      <c r="N453" s="130" t="str">
        <f t="shared" si="44"/>
        <v/>
      </c>
      <c r="O453" s="130" t="str">
        <f t="shared" si="45"/>
        <v/>
      </c>
      <c r="P453" s="131" t="str">
        <f t="shared" si="46"/>
        <v/>
      </c>
      <c r="Q453" s="135" t="str">
        <f t="shared" si="47"/>
        <v/>
      </c>
      <c r="R453" s="103"/>
      <c r="S453" s="102"/>
      <c r="T453" s="102"/>
      <c r="U453" s="102"/>
    </row>
    <row r="454" s="93" customFormat="1" customHeight="1" spans="2:21">
      <c r="B454" s="94"/>
      <c r="C454" s="95"/>
      <c r="D454" s="95"/>
      <c r="E454" s="95"/>
      <c r="F454" s="96"/>
      <c r="G454" s="97"/>
      <c r="H454" s="98"/>
      <c r="I454" s="129" t="str">
        <f>IF(B454="","",_xlfn.XLOOKUP(N454,#REF!,#REF!))</f>
        <v/>
      </c>
      <c r="J454" s="126" t="str">
        <f>IF(B454="","",_xlfn.XLOOKUP(N454,#REF!,冷暖工资表!B:B))</f>
        <v/>
      </c>
      <c r="K454" s="126" t="str">
        <f t="shared" si="42"/>
        <v/>
      </c>
      <c r="L454" s="126" t="str">
        <f t="shared" si="43"/>
        <v/>
      </c>
      <c r="M454" s="126" t="str">
        <f>IF(Q454="","",_xlfn.XLOOKUP(Q454,立项!W:W,立项!H:H))</f>
        <v/>
      </c>
      <c r="N454" s="130" t="str">
        <f t="shared" si="44"/>
        <v/>
      </c>
      <c r="O454" s="130" t="str">
        <f t="shared" si="45"/>
        <v/>
      </c>
      <c r="P454" s="131" t="str">
        <f t="shared" si="46"/>
        <v/>
      </c>
      <c r="Q454" s="135" t="str">
        <f t="shared" si="47"/>
        <v/>
      </c>
      <c r="R454" s="103"/>
      <c r="S454" s="102"/>
      <c r="T454" s="102"/>
      <c r="U454" s="102"/>
    </row>
    <row r="455" s="93" customFormat="1" customHeight="1" spans="2:21">
      <c r="B455" s="94"/>
      <c r="C455" s="95"/>
      <c r="D455" s="95"/>
      <c r="E455" s="95"/>
      <c r="F455" s="96"/>
      <c r="G455" s="97"/>
      <c r="H455" s="98"/>
      <c r="I455" s="129" t="str">
        <f>IF(B455="","",_xlfn.XLOOKUP(N455,#REF!,#REF!))</f>
        <v/>
      </c>
      <c r="J455" s="126" t="str">
        <f>IF(B455="","",_xlfn.XLOOKUP(N455,#REF!,冷暖工资表!B:B))</f>
        <v/>
      </c>
      <c r="K455" s="126" t="str">
        <f t="shared" si="42"/>
        <v/>
      </c>
      <c r="L455" s="126" t="str">
        <f t="shared" si="43"/>
        <v/>
      </c>
      <c r="M455" s="126" t="str">
        <f>IF(Q455="","",_xlfn.XLOOKUP(Q455,立项!W:W,立项!H:H))</f>
        <v/>
      </c>
      <c r="N455" s="130" t="str">
        <f t="shared" si="44"/>
        <v/>
      </c>
      <c r="O455" s="130" t="str">
        <f t="shared" si="45"/>
        <v/>
      </c>
      <c r="P455" s="131" t="str">
        <f t="shared" si="46"/>
        <v/>
      </c>
      <c r="Q455" s="135" t="str">
        <f t="shared" si="47"/>
        <v/>
      </c>
      <c r="R455" s="103"/>
      <c r="S455" s="102"/>
      <c r="T455" s="102"/>
      <c r="U455" s="102"/>
    </row>
    <row r="456" s="93" customFormat="1" customHeight="1" spans="2:21">
      <c r="B456" s="94"/>
      <c r="C456" s="95"/>
      <c r="D456" s="95"/>
      <c r="E456" s="95"/>
      <c r="F456" s="96"/>
      <c r="G456" s="97"/>
      <c r="H456" s="98"/>
      <c r="I456" s="129" t="str">
        <f>IF(B456="","",_xlfn.XLOOKUP(N456,#REF!,#REF!))</f>
        <v/>
      </c>
      <c r="J456" s="126" t="str">
        <f>IF(B456="","",_xlfn.XLOOKUP(N456,#REF!,冷暖工资表!B:B))</f>
        <v/>
      </c>
      <c r="K456" s="126" t="str">
        <f t="shared" si="42"/>
        <v/>
      </c>
      <c r="L456" s="126" t="str">
        <f t="shared" si="43"/>
        <v/>
      </c>
      <c r="M456" s="126" t="str">
        <f>IF(Q456="","",_xlfn.XLOOKUP(Q456,立项!W:W,立项!H:H))</f>
        <v/>
      </c>
      <c r="N456" s="130" t="str">
        <f t="shared" si="44"/>
        <v/>
      </c>
      <c r="O456" s="130" t="str">
        <f t="shared" si="45"/>
        <v/>
      </c>
      <c r="P456" s="131" t="str">
        <f t="shared" si="46"/>
        <v/>
      </c>
      <c r="Q456" s="135" t="str">
        <f t="shared" si="47"/>
        <v/>
      </c>
      <c r="R456" s="103"/>
      <c r="S456" s="102"/>
      <c r="T456" s="102"/>
      <c r="U456" s="102"/>
    </row>
    <row r="457" s="93" customFormat="1" customHeight="1" spans="2:21">
      <c r="B457" s="94"/>
      <c r="C457" s="95"/>
      <c r="D457" s="95"/>
      <c r="E457" s="95"/>
      <c r="F457" s="96"/>
      <c r="G457" s="97"/>
      <c r="H457" s="98"/>
      <c r="I457" s="129" t="str">
        <f>IF(B457="","",_xlfn.XLOOKUP(N457,#REF!,#REF!))</f>
        <v/>
      </c>
      <c r="J457" s="126" t="str">
        <f>IF(B457="","",_xlfn.XLOOKUP(N457,#REF!,冷暖工资表!B:B))</f>
        <v/>
      </c>
      <c r="K457" s="126" t="str">
        <f t="shared" si="42"/>
        <v/>
      </c>
      <c r="L457" s="126" t="str">
        <f t="shared" si="43"/>
        <v/>
      </c>
      <c r="M457" s="126" t="str">
        <f>IF(Q457="","",_xlfn.XLOOKUP(Q457,立项!W:W,立项!H:H))</f>
        <v/>
      </c>
      <c r="N457" s="130" t="str">
        <f t="shared" si="44"/>
        <v/>
      </c>
      <c r="O457" s="130" t="str">
        <f t="shared" si="45"/>
        <v/>
      </c>
      <c r="P457" s="131" t="str">
        <f t="shared" si="46"/>
        <v/>
      </c>
      <c r="Q457" s="135" t="str">
        <f t="shared" si="47"/>
        <v/>
      </c>
      <c r="R457" s="103"/>
      <c r="S457" s="102"/>
      <c r="T457" s="102"/>
      <c r="U457" s="102"/>
    </row>
    <row r="458" s="93" customFormat="1" customHeight="1" spans="2:21">
      <c r="B458" s="94"/>
      <c r="C458" s="95"/>
      <c r="D458" s="95"/>
      <c r="E458" s="95"/>
      <c r="F458" s="96"/>
      <c r="G458" s="97"/>
      <c r="H458" s="98"/>
      <c r="I458" s="129" t="str">
        <f>IF(B458="","",_xlfn.XLOOKUP(N458,#REF!,#REF!))</f>
        <v/>
      </c>
      <c r="J458" s="126" t="str">
        <f>IF(B458="","",_xlfn.XLOOKUP(N458,#REF!,冷暖工资表!B:B))</f>
        <v/>
      </c>
      <c r="K458" s="126" t="str">
        <f t="shared" si="42"/>
        <v/>
      </c>
      <c r="L458" s="126" t="str">
        <f t="shared" si="43"/>
        <v/>
      </c>
      <c r="M458" s="126" t="str">
        <f>IF(Q458="","",_xlfn.XLOOKUP(Q458,立项!W:W,立项!H:H))</f>
        <v/>
      </c>
      <c r="N458" s="130" t="str">
        <f t="shared" si="44"/>
        <v/>
      </c>
      <c r="O458" s="130" t="str">
        <f t="shared" si="45"/>
        <v/>
      </c>
      <c r="P458" s="131" t="str">
        <f t="shared" si="46"/>
        <v/>
      </c>
      <c r="Q458" s="135" t="str">
        <f t="shared" si="47"/>
        <v/>
      </c>
      <c r="R458" s="103"/>
      <c r="S458" s="102"/>
      <c r="T458" s="102"/>
      <c r="U458" s="102"/>
    </row>
    <row r="459" s="93" customFormat="1" customHeight="1" spans="2:21">
      <c r="B459" s="94"/>
      <c r="C459" s="95"/>
      <c r="D459" s="95"/>
      <c r="E459" s="95"/>
      <c r="F459" s="96"/>
      <c r="G459" s="97"/>
      <c r="H459" s="98"/>
      <c r="I459" s="129" t="str">
        <f>IF(B459="","",_xlfn.XLOOKUP(N459,#REF!,#REF!))</f>
        <v/>
      </c>
      <c r="J459" s="126" t="str">
        <f>IF(B459="","",_xlfn.XLOOKUP(N459,#REF!,冷暖工资表!B:B))</f>
        <v/>
      </c>
      <c r="K459" s="126" t="str">
        <f t="shared" si="42"/>
        <v/>
      </c>
      <c r="L459" s="126" t="str">
        <f t="shared" si="43"/>
        <v/>
      </c>
      <c r="M459" s="126" t="str">
        <f>IF(Q459="","",_xlfn.XLOOKUP(Q459,立项!W:W,立项!H:H))</f>
        <v/>
      </c>
      <c r="N459" s="130" t="str">
        <f t="shared" si="44"/>
        <v/>
      </c>
      <c r="O459" s="130" t="str">
        <f t="shared" si="45"/>
        <v/>
      </c>
      <c r="P459" s="131" t="str">
        <f t="shared" si="46"/>
        <v/>
      </c>
      <c r="Q459" s="135" t="str">
        <f t="shared" si="47"/>
        <v/>
      </c>
      <c r="R459" s="103"/>
      <c r="S459" s="102"/>
      <c r="T459" s="102"/>
      <c r="U459" s="102"/>
    </row>
    <row r="460" s="93" customFormat="1" customHeight="1" spans="2:21">
      <c r="B460" s="94"/>
      <c r="C460" s="95"/>
      <c r="D460" s="95"/>
      <c r="E460" s="95"/>
      <c r="F460" s="96"/>
      <c r="G460" s="97"/>
      <c r="H460" s="98"/>
      <c r="I460" s="129" t="str">
        <f>IF(B460="","",_xlfn.XLOOKUP(N460,#REF!,#REF!))</f>
        <v/>
      </c>
      <c r="J460" s="126" t="str">
        <f>IF(B460="","",_xlfn.XLOOKUP(N460,#REF!,冷暖工资表!B:B))</f>
        <v/>
      </c>
      <c r="K460" s="126" t="str">
        <f t="shared" si="42"/>
        <v/>
      </c>
      <c r="L460" s="126" t="str">
        <f t="shared" si="43"/>
        <v/>
      </c>
      <c r="M460" s="126" t="str">
        <f>IF(Q460="","",_xlfn.XLOOKUP(Q460,立项!W:W,立项!H:H))</f>
        <v/>
      </c>
      <c r="N460" s="130" t="str">
        <f t="shared" si="44"/>
        <v/>
      </c>
      <c r="O460" s="130" t="str">
        <f t="shared" si="45"/>
        <v/>
      </c>
      <c r="P460" s="131" t="str">
        <f t="shared" si="46"/>
        <v/>
      </c>
      <c r="Q460" s="135" t="str">
        <f t="shared" si="47"/>
        <v/>
      </c>
      <c r="R460" s="103"/>
      <c r="S460" s="102"/>
      <c r="T460" s="102"/>
      <c r="U460" s="102"/>
    </row>
    <row r="461" s="93" customFormat="1" customHeight="1" spans="2:21">
      <c r="B461" s="94"/>
      <c r="C461" s="95"/>
      <c r="D461" s="95"/>
      <c r="E461" s="95"/>
      <c r="F461" s="96"/>
      <c r="G461" s="97"/>
      <c r="H461" s="98"/>
      <c r="I461" s="129" t="str">
        <f>IF(B461="","",_xlfn.XLOOKUP(N461,#REF!,#REF!))</f>
        <v/>
      </c>
      <c r="J461" s="126" t="str">
        <f>IF(B461="","",_xlfn.XLOOKUP(N461,#REF!,冷暖工资表!B:B))</f>
        <v/>
      </c>
      <c r="K461" s="126" t="str">
        <f t="shared" si="42"/>
        <v/>
      </c>
      <c r="L461" s="126" t="str">
        <f t="shared" si="43"/>
        <v/>
      </c>
      <c r="M461" s="126" t="str">
        <f>IF(Q461="","",_xlfn.XLOOKUP(Q461,立项!W:W,立项!H:H))</f>
        <v/>
      </c>
      <c r="N461" s="130" t="str">
        <f t="shared" si="44"/>
        <v/>
      </c>
      <c r="O461" s="130" t="str">
        <f t="shared" si="45"/>
        <v/>
      </c>
      <c r="P461" s="131" t="str">
        <f t="shared" si="46"/>
        <v/>
      </c>
      <c r="Q461" s="135" t="str">
        <f t="shared" si="47"/>
        <v/>
      </c>
      <c r="R461" s="103"/>
      <c r="S461" s="102"/>
      <c r="T461" s="102"/>
      <c r="U461" s="102"/>
    </row>
    <row r="462" s="93" customFormat="1" customHeight="1" spans="2:21">
      <c r="B462" s="94"/>
      <c r="C462" s="95"/>
      <c r="D462" s="95"/>
      <c r="E462" s="95"/>
      <c r="F462" s="96"/>
      <c r="G462" s="97"/>
      <c r="H462" s="98"/>
      <c r="I462" s="129" t="str">
        <f>IF(B462="","",_xlfn.XLOOKUP(N462,#REF!,#REF!))</f>
        <v/>
      </c>
      <c r="J462" s="126" t="str">
        <f>IF(B462="","",_xlfn.XLOOKUP(N462,#REF!,冷暖工资表!B:B))</f>
        <v/>
      </c>
      <c r="K462" s="126" t="str">
        <f t="shared" si="42"/>
        <v/>
      </c>
      <c r="L462" s="126" t="str">
        <f t="shared" si="43"/>
        <v/>
      </c>
      <c r="M462" s="126" t="str">
        <f>IF(Q462="","",_xlfn.XLOOKUP(Q462,立项!W:W,立项!H:H))</f>
        <v/>
      </c>
      <c r="N462" s="130" t="str">
        <f t="shared" si="44"/>
        <v/>
      </c>
      <c r="O462" s="130" t="str">
        <f t="shared" si="45"/>
        <v/>
      </c>
      <c r="P462" s="131" t="str">
        <f t="shared" si="46"/>
        <v/>
      </c>
      <c r="Q462" s="135" t="str">
        <f t="shared" si="47"/>
        <v/>
      </c>
      <c r="R462" s="103"/>
      <c r="S462" s="102"/>
      <c r="T462" s="102"/>
      <c r="U462" s="102"/>
    </row>
    <row r="463" s="93" customFormat="1" customHeight="1" spans="2:21">
      <c r="B463" s="94"/>
      <c r="C463" s="95"/>
      <c r="D463" s="95"/>
      <c r="E463" s="95"/>
      <c r="F463" s="96"/>
      <c r="G463" s="97"/>
      <c r="H463" s="98"/>
      <c r="I463" s="129" t="str">
        <f>IF(B463="","",_xlfn.XLOOKUP(N463,#REF!,#REF!))</f>
        <v/>
      </c>
      <c r="J463" s="126" t="str">
        <f>IF(B463="","",_xlfn.XLOOKUP(N463,#REF!,冷暖工资表!B:B))</f>
        <v/>
      </c>
      <c r="K463" s="126" t="str">
        <f t="shared" si="42"/>
        <v/>
      </c>
      <c r="L463" s="126" t="str">
        <f t="shared" si="43"/>
        <v/>
      </c>
      <c r="M463" s="126" t="str">
        <f>IF(Q463="","",_xlfn.XLOOKUP(Q463,立项!W:W,立项!H:H))</f>
        <v/>
      </c>
      <c r="N463" s="130" t="str">
        <f t="shared" si="44"/>
        <v/>
      </c>
      <c r="O463" s="130" t="str">
        <f t="shared" si="45"/>
        <v/>
      </c>
      <c r="P463" s="131" t="str">
        <f t="shared" si="46"/>
        <v/>
      </c>
      <c r="Q463" s="135" t="str">
        <f t="shared" si="47"/>
        <v/>
      </c>
      <c r="R463" s="103"/>
      <c r="S463" s="102"/>
      <c r="T463" s="102"/>
      <c r="U463" s="102"/>
    </row>
    <row r="464" s="93" customFormat="1" customHeight="1" spans="2:21">
      <c r="B464" s="94"/>
      <c r="C464" s="95"/>
      <c r="D464" s="95"/>
      <c r="E464" s="95"/>
      <c r="F464" s="96"/>
      <c r="G464" s="97"/>
      <c r="H464" s="98"/>
      <c r="I464" s="129" t="str">
        <f>IF(B464="","",_xlfn.XLOOKUP(N464,#REF!,#REF!))</f>
        <v/>
      </c>
      <c r="J464" s="126" t="str">
        <f>IF(B464="","",_xlfn.XLOOKUP(N464,#REF!,冷暖工资表!B:B))</f>
        <v/>
      </c>
      <c r="K464" s="126" t="str">
        <f t="shared" si="42"/>
        <v/>
      </c>
      <c r="L464" s="126" t="str">
        <f t="shared" si="43"/>
        <v/>
      </c>
      <c r="M464" s="126" t="str">
        <f>IF(Q464="","",_xlfn.XLOOKUP(Q464,立项!W:W,立项!H:H))</f>
        <v/>
      </c>
      <c r="N464" s="130" t="str">
        <f t="shared" si="44"/>
        <v/>
      </c>
      <c r="O464" s="130" t="str">
        <f t="shared" si="45"/>
        <v/>
      </c>
      <c r="P464" s="131" t="str">
        <f t="shared" si="46"/>
        <v/>
      </c>
      <c r="Q464" s="135" t="str">
        <f t="shared" si="47"/>
        <v/>
      </c>
      <c r="R464" s="103"/>
      <c r="S464" s="102"/>
      <c r="T464" s="102"/>
      <c r="U464" s="102"/>
    </row>
    <row r="465" s="93" customFormat="1" customHeight="1" spans="2:21">
      <c r="B465" s="94"/>
      <c r="C465" s="95"/>
      <c r="D465" s="95"/>
      <c r="E465" s="95"/>
      <c r="F465" s="96"/>
      <c r="G465" s="97"/>
      <c r="H465" s="98"/>
      <c r="I465" s="129" t="str">
        <f>IF(B465="","",_xlfn.XLOOKUP(N465,#REF!,#REF!))</f>
        <v/>
      </c>
      <c r="J465" s="126" t="str">
        <f>IF(B465="","",_xlfn.XLOOKUP(N465,#REF!,冷暖工资表!B:B))</f>
        <v/>
      </c>
      <c r="K465" s="126" t="str">
        <f t="shared" si="42"/>
        <v/>
      </c>
      <c r="L465" s="126" t="str">
        <f t="shared" si="43"/>
        <v/>
      </c>
      <c r="M465" s="126" t="str">
        <f>IF(Q465="","",_xlfn.XLOOKUP(Q465,立项!W:W,立项!H:H))</f>
        <v/>
      </c>
      <c r="N465" s="130" t="str">
        <f t="shared" si="44"/>
        <v/>
      </c>
      <c r="O465" s="130" t="str">
        <f t="shared" si="45"/>
        <v/>
      </c>
      <c r="P465" s="131" t="str">
        <f t="shared" si="46"/>
        <v/>
      </c>
      <c r="Q465" s="135" t="str">
        <f t="shared" si="47"/>
        <v/>
      </c>
      <c r="R465" s="103"/>
      <c r="S465" s="102"/>
      <c r="T465" s="102"/>
      <c r="U465" s="102"/>
    </row>
    <row r="466" s="93" customFormat="1" customHeight="1" spans="2:21">
      <c r="B466" s="94"/>
      <c r="C466" s="95"/>
      <c r="D466" s="95"/>
      <c r="E466" s="95"/>
      <c r="F466" s="96"/>
      <c r="G466" s="97"/>
      <c r="H466" s="98"/>
      <c r="I466" s="129" t="str">
        <f>IF(B466="","",_xlfn.XLOOKUP(N466,#REF!,#REF!))</f>
        <v/>
      </c>
      <c r="J466" s="126" t="str">
        <f>IF(B466="","",_xlfn.XLOOKUP(N466,#REF!,冷暖工资表!B:B))</f>
        <v/>
      </c>
      <c r="K466" s="126" t="str">
        <f t="shared" si="42"/>
        <v/>
      </c>
      <c r="L466" s="126" t="str">
        <f t="shared" si="43"/>
        <v/>
      </c>
      <c r="M466" s="126" t="str">
        <f>IF(Q466="","",_xlfn.XLOOKUP(Q466,立项!W:W,立项!H:H))</f>
        <v/>
      </c>
      <c r="N466" s="130" t="str">
        <f t="shared" si="44"/>
        <v/>
      </c>
      <c r="O466" s="130" t="str">
        <f t="shared" si="45"/>
        <v/>
      </c>
      <c r="P466" s="131" t="str">
        <f t="shared" si="46"/>
        <v/>
      </c>
      <c r="Q466" s="135" t="str">
        <f t="shared" si="47"/>
        <v/>
      </c>
      <c r="R466" s="103"/>
      <c r="S466" s="102"/>
      <c r="T466" s="102"/>
      <c r="U466" s="102"/>
    </row>
    <row r="467" s="93" customFormat="1" customHeight="1" spans="2:21">
      <c r="B467" s="94"/>
      <c r="C467" s="95"/>
      <c r="D467" s="95"/>
      <c r="E467" s="95"/>
      <c r="F467" s="96"/>
      <c r="G467" s="97"/>
      <c r="H467" s="98"/>
      <c r="I467" s="129" t="str">
        <f>IF(B467="","",_xlfn.XLOOKUP(N467,#REF!,#REF!))</f>
        <v/>
      </c>
      <c r="J467" s="126" t="str">
        <f>IF(B467="","",_xlfn.XLOOKUP(N467,#REF!,冷暖工资表!B:B))</f>
        <v/>
      </c>
      <c r="K467" s="126" t="str">
        <f t="shared" si="42"/>
        <v/>
      </c>
      <c r="L467" s="126" t="str">
        <f t="shared" si="43"/>
        <v/>
      </c>
      <c r="M467" s="126" t="str">
        <f>IF(Q467="","",_xlfn.XLOOKUP(Q467,立项!W:W,立项!H:H))</f>
        <v/>
      </c>
      <c r="N467" s="130" t="str">
        <f t="shared" si="44"/>
        <v/>
      </c>
      <c r="O467" s="130" t="str">
        <f t="shared" si="45"/>
        <v/>
      </c>
      <c r="P467" s="131" t="str">
        <f t="shared" si="46"/>
        <v/>
      </c>
      <c r="Q467" s="135" t="str">
        <f t="shared" si="47"/>
        <v/>
      </c>
      <c r="R467" s="103"/>
      <c r="S467" s="102"/>
      <c r="T467" s="102"/>
      <c r="U467" s="102"/>
    </row>
    <row r="468" s="93" customFormat="1" customHeight="1" spans="2:21">
      <c r="B468" s="94"/>
      <c r="C468" s="95"/>
      <c r="D468" s="95"/>
      <c r="E468" s="95"/>
      <c r="F468" s="96"/>
      <c r="G468" s="97"/>
      <c r="H468" s="98"/>
      <c r="I468" s="129" t="str">
        <f>IF(B468="","",_xlfn.XLOOKUP(N468,#REF!,#REF!))</f>
        <v/>
      </c>
      <c r="J468" s="126" t="str">
        <f>IF(B468="","",_xlfn.XLOOKUP(N468,#REF!,冷暖工资表!B:B))</f>
        <v/>
      </c>
      <c r="K468" s="126" t="str">
        <f t="shared" si="42"/>
        <v/>
      </c>
      <c r="L468" s="126" t="str">
        <f t="shared" si="43"/>
        <v/>
      </c>
      <c r="M468" s="126" t="str">
        <f>IF(Q468="","",_xlfn.XLOOKUP(Q468,立项!W:W,立项!H:H))</f>
        <v/>
      </c>
      <c r="N468" s="130" t="str">
        <f t="shared" si="44"/>
        <v/>
      </c>
      <c r="O468" s="130" t="str">
        <f t="shared" si="45"/>
        <v/>
      </c>
      <c r="P468" s="131" t="str">
        <f t="shared" si="46"/>
        <v/>
      </c>
      <c r="Q468" s="135" t="str">
        <f t="shared" si="47"/>
        <v/>
      </c>
      <c r="R468" s="103"/>
      <c r="S468" s="102"/>
      <c r="T468" s="102"/>
      <c r="U468" s="102"/>
    </row>
    <row r="469" s="93" customFormat="1" customHeight="1" spans="2:21">
      <c r="B469" s="94"/>
      <c r="C469" s="95"/>
      <c r="D469" s="95"/>
      <c r="E469" s="95"/>
      <c r="F469" s="96"/>
      <c r="G469" s="97"/>
      <c r="H469" s="98"/>
      <c r="I469" s="129" t="str">
        <f>IF(B469="","",_xlfn.XLOOKUP(N469,#REF!,#REF!))</f>
        <v/>
      </c>
      <c r="J469" s="126" t="str">
        <f>IF(B469="","",_xlfn.XLOOKUP(N469,#REF!,冷暖工资表!B:B))</f>
        <v/>
      </c>
      <c r="K469" s="126" t="str">
        <f t="shared" si="42"/>
        <v/>
      </c>
      <c r="L469" s="126" t="str">
        <f t="shared" si="43"/>
        <v/>
      </c>
      <c r="M469" s="126" t="str">
        <f>IF(Q469="","",_xlfn.XLOOKUP(Q469,立项!W:W,立项!H:H))</f>
        <v/>
      </c>
      <c r="N469" s="130" t="str">
        <f t="shared" si="44"/>
        <v/>
      </c>
      <c r="O469" s="130" t="str">
        <f t="shared" si="45"/>
        <v/>
      </c>
      <c r="P469" s="131" t="str">
        <f t="shared" si="46"/>
        <v/>
      </c>
      <c r="Q469" s="135" t="str">
        <f t="shared" si="47"/>
        <v/>
      </c>
      <c r="R469" s="103"/>
      <c r="S469" s="102"/>
      <c r="T469" s="102"/>
      <c r="U469" s="102"/>
    </row>
    <row r="470" s="93" customFormat="1" customHeight="1" spans="2:21">
      <c r="B470" s="94"/>
      <c r="C470" s="95"/>
      <c r="D470" s="95"/>
      <c r="E470" s="95"/>
      <c r="F470" s="96"/>
      <c r="G470" s="97"/>
      <c r="H470" s="98"/>
      <c r="I470" s="129" t="str">
        <f>IF(B470="","",_xlfn.XLOOKUP(N470,#REF!,#REF!))</f>
        <v/>
      </c>
      <c r="J470" s="126" t="str">
        <f>IF(B470="","",_xlfn.XLOOKUP(N470,#REF!,冷暖工资表!B:B))</f>
        <v/>
      </c>
      <c r="K470" s="126" t="str">
        <f t="shared" si="42"/>
        <v/>
      </c>
      <c r="L470" s="126" t="str">
        <f t="shared" si="43"/>
        <v/>
      </c>
      <c r="M470" s="126" t="str">
        <f>IF(Q470="","",_xlfn.XLOOKUP(Q470,立项!W:W,立项!H:H))</f>
        <v/>
      </c>
      <c r="N470" s="130" t="str">
        <f t="shared" si="44"/>
        <v/>
      </c>
      <c r="O470" s="130" t="str">
        <f t="shared" si="45"/>
        <v/>
      </c>
      <c r="P470" s="131" t="str">
        <f t="shared" si="46"/>
        <v/>
      </c>
      <c r="Q470" s="135" t="str">
        <f t="shared" si="47"/>
        <v/>
      </c>
      <c r="R470" s="103"/>
      <c r="S470" s="102"/>
      <c r="T470" s="102"/>
      <c r="U470" s="102"/>
    </row>
    <row r="471" s="93" customFormat="1" customHeight="1" spans="2:21">
      <c r="B471" s="94"/>
      <c r="C471" s="95"/>
      <c r="D471" s="95"/>
      <c r="E471" s="95"/>
      <c r="F471" s="96"/>
      <c r="G471" s="97"/>
      <c r="H471" s="98"/>
      <c r="I471" s="129" t="str">
        <f>IF(B471="","",_xlfn.XLOOKUP(N471,#REF!,#REF!))</f>
        <v/>
      </c>
      <c r="J471" s="126" t="str">
        <f>IF(B471="","",_xlfn.XLOOKUP(N471,#REF!,冷暖工资表!B:B))</f>
        <v/>
      </c>
      <c r="K471" s="126" t="str">
        <f t="shared" si="42"/>
        <v/>
      </c>
      <c r="L471" s="126" t="str">
        <f t="shared" si="43"/>
        <v/>
      </c>
      <c r="M471" s="126" t="str">
        <f>IF(Q471="","",_xlfn.XLOOKUP(Q471,立项!W:W,立项!H:H))</f>
        <v/>
      </c>
      <c r="N471" s="130" t="str">
        <f t="shared" si="44"/>
        <v/>
      </c>
      <c r="O471" s="130" t="str">
        <f t="shared" si="45"/>
        <v/>
      </c>
      <c r="P471" s="131" t="str">
        <f t="shared" si="46"/>
        <v/>
      </c>
      <c r="Q471" s="135" t="str">
        <f t="shared" si="47"/>
        <v/>
      </c>
      <c r="R471" s="103"/>
      <c r="S471" s="102"/>
      <c r="T471" s="102"/>
      <c r="U471" s="102"/>
    </row>
    <row r="472" s="93" customFormat="1" customHeight="1" spans="2:21">
      <c r="B472" s="94"/>
      <c r="C472" s="95"/>
      <c r="D472" s="95"/>
      <c r="E472" s="95"/>
      <c r="F472" s="96"/>
      <c r="G472" s="97"/>
      <c r="H472" s="98"/>
      <c r="I472" s="129" t="str">
        <f>IF(B472="","",_xlfn.XLOOKUP(N472,#REF!,#REF!))</f>
        <v/>
      </c>
      <c r="J472" s="126" t="str">
        <f>IF(B472="","",_xlfn.XLOOKUP(N472,#REF!,冷暖工资表!B:B))</f>
        <v/>
      </c>
      <c r="K472" s="126" t="str">
        <f t="shared" si="42"/>
        <v/>
      </c>
      <c r="L472" s="126" t="str">
        <f t="shared" si="43"/>
        <v/>
      </c>
      <c r="M472" s="126" t="str">
        <f>IF(Q472="","",_xlfn.XLOOKUP(Q472,立项!W:W,立项!H:H))</f>
        <v/>
      </c>
      <c r="N472" s="130" t="str">
        <f t="shared" si="44"/>
        <v/>
      </c>
      <c r="O472" s="130" t="str">
        <f t="shared" si="45"/>
        <v/>
      </c>
      <c r="P472" s="131" t="str">
        <f t="shared" si="46"/>
        <v/>
      </c>
      <c r="Q472" s="135" t="str">
        <f t="shared" si="47"/>
        <v/>
      </c>
      <c r="R472" s="103"/>
      <c r="S472" s="102"/>
      <c r="T472" s="102"/>
      <c r="U472" s="102"/>
    </row>
    <row r="473" s="93" customFormat="1" customHeight="1" spans="2:21">
      <c r="B473" s="94"/>
      <c r="C473" s="95"/>
      <c r="D473" s="95"/>
      <c r="E473" s="95"/>
      <c r="F473" s="96"/>
      <c r="G473" s="97"/>
      <c r="H473" s="98"/>
      <c r="I473" s="129" t="str">
        <f>IF(B473="","",_xlfn.XLOOKUP(N473,#REF!,#REF!))</f>
        <v/>
      </c>
      <c r="J473" s="126" t="str">
        <f>IF(B473="","",_xlfn.XLOOKUP(N473,#REF!,冷暖工资表!B:B))</f>
        <v/>
      </c>
      <c r="K473" s="126" t="str">
        <f t="shared" si="42"/>
        <v/>
      </c>
      <c r="L473" s="126" t="str">
        <f t="shared" si="43"/>
        <v/>
      </c>
      <c r="M473" s="126" t="str">
        <f>IF(Q473="","",_xlfn.XLOOKUP(Q473,立项!W:W,立项!H:H))</f>
        <v/>
      </c>
      <c r="N473" s="130" t="str">
        <f t="shared" si="44"/>
        <v/>
      </c>
      <c r="O473" s="130" t="str">
        <f t="shared" si="45"/>
        <v/>
      </c>
      <c r="P473" s="131" t="str">
        <f t="shared" si="46"/>
        <v/>
      </c>
      <c r="Q473" s="135" t="str">
        <f t="shared" si="47"/>
        <v/>
      </c>
      <c r="R473" s="103"/>
      <c r="S473" s="102"/>
      <c r="T473" s="102"/>
      <c r="U473" s="102"/>
    </row>
    <row r="474" s="93" customFormat="1" customHeight="1" spans="2:21">
      <c r="B474" s="94"/>
      <c r="C474" s="95"/>
      <c r="D474" s="95"/>
      <c r="E474" s="95"/>
      <c r="F474" s="96"/>
      <c r="G474" s="97"/>
      <c r="H474" s="98"/>
      <c r="I474" s="129" t="str">
        <f>IF(B474="","",_xlfn.XLOOKUP(N474,#REF!,#REF!))</f>
        <v/>
      </c>
      <c r="J474" s="126" t="str">
        <f>IF(B474="","",_xlfn.XLOOKUP(N474,#REF!,冷暖工资表!B:B))</f>
        <v/>
      </c>
      <c r="K474" s="126" t="str">
        <f t="shared" si="42"/>
        <v/>
      </c>
      <c r="L474" s="126" t="str">
        <f t="shared" si="43"/>
        <v/>
      </c>
      <c r="M474" s="126" t="str">
        <f>IF(Q474="","",_xlfn.XLOOKUP(Q474,立项!W:W,立项!H:H))</f>
        <v/>
      </c>
      <c r="N474" s="130" t="str">
        <f t="shared" si="44"/>
        <v/>
      </c>
      <c r="O474" s="130" t="str">
        <f t="shared" si="45"/>
        <v/>
      </c>
      <c r="P474" s="131" t="str">
        <f t="shared" si="46"/>
        <v/>
      </c>
      <c r="Q474" s="135" t="str">
        <f t="shared" si="47"/>
        <v/>
      </c>
      <c r="R474" s="103"/>
      <c r="S474" s="102"/>
      <c r="T474" s="102"/>
      <c r="U474" s="102"/>
    </row>
    <row r="475" s="93" customFormat="1" customHeight="1" spans="2:21">
      <c r="B475" s="94"/>
      <c r="C475" s="95"/>
      <c r="D475" s="95"/>
      <c r="E475" s="95"/>
      <c r="F475" s="96"/>
      <c r="G475" s="97"/>
      <c r="H475" s="98"/>
      <c r="I475" s="129" t="str">
        <f>IF(B475="","",_xlfn.XLOOKUP(N475,#REF!,#REF!))</f>
        <v/>
      </c>
      <c r="J475" s="126" t="str">
        <f>IF(B475="","",_xlfn.XLOOKUP(N475,#REF!,冷暖工资表!B:B))</f>
        <v/>
      </c>
      <c r="K475" s="126" t="str">
        <f t="shared" si="42"/>
        <v/>
      </c>
      <c r="L475" s="126" t="str">
        <f t="shared" si="43"/>
        <v/>
      </c>
      <c r="M475" s="126" t="str">
        <f>IF(Q475="","",_xlfn.XLOOKUP(Q475,立项!W:W,立项!H:H))</f>
        <v/>
      </c>
      <c r="N475" s="130" t="str">
        <f t="shared" si="44"/>
        <v/>
      </c>
      <c r="O475" s="130" t="str">
        <f t="shared" si="45"/>
        <v/>
      </c>
      <c r="P475" s="131" t="str">
        <f t="shared" si="46"/>
        <v/>
      </c>
      <c r="Q475" s="135" t="str">
        <f t="shared" si="47"/>
        <v/>
      </c>
      <c r="R475" s="103"/>
      <c r="S475" s="102"/>
      <c r="T475" s="102"/>
      <c r="U475" s="102"/>
    </row>
    <row r="476" s="93" customFormat="1" customHeight="1" spans="2:21">
      <c r="B476" s="94"/>
      <c r="C476" s="95"/>
      <c r="D476" s="95"/>
      <c r="E476" s="95"/>
      <c r="F476" s="96"/>
      <c r="G476" s="97"/>
      <c r="H476" s="98"/>
      <c r="I476" s="129" t="str">
        <f>IF(B476="","",_xlfn.XLOOKUP(N476,#REF!,#REF!))</f>
        <v/>
      </c>
      <c r="J476" s="126" t="str">
        <f>IF(B476="","",_xlfn.XLOOKUP(N476,#REF!,冷暖工资表!B:B))</f>
        <v/>
      </c>
      <c r="K476" s="126" t="str">
        <f t="shared" si="42"/>
        <v/>
      </c>
      <c r="L476" s="126" t="str">
        <f t="shared" si="43"/>
        <v/>
      </c>
      <c r="M476" s="126" t="str">
        <f>IF(Q476="","",_xlfn.XLOOKUP(Q476,立项!W:W,立项!H:H))</f>
        <v/>
      </c>
      <c r="N476" s="130" t="str">
        <f t="shared" si="44"/>
        <v/>
      </c>
      <c r="O476" s="130" t="str">
        <f t="shared" si="45"/>
        <v/>
      </c>
      <c r="P476" s="131" t="str">
        <f t="shared" si="46"/>
        <v/>
      </c>
      <c r="Q476" s="135" t="str">
        <f t="shared" si="47"/>
        <v/>
      </c>
      <c r="R476" s="103"/>
      <c r="S476" s="102"/>
      <c r="T476" s="102"/>
      <c r="U476" s="102"/>
    </row>
    <row r="477" s="93" customFormat="1" customHeight="1" spans="2:21">
      <c r="B477" s="94"/>
      <c r="C477" s="95"/>
      <c r="D477" s="95"/>
      <c r="E477" s="95"/>
      <c r="F477" s="96"/>
      <c r="G477" s="97"/>
      <c r="H477" s="98"/>
      <c r="I477" s="129" t="str">
        <f>IF(B477="","",_xlfn.XLOOKUP(N477,#REF!,#REF!))</f>
        <v/>
      </c>
      <c r="J477" s="126" t="str">
        <f>IF(B477="","",_xlfn.XLOOKUP(N477,#REF!,冷暖工资表!B:B))</f>
        <v/>
      </c>
      <c r="K477" s="126" t="str">
        <f t="shared" si="42"/>
        <v/>
      </c>
      <c r="L477" s="126" t="str">
        <f t="shared" si="43"/>
        <v/>
      </c>
      <c r="M477" s="126" t="str">
        <f>IF(Q477="","",_xlfn.XLOOKUP(Q477,立项!W:W,立项!H:H))</f>
        <v/>
      </c>
      <c r="N477" s="130" t="str">
        <f t="shared" si="44"/>
        <v/>
      </c>
      <c r="O477" s="130" t="str">
        <f t="shared" si="45"/>
        <v/>
      </c>
      <c r="P477" s="131" t="str">
        <f t="shared" si="46"/>
        <v/>
      </c>
      <c r="Q477" s="135" t="str">
        <f t="shared" si="47"/>
        <v/>
      </c>
      <c r="R477" s="103"/>
      <c r="S477" s="102"/>
      <c r="T477" s="102"/>
      <c r="U477" s="102"/>
    </row>
    <row r="478" s="93" customFormat="1" customHeight="1" spans="2:21">
      <c r="B478" s="94"/>
      <c r="C478" s="95"/>
      <c r="D478" s="95"/>
      <c r="E478" s="95"/>
      <c r="F478" s="96"/>
      <c r="G478" s="97"/>
      <c r="H478" s="98"/>
      <c r="I478" s="129" t="str">
        <f>IF(B478="","",_xlfn.XLOOKUP(N478,#REF!,#REF!))</f>
        <v/>
      </c>
      <c r="J478" s="126" t="str">
        <f>IF(B478="","",_xlfn.XLOOKUP(N478,#REF!,冷暖工资表!B:B))</f>
        <v/>
      </c>
      <c r="K478" s="126" t="str">
        <f t="shared" si="42"/>
        <v/>
      </c>
      <c r="L478" s="126" t="str">
        <f t="shared" si="43"/>
        <v/>
      </c>
      <c r="M478" s="126" t="str">
        <f>IF(Q478="","",_xlfn.XLOOKUP(Q478,立项!W:W,立项!H:H))</f>
        <v/>
      </c>
      <c r="N478" s="130" t="str">
        <f t="shared" si="44"/>
        <v/>
      </c>
      <c r="O478" s="130" t="str">
        <f t="shared" si="45"/>
        <v/>
      </c>
      <c r="P478" s="131" t="str">
        <f t="shared" si="46"/>
        <v/>
      </c>
      <c r="Q478" s="135" t="str">
        <f t="shared" si="47"/>
        <v/>
      </c>
      <c r="R478" s="103"/>
      <c r="S478" s="102"/>
      <c r="T478" s="102"/>
      <c r="U478" s="102"/>
    </row>
    <row r="479" s="93" customFormat="1" customHeight="1" spans="2:21">
      <c r="B479" s="94"/>
      <c r="C479" s="95"/>
      <c r="D479" s="95"/>
      <c r="E479" s="95"/>
      <c r="F479" s="96"/>
      <c r="G479" s="97"/>
      <c r="H479" s="98"/>
      <c r="I479" s="129" t="str">
        <f>IF(B479="","",_xlfn.XLOOKUP(N479,#REF!,#REF!))</f>
        <v/>
      </c>
      <c r="J479" s="126" t="str">
        <f>IF(B479="","",_xlfn.XLOOKUP(N479,#REF!,冷暖工资表!B:B))</f>
        <v/>
      </c>
      <c r="K479" s="126" t="str">
        <f t="shared" si="42"/>
        <v/>
      </c>
      <c r="L479" s="126" t="str">
        <f t="shared" si="43"/>
        <v/>
      </c>
      <c r="M479" s="126" t="str">
        <f>IF(Q479="","",_xlfn.XLOOKUP(Q479,立项!W:W,立项!H:H))</f>
        <v/>
      </c>
      <c r="N479" s="130" t="str">
        <f t="shared" si="44"/>
        <v/>
      </c>
      <c r="O479" s="130" t="str">
        <f t="shared" si="45"/>
        <v/>
      </c>
      <c r="P479" s="131" t="str">
        <f t="shared" si="46"/>
        <v/>
      </c>
      <c r="Q479" s="135" t="str">
        <f t="shared" si="47"/>
        <v/>
      </c>
      <c r="R479" s="103"/>
      <c r="S479" s="102"/>
      <c r="T479" s="102"/>
      <c r="U479" s="102"/>
    </row>
    <row r="480" s="93" customFormat="1" customHeight="1" spans="2:21">
      <c r="B480" s="94"/>
      <c r="C480" s="95"/>
      <c r="D480" s="95"/>
      <c r="E480" s="95"/>
      <c r="F480" s="96"/>
      <c r="G480" s="97"/>
      <c r="H480" s="98"/>
      <c r="I480" s="129" t="str">
        <f>IF(B480="","",_xlfn.XLOOKUP(N480,#REF!,#REF!))</f>
        <v/>
      </c>
      <c r="J480" s="126" t="str">
        <f>IF(B480="","",_xlfn.XLOOKUP(N480,#REF!,冷暖工资表!B:B))</f>
        <v/>
      </c>
      <c r="K480" s="126" t="str">
        <f t="shared" si="42"/>
        <v/>
      </c>
      <c r="L480" s="126" t="str">
        <f t="shared" si="43"/>
        <v/>
      </c>
      <c r="M480" s="126" t="str">
        <f>IF(Q480="","",_xlfn.XLOOKUP(Q480,立项!W:W,立项!H:H))</f>
        <v/>
      </c>
      <c r="N480" s="130" t="str">
        <f t="shared" si="44"/>
        <v/>
      </c>
      <c r="O480" s="130" t="str">
        <f t="shared" si="45"/>
        <v/>
      </c>
      <c r="P480" s="131" t="str">
        <f t="shared" si="46"/>
        <v/>
      </c>
      <c r="Q480" s="135" t="str">
        <f t="shared" si="47"/>
        <v/>
      </c>
      <c r="R480" s="103"/>
      <c r="S480" s="102"/>
      <c r="T480" s="102"/>
      <c r="U480" s="102"/>
    </row>
    <row r="481" s="93" customFormat="1" customHeight="1" spans="2:21">
      <c r="B481" s="94"/>
      <c r="C481" s="95"/>
      <c r="D481" s="95"/>
      <c r="E481" s="95"/>
      <c r="F481" s="96"/>
      <c r="G481" s="97"/>
      <c r="H481" s="98"/>
      <c r="I481" s="129" t="str">
        <f>IF(B481="","",_xlfn.XLOOKUP(N481,#REF!,#REF!))</f>
        <v/>
      </c>
      <c r="J481" s="126" t="str">
        <f>IF(B481="","",_xlfn.XLOOKUP(N481,#REF!,冷暖工资表!B:B))</f>
        <v/>
      </c>
      <c r="K481" s="126" t="str">
        <f t="shared" si="42"/>
        <v/>
      </c>
      <c r="L481" s="126" t="str">
        <f t="shared" si="43"/>
        <v/>
      </c>
      <c r="M481" s="126" t="str">
        <f>IF(Q481="","",_xlfn.XLOOKUP(Q481,立项!W:W,立项!H:H))</f>
        <v/>
      </c>
      <c r="N481" s="130" t="str">
        <f t="shared" si="44"/>
        <v/>
      </c>
      <c r="O481" s="130" t="str">
        <f t="shared" si="45"/>
        <v/>
      </c>
      <c r="P481" s="131" t="str">
        <f t="shared" si="46"/>
        <v/>
      </c>
      <c r="Q481" s="135" t="str">
        <f t="shared" si="47"/>
        <v/>
      </c>
      <c r="R481" s="103"/>
      <c r="S481" s="102"/>
      <c r="T481" s="102"/>
      <c r="U481" s="102"/>
    </row>
    <row r="482" s="93" customFormat="1" customHeight="1" spans="2:21">
      <c r="B482" s="94"/>
      <c r="C482" s="95"/>
      <c r="D482" s="95"/>
      <c r="E482" s="95"/>
      <c r="F482" s="96"/>
      <c r="G482" s="97"/>
      <c r="H482" s="98"/>
      <c r="I482" s="129" t="str">
        <f>IF(B482="","",_xlfn.XLOOKUP(N482,#REF!,#REF!))</f>
        <v/>
      </c>
      <c r="J482" s="126" t="str">
        <f>IF(B482="","",_xlfn.XLOOKUP(N482,#REF!,冷暖工资表!B:B))</f>
        <v/>
      </c>
      <c r="K482" s="126" t="str">
        <f t="shared" si="42"/>
        <v/>
      </c>
      <c r="L482" s="126" t="str">
        <f t="shared" si="43"/>
        <v/>
      </c>
      <c r="M482" s="126" t="str">
        <f>IF(Q482="","",_xlfn.XLOOKUP(Q482,立项!W:W,立项!H:H))</f>
        <v/>
      </c>
      <c r="N482" s="130" t="str">
        <f t="shared" si="44"/>
        <v/>
      </c>
      <c r="O482" s="130" t="str">
        <f t="shared" si="45"/>
        <v/>
      </c>
      <c r="P482" s="131" t="str">
        <f t="shared" si="46"/>
        <v/>
      </c>
      <c r="Q482" s="135" t="str">
        <f t="shared" si="47"/>
        <v/>
      </c>
      <c r="R482" s="103"/>
      <c r="S482" s="102"/>
      <c r="T482" s="102"/>
      <c r="U482" s="102"/>
    </row>
    <row r="483" s="93" customFormat="1" customHeight="1" spans="2:21">
      <c r="B483" s="94"/>
      <c r="C483" s="95"/>
      <c r="D483" s="95"/>
      <c r="E483" s="95"/>
      <c r="F483" s="96"/>
      <c r="G483" s="97"/>
      <c r="H483" s="98"/>
      <c r="I483" s="129" t="str">
        <f>IF(B483="","",_xlfn.XLOOKUP(N483,#REF!,#REF!))</f>
        <v/>
      </c>
      <c r="J483" s="126" t="str">
        <f>IF(B483="","",_xlfn.XLOOKUP(N483,#REF!,冷暖工资表!B:B))</f>
        <v/>
      </c>
      <c r="K483" s="126" t="str">
        <f t="shared" si="42"/>
        <v/>
      </c>
      <c r="L483" s="126" t="str">
        <f t="shared" si="43"/>
        <v/>
      </c>
      <c r="M483" s="126" t="str">
        <f>IF(Q483="","",_xlfn.XLOOKUP(Q483,立项!W:W,立项!H:H))</f>
        <v/>
      </c>
      <c r="N483" s="130" t="str">
        <f t="shared" si="44"/>
        <v/>
      </c>
      <c r="O483" s="130" t="str">
        <f t="shared" si="45"/>
        <v/>
      </c>
      <c r="P483" s="131" t="str">
        <f t="shared" si="46"/>
        <v/>
      </c>
      <c r="Q483" s="135" t="str">
        <f t="shared" si="47"/>
        <v/>
      </c>
      <c r="R483" s="103"/>
      <c r="S483" s="102"/>
      <c r="T483" s="102"/>
      <c r="U483" s="102"/>
    </row>
    <row r="484" s="93" customFormat="1" customHeight="1" spans="2:21">
      <c r="B484" s="94"/>
      <c r="C484" s="95"/>
      <c r="D484" s="95"/>
      <c r="E484" s="95"/>
      <c r="F484" s="96"/>
      <c r="G484" s="97"/>
      <c r="H484" s="98"/>
      <c r="I484" s="129" t="str">
        <f>IF(B484="","",_xlfn.XLOOKUP(N484,#REF!,#REF!))</f>
        <v/>
      </c>
      <c r="J484" s="126" t="str">
        <f>IF(B484="","",_xlfn.XLOOKUP(N484,#REF!,冷暖工资表!B:B))</f>
        <v/>
      </c>
      <c r="K484" s="126" t="str">
        <f t="shared" si="42"/>
        <v/>
      </c>
      <c r="L484" s="126" t="str">
        <f t="shared" si="43"/>
        <v/>
      </c>
      <c r="M484" s="126" t="str">
        <f>IF(Q484="","",_xlfn.XLOOKUP(Q484,立项!W:W,立项!H:H))</f>
        <v/>
      </c>
      <c r="N484" s="130" t="str">
        <f t="shared" si="44"/>
        <v/>
      </c>
      <c r="O484" s="130" t="str">
        <f t="shared" si="45"/>
        <v/>
      </c>
      <c r="P484" s="131" t="str">
        <f t="shared" si="46"/>
        <v/>
      </c>
      <c r="Q484" s="135" t="str">
        <f t="shared" si="47"/>
        <v/>
      </c>
      <c r="R484" s="103"/>
      <c r="S484" s="102"/>
      <c r="T484" s="102"/>
      <c r="U484" s="102"/>
    </row>
    <row r="485" s="93" customFormat="1" customHeight="1" spans="2:21">
      <c r="B485" s="94"/>
      <c r="C485" s="95"/>
      <c r="D485" s="95"/>
      <c r="E485" s="95"/>
      <c r="F485" s="96"/>
      <c r="G485" s="97"/>
      <c r="H485" s="98"/>
      <c r="I485" s="129" t="str">
        <f>IF(B485="","",_xlfn.XLOOKUP(N485,#REF!,#REF!))</f>
        <v/>
      </c>
      <c r="J485" s="126" t="str">
        <f>IF(B485="","",_xlfn.XLOOKUP(N485,#REF!,冷暖工资表!B:B))</f>
        <v/>
      </c>
      <c r="K485" s="126" t="str">
        <f t="shared" si="42"/>
        <v/>
      </c>
      <c r="L485" s="126" t="str">
        <f t="shared" si="43"/>
        <v/>
      </c>
      <c r="M485" s="126" t="str">
        <f>IF(Q485="","",_xlfn.XLOOKUP(Q485,立项!W:W,立项!H:H))</f>
        <v/>
      </c>
      <c r="N485" s="130" t="str">
        <f t="shared" si="44"/>
        <v/>
      </c>
      <c r="O485" s="130" t="str">
        <f t="shared" si="45"/>
        <v/>
      </c>
      <c r="P485" s="131" t="str">
        <f t="shared" si="46"/>
        <v/>
      </c>
      <c r="Q485" s="135" t="str">
        <f t="shared" si="47"/>
        <v/>
      </c>
      <c r="R485" s="103"/>
      <c r="S485" s="102"/>
      <c r="T485" s="102"/>
      <c r="U485" s="102"/>
    </row>
    <row r="486" s="93" customFormat="1" customHeight="1" spans="2:21">
      <c r="B486" s="94"/>
      <c r="C486" s="95"/>
      <c r="D486" s="95"/>
      <c r="E486" s="95"/>
      <c r="F486" s="96"/>
      <c r="G486" s="97"/>
      <c r="H486" s="98"/>
      <c r="I486" s="129" t="str">
        <f>IF(B486="","",_xlfn.XLOOKUP(N486,#REF!,#REF!))</f>
        <v/>
      </c>
      <c r="J486" s="126" t="str">
        <f>IF(B486="","",_xlfn.XLOOKUP(N486,#REF!,冷暖工资表!B:B))</f>
        <v/>
      </c>
      <c r="K486" s="126" t="str">
        <f t="shared" si="42"/>
        <v/>
      </c>
      <c r="L486" s="126" t="str">
        <f t="shared" si="43"/>
        <v/>
      </c>
      <c r="M486" s="126" t="str">
        <f>IF(Q486="","",_xlfn.XLOOKUP(Q486,立项!W:W,立项!H:H))</f>
        <v/>
      </c>
      <c r="N486" s="130" t="str">
        <f t="shared" si="44"/>
        <v/>
      </c>
      <c r="O486" s="130" t="str">
        <f t="shared" si="45"/>
        <v/>
      </c>
      <c r="P486" s="131" t="str">
        <f t="shared" si="46"/>
        <v/>
      </c>
      <c r="Q486" s="135" t="str">
        <f t="shared" si="47"/>
        <v/>
      </c>
      <c r="R486" s="103"/>
      <c r="S486" s="102"/>
      <c r="T486" s="102"/>
      <c r="U486" s="102"/>
    </row>
    <row r="487" s="93" customFormat="1" customHeight="1" spans="2:21">
      <c r="B487" s="94"/>
      <c r="C487" s="95"/>
      <c r="D487" s="95"/>
      <c r="E487" s="95"/>
      <c r="F487" s="96"/>
      <c r="G487" s="97"/>
      <c r="H487" s="98"/>
      <c r="I487" s="129" t="str">
        <f>IF(B487="","",_xlfn.XLOOKUP(N487,#REF!,#REF!))</f>
        <v/>
      </c>
      <c r="J487" s="126" t="str">
        <f>IF(B487="","",_xlfn.XLOOKUP(N487,#REF!,冷暖工资表!B:B))</f>
        <v/>
      </c>
      <c r="K487" s="126" t="str">
        <f t="shared" si="42"/>
        <v/>
      </c>
      <c r="L487" s="126" t="str">
        <f t="shared" si="43"/>
        <v/>
      </c>
      <c r="M487" s="126" t="str">
        <f>IF(Q487="","",_xlfn.XLOOKUP(Q487,立项!W:W,立项!H:H))</f>
        <v/>
      </c>
      <c r="N487" s="130" t="str">
        <f t="shared" si="44"/>
        <v/>
      </c>
      <c r="O487" s="130" t="str">
        <f t="shared" si="45"/>
        <v/>
      </c>
      <c r="P487" s="131" t="str">
        <f t="shared" si="46"/>
        <v/>
      </c>
      <c r="Q487" s="135" t="str">
        <f t="shared" si="47"/>
        <v/>
      </c>
      <c r="R487" s="103"/>
      <c r="S487" s="102"/>
      <c r="T487" s="102"/>
      <c r="U487" s="102"/>
    </row>
    <row r="488" s="93" customFormat="1" customHeight="1" spans="2:21">
      <c r="B488" s="94"/>
      <c r="C488" s="95"/>
      <c r="D488" s="95"/>
      <c r="E488" s="95"/>
      <c r="F488" s="96"/>
      <c r="G488" s="97"/>
      <c r="H488" s="98"/>
      <c r="I488" s="129" t="str">
        <f>IF(B488="","",_xlfn.XLOOKUP(N488,#REF!,#REF!))</f>
        <v/>
      </c>
      <c r="J488" s="126" t="str">
        <f>IF(B488="","",_xlfn.XLOOKUP(N488,#REF!,冷暖工资表!B:B))</f>
        <v/>
      </c>
      <c r="K488" s="126" t="str">
        <f t="shared" si="42"/>
        <v/>
      </c>
      <c r="L488" s="126" t="str">
        <f t="shared" si="43"/>
        <v/>
      </c>
      <c r="M488" s="126" t="str">
        <f>IF(Q488="","",_xlfn.XLOOKUP(Q488,立项!W:W,立项!H:H))</f>
        <v/>
      </c>
      <c r="N488" s="130" t="str">
        <f t="shared" si="44"/>
        <v/>
      </c>
      <c r="O488" s="130" t="str">
        <f t="shared" si="45"/>
        <v/>
      </c>
      <c r="P488" s="131" t="str">
        <f t="shared" si="46"/>
        <v/>
      </c>
      <c r="Q488" s="135" t="str">
        <f t="shared" si="47"/>
        <v/>
      </c>
      <c r="R488" s="103"/>
      <c r="S488" s="102"/>
      <c r="T488" s="102"/>
      <c r="U488" s="102"/>
    </row>
    <row r="489" s="93" customFormat="1" customHeight="1" spans="2:21">
      <c r="B489" s="94"/>
      <c r="C489" s="95"/>
      <c r="D489" s="95"/>
      <c r="E489" s="95"/>
      <c r="F489" s="96"/>
      <c r="G489" s="97"/>
      <c r="H489" s="98"/>
      <c r="I489" s="129" t="str">
        <f>IF(B489="","",_xlfn.XLOOKUP(N489,#REF!,#REF!))</f>
        <v/>
      </c>
      <c r="J489" s="126" t="str">
        <f>IF(B489="","",_xlfn.XLOOKUP(N489,#REF!,冷暖工资表!B:B))</f>
        <v/>
      </c>
      <c r="K489" s="126" t="str">
        <f t="shared" si="42"/>
        <v/>
      </c>
      <c r="L489" s="126" t="str">
        <f t="shared" si="43"/>
        <v/>
      </c>
      <c r="M489" s="126" t="str">
        <f>IF(Q489="","",_xlfn.XLOOKUP(Q489,立项!W:W,立项!H:H))</f>
        <v/>
      </c>
      <c r="N489" s="130" t="str">
        <f t="shared" si="44"/>
        <v/>
      </c>
      <c r="O489" s="130" t="str">
        <f t="shared" si="45"/>
        <v/>
      </c>
      <c r="P489" s="131" t="str">
        <f t="shared" si="46"/>
        <v/>
      </c>
      <c r="Q489" s="135" t="str">
        <f t="shared" si="47"/>
        <v/>
      </c>
      <c r="R489" s="103"/>
      <c r="S489" s="102"/>
      <c r="T489" s="102"/>
      <c r="U489" s="102"/>
    </row>
    <row r="490" s="93" customFormat="1" customHeight="1" spans="2:21">
      <c r="B490" s="94"/>
      <c r="C490" s="95"/>
      <c r="D490" s="95"/>
      <c r="E490" s="95"/>
      <c r="F490" s="96"/>
      <c r="G490" s="97"/>
      <c r="H490" s="98"/>
      <c r="I490" s="129" t="str">
        <f>IF(B490="","",_xlfn.XLOOKUP(N490,#REF!,#REF!))</f>
        <v/>
      </c>
      <c r="J490" s="126" t="str">
        <f>IF(B490="","",_xlfn.XLOOKUP(N490,#REF!,冷暖工资表!B:B))</f>
        <v/>
      </c>
      <c r="K490" s="126" t="str">
        <f t="shared" si="42"/>
        <v/>
      </c>
      <c r="L490" s="126" t="str">
        <f t="shared" si="43"/>
        <v/>
      </c>
      <c r="M490" s="126" t="str">
        <f>IF(Q490="","",_xlfn.XLOOKUP(Q490,立项!W:W,立项!H:H))</f>
        <v/>
      </c>
      <c r="N490" s="130" t="str">
        <f t="shared" si="44"/>
        <v/>
      </c>
      <c r="O490" s="130" t="str">
        <f t="shared" si="45"/>
        <v/>
      </c>
      <c r="P490" s="131" t="str">
        <f t="shared" si="46"/>
        <v/>
      </c>
      <c r="Q490" s="135" t="str">
        <f t="shared" si="47"/>
        <v/>
      </c>
      <c r="R490" s="103"/>
      <c r="S490" s="102"/>
      <c r="T490" s="102"/>
      <c r="U490" s="102"/>
    </row>
    <row r="491" s="93" customFormat="1" customHeight="1" spans="2:21">
      <c r="B491" s="94"/>
      <c r="C491" s="95"/>
      <c r="D491" s="95"/>
      <c r="E491" s="95"/>
      <c r="F491" s="96"/>
      <c r="G491" s="97"/>
      <c r="H491" s="98"/>
      <c r="I491" s="129" t="str">
        <f>IF(B491="","",_xlfn.XLOOKUP(N491,#REF!,#REF!))</f>
        <v/>
      </c>
      <c r="J491" s="126" t="str">
        <f>IF(B491="","",_xlfn.XLOOKUP(N491,#REF!,冷暖工资表!B:B))</f>
        <v/>
      </c>
      <c r="K491" s="126" t="str">
        <f t="shared" si="42"/>
        <v/>
      </c>
      <c r="L491" s="126" t="str">
        <f t="shared" si="43"/>
        <v/>
      </c>
      <c r="M491" s="126" t="str">
        <f>IF(Q491="","",_xlfn.XLOOKUP(Q491,立项!W:W,立项!H:H))</f>
        <v/>
      </c>
      <c r="N491" s="130" t="str">
        <f t="shared" si="44"/>
        <v/>
      </c>
      <c r="O491" s="130" t="str">
        <f t="shared" si="45"/>
        <v/>
      </c>
      <c r="P491" s="131" t="str">
        <f t="shared" si="46"/>
        <v/>
      </c>
      <c r="Q491" s="135" t="str">
        <f t="shared" si="47"/>
        <v/>
      </c>
      <c r="R491" s="103"/>
      <c r="S491" s="102"/>
      <c r="T491" s="102"/>
      <c r="U491" s="102"/>
    </row>
    <row r="492" s="93" customFormat="1" customHeight="1" spans="2:21">
      <c r="B492" s="94"/>
      <c r="C492" s="95"/>
      <c r="D492" s="95"/>
      <c r="E492" s="95"/>
      <c r="F492" s="96"/>
      <c r="G492" s="97"/>
      <c r="H492" s="98"/>
      <c r="I492" s="129" t="str">
        <f>IF(B492="","",_xlfn.XLOOKUP(N492,#REF!,#REF!))</f>
        <v/>
      </c>
      <c r="J492" s="126" t="str">
        <f>IF(B492="","",_xlfn.XLOOKUP(N492,#REF!,冷暖工资表!B:B))</f>
        <v/>
      </c>
      <c r="K492" s="126" t="str">
        <f t="shared" si="42"/>
        <v/>
      </c>
      <c r="L492" s="126" t="str">
        <f t="shared" si="43"/>
        <v/>
      </c>
      <c r="M492" s="126" t="str">
        <f>IF(Q492="","",_xlfn.XLOOKUP(Q492,立项!W:W,立项!H:H))</f>
        <v/>
      </c>
      <c r="N492" s="130" t="str">
        <f t="shared" si="44"/>
        <v/>
      </c>
      <c r="O492" s="130" t="str">
        <f t="shared" si="45"/>
        <v/>
      </c>
      <c r="P492" s="131" t="str">
        <f t="shared" si="46"/>
        <v/>
      </c>
      <c r="Q492" s="135" t="str">
        <f t="shared" si="47"/>
        <v/>
      </c>
      <c r="R492" s="103"/>
      <c r="S492" s="102"/>
      <c r="T492" s="102"/>
      <c r="U492" s="102"/>
    </row>
    <row r="493" s="93" customFormat="1" customHeight="1" spans="2:21">
      <c r="B493" s="94"/>
      <c r="C493" s="95"/>
      <c r="D493" s="95"/>
      <c r="E493" s="95"/>
      <c r="F493" s="96"/>
      <c r="G493" s="97"/>
      <c r="H493" s="98"/>
      <c r="I493" s="129" t="str">
        <f>IF(B493="","",_xlfn.XLOOKUP(N493,#REF!,#REF!))</f>
        <v/>
      </c>
      <c r="J493" s="126" t="str">
        <f>IF(B493="","",_xlfn.XLOOKUP(N493,#REF!,冷暖工资表!B:B))</f>
        <v/>
      </c>
      <c r="K493" s="126" t="str">
        <f t="shared" si="42"/>
        <v/>
      </c>
      <c r="L493" s="126" t="str">
        <f t="shared" si="43"/>
        <v/>
      </c>
      <c r="M493" s="126" t="str">
        <f>IF(Q493="","",_xlfn.XLOOKUP(Q493,立项!W:W,立项!H:H))</f>
        <v/>
      </c>
      <c r="N493" s="130" t="str">
        <f t="shared" si="44"/>
        <v/>
      </c>
      <c r="O493" s="130" t="str">
        <f t="shared" si="45"/>
        <v/>
      </c>
      <c r="P493" s="131" t="str">
        <f t="shared" si="46"/>
        <v/>
      </c>
      <c r="Q493" s="135" t="str">
        <f t="shared" si="47"/>
        <v/>
      </c>
      <c r="R493" s="103"/>
      <c r="S493" s="102"/>
      <c r="T493" s="102"/>
      <c r="U493" s="102"/>
    </row>
    <row r="494" s="93" customFormat="1" customHeight="1" spans="2:21">
      <c r="B494" s="94"/>
      <c r="C494" s="95"/>
      <c r="D494" s="95"/>
      <c r="E494" s="95"/>
      <c r="F494" s="96"/>
      <c r="G494" s="97"/>
      <c r="H494" s="98"/>
      <c r="I494" s="129" t="str">
        <f>IF(B494="","",_xlfn.XLOOKUP(N494,#REF!,#REF!))</f>
        <v/>
      </c>
      <c r="J494" s="126" t="str">
        <f>IF(B494="","",_xlfn.XLOOKUP(N494,#REF!,冷暖工资表!B:B))</f>
        <v/>
      </c>
      <c r="K494" s="126" t="str">
        <f t="shared" si="42"/>
        <v/>
      </c>
      <c r="L494" s="126" t="str">
        <f t="shared" si="43"/>
        <v/>
      </c>
      <c r="M494" s="126" t="str">
        <f>IF(Q494="","",_xlfn.XLOOKUP(Q494,立项!W:W,立项!H:H))</f>
        <v/>
      </c>
      <c r="N494" s="130" t="str">
        <f t="shared" si="44"/>
        <v/>
      </c>
      <c r="O494" s="130" t="str">
        <f t="shared" si="45"/>
        <v/>
      </c>
      <c r="P494" s="131" t="str">
        <f t="shared" si="46"/>
        <v/>
      </c>
      <c r="Q494" s="135" t="str">
        <f t="shared" si="47"/>
        <v/>
      </c>
      <c r="R494" s="103"/>
      <c r="S494" s="102"/>
      <c r="T494" s="102"/>
      <c r="U494" s="102"/>
    </row>
    <row r="495" s="93" customFormat="1" customHeight="1" spans="2:21">
      <c r="B495" s="94"/>
      <c r="C495" s="95"/>
      <c r="D495" s="95"/>
      <c r="E495" s="95"/>
      <c r="F495" s="96"/>
      <c r="G495" s="97"/>
      <c r="H495" s="98"/>
      <c r="I495" s="129" t="str">
        <f>IF(B495="","",_xlfn.XLOOKUP(N495,#REF!,#REF!))</f>
        <v/>
      </c>
      <c r="J495" s="126" t="str">
        <f>IF(B495="","",_xlfn.XLOOKUP(N495,#REF!,冷暖工资表!B:B))</f>
        <v/>
      </c>
      <c r="K495" s="126" t="str">
        <f t="shared" si="42"/>
        <v/>
      </c>
      <c r="L495" s="126" t="str">
        <f t="shared" si="43"/>
        <v/>
      </c>
      <c r="M495" s="126" t="str">
        <f>IF(Q495="","",_xlfn.XLOOKUP(Q495,立项!W:W,立项!H:H))</f>
        <v/>
      </c>
      <c r="N495" s="130" t="str">
        <f t="shared" si="44"/>
        <v/>
      </c>
      <c r="O495" s="130" t="str">
        <f t="shared" si="45"/>
        <v/>
      </c>
      <c r="P495" s="131" t="str">
        <f t="shared" si="46"/>
        <v/>
      </c>
      <c r="Q495" s="135" t="str">
        <f t="shared" si="47"/>
        <v/>
      </c>
      <c r="R495" s="103"/>
      <c r="S495" s="102"/>
      <c r="T495" s="102"/>
      <c r="U495" s="102"/>
    </row>
    <row r="496" s="93" customFormat="1" customHeight="1" spans="2:21">
      <c r="B496" s="94"/>
      <c r="C496" s="95"/>
      <c r="D496" s="95"/>
      <c r="E496" s="95"/>
      <c r="F496" s="96"/>
      <c r="G496" s="97"/>
      <c r="H496" s="98"/>
      <c r="I496" s="129" t="str">
        <f>IF(B496="","",_xlfn.XLOOKUP(N496,#REF!,#REF!))</f>
        <v/>
      </c>
      <c r="J496" s="126" t="str">
        <f>IF(B496="","",_xlfn.XLOOKUP(N496,#REF!,冷暖工资表!B:B))</f>
        <v/>
      </c>
      <c r="K496" s="126" t="str">
        <f t="shared" si="42"/>
        <v/>
      </c>
      <c r="L496" s="126" t="str">
        <f t="shared" si="43"/>
        <v/>
      </c>
      <c r="M496" s="126" t="str">
        <f>IF(Q496="","",_xlfn.XLOOKUP(Q496,立项!W:W,立项!H:H))</f>
        <v/>
      </c>
      <c r="N496" s="130" t="str">
        <f t="shared" si="44"/>
        <v/>
      </c>
      <c r="O496" s="130" t="str">
        <f t="shared" si="45"/>
        <v/>
      </c>
      <c r="P496" s="131" t="str">
        <f t="shared" si="46"/>
        <v/>
      </c>
      <c r="Q496" s="135" t="str">
        <f t="shared" si="47"/>
        <v/>
      </c>
      <c r="R496" s="103"/>
      <c r="S496" s="102"/>
      <c r="T496" s="102"/>
      <c r="U496" s="102"/>
    </row>
    <row r="497" s="93" customFormat="1" customHeight="1" spans="2:21">
      <c r="B497" s="94"/>
      <c r="C497" s="95"/>
      <c r="D497" s="95"/>
      <c r="E497" s="95"/>
      <c r="F497" s="96"/>
      <c r="G497" s="97"/>
      <c r="H497" s="98"/>
      <c r="I497" s="129" t="str">
        <f>IF(B497="","",_xlfn.XLOOKUP(N497,#REF!,#REF!))</f>
        <v/>
      </c>
      <c r="J497" s="126" t="str">
        <f>IF(B497="","",_xlfn.XLOOKUP(N497,#REF!,冷暖工资表!B:B))</f>
        <v/>
      </c>
      <c r="K497" s="126" t="str">
        <f t="shared" si="42"/>
        <v/>
      </c>
      <c r="L497" s="126" t="str">
        <f t="shared" si="43"/>
        <v/>
      </c>
      <c r="M497" s="126" t="str">
        <f>IF(Q497="","",_xlfn.XLOOKUP(Q497,立项!W:W,立项!H:H))</f>
        <v/>
      </c>
      <c r="N497" s="130" t="str">
        <f t="shared" si="44"/>
        <v/>
      </c>
      <c r="O497" s="130" t="str">
        <f t="shared" si="45"/>
        <v/>
      </c>
      <c r="P497" s="131" t="str">
        <f t="shared" si="46"/>
        <v/>
      </c>
      <c r="Q497" s="135" t="str">
        <f t="shared" si="47"/>
        <v/>
      </c>
      <c r="R497" s="103"/>
      <c r="S497" s="102"/>
      <c r="T497" s="102"/>
      <c r="U497" s="102"/>
    </row>
    <row r="498" s="93" customFormat="1" customHeight="1" spans="2:21">
      <c r="B498" s="94"/>
      <c r="C498" s="95"/>
      <c r="D498" s="95"/>
      <c r="E498" s="95"/>
      <c r="F498" s="96"/>
      <c r="G498" s="97"/>
      <c r="H498" s="98"/>
      <c r="I498" s="129" t="str">
        <f>IF(B498="","",_xlfn.XLOOKUP(N498,#REF!,#REF!))</f>
        <v/>
      </c>
      <c r="J498" s="126" t="str">
        <f>IF(B498="","",_xlfn.XLOOKUP(N498,#REF!,冷暖工资表!B:B))</f>
        <v/>
      </c>
      <c r="K498" s="126" t="str">
        <f t="shared" si="42"/>
        <v/>
      </c>
      <c r="L498" s="126" t="str">
        <f t="shared" si="43"/>
        <v/>
      </c>
      <c r="M498" s="126" t="str">
        <f>IF(Q498="","",_xlfn.XLOOKUP(Q498,立项!W:W,立项!H:H))</f>
        <v/>
      </c>
      <c r="N498" s="130" t="str">
        <f t="shared" si="44"/>
        <v/>
      </c>
      <c r="O498" s="130" t="str">
        <f t="shared" si="45"/>
        <v/>
      </c>
      <c r="P498" s="131" t="str">
        <f t="shared" si="46"/>
        <v/>
      </c>
      <c r="Q498" s="135" t="str">
        <f t="shared" si="47"/>
        <v/>
      </c>
      <c r="R498" s="103"/>
      <c r="S498" s="102"/>
      <c r="T498" s="102"/>
      <c r="U498" s="102"/>
    </row>
    <row r="499" s="93" customFormat="1" customHeight="1" spans="2:21">
      <c r="B499" s="94"/>
      <c r="C499" s="95"/>
      <c r="D499" s="95"/>
      <c r="E499" s="95"/>
      <c r="F499" s="96"/>
      <c r="G499" s="97"/>
      <c r="H499" s="98"/>
      <c r="I499" s="129" t="str">
        <f>IF(B499="","",_xlfn.XLOOKUP(N499,#REF!,#REF!))</f>
        <v/>
      </c>
      <c r="J499" s="126" t="str">
        <f>IF(B499="","",_xlfn.XLOOKUP(N499,#REF!,冷暖工资表!B:B))</f>
        <v/>
      </c>
      <c r="K499" s="126" t="str">
        <f t="shared" si="42"/>
        <v/>
      </c>
      <c r="L499" s="126" t="str">
        <f t="shared" si="43"/>
        <v/>
      </c>
      <c r="M499" s="126" t="str">
        <f>IF(Q499="","",_xlfn.XLOOKUP(Q499,立项!W:W,立项!H:H))</f>
        <v/>
      </c>
      <c r="N499" s="130" t="str">
        <f t="shared" si="44"/>
        <v/>
      </c>
      <c r="O499" s="130" t="str">
        <f t="shared" si="45"/>
        <v/>
      </c>
      <c r="P499" s="131" t="str">
        <f t="shared" si="46"/>
        <v/>
      </c>
      <c r="Q499" s="135" t="str">
        <f t="shared" si="47"/>
        <v/>
      </c>
      <c r="R499" s="103"/>
      <c r="S499" s="102"/>
      <c r="T499" s="102"/>
      <c r="U499" s="102"/>
    </row>
    <row r="500" s="93" customFormat="1" customHeight="1" spans="2:21">
      <c r="B500" s="94"/>
      <c r="C500" s="95"/>
      <c r="D500" s="95"/>
      <c r="E500" s="95"/>
      <c r="F500" s="96"/>
      <c r="G500" s="97"/>
      <c r="H500" s="98"/>
      <c r="I500" s="129" t="str">
        <f>IF(B500="","",_xlfn.XLOOKUP(N500,#REF!,#REF!))</f>
        <v/>
      </c>
      <c r="J500" s="126" t="str">
        <f>IF(B500="","",_xlfn.XLOOKUP(N500,#REF!,冷暖工资表!B:B))</f>
        <v/>
      </c>
      <c r="K500" s="126" t="str">
        <f t="shared" si="42"/>
        <v/>
      </c>
      <c r="L500" s="126" t="str">
        <f t="shared" si="43"/>
        <v/>
      </c>
      <c r="M500" s="126" t="str">
        <f>IF(Q500="","",_xlfn.XLOOKUP(Q500,立项!W:W,立项!H:H))</f>
        <v/>
      </c>
      <c r="N500" s="130" t="str">
        <f t="shared" si="44"/>
        <v/>
      </c>
      <c r="O500" s="130" t="str">
        <f t="shared" si="45"/>
        <v/>
      </c>
      <c r="P500" s="131" t="str">
        <f t="shared" si="46"/>
        <v/>
      </c>
      <c r="Q500" s="135" t="str">
        <f t="shared" si="47"/>
        <v/>
      </c>
      <c r="R500" s="103"/>
      <c r="S500" s="102"/>
      <c r="T500" s="102"/>
      <c r="U500" s="102"/>
    </row>
    <row r="501" s="93" customFormat="1" customHeight="1" spans="2:21">
      <c r="B501" s="94"/>
      <c r="C501" s="95"/>
      <c r="D501" s="95"/>
      <c r="E501" s="95"/>
      <c r="F501" s="96"/>
      <c r="G501" s="97"/>
      <c r="H501" s="98"/>
      <c r="I501" s="129" t="str">
        <f>IF(B501="","",_xlfn.XLOOKUP(N501,#REF!,#REF!))</f>
        <v/>
      </c>
      <c r="J501" s="126" t="str">
        <f>IF(B501="","",_xlfn.XLOOKUP(N501,#REF!,冷暖工资表!B:B))</f>
        <v/>
      </c>
      <c r="K501" s="126" t="str">
        <f t="shared" si="42"/>
        <v/>
      </c>
      <c r="L501" s="126" t="str">
        <f t="shared" si="43"/>
        <v/>
      </c>
      <c r="M501" s="126" t="str">
        <f>IF(Q501="","",_xlfn.XLOOKUP(Q501,立项!W:W,立项!H:H))</f>
        <v/>
      </c>
      <c r="N501" s="130" t="str">
        <f t="shared" si="44"/>
        <v/>
      </c>
      <c r="O501" s="130" t="str">
        <f t="shared" si="45"/>
        <v/>
      </c>
      <c r="P501" s="131" t="str">
        <f t="shared" si="46"/>
        <v/>
      </c>
      <c r="Q501" s="135" t="str">
        <f t="shared" si="47"/>
        <v/>
      </c>
      <c r="R501" s="103"/>
      <c r="S501" s="102"/>
      <c r="T501" s="102"/>
      <c r="U501" s="102"/>
    </row>
    <row r="502" s="93" customFormat="1" customHeight="1" spans="2:21">
      <c r="B502" s="94"/>
      <c r="C502" s="95"/>
      <c r="D502" s="95"/>
      <c r="E502" s="95"/>
      <c r="F502" s="96"/>
      <c r="G502" s="97"/>
      <c r="H502" s="98"/>
      <c r="I502" s="129" t="str">
        <f>IF(B502="","",_xlfn.XLOOKUP(N502,#REF!,#REF!))</f>
        <v/>
      </c>
      <c r="J502" s="126" t="str">
        <f>IF(B502="","",_xlfn.XLOOKUP(N502,#REF!,冷暖工资表!B:B))</f>
        <v/>
      </c>
      <c r="K502" s="126" t="str">
        <f t="shared" si="42"/>
        <v/>
      </c>
      <c r="L502" s="126" t="str">
        <f t="shared" si="43"/>
        <v/>
      </c>
      <c r="M502" s="126" t="str">
        <f>IF(Q502="","",_xlfn.XLOOKUP(Q502,立项!W:W,立项!H:H))</f>
        <v/>
      </c>
      <c r="N502" s="130" t="str">
        <f t="shared" si="44"/>
        <v/>
      </c>
      <c r="O502" s="130" t="str">
        <f t="shared" si="45"/>
        <v/>
      </c>
      <c r="P502" s="131" t="str">
        <f t="shared" si="46"/>
        <v/>
      </c>
      <c r="Q502" s="135" t="str">
        <f t="shared" si="47"/>
        <v/>
      </c>
      <c r="R502" s="103"/>
      <c r="S502" s="102"/>
      <c r="T502" s="102"/>
      <c r="U502" s="102"/>
    </row>
    <row r="503" s="93" customFormat="1" customHeight="1" spans="2:21">
      <c r="B503" s="94"/>
      <c r="C503" s="95"/>
      <c r="D503" s="95"/>
      <c r="E503" s="95"/>
      <c r="F503" s="96"/>
      <c r="G503" s="97"/>
      <c r="H503" s="98"/>
      <c r="I503" s="129" t="str">
        <f>IF(B503="","",_xlfn.XLOOKUP(N503,#REF!,#REF!))</f>
        <v/>
      </c>
      <c r="J503" s="126" t="str">
        <f>IF(B503="","",_xlfn.XLOOKUP(N503,#REF!,冷暖工资表!B:B))</f>
        <v/>
      </c>
      <c r="K503" s="126" t="str">
        <f t="shared" si="42"/>
        <v/>
      </c>
      <c r="L503" s="126" t="str">
        <f t="shared" si="43"/>
        <v/>
      </c>
      <c r="M503" s="126" t="str">
        <f>IF(Q503="","",_xlfn.XLOOKUP(Q503,立项!W:W,立项!H:H))</f>
        <v/>
      </c>
      <c r="N503" s="130" t="str">
        <f t="shared" si="44"/>
        <v/>
      </c>
      <c r="O503" s="130" t="str">
        <f t="shared" si="45"/>
        <v/>
      </c>
      <c r="P503" s="131" t="str">
        <f t="shared" si="46"/>
        <v/>
      </c>
      <c r="Q503" s="135" t="str">
        <f t="shared" si="47"/>
        <v/>
      </c>
      <c r="R503" s="103"/>
      <c r="S503" s="102"/>
      <c r="T503" s="102"/>
      <c r="U503" s="102"/>
    </row>
    <row r="504" s="93" customFormat="1" customHeight="1" spans="2:21">
      <c r="B504" s="94"/>
      <c r="C504" s="95"/>
      <c r="D504" s="95"/>
      <c r="E504" s="95"/>
      <c r="F504" s="96"/>
      <c r="G504" s="97"/>
      <c r="H504" s="98"/>
      <c r="I504" s="129" t="str">
        <f>IF(B504="","",_xlfn.XLOOKUP(N504,#REF!,#REF!))</f>
        <v/>
      </c>
      <c r="J504" s="126" t="str">
        <f>IF(B504="","",_xlfn.XLOOKUP(N504,#REF!,冷暖工资表!B:B))</f>
        <v/>
      </c>
      <c r="K504" s="126" t="str">
        <f t="shared" si="42"/>
        <v/>
      </c>
      <c r="L504" s="126" t="str">
        <f t="shared" si="43"/>
        <v/>
      </c>
      <c r="M504" s="126" t="str">
        <f>IF(Q504="","",_xlfn.XLOOKUP(Q504,立项!W:W,立项!H:H))</f>
        <v/>
      </c>
      <c r="N504" s="130" t="str">
        <f t="shared" si="44"/>
        <v/>
      </c>
      <c r="O504" s="130" t="str">
        <f t="shared" si="45"/>
        <v/>
      </c>
      <c r="P504" s="131" t="str">
        <f t="shared" si="46"/>
        <v/>
      </c>
      <c r="Q504" s="135" t="str">
        <f t="shared" si="47"/>
        <v/>
      </c>
      <c r="R504" s="103"/>
      <c r="S504" s="102"/>
      <c r="T504" s="102"/>
      <c r="U504" s="102"/>
    </row>
    <row r="505" s="93" customFormat="1" customHeight="1" spans="2:21">
      <c r="B505" s="94"/>
      <c r="C505" s="95"/>
      <c r="D505" s="95"/>
      <c r="E505" s="95"/>
      <c r="F505" s="96"/>
      <c r="G505" s="97"/>
      <c r="H505" s="98"/>
      <c r="I505" s="129" t="str">
        <f>IF(B505="","",_xlfn.XLOOKUP(N505,#REF!,#REF!))</f>
        <v/>
      </c>
      <c r="J505" s="126" t="str">
        <f>IF(B505="","",_xlfn.XLOOKUP(N505,#REF!,冷暖工资表!B:B))</f>
        <v/>
      </c>
      <c r="K505" s="126" t="str">
        <f t="shared" si="42"/>
        <v/>
      </c>
      <c r="L505" s="126" t="str">
        <f t="shared" si="43"/>
        <v/>
      </c>
      <c r="M505" s="126" t="str">
        <f>IF(Q505="","",_xlfn.XLOOKUP(Q505,立项!W:W,立项!H:H))</f>
        <v/>
      </c>
      <c r="N505" s="130" t="str">
        <f t="shared" si="44"/>
        <v/>
      </c>
      <c r="O505" s="130" t="str">
        <f t="shared" si="45"/>
        <v/>
      </c>
      <c r="P505" s="131" t="str">
        <f t="shared" si="46"/>
        <v/>
      </c>
      <c r="Q505" s="135" t="str">
        <f t="shared" si="47"/>
        <v/>
      </c>
      <c r="R505" s="103"/>
      <c r="S505" s="102"/>
      <c r="T505" s="102"/>
      <c r="U505" s="102"/>
    </row>
    <row r="506" s="93" customFormat="1" customHeight="1" spans="2:21">
      <c r="B506" s="94"/>
      <c r="C506" s="95"/>
      <c r="D506" s="95"/>
      <c r="E506" s="95"/>
      <c r="F506" s="96"/>
      <c r="G506" s="97"/>
      <c r="H506" s="98"/>
      <c r="I506" s="129" t="str">
        <f>IF(B506="","",_xlfn.XLOOKUP(N506,#REF!,#REF!))</f>
        <v/>
      </c>
      <c r="J506" s="126" t="str">
        <f>IF(B506="","",_xlfn.XLOOKUP(N506,#REF!,冷暖工资表!B:B))</f>
        <v/>
      </c>
      <c r="K506" s="126" t="str">
        <f t="shared" si="42"/>
        <v/>
      </c>
      <c r="L506" s="126" t="str">
        <f t="shared" si="43"/>
        <v/>
      </c>
      <c r="M506" s="126" t="str">
        <f>IF(Q506="","",_xlfn.XLOOKUP(Q506,立项!W:W,立项!H:H))</f>
        <v/>
      </c>
      <c r="N506" s="130" t="str">
        <f t="shared" si="44"/>
        <v/>
      </c>
      <c r="O506" s="130" t="str">
        <f t="shared" si="45"/>
        <v/>
      </c>
      <c r="P506" s="131" t="str">
        <f t="shared" si="46"/>
        <v/>
      </c>
      <c r="Q506" s="135" t="str">
        <f t="shared" si="47"/>
        <v/>
      </c>
      <c r="R506" s="103"/>
      <c r="S506" s="102"/>
      <c r="T506" s="102"/>
      <c r="U506" s="102"/>
    </row>
    <row r="507" s="93" customFormat="1" customHeight="1" spans="2:21">
      <c r="B507" s="94"/>
      <c r="C507" s="95"/>
      <c r="D507" s="95"/>
      <c r="E507" s="95"/>
      <c r="F507" s="96"/>
      <c r="G507" s="97"/>
      <c r="H507" s="98"/>
      <c r="I507" s="129" t="str">
        <f>IF(B507="","",_xlfn.XLOOKUP(N507,#REF!,#REF!))</f>
        <v/>
      </c>
      <c r="J507" s="126" t="str">
        <f>IF(B507="","",_xlfn.XLOOKUP(N507,#REF!,冷暖工资表!B:B))</f>
        <v/>
      </c>
      <c r="K507" s="126" t="str">
        <f t="shared" si="42"/>
        <v/>
      </c>
      <c r="L507" s="126" t="str">
        <f t="shared" si="43"/>
        <v/>
      </c>
      <c r="M507" s="126" t="str">
        <f>IF(Q507="","",_xlfn.XLOOKUP(Q507,立项!W:W,立项!H:H))</f>
        <v/>
      </c>
      <c r="N507" s="130" t="str">
        <f t="shared" si="44"/>
        <v/>
      </c>
      <c r="O507" s="130" t="str">
        <f t="shared" si="45"/>
        <v/>
      </c>
      <c r="P507" s="131" t="str">
        <f t="shared" si="46"/>
        <v/>
      </c>
      <c r="Q507" s="135" t="str">
        <f t="shared" si="47"/>
        <v/>
      </c>
      <c r="R507" s="103"/>
      <c r="S507" s="102"/>
      <c r="T507" s="102"/>
      <c r="U507" s="102"/>
    </row>
    <row r="508" s="93" customFormat="1" customHeight="1" spans="2:21">
      <c r="B508" s="94"/>
      <c r="C508" s="95"/>
      <c r="D508" s="95"/>
      <c r="E508" s="95"/>
      <c r="F508" s="96"/>
      <c r="G508" s="97"/>
      <c r="H508" s="98"/>
      <c r="I508" s="129" t="str">
        <f>IF(B508="","",_xlfn.XLOOKUP(N508,#REF!,#REF!))</f>
        <v/>
      </c>
      <c r="J508" s="126" t="str">
        <f>IF(B508="","",_xlfn.XLOOKUP(N508,#REF!,冷暖工资表!B:B))</f>
        <v/>
      </c>
      <c r="K508" s="126" t="str">
        <f t="shared" si="42"/>
        <v/>
      </c>
      <c r="L508" s="126" t="str">
        <f t="shared" si="43"/>
        <v/>
      </c>
      <c r="M508" s="126" t="str">
        <f>IF(Q508="","",_xlfn.XLOOKUP(Q508,立项!W:W,立项!H:H))</f>
        <v/>
      </c>
      <c r="N508" s="130" t="str">
        <f t="shared" si="44"/>
        <v/>
      </c>
      <c r="O508" s="130" t="str">
        <f t="shared" si="45"/>
        <v/>
      </c>
      <c r="P508" s="131" t="str">
        <f t="shared" si="46"/>
        <v/>
      </c>
      <c r="Q508" s="135" t="str">
        <f t="shared" si="47"/>
        <v/>
      </c>
      <c r="R508" s="103"/>
      <c r="S508" s="102"/>
      <c r="T508" s="102"/>
      <c r="U508" s="102"/>
    </row>
    <row r="509" s="93" customFormat="1" customHeight="1" spans="2:21">
      <c r="B509" s="94"/>
      <c r="C509" s="95"/>
      <c r="D509" s="95"/>
      <c r="E509" s="95"/>
      <c r="F509" s="96"/>
      <c r="G509" s="97"/>
      <c r="H509" s="98"/>
      <c r="I509" s="129" t="str">
        <f>IF(B509="","",_xlfn.XLOOKUP(N509,#REF!,#REF!))</f>
        <v/>
      </c>
      <c r="J509" s="126" t="str">
        <f>IF(B509="","",_xlfn.XLOOKUP(N509,#REF!,冷暖工资表!B:B))</f>
        <v/>
      </c>
      <c r="K509" s="126" t="str">
        <f t="shared" si="42"/>
        <v/>
      </c>
      <c r="L509" s="126" t="str">
        <f t="shared" si="43"/>
        <v/>
      </c>
      <c r="M509" s="126" t="str">
        <f>IF(Q509="","",_xlfn.XLOOKUP(Q509,立项!W:W,立项!H:H))</f>
        <v/>
      </c>
      <c r="N509" s="130" t="str">
        <f t="shared" si="44"/>
        <v/>
      </c>
      <c r="O509" s="130" t="str">
        <f t="shared" si="45"/>
        <v/>
      </c>
      <c r="P509" s="131" t="str">
        <f t="shared" si="46"/>
        <v/>
      </c>
      <c r="Q509" s="135" t="str">
        <f t="shared" si="47"/>
        <v/>
      </c>
      <c r="R509" s="103"/>
      <c r="S509" s="102"/>
      <c r="T509" s="102"/>
      <c r="U509" s="102"/>
    </row>
    <row r="510" s="93" customFormat="1" customHeight="1" spans="2:21">
      <c r="B510" s="94"/>
      <c r="C510" s="95"/>
      <c r="D510" s="95"/>
      <c r="E510" s="95"/>
      <c r="F510" s="96"/>
      <c r="G510" s="97"/>
      <c r="H510" s="98"/>
      <c r="I510" s="129" t="str">
        <f>IF(B510="","",_xlfn.XLOOKUP(N510,#REF!,#REF!))</f>
        <v/>
      </c>
      <c r="J510" s="126" t="str">
        <f>IF(B510="","",_xlfn.XLOOKUP(N510,#REF!,冷暖工资表!B:B))</f>
        <v/>
      </c>
      <c r="K510" s="126" t="str">
        <f t="shared" si="42"/>
        <v/>
      </c>
      <c r="L510" s="126" t="str">
        <f t="shared" si="43"/>
        <v/>
      </c>
      <c r="M510" s="126" t="str">
        <f>IF(Q510="","",_xlfn.XLOOKUP(Q510,立项!W:W,立项!H:H))</f>
        <v/>
      </c>
      <c r="N510" s="130" t="str">
        <f t="shared" si="44"/>
        <v/>
      </c>
      <c r="O510" s="130" t="str">
        <f t="shared" si="45"/>
        <v/>
      </c>
      <c r="P510" s="131" t="str">
        <f t="shared" si="46"/>
        <v/>
      </c>
      <c r="Q510" s="135" t="str">
        <f t="shared" si="47"/>
        <v/>
      </c>
      <c r="R510" s="103"/>
      <c r="S510" s="102"/>
      <c r="T510" s="102"/>
      <c r="U510" s="102"/>
    </row>
    <row r="511" s="93" customFormat="1" customHeight="1" spans="2:21">
      <c r="B511" s="94"/>
      <c r="C511" s="95"/>
      <c r="D511" s="95"/>
      <c r="E511" s="95"/>
      <c r="F511" s="96"/>
      <c r="G511" s="97"/>
      <c r="H511" s="98"/>
      <c r="I511" s="129" t="str">
        <f>IF(B511="","",_xlfn.XLOOKUP(N511,#REF!,#REF!))</f>
        <v/>
      </c>
      <c r="J511" s="126" t="str">
        <f>IF(B511="","",_xlfn.XLOOKUP(N511,#REF!,冷暖工资表!B:B))</f>
        <v/>
      </c>
      <c r="K511" s="126" t="str">
        <f t="shared" si="42"/>
        <v/>
      </c>
      <c r="L511" s="126" t="str">
        <f t="shared" si="43"/>
        <v/>
      </c>
      <c r="M511" s="126" t="str">
        <f>IF(Q511="","",_xlfn.XLOOKUP(Q511,立项!W:W,立项!H:H))</f>
        <v/>
      </c>
      <c r="N511" s="130" t="str">
        <f t="shared" si="44"/>
        <v/>
      </c>
      <c r="O511" s="130" t="str">
        <f t="shared" si="45"/>
        <v/>
      </c>
      <c r="P511" s="131" t="str">
        <f t="shared" si="46"/>
        <v/>
      </c>
      <c r="Q511" s="135" t="str">
        <f t="shared" si="47"/>
        <v/>
      </c>
      <c r="R511" s="103"/>
      <c r="S511" s="102"/>
      <c r="T511" s="102"/>
      <c r="U511" s="102"/>
    </row>
    <row r="512" s="93" customFormat="1" customHeight="1" spans="2:21">
      <c r="B512" s="94"/>
      <c r="C512" s="95"/>
      <c r="D512" s="95"/>
      <c r="E512" s="95"/>
      <c r="F512" s="96"/>
      <c r="G512" s="97"/>
      <c r="H512" s="98"/>
      <c r="I512" s="129" t="str">
        <f>IF(B512="","",_xlfn.XLOOKUP(N512,#REF!,#REF!))</f>
        <v/>
      </c>
      <c r="J512" s="126" t="str">
        <f>IF(B512="","",_xlfn.XLOOKUP(N512,#REF!,冷暖工资表!B:B))</f>
        <v/>
      </c>
      <c r="K512" s="126" t="str">
        <f t="shared" si="42"/>
        <v/>
      </c>
      <c r="L512" s="126" t="str">
        <f t="shared" si="43"/>
        <v/>
      </c>
      <c r="M512" s="126" t="str">
        <f>IF(Q512="","",_xlfn.XLOOKUP(Q512,立项!W:W,立项!H:H))</f>
        <v/>
      </c>
      <c r="N512" s="130" t="str">
        <f t="shared" si="44"/>
        <v/>
      </c>
      <c r="O512" s="130" t="str">
        <f t="shared" si="45"/>
        <v/>
      </c>
      <c r="P512" s="131" t="str">
        <f t="shared" si="46"/>
        <v/>
      </c>
      <c r="Q512" s="135" t="str">
        <f t="shared" si="47"/>
        <v/>
      </c>
      <c r="R512" s="103"/>
      <c r="S512" s="102"/>
      <c r="T512" s="102"/>
      <c r="U512" s="102"/>
    </row>
    <row r="513" s="93" customFormat="1" customHeight="1" spans="2:21">
      <c r="B513" s="94"/>
      <c r="C513" s="95"/>
      <c r="D513" s="95"/>
      <c r="E513" s="95"/>
      <c r="F513" s="96"/>
      <c r="G513" s="97"/>
      <c r="H513" s="98"/>
      <c r="I513" s="129" t="str">
        <f>IF(B513="","",_xlfn.XLOOKUP(N513,#REF!,#REF!))</f>
        <v/>
      </c>
      <c r="J513" s="126" t="str">
        <f>IF(B513="","",_xlfn.XLOOKUP(N513,#REF!,冷暖工资表!B:B))</f>
        <v/>
      </c>
      <c r="K513" s="126" t="str">
        <f t="shared" si="42"/>
        <v/>
      </c>
      <c r="L513" s="126" t="str">
        <f t="shared" si="43"/>
        <v/>
      </c>
      <c r="M513" s="126" t="str">
        <f>IF(Q513="","",_xlfn.XLOOKUP(Q513,立项!W:W,立项!H:H))</f>
        <v/>
      </c>
      <c r="N513" s="130" t="str">
        <f t="shared" si="44"/>
        <v/>
      </c>
      <c r="O513" s="130" t="str">
        <f t="shared" si="45"/>
        <v/>
      </c>
      <c r="P513" s="131" t="str">
        <f t="shared" si="46"/>
        <v/>
      </c>
      <c r="Q513" s="135" t="str">
        <f t="shared" si="47"/>
        <v/>
      </c>
      <c r="R513" s="103"/>
      <c r="S513" s="102"/>
      <c r="T513" s="102"/>
      <c r="U513" s="102"/>
    </row>
    <row r="514" s="93" customFormat="1" customHeight="1" spans="2:21">
      <c r="B514" s="94"/>
      <c r="C514" s="95"/>
      <c r="D514" s="95"/>
      <c r="E514" s="95"/>
      <c r="F514" s="96"/>
      <c r="G514" s="97"/>
      <c r="H514" s="98"/>
      <c r="I514" s="129" t="str">
        <f>IF(B514="","",_xlfn.XLOOKUP(N514,#REF!,#REF!))</f>
        <v/>
      </c>
      <c r="J514" s="126" t="str">
        <f>IF(B514="","",_xlfn.XLOOKUP(N514,#REF!,冷暖工资表!B:B))</f>
        <v/>
      </c>
      <c r="K514" s="126" t="str">
        <f t="shared" ref="K514:K577" si="48">IF(F514="","",F514-L514)</f>
        <v/>
      </c>
      <c r="L514" s="126" t="str">
        <f t="shared" ref="L514:L577" si="49">IF(F514="","",F514*G514/(1+G514))</f>
        <v/>
      </c>
      <c r="M514" s="126" t="str">
        <f>IF(Q514="","",_xlfn.XLOOKUP(Q514,立项!W:W,立项!H:H))</f>
        <v/>
      </c>
      <c r="N514" s="130" t="str">
        <f t="shared" ref="N514:N577" si="50">IF(H514="","",LEFT(B514,7))</f>
        <v/>
      </c>
      <c r="O514" s="130" t="str">
        <f t="shared" ref="O514:O577" si="51">IF(H514="","",MONTH(H514))</f>
        <v/>
      </c>
      <c r="P514" s="131" t="str">
        <f t="shared" ref="P514:P577" si="52">IF(H514="","",DAY(H514))</f>
        <v/>
      </c>
      <c r="Q514" s="135" t="str">
        <f t="shared" ref="Q514:Q577" si="53">IF(B514="","",MID(B514,9,16))</f>
        <v/>
      </c>
      <c r="R514" s="103"/>
      <c r="S514" s="102"/>
      <c r="T514" s="102"/>
      <c r="U514" s="102"/>
    </row>
    <row r="515" s="93" customFormat="1" customHeight="1" spans="2:21">
      <c r="B515" s="94"/>
      <c r="C515" s="95"/>
      <c r="D515" s="95"/>
      <c r="E515" s="95"/>
      <c r="F515" s="96"/>
      <c r="G515" s="97"/>
      <c r="H515" s="98"/>
      <c r="I515" s="129" t="str">
        <f>IF(B515="","",_xlfn.XLOOKUP(N515,#REF!,#REF!))</f>
        <v/>
      </c>
      <c r="J515" s="126" t="str">
        <f>IF(B515="","",_xlfn.XLOOKUP(N515,#REF!,冷暖工资表!B:B))</f>
        <v/>
      </c>
      <c r="K515" s="126" t="str">
        <f t="shared" si="48"/>
        <v/>
      </c>
      <c r="L515" s="126" t="str">
        <f t="shared" si="49"/>
        <v/>
      </c>
      <c r="M515" s="126" t="str">
        <f>IF(Q515="","",_xlfn.XLOOKUP(Q515,立项!W:W,立项!H:H))</f>
        <v/>
      </c>
      <c r="N515" s="130" t="str">
        <f t="shared" si="50"/>
        <v/>
      </c>
      <c r="O515" s="130" t="str">
        <f t="shared" si="51"/>
        <v/>
      </c>
      <c r="P515" s="131" t="str">
        <f t="shared" si="52"/>
        <v/>
      </c>
      <c r="Q515" s="135" t="str">
        <f t="shared" si="53"/>
        <v/>
      </c>
      <c r="R515" s="103"/>
      <c r="S515" s="102"/>
      <c r="T515" s="102"/>
      <c r="U515" s="102"/>
    </row>
    <row r="516" s="93" customFormat="1" customHeight="1" spans="2:21">
      <c r="B516" s="94"/>
      <c r="C516" s="95"/>
      <c r="D516" s="95"/>
      <c r="E516" s="95"/>
      <c r="F516" s="96"/>
      <c r="G516" s="97"/>
      <c r="H516" s="98"/>
      <c r="I516" s="129" t="str">
        <f>IF(B516="","",_xlfn.XLOOKUP(N516,#REF!,#REF!))</f>
        <v/>
      </c>
      <c r="J516" s="126" t="str">
        <f>IF(B516="","",_xlfn.XLOOKUP(N516,#REF!,冷暖工资表!B:B))</f>
        <v/>
      </c>
      <c r="K516" s="126" t="str">
        <f t="shared" si="48"/>
        <v/>
      </c>
      <c r="L516" s="126" t="str">
        <f t="shared" si="49"/>
        <v/>
      </c>
      <c r="M516" s="126" t="str">
        <f>IF(Q516="","",_xlfn.XLOOKUP(Q516,立项!W:W,立项!H:H))</f>
        <v/>
      </c>
      <c r="N516" s="130" t="str">
        <f t="shared" si="50"/>
        <v/>
      </c>
      <c r="O516" s="130" t="str">
        <f t="shared" si="51"/>
        <v/>
      </c>
      <c r="P516" s="131" t="str">
        <f t="shared" si="52"/>
        <v/>
      </c>
      <c r="Q516" s="135" t="str">
        <f t="shared" si="53"/>
        <v/>
      </c>
      <c r="R516" s="103"/>
      <c r="S516" s="102"/>
      <c r="T516" s="102"/>
      <c r="U516" s="102"/>
    </row>
    <row r="517" s="93" customFormat="1" customHeight="1" spans="2:21">
      <c r="B517" s="94"/>
      <c r="C517" s="95"/>
      <c r="D517" s="95"/>
      <c r="E517" s="95"/>
      <c r="F517" s="96"/>
      <c r="G517" s="97"/>
      <c r="H517" s="98"/>
      <c r="I517" s="129" t="str">
        <f>IF(B517="","",_xlfn.XLOOKUP(N517,#REF!,#REF!))</f>
        <v/>
      </c>
      <c r="J517" s="126" t="str">
        <f>IF(B517="","",_xlfn.XLOOKUP(N517,#REF!,冷暖工资表!B:B))</f>
        <v/>
      </c>
      <c r="K517" s="126" t="str">
        <f t="shared" si="48"/>
        <v/>
      </c>
      <c r="L517" s="126" t="str">
        <f t="shared" si="49"/>
        <v/>
      </c>
      <c r="M517" s="126" t="str">
        <f>IF(Q517="","",_xlfn.XLOOKUP(Q517,立项!W:W,立项!H:H))</f>
        <v/>
      </c>
      <c r="N517" s="130" t="str">
        <f t="shared" si="50"/>
        <v/>
      </c>
      <c r="O517" s="130" t="str">
        <f t="shared" si="51"/>
        <v/>
      </c>
      <c r="P517" s="131" t="str">
        <f t="shared" si="52"/>
        <v/>
      </c>
      <c r="Q517" s="135" t="str">
        <f t="shared" si="53"/>
        <v/>
      </c>
      <c r="R517" s="103"/>
      <c r="S517" s="102"/>
      <c r="T517" s="102"/>
      <c r="U517" s="102"/>
    </row>
    <row r="518" s="93" customFormat="1" customHeight="1" spans="2:21">
      <c r="B518" s="94"/>
      <c r="C518" s="95"/>
      <c r="D518" s="95"/>
      <c r="E518" s="95"/>
      <c r="F518" s="96"/>
      <c r="G518" s="97"/>
      <c r="H518" s="98"/>
      <c r="I518" s="129" t="str">
        <f>IF(B518="","",_xlfn.XLOOKUP(N518,#REF!,#REF!))</f>
        <v/>
      </c>
      <c r="J518" s="126" t="str">
        <f>IF(B518="","",_xlfn.XLOOKUP(N518,#REF!,冷暖工资表!B:B))</f>
        <v/>
      </c>
      <c r="K518" s="126" t="str">
        <f t="shared" si="48"/>
        <v/>
      </c>
      <c r="L518" s="126" t="str">
        <f t="shared" si="49"/>
        <v/>
      </c>
      <c r="M518" s="126" t="str">
        <f>IF(Q518="","",_xlfn.XLOOKUP(Q518,立项!W:W,立项!H:H))</f>
        <v/>
      </c>
      <c r="N518" s="130" t="str">
        <f t="shared" si="50"/>
        <v/>
      </c>
      <c r="O518" s="130" t="str">
        <f t="shared" si="51"/>
        <v/>
      </c>
      <c r="P518" s="131" t="str">
        <f t="shared" si="52"/>
        <v/>
      </c>
      <c r="Q518" s="135" t="str">
        <f t="shared" si="53"/>
        <v/>
      </c>
      <c r="R518" s="103"/>
      <c r="S518" s="102"/>
      <c r="T518" s="102"/>
      <c r="U518" s="102"/>
    </row>
    <row r="519" s="93" customFormat="1" customHeight="1" spans="2:21">
      <c r="B519" s="94"/>
      <c r="C519" s="95"/>
      <c r="D519" s="95"/>
      <c r="E519" s="95"/>
      <c r="F519" s="96"/>
      <c r="G519" s="97"/>
      <c r="H519" s="98"/>
      <c r="I519" s="129" t="str">
        <f>IF(B519="","",_xlfn.XLOOKUP(N519,#REF!,#REF!))</f>
        <v/>
      </c>
      <c r="J519" s="126" t="str">
        <f>IF(B519="","",_xlfn.XLOOKUP(N519,#REF!,冷暖工资表!B:B))</f>
        <v/>
      </c>
      <c r="K519" s="126" t="str">
        <f t="shared" si="48"/>
        <v/>
      </c>
      <c r="L519" s="126" t="str">
        <f t="shared" si="49"/>
        <v/>
      </c>
      <c r="M519" s="126" t="str">
        <f>IF(Q519="","",_xlfn.XLOOKUP(Q519,立项!W:W,立项!H:H))</f>
        <v/>
      </c>
      <c r="N519" s="130" t="str">
        <f t="shared" si="50"/>
        <v/>
      </c>
      <c r="O519" s="130" t="str">
        <f t="shared" si="51"/>
        <v/>
      </c>
      <c r="P519" s="131" t="str">
        <f t="shared" si="52"/>
        <v/>
      </c>
      <c r="Q519" s="135" t="str">
        <f t="shared" si="53"/>
        <v/>
      </c>
      <c r="R519" s="103"/>
      <c r="S519" s="102"/>
      <c r="T519" s="102"/>
      <c r="U519" s="102"/>
    </row>
    <row r="520" s="93" customFormat="1" customHeight="1" spans="2:21">
      <c r="B520" s="94"/>
      <c r="C520" s="95"/>
      <c r="D520" s="95"/>
      <c r="E520" s="95"/>
      <c r="F520" s="96"/>
      <c r="G520" s="97"/>
      <c r="H520" s="98"/>
      <c r="I520" s="129" t="str">
        <f>IF(B520="","",_xlfn.XLOOKUP(N520,#REF!,#REF!))</f>
        <v/>
      </c>
      <c r="J520" s="126" t="str">
        <f>IF(B520="","",_xlfn.XLOOKUP(N520,#REF!,冷暖工资表!B:B))</f>
        <v/>
      </c>
      <c r="K520" s="126" t="str">
        <f t="shared" si="48"/>
        <v/>
      </c>
      <c r="L520" s="126" t="str">
        <f t="shared" si="49"/>
        <v/>
      </c>
      <c r="M520" s="126" t="str">
        <f>IF(Q520="","",_xlfn.XLOOKUP(Q520,立项!W:W,立项!H:H))</f>
        <v/>
      </c>
      <c r="N520" s="130" t="str">
        <f t="shared" si="50"/>
        <v/>
      </c>
      <c r="O520" s="130" t="str">
        <f t="shared" si="51"/>
        <v/>
      </c>
      <c r="P520" s="131" t="str">
        <f t="shared" si="52"/>
        <v/>
      </c>
      <c r="Q520" s="135" t="str">
        <f t="shared" si="53"/>
        <v/>
      </c>
      <c r="R520" s="103"/>
      <c r="S520" s="102"/>
      <c r="T520" s="102"/>
      <c r="U520" s="102"/>
    </row>
    <row r="521" s="93" customFormat="1" customHeight="1" spans="2:21">
      <c r="B521" s="94"/>
      <c r="C521" s="95"/>
      <c r="D521" s="95"/>
      <c r="E521" s="95"/>
      <c r="F521" s="96"/>
      <c r="G521" s="97"/>
      <c r="H521" s="98"/>
      <c r="I521" s="129" t="str">
        <f>IF(B521="","",_xlfn.XLOOKUP(N521,#REF!,#REF!))</f>
        <v/>
      </c>
      <c r="J521" s="126" t="str">
        <f>IF(B521="","",_xlfn.XLOOKUP(N521,#REF!,冷暖工资表!B:B))</f>
        <v/>
      </c>
      <c r="K521" s="126" t="str">
        <f t="shared" si="48"/>
        <v/>
      </c>
      <c r="L521" s="126" t="str">
        <f t="shared" si="49"/>
        <v/>
      </c>
      <c r="M521" s="126" t="str">
        <f>IF(Q521="","",_xlfn.XLOOKUP(Q521,立项!W:W,立项!H:H))</f>
        <v/>
      </c>
      <c r="N521" s="130" t="str">
        <f t="shared" si="50"/>
        <v/>
      </c>
      <c r="O521" s="130" t="str">
        <f t="shared" si="51"/>
        <v/>
      </c>
      <c r="P521" s="131" t="str">
        <f t="shared" si="52"/>
        <v/>
      </c>
      <c r="Q521" s="135" t="str">
        <f t="shared" si="53"/>
        <v/>
      </c>
      <c r="R521" s="103"/>
      <c r="S521" s="102"/>
      <c r="T521" s="102"/>
      <c r="U521" s="102"/>
    </row>
    <row r="522" s="93" customFormat="1" customHeight="1" spans="2:21">
      <c r="B522" s="94"/>
      <c r="C522" s="95"/>
      <c r="D522" s="95"/>
      <c r="E522" s="95"/>
      <c r="F522" s="96"/>
      <c r="G522" s="97"/>
      <c r="H522" s="98"/>
      <c r="I522" s="129" t="str">
        <f>IF(B522="","",_xlfn.XLOOKUP(N522,#REF!,#REF!))</f>
        <v/>
      </c>
      <c r="J522" s="126" t="str">
        <f>IF(B522="","",_xlfn.XLOOKUP(N522,#REF!,冷暖工资表!B:B))</f>
        <v/>
      </c>
      <c r="K522" s="126" t="str">
        <f t="shared" si="48"/>
        <v/>
      </c>
      <c r="L522" s="126" t="str">
        <f t="shared" si="49"/>
        <v/>
      </c>
      <c r="M522" s="126" t="str">
        <f>IF(Q522="","",_xlfn.XLOOKUP(Q522,立项!W:W,立项!H:H))</f>
        <v/>
      </c>
      <c r="N522" s="130" t="str">
        <f t="shared" si="50"/>
        <v/>
      </c>
      <c r="O522" s="130" t="str">
        <f t="shared" si="51"/>
        <v/>
      </c>
      <c r="P522" s="131" t="str">
        <f t="shared" si="52"/>
        <v/>
      </c>
      <c r="Q522" s="135" t="str">
        <f t="shared" si="53"/>
        <v/>
      </c>
      <c r="R522" s="103"/>
      <c r="S522" s="102"/>
      <c r="T522" s="102"/>
      <c r="U522" s="102"/>
    </row>
    <row r="523" s="93" customFormat="1" customHeight="1" spans="2:21">
      <c r="B523" s="94"/>
      <c r="C523" s="95"/>
      <c r="D523" s="95"/>
      <c r="E523" s="95"/>
      <c r="F523" s="96"/>
      <c r="G523" s="97"/>
      <c r="H523" s="98"/>
      <c r="I523" s="129" t="str">
        <f>IF(B523="","",_xlfn.XLOOKUP(N523,#REF!,#REF!))</f>
        <v/>
      </c>
      <c r="J523" s="126" t="str">
        <f>IF(B523="","",_xlfn.XLOOKUP(N523,#REF!,冷暖工资表!B:B))</f>
        <v/>
      </c>
      <c r="K523" s="126" t="str">
        <f t="shared" si="48"/>
        <v/>
      </c>
      <c r="L523" s="126" t="str">
        <f t="shared" si="49"/>
        <v/>
      </c>
      <c r="M523" s="126" t="str">
        <f>IF(Q523="","",_xlfn.XLOOKUP(Q523,立项!W:W,立项!H:H))</f>
        <v/>
      </c>
      <c r="N523" s="130" t="str">
        <f t="shared" si="50"/>
        <v/>
      </c>
      <c r="O523" s="130" t="str">
        <f t="shared" si="51"/>
        <v/>
      </c>
      <c r="P523" s="131" t="str">
        <f t="shared" si="52"/>
        <v/>
      </c>
      <c r="Q523" s="135" t="str">
        <f t="shared" si="53"/>
        <v/>
      </c>
      <c r="R523" s="103"/>
      <c r="S523" s="102"/>
      <c r="T523" s="102"/>
      <c r="U523" s="102"/>
    </row>
    <row r="524" s="93" customFormat="1" customHeight="1" spans="2:21">
      <c r="B524" s="94"/>
      <c r="C524" s="95"/>
      <c r="D524" s="95"/>
      <c r="E524" s="95"/>
      <c r="F524" s="96"/>
      <c r="G524" s="97"/>
      <c r="H524" s="98"/>
      <c r="I524" s="129" t="str">
        <f>IF(B524="","",_xlfn.XLOOKUP(N524,#REF!,#REF!))</f>
        <v/>
      </c>
      <c r="J524" s="126" t="str">
        <f>IF(B524="","",_xlfn.XLOOKUP(N524,#REF!,冷暖工资表!B:B))</f>
        <v/>
      </c>
      <c r="K524" s="126" t="str">
        <f t="shared" si="48"/>
        <v/>
      </c>
      <c r="L524" s="126" t="str">
        <f t="shared" si="49"/>
        <v/>
      </c>
      <c r="M524" s="126" t="str">
        <f>IF(Q524="","",_xlfn.XLOOKUP(Q524,立项!W:W,立项!H:H))</f>
        <v/>
      </c>
      <c r="N524" s="130" t="str">
        <f t="shared" si="50"/>
        <v/>
      </c>
      <c r="O524" s="130" t="str">
        <f t="shared" si="51"/>
        <v/>
      </c>
      <c r="P524" s="131" t="str">
        <f t="shared" si="52"/>
        <v/>
      </c>
      <c r="Q524" s="135" t="str">
        <f t="shared" si="53"/>
        <v/>
      </c>
      <c r="R524" s="103"/>
      <c r="S524" s="102"/>
      <c r="T524" s="102"/>
      <c r="U524" s="102"/>
    </row>
    <row r="525" s="93" customFormat="1" customHeight="1" spans="2:21">
      <c r="B525" s="94"/>
      <c r="C525" s="95"/>
      <c r="D525" s="95"/>
      <c r="E525" s="95"/>
      <c r="F525" s="96"/>
      <c r="G525" s="97"/>
      <c r="H525" s="98"/>
      <c r="I525" s="129" t="str">
        <f>IF(B525="","",_xlfn.XLOOKUP(N525,#REF!,#REF!))</f>
        <v/>
      </c>
      <c r="J525" s="126" t="str">
        <f>IF(B525="","",_xlfn.XLOOKUP(N525,#REF!,冷暖工资表!B:B))</f>
        <v/>
      </c>
      <c r="K525" s="126" t="str">
        <f t="shared" si="48"/>
        <v/>
      </c>
      <c r="L525" s="126" t="str">
        <f t="shared" si="49"/>
        <v/>
      </c>
      <c r="M525" s="126" t="str">
        <f>IF(Q525="","",_xlfn.XLOOKUP(Q525,立项!W:W,立项!H:H))</f>
        <v/>
      </c>
      <c r="N525" s="130" t="str">
        <f t="shared" si="50"/>
        <v/>
      </c>
      <c r="O525" s="130" t="str">
        <f t="shared" si="51"/>
        <v/>
      </c>
      <c r="P525" s="131" t="str">
        <f t="shared" si="52"/>
        <v/>
      </c>
      <c r="Q525" s="135" t="str">
        <f t="shared" si="53"/>
        <v/>
      </c>
      <c r="R525" s="103"/>
      <c r="S525" s="102"/>
      <c r="T525" s="102"/>
      <c r="U525" s="102"/>
    </row>
    <row r="526" s="93" customFormat="1" customHeight="1" spans="2:21">
      <c r="B526" s="94"/>
      <c r="C526" s="95"/>
      <c r="D526" s="95"/>
      <c r="E526" s="95"/>
      <c r="F526" s="96"/>
      <c r="G526" s="97"/>
      <c r="H526" s="98"/>
      <c r="I526" s="129" t="str">
        <f>IF(B526="","",_xlfn.XLOOKUP(N526,#REF!,#REF!))</f>
        <v/>
      </c>
      <c r="J526" s="126" t="str">
        <f>IF(B526="","",_xlfn.XLOOKUP(N526,#REF!,冷暖工资表!B:B))</f>
        <v/>
      </c>
      <c r="K526" s="126" t="str">
        <f t="shared" si="48"/>
        <v/>
      </c>
      <c r="L526" s="126" t="str">
        <f t="shared" si="49"/>
        <v/>
      </c>
      <c r="M526" s="126" t="str">
        <f>IF(Q526="","",_xlfn.XLOOKUP(Q526,立项!W:W,立项!H:H))</f>
        <v/>
      </c>
      <c r="N526" s="130" t="str">
        <f t="shared" si="50"/>
        <v/>
      </c>
      <c r="O526" s="130" t="str">
        <f t="shared" si="51"/>
        <v/>
      </c>
      <c r="P526" s="131" t="str">
        <f t="shared" si="52"/>
        <v/>
      </c>
      <c r="Q526" s="135" t="str">
        <f t="shared" si="53"/>
        <v/>
      </c>
      <c r="R526" s="103"/>
      <c r="S526" s="102"/>
      <c r="T526" s="102"/>
      <c r="U526" s="102"/>
    </row>
    <row r="527" s="93" customFormat="1" customHeight="1" spans="2:21">
      <c r="B527" s="94"/>
      <c r="C527" s="95"/>
      <c r="D527" s="95"/>
      <c r="E527" s="95"/>
      <c r="F527" s="96"/>
      <c r="G527" s="97"/>
      <c r="H527" s="98"/>
      <c r="I527" s="129" t="str">
        <f>IF(B527="","",_xlfn.XLOOKUP(N527,#REF!,#REF!))</f>
        <v/>
      </c>
      <c r="J527" s="126" t="str">
        <f>IF(B527="","",_xlfn.XLOOKUP(N527,#REF!,冷暖工资表!B:B))</f>
        <v/>
      </c>
      <c r="K527" s="126" t="str">
        <f t="shared" si="48"/>
        <v/>
      </c>
      <c r="L527" s="126" t="str">
        <f t="shared" si="49"/>
        <v/>
      </c>
      <c r="M527" s="126" t="str">
        <f>IF(Q527="","",_xlfn.XLOOKUP(Q527,立项!W:W,立项!H:H))</f>
        <v/>
      </c>
      <c r="N527" s="130" t="str">
        <f t="shared" si="50"/>
        <v/>
      </c>
      <c r="O527" s="130" t="str">
        <f t="shared" si="51"/>
        <v/>
      </c>
      <c r="P527" s="131" t="str">
        <f t="shared" si="52"/>
        <v/>
      </c>
      <c r="Q527" s="135" t="str">
        <f t="shared" si="53"/>
        <v/>
      </c>
      <c r="R527" s="103"/>
      <c r="S527" s="102"/>
      <c r="T527" s="102"/>
      <c r="U527" s="102"/>
    </row>
    <row r="528" s="93" customFormat="1" customHeight="1" spans="2:21">
      <c r="B528" s="94"/>
      <c r="C528" s="95"/>
      <c r="D528" s="95"/>
      <c r="E528" s="95"/>
      <c r="F528" s="96"/>
      <c r="G528" s="97"/>
      <c r="H528" s="98"/>
      <c r="I528" s="129" t="str">
        <f>IF(B528="","",_xlfn.XLOOKUP(N528,#REF!,#REF!))</f>
        <v/>
      </c>
      <c r="J528" s="126" t="str">
        <f>IF(B528="","",_xlfn.XLOOKUP(N528,#REF!,冷暖工资表!B:B))</f>
        <v/>
      </c>
      <c r="K528" s="126" t="str">
        <f t="shared" si="48"/>
        <v/>
      </c>
      <c r="L528" s="126" t="str">
        <f t="shared" si="49"/>
        <v/>
      </c>
      <c r="M528" s="126" t="str">
        <f>IF(Q528="","",_xlfn.XLOOKUP(Q528,立项!W:W,立项!H:H))</f>
        <v/>
      </c>
      <c r="N528" s="130" t="str">
        <f t="shared" si="50"/>
        <v/>
      </c>
      <c r="O528" s="130" t="str">
        <f t="shared" si="51"/>
        <v/>
      </c>
      <c r="P528" s="131" t="str">
        <f t="shared" si="52"/>
        <v/>
      </c>
      <c r="Q528" s="135" t="str">
        <f t="shared" si="53"/>
        <v/>
      </c>
      <c r="R528" s="103"/>
      <c r="S528" s="102"/>
      <c r="T528" s="102"/>
      <c r="U528" s="102"/>
    </row>
    <row r="529" s="93" customFormat="1" customHeight="1" spans="2:21">
      <c r="B529" s="94"/>
      <c r="C529" s="95"/>
      <c r="D529" s="95"/>
      <c r="E529" s="95"/>
      <c r="F529" s="96"/>
      <c r="G529" s="97"/>
      <c r="H529" s="98"/>
      <c r="I529" s="129" t="str">
        <f>IF(B529="","",_xlfn.XLOOKUP(N529,#REF!,#REF!))</f>
        <v/>
      </c>
      <c r="J529" s="126" t="str">
        <f>IF(B529="","",_xlfn.XLOOKUP(N529,#REF!,冷暖工资表!B:B))</f>
        <v/>
      </c>
      <c r="K529" s="126" t="str">
        <f t="shared" si="48"/>
        <v/>
      </c>
      <c r="L529" s="126" t="str">
        <f t="shared" si="49"/>
        <v/>
      </c>
      <c r="M529" s="126" t="str">
        <f>IF(Q529="","",_xlfn.XLOOKUP(Q529,立项!W:W,立项!H:H))</f>
        <v/>
      </c>
      <c r="N529" s="130" t="str">
        <f t="shared" si="50"/>
        <v/>
      </c>
      <c r="O529" s="130" t="str">
        <f t="shared" si="51"/>
        <v/>
      </c>
      <c r="P529" s="131" t="str">
        <f t="shared" si="52"/>
        <v/>
      </c>
      <c r="Q529" s="135" t="str">
        <f t="shared" si="53"/>
        <v/>
      </c>
      <c r="R529" s="103"/>
      <c r="S529" s="102"/>
      <c r="T529" s="102"/>
      <c r="U529" s="102"/>
    </row>
    <row r="530" s="93" customFormat="1" customHeight="1" spans="2:21">
      <c r="B530" s="94"/>
      <c r="C530" s="95"/>
      <c r="D530" s="95"/>
      <c r="E530" s="95"/>
      <c r="F530" s="96"/>
      <c r="G530" s="97"/>
      <c r="H530" s="98"/>
      <c r="I530" s="129" t="str">
        <f>IF(B530="","",_xlfn.XLOOKUP(N530,#REF!,#REF!))</f>
        <v/>
      </c>
      <c r="J530" s="126" t="str">
        <f>IF(B530="","",_xlfn.XLOOKUP(N530,#REF!,冷暖工资表!B:B))</f>
        <v/>
      </c>
      <c r="K530" s="126" t="str">
        <f t="shared" si="48"/>
        <v/>
      </c>
      <c r="L530" s="126" t="str">
        <f t="shared" si="49"/>
        <v/>
      </c>
      <c r="M530" s="126" t="str">
        <f>IF(Q530="","",_xlfn.XLOOKUP(Q530,立项!W:W,立项!H:H))</f>
        <v/>
      </c>
      <c r="N530" s="130" t="str">
        <f t="shared" si="50"/>
        <v/>
      </c>
      <c r="O530" s="130" t="str">
        <f t="shared" si="51"/>
        <v/>
      </c>
      <c r="P530" s="131" t="str">
        <f t="shared" si="52"/>
        <v/>
      </c>
      <c r="Q530" s="135" t="str">
        <f t="shared" si="53"/>
        <v/>
      </c>
      <c r="R530" s="103"/>
      <c r="S530" s="102"/>
      <c r="T530" s="102"/>
      <c r="U530" s="102"/>
    </row>
    <row r="531" s="93" customFormat="1" customHeight="1" spans="2:21">
      <c r="B531" s="94"/>
      <c r="C531" s="95"/>
      <c r="D531" s="95"/>
      <c r="E531" s="95"/>
      <c r="F531" s="96"/>
      <c r="G531" s="97"/>
      <c r="H531" s="98"/>
      <c r="I531" s="129" t="str">
        <f>IF(B531="","",_xlfn.XLOOKUP(N531,#REF!,#REF!))</f>
        <v/>
      </c>
      <c r="J531" s="126" t="str">
        <f>IF(B531="","",_xlfn.XLOOKUP(N531,#REF!,冷暖工资表!B:B))</f>
        <v/>
      </c>
      <c r="K531" s="126" t="str">
        <f t="shared" si="48"/>
        <v/>
      </c>
      <c r="L531" s="126" t="str">
        <f t="shared" si="49"/>
        <v/>
      </c>
      <c r="M531" s="126" t="str">
        <f>IF(Q531="","",_xlfn.XLOOKUP(Q531,立项!W:W,立项!H:H))</f>
        <v/>
      </c>
      <c r="N531" s="130" t="str">
        <f t="shared" si="50"/>
        <v/>
      </c>
      <c r="O531" s="130" t="str">
        <f t="shared" si="51"/>
        <v/>
      </c>
      <c r="P531" s="131" t="str">
        <f t="shared" si="52"/>
        <v/>
      </c>
      <c r="Q531" s="135" t="str">
        <f t="shared" si="53"/>
        <v/>
      </c>
      <c r="R531" s="103"/>
      <c r="S531" s="102"/>
      <c r="T531" s="102"/>
      <c r="U531" s="102"/>
    </row>
    <row r="532" s="93" customFormat="1" customHeight="1" spans="2:21">
      <c r="B532" s="94"/>
      <c r="C532" s="95"/>
      <c r="D532" s="95"/>
      <c r="E532" s="95"/>
      <c r="F532" s="96"/>
      <c r="G532" s="97"/>
      <c r="H532" s="98"/>
      <c r="I532" s="129" t="str">
        <f>IF(B532="","",_xlfn.XLOOKUP(N532,#REF!,#REF!))</f>
        <v/>
      </c>
      <c r="J532" s="126" t="str">
        <f>IF(B532="","",_xlfn.XLOOKUP(N532,#REF!,冷暖工资表!B:B))</f>
        <v/>
      </c>
      <c r="K532" s="126" t="str">
        <f t="shared" si="48"/>
        <v/>
      </c>
      <c r="L532" s="126" t="str">
        <f t="shared" si="49"/>
        <v/>
      </c>
      <c r="M532" s="126" t="str">
        <f>IF(Q532="","",_xlfn.XLOOKUP(Q532,立项!W:W,立项!H:H))</f>
        <v/>
      </c>
      <c r="N532" s="130" t="str">
        <f t="shared" si="50"/>
        <v/>
      </c>
      <c r="O532" s="130" t="str">
        <f t="shared" si="51"/>
        <v/>
      </c>
      <c r="P532" s="131" t="str">
        <f t="shared" si="52"/>
        <v/>
      </c>
      <c r="Q532" s="135" t="str">
        <f t="shared" si="53"/>
        <v/>
      </c>
      <c r="R532" s="103"/>
      <c r="S532" s="102"/>
      <c r="T532" s="102"/>
      <c r="U532" s="102"/>
    </row>
    <row r="533" s="93" customFormat="1" customHeight="1" spans="2:21">
      <c r="B533" s="94"/>
      <c r="C533" s="95"/>
      <c r="D533" s="95"/>
      <c r="E533" s="95"/>
      <c r="F533" s="96"/>
      <c r="G533" s="97"/>
      <c r="H533" s="98"/>
      <c r="I533" s="129" t="str">
        <f>IF(B533="","",_xlfn.XLOOKUP(N533,#REF!,#REF!))</f>
        <v/>
      </c>
      <c r="J533" s="126" t="str">
        <f>IF(B533="","",_xlfn.XLOOKUP(N533,#REF!,冷暖工资表!B:B))</f>
        <v/>
      </c>
      <c r="K533" s="126" t="str">
        <f t="shared" si="48"/>
        <v/>
      </c>
      <c r="L533" s="126" t="str">
        <f t="shared" si="49"/>
        <v/>
      </c>
      <c r="M533" s="126" t="str">
        <f>IF(Q533="","",_xlfn.XLOOKUP(Q533,立项!W:W,立项!H:H))</f>
        <v/>
      </c>
      <c r="N533" s="130" t="str">
        <f t="shared" si="50"/>
        <v/>
      </c>
      <c r="O533" s="130" t="str">
        <f t="shared" si="51"/>
        <v/>
      </c>
      <c r="P533" s="131" t="str">
        <f t="shared" si="52"/>
        <v/>
      </c>
      <c r="Q533" s="135" t="str">
        <f t="shared" si="53"/>
        <v/>
      </c>
      <c r="R533" s="103"/>
      <c r="S533" s="102"/>
      <c r="T533" s="102"/>
      <c r="U533" s="102"/>
    </row>
    <row r="534" s="93" customFormat="1" customHeight="1" spans="2:21">
      <c r="B534" s="94"/>
      <c r="C534" s="95"/>
      <c r="D534" s="95"/>
      <c r="E534" s="95"/>
      <c r="F534" s="96"/>
      <c r="G534" s="97"/>
      <c r="H534" s="98"/>
      <c r="I534" s="129" t="str">
        <f>IF(B534="","",_xlfn.XLOOKUP(N534,#REF!,#REF!))</f>
        <v/>
      </c>
      <c r="J534" s="126" t="str">
        <f>IF(B534="","",_xlfn.XLOOKUP(N534,#REF!,冷暖工资表!B:B))</f>
        <v/>
      </c>
      <c r="K534" s="126" t="str">
        <f t="shared" si="48"/>
        <v/>
      </c>
      <c r="L534" s="126" t="str">
        <f t="shared" si="49"/>
        <v/>
      </c>
      <c r="M534" s="126" t="str">
        <f>IF(Q534="","",_xlfn.XLOOKUP(Q534,立项!W:W,立项!H:H))</f>
        <v/>
      </c>
      <c r="N534" s="130" t="str">
        <f t="shared" si="50"/>
        <v/>
      </c>
      <c r="O534" s="130" t="str">
        <f t="shared" si="51"/>
        <v/>
      </c>
      <c r="P534" s="131" t="str">
        <f t="shared" si="52"/>
        <v/>
      </c>
      <c r="Q534" s="135" t="str">
        <f t="shared" si="53"/>
        <v/>
      </c>
      <c r="R534" s="103"/>
      <c r="S534" s="102"/>
      <c r="T534" s="102"/>
      <c r="U534" s="102"/>
    </row>
    <row r="535" s="93" customFormat="1" customHeight="1" spans="2:21">
      <c r="B535" s="94"/>
      <c r="C535" s="95"/>
      <c r="D535" s="95"/>
      <c r="E535" s="95"/>
      <c r="F535" s="96"/>
      <c r="G535" s="97"/>
      <c r="H535" s="98"/>
      <c r="I535" s="129" t="str">
        <f>IF(B535="","",_xlfn.XLOOKUP(N535,#REF!,#REF!))</f>
        <v/>
      </c>
      <c r="J535" s="126" t="str">
        <f>IF(B535="","",_xlfn.XLOOKUP(N535,#REF!,冷暖工资表!B:B))</f>
        <v/>
      </c>
      <c r="K535" s="126" t="str">
        <f t="shared" si="48"/>
        <v/>
      </c>
      <c r="L535" s="126" t="str">
        <f t="shared" si="49"/>
        <v/>
      </c>
      <c r="M535" s="126" t="str">
        <f>IF(Q535="","",_xlfn.XLOOKUP(Q535,立项!W:W,立项!H:H))</f>
        <v/>
      </c>
      <c r="N535" s="130" t="str">
        <f t="shared" si="50"/>
        <v/>
      </c>
      <c r="O535" s="130" t="str">
        <f t="shared" si="51"/>
        <v/>
      </c>
      <c r="P535" s="131" t="str">
        <f t="shared" si="52"/>
        <v/>
      </c>
      <c r="Q535" s="135" t="str">
        <f t="shared" si="53"/>
        <v/>
      </c>
      <c r="R535" s="103"/>
      <c r="S535" s="102"/>
      <c r="T535" s="102"/>
      <c r="U535" s="102"/>
    </row>
    <row r="536" s="93" customFormat="1" customHeight="1" spans="2:21">
      <c r="B536" s="94"/>
      <c r="C536" s="95"/>
      <c r="D536" s="95"/>
      <c r="E536" s="95"/>
      <c r="F536" s="96"/>
      <c r="G536" s="97"/>
      <c r="H536" s="98"/>
      <c r="I536" s="129" t="str">
        <f>IF(B536="","",_xlfn.XLOOKUP(N536,#REF!,#REF!))</f>
        <v/>
      </c>
      <c r="J536" s="126" t="str">
        <f>IF(B536="","",_xlfn.XLOOKUP(N536,#REF!,冷暖工资表!B:B))</f>
        <v/>
      </c>
      <c r="K536" s="126" t="str">
        <f t="shared" si="48"/>
        <v/>
      </c>
      <c r="L536" s="126" t="str">
        <f t="shared" si="49"/>
        <v/>
      </c>
      <c r="M536" s="126" t="str">
        <f>IF(Q536="","",_xlfn.XLOOKUP(Q536,立项!W:W,立项!H:H))</f>
        <v/>
      </c>
      <c r="N536" s="130" t="str">
        <f t="shared" si="50"/>
        <v/>
      </c>
      <c r="O536" s="130" t="str">
        <f t="shared" si="51"/>
        <v/>
      </c>
      <c r="P536" s="131" t="str">
        <f t="shared" si="52"/>
        <v/>
      </c>
      <c r="Q536" s="135" t="str">
        <f t="shared" si="53"/>
        <v/>
      </c>
      <c r="R536" s="103"/>
      <c r="S536" s="102"/>
      <c r="T536" s="102"/>
      <c r="U536" s="102"/>
    </row>
    <row r="537" s="93" customFormat="1" customHeight="1" spans="2:21">
      <c r="B537" s="94"/>
      <c r="C537" s="95"/>
      <c r="D537" s="95"/>
      <c r="E537" s="95"/>
      <c r="F537" s="96"/>
      <c r="G537" s="97"/>
      <c r="H537" s="98"/>
      <c r="I537" s="129" t="str">
        <f>IF(B537="","",_xlfn.XLOOKUP(N537,#REF!,#REF!))</f>
        <v/>
      </c>
      <c r="J537" s="126" t="str">
        <f>IF(B537="","",_xlfn.XLOOKUP(N537,#REF!,冷暖工资表!B:B))</f>
        <v/>
      </c>
      <c r="K537" s="126" t="str">
        <f t="shared" si="48"/>
        <v/>
      </c>
      <c r="L537" s="126" t="str">
        <f t="shared" si="49"/>
        <v/>
      </c>
      <c r="M537" s="126" t="str">
        <f>IF(Q537="","",_xlfn.XLOOKUP(Q537,立项!W:W,立项!H:H))</f>
        <v/>
      </c>
      <c r="N537" s="130" t="str">
        <f t="shared" si="50"/>
        <v/>
      </c>
      <c r="O537" s="130" t="str">
        <f t="shared" si="51"/>
        <v/>
      </c>
      <c r="P537" s="131" t="str">
        <f t="shared" si="52"/>
        <v/>
      </c>
      <c r="Q537" s="135" t="str">
        <f t="shared" si="53"/>
        <v/>
      </c>
      <c r="R537" s="103"/>
      <c r="S537" s="102"/>
      <c r="T537" s="102"/>
      <c r="U537" s="102"/>
    </row>
    <row r="538" s="93" customFormat="1" customHeight="1" spans="2:21">
      <c r="B538" s="94"/>
      <c r="C538" s="95"/>
      <c r="D538" s="95"/>
      <c r="E538" s="95"/>
      <c r="F538" s="96"/>
      <c r="G538" s="97"/>
      <c r="H538" s="98"/>
      <c r="I538" s="129" t="str">
        <f>IF(B538="","",_xlfn.XLOOKUP(N538,#REF!,#REF!))</f>
        <v/>
      </c>
      <c r="J538" s="126" t="str">
        <f>IF(B538="","",_xlfn.XLOOKUP(N538,#REF!,冷暖工资表!B:B))</f>
        <v/>
      </c>
      <c r="K538" s="126" t="str">
        <f t="shared" si="48"/>
        <v/>
      </c>
      <c r="L538" s="126" t="str">
        <f t="shared" si="49"/>
        <v/>
      </c>
      <c r="M538" s="126" t="str">
        <f>IF(Q538="","",_xlfn.XLOOKUP(Q538,立项!W:W,立项!H:H))</f>
        <v/>
      </c>
      <c r="N538" s="130" t="str">
        <f t="shared" si="50"/>
        <v/>
      </c>
      <c r="O538" s="130" t="str">
        <f t="shared" si="51"/>
        <v/>
      </c>
      <c r="P538" s="131" t="str">
        <f t="shared" si="52"/>
        <v/>
      </c>
      <c r="Q538" s="135" t="str">
        <f t="shared" si="53"/>
        <v/>
      </c>
      <c r="R538" s="103"/>
      <c r="S538" s="102"/>
      <c r="T538" s="102"/>
      <c r="U538" s="102"/>
    </row>
    <row r="539" s="93" customFormat="1" customHeight="1" spans="2:21">
      <c r="B539" s="94"/>
      <c r="C539" s="95"/>
      <c r="D539" s="95"/>
      <c r="E539" s="95"/>
      <c r="F539" s="96"/>
      <c r="G539" s="97"/>
      <c r="H539" s="98"/>
      <c r="I539" s="129" t="str">
        <f>IF(B539="","",_xlfn.XLOOKUP(N539,#REF!,#REF!))</f>
        <v/>
      </c>
      <c r="J539" s="126" t="str">
        <f>IF(B539="","",_xlfn.XLOOKUP(N539,#REF!,冷暖工资表!B:B))</f>
        <v/>
      </c>
      <c r="K539" s="126" t="str">
        <f t="shared" si="48"/>
        <v/>
      </c>
      <c r="L539" s="126" t="str">
        <f t="shared" si="49"/>
        <v/>
      </c>
      <c r="M539" s="126" t="str">
        <f>IF(Q539="","",_xlfn.XLOOKUP(Q539,立项!W:W,立项!H:H))</f>
        <v/>
      </c>
      <c r="N539" s="130" t="str">
        <f t="shared" si="50"/>
        <v/>
      </c>
      <c r="O539" s="130" t="str">
        <f t="shared" si="51"/>
        <v/>
      </c>
      <c r="P539" s="131" t="str">
        <f t="shared" si="52"/>
        <v/>
      </c>
      <c r="Q539" s="135" t="str">
        <f t="shared" si="53"/>
        <v/>
      </c>
      <c r="R539" s="103"/>
      <c r="S539" s="102"/>
      <c r="T539" s="102"/>
      <c r="U539" s="102"/>
    </row>
    <row r="540" s="93" customFormat="1" customHeight="1" spans="2:21">
      <c r="B540" s="94"/>
      <c r="C540" s="95"/>
      <c r="D540" s="95"/>
      <c r="E540" s="95"/>
      <c r="F540" s="96"/>
      <c r="G540" s="97"/>
      <c r="H540" s="98"/>
      <c r="I540" s="129" t="str">
        <f>IF(B540="","",_xlfn.XLOOKUP(N540,#REF!,#REF!))</f>
        <v/>
      </c>
      <c r="J540" s="126" t="str">
        <f>IF(B540="","",_xlfn.XLOOKUP(N540,#REF!,冷暖工资表!B:B))</f>
        <v/>
      </c>
      <c r="K540" s="126" t="str">
        <f t="shared" si="48"/>
        <v/>
      </c>
      <c r="L540" s="126" t="str">
        <f t="shared" si="49"/>
        <v/>
      </c>
      <c r="M540" s="126" t="str">
        <f>IF(Q540="","",_xlfn.XLOOKUP(Q540,立项!W:W,立项!H:H))</f>
        <v/>
      </c>
      <c r="N540" s="130" t="str">
        <f t="shared" si="50"/>
        <v/>
      </c>
      <c r="O540" s="130" t="str">
        <f t="shared" si="51"/>
        <v/>
      </c>
      <c r="P540" s="131" t="str">
        <f t="shared" si="52"/>
        <v/>
      </c>
      <c r="Q540" s="135" t="str">
        <f t="shared" si="53"/>
        <v/>
      </c>
      <c r="R540" s="103"/>
      <c r="S540" s="102"/>
      <c r="T540" s="102"/>
      <c r="U540" s="102"/>
    </row>
    <row r="541" s="93" customFormat="1" customHeight="1" spans="2:21">
      <c r="B541" s="94"/>
      <c r="C541" s="95"/>
      <c r="D541" s="95"/>
      <c r="E541" s="95"/>
      <c r="F541" s="96"/>
      <c r="G541" s="97"/>
      <c r="H541" s="98"/>
      <c r="I541" s="129" t="str">
        <f>IF(B541="","",_xlfn.XLOOKUP(N541,#REF!,#REF!))</f>
        <v/>
      </c>
      <c r="J541" s="126" t="str">
        <f>IF(B541="","",_xlfn.XLOOKUP(N541,#REF!,冷暖工资表!B:B))</f>
        <v/>
      </c>
      <c r="K541" s="126" t="str">
        <f t="shared" si="48"/>
        <v/>
      </c>
      <c r="L541" s="126" t="str">
        <f t="shared" si="49"/>
        <v/>
      </c>
      <c r="M541" s="126" t="str">
        <f>IF(Q541="","",_xlfn.XLOOKUP(Q541,立项!W:W,立项!H:H))</f>
        <v/>
      </c>
      <c r="N541" s="130" t="str">
        <f t="shared" si="50"/>
        <v/>
      </c>
      <c r="O541" s="130" t="str">
        <f t="shared" si="51"/>
        <v/>
      </c>
      <c r="P541" s="131" t="str">
        <f t="shared" si="52"/>
        <v/>
      </c>
      <c r="Q541" s="135" t="str">
        <f t="shared" si="53"/>
        <v/>
      </c>
      <c r="R541" s="103"/>
      <c r="S541" s="102"/>
      <c r="T541" s="102"/>
      <c r="U541" s="102"/>
    </row>
    <row r="542" s="93" customFormat="1" customHeight="1" spans="2:21">
      <c r="B542" s="94"/>
      <c r="C542" s="95"/>
      <c r="D542" s="95"/>
      <c r="E542" s="95"/>
      <c r="F542" s="96"/>
      <c r="G542" s="97"/>
      <c r="H542" s="98"/>
      <c r="I542" s="129" t="str">
        <f>IF(B542="","",_xlfn.XLOOKUP(N542,#REF!,#REF!))</f>
        <v/>
      </c>
      <c r="J542" s="126" t="str">
        <f>IF(B542="","",_xlfn.XLOOKUP(N542,#REF!,冷暖工资表!B:B))</f>
        <v/>
      </c>
      <c r="K542" s="126" t="str">
        <f t="shared" si="48"/>
        <v/>
      </c>
      <c r="L542" s="126" t="str">
        <f t="shared" si="49"/>
        <v/>
      </c>
      <c r="M542" s="126" t="str">
        <f>IF(Q542="","",_xlfn.XLOOKUP(Q542,立项!W:W,立项!H:H))</f>
        <v/>
      </c>
      <c r="N542" s="130" t="str">
        <f t="shared" si="50"/>
        <v/>
      </c>
      <c r="O542" s="130" t="str">
        <f t="shared" si="51"/>
        <v/>
      </c>
      <c r="P542" s="131" t="str">
        <f t="shared" si="52"/>
        <v/>
      </c>
      <c r="Q542" s="135" t="str">
        <f t="shared" si="53"/>
        <v/>
      </c>
      <c r="R542" s="103"/>
      <c r="S542" s="102"/>
      <c r="T542" s="102"/>
      <c r="U542" s="102"/>
    </row>
    <row r="543" s="93" customFormat="1" customHeight="1" spans="2:21">
      <c r="B543" s="94"/>
      <c r="C543" s="95"/>
      <c r="D543" s="95"/>
      <c r="E543" s="95"/>
      <c r="F543" s="96"/>
      <c r="G543" s="97"/>
      <c r="H543" s="98"/>
      <c r="I543" s="129" t="str">
        <f>IF(B543="","",_xlfn.XLOOKUP(N543,#REF!,#REF!))</f>
        <v/>
      </c>
      <c r="J543" s="126" t="str">
        <f>IF(B543="","",_xlfn.XLOOKUP(N543,#REF!,冷暖工资表!B:B))</f>
        <v/>
      </c>
      <c r="K543" s="126" t="str">
        <f t="shared" si="48"/>
        <v/>
      </c>
      <c r="L543" s="126" t="str">
        <f t="shared" si="49"/>
        <v/>
      </c>
      <c r="M543" s="126" t="str">
        <f>IF(Q543="","",_xlfn.XLOOKUP(Q543,立项!W:W,立项!H:H))</f>
        <v/>
      </c>
      <c r="N543" s="130" t="str">
        <f t="shared" si="50"/>
        <v/>
      </c>
      <c r="O543" s="130" t="str">
        <f t="shared" si="51"/>
        <v/>
      </c>
      <c r="P543" s="131" t="str">
        <f t="shared" si="52"/>
        <v/>
      </c>
      <c r="Q543" s="135" t="str">
        <f t="shared" si="53"/>
        <v/>
      </c>
      <c r="R543" s="103"/>
      <c r="S543" s="102"/>
      <c r="T543" s="102"/>
      <c r="U543" s="102"/>
    </row>
    <row r="544" s="93" customFormat="1" customHeight="1" spans="2:21">
      <c r="B544" s="94"/>
      <c r="C544" s="95"/>
      <c r="D544" s="95"/>
      <c r="E544" s="95"/>
      <c r="F544" s="96"/>
      <c r="G544" s="97"/>
      <c r="H544" s="98"/>
      <c r="I544" s="129" t="str">
        <f>IF(B544="","",_xlfn.XLOOKUP(N544,#REF!,#REF!))</f>
        <v/>
      </c>
      <c r="J544" s="126" t="str">
        <f>IF(B544="","",_xlfn.XLOOKUP(N544,#REF!,冷暖工资表!B:B))</f>
        <v/>
      </c>
      <c r="K544" s="126" t="str">
        <f t="shared" si="48"/>
        <v/>
      </c>
      <c r="L544" s="126" t="str">
        <f t="shared" si="49"/>
        <v/>
      </c>
      <c r="M544" s="126" t="str">
        <f>IF(Q544="","",_xlfn.XLOOKUP(Q544,立项!W:W,立项!H:H))</f>
        <v/>
      </c>
      <c r="N544" s="130" t="str">
        <f t="shared" si="50"/>
        <v/>
      </c>
      <c r="O544" s="130" t="str">
        <f t="shared" si="51"/>
        <v/>
      </c>
      <c r="P544" s="131" t="str">
        <f t="shared" si="52"/>
        <v/>
      </c>
      <c r="Q544" s="135" t="str">
        <f t="shared" si="53"/>
        <v/>
      </c>
      <c r="R544" s="103"/>
      <c r="S544" s="102"/>
      <c r="T544" s="102"/>
      <c r="U544" s="102"/>
    </row>
    <row r="545" s="93" customFormat="1" customHeight="1" spans="2:21">
      <c r="B545" s="94"/>
      <c r="C545" s="95"/>
      <c r="D545" s="95"/>
      <c r="E545" s="95"/>
      <c r="F545" s="96"/>
      <c r="G545" s="97"/>
      <c r="H545" s="98"/>
      <c r="I545" s="129" t="str">
        <f>IF(B545="","",_xlfn.XLOOKUP(N545,#REF!,#REF!))</f>
        <v/>
      </c>
      <c r="J545" s="126" t="str">
        <f>IF(B545="","",_xlfn.XLOOKUP(N545,#REF!,冷暖工资表!B:B))</f>
        <v/>
      </c>
      <c r="K545" s="126" t="str">
        <f t="shared" si="48"/>
        <v/>
      </c>
      <c r="L545" s="126" t="str">
        <f t="shared" si="49"/>
        <v/>
      </c>
      <c r="M545" s="126" t="str">
        <f>IF(Q545="","",_xlfn.XLOOKUP(Q545,立项!W:W,立项!H:H))</f>
        <v/>
      </c>
      <c r="N545" s="130" t="str">
        <f t="shared" si="50"/>
        <v/>
      </c>
      <c r="O545" s="130" t="str">
        <f t="shared" si="51"/>
        <v/>
      </c>
      <c r="P545" s="131" t="str">
        <f t="shared" si="52"/>
        <v/>
      </c>
      <c r="Q545" s="135" t="str">
        <f t="shared" si="53"/>
        <v/>
      </c>
      <c r="R545" s="103"/>
      <c r="S545" s="102"/>
      <c r="T545" s="102"/>
      <c r="U545" s="102"/>
    </row>
    <row r="546" s="93" customFormat="1" customHeight="1" spans="2:21">
      <c r="B546" s="94"/>
      <c r="C546" s="95"/>
      <c r="D546" s="95"/>
      <c r="E546" s="95"/>
      <c r="F546" s="96"/>
      <c r="G546" s="97"/>
      <c r="H546" s="98"/>
      <c r="I546" s="129" t="str">
        <f>IF(B546="","",_xlfn.XLOOKUP(N546,#REF!,#REF!))</f>
        <v/>
      </c>
      <c r="J546" s="126" t="str">
        <f>IF(B546="","",_xlfn.XLOOKUP(N546,#REF!,冷暖工资表!B:B))</f>
        <v/>
      </c>
      <c r="K546" s="126" t="str">
        <f t="shared" si="48"/>
        <v/>
      </c>
      <c r="L546" s="126" t="str">
        <f t="shared" si="49"/>
        <v/>
      </c>
      <c r="M546" s="126" t="str">
        <f>IF(Q546="","",_xlfn.XLOOKUP(Q546,立项!W:W,立项!H:H))</f>
        <v/>
      </c>
      <c r="N546" s="130" t="str">
        <f t="shared" si="50"/>
        <v/>
      </c>
      <c r="O546" s="130" t="str">
        <f t="shared" si="51"/>
        <v/>
      </c>
      <c r="P546" s="131" t="str">
        <f t="shared" si="52"/>
        <v/>
      </c>
      <c r="Q546" s="135" t="str">
        <f t="shared" si="53"/>
        <v/>
      </c>
      <c r="R546" s="103"/>
      <c r="S546" s="102"/>
      <c r="T546" s="102"/>
      <c r="U546" s="102"/>
    </row>
    <row r="547" s="93" customFormat="1" customHeight="1" spans="2:21">
      <c r="B547" s="94"/>
      <c r="C547" s="95"/>
      <c r="D547" s="95"/>
      <c r="E547" s="95"/>
      <c r="F547" s="96"/>
      <c r="G547" s="97"/>
      <c r="H547" s="98"/>
      <c r="I547" s="129" t="str">
        <f>IF(B547="","",_xlfn.XLOOKUP(N547,#REF!,#REF!))</f>
        <v/>
      </c>
      <c r="J547" s="126" t="str">
        <f>IF(B547="","",_xlfn.XLOOKUP(N547,#REF!,冷暖工资表!B:B))</f>
        <v/>
      </c>
      <c r="K547" s="126" t="str">
        <f t="shared" si="48"/>
        <v/>
      </c>
      <c r="L547" s="126" t="str">
        <f t="shared" si="49"/>
        <v/>
      </c>
      <c r="M547" s="126" t="str">
        <f>IF(Q547="","",_xlfn.XLOOKUP(Q547,立项!W:W,立项!H:H))</f>
        <v/>
      </c>
      <c r="N547" s="130" t="str">
        <f t="shared" si="50"/>
        <v/>
      </c>
      <c r="O547" s="130" t="str">
        <f t="shared" si="51"/>
        <v/>
      </c>
      <c r="P547" s="131" t="str">
        <f t="shared" si="52"/>
        <v/>
      </c>
      <c r="Q547" s="135" t="str">
        <f t="shared" si="53"/>
        <v/>
      </c>
      <c r="R547" s="103"/>
      <c r="S547" s="102"/>
      <c r="T547" s="102"/>
      <c r="U547" s="102"/>
    </row>
    <row r="548" s="93" customFormat="1" customHeight="1" spans="2:21">
      <c r="B548" s="94"/>
      <c r="C548" s="95"/>
      <c r="D548" s="95"/>
      <c r="E548" s="95"/>
      <c r="F548" s="96"/>
      <c r="G548" s="97"/>
      <c r="H548" s="98"/>
      <c r="I548" s="129" t="str">
        <f>IF(B548="","",_xlfn.XLOOKUP(N548,#REF!,#REF!))</f>
        <v/>
      </c>
      <c r="J548" s="126" t="str">
        <f>IF(B548="","",_xlfn.XLOOKUP(N548,#REF!,冷暖工资表!B:B))</f>
        <v/>
      </c>
      <c r="K548" s="126" t="str">
        <f t="shared" si="48"/>
        <v/>
      </c>
      <c r="L548" s="126" t="str">
        <f t="shared" si="49"/>
        <v/>
      </c>
      <c r="M548" s="126" t="str">
        <f>IF(Q548="","",_xlfn.XLOOKUP(Q548,立项!W:W,立项!H:H))</f>
        <v/>
      </c>
      <c r="N548" s="130" t="str">
        <f t="shared" si="50"/>
        <v/>
      </c>
      <c r="O548" s="130" t="str">
        <f t="shared" si="51"/>
        <v/>
      </c>
      <c r="P548" s="131" t="str">
        <f t="shared" si="52"/>
        <v/>
      </c>
      <c r="Q548" s="135" t="str">
        <f t="shared" si="53"/>
        <v/>
      </c>
      <c r="R548" s="103"/>
      <c r="S548" s="102"/>
      <c r="T548" s="102"/>
      <c r="U548" s="102"/>
    </row>
    <row r="549" s="93" customFormat="1" customHeight="1" spans="2:21">
      <c r="B549" s="94"/>
      <c r="C549" s="95"/>
      <c r="D549" s="95"/>
      <c r="E549" s="95"/>
      <c r="F549" s="96"/>
      <c r="G549" s="97"/>
      <c r="H549" s="98"/>
      <c r="I549" s="129" t="str">
        <f>IF(B549="","",_xlfn.XLOOKUP(N549,#REF!,#REF!))</f>
        <v/>
      </c>
      <c r="J549" s="126" t="str">
        <f>IF(B549="","",_xlfn.XLOOKUP(N549,#REF!,冷暖工资表!B:B))</f>
        <v/>
      </c>
      <c r="K549" s="126" t="str">
        <f t="shared" si="48"/>
        <v/>
      </c>
      <c r="L549" s="126" t="str">
        <f t="shared" si="49"/>
        <v/>
      </c>
      <c r="M549" s="126" t="str">
        <f>IF(Q549="","",_xlfn.XLOOKUP(Q549,立项!W:W,立项!H:H))</f>
        <v/>
      </c>
      <c r="N549" s="130" t="str">
        <f t="shared" si="50"/>
        <v/>
      </c>
      <c r="O549" s="130" t="str">
        <f t="shared" si="51"/>
        <v/>
      </c>
      <c r="P549" s="131" t="str">
        <f t="shared" si="52"/>
        <v/>
      </c>
      <c r="Q549" s="135" t="str">
        <f t="shared" si="53"/>
        <v/>
      </c>
      <c r="R549" s="103"/>
      <c r="S549" s="102"/>
      <c r="T549" s="102"/>
      <c r="U549" s="102"/>
    </row>
    <row r="550" s="93" customFormat="1" customHeight="1" spans="2:21">
      <c r="B550" s="94"/>
      <c r="C550" s="95"/>
      <c r="D550" s="95"/>
      <c r="E550" s="95"/>
      <c r="F550" s="96"/>
      <c r="G550" s="97"/>
      <c r="H550" s="98"/>
      <c r="I550" s="129" t="str">
        <f>IF(B550="","",_xlfn.XLOOKUP(N550,#REF!,#REF!))</f>
        <v/>
      </c>
      <c r="J550" s="126" t="str">
        <f>IF(B550="","",_xlfn.XLOOKUP(N550,#REF!,冷暖工资表!B:B))</f>
        <v/>
      </c>
      <c r="K550" s="126" t="str">
        <f t="shared" si="48"/>
        <v/>
      </c>
      <c r="L550" s="126" t="str">
        <f t="shared" si="49"/>
        <v/>
      </c>
      <c r="M550" s="126" t="str">
        <f>IF(Q550="","",_xlfn.XLOOKUP(Q550,立项!W:W,立项!H:H))</f>
        <v/>
      </c>
      <c r="N550" s="130" t="str">
        <f t="shared" si="50"/>
        <v/>
      </c>
      <c r="O550" s="130" t="str">
        <f t="shared" si="51"/>
        <v/>
      </c>
      <c r="P550" s="131" t="str">
        <f t="shared" si="52"/>
        <v/>
      </c>
      <c r="Q550" s="135" t="str">
        <f t="shared" si="53"/>
        <v/>
      </c>
      <c r="R550" s="103"/>
      <c r="S550" s="102"/>
      <c r="T550" s="102"/>
      <c r="U550" s="102"/>
    </row>
    <row r="551" s="93" customFormat="1" customHeight="1" spans="2:21">
      <c r="B551" s="94"/>
      <c r="C551" s="95"/>
      <c r="D551" s="95"/>
      <c r="E551" s="95"/>
      <c r="F551" s="96"/>
      <c r="G551" s="97"/>
      <c r="H551" s="98"/>
      <c r="I551" s="129" t="str">
        <f>IF(B551="","",_xlfn.XLOOKUP(N551,#REF!,#REF!))</f>
        <v/>
      </c>
      <c r="J551" s="126" t="str">
        <f>IF(B551="","",_xlfn.XLOOKUP(N551,#REF!,冷暖工资表!B:B))</f>
        <v/>
      </c>
      <c r="K551" s="126" t="str">
        <f t="shared" si="48"/>
        <v/>
      </c>
      <c r="L551" s="126" t="str">
        <f t="shared" si="49"/>
        <v/>
      </c>
      <c r="M551" s="126" t="str">
        <f>IF(Q551="","",_xlfn.XLOOKUP(Q551,立项!W:W,立项!H:H))</f>
        <v/>
      </c>
      <c r="N551" s="130" t="str">
        <f t="shared" si="50"/>
        <v/>
      </c>
      <c r="O551" s="130" t="str">
        <f t="shared" si="51"/>
        <v/>
      </c>
      <c r="P551" s="131" t="str">
        <f t="shared" si="52"/>
        <v/>
      </c>
      <c r="Q551" s="135" t="str">
        <f t="shared" si="53"/>
        <v/>
      </c>
      <c r="R551" s="103"/>
      <c r="S551" s="102"/>
      <c r="T551" s="102"/>
      <c r="U551" s="102"/>
    </row>
    <row r="552" s="93" customFormat="1" customHeight="1" spans="2:21">
      <c r="B552" s="94"/>
      <c r="C552" s="95"/>
      <c r="D552" s="95"/>
      <c r="E552" s="95"/>
      <c r="F552" s="96"/>
      <c r="G552" s="97"/>
      <c r="H552" s="98"/>
      <c r="I552" s="129" t="str">
        <f>IF(B552="","",_xlfn.XLOOKUP(N552,#REF!,#REF!))</f>
        <v/>
      </c>
      <c r="J552" s="126" t="str">
        <f>IF(B552="","",_xlfn.XLOOKUP(N552,#REF!,冷暖工资表!B:B))</f>
        <v/>
      </c>
      <c r="K552" s="126" t="str">
        <f t="shared" si="48"/>
        <v/>
      </c>
      <c r="L552" s="126" t="str">
        <f t="shared" si="49"/>
        <v/>
      </c>
      <c r="M552" s="126" t="str">
        <f>IF(Q552="","",_xlfn.XLOOKUP(Q552,立项!W:W,立项!H:H))</f>
        <v/>
      </c>
      <c r="N552" s="130" t="str">
        <f t="shared" si="50"/>
        <v/>
      </c>
      <c r="O552" s="130" t="str">
        <f t="shared" si="51"/>
        <v/>
      </c>
      <c r="P552" s="131" t="str">
        <f t="shared" si="52"/>
        <v/>
      </c>
      <c r="Q552" s="135" t="str">
        <f t="shared" si="53"/>
        <v/>
      </c>
      <c r="R552" s="103"/>
      <c r="S552" s="102"/>
      <c r="T552" s="102"/>
      <c r="U552" s="102"/>
    </row>
    <row r="553" s="93" customFormat="1" customHeight="1" spans="2:21">
      <c r="B553" s="94"/>
      <c r="C553" s="95"/>
      <c r="D553" s="95"/>
      <c r="E553" s="95"/>
      <c r="F553" s="96"/>
      <c r="G553" s="97"/>
      <c r="H553" s="98"/>
      <c r="I553" s="129" t="str">
        <f>IF(B553="","",_xlfn.XLOOKUP(N553,#REF!,#REF!))</f>
        <v/>
      </c>
      <c r="J553" s="126" t="str">
        <f>IF(B553="","",_xlfn.XLOOKUP(N553,#REF!,冷暖工资表!B:B))</f>
        <v/>
      </c>
      <c r="K553" s="126" t="str">
        <f t="shared" si="48"/>
        <v/>
      </c>
      <c r="L553" s="126" t="str">
        <f t="shared" si="49"/>
        <v/>
      </c>
      <c r="M553" s="126" t="str">
        <f>IF(Q553="","",_xlfn.XLOOKUP(Q553,立项!W:W,立项!H:H))</f>
        <v/>
      </c>
      <c r="N553" s="130" t="str">
        <f t="shared" si="50"/>
        <v/>
      </c>
      <c r="O553" s="130" t="str">
        <f t="shared" si="51"/>
        <v/>
      </c>
      <c r="P553" s="131" t="str">
        <f t="shared" si="52"/>
        <v/>
      </c>
      <c r="Q553" s="135" t="str">
        <f t="shared" si="53"/>
        <v/>
      </c>
      <c r="R553" s="103"/>
      <c r="S553" s="102"/>
      <c r="T553" s="102"/>
      <c r="U553" s="102"/>
    </row>
    <row r="554" s="93" customFormat="1" customHeight="1" spans="2:21">
      <c r="B554" s="94"/>
      <c r="C554" s="95"/>
      <c r="D554" s="95"/>
      <c r="E554" s="95"/>
      <c r="F554" s="96"/>
      <c r="G554" s="97"/>
      <c r="H554" s="98"/>
      <c r="I554" s="129" t="str">
        <f>IF(B554="","",_xlfn.XLOOKUP(N554,#REF!,#REF!))</f>
        <v/>
      </c>
      <c r="J554" s="126" t="str">
        <f>IF(B554="","",_xlfn.XLOOKUP(N554,#REF!,冷暖工资表!B:B))</f>
        <v/>
      </c>
      <c r="K554" s="126" t="str">
        <f t="shared" si="48"/>
        <v/>
      </c>
      <c r="L554" s="126" t="str">
        <f t="shared" si="49"/>
        <v/>
      </c>
      <c r="M554" s="126" t="str">
        <f>IF(Q554="","",_xlfn.XLOOKUP(Q554,立项!W:W,立项!H:H))</f>
        <v/>
      </c>
      <c r="N554" s="130" t="str">
        <f t="shared" si="50"/>
        <v/>
      </c>
      <c r="O554" s="130" t="str">
        <f t="shared" si="51"/>
        <v/>
      </c>
      <c r="P554" s="131" t="str">
        <f t="shared" si="52"/>
        <v/>
      </c>
      <c r="Q554" s="135" t="str">
        <f t="shared" si="53"/>
        <v/>
      </c>
      <c r="R554" s="103"/>
      <c r="S554" s="102"/>
      <c r="T554" s="102"/>
      <c r="U554" s="102"/>
    </row>
    <row r="555" s="93" customFormat="1" customHeight="1" spans="2:21">
      <c r="B555" s="94"/>
      <c r="C555" s="95"/>
      <c r="D555" s="95"/>
      <c r="E555" s="95"/>
      <c r="F555" s="96"/>
      <c r="G555" s="97"/>
      <c r="H555" s="98"/>
      <c r="I555" s="129" t="str">
        <f>IF(B555="","",_xlfn.XLOOKUP(N555,#REF!,#REF!))</f>
        <v/>
      </c>
      <c r="J555" s="126" t="str">
        <f>IF(B555="","",_xlfn.XLOOKUP(N555,#REF!,冷暖工资表!B:B))</f>
        <v/>
      </c>
      <c r="K555" s="126" t="str">
        <f t="shared" si="48"/>
        <v/>
      </c>
      <c r="L555" s="126" t="str">
        <f t="shared" si="49"/>
        <v/>
      </c>
      <c r="M555" s="126" t="str">
        <f>IF(Q555="","",_xlfn.XLOOKUP(Q555,立项!W:W,立项!H:H))</f>
        <v/>
      </c>
      <c r="N555" s="130" t="str">
        <f t="shared" si="50"/>
        <v/>
      </c>
      <c r="O555" s="130" t="str">
        <f t="shared" si="51"/>
        <v/>
      </c>
      <c r="P555" s="131" t="str">
        <f t="shared" si="52"/>
        <v/>
      </c>
      <c r="Q555" s="135" t="str">
        <f t="shared" si="53"/>
        <v/>
      </c>
      <c r="R555" s="103"/>
      <c r="S555" s="102"/>
      <c r="T555" s="102"/>
      <c r="U555" s="102"/>
    </row>
    <row r="556" s="93" customFormat="1" customHeight="1" spans="2:21">
      <c r="B556" s="94"/>
      <c r="C556" s="95"/>
      <c r="D556" s="95"/>
      <c r="E556" s="95"/>
      <c r="F556" s="96"/>
      <c r="G556" s="97"/>
      <c r="H556" s="98"/>
      <c r="I556" s="129" t="str">
        <f>IF(B556="","",_xlfn.XLOOKUP(N556,#REF!,#REF!))</f>
        <v/>
      </c>
      <c r="J556" s="126" t="str">
        <f>IF(B556="","",_xlfn.XLOOKUP(N556,#REF!,冷暖工资表!B:B))</f>
        <v/>
      </c>
      <c r="K556" s="126" t="str">
        <f t="shared" si="48"/>
        <v/>
      </c>
      <c r="L556" s="126" t="str">
        <f t="shared" si="49"/>
        <v/>
      </c>
      <c r="M556" s="126" t="str">
        <f>IF(Q556="","",_xlfn.XLOOKUP(Q556,立项!W:W,立项!H:H))</f>
        <v/>
      </c>
      <c r="N556" s="130" t="str">
        <f t="shared" si="50"/>
        <v/>
      </c>
      <c r="O556" s="130" t="str">
        <f t="shared" si="51"/>
        <v/>
      </c>
      <c r="P556" s="131" t="str">
        <f t="shared" si="52"/>
        <v/>
      </c>
      <c r="Q556" s="135" t="str">
        <f t="shared" si="53"/>
        <v/>
      </c>
      <c r="R556" s="103"/>
      <c r="S556" s="102"/>
      <c r="T556" s="102"/>
      <c r="U556" s="102"/>
    </row>
    <row r="557" s="93" customFormat="1" customHeight="1" spans="2:21">
      <c r="B557" s="94"/>
      <c r="C557" s="95"/>
      <c r="D557" s="95"/>
      <c r="E557" s="95"/>
      <c r="F557" s="96"/>
      <c r="G557" s="97"/>
      <c r="H557" s="98"/>
      <c r="I557" s="129" t="str">
        <f>IF(B557="","",_xlfn.XLOOKUP(N557,#REF!,#REF!))</f>
        <v/>
      </c>
      <c r="J557" s="126" t="str">
        <f>IF(B557="","",_xlfn.XLOOKUP(N557,#REF!,冷暖工资表!B:B))</f>
        <v/>
      </c>
      <c r="K557" s="126" t="str">
        <f t="shared" si="48"/>
        <v/>
      </c>
      <c r="L557" s="126" t="str">
        <f t="shared" si="49"/>
        <v/>
      </c>
      <c r="M557" s="126" t="str">
        <f>IF(Q557="","",_xlfn.XLOOKUP(Q557,立项!W:W,立项!H:H))</f>
        <v/>
      </c>
      <c r="N557" s="130" t="str">
        <f t="shared" si="50"/>
        <v/>
      </c>
      <c r="O557" s="130" t="str">
        <f t="shared" si="51"/>
        <v/>
      </c>
      <c r="P557" s="131" t="str">
        <f t="shared" si="52"/>
        <v/>
      </c>
      <c r="Q557" s="135" t="str">
        <f t="shared" si="53"/>
        <v/>
      </c>
      <c r="R557" s="103"/>
      <c r="S557" s="102"/>
      <c r="T557" s="102"/>
      <c r="U557" s="102"/>
    </row>
    <row r="558" s="93" customFormat="1" customHeight="1" spans="2:21">
      <c r="B558" s="94"/>
      <c r="C558" s="95"/>
      <c r="D558" s="95"/>
      <c r="E558" s="95"/>
      <c r="F558" s="96"/>
      <c r="G558" s="97"/>
      <c r="H558" s="98"/>
      <c r="I558" s="129" t="str">
        <f>IF(B558="","",_xlfn.XLOOKUP(N558,#REF!,#REF!))</f>
        <v/>
      </c>
      <c r="J558" s="126" t="str">
        <f>IF(B558="","",_xlfn.XLOOKUP(N558,#REF!,冷暖工资表!B:B))</f>
        <v/>
      </c>
      <c r="K558" s="126" t="str">
        <f t="shared" si="48"/>
        <v/>
      </c>
      <c r="L558" s="126" t="str">
        <f t="shared" si="49"/>
        <v/>
      </c>
      <c r="M558" s="126" t="str">
        <f>IF(Q558="","",_xlfn.XLOOKUP(Q558,立项!W:W,立项!H:H))</f>
        <v/>
      </c>
      <c r="N558" s="130" t="str">
        <f t="shared" si="50"/>
        <v/>
      </c>
      <c r="O558" s="130" t="str">
        <f t="shared" si="51"/>
        <v/>
      </c>
      <c r="P558" s="131" t="str">
        <f t="shared" si="52"/>
        <v/>
      </c>
      <c r="Q558" s="135" t="str">
        <f t="shared" si="53"/>
        <v/>
      </c>
      <c r="R558" s="103"/>
      <c r="S558" s="102"/>
      <c r="T558" s="102"/>
      <c r="U558" s="102"/>
    </row>
    <row r="559" s="93" customFormat="1" customHeight="1" spans="2:21">
      <c r="B559" s="94"/>
      <c r="C559" s="95"/>
      <c r="D559" s="95"/>
      <c r="E559" s="95"/>
      <c r="F559" s="96"/>
      <c r="G559" s="97"/>
      <c r="H559" s="98"/>
      <c r="I559" s="129" t="str">
        <f>IF(B559="","",_xlfn.XLOOKUP(N559,#REF!,#REF!))</f>
        <v/>
      </c>
      <c r="J559" s="126" t="str">
        <f>IF(B559="","",_xlfn.XLOOKUP(N559,#REF!,冷暖工资表!B:B))</f>
        <v/>
      </c>
      <c r="K559" s="126" t="str">
        <f t="shared" si="48"/>
        <v/>
      </c>
      <c r="L559" s="126" t="str">
        <f t="shared" si="49"/>
        <v/>
      </c>
      <c r="M559" s="126" t="str">
        <f>IF(Q559="","",_xlfn.XLOOKUP(Q559,立项!W:W,立项!H:H))</f>
        <v/>
      </c>
      <c r="N559" s="130" t="str">
        <f t="shared" si="50"/>
        <v/>
      </c>
      <c r="O559" s="130" t="str">
        <f t="shared" si="51"/>
        <v/>
      </c>
      <c r="P559" s="131" t="str">
        <f t="shared" si="52"/>
        <v/>
      </c>
      <c r="Q559" s="135" t="str">
        <f t="shared" si="53"/>
        <v/>
      </c>
      <c r="R559" s="103"/>
      <c r="S559" s="102"/>
      <c r="T559" s="102"/>
      <c r="U559" s="102"/>
    </row>
    <row r="560" s="93" customFormat="1" customHeight="1" spans="2:21">
      <c r="B560" s="94"/>
      <c r="C560" s="95"/>
      <c r="D560" s="95"/>
      <c r="E560" s="95"/>
      <c r="F560" s="96"/>
      <c r="G560" s="97"/>
      <c r="H560" s="98"/>
      <c r="I560" s="129" t="str">
        <f>IF(B560="","",_xlfn.XLOOKUP(N560,#REF!,#REF!))</f>
        <v/>
      </c>
      <c r="J560" s="126" t="str">
        <f>IF(B560="","",_xlfn.XLOOKUP(N560,#REF!,冷暖工资表!B:B))</f>
        <v/>
      </c>
      <c r="K560" s="126" t="str">
        <f t="shared" si="48"/>
        <v/>
      </c>
      <c r="L560" s="126" t="str">
        <f t="shared" si="49"/>
        <v/>
      </c>
      <c r="M560" s="126" t="str">
        <f>IF(Q560="","",_xlfn.XLOOKUP(Q560,立项!W:W,立项!H:H))</f>
        <v/>
      </c>
      <c r="N560" s="130" t="str">
        <f t="shared" si="50"/>
        <v/>
      </c>
      <c r="O560" s="130" t="str">
        <f t="shared" si="51"/>
        <v/>
      </c>
      <c r="P560" s="131" t="str">
        <f t="shared" si="52"/>
        <v/>
      </c>
      <c r="Q560" s="135" t="str">
        <f t="shared" si="53"/>
        <v/>
      </c>
      <c r="R560" s="103"/>
      <c r="S560" s="102"/>
      <c r="T560" s="102"/>
      <c r="U560" s="102"/>
    </row>
    <row r="561" s="93" customFormat="1" customHeight="1" spans="2:21">
      <c r="B561" s="94"/>
      <c r="C561" s="95"/>
      <c r="D561" s="95"/>
      <c r="E561" s="95"/>
      <c r="F561" s="96"/>
      <c r="G561" s="97"/>
      <c r="H561" s="98"/>
      <c r="I561" s="129" t="str">
        <f>IF(B561="","",_xlfn.XLOOKUP(N561,#REF!,#REF!))</f>
        <v/>
      </c>
      <c r="J561" s="126" t="str">
        <f>IF(B561="","",_xlfn.XLOOKUP(N561,#REF!,冷暖工资表!B:B))</f>
        <v/>
      </c>
      <c r="K561" s="126" t="str">
        <f t="shared" si="48"/>
        <v/>
      </c>
      <c r="L561" s="126" t="str">
        <f t="shared" si="49"/>
        <v/>
      </c>
      <c r="M561" s="126" t="str">
        <f>IF(Q561="","",_xlfn.XLOOKUP(Q561,立项!W:W,立项!H:H))</f>
        <v/>
      </c>
      <c r="N561" s="130" t="str">
        <f t="shared" si="50"/>
        <v/>
      </c>
      <c r="O561" s="130" t="str">
        <f t="shared" si="51"/>
        <v/>
      </c>
      <c r="P561" s="131" t="str">
        <f t="shared" si="52"/>
        <v/>
      </c>
      <c r="Q561" s="135" t="str">
        <f t="shared" si="53"/>
        <v/>
      </c>
      <c r="R561" s="103"/>
      <c r="S561" s="102"/>
      <c r="T561" s="102"/>
      <c r="U561" s="102"/>
    </row>
    <row r="562" s="93" customFormat="1" customHeight="1" spans="2:21">
      <c r="B562" s="94"/>
      <c r="C562" s="95"/>
      <c r="D562" s="95"/>
      <c r="E562" s="95"/>
      <c r="F562" s="96"/>
      <c r="G562" s="97"/>
      <c r="H562" s="98"/>
      <c r="I562" s="129" t="str">
        <f>IF(B562="","",_xlfn.XLOOKUP(N562,#REF!,#REF!))</f>
        <v/>
      </c>
      <c r="J562" s="126" t="str">
        <f>IF(B562="","",_xlfn.XLOOKUP(N562,#REF!,冷暖工资表!B:B))</f>
        <v/>
      </c>
      <c r="K562" s="126" t="str">
        <f t="shared" si="48"/>
        <v/>
      </c>
      <c r="L562" s="126" t="str">
        <f t="shared" si="49"/>
        <v/>
      </c>
      <c r="M562" s="126" t="str">
        <f>IF(Q562="","",_xlfn.XLOOKUP(Q562,立项!W:W,立项!H:H))</f>
        <v/>
      </c>
      <c r="N562" s="130" t="str">
        <f t="shared" si="50"/>
        <v/>
      </c>
      <c r="O562" s="130" t="str">
        <f t="shared" si="51"/>
        <v/>
      </c>
      <c r="P562" s="131" t="str">
        <f t="shared" si="52"/>
        <v/>
      </c>
      <c r="Q562" s="135" t="str">
        <f t="shared" si="53"/>
        <v/>
      </c>
      <c r="R562" s="103"/>
      <c r="S562" s="102"/>
      <c r="T562" s="102"/>
      <c r="U562" s="102"/>
    </row>
    <row r="563" s="93" customFormat="1" customHeight="1" spans="2:21">
      <c r="B563" s="94"/>
      <c r="C563" s="95"/>
      <c r="D563" s="95"/>
      <c r="E563" s="95"/>
      <c r="F563" s="96"/>
      <c r="G563" s="97"/>
      <c r="H563" s="98"/>
      <c r="I563" s="129" t="str">
        <f>IF(B563="","",_xlfn.XLOOKUP(N563,#REF!,#REF!))</f>
        <v/>
      </c>
      <c r="J563" s="126" t="str">
        <f>IF(B563="","",_xlfn.XLOOKUP(N563,#REF!,冷暖工资表!B:B))</f>
        <v/>
      </c>
      <c r="K563" s="126" t="str">
        <f t="shared" si="48"/>
        <v/>
      </c>
      <c r="L563" s="126" t="str">
        <f t="shared" si="49"/>
        <v/>
      </c>
      <c r="M563" s="126" t="str">
        <f>IF(Q563="","",_xlfn.XLOOKUP(Q563,立项!W:W,立项!H:H))</f>
        <v/>
      </c>
      <c r="N563" s="130" t="str">
        <f t="shared" si="50"/>
        <v/>
      </c>
      <c r="O563" s="130" t="str">
        <f t="shared" si="51"/>
        <v/>
      </c>
      <c r="P563" s="131" t="str">
        <f t="shared" si="52"/>
        <v/>
      </c>
      <c r="Q563" s="135" t="str">
        <f t="shared" si="53"/>
        <v/>
      </c>
      <c r="R563" s="103"/>
      <c r="S563" s="102"/>
      <c r="T563" s="102"/>
      <c r="U563" s="102"/>
    </row>
    <row r="564" s="93" customFormat="1" customHeight="1" spans="2:21">
      <c r="B564" s="94"/>
      <c r="C564" s="95"/>
      <c r="D564" s="95"/>
      <c r="E564" s="95"/>
      <c r="F564" s="96"/>
      <c r="G564" s="97"/>
      <c r="H564" s="98"/>
      <c r="I564" s="129" t="str">
        <f>IF(B564="","",_xlfn.XLOOKUP(N564,#REF!,#REF!))</f>
        <v/>
      </c>
      <c r="J564" s="126" t="str">
        <f>IF(B564="","",_xlfn.XLOOKUP(N564,#REF!,冷暖工资表!B:B))</f>
        <v/>
      </c>
      <c r="K564" s="126" t="str">
        <f t="shared" si="48"/>
        <v/>
      </c>
      <c r="L564" s="126" t="str">
        <f t="shared" si="49"/>
        <v/>
      </c>
      <c r="M564" s="126" t="str">
        <f>IF(Q564="","",_xlfn.XLOOKUP(Q564,立项!W:W,立项!H:H))</f>
        <v/>
      </c>
      <c r="N564" s="130" t="str">
        <f t="shared" si="50"/>
        <v/>
      </c>
      <c r="O564" s="130" t="str">
        <f t="shared" si="51"/>
        <v/>
      </c>
      <c r="P564" s="131" t="str">
        <f t="shared" si="52"/>
        <v/>
      </c>
      <c r="Q564" s="135" t="str">
        <f t="shared" si="53"/>
        <v/>
      </c>
      <c r="R564" s="103"/>
      <c r="S564" s="102"/>
      <c r="T564" s="102"/>
      <c r="U564" s="102"/>
    </row>
    <row r="565" s="93" customFormat="1" customHeight="1" spans="2:21">
      <c r="B565" s="94"/>
      <c r="C565" s="95"/>
      <c r="D565" s="95"/>
      <c r="E565" s="95"/>
      <c r="F565" s="96"/>
      <c r="G565" s="97"/>
      <c r="H565" s="98"/>
      <c r="I565" s="129" t="str">
        <f>IF(B565="","",_xlfn.XLOOKUP(N565,#REF!,#REF!))</f>
        <v/>
      </c>
      <c r="J565" s="126" t="str">
        <f>IF(B565="","",_xlfn.XLOOKUP(N565,#REF!,冷暖工资表!B:B))</f>
        <v/>
      </c>
      <c r="K565" s="126" t="str">
        <f t="shared" si="48"/>
        <v/>
      </c>
      <c r="L565" s="126" t="str">
        <f t="shared" si="49"/>
        <v/>
      </c>
      <c r="M565" s="126" t="str">
        <f>IF(Q565="","",_xlfn.XLOOKUP(Q565,立项!W:W,立项!H:H))</f>
        <v/>
      </c>
      <c r="N565" s="130" t="str">
        <f t="shared" si="50"/>
        <v/>
      </c>
      <c r="O565" s="130" t="str">
        <f t="shared" si="51"/>
        <v/>
      </c>
      <c r="P565" s="131" t="str">
        <f t="shared" si="52"/>
        <v/>
      </c>
      <c r="Q565" s="135" t="str">
        <f t="shared" si="53"/>
        <v/>
      </c>
      <c r="R565" s="103"/>
      <c r="S565" s="102"/>
      <c r="T565" s="102"/>
      <c r="U565" s="102"/>
    </row>
    <row r="566" s="93" customFormat="1" customHeight="1" spans="2:21">
      <c r="B566" s="94"/>
      <c r="C566" s="95"/>
      <c r="D566" s="95"/>
      <c r="E566" s="95"/>
      <c r="F566" s="96"/>
      <c r="G566" s="97"/>
      <c r="H566" s="98"/>
      <c r="I566" s="129" t="str">
        <f>IF(B566="","",_xlfn.XLOOKUP(N566,#REF!,#REF!))</f>
        <v/>
      </c>
      <c r="J566" s="126" t="str">
        <f>IF(B566="","",_xlfn.XLOOKUP(N566,#REF!,冷暖工资表!B:B))</f>
        <v/>
      </c>
      <c r="K566" s="126" t="str">
        <f t="shared" si="48"/>
        <v/>
      </c>
      <c r="L566" s="126" t="str">
        <f t="shared" si="49"/>
        <v/>
      </c>
      <c r="M566" s="126" t="str">
        <f>IF(Q566="","",_xlfn.XLOOKUP(Q566,立项!W:W,立项!H:H))</f>
        <v/>
      </c>
      <c r="N566" s="130" t="str">
        <f t="shared" si="50"/>
        <v/>
      </c>
      <c r="O566" s="130" t="str">
        <f t="shared" si="51"/>
        <v/>
      </c>
      <c r="P566" s="131" t="str">
        <f t="shared" si="52"/>
        <v/>
      </c>
      <c r="Q566" s="135" t="str">
        <f t="shared" si="53"/>
        <v/>
      </c>
      <c r="R566" s="103"/>
      <c r="S566" s="102"/>
      <c r="T566" s="102"/>
      <c r="U566" s="102"/>
    </row>
    <row r="567" s="93" customFormat="1" customHeight="1" spans="2:21">
      <c r="B567" s="94"/>
      <c r="C567" s="95"/>
      <c r="D567" s="95"/>
      <c r="E567" s="95"/>
      <c r="F567" s="96"/>
      <c r="G567" s="97"/>
      <c r="H567" s="98"/>
      <c r="I567" s="129" t="str">
        <f>IF(B567="","",_xlfn.XLOOKUP(N567,#REF!,#REF!))</f>
        <v/>
      </c>
      <c r="J567" s="126" t="str">
        <f>IF(B567="","",_xlfn.XLOOKUP(N567,#REF!,冷暖工资表!B:B))</f>
        <v/>
      </c>
      <c r="K567" s="126" t="str">
        <f t="shared" si="48"/>
        <v/>
      </c>
      <c r="L567" s="126" t="str">
        <f t="shared" si="49"/>
        <v/>
      </c>
      <c r="M567" s="126" t="str">
        <f>IF(Q567="","",_xlfn.XLOOKUP(Q567,立项!W:W,立项!H:H))</f>
        <v/>
      </c>
      <c r="N567" s="130" t="str">
        <f t="shared" si="50"/>
        <v/>
      </c>
      <c r="O567" s="130" t="str">
        <f t="shared" si="51"/>
        <v/>
      </c>
      <c r="P567" s="131" t="str">
        <f t="shared" si="52"/>
        <v/>
      </c>
      <c r="Q567" s="135" t="str">
        <f t="shared" si="53"/>
        <v/>
      </c>
      <c r="R567" s="103"/>
      <c r="S567" s="102"/>
      <c r="T567" s="102"/>
      <c r="U567" s="102"/>
    </row>
    <row r="568" s="93" customFormat="1" customHeight="1" spans="2:21">
      <c r="B568" s="94"/>
      <c r="C568" s="95"/>
      <c r="D568" s="95"/>
      <c r="E568" s="95"/>
      <c r="F568" s="96"/>
      <c r="G568" s="97"/>
      <c r="H568" s="98"/>
      <c r="I568" s="129" t="str">
        <f>IF(B568="","",_xlfn.XLOOKUP(N568,#REF!,#REF!))</f>
        <v/>
      </c>
      <c r="J568" s="126" t="str">
        <f>IF(B568="","",_xlfn.XLOOKUP(N568,#REF!,冷暖工资表!B:B))</f>
        <v/>
      </c>
      <c r="K568" s="126" t="str">
        <f t="shared" si="48"/>
        <v/>
      </c>
      <c r="L568" s="126" t="str">
        <f t="shared" si="49"/>
        <v/>
      </c>
      <c r="M568" s="126" t="str">
        <f>IF(Q568="","",_xlfn.XLOOKUP(Q568,立项!W:W,立项!H:H))</f>
        <v/>
      </c>
      <c r="N568" s="130" t="str">
        <f t="shared" si="50"/>
        <v/>
      </c>
      <c r="O568" s="130" t="str">
        <f t="shared" si="51"/>
        <v/>
      </c>
      <c r="P568" s="131" t="str">
        <f t="shared" si="52"/>
        <v/>
      </c>
      <c r="Q568" s="135" t="str">
        <f t="shared" si="53"/>
        <v/>
      </c>
      <c r="R568" s="103"/>
      <c r="S568" s="102"/>
      <c r="T568" s="102"/>
      <c r="U568" s="102"/>
    </row>
    <row r="569" s="93" customFormat="1" customHeight="1" spans="2:21">
      <c r="B569" s="94"/>
      <c r="C569" s="95"/>
      <c r="D569" s="95"/>
      <c r="E569" s="95"/>
      <c r="F569" s="96"/>
      <c r="G569" s="97"/>
      <c r="H569" s="98"/>
      <c r="I569" s="129" t="str">
        <f>IF(B569="","",_xlfn.XLOOKUP(N569,#REF!,#REF!))</f>
        <v/>
      </c>
      <c r="J569" s="126" t="str">
        <f>IF(B569="","",_xlfn.XLOOKUP(N569,#REF!,冷暖工资表!B:B))</f>
        <v/>
      </c>
      <c r="K569" s="126" t="str">
        <f t="shared" si="48"/>
        <v/>
      </c>
      <c r="L569" s="126" t="str">
        <f t="shared" si="49"/>
        <v/>
      </c>
      <c r="M569" s="126" t="str">
        <f>IF(Q569="","",_xlfn.XLOOKUP(Q569,立项!W:W,立项!H:H))</f>
        <v/>
      </c>
      <c r="N569" s="130" t="str">
        <f t="shared" si="50"/>
        <v/>
      </c>
      <c r="O569" s="130" t="str">
        <f t="shared" si="51"/>
        <v/>
      </c>
      <c r="P569" s="131" t="str">
        <f t="shared" si="52"/>
        <v/>
      </c>
      <c r="Q569" s="135" t="str">
        <f t="shared" si="53"/>
        <v/>
      </c>
      <c r="R569" s="103"/>
      <c r="S569" s="102"/>
      <c r="T569" s="102"/>
      <c r="U569" s="102"/>
    </row>
    <row r="570" s="93" customFormat="1" customHeight="1" spans="2:21">
      <c r="B570" s="94"/>
      <c r="C570" s="95"/>
      <c r="D570" s="95"/>
      <c r="E570" s="95"/>
      <c r="F570" s="96"/>
      <c r="G570" s="97"/>
      <c r="H570" s="98"/>
      <c r="I570" s="129" t="str">
        <f>IF(B570="","",_xlfn.XLOOKUP(N570,#REF!,#REF!))</f>
        <v/>
      </c>
      <c r="J570" s="126" t="str">
        <f>IF(B570="","",_xlfn.XLOOKUP(N570,#REF!,冷暖工资表!B:B))</f>
        <v/>
      </c>
      <c r="K570" s="126" t="str">
        <f t="shared" si="48"/>
        <v/>
      </c>
      <c r="L570" s="126" t="str">
        <f t="shared" si="49"/>
        <v/>
      </c>
      <c r="M570" s="126" t="str">
        <f>IF(Q570="","",_xlfn.XLOOKUP(Q570,立项!W:W,立项!H:H))</f>
        <v/>
      </c>
      <c r="N570" s="130" t="str">
        <f t="shared" si="50"/>
        <v/>
      </c>
      <c r="O570" s="130" t="str">
        <f t="shared" si="51"/>
        <v/>
      </c>
      <c r="P570" s="131" t="str">
        <f t="shared" si="52"/>
        <v/>
      </c>
      <c r="Q570" s="135" t="str">
        <f t="shared" si="53"/>
        <v/>
      </c>
      <c r="R570" s="103"/>
      <c r="S570" s="102"/>
      <c r="T570" s="102"/>
      <c r="U570" s="102"/>
    </row>
    <row r="571" s="93" customFormat="1" customHeight="1" spans="2:21">
      <c r="B571" s="94"/>
      <c r="C571" s="95"/>
      <c r="D571" s="95"/>
      <c r="E571" s="95"/>
      <c r="F571" s="96"/>
      <c r="G571" s="97"/>
      <c r="H571" s="98"/>
      <c r="I571" s="129" t="str">
        <f>IF(B571="","",_xlfn.XLOOKUP(N571,#REF!,#REF!))</f>
        <v/>
      </c>
      <c r="J571" s="126" t="str">
        <f>IF(B571="","",_xlfn.XLOOKUP(N571,#REF!,冷暖工资表!B:B))</f>
        <v/>
      </c>
      <c r="K571" s="126" t="str">
        <f t="shared" si="48"/>
        <v/>
      </c>
      <c r="L571" s="126" t="str">
        <f t="shared" si="49"/>
        <v/>
      </c>
      <c r="M571" s="126" t="str">
        <f>IF(Q571="","",_xlfn.XLOOKUP(Q571,立项!W:W,立项!H:H))</f>
        <v/>
      </c>
      <c r="N571" s="130" t="str">
        <f t="shared" si="50"/>
        <v/>
      </c>
      <c r="O571" s="130" t="str">
        <f t="shared" si="51"/>
        <v/>
      </c>
      <c r="P571" s="131" t="str">
        <f t="shared" si="52"/>
        <v/>
      </c>
      <c r="Q571" s="135" t="str">
        <f t="shared" si="53"/>
        <v/>
      </c>
      <c r="R571" s="103"/>
      <c r="S571" s="102"/>
      <c r="T571" s="102"/>
      <c r="U571" s="102"/>
    </row>
    <row r="572" s="93" customFormat="1" customHeight="1" spans="2:21">
      <c r="B572" s="94"/>
      <c r="C572" s="95"/>
      <c r="D572" s="95"/>
      <c r="E572" s="95"/>
      <c r="F572" s="96"/>
      <c r="G572" s="97"/>
      <c r="H572" s="98"/>
      <c r="I572" s="129" t="str">
        <f>IF(B572="","",_xlfn.XLOOKUP(N572,#REF!,#REF!))</f>
        <v/>
      </c>
      <c r="J572" s="126" t="str">
        <f>IF(B572="","",_xlfn.XLOOKUP(N572,#REF!,冷暖工资表!B:B))</f>
        <v/>
      </c>
      <c r="K572" s="126" t="str">
        <f t="shared" si="48"/>
        <v/>
      </c>
      <c r="L572" s="126" t="str">
        <f t="shared" si="49"/>
        <v/>
      </c>
      <c r="M572" s="126" t="str">
        <f>IF(Q572="","",_xlfn.XLOOKUP(Q572,立项!W:W,立项!H:H))</f>
        <v/>
      </c>
      <c r="N572" s="130" t="str">
        <f t="shared" si="50"/>
        <v/>
      </c>
      <c r="O572" s="130" t="str">
        <f t="shared" si="51"/>
        <v/>
      </c>
      <c r="P572" s="131" t="str">
        <f t="shared" si="52"/>
        <v/>
      </c>
      <c r="Q572" s="135" t="str">
        <f t="shared" si="53"/>
        <v/>
      </c>
      <c r="R572" s="103"/>
      <c r="S572" s="102"/>
      <c r="T572" s="102"/>
      <c r="U572" s="102"/>
    </row>
    <row r="573" s="93" customFormat="1" customHeight="1" spans="2:21">
      <c r="B573" s="94"/>
      <c r="C573" s="95"/>
      <c r="D573" s="95"/>
      <c r="E573" s="95"/>
      <c r="F573" s="96"/>
      <c r="G573" s="97"/>
      <c r="H573" s="98"/>
      <c r="I573" s="129" t="str">
        <f>IF(B573="","",_xlfn.XLOOKUP(N573,#REF!,#REF!))</f>
        <v/>
      </c>
      <c r="J573" s="126" t="str">
        <f>IF(B573="","",_xlfn.XLOOKUP(N573,#REF!,冷暖工资表!B:B))</f>
        <v/>
      </c>
      <c r="K573" s="126" t="str">
        <f t="shared" si="48"/>
        <v/>
      </c>
      <c r="L573" s="126" t="str">
        <f t="shared" si="49"/>
        <v/>
      </c>
      <c r="M573" s="126" t="str">
        <f>IF(Q573="","",_xlfn.XLOOKUP(Q573,立项!W:W,立项!H:H))</f>
        <v/>
      </c>
      <c r="N573" s="130" t="str">
        <f t="shared" si="50"/>
        <v/>
      </c>
      <c r="O573" s="130" t="str">
        <f t="shared" si="51"/>
        <v/>
      </c>
      <c r="P573" s="131" t="str">
        <f t="shared" si="52"/>
        <v/>
      </c>
      <c r="Q573" s="135" t="str">
        <f t="shared" si="53"/>
        <v/>
      </c>
      <c r="R573" s="103"/>
      <c r="S573" s="102"/>
      <c r="T573" s="102"/>
      <c r="U573" s="102"/>
    </row>
    <row r="574" s="93" customFormat="1" customHeight="1" spans="2:21">
      <c r="B574" s="94"/>
      <c r="C574" s="95"/>
      <c r="D574" s="95"/>
      <c r="E574" s="95"/>
      <c r="F574" s="96"/>
      <c r="G574" s="97"/>
      <c r="H574" s="98"/>
      <c r="I574" s="129" t="str">
        <f>IF(B574="","",_xlfn.XLOOKUP(N574,#REF!,#REF!))</f>
        <v/>
      </c>
      <c r="J574" s="126" t="str">
        <f>IF(B574="","",_xlfn.XLOOKUP(N574,#REF!,冷暖工资表!B:B))</f>
        <v/>
      </c>
      <c r="K574" s="126" t="str">
        <f t="shared" si="48"/>
        <v/>
      </c>
      <c r="L574" s="126" t="str">
        <f t="shared" si="49"/>
        <v/>
      </c>
      <c r="M574" s="126" t="str">
        <f>IF(Q574="","",_xlfn.XLOOKUP(Q574,立项!W:W,立项!H:H))</f>
        <v/>
      </c>
      <c r="N574" s="130" t="str">
        <f t="shared" si="50"/>
        <v/>
      </c>
      <c r="O574" s="130" t="str">
        <f t="shared" si="51"/>
        <v/>
      </c>
      <c r="P574" s="131" t="str">
        <f t="shared" si="52"/>
        <v/>
      </c>
      <c r="Q574" s="135" t="str">
        <f t="shared" si="53"/>
        <v/>
      </c>
      <c r="R574" s="103"/>
      <c r="S574" s="102"/>
      <c r="T574" s="102"/>
      <c r="U574" s="102"/>
    </row>
    <row r="575" s="93" customFormat="1" customHeight="1" spans="2:21">
      <c r="B575" s="94"/>
      <c r="C575" s="95"/>
      <c r="D575" s="95"/>
      <c r="E575" s="95"/>
      <c r="F575" s="96"/>
      <c r="G575" s="97"/>
      <c r="H575" s="98"/>
      <c r="I575" s="129" t="str">
        <f>IF(B575="","",_xlfn.XLOOKUP(N575,#REF!,#REF!))</f>
        <v/>
      </c>
      <c r="J575" s="126" t="str">
        <f>IF(B575="","",_xlfn.XLOOKUP(N575,#REF!,冷暖工资表!B:B))</f>
        <v/>
      </c>
      <c r="K575" s="126" t="str">
        <f t="shared" si="48"/>
        <v/>
      </c>
      <c r="L575" s="126" t="str">
        <f t="shared" si="49"/>
        <v/>
      </c>
      <c r="M575" s="126" t="str">
        <f>IF(Q575="","",_xlfn.XLOOKUP(Q575,立项!W:W,立项!H:H))</f>
        <v/>
      </c>
      <c r="N575" s="130" t="str">
        <f t="shared" si="50"/>
        <v/>
      </c>
      <c r="O575" s="130" t="str">
        <f t="shared" si="51"/>
        <v/>
      </c>
      <c r="P575" s="131" t="str">
        <f t="shared" si="52"/>
        <v/>
      </c>
      <c r="Q575" s="135" t="str">
        <f t="shared" si="53"/>
        <v/>
      </c>
      <c r="R575" s="103"/>
      <c r="S575" s="102"/>
      <c r="T575" s="102"/>
      <c r="U575" s="102"/>
    </row>
    <row r="576" s="93" customFormat="1" customHeight="1" spans="2:21">
      <c r="B576" s="94"/>
      <c r="C576" s="95"/>
      <c r="D576" s="95"/>
      <c r="E576" s="95"/>
      <c r="F576" s="96"/>
      <c r="G576" s="97"/>
      <c r="H576" s="98"/>
      <c r="I576" s="129" t="str">
        <f>IF(B576="","",_xlfn.XLOOKUP(N576,#REF!,#REF!))</f>
        <v/>
      </c>
      <c r="J576" s="126" t="str">
        <f>IF(B576="","",_xlfn.XLOOKUP(N576,#REF!,冷暖工资表!B:B))</f>
        <v/>
      </c>
      <c r="K576" s="126" t="str">
        <f t="shared" si="48"/>
        <v/>
      </c>
      <c r="L576" s="126" t="str">
        <f t="shared" si="49"/>
        <v/>
      </c>
      <c r="M576" s="126" t="str">
        <f>IF(Q576="","",_xlfn.XLOOKUP(Q576,立项!W:W,立项!H:H))</f>
        <v/>
      </c>
      <c r="N576" s="130" t="str">
        <f t="shared" si="50"/>
        <v/>
      </c>
      <c r="O576" s="130" t="str">
        <f t="shared" si="51"/>
        <v/>
      </c>
      <c r="P576" s="131" t="str">
        <f t="shared" si="52"/>
        <v/>
      </c>
      <c r="Q576" s="135" t="str">
        <f t="shared" si="53"/>
        <v/>
      </c>
      <c r="R576" s="103"/>
      <c r="S576" s="102"/>
      <c r="T576" s="102"/>
      <c r="U576" s="102"/>
    </row>
    <row r="577" s="93" customFormat="1" customHeight="1" spans="2:21">
      <c r="B577" s="94"/>
      <c r="C577" s="95"/>
      <c r="D577" s="95"/>
      <c r="E577" s="95"/>
      <c r="F577" s="96"/>
      <c r="G577" s="97"/>
      <c r="H577" s="98"/>
      <c r="I577" s="129" t="str">
        <f>IF(B577="","",_xlfn.XLOOKUP(N577,#REF!,#REF!))</f>
        <v/>
      </c>
      <c r="J577" s="126" t="str">
        <f>IF(B577="","",_xlfn.XLOOKUP(N577,#REF!,冷暖工资表!B:B))</f>
        <v/>
      </c>
      <c r="K577" s="126" t="str">
        <f t="shared" si="48"/>
        <v/>
      </c>
      <c r="L577" s="126" t="str">
        <f t="shared" si="49"/>
        <v/>
      </c>
      <c r="M577" s="126" t="str">
        <f>IF(Q577="","",_xlfn.XLOOKUP(Q577,立项!W:W,立项!H:H))</f>
        <v/>
      </c>
      <c r="N577" s="130" t="str">
        <f t="shared" si="50"/>
        <v/>
      </c>
      <c r="O577" s="130" t="str">
        <f t="shared" si="51"/>
        <v/>
      </c>
      <c r="P577" s="131" t="str">
        <f t="shared" si="52"/>
        <v/>
      </c>
      <c r="Q577" s="135" t="str">
        <f t="shared" si="53"/>
        <v/>
      </c>
      <c r="R577" s="103"/>
      <c r="S577" s="102"/>
      <c r="T577" s="102"/>
      <c r="U577" s="102"/>
    </row>
    <row r="578" s="93" customFormat="1" customHeight="1" spans="2:21">
      <c r="B578" s="94"/>
      <c r="C578" s="95"/>
      <c r="D578" s="95"/>
      <c r="E578" s="95"/>
      <c r="F578" s="96"/>
      <c r="G578" s="97"/>
      <c r="H578" s="98"/>
      <c r="I578" s="129" t="str">
        <f>IF(B578="","",_xlfn.XLOOKUP(N578,#REF!,#REF!))</f>
        <v/>
      </c>
      <c r="J578" s="126" t="str">
        <f>IF(B578="","",_xlfn.XLOOKUP(N578,#REF!,冷暖工资表!B:B))</f>
        <v/>
      </c>
      <c r="K578" s="126" t="str">
        <f t="shared" ref="K578:K641" si="54">IF(F578="","",F578-L578)</f>
        <v/>
      </c>
      <c r="L578" s="126" t="str">
        <f t="shared" ref="L578:L641" si="55">IF(F578="","",F578*G578/(1+G578))</f>
        <v/>
      </c>
      <c r="M578" s="126" t="str">
        <f>IF(Q578="","",_xlfn.XLOOKUP(Q578,立项!W:W,立项!H:H))</f>
        <v/>
      </c>
      <c r="N578" s="130" t="str">
        <f t="shared" ref="N578:N641" si="56">IF(H578="","",LEFT(B578,7))</f>
        <v/>
      </c>
      <c r="O578" s="130" t="str">
        <f t="shared" ref="O578:O641" si="57">IF(H578="","",MONTH(H578))</f>
        <v/>
      </c>
      <c r="P578" s="131" t="str">
        <f t="shared" ref="P578:P641" si="58">IF(H578="","",DAY(H578))</f>
        <v/>
      </c>
      <c r="Q578" s="135" t="str">
        <f t="shared" ref="Q578:Q641" si="59">IF(B578="","",MID(B578,9,16))</f>
        <v/>
      </c>
      <c r="R578" s="103"/>
      <c r="S578" s="102"/>
      <c r="T578" s="102"/>
      <c r="U578" s="102"/>
    </row>
    <row r="579" s="93" customFormat="1" customHeight="1" spans="2:21">
      <c r="B579" s="94"/>
      <c r="C579" s="95"/>
      <c r="D579" s="95"/>
      <c r="E579" s="95"/>
      <c r="F579" s="96"/>
      <c r="G579" s="97"/>
      <c r="H579" s="98"/>
      <c r="I579" s="129" t="str">
        <f>IF(B579="","",_xlfn.XLOOKUP(N579,#REF!,#REF!))</f>
        <v/>
      </c>
      <c r="J579" s="126" t="str">
        <f>IF(B579="","",_xlfn.XLOOKUP(N579,#REF!,冷暖工资表!B:B))</f>
        <v/>
      </c>
      <c r="K579" s="126" t="str">
        <f t="shared" si="54"/>
        <v/>
      </c>
      <c r="L579" s="126" t="str">
        <f t="shared" si="55"/>
        <v/>
      </c>
      <c r="M579" s="126" t="str">
        <f>IF(Q579="","",_xlfn.XLOOKUP(Q579,立项!W:W,立项!H:H))</f>
        <v/>
      </c>
      <c r="N579" s="130" t="str">
        <f t="shared" si="56"/>
        <v/>
      </c>
      <c r="O579" s="130" t="str">
        <f t="shared" si="57"/>
        <v/>
      </c>
      <c r="P579" s="131" t="str">
        <f t="shared" si="58"/>
        <v/>
      </c>
      <c r="Q579" s="135" t="str">
        <f t="shared" si="59"/>
        <v/>
      </c>
      <c r="R579" s="103"/>
      <c r="S579" s="102"/>
      <c r="T579" s="102"/>
      <c r="U579" s="102"/>
    </row>
    <row r="580" s="93" customFormat="1" customHeight="1" spans="2:21">
      <c r="B580" s="94"/>
      <c r="C580" s="95"/>
      <c r="D580" s="95"/>
      <c r="E580" s="95"/>
      <c r="F580" s="96"/>
      <c r="G580" s="97"/>
      <c r="H580" s="98"/>
      <c r="I580" s="129" t="str">
        <f>IF(B580="","",_xlfn.XLOOKUP(N580,#REF!,#REF!))</f>
        <v/>
      </c>
      <c r="J580" s="126" t="str">
        <f>IF(B580="","",_xlfn.XLOOKUP(N580,#REF!,冷暖工资表!B:B))</f>
        <v/>
      </c>
      <c r="K580" s="126" t="str">
        <f t="shared" si="54"/>
        <v/>
      </c>
      <c r="L580" s="126" t="str">
        <f t="shared" si="55"/>
        <v/>
      </c>
      <c r="M580" s="126" t="str">
        <f>IF(Q580="","",_xlfn.XLOOKUP(Q580,立项!W:W,立项!H:H))</f>
        <v/>
      </c>
      <c r="N580" s="130" t="str">
        <f t="shared" si="56"/>
        <v/>
      </c>
      <c r="O580" s="130" t="str">
        <f t="shared" si="57"/>
        <v/>
      </c>
      <c r="P580" s="131" t="str">
        <f t="shared" si="58"/>
        <v/>
      </c>
      <c r="Q580" s="135" t="str">
        <f t="shared" si="59"/>
        <v/>
      </c>
      <c r="R580" s="103"/>
      <c r="S580" s="102"/>
      <c r="T580" s="102"/>
      <c r="U580" s="102"/>
    </row>
    <row r="581" s="93" customFormat="1" customHeight="1" spans="2:21">
      <c r="B581" s="94"/>
      <c r="C581" s="95"/>
      <c r="D581" s="95"/>
      <c r="E581" s="95"/>
      <c r="F581" s="96"/>
      <c r="G581" s="97"/>
      <c r="H581" s="98"/>
      <c r="I581" s="129" t="str">
        <f>IF(B581="","",_xlfn.XLOOKUP(N581,#REF!,#REF!))</f>
        <v/>
      </c>
      <c r="J581" s="126" t="str">
        <f>IF(B581="","",_xlfn.XLOOKUP(N581,#REF!,冷暖工资表!B:B))</f>
        <v/>
      </c>
      <c r="K581" s="126" t="str">
        <f t="shared" si="54"/>
        <v/>
      </c>
      <c r="L581" s="126" t="str">
        <f t="shared" si="55"/>
        <v/>
      </c>
      <c r="M581" s="126" t="str">
        <f>IF(Q581="","",_xlfn.XLOOKUP(Q581,立项!W:W,立项!H:H))</f>
        <v/>
      </c>
      <c r="N581" s="130" t="str">
        <f t="shared" si="56"/>
        <v/>
      </c>
      <c r="O581" s="130" t="str">
        <f t="shared" si="57"/>
        <v/>
      </c>
      <c r="P581" s="131" t="str">
        <f t="shared" si="58"/>
        <v/>
      </c>
      <c r="Q581" s="135" t="str">
        <f t="shared" si="59"/>
        <v/>
      </c>
      <c r="R581" s="103"/>
      <c r="S581" s="102"/>
      <c r="T581" s="102"/>
      <c r="U581" s="102"/>
    </row>
    <row r="582" s="93" customFormat="1" customHeight="1" spans="2:21">
      <c r="B582" s="94"/>
      <c r="C582" s="95"/>
      <c r="D582" s="95"/>
      <c r="E582" s="95"/>
      <c r="F582" s="96"/>
      <c r="G582" s="97"/>
      <c r="H582" s="98"/>
      <c r="I582" s="129" t="str">
        <f>IF(B582="","",_xlfn.XLOOKUP(N582,#REF!,#REF!))</f>
        <v/>
      </c>
      <c r="J582" s="126" t="str">
        <f>IF(B582="","",_xlfn.XLOOKUP(N582,#REF!,冷暖工资表!B:B))</f>
        <v/>
      </c>
      <c r="K582" s="126" t="str">
        <f t="shared" si="54"/>
        <v/>
      </c>
      <c r="L582" s="126" t="str">
        <f t="shared" si="55"/>
        <v/>
      </c>
      <c r="M582" s="126" t="str">
        <f>IF(Q582="","",_xlfn.XLOOKUP(Q582,立项!W:W,立项!H:H))</f>
        <v/>
      </c>
      <c r="N582" s="130" t="str">
        <f t="shared" si="56"/>
        <v/>
      </c>
      <c r="O582" s="130" t="str">
        <f t="shared" si="57"/>
        <v/>
      </c>
      <c r="P582" s="131" t="str">
        <f t="shared" si="58"/>
        <v/>
      </c>
      <c r="Q582" s="135" t="str">
        <f t="shared" si="59"/>
        <v/>
      </c>
      <c r="R582" s="103"/>
      <c r="S582" s="102"/>
      <c r="T582" s="102"/>
      <c r="U582" s="102"/>
    </row>
    <row r="583" s="93" customFormat="1" customHeight="1" spans="2:21">
      <c r="B583" s="94"/>
      <c r="C583" s="95"/>
      <c r="D583" s="95"/>
      <c r="E583" s="95"/>
      <c r="F583" s="96"/>
      <c r="G583" s="97"/>
      <c r="H583" s="98"/>
      <c r="I583" s="129" t="str">
        <f>IF(B583="","",_xlfn.XLOOKUP(N583,#REF!,#REF!))</f>
        <v/>
      </c>
      <c r="J583" s="126" t="str">
        <f>IF(B583="","",_xlfn.XLOOKUP(N583,#REF!,冷暖工资表!B:B))</f>
        <v/>
      </c>
      <c r="K583" s="126" t="str">
        <f t="shared" si="54"/>
        <v/>
      </c>
      <c r="L583" s="126" t="str">
        <f t="shared" si="55"/>
        <v/>
      </c>
      <c r="M583" s="126" t="str">
        <f>IF(Q583="","",_xlfn.XLOOKUP(Q583,立项!W:W,立项!H:H))</f>
        <v/>
      </c>
      <c r="N583" s="130" t="str">
        <f t="shared" si="56"/>
        <v/>
      </c>
      <c r="O583" s="130" t="str">
        <f t="shared" si="57"/>
        <v/>
      </c>
      <c r="P583" s="131" t="str">
        <f t="shared" si="58"/>
        <v/>
      </c>
      <c r="Q583" s="135" t="str">
        <f t="shared" si="59"/>
        <v/>
      </c>
      <c r="R583" s="103"/>
      <c r="S583" s="102"/>
      <c r="T583" s="102"/>
      <c r="U583" s="102"/>
    </row>
    <row r="584" s="93" customFormat="1" customHeight="1" spans="2:21">
      <c r="B584" s="94"/>
      <c r="C584" s="95"/>
      <c r="D584" s="95"/>
      <c r="E584" s="95"/>
      <c r="F584" s="96"/>
      <c r="G584" s="97"/>
      <c r="H584" s="98"/>
      <c r="I584" s="129" t="str">
        <f>IF(B584="","",_xlfn.XLOOKUP(N584,#REF!,#REF!))</f>
        <v/>
      </c>
      <c r="J584" s="126" t="str">
        <f>IF(B584="","",_xlfn.XLOOKUP(N584,#REF!,冷暖工资表!B:B))</f>
        <v/>
      </c>
      <c r="K584" s="126" t="str">
        <f t="shared" si="54"/>
        <v/>
      </c>
      <c r="L584" s="126" t="str">
        <f t="shared" si="55"/>
        <v/>
      </c>
      <c r="M584" s="126" t="str">
        <f>IF(Q584="","",_xlfn.XLOOKUP(Q584,立项!W:W,立项!H:H))</f>
        <v/>
      </c>
      <c r="N584" s="130" t="str">
        <f t="shared" si="56"/>
        <v/>
      </c>
      <c r="O584" s="130" t="str">
        <f t="shared" si="57"/>
        <v/>
      </c>
      <c r="P584" s="131" t="str">
        <f t="shared" si="58"/>
        <v/>
      </c>
      <c r="Q584" s="135" t="str">
        <f t="shared" si="59"/>
        <v/>
      </c>
      <c r="R584" s="103"/>
      <c r="S584" s="102"/>
      <c r="T584" s="102"/>
      <c r="U584" s="102"/>
    </row>
    <row r="585" s="93" customFormat="1" customHeight="1" spans="2:21">
      <c r="B585" s="94"/>
      <c r="C585" s="95"/>
      <c r="D585" s="95"/>
      <c r="E585" s="95"/>
      <c r="F585" s="96"/>
      <c r="G585" s="97"/>
      <c r="H585" s="98"/>
      <c r="I585" s="129" t="str">
        <f>IF(B585="","",_xlfn.XLOOKUP(N585,#REF!,#REF!))</f>
        <v/>
      </c>
      <c r="J585" s="126" t="str">
        <f>IF(B585="","",_xlfn.XLOOKUP(N585,#REF!,冷暖工资表!B:B))</f>
        <v/>
      </c>
      <c r="K585" s="126" t="str">
        <f t="shared" si="54"/>
        <v/>
      </c>
      <c r="L585" s="126" t="str">
        <f t="shared" si="55"/>
        <v/>
      </c>
      <c r="M585" s="126" t="str">
        <f>IF(Q585="","",_xlfn.XLOOKUP(Q585,立项!W:W,立项!H:H))</f>
        <v/>
      </c>
      <c r="N585" s="130" t="str">
        <f t="shared" si="56"/>
        <v/>
      </c>
      <c r="O585" s="130" t="str">
        <f t="shared" si="57"/>
        <v/>
      </c>
      <c r="P585" s="131" t="str">
        <f t="shared" si="58"/>
        <v/>
      </c>
      <c r="Q585" s="135" t="str">
        <f t="shared" si="59"/>
        <v/>
      </c>
      <c r="R585" s="103"/>
      <c r="S585" s="102"/>
      <c r="T585" s="102"/>
      <c r="U585" s="102"/>
    </row>
    <row r="586" s="93" customFormat="1" customHeight="1" spans="2:21">
      <c r="B586" s="94"/>
      <c r="C586" s="95"/>
      <c r="D586" s="95"/>
      <c r="E586" s="95"/>
      <c r="F586" s="96"/>
      <c r="G586" s="97"/>
      <c r="H586" s="98"/>
      <c r="I586" s="129" t="str">
        <f>IF(B586="","",_xlfn.XLOOKUP(N586,#REF!,#REF!))</f>
        <v/>
      </c>
      <c r="J586" s="126" t="str">
        <f>IF(B586="","",_xlfn.XLOOKUP(N586,#REF!,冷暖工资表!B:B))</f>
        <v/>
      </c>
      <c r="K586" s="126" t="str">
        <f t="shared" si="54"/>
        <v/>
      </c>
      <c r="L586" s="126" t="str">
        <f t="shared" si="55"/>
        <v/>
      </c>
      <c r="M586" s="126" t="str">
        <f>IF(Q586="","",_xlfn.XLOOKUP(Q586,立项!W:W,立项!H:H))</f>
        <v/>
      </c>
      <c r="N586" s="130" t="str">
        <f t="shared" si="56"/>
        <v/>
      </c>
      <c r="O586" s="130" t="str">
        <f t="shared" si="57"/>
        <v/>
      </c>
      <c r="P586" s="131" t="str">
        <f t="shared" si="58"/>
        <v/>
      </c>
      <c r="Q586" s="135" t="str">
        <f t="shared" si="59"/>
        <v/>
      </c>
      <c r="R586" s="103"/>
      <c r="S586" s="102"/>
      <c r="T586" s="102"/>
      <c r="U586" s="102"/>
    </row>
    <row r="587" s="93" customFormat="1" customHeight="1" spans="2:21">
      <c r="B587" s="94"/>
      <c r="C587" s="95"/>
      <c r="D587" s="95"/>
      <c r="E587" s="95"/>
      <c r="F587" s="96"/>
      <c r="G587" s="97"/>
      <c r="H587" s="98"/>
      <c r="I587" s="129" t="str">
        <f>IF(B587="","",_xlfn.XLOOKUP(N587,#REF!,#REF!))</f>
        <v/>
      </c>
      <c r="J587" s="126" t="str">
        <f>IF(B587="","",_xlfn.XLOOKUP(N587,#REF!,冷暖工资表!B:B))</f>
        <v/>
      </c>
      <c r="K587" s="126" t="str">
        <f t="shared" si="54"/>
        <v/>
      </c>
      <c r="L587" s="126" t="str">
        <f t="shared" si="55"/>
        <v/>
      </c>
      <c r="M587" s="126" t="str">
        <f>IF(Q587="","",_xlfn.XLOOKUP(Q587,立项!W:W,立项!H:H))</f>
        <v/>
      </c>
      <c r="N587" s="130" t="str">
        <f t="shared" si="56"/>
        <v/>
      </c>
      <c r="O587" s="130" t="str">
        <f t="shared" si="57"/>
        <v/>
      </c>
      <c r="P587" s="131" t="str">
        <f t="shared" si="58"/>
        <v/>
      </c>
      <c r="Q587" s="135" t="str">
        <f t="shared" si="59"/>
        <v/>
      </c>
      <c r="R587" s="103"/>
      <c r="S587" s="102"/>
      <c r="T587" s="102"/>
      <c r="U587" s="102"/>
    </row>
    <row r="588" s="93" customFormat="1" customHeight="1" spans="2:21">
      <c r="B588" s="94"/>
      <c r="C588" s="95"/>
      <c r="D588" s="95"/>
      <c r="E588" s="95"/>
      <c r="F588" s="96"/>
      <c r="G588" s="97"/>
      <c r="H588" s="98"/>
      <c r="I588" s="129" t="str">
        <f>IF(B588="","",_xlfn.XLOOKUP(N588,#REF!,#REF!))</f>
        <v/>
      </c>
      <c r="J588" s="126" t="str">
        <f>IF(B588="","",_xlfn.XLOOKUP(N588,#REF!,冷暖工资表!B:B))</f>
        <v/>
      </c>
      <c r="K588" s="126" t="str">
        <f t="shared" si="54"/>
        <v/>
      </c>
      <c r="L588" s="126" t="str">
        <f t="shared" si="55"/>
        <v/>
      </c>
      <c r="M588" s="126" t="str">
        <f>IF(Q588="","",_xlfn.XLOOKUP(Q588,立项!W:W,立项!H:H))</f>
        <v/>
      </c>
      <c r="N588" s="130" t="str">
        <f t="shared" si="56"/>
        <v/>
      </c>
      <c r="O588" s="130" t="str">
        <f t="shared" si="57"/>
        <v/>
      </c>
      <c r="P588" s="131" t="str">
        <f t="shared" si="58"/>
        <v/>
      </c>
      <c r="Q588" s="135" t="str">
        <f t="shared" si="59"/>
        <v/>
      </c>
      <c r="R588" s="103"/>
      <c r="S588" s="102"/>
      <c r="T588" s="102"/>
      <c r="U588" s="102"/>
    </row>
    <row r="589" s="93" customFormat="1" customHeight="1" spans="2:21">
      <c r="B589" s="94"/>
      <c r="C589" s="95"/>
      <c r="D589" s="95"/>
      <c r="E589" s="95"/>
      <c r="F589" s="96"/>
      <c r="G589" s="97"/>
      <c r="H589" s="98"/>
      <c r="I589" s="129" t="str">
        <f>IF(B589="","",_xlfn.XLOOKUP(N589,#REF!,#REF!))</f>
        <v/>
      </c>
      <c r="J589" s="126" t="str">
        <f>IF(B589="","",_xlfn.XLOOKUP(N589,#REF!,冷暖工资表!B:B))</f>
        <v/>
      </c>
      <c r="K589" s="126" t="str">
        <f t="shared" si="54"/>
        <v/>
      </c>
      <c r="L589" s="126" t="str">
        <f t="shared" si="55"/>
        <v/>
      </c>
      <c r="M589" s="126" t="str">
        <f>IF(Q589="","",_xlfn.XLOOKUP(Q589,立项!W:W,立项!H:H))</f>
        <v/>
      </c>
      <c r="N589" s="130" t="str">
        <f t="shared" si="56"/>
        <v/>
      </c>
      <c r="O589" s="130" t="str">
        <f t="shared" si="57"/>
        <v/>
      </c>
      <c r="P589" s="131" t="str">
        <f t="shared" si="58"/>
        <v/>
      </c>
      <c r="Q589" s="135" t="str">
        <f t="shared" si="59"/>
        <v/>
      </c>
      <c r="R589" s="103"/>
      <c r="S589" s="102"/>
      <c r="T589" s="102"/>
      <c r="U589" s="102"/>
    </row>
    <row r="590" s="93" customFormat="1" customHeight="1" spans="2:21">
      <c r="B590" s="94"/>
      <c r="C590" s="95"/>
      <c r="D590" s="95"/>
      <c r="E590" s="95"/>
      <c r="F590" s="96"/>
      <c r="G590" s="97"/>
      <c r="H590" s="98"/>
      <c r="I590" s="129" t="str">
        <f>IF(B590="","",_xlfn.XLOOKUP(N590,#REF!,#REF!))</f>
        <v/>
      </c>
      <c r="J590" s="126" t="str">
        <f>IF(B590="","",_xlfn.XLOOKUP(N590,#REF!,冷暖工资表!B:B))</f>
        <v/>
      </c>
      <c r="K590" s="126" t="str">
        <f t="shared" si="54"/>
        <v/>
      </c>
      <c r="L590" s="126" t="str">
        <f t="shared" si="55"/>
        <v/>
      </c>
      <c r="M590" s="126" t="str">
        <f>IF(Q590="","",_xlfn.XLOOKUP(Q590,立项!W:W,立项!H:H))</f>
        <v/>
      </c>
      <c r="N590" s="130" t="str">
        <f t="shared" si="56"/>
        <v/>
      </c>
      <c r="O590" s="130" t="str">
        <f t="shared" si="57"/>
        <v/>
      </c>
      <c r="P590" s="131" t="str">
        <f t="shared" si="58"/>
        <v/>
      </c>
      <c r="Q590" s="135" t="str">
        <f t="shared" si="59"/>
        <v/>
      </c>
      <c r="R590" s="103"/>
      <c r="S590" s="102"/>
      <c r="T590" s="102"/>
      <c r="U590" s="102"/>
    </row>
    <row r="591" s="93" customFormat="1" customHeight="1" spans="2:21">
      <c r="B591" s="94"/>
      <c r="C591" s="95"/>
      <c r="D591" s="95"/>
      <c r="E591" s="95"/>
      <c r="F591" s="96"/>
      <c r="G591" s="97"/>
      <c r="H591" s="98"/>
      <c r="I591" s="129" t="str">
        <f>IF(B591="","",_xlfn.XLOOKUP(N591,#REF!,#REF!))</f>
        <v/>
      </c>
      <c r="J591" s="126" t="str">
        <f>IF(B591="","",_xlfn.XLOOKUP(N591,#REF!,冷暖工资表!B:B))</f>
        <v/>
      </c>
      <c r="K591" s="126" t="str">
        <f t="shared" si="54"/>
        <v/>
      </c>
      <c r="L591" s="126" t="str">
        <f t="shared" si="55"/>
        <v/>
      </c>
      <c r="M591" s="126" t="str">
        <f>IF(Q591="","",_xlfn.XLOOKUP(Q591,立项!W:W,立项!H:H))</f>
        <v/>
      </c>
      <c r="N591" s="130" t="str">
        <f t="shared" si="56"/>
        <v/>
      </c>
      <c r="O591" s="130" t="str">
        <f t="shared" si="57"/>
        <v/>
      </c>
      <c r="P591" s="131" t="str">
        <f t="shared" si="58"/>
        <v/>
      </c>
      <c r="Q591" s="135" t="str">
        <f t="shared" si="59"/>
        <v/>
      </c>
      <c r="R591" s="103"/>
      <c r="S591" s="102"/>
      <c r="T591" s="102"/>
      <c r="U591" s="102"/>
    </row>
    <row r="592" s="93" customFormat="1" customHeight="1" spans="2:21">
      <c r="B592" s="94"/>
      <c r="C592" s="95"/>
      <c r="D592" s="95"/>
      <c r="E592" s="95"/>
      <c r="F592" s="96"/>
      <c r="G592" s="97"/>
      <c r="H592" s="98"/>
      <c r="I592" s="129" t="str">
        <f>IF(B592="","",_xlfn.XLOOKUP(N592,#REF!,#REF!))</f>
        <v/>
      </c>
      <c r="J592" s="126" t="str">
        <f>IF(B592="","",_xlfn.XLOOKUP(N592,#REF!,冷暖工资表!B:B))</f>
        <v/>
      </c>
      <c r="K592" s="126" t="str">
        <f t="shared" si="54"/>
        <v/>
      </c>
      <c r="L592" s="126" t="str">
        <f t="shared" si="55"/>
        <v/>
      </c>
      <c r="M592" s="126" t="str">
        <f>IF(Q592="","",_xlfn.XLOOKUP(Q592,立项!W:W,立项!H:H))</f>
        <v/>
      </c>
      <c r="N592" s="130" t="str">
        <f t="shared" si="56"/>
        <v/>
      </c>
      <c r="O592" s="130" t="str">
        <f t="shared" si="57"/>
        <v/>
      </c>
      <c r="P592" s="131" t="str">
        <f t="shared" si="58"/>
        <v/>
      </c>
      <c r="Q592" s="135" t="str">
        <f t="shared" si="59"/>
        <v/>
      </c>
      <c r="R592" s="103"/>
      <c r="S592" s="102"/>
      <c r="T592" s="102"/>
      <c r="U592" s="102"/>
    </row>
    <row r="593" s="93" customFormat="1" customHeight="1" spans="2:21">
      <c r="B593" s="94"/>
      <c r="C593" s="95"/>
      <c r="D593" s="95"/>
      <c r="E593" s="95"/>
      <c r="F593" s="96"/>
      <c r="G593" s="97"/>
      <c r="H593" s="98"/>
      <c r="I593" s="129" t="str">
        <f>IF(B593="","",_xlfn.XLOOKUP(N593,#REF!,#REF!))</f>
        <v/>
      </c>
      <c r="J593" s="126" t="str">
        <f>IF(B593="","",_xlfn.XLOOKUP(N593,#REF!,冷暖工资表!B:B))</f>
        <v/>
      </c>
      <c r="K593" s="126" t="str">
        <f t="shared" si="54"/>
        <v/>
      </c>
      <c r="L593" s="126" t="str">
        <f t="shared" si="55"/>
        <v/>
      </c>
      <c r="M593" s="126" t="str">
        <f>IF(Q593="","",_xlfn.XLOOKUP(Q593,立项!W:W,立项!H:H))</f>
        <v/>
      </c>
      <c r="N593" s="130" t="str">
        <f t="shared" si="56"/>
        <v/>
      </c>
      <c r="O593" s="130" t="str">
        <f t="shared" si="57"/>
        <v/>
      </c>
      <c r="P593" s="131" t="str">
        <f t="shared" si="58"/>
        <v/>
      </c>
      <c r="Q593" s="135" t="str">
        <f t="shared" si="59"/>
        <v/>
      </c>
      <c r="R593" s="103"/>
      <c r="S593" s="102"/>
      <c r="T593" s="102"/>
      <c r="U593" s="102"/>
    </row>
    <row r="594" s="93" customFormat="1" customHeight="1" spans="2:21">
      <c r="B594" s="94"/>
      <c r="C594" s="95"/>
      <c r="D594" s="95"/>
      <c r="E594" s="95"/>
      <c r="F594" s="96"/>
      <c r="G594" s="97"/>
      <c r="H594" s="98"/>
      <c r="I594" s="129" t="str">
        <f>IF(B594="","",_xlfn.XLOOKUP(N594,#REF!,#REF!))</f>
        <v/>
      </c>
      <c r="J594" s="126" t="str">
        <f>IF(B594="","",_xlfn.XLOOKUP(N594,#REF!,冷暖工资表!B:B))</f>
        <v/>
      </c>
      <c r="K594" s="126" t="str">
        <f t="shared" si="54"/>
        <v/>
      </c>
      <c r="L594" s="126" t="str">
        <f t="shared" si="55"/>
        <v/>
      </c>
      <c r="M594" s="126" t="str">
        <f>IF(Q594="","",_xlfn.XLOOKUP(Q594,立项!W:W,立项!H:H))</f>
        <v/>
      </c>
      <c r="N594" s="130" t="str">
        <f t="shared" si="56"/>
        <v/>
      </c>
      <c r="O594" s="130" t="str">
        <f t="shared" si="57"/>
        <v/>
      </c>
      <c r="P594" s="131" t="str">
        <f t="shared" si="58"/>
        <v/>
      </c>
      <c r="Q594" s="135" t="str">
        <f t="shared" si="59"/>
        <v/>
      </c>
      <c r="R594" s="103"/>
      <c r="S594" s="102"/>
      <c r="T594" s="102"/>
      <c r="U594" s="102"/>
    </row>
    <row r="595" s="93" customFormat="1" customHeight="1" spans="2:21">
      <c r="B595" s="94"/>
      <c r="C595" s="95"/>
      <c r="D595" s="95"/>
      <c r="E595" s="95"/>
      <c r="F595" s="96"/>
      <c r="G595" s="97"/>
      <c r="H595" s="98"/>
      <c r="I595" s="129" t="str">
        <f>IF(B595="","",_xlfn.XLOOKUP(N595,#REF!,#REF!))</f>
        <v/>
      </c>
      <c r="J595" s="126" t="str">
        <f>IF(B595="","",_xlfn.XLOOKUP(N595,#REF!,冷暖工资表!B:B))</f>
        <v/>
      </c>
      <c r="K595" s="126" t="str">
        <f t="shared" si="54"/>
        <v/>
      </c>
      <c r="L595" s="126" t="str">
        <f t="shared" si="55"/>
        <v/>
      </c>
      <c r="M595" s="126" t="str">
        <f>IF(Q595="","",_xlfn.XLOOKUP(Q595,立项!W:W,立项!H:H))</f>
        <v/>
      </c>
      <c r="N595" s="130" t="str">
        <f t="shared" si="56"/>
        <v/>
      </c>
      <c r="O595" s="130" t="str">
        <f t="shared" si="57"/>
        <v/>
      </c>
      <c r="P595" s="131" t="str">
        <f t="shared" si="58"/>
        <v/>
      </c>
      <c r="Q595" s="135" t="str">
        <f t="shared" si="59"/>
        <v/>
      </c>
      <c r="R595" s="103"/>
      <c r="S595" s="102"/>
      <c r="T595" s="102"/>
      <c r="U595" s="102"/>
    </row>
    <row r="596" s="93" customFormat="1" customHeight="1" spans="2:21">
      <c r="B596" s="94"/>
      <c r="C596" s="95"/>
      <c r="D596" s="95"/>
      <c r="E596" s="95"/>
      <c r="F596" s="96"/>
      <c r="G596" s="97"/>
      <c r="H596" s="98"/>
      <c r="I596" s="129" t="str">
        <f>IF(B596="","",_xlfn.XLOOKUP(N596,#REF!,#REF!))</f>
        <v/>
      </c>
      <c r="J596" s="126" t="str">
        <f>IF(B596="","",_xlfn.XLOOKUP(N596,#REF!,冷暖工资表!B:B))</f>
        <v/>
      </c>
      <c r="K596" s="126" t="str">
        <f t="shared" si="54"/>
        <v/>
      </c>
      <c r="L596" s="126" t="str">
        <f t="shared" si="55"/>
        <v/>
      </c>
      <c r="M596" s="126" t="str">
        <f>IF(Q596="","",_xlfn.XLOOKUP(Q596,立项!W:W,立项!H:H))</f>
        <v/>
      </c>
      <c r="N596" s="130" t="str">
        <f t="shared" si="56"/>
        <v/>
      </c>
      <c r="O596" s="130" t="str">
        <f t="shared" si="57"/>
        <v/>
      </c>
      <c r="P596" s="131" t="str">
        <f t="shared" si="58"/>
        <v/>
      </c>
      <c r="Q596" s="135" t="str">
        <f t="shared" si="59"/>
        <v/>
      </c>
      <c r="R596" s="103"/>
      <c r="S596" s="102"/>
      <c r="T596" s="102"/>
      <c r="U596" s="102"/>
    </row>
    <row r="597" s="93" customFormat="1" customHeight="1" spans="2:21">
      <c r="B597" s="94"/>
      <c r="C597" s="95"/>
      <c r="D597" s="95"/>
      <c r="E597" s="95"/>
      <c r="F597" s="96"/>
      <c r="G597" s="97"/>
      <c r="H597" s="98"/>
      <c r="I597" s="129" t="str">
        <f>IF(B597="","",_xlfn.XLOOKUP(N597,#REF!,#REF!))</f>
        <v/>
      </c>
      <c r="J597" s="126" t="str">
        <f>IF(B597="","",_xlfn.XLOOKUP(N597,#REF!,冷暖工资表!B:B))</f>
        <v/>
      </c>
      <c r="K597" s="126" t="str">
        <f t="shared" si="54"/>
        <v/>
      </c>
      <c r="L597" s="126" t="str">
        <f t="shared" si="55"/>
        <v/>
      </c>
      <c r="M597" s="126" t="str">
        <f>IF(Q597="","",_xlfn.XLOOKUP(Q597,立项!W:W,立项!H:H))</f>
        <v/>
      </c>
      <c r="N597" s="130" t="str">
        <f t="shared" si="56"/>
        <v/>
      </c>
      <c r="O597" s="130" t="str">
        <f t="shared" si="57"/>
        <v/>
      </c>
      <c r="P597" s="131" t="str">
        <f t="shared" si="58"/>
        <v/>
      </c>
      <c r="Q597" s="135" t="str">
        <f t="shared" si="59"/>
        <v/>
      </c>
      <c r="R597" s="103"/>
      <c r="S597" s="102"/>
      <c r="T597" s="102"/>
      <c r="U597" s="102"/>
    </row>
    <row r="598" s="93" customFormat="1" customHeight="1" spans="2:21">
      <c r="B598" s="94"/>
      <c r="C598" s="95"/>
      <c r="D598" s="95"/>
      <c r="E598" s="95"/>
      <c r="F598" s="96"/>
      <c r="G598" s="97"/>
      <c r="H598" s="98"/>
      <c r="I598" s="129" t="str">
        <f>IF(B598="","",_xlfn.XLOOKUP(N598,#REF!,#REF!))</f>
        <v/>
      </c>
      <c r="J598" s="126" t="str">
        <f>IF(B598="","",_xlfn.XLOOKUP(N598,#REF!,冷暖工资表!B:B))</f>
        <v/>
      </c>
      <c r="K598" s="126" t="str">
        <f t="shared" si="54"/>
        <v/>
      </c>
      <c r="L598" s="126" t="str">
        <f t="shared" si="55"/>
        <v/>
      </c>
      <c r="M598" s="126" t="str">
        <f>IF(Q598="","",_xlfn.XLOOKUP(Q598,立项!W:W,立项!H:H))</f>
        <v/>
      </c>
      <c r="N598" s="130" t="str">
        <f t="shared" si="56"/>
        <v/>
      </c>
      <c r="O598" s="130" t="str">
        <f t="shared" si="57"/>
        <v/>
      </c>
      <c r="P598" s="131" t="str">
        <f t="shared" si="58"/>
        <v/>
      </c>
      <c r="Q598" s="135" t="str">
        <f t="shared" si="59"/>
        <v/>
      </c>
      <c r="R598" s="103"/>
      <c r="S598" s="102"/>
      <c r="T598" s="102"/>
      <c r="U598" s="102"/>
    </row>
    <row r="599" s="93" customFormat="1" customHeight="1" spans="2:21">
      <c r="B599" s="94"/>
      <c r="C599" s="95"/>
      <c r="D599" s="95"/>
      <c r="E599" s="95"/>
      <c r="F599" s="96"/>
      <c r="G599" s="97"/>
      <c r="H599" s="98"/>
      <c r="I599" s="129" t="str">
        <f>IF(B599="","",_xlfn.XLOOKUP(N599,#REF!,#REF!))</f>
        <v/>
      </c>
      <c r="J599" s="126" t="str">
        <f>IF(B599="","",_xlfn.XLOOKUP(N599,#REF!,冷暖工资表!B:B))</f>
        <v/>
      </c>
      <c r="K599" s="126" t="str">
        <f t="shared" si="54"/>
        <v/>
      </c>
      <c r="L599" s="126" t="str">
        <f t="shared" si="55"/>
        <v/>
      </c>
      <c r="M599" s="126" t="str">
        <f>IF(Q599="","",_xlfn.XLOOKUP(Q599,立项!W:W,立项!H:H))</f>
        <v/>
      </c>
      <c r="N599" s="130" t="str">
        <f t="shared" si="56"/>
        <v/>
      </c>
      <c r="O599" s="130" t="str">
        <f t="shared" si="57"/>
        <v/>
      </c>
      <c r="P599" s="131" t="str">
        <f t="shared" si="58"/>
        <v/>
      </c>
      <c r="Q599" s="135" t="str">
        <f t="shared" si="59"/>
        <v/>
      </c>
      <c r="R599" s="103"/>
      <c r="S599" s="102"/>
      <c r="T599" s="102"/>
      <c r="U599" s="102"/>
    </row>
    <row r="600" s="93" customFormat="1" customHeight="1" spans="2:21">
      <c r="B600" s="94"/>
      <c r="C600" s="95"/>
      <c r="D600" s="95"/>
      <c r="E600" s="95"/>
      <c r="F600" s="96"/>
      <c r="G600" s="97"/>
      <c r="H600" s="98"/>
      <c r="I600" s="129" t="str">
        <f>IF(B600="","",_xlfn.XLOOKUP(N600,#REF!,#REF!))</f>
        <v/>
      </c>
      <c r="J600" s="126" t="str">
        <f>IF(B600="","",_xlfn.XLOOKUP(N600,#REF!,冷暖工资表!B:B))</f>
        <v/>
      </c>
      <c r="K600" s="126" t="str">
        <f t="shared" si="54"/>
        <v/>
      </c>
      <c r="L600" s="126" t="str">
        <f t="shared" si="55"/>
        <v/>
      </c>
      <c r="M600" s="126" t="str">
        <f>IF(Q600="","",_xlfn.XLOOKUP(Q600,立项!W:W,立项!H:H))</f>
        <v/>
      </c>
      <c r="N600" s="130" t="str">
        <f t="shared" si="56"/>
        <v/>
      </c>
      <c r="O600" s="130" t="str">
        <f t="shared" si="57"/>
        <v/>
      </c>
      <c r="P600" s="131" t="str">
        <f t="shared" si="58"/>
        <v/>
      </c>
      <c r="Q600" s="135" t="str">
        <f t="shared" si="59"/>
        <v/>
      </c>
      <c r="R600" s="103"/>
      <c r="S600" s="102"/>
      <c r="T600" s="102"/>
      <c r="U600" s="102"/>
    </row>
    <row r="601" s="93" customFormat="1" customHeight="1" spans="2:21">
      <c r="B601" s="94"/>
      <c r="C601" s="95"/>
      <c r="D601" s="95"/>
      <c r="E601" s="95"/>
      <c r="F601" s="96"/>
      <c r="G601" s="97"/>
      <c r="H601" s="98"/>
      <c r="I601" s="129" t="str">
        <f>IF(B601="","",_xlfn.XLOOKUP(N601,#REF!,#REF!))</f>
        <v/>
      </c>
      <c r="J601" s="126" t="str">
        <f>IF(B601="","",_xlfn.XLOOKUP(N601,#REF!,冷暖工资表!B:B))</f>
        <v/>
      </c>
      <c r="K601" s="126" t="str">
        <f t="shared" si="54"/>
        <v/>
      </c>
      <c r="L601" s="126" t="str">
        <f t="shared" si="55"/>
        <v/>
      </c>
      <c r="M601" s="126" t="str">
        <f>IF(Q601="","",_xlfn.XLOOKUP(Q601,立项!W:W,立项!H:H))</f>
        <v/>
      </c>
      <c r="N601" s="130" t="str">
        <f t="shared" si="56"/>
        <v/>
      </c>
      <c r="O601" s="130" t="str">
        <f t="shared" si="57"/>
        <v/>
      </c>
      <c r="P601" s="131" t="str">
        <f t="shared" si="58"/>
        <v/>
      </c>
      <c r="Q601" s="135" t="str">
        <f t="shared" si="59"/>
        <v/>
      </c>
      <c r="R601" s="103"/>
      <c r="S601" s="102"/>
      <c r="T601" s="102"/>
      <c r="U601" s="102"/>
    </row>
    <row r="602" s="93" customFormat="1" customHeight="1" spans="2:21">
      <c r="B602" s="94"/>
      <c r="C602" s="95"/>
      <c r="D602" s="95"/>
      <c r="E602" s="95"/>
      <c r="F602" s="96"/>
      <c r="G602" s="97"/>
      <c r="H602" s="98"/>
      <c r="I602" s="129" t="str">
        <f>IF(B602="","",_xlfn.XLOOKUP(N602,#REF!,#REF!))</f>
        <v/>
      </c>
      <c r="J602" s="126" t="str">
        <f>IF(B602="","",_xlfn.XLOOKUP(N602,#REF!,冷暖工资表!B:B))</f>
        <v/>
      </c>
      <c r="K602" s="126" t="str">
        <f t="shared" si="54"/>
        <v/>
      </c>
      <c r="L602" s="126" t="str">
        <f t="shared" si="55"/>
        <v/>
      </c>
      <c r="M602" s="126" t="str">
        <f>IF(Q602="","",_xlfn.XLOOKUP(Q602,立项!W:W,立项!H:H))</f>
        <v/>
      </c>
      <c r="N602" s="130" t="str">
        <f t="shared" si="56"/>
        <v/>
      </c>
      <c r="O602" s="130" t="str">
        <f t="shared" si="57"/>
        <v/>
      </c>
      <c r="P602" s="131" t="str">
        <f t="shared" si="58"/>
        <v/>
      </c>
      <c r="Q602" s="135" t="str">
        <f t="shared" si="59"/>
        <v/>
      </c>
      <c r="R602" s="103"/>
      <c r="S602" s="102"/>
      <c r="T602" s="102"/>
      <c r="U602" s="102"/>
    </row>
    <row r="603" s="93" customFormat="1" customHeight="1" spans="2:21">
      <c r="B603" s="94"/>
      <c r="C603" s="95"/>
      <c r="D603" s="95"/>
      <c r="E603" s="95"/>
      <c r="F603" s="96"/>
      <c r="G603" s="97"/>
      <c r="H603" s="98"/>
      <c r="I603" s="129" t="str">
        <f>IF(B603="","",_xlfn.XLOOKUP(N603,#REF!,#REF!))</f>
        <v/>
      </c>
      <c r="J603" s="126" t="str">
        <f>IF(B603="","",_xlfn.XLOOKUP(N603,#REF!,冷暖工资表!B:B))</f>
        <v/>
      </c>
      <c r="K603" s="126" t="str">
        <f t="shared" si="54"/>
        <v/>
      </c>
      <c r="L603" s="126" t="str">
        <f t="shared" si="55"/>
        <v/>
      </c>
      <c r="M603" s="126" t="str">
        <f>IF(Q603="","",_xlfn.XLOOKUP(Q603,立项!W:W,立项!H:H))</f>
        <v/>
      </c>
      <c r="N603" s="130" t="str">
        <f t="shared" si="56"/>
        <v/>
      </c>
      <c r="O603" s="130" t="str">
        <f t="shared" si="57"/>
        <v/>
      </c>
      <c r="P603" s="131" t="str">
        <f t="shared" si="58"/>
        <v/>
      </c>
      <c r="Q603" s="135" t="str">
        <f t="shared" si="59"/>
        <v/>
      </c>
      <c r="R603" s="103"/>
      <c r="S603" s="102"/>
      <c r="T603" s="102"/>
      <c r="U603" s="102"/>
    </row>
    <row r="604" s="93" customFormat="1" customHeight="1" spans="2:21">
      <c r="B604" s="94"/>
      <c r="C604" s="95"/>
      <c r="D604" s="95"/>
      <c r="E604" s="95"/>
      <c r="F604" s="96"/>
      <c r="G604" s="97"/>
      <c r="H604" s="98"/>
      <c r="I604" s="129" t="str">
        <f>IF(B604="","",_xlfn.XLOOKUP(N604,#REF!,#REF!))</f>
        <v/>
      </c>
      <c r="J604" s="126" t="str">
        <f>IF(B604="","",_xlfn.XLOOKUP(N604,#REF!,冷暖工资表!B:B))</f>
        <v/>
      </c>
      <c r="K604" s="126" t="str">
        <f t="shared" si="54"/>
        <v/>
      </c>
      <c r="L604" s="126" t="str">
        <f t="shared" si="55"/>
        <v/>
      </c>
      <c r="M604" s="126" t="str">
        <f>IF(Q604="","",_xlfn.XLOOKUP(Q604,立项!W:W,立项!H:H))</f>
        <v/>
      </c>
      <c r="N604" s="130" t="str">
        <f t="shared" si="56"/>
        <v/>
      </c>
      <c r="O604" s="130" t="str">
        <f t="shared" si="57"/>
        <v/>
      </c>
      <c r="P604" s="131" t="str">
        <f t="shared" si="58"/>
        <v/>
      </c>
      <c r="Q604" s="135" t="str">
        <f t="shared" si="59"/>
        <v/>
      </c>
      <c r="R604" s="103"/>
      <c r="S604" s="102"/>
      <c r="T604" s="102"/>
      <c r="U604" s="102"/>
    </row>
    <row r="605" s="93" customFormat="1" customHeight="1" spans="2:21">
      <c r="B605" s="94"/>
      <c r="C605" s="95"/>
      <c r="D605" s="95"/>
      <c r="E605" s="95"/>
      <c r="F605" s="96"/>
      <c r="G605" s="97"/>
      <c r="H605" s="98"/>
      <c r="I605" s="129" t="str">
        <f>IF(B605="","",_xlfn.XLOOKUP(N605,#REF!,#REF!))</f>
        <v/>
      </c>
      <c r="J605" s="126" t="str">
        <f>IF(B605="","",_xlfn.XLOOKUP(N605,#REF!,冷暖工资表!B:B))</f>
        <v/>
      </c>
      <c r="K605" s="126" t="str">
        <f t="shared" si="54"/>
        <v/>
      </c>
      <c r="L605" s="126" t="str">
        <f t="shared" si="55"/>
        <v/>
      </c>
      <c r="M605" s="126" t="str">
        <f>IF(Q605="","",_xlfn.XLOOKUP(Q605,立项!W:W,立项!H:H))</f>
        <v/>
      </c>
      <c r="N605" s="130" t="str">
        <f t="shared" si="56"/>
        <v/>
      </c>
      <c r="O605" s="130" t="str">
        <f t="shared" si="57"/>
        <v/>
      </c>
      <c r="P605" s="131" t="str">
        <f t="shared" si="58"/>
        <v/>
      </c>
      <c r="Q605" s="135" t="str">
        <f t="shared" si="59"/>
        <v/>
      </c>
      <c r="R605" s="103"/>
      <c r="S605" s="102"/>
      <c r="T605" s="102"/>
      <c r="U605" s="102"/>
    </row>
    <row r="606" s="93" customFormat="1" customHeight="1" spans="2:21">
      <c r="B606" s="94"/>
      <c r="C606" s="95"/>
      <c r="D606" s="95"/>
      <c r="E606" s="95"/>
      <c r="F606" s="96"/>
      <c r="G606" s="97"/>
      <c r="H606" s="98"/>
      <c r="I606" s="129" t="str">
        <f>IF(B606="","",_xlfn.XLOOKUP(N606,#REF!,#REF!))</f>
        <v/>
      </c>
      <c r="J606" s="126" t="str">
        <f>IF(B606="","",_xlfn.XLOOKUP(N606,#REF!,冷暖工资表!B:B))</f>
        <v/>
      </c>
      <c r="K606" s="126" t="str">
        <f t="shared" si="54"/>
        <v/>
      </c>
      <c r="L606" s="126" t="str">
        <f t="shared" si="55"/>
        <v/>
      </c>
      <c r="M606" s="126" t="str">
        <f>IF(Q606="","",_xlfn.XLOOKUP(Q606,立项!W:W,立项!H:H))</f>
        <v/>
      </c>
      <c r="N606" s="130" t="str">
        <f t="shared" si="56"/>
        <v/>
      </c>
      <c r="O606" s="130" t="str">
        <f t="shared" si="57"/>
        <v/>
      </c>
      <c r="P606" s="131" t="str">
        <f t="shared" si="58"/>
        <v/>
      </c>
      <c r="Q606" s="135" t="str">
        <f t="shared" si="59"/>
        <v/>
      </c>
      <c r="R606" s="103"/>
      <c r="S606" s="102"/>
      <c r="T606" s="102"/>
      <c r="U606" s="102"/>
    </row>
    <row r="607" s="93" customFormat="1" customHeight="1" spans="2:21">
      <c r="B607" s="94"/>
      <c r="C607" s="95"/>
      <c r="D607" s="95"/>
      <c r="E607" s="95"/>
      <c r="F607" s="96"/>
      <c r="G607" s="97"/>
      <c r="H607" s="98"/>
      <c r="I607" s="129" t="str">
        <f>IF(B607="","",_xlfn.XLOOKUP(N607,#REF!,#REF!))</f>
        <v/>
      </c>
      <c r="J607" s="126" t="str">
        <f>IF(B607="","",_xlfn.XLOOKUP(N607,#REF!,冷暖工资表!B:B))</f>
        <v/>
      </c>
      <c r="K607" s="126" t="str">
        <f t="shared" si="54"/>
        <v/>
      </c>
      <c r="L607" s="126" t="str">
        <f t="shared" si="55"/>
        <v/>
      </c>
      <c r="M607" s="126" t="str">
        <f>IF(Q607="","",_xlfn.XLOOKUP(Q607,立项!W:W,立项!H:H))</f>
        <v/>
      </c>
      <c r="N607" s="130" t="str">
        <f t="shared" si="56"/>
        <v/>
      </c>
      <c r="O607" s="130" t="str">
        <f t="shared" si="57"/>
        <v/>
      </c>
      <c r="P607" s="131" t="str">
        <f t="shared" si="58"/>
        <v/>
      </c>
      <c r="Q607" s="135" t="str">
        <f t="shared" si="59"/>
        <v/>
      </c>
      <c r="R607" s="103"/>
      <c r="S607" s="102"/>
      <c r="T607" s="102"/>
      <c r="U607" s="102"/>
    </row>
    <row r="608" s="93" customFormat="1" customHeight="1" spans="2:21">
      <c r="B608" s="94"/>
      <c r="C608" s="95"/>
      <c r="D608" s="95"/>
      <c r="E608" s="95"/>
      <c r="F608" s="96"/>
      <c r="G608" s="97"/>
      <c r="H608" s="98"/>
      <c r="I608" s="129" t="str">
        <f>IF(B608="","",_xlfn.XLOOKUP(N608,#REF!,#REF!))</f>
        <v/>
      </c>
      <c r="J608" s="126" t="str">
        <f>IF(B608="","",_xlfn.XLOOKUP(N608,#REF!,冷暖工资表!B:B))</f>
        <v/>
      </c>
      <c r="K608" s="126" t="str">
        <f t="shared" si="54"/>
        <v/>
      </c>
      <c r="L608" s="126" t="str">
        <f t="shared" si="55"/>
        <v/>
      </c>
      <c r="M608" s="126" t="str">
        <f>IF(Q608="","",_xlfn.XLOOKUP(Q608,立项!W:W,立项!H:H))</f>
        <v/>
      </c>
      <c r="N608" s="130" t="str">
        <f t="shared" si="56"/>
        <v/>
      </c>
      <c r="O608" s="130" t="str">
        <f t="shared" si="57"/>
        <v/>
      </c>
      <c r="P608" s="131" t="str">
        <f t="shared" si="58"/>
        <v/>
      </c>
      <c r="Q608" s="135" t="str">
        <f t="shared" si="59"/>
        <v/>
      </c>
      <c r="R608" s="103"/>
      <c r="S608" s="102"/>
      <c r="T608" s="102"/>
      <c r="U608" s="102"/>
    </row>
    <row r="609" s="93" customFormat="1" customHeight="1" spans="2:21">
      <c r="B609" s="94"/>
      <c r="C609" s="95"/>
      <c r="D609" s="95"/>
      <c r="E609" s="95"/>
      <c r="F609" s="96"/>
      <c r="G609" s="97"/>
      <c r="H609" s="98"/>
      <c r="I609" s="129" t="str">
        <f>IF(B609="","",_xlfn.XLOOKUP(N609,#REF!,#REF!))</f>
        <v/>
      </c>
      <c r="J609" s="126" t="str">
        <f>IF(B609="","",_xlfn.XLOOKUP(N609,#REF!,冷暖工资表!B:B))</f>
        <v/>
      </c>
      <c r="K609" s="126" t="str">
        <f t="shared" si="54"/>
        <v/>
      </c>
      <c r="L609" s="126" t="str">
        <f t="shared" si="55"/>
        <v/>
      </c>
      <c r="M609" s="126" t="str">
        <f>IF(Q609="","",_xlfn.XLOOKUP(Q609,立项!W:W,立项!H:H))</f>
        <v/>
      </c>
      <c r="N609" s="130" t="str">
        <f t="shared" si="56"/>
        <v/>
      </c>
      <c r="O609" s="130" t="str">
        <f t="shared" si="57"/>
        <v/>
      </c>
      <c r="P609" s="131" t="str">
        <f t="shared" si="58"/>
        <v/>
      </c>
      <c r="Q609" s="135" t="str">
        <f t="shared" si="59"/>
        <v/>
      </c>
      <c r="R609" s="103"/>
      <c r="S609" s="102"/>
      <c r="T609" s="102"/>
      <c r="U609" s="102"/>
    </row>
    <row r="610" s="93" customFormat="1" customHeight="1" spans="2:21">
      <c r="B610" s="94"/>
      <c r="C610" s="95"/>
      <c r="D610" s="95"/>
      <c r="E610" s="95"/>
      <c r="F610" s="96"/>
      <c r="G610" s="97"/>
      <c r="H610" s="98"/>
      <c r="I610" s="129" t="str">
        <f>IF(B610="","",_xlfn.XLOOKUP(N610,#REF!,#REF!))</f>
        <v/>
      </c>
      <c r="J610" s="126" t="str">
        <f>IF(B610="","",_xlfn.XLOOKUP(N610,#REF!,冷暖工资表!B:B))</f>
        <v/>
      </c>
      <c r="K610" s="126" t="str">
        <f t="shared" si="54"/>
        <v/>
      </c>
      <c r="L610" s="126" t="str">
        <f t="shared" si="55"/>
        <v/>
      </c>
      <c r="M610" s="126" t="str">
        <f>IF(Q610="","",_xlfn.XLOOKUP(Q610,立项!W:W,立项!H:H))</f>
        <v/>
      </c>
      <c r="N610" s="130" t="str">
        <f t="shared" si="56"/>
        <v/>
      </c>
      <c r="O610" s="130" t="str">
        <f t="shared" si="57"/>
        <v/>
      </c>
      <c r="P610" s="131" t="str">
        <f t="shared" si="58"/>
        <v/>
      </c>
      <c r="Q610" s="135" t="str">
        <f t="shared" si="59"/>
        <v/>
      </c>
      <c r="R610" s="103"/>
      <c r="S610" s="102"/>
      <c r="T610" s="102"/>
      <c r="U610" s="102"/>
    </row>
    <row r="611" s="93" customFormat="1" customHeight="1" spans="2:21">
      <c r="B611" s="94"/>
      <c r="C611" s="95"/>
      <c r="D611" s="95"/>
      <c r="E611" s="95"/>
      <c r="F611" s="96"/>
      <c r="G611" s="97"/>
      <c r="H611" s="98"/>
      <c r="I611" s="129" t="str">
        <f>IF(B611="","",_xlfn.XLOOKUP(N611,#REF!,#REF!))</f>
        <v/>
      </c>
      <c r="J611" s="126" t="str">
        <f>IF(B611="","",_xlfn.XLOOKUP(N611,#REF!,冷暖工资表!B:B))</f>
        <v/>
      </c>
      <c r="K611" s="126" t="str">
        <f t="shared" si="54"/>
        <v/>
      </c>
      <c r="L611" s="126" t="str">
        <f t="shared" si="55"/>
        <v/>
      </c>
      <c r="M611" s="126" t="str">
        <f>IF(Q611="","",_xlfn.XLOOKUP(Q611,立项!W:W,立项!H:H))</f>
        <v/>
      </c>
      <c r="N611" s="130" t="str">
        <f t="shared" si="56"/>
        <v/>
      </c>
      <c r="O611" s="130" t="str">
        <f t="shared" si="57"/>
        <v/>
      </c>
      <c r="P611" s="131" t="str">
        <f t="shared" si="58"/>
        <v/>
      </c>
      <c r="Q611" s="135" t="str">
        <f t="shared" si="59"/>
        <v/>
      </c>
      <c r="R611" s="103"/>
      <c r="S611" s="102"/>
      <c r="T611" s="102"/>
      <c r="U611" s="102"/>
    </row>
    <row r="612" s="93" customFormat="1" customHeight="1" spans="2:21">
      <c r="B612" s="94"/>
      <c r="C612" s="95"/>
      <c r="D612" s="95"/>
      <c r="E612" s="95"/>
      <c r="F612" s="96"/>
      <c r="G612" s="97"/>
      <c r="H612" s="98"/>
      <c r="I612" s="129" t="str">
        <f>IF(B612="","",_xlfn.XLOOKUP(N612,#REF!,#REF!))</f>
        <v/>
      </c>
      <c r="J612" s="126" t="str">
        <f>IF(B612="","",_xlfn.XLOOKUP(N612,#REF!,冷暖工资表!B:B))</f>
        <v/>
      </c>
      <c r="K612" s="126" t="str">
        <f t="shared" si="54"/>
        <v/>
      </c>
      <c r="L612" s="126" t="str">
        <f t="shared" si="55"/>
        <v/>
      </c>
      <c r="M612" s="126" t="str">
        <f>IF(Q612="","",_xlfn.XLOOKUP(Q612,立项!W:W,立项!H:H))</f>
        <v/>
      </c>
      <c r="N612" s="130" t="str">
        <f t="shared" si="56"/>
        <v/>
      </c>
      <c r="O612" s="130" t="str">
        <f t="shared" si="57"/>
        <v/>
      </c>
      <c r="P612" s="131" t="str">
        <f t="shared" si="58"/>
        <v/>
      </c>
      <c r="Q612" s="135" t="str">
        <f t="shared" si="59"/>
        <v/>
      </c>
      <c r="R612" s="103"/>
      <c r="S612" s="102"/>
      <c r="T612" s="102"/>
      <c r="U612" s="102"/>
    </row>
    <row r="613" s="93" customFormat="1" customHeight="1" spans="2:21">
      <c r="B613" s="94"/>
      <c r="C613" s="95"/>
      <c r="D613" s="95"/>
      <c r="E613" s="95"/>
      <c r="F613" s="96"/>
      <c r="G613" s="97"/>
      <c r="H613" s="98"/>
      <c r="I613" s="129" t="str">
        <f>IF(B613="","",_xlfn.XLOOKUP(N613,#REF!,#REF!))</f>
        <v/>
      </c>
      <c r="J613" s="126" t="str">
        <f>IF(B613="","",_xlfn.XLOOKUP(N613,#REF!,冷暖工资表!B:B))</f>
        <v/>
      </c>
      <c r="K613" s="126" t="str">
        <f t="shared" si="54"/>
        <v/>
      </c>
      <c r="L613" s="126" t="str">
        <f t="shared" si="55"/>
        <v/>
      </c>
      <c r="M613" s="126" t="str">
        <f>IF(Q613="","",_xlfn.XLOOKUP(Q613,立项!W:W,立项!H:H))</f>
        <v/>
      </c>
      <c r="N613" s="130" t="str">
        <f t="shared" si="56"/>
        <v/>
      </c>
      <c r="O613" s="130" t="str">
        <f t="shared" si="57"/>
        <v/>
      </c>
      <c r="P613" s="131" t="str">
        <f t="shared" si="58"/>
        <v/>
      </c>
      <c r="Q613" s="135" t="str">
        <f t="shared" si="59"/>
        <v/>
      </c>
      <c r="R613" s="103"/>
      <c r="S613" s="102"/>
      <c r="T613" s="102"/>
      <c r="U613" s="102"/>
    </row>
    <row r="614" s="93" customFormat="1" customHeight="1" spans="2:21">
      <c r="B614" s="94"/>
      <c r="C614" s="95"/>
      <c r="D614" s="95"/>
      <c r="E614" s="95"/>
      <c r="F614" s="96"/>
      <c r="G614" s="97"/>
      <c r="H614" s="98"/>
      <c r="I614" s="129" t="str">
        <f>IF(B614="","",_xlfn.XLOOKUP(N614,#REF!,#REF!))</f>
        <v/>
      </c>
      <c r="J614" s="126" t="str">
        <f>IF(B614="","",_xlfn.XLOOKUP(N614,#REF!,冷暖工资表!B:B))</f>
        <v/>
      </c>
      <c r="K614" s="126" t="str">
        <f t="shared" si="54"/>
        <v/>
      </c>
      <c r="L614" s="126" t="str">
        <f t="shared" si="55"/>
        <v/>
      </c>
      <c r="M614" s="126" t="str">
        <f>IF(Q614="","",_xlfn.XLOOKUP(Q614,立项!W:W,立项!H:H))</f>
        <v/>
      </c>
      <c r="N614" s="130" t="str">
        <f t="shared" si="56"/>
        <v/>
      </c>
      <c r="O614" s="130" t="str">
        <f t="shared" si="57"/>
        <v/>
      </c>
      <c r="P614" s="131" t="str">
        <f t="shared" si="58"/>
        <v/>
      </c>
      <c r="Q614" s="135" t="str">
        <f t="shared" si="59"/>
        <v/>
      </c>
      <c r="R614" s="103"/>
      <c r="S614" s="102"/>
      <c r="T614" s="102"/>
      <c r="U614" s="102"/>
    </row>
    <row r="615" s="93" customFormat="1" customHeight="1" spans="2:21">
      <c r="B615" s="94"/>
      <c r="C615" s="95"/>
      <c r="D615" s="95"/>
      <c r="E615" s="95"/>
      <c r="F615" s="96"/>
      <c r="G615" s="97"/>
      <c r="H615" s="98"/>
      <c r="I615" s="129" t="str">
        <f>IF(B615="","",_xlfn.XLOOKUP(N615,#REF!,#REF!))</f>
        <v/>
      </c>
      <c r="J615" s="126" t="str">
        <f>IF(B615="","",_xlfn.XLOOKUP(N615,#REF!,冷暖工资表!B:B))</f>
        <v/>
      </c>
      <c r="K615" s="126" t="str">
        <f t="shared" si="54"/>
        <v/>
      </c>
      <c r="L615" s="126" t="str">
        <f t="shared" si="55"/>
        <v/>
      </c>
      <c r="M615" s="126" t="str">
        <f>IF(Q615="","",_xlfn.XLOOKUP(Q615,立项!W:W,立项!H:H))</f>
        <v/>
      </c>
      <c r="N615" s="130" t="str">
        <f t="shared" si="56"/>
        <v/>
      </c>
      <c r="O615" s="130" t="str">
        <f t="shared" si="57"/>
        <v/>
      </c>
      <c r="P615" s="131" t="str">
        <f t="shared" si="58"/>
        <v/>
      </c>
      <c r="Q615" s="135" t="str">
        <f t="shared" si="59"/>
        <v/>
      </c>
      <c r="R615" s="103"/>
      <c r="S615" s="102"/>
      <c r="T615" s="102"/>
      <c r="U615" s="102"/>
    </row>
    <row r="616" s="93" customFormat="1" customHeight="1" spans="2:21">
      <c r="B616" s="94"/>
      <c r="C616" s="95"/>
      <c r="D616" s="95"/>
      <c r="E616" s="95"/>
      <c r="F616" s="96"/>
      <c r="G616" s="97"/>
      <c r="H616" s="98"/>
      <c r="I616" s="129" t="str">
        <f>IF(B616="","",_xlfn.XLOOKUP(N616,#REF!,#REF!))</f>
        <v/>
      </c>
      <c r="J616" s="126" t="str">
        <f>IF(B616="","",_xlfn.XLOOKUP(N616,#REF!,冷暖工资表!B:B))</f>
        <v/>
      </c>
      <c r="K616" s="126" t="str">
        <f t="shared" si="54"/>
        <v/>
      </c>
      <c r="L616" s="126" t="str">
        <f t="shared" si="55"/>
        <v/>
      </c>
      <c r="M616" s="126" t="str">
        <f>IF(Q616="","",_xlfn.XLOOKUP(Q616,立项!W:W,立项!H:H))</f>
        <v/>
      </c>
      <c r="N616" s="130" t="str">
        <f t="shared" si="56"/>
        <v/>
      </c>
      <c r="O616" s="130" t="str">
        <f t="shared" si="57"/>
        <v/>
      </c>
      <c r="P616" s="131" t="str">
        <f t="shared" si="58"/>
        <v/>
      </c>
      <c r="Q616" s="135" t="str">
        <f t="shared" si="59"/>
        <v/>
      </c>
      <c r="R616" s="103"/>
      <c r="S616" s="102"/>
      <c r="T616" s="102"/>
      <c r="U616" s="102"/>
    </row>
    <row r="617" s="93" customFormat="1" customHeight="1" spans="2:21">
      <c r="B617" s="94"/>
      <c r="C617" s="95"/>
      <c r="D617" s="95"/>
      <c r="E617" s="95"/>
      <c r="F617" s="96"/>
      <c r="G617" s="97"/>
      <c r="H617" s="98"/>
      <c r="I617" s="129" t="str">
        <f>IF(B617="","",_xlfn.XLOOKUP(N617,#REF!,#REF!))</f>
        <v/>
      </c>
      <c r="J617" s="126" t="str">
        <f>IF(B617="","",_xlfn.XLOOKUP(N617,#REF!,冷暖工资表!B:B))</f>
        <v/>
      </c>
      <c r="K617" s="126" t="str">
        <f t="shared" si="54"/>
        <v/>
      </c>
      <c r="L617" s="126" t="str">
        <f t="shared" si="55"/>
        <v/>
      </c>
      <c r="M617" s="126" t="str">
        <f>IF(Q617="","",_xlfn.XLOOKUP(Q617,立项!W:W,立项!H:H))</f>
        <v/>
      </c>
      <c r="N617" s="130" t="str">
        <f t="shared" si="56"/>
        <v/>
      </c>
      <c r="O617" s="130" t="str">
        <f t="shared" si="57"/>
        <v/>
      </c>
      <c r="P617" s="131" t="str">
        <f t="shared" si="58"/>
        <v/>
      </c>
      <c r="Q617" s="135" t="str">
        <f t="shared" si="59"/>
        <v/>
      </c>
      <c r="R617" s="103"/>
      <c r="S617" s="102"/>
      <c r="T617" s="102"/>
      <c r="U617" s="102"/>
    </row>
    <row r="618" s="93" customFormat="1" customHeight="1" spans="2:21">
      <c r="B618" s="94"/>
      <c r="C618" s="95"/>
      <c r="D618" s="95"/>
      <c r="E618" s="95"/>
      <c r="F618" s="96"/>
      <c r="G618" s="97"/>
      <c r="H618" s="98"/>
      <c r="I618" s="129" t="str">
        <f>IF(B618="","",_xlfn.XLOOKUP(N618,#REF!,#REF!))</f>
        <v/>
      </c>
      <c r="J618" s="126" t="str">
        <f>IF(B618="","",_xlfn.XLOOKUP(N618,#REF!,冷暖工资表!B:B))</f>
        <v/>
      </c>
      <c r="K618" s="126" t="str">
        <f t="shared" si="54"/>
        <v/>
      </c>
      <c r="L618" s="126" t="str">
        <f t="shared" si="55"/>
        <v/>
      </c>
      <c r="M618" s="126" t="str">
        <f>IF(Q618="","",_xlfn.XLOOKUP(Q618,立项!W:W,立项!H:H))</f>
        <v/>
      </c>
      <c r="N618" s="130" t="str">
        <f t="shared" si="56"/>
        <v/>
      </c>
      <c r="O618" s="130" t="str">
        <f t="shared" si="57"/>
        <v/>
      </c>
      <c r="P618" s="131" t="str">
        <f t="shared" si="58"/>
        <v/>
      </c>
      <c r="Q618" s="135" t="str">
        <f t="shared" si="59"/>
        <v/>
      </c>
      <c r="R618" s="103"/>
      <c r="S618" s="102"/>
      <c r="T618" s="102"/>
      <c r="U618" s="102"/>
    </row>
    <row r="619" s="93" customFormat="1" customHeight="1" spans="2:21">
      <c r="B619" s="94"/>
      <c r="C619" s="95"/>
      <c r="D619" s="95"/>
      <c r="E619" s="95"/>
      <c r="F619" s="96"/>
      <c r="G619" s="97"/>
      <c r="H619" s="98"/>
      <c r="I619" s="129" t="str">
        <f>IF(B619="","",_xlfn.XLOOKUP(N619,#REF!,#REF!))</f>
        <v/>
      </c>
      <c r="J619" s="126" t="str">
        <f>IF(B619="","",_xlfn.XLOOKUP(N619,#REF!,冷暖工资表!B:B))</f>
        <v/>
      </c>
      <c r="K619" s="126" t="str">
        <f t="shared" si="54"/>
        <v/>
      </c>
      <c r="L619" s="126" t="str">
        <f t="shared" si="55"/>
        <v/>
      </c>
      <c r="M619" s="126" t="str">
        <f>IF(Q619="","",_xlfn.XLOOKUP(Q619,立项!W:W,立项!H:H))</f>
        <v/>
      </c>
      <c r="N619" s="130" t="str">
        <f t="shared" si="56"/>
        <v/>
      </c>
      <c r="O619" s="130" t="str">
        <f t="shared" si="57"/>
        <v/>
      </c>
      <c r="P619" s="131" t="str">
        <f t="shared" si="58"/>
        <v/>
      </c>
      <c r="Q619" s="135" t="str">
        <f t="shared" si="59"/>
        <v/>
      </c>
      <c r="R619" s="103"/>
      <c r="S619" s="102"/>
      <c r="T619" s="102"/>
      <c r="U619" s="102"/>
    </row>
    <row r="620" s="93" customFormat="1" customHeight="1" spans="2:21">
      <c r="B620" s="94"/>
      <c r="C620" s="95"/>
      <c r="D620" s="95"/>
      <c r="E620" s="95"/>
      <c r="F620" s="96"/>
      <c r="G620" s="97"/>
      <c r="H620" s="98"/>
      <c r="I620" s="129" t="str">
        <f>IF(B620="","",_xlfn.XLOOKUP(N620,#REF!,#REF!))</f>
        <v/>
      </c>
      <c r="J620" s="126" t="str">
        <f>IF(B620="","",_xlfn.XLOOKUP(N620,#REF!,冷暖工资表!B:B))</f>
        <v/>
      </c>
      <c r="K620" s="126" t="str">
        <f t="shared" si="54"/>
        <v/>
      </c>
      <c r="L620" s="126" t="str">
        <f t="shared" si="55"/>
        <v/>
      </c>
      <c r="M620" s="126" t="str">
        <f>IF(Q620="","",_xlfn.XLOOKUP(Q620,立项!W:W,立项!H:H))</f>
        <v/>
      </c>
      <c r="N620" s="130" t="str">
        <f t="shared" si="56"/>
        <v/>
      </c>
      <c r="O620" s="130" t="str">
        <f t="shared" si="57"/>
        <v/>
      </c>
      <c r="P620" s="131" t="str">
        <f t="shared" si="58"/>
        <v/>
      </c>
      <c r="Q620" s="135" t="str">
        <f t="shared" si="59"/>
        <v/>
      </c>
      <c r="R620" s="103"/>
      <c r="S620" s="102"/>
      <c r="T620" s="102"/>
      <c r="U620" s="102"/>
    </row>
    <row r="621" s="93" customFormat="1" customHeight="1" spans="2:21">
      <c r="B621" s="94"/>
      <c r="C621" s="95"/>
      <c r="D621" s="95"/>
      <c r="E621" s="95"/>
      <c r="F621" s="96"/>
      <c r="G621" s="97"/>
      <c r="H621" s="98"/>
      <c r="I621" s="129" t="str">
        <f>IF(B621="","",_xlfn.XLOOKUP(N621,#REF!,#REF!))</f>
        <v/>
      </c>
      <c r="J621" s="126" t="str">
        <f>IF(B621="","",_xlfn.XLOOKUP(N621,#REF!,冷暖工资表!B:B))</f>
        <v/>
      </c>
      <c r="K621" s="126" t="str">
        <f t="shared" si="54"/>
        <v/>
      </c>
      <c r="L621" s="126" t="str">
        <f t="shared" si="55"/>
        <v/>
      </c>
      <c r="M621" s="126" t="str">
        <f>IF(Q621="","",_xlfn.XLOOKUP(Q621,立项!W:W,立项!H:H))</f>
        <v/>
      </c>
      <c r="N621" s="130" t="str">
        <f t="shared" si="56"/>
        <v/>
      </c>
      <c r="O621" s="130" t="str">
        <f t="shared" si="57"/>
        <v/>
      </c>
      <c r="P621" s="131" t="str">
        <f t="shared" si="58"/>
        <v/>
      </c>
      <c r="Q621" s="135" t="str">
        <f t="shared" si="59"/>
        <v/>
      </c>
      <c r="R621" s="103"/>
      <c r="S621" s="102"/>
      <c r="T621" s="102"/>
      <c r="U621" s="102"/>
    </row>
    <row r="622" s="93" customFormat="1" customHeight="1" spans="2:21">
      <c r="B622" s="94"/>
      <c r="C622" s="95"/>
      <c r="D622" s="95"/>
      <c r="E622" s="95"/>
      <c r="F622" s="96"/>
      <c r="G622" s="97"/>
      <c r="H622" s="98"/>
      <c r="I622" s="129" t="str">
        <f>IF(B622="","",_xlfn.XLOOKUP(N622,#REF!,#REF!))</f>
        <v/>
      </c>
      <c r="J622" s="126" t="str">
        <f>IF(B622="","",_xlfn.XLOOKUP(N622,#REF!,冷暖工资表!B:B))</f>
        <v/>
      </c>
      <c r="K622" s="126" t="str">
        <f t="shared" si="54"/>
        <v/>
      </c>
      <c r="L622" s="126" t="str">
        <f t="shared" si="55"/>
        <v/>
      </c>
      <c r="M622" s="126" t="str">
        <f>IF(Q622="","",_xlfn.XLOOKUP(Q622,立项!W:W,立项!H:H))</f>
        <v/>
      </c>
      <c r="N622" s="130" t="str">
        <f t="shared" si="56"/>
        <v/>
      </c>
      <c r="O622" s="130" t="str">
        <f t="shared" si="57"/>
        <v/>
      </c>
      <c r="P622" s="131" t="str">
        <f t="shared" si="58"/>
        <v/>
      </c>
      <c r="Q622" s="135" t="str">
        <f t="shared" si="59"/>
        <v/>
      </c>
      <c r="R622" s="103"/>
      <c r="S622" s="102"/>
      <c r="T622" s="102"/>
      <c r="U622" s="102"/>
    </row>
    <row r="623" s="93" customFormat="1" customHeight="1" spans="2:21">
      <c r="B623" s="94"/>
      <c r="C623" s="95"/>
      <c r="D623" s="95"/>
      <c r="E623" s="95"/>
      <c r="F623" s="96"/>
      <c r="G623" s="97"/>
      <c r="H623" s="98"/>
      <c r="I623" s="129" t="str">
        <f>IF(B623="","",_xlfn.XLOOKUP(N623,#REF!,#REF!))</f>
        <v/>
      </c>
      <c r="J623" s="126" t="str">
        <f>IF(B623="","",_xlfn.XLOOKUP(N623,#REF!,冷暖工资表!B:B))</f>
        <v/>
      </c>
      <c r="K623" s="126" t="str">
        <f t="shared" si="54"/>
        <v/>
      </c>
      <c r="L623" s="126" t="str">
        <f t="shared" si="55"/>
        <v/>
      </c>
      <c r="M623" s="126" t="str">
        <f>IF(Q623="","",_xlfn.XLOOKUP(Q623,立项!W:W,立项!H:H))</f>
        <v/>
      </c>
      <c r="N623" s="130" t="str">
        <f t="shared" si="56"/>
        <v/>
      </c>
      <c r="O623" s="130" t="str">
        <f t="shared" si="57"/>
        <v/>
      </c>
      <c r="P623" s="131" t="str">
        <f t="shared" si="58"/>
        <v/>
      </c>
      <c r="Q623" s="135" t="str">
        <f t="shared" si="59"/>
        <v/>
      </c>
      <c r="R623" s="103"/>
      <c r="S623" s="102"/>
      <c r="T623" s="102"/>
      <c r="U623" s="102"/>
    </row>
    <row r="624" s="93" customFormat="1" customHeight="1" spans="2:21">
      <c r="B624" s="94"/>
      <c r="C624" s="95"/>
      <c r="D624" s="95"/>
      <c r="E624" s="95"/>
      <c r="F624" s="96"/>
      <c r="G624" s="97"/>
      <c r="H624" s="98"/>
      <c r="I624" s="129" t="str">
        <f>IF(B624="","",_xlfn.XLOOKUP(N624,#REF!,#REF!))</f>
        <v/>
      </c>
      <c r="J624" s="126" t="str">
        <f>IF(B624="","",_xlfn.XLOOKUP(N624,#REF!,冷暖工资表!B:B))</f>
        <v/>
      </c>
      <c r="K624" s="126" t="str">
        <f t="shared" si="54"/>
        <v/>
      </c>
      <c r="L624" s="126" t="str">
        <f t="shared" si="55"/>
        <v/>
      </c>
      <c r="M624" s="126" t="str">
        <f>IF(Q624="","",_xlfn.XLOOKUP(Q624,立项!W:W,立项!H:H))</f>
        <v/>
      </c>
      <c r="N624" s="130" t="str">
        <f t="shared" si="56"/>
        <v/>
      </c>
      <c r="O624" s="130" t="str">
        <f t="shared" si="57"/>
        <v/>
      </c>
      <c r="P624" s="131" t="str">
        <f t="shared" si="58"/>
        <v/>
      </c>
      <c r="Q624" s="135" t="str">
        <f t="shared" si="59"/>
        <v/>
      </c>
      <c r="R624" s="103"/>
      <c r="S624" s="102"/>
      <c r="T624" s="102"/>
      <c r="U624" s="102"/>
    </row>
    <row r="625" s="93" customFormat="1" customHeight="1" spans="2:21">
      <c r="B625" s="94"/>
      <c r="C625" s="95"/>
      <c r="D625" s="95"/>
      <c r="E625" s="95"/>
      <c r="F625" s="96"/>
      <c r="G625" s="97"/>
      <c r="H625" s="98"/>
      <c r="I625" s="129" t="str">
        <f>IF(B625="","",_xlfn.XLOOKUP(N625,#REF!,#REF!))</f>
        <v/>
      </c>
      <c r="J625" s="126" t="str">
        <f>IF(B625="","",_xlfn.XLOOKUP(N625,#REF!,冷暖工资表!B:B))</f>
        <v/>
      </c>
      <c r="K625" s="126" t="str">
        <f t="shared" si="54"/>
        <v/>
      </c>
      <c r="L625" s="126" t="str">
        <f t="shared" si="55"/>
        <v/>
      </c>
      <c r="M625" s="126" t="str">
        <f>IF(Q625="","",_xlfn.XLOOKUP(Q625,立项!W:W,立项!H:H))</f>
        <v/>
      </c>
      <c r="N625" s="130" t="str">
        <f t="shared" si="56"/>
        <v/>
      </c>
      <c r="O625" s="130" t="str">
        <f t="shared" si="57"/>
        <v/>
      </c>
      <c r="P625" s="131" t="str">
        <f t="shared" si="58"/>
        <v/>
      </c>
      <c r="Q625" s="135" t="str">
        <f t="shared" si="59"/>
        <v/>
      </c>
      <c r="R625" s="103"/>
      <c r="S625" s="102"/>
      <c r="T625" s="102"/>
      <c r="U625" s="102"/>
    </row>
    <row r="626" s="93" customFormat="1" customHeight="1" spans="2:21">
      <c r="B626" s="94"/>
      <c r="C626" s="95"/>
      <c r="D626" s="95"/>
      <c r="E626" s="95"/>
      <c r="F626" s="96"/>
      <c r="G626" s="97"/>
      <c r="H626" s="98"/>
      <c r="I626" s="129" t="str">
        <f>IF(B626="","",_xlfn.XLOOKUP(N626,#REF!,#REF!))</f>
        <v/>
      </c>
      <c r="J626" s="126" t="str">
        <f>IF(B626="","",_xlfn.XLOOKUP(N626,#REF!,冷暖工资表!B:B))</f>
        <v/>
      </c>
      <c r="K626" s="126" t="str">
        <f t="shared" si="54"/>
        <v/>
      </c>
      <c r="L626" s="126" t="str">
        <f t="shared" si="55"/>
        <v/>
      </c>
      <c r="M626" s="126" t="str">
        <f>IF(Q626="","",_xlfn.XLOOKUP(Q626,立项!W:W,立项!H:H))</f>
        <v/>
      </c>
      <c r="N626" s="130" t="str">
        <f t="shared" si="56"/>
        <v/>
      </c>
      <c r="O626" s="130" t="str">
        <f t="shared" si="57"/>
        <v/>
      </c>
      <c r="P626" s="131" t="str">
        <f t="shared" si="58"/>
        <v/>
      </c>
      <c r="Q626" s="135" t="str">
        <f t="shared" si="59"/>
        <v/>
      </c>
      <c r="R626" s="103"/>
      <c r="S626" s="102"/>
      <c r="T626" s="102"/>
      <c r="U626" s="102"/>
    </row>
    <row r="627" s="93" customFormat="1" customHeight="1" spans="2:21">
      <c r="B627" s="94"/>
      <c r="C627" s="95"/>
      <c r="D627" s="95"/>
      <c r="E627" s="95"/>
      <c r="F627" s="96"/>
      <c r="G627" s="97"/>
      <c r="H627" s="98"/>
      <c r="I627" s="129" t="str">
        <f>IF(B627="","",_xlfn.XLOOKUP(N627,#REF!,#REF!))</f>
        <v/>
      </c>
      <c r="J627" s="126" t="str">
        <f>IF(B627="","",_xlfn.XLOOKUP(N627,#REF!,冷暖工资表!B:B))</f>
        <v/>
      </c>
      <c r="K627" s="126" t="str">
        <f t="shared" si="54"/>
        <v/>
      </c>
      <c r="L627" s="126" t="str">
        <f t="shared" si="55"/>
        <v/>
      </c>
      <c r="M627" s="126" t="str">
        <f>IF(Q627="","",_xlfn.XLOOKUP(Q627,立项!W:W,立项!H:H))</f>
        <v/>
      </c>
      <c r="N627" s="130" t="str">
        <f t="shared" si="56"/>
        <v/>
      </c>
      <c r="O627" s="130" t="str">
        <f t="shared" si="57"/>
        <v/>
      </c>
      <c r="P627" s="131" t="str">
        <f t="shared" si="58"/>
        <v/>
      </c>
      <c r="Q627" s="135" t="str">
        <f t="shared" si="59"/>
        <v/>
      </c>
      <c r="R627" s="103"/>
      <c r="S627" s="102"/>
      <c r="T627" s="102"/>
      <c r="U627" s="102"/>
    </row>
    <row r="628" s="93" customFormat="1" customHeight="1" spans="2:21">
      <c r="B628" s="94"/>
      <c r="C628" s="95"/>
      <c r="D628" s="95"/>
      <c r="E628" s="95"/>
      <c r="F628" s="96"/>
      <c r="G628" s="97"/>
      <c r="H628" s="98"/>
      <c r="I628" s="129" t="str">
        <f>IF(B628="","",_xlfn.XLOOKUP(N628,#REF!,#REF!))</f>
        <v/>
      </c>
      <c r="J628" s="126" t="str">
        <f>IF(B628="","",_xlfn.XLOOKUP(N628,#REF!,冷暖工资表!B:B))</f>
        <v/>
      </c>
      <c r="K628" s="126" t="str">
        <f t="shared" si="54"/>
        <v/>
      </c>
      <c r="L628" s="126" t="str">
        <f t="shared" si="55"/>
        <v/>
      </c>
      <c r="M628" s="126" t="str">
        <f>IF(Q628="","",_xlfn.XLOOKUP(Q628,立项!W:W,立项!H:H))</f>
        <v/>
      </c>
      <c r="N628" s="130" t="str">
        <f t="shared" si="56"/>
        <v/>
      </c>
      <c r="O628" s="130" t="str">
        <f t="shared" si="57"/>
        <v/>
      </c>
      <c r="P628" s="131" t="str">
        <f t="shared" si="58"/>
        <v/>
      </c>
      <c r="Q628" s="135" t="str">
        <f t="shared" si="59"/>
        <v/>
      </c>
      <c r="R628" s="103"/>
      <c r="S628" s="102"/>
      <c r="T628" s="102"/>
      <c r="U628" s="102"/>
    </row>
    <row r="629" s="93" customFormat="1" customHeight="1" spans="2:21">
      <c r="B629" s="94"/>
      <c r="C629" s="95"/>
      <c r="D629" s="95"/>
      <c r="E629" s="95"/>
      <c r="F629" s="96"/>
      <c r="G629" s="97"/>
      <c r="H629" s="98"/>
      <c r="I629" s="129" t="str">
        <f>IF(B629="","",_xlfn.XLOOKUP(N629,#REF!,#REF!))</f>
        <v/>
      </c>
      <c r="J629" s="126" t="str">
        <f>IF(B629="","",_xlfn.XLOOKUP(N629,#REF!,冷暖工资表!B:B))</f>
        <v/>
      </c>
      <c r="K629" s="126" t="str">
        <f t="shared" si="54"/>
        <v/>
      </c>
      <c r="L629" s="126" t="str">
        <f t="shared" si="55"/>
        <v/>
      </c>
      <c r="M629" s="126" t="str">
        <f>IF(Q629="","",_xlfn.XLOOKUP(Q629,立项!W:W,立项!H:H))</f>
        <v/>
      </c>
      <c r="N629" s="130" t="str">
        <f t="shared" si="56"/>
        <v/>
      </c>
      <c r="O629" s="130" t="str">
        <f t="shared" si="57"/>
        <v/>
      </c>
      <c r="P629" s="131" t="str">
        <f t="shared" si="58"/>
        <v/>
      </c>
      <c r="Q629" s="135" t="str">
        <f t="shared" si="59"/>
        <v/>
      </c>
      <c r="R629" s="103"/>
      <c r="S629" s="102"/>
      <c r="T629" s="102"/>
      <c r="U629" s="102"/>
    </row>
    <row r="630" s="93" customFormat="1" customHeight="1" spans="2:21">
      <c r="B630" s="94"/>
      <c r="C630" s="95"/>
      <c r="D630" s="95"/>
      <c r="E630" s="95"/>
      <c r="F630" s="96"/>
      <c r="G630" s="97"/>
      <c r="H630" s="98"/>
      <c r="I630" s="129" t="str">
        <f>IF(B630="","",_xlfn.XLOOKUP(N630,#REF!,#REF!))</f>
        <v/>
      </c>
      <c r="J630" s="126" t="str">
        <f>IF(B630="","",_xlfn.XLOOKUP(N630,#REF!,冷暖工资表!B:B))</f>
        <v/>
      </c>
      <c r="K630" s="126" t="str">
        <f t="shared" si="54"/>
        <v/>
      </c>
      <c r="L630" s="126" t="str">
        <f t="shared" si="55"/>
        <v/>
      </c>
      <c r="M630" s="126" t="str">
        <f>IF(Q630="","",_xlfn.XLOOKUP(Q630,立项!W:W,立项!H:H))</f>
        <v/>
      </c>
      <c r="N630" s="130" t="str">
        <f t="shared" si="56"/>
        <v/>
      </c>
      <c r="O630" s="130" t="str">
        <f t="shared" si="57"/>
        <v/>
      </c>
      <c r="P630" s="131" t="str">
        <f t="shared" si="58"/>
        <v/>
      </c>
      <c r="Q630" s="135" t="str">
        <f t="shared" si="59"/>
        <v/>
      </c>
      <c r="R630" s="103"/>
      <c r="S630" s="102"/>
      <c r="T630" s="102"/>
      <c r="U630" s="102"/>
    </row>
    <row r="631" s="93" customFormat="1" customHeight="1" spans="2:21">
      <c r="B631" s="94"/>
      <c r="C631" s="95"/>
      <c r="D631" s="95"/>
      <c r="E631" s="95"/>
      <c r="F631" s="96"/>
      <c r="G631" s="97"/>
      <c r="H631" s="98"/>
      <c r="I631" s="129" t="str">
        <f>IF(B631="","",_xlfn.XLOOKUP(N631,#REF!,#REF!))</f>
        <v/>
      </c>
      <c r="J631" s="126" t="str">
        <f>IF(B631="","",_xlfn.XLOOKUP(N631,#REF!,冷暖工资表!B:B))</f>
        <v/>
      </c>
      <c r="K631" s="126" t="str">
        <f t="shared" si="54"/>
        <v/>
      </c>
      <c r="L631" s="126" t="str">
        <f t="shared" si="55"/>
        <v/>
      </c>
      <c r="M631" s="126" t="str">
        <f>IF(Q631="","",_xlfn.XLOOKUP(Q631,立项!W:W,立项!H:H))</f>
        <v/>
      </c>
      <c r="N631" s="130" t="str">
        <f t="shared" si="56"/>
        <v/>
      </c>
      <c r="O631" s="130" t="str">
        <f t="shared" si="57"/>
        <v/>
      </c>
      <c r="P631" s="131" t="str">
        <f t="shared" si="58"/>
        <v/>
      </c>
      <c r="Q631" s="135" t="str">
        <f t="shared" si="59"/>
        <v/>
      </c>
      <c r="R631" s="103"/>
      <c r="S631" s="102"/>
      <c r="T631" s="102"/>
      <c r="U631" s="102"/>
    </row>
    <row r="632" s="93" customFormat="1" customHeight="1" spans="2:21">
      <c r="B632" s="94"/>
      <c r="C632" s="95"/>
      <c r="D632" s="95"/>
      <c r="E632" s="95"/>
      <c r="F632" s="96"/>
      <c r="G632" s="97"/>
      <c r="H632" s="98"/>
      <c r="I632" s="129" t="str">
        <f>IF(B632="","",_xlfn.XLOOKUP(N632,#REF!,#REF!))</f>
        <v/>
      </c>
      <c r="J632" s="126" t="str">
        <f>IF(B632="","",_xlfn.XLOOKUP(N632,#REF!,冷暖工资表!B:B))</f>
        <v/>
      </c>
      <c r="K632" s="126" t="str">
        <f t="shared" si="54"/>
        <v/>
      </c>
      <c r="L632" s="126" t="str">
        <f t="shared" si="55"/>
        <v/>
      </c>
      <c r="M632" s="126" t="str">
        <f>IF(Q632="","",_xlfn.XLOOKUP(Q632,立项!W:W,立项!H:H))</f>
        <v/>
      </c>
      <c r="N632" s="130" t="str">
        <f t="shared" si="56"/>
        <v/>
      </c>
      <c r="O632" s="130" t="str">
        <f t="shared" si="57"/>
        <v/>
      </c>
      <c r="P632" s="131" t="str">
        <f t="shared" si="58"/>
        <v/>
      </c>
      <c r="Q632" s="135" t="str">
        <f t="shared" si="59"/>
        <v/>
      </c>
      <c r="R632" s="103"/>
      <c r="S632" s="102"/>
      <c r="T632" s="102"/>
      <c r="U632" s="102"/>
    </row>
    <row r="633" s="93" customFormat="1" customHeight="1" spans="2:21">
      <c r="B633" s="94"/>
      <c r="C633" s="95"/>
      <c r="D633" s="95"/>
      <c r="E633" s="95"/>
      <c r="F633" s="96"/>
      <c r="G633" s="97"/>
      <c r="H633" s="98"/>
      <c r="I633" s="129" t="str">
        <f>IF(B633="","",_xlfn.XLOOKUP(N633,#REF!,#REF!))</f>
        <v/>
      </c>
      <c r="J633" s="126" t="str">
        <f>IF(B633="","",_xlfn.XLOOKUP(N633,#REF!,冷暖工资表!B:B))</f>
        <v/>
      </c>
      <c r="K633" s="126" t="str">
        <f t="shared" si="54"/>
        <v/>
      </c>
      <c r="L633" s="126" t="str">
        <f t="shared" si="55"/>
        <v/>
      </c>
      <c r="M633" s="126" t="str">
        <f>IF(Q633="","",_xlfn.XLOOKUP(Q633,立项!W:W,立项!H:H))</f>
        <v/>
      </c>
      <c r="N633" s="130" t="str">
        <f t="shared" si="56"/>
        <v/>
      </c>
      <c r="O633" s="130" t="str">
        <f t="shared" si="57"/>
        <v/>
      </c>
      <c r="P633" s="131" t="str">
        <f t="shared" si="58"/>
        <v/>
      </c>
      <c r="Q633" s="135" t="str">
        <f t="shared" si="59"/>
        <v/>
      </c>
      <c r="R633" s="103"/>
      <c r="S633" s="102"/>
      <c r="T633" s="102"/>
      <c r="U633" s="102"/>
    </row>
    <row r="634" s="93" customFormat="1" customHeight="1" spans="2:21">
      <c r="B634" s="94"/>
      <c r="C634" s="95"/>
      <c r="D634" s="95"/>
      <c r="E634" s="95"/>
      <c r="F634" s="96"/>
      <c r="G634" s="97"/>
      <c r="H634" s="98"/>
      <c r="I634" s="129" t="str">
        <f>IF(B634="","",_xlfn.XLOOKUP(N634,#REF!,#REF!))</f>
        <v/>
      </c>
      <c r="J634" s="126" t="str">
        <f>IF(B634="","",_xlfn.XLOOKUP(N634,#REF!,冷暖工资表!B:B))</f>
        <v/>
      </c>
      <c r="K634" s="126" t="str">
        <f t="shared" si="54"/>
        <v/>
      </c>
      <c r="L634" s="126" t="str">
        <f t="shared" si="55"/>
        <v/>
      </c>
      <c r="M634" s="126" t="str">
        <f>IF(Q634="","",_xlfn.XLOOKUP(Q634,立项!W:W,立项!H:H))</f>
        <v/>
      </c>
      <c r="N634" s="130" t="str">
        <f t="shared" si="56"/>
        <v/>
      </c>
      <c r="O634" s="130" t="str">
        <f t="shared" si="57"/>
        <v/>
      </c>
      <c r="P634" s="131" t="str">
        <f t="shared" si="58"/>
        <v/>
      </c>
      <c r="Q634" s="135" t="str">
        <f t="shared" si="59"/>
        <v/>
      </c>
      <c r="R634" s="103"/>
      <c r="S634" s="102"/>
      <c r="T634" s="102"/>
      <c r="U634" s="102"/>
    </row>
    <row r="635" s="93" customFormat="1" customHeight="1" spans="2:21">
      <c r="B635" s="94"/>
      <c r="C635" s="95"/>
      <c r="D635" s="95"/>
      <c r="E635" s="95"/>
      <c r="F635" s="96"/>
      <c r="G635" s="97"/>
      <c r="H635" s="98"/>
      <c r="I635" s="129" t="str">
        <f>IF(B635="","",_xlfn.XLOOKUP(N635,#REF!,#REF!))</f>
        <v/>
      </c>
      <c r="J635" s="126" t="str">
        <f>IF(B635="","",_xlfn.XLOOKUP(N635,#REF!,冷暖工资表!B:B))</f>
        <v/>
      </c>
      <c r="K635" s="126" t="str">
        <f t="shared" si="54"/>
        <v/>
      </c>
      <c r="L635" s="126" t="str">
        <f t="shared" si="55"/>
        <v/>
      </c>
      <c r="M635" s="126" t="str">
        <f>IF(Q635="","",_xlfn.XLOOKUP(Q635,立项!W:W,立项!H:H))</f>
        <v/>
      </c>
      <c r="N635" s="130" t="str">
        <f t="shared" si="56"/>
        <v/>
      </c>
      <c r="O635" s="130" t="str">
        <f t="shared" si="57"/>
        <v/>
      </c>
      <c r="P635" s="131" t="str">
        <f t="shared" si="58"/>
        <v/>
      </c>
      <c r="Q635" s="135" t="str">
        <f t="shared" si="59"/>
        <v/>
      </c>
      <c r="R635" s="103"/>
      <c r="S635" s="102"/>
      <c r="T635" s="102"/>
      <c r="U635" s="102"/>
    </row>
    <row r="636" s="93" customFormat="1" customHeight="1" spans="2:21">
      <c r="B636" s="94"/>
      <c r="C636" s="95"/>
      <c r="D636" s="95"/>
      <c r="E636" s="95"/>
      <c r="F636" s="96"/>
      <c r="G636" s="97"/>
      <c r="H636" s="98"/>
      <c r="I636" s="129" t="str">
        <f>IF(B636="","",_xlfn.XLOOKUP(N636,#REF!,#REF!))</f>
        <v/>
      </c>
      <c r="J636" s="126" t="str">
        <f>IF(B636="","",_xlfn.XLOOKUP(N636,#REF!,冷暖工资表!B:B))</f>
        <v/>
      </c>
      <c r="K636" s="126" t="str">
        <f t="shared" si="54"/>
        <v/>
      </c>
      <c r="L636" s="126" t="str">
        <f t="shared" si="55"/>
        <v/>
      </c>
      <c r="M636" s="126" t="str">
        <f>IF(Q636="","",_xlfn.XLOOKUP(Q636,立项!W:W,立项!H:H))</f>
        <v/>
      </c>
      <c r="N636" s="130" t="str">
        <f t="shared" si="56"/>
        <v/>
      </c>
      <c r="O636" s="130" t="str">
        <f t="shared" si="57"/>
        <v/>
      </c>
      <c r="P636" s="131" t="str">
        <f t="shared" si="58"/>
        <v/>
      </c>
      <c r="Q636" s="135" t="str">
        <f t="shared" si="59"/>
        <v/>
      </c>
      <c r="R636" s="103"/>
      <c r="S636" s="102"/>
      <c r="T636" s="102"/>
      <c r="U636" s="102"/>
    </row>
    <row r="637" s="93" customFormat="1" customHeight="1" spans="2:21">
      <c r="B637" s="94"/>
      <c r="C637" s="95"/>
      <c r="D637" s="95"/>
      <c r="E637" s="95"/>
      <c r="F637" s="96"/>
      <c r="G637" s="97"/>
      <c r="H637" s="98"/>
      <c r="I637" s="129" t="str">
        <f>IF(B637="","",_xlfn.XLOOKUP(N637,#REF!,#REF!))</f>
        <v/>
      </c>
      <c r="J637" s="126" t="str">
        <f>IF(B637="","",_xlfn.XLOOKUP(N637,#REF!,冷暖工资表!B:B))</f>
        <v/>
      </c>
      <c r="K637" s="126" t="str">
        <f t="shared" si="54"/>
        <v/>
      </c>
      <c r="L637" s="126" t="str">
        <f t="shared" si="55"/>
        <v/>
      </c>
      <c r="M637" s="126" t="str">
        <f>IF(Q637="","",_xlfn.XLOOKUP(Q637,立项!W:W,立项!H:H))</f>
        <v/>
      </c>
      <c r="N637" s="130" t="str">
        <f t="shared" si="56"/>
        <v/>
      </c>
      <c r="O637" s="130" t="str">
        <f t="shared" si="57"/>
        <v/>
      </c>
      <c r="P637" s="131" t="str">
        <f t="shared" si="58"/>
        <v/>
      </c>
      <c r="Q637" s="135" t="str">
        <f t="shared" si="59"/>
        <v/>
      </c>
      <c r="R637" s="103"/>
      <c r="S637" s="102"/>
      <c r="T637" s="102"/>
      <c r="U637" s="102"/>
    </row>
    <row r="638" s="93" customFormat="1" customHeight="1" spans="2:21">
      <c r="B638" s="94"/>
      <c r="C638" s="95"/>
      <c r="D638" s="95"/>
      <c r="E638" s="95"/>
      <c r="F638" s="96"/>
      <c r="G638" s="97"/>
      <c r="H638" s="98"/>
      <c r="I638" s="129" t="str">
        <f>IF(B638="","",_xlfn.XLOOKUP(N638,#REF!,#REF!))</f>
        <v/>
      </c>
      <c r="J638" s="126" t="str">
        <f>IF(B638="","",_xlfn.XLOOKUP(N638,#REF!,冷暖工资表!B:B))</f>
        <v/>
      </c>
      <c r="K638" s="126" t="str">
        <f t="shared" si="54"/>
        <v/>
      </c>
      <c r="L638" s="126" t="str">
        <f t="shared" si="55"/>
        <v/>
      </c>
      <c r="M638" s="126" t="str">
        <f>IF(Q638="","",_xlfn.XLOOKUP(Q638,立项!W:W,立项!H:H))</f>
        <v/>
      </c>
      <c r="N638" s="130" t="str">
        <f t="shared" si="56"/>
        <v/>
      </c>
      <c r="O638" s="130" t="str">
        <f t="shared" si="57"/>
        <v/>
      </c>
      <c r="P638" s="131" t="str">
        <f t="shared" si="58"/>
        <v/>
      </c>
      <c r="Q638" s="135" t="str">
        <f t="shared" si="59"/>
        <v/>
      </c>
      <c r="R638" s="103"/>
      <c r="S638" s="102"/>
      <c r="T638" s="102"/>
      <c r="U638" s="102"/>
    </row>
    <row r="639" s="93" customFormat="1" customHeight="1" spans="2:21">
      <c r="B639" s="94"/>
      <c r="C639" s="95"/>
      <c r="D639" s="95"/>
      <c r="E639" s="95"/>
      <c r="F639" s="96"/>
      <c r="G639" s="97"/>
      <c r="H639" s="98"/>
      <c r="I639" s="129" t="str">
        <f>IF(B639="","",_xlfn.XLOOKUP(N639,#REF!,#REF!))</f>
        <v/>
      </c>
      <c r="J639" s="126" t="str">
        <f>IF(B639="","",_xlfn.XLOOKUP(N639,#REF!,冷暖工资表!B:B))</f>
        <v/>
      </c>
      <c r="K639" s="126" t="str">
        <f t="shared" si="54"/>
        <v/>
      </c>
      <c r="L639" s="126" t="str">
        <f t="shared" si="55"/>
        <v/>
      </c>
      <c r="M639" s="126" t="str">
        <f>IF(Q639="","",_xlfn.XLOOKUP(Q639,立项!W:W,立项!H:H))</f>
        <v/>
      </c>
      <c r="N639" s="130" t="str">
        <f t="shared" si="56"/>
        <v/>
      </c>
      <c r="O639" s="130" t="str">
        <f t="shared" si="57"/>
        <v/>
      </c>
      <c r="P639" s="131" t="str">
        <f t="shared" si="58"/>
        <v/>
      </c>
      <c r="Q639" s="135" t="str">
        <f t="shared" si="59"/>
        <v/>
      </c>
      <c r="R639" s="103"/>
      <c r="S639" s="102"/>
      <c r="T639" s="102"/>
      <c r="U639" s="102"/>
    </row>
    <row r="640" s="93" customFormat="1" customHeight="1" spans="2:21">
      <c r="B640" s="94"/>
      <c r="C640" s="95"/>
      <c r="D640" s="95"/>
      <c r="E640" s="95"/>
      <c r="F640" s="96"/>
      <c r="G640" s="97"/>
      <c r="H640" s="98"/>
      <c r="I640" s="129" t="str">
        <f>IF(B640="","",_xlfn.XLOOKUP(N640,#REF!,#REF!))</f>
        <v/>
      </c>
      <c r="J640" s="126" t="str">
        <f>IF(B640="","",_xlfn.XLOOKUP(N640,#REF!,冷暖工资表!B:B))</f>
        <v/>
      </c>
      <c r="K640" s="126" t="str">
        <f t="shared" si="54"/>
        <v/>
      </c>
      <c r="L640" s="126" t="str">
        <f t="shared" si="55"/>
        <v/>
      </c>
      <c r="M640" s="126" t="str">
        <f>IF(Q640="","",_xlfn.XLOOKUP(Q640,立项!W:W,立项!H:H))</f>
        <v/>
      </c>
      <c r="N640" s="130" t="str">
        <f t="shared" si="56"/>
        <v/>
      </c>
      <c r="O640" s="130" t="str">
        <f t="shared" si="57"/>
        <v/>
      </c>
      <c r="P640" s="131" t="str">
        <f t="shared" si="58"/>
        <v/>
      </c>
      <c r="Q640" s="135" t="str">
        <f t="shared" si="59"/>
        <v/>
      </c>
      <c r="R640" s="103"/>
      <c r="S640" s="102"/>
      <c r="T640" s="102"/>
      <c r="U640" s="102"/>
    </row>
    <row r="641" s="93" customFormat="1" customHeight="1" spans="2:21">
      <c r="B641" s="94"/>
      <c r="C641" s="95"/>
      <c r="D641" s="95"/>
      <c r="E641" s="95"/>
      <c r="F641" s="96"/>
      <c r="G641" s="97"/>
      <c r="H641" s="98"/>
      <c r="I641" s="129" t="str">
        <f>IF(B641="","",_xlfn.XLOOKUP(N641,#REF!,#REF!))</f>
        <v/>
      </c>
      <c r="J641" s="126" t="str">
        <f>IF(B641="","",_xlfn.XLOOKUP(N641,#REF!,冷暖工资表!B:B))</f>
        <v/>
      </c>
      <c r="K641" s="126" t="str">
        <f t="shared" si="54"/>
        <v/>
      </c>
      <c r="L641" s="126" t="str">
        <f t="shared" si="55"/>
        <v/>
      </c>
      <c r="M641" s="126" t="str">
        <f>IF(Q641="","",_xlfn.XLOOKUP(Q641,立项!W:W,立项!H:H))</f>
        <v/>
      </c>
      <c r="N641" s="130" t="str">
        <f t="shared" si="56"/>
        <v/>
      </c>
      <c r="O641" s="130" t="str">
        <f t="shared" si="57"/>
        <v/>
      </c>
      <c r="P641" s="131" t="str">
        <f t="shared" si="58"/>
        <v/>
      </c>
      <c r="Q641" s="135" t="str">
        <f t="shared" si="59"/>
        <v/>
      </c>
      <c r="R641" s="103"/>
      <c r="S641" s="102"/>
      <c r="T641" s="102"/>
      <c r="U641" s="102"/>
    </row>
    <row r="642" s="93" customFormat="1" customHeight="1" spans="2:21">
      <c r="B642" s="94"/>
      <c r="C642" s="95"/>
      <c r="D642" s="95"/>
      <c r="E642" s="95"/>
      <c r="F642" s="96"/>
      <c r="G642" s="97"/>
      <c r="H642" s="98"/>
      <c r="I642" s="129" t="str">
        <f>IF(B642="","",_xlfn.XLOOKUP(N642,#REF!,#REF!))</f>
        <v/>
      </c>
      <c r="J642" s="126" t="str">
        <f>IF(B642="","",_xlfn.XLOOKUP(N642,#REF!,冷暖工资表!B:B))</f>
        <v/>
      </c>
      <c r="K642" s="126" t="str">
        <f t="shared" ref="K642:K705" si="60">IF(F642="","",F642-L642)</f>
        <v/>
      </c>
      <c r="L642" s="126" t="str">
        <f t="shared" ref="L642:L705" si="61">IF(F642="","",F642*G642/(1+G642))</f>
        <v/>
      </c>
      <c r="M642" s="126" t="str">
        <f>IF(Q642="","",_xlfn.XLOOKUP(Q642,立项!W:W,立项!H:H))</f>
        <v/>
      </c>
      <c r="N642" s="130" t="str">
        <f t="shared" ref="N642:N705" si="62">IF(H642="","",LEFT(B642,7))</f>
        <v/>
      </c>
      <c r="O642" s="130" t="str">
        <f t="shared" ref="O642:O705" si="63">IF(H642="","",MONTH(H642))</f>
        <v/>
      </c>
      <c r="P642" s="131" t="str">
        <f t="shared" ref="P642:P705" si="64">IF(H642="","",DAY(H642))</f>
        <v/>
      </c>
      <c r="Q642" s="135" t="str">
        <f t="shared" ref="Q642:Q705" si="65">IF(B642="","",MID(B642,9,16))</f>
        <v/>
      </c>
      <c r="R642" s="103"/>
      <c r="S642" s="102"/>
      <c r="T642" s="102"/>
      <c r="U642" s="102"/>
    </row>
    <row r="643" s="93" customFormat="1" customHeight="1" spans="2:21">
      <c r="B643" s="94"/>
      <c r="C643" s="95"/>
      <c r="D643" s="95"/>
      <c r="E643" s="95"/>
      <c r="F643" s="96"/>
      <c r="G643" s="97"/>
      <c r="H643" s="98"/>
      <c r="I643" s="129" t="str">
        <f>IF(B643="","",_xlfn.XLOOKUP(N643,#REF!,#REF!))</f>
        <v/>
      </c>
      <c r="J643" s="126" t="str">
        <f>IF(B643="","",_xlfn.XLOOKUP(N643,#REF!,冷暖工资表!B:B))</f>
        <v/>
      </c>
      <c r="K643" s="126" t="str">
        <f t="shared" si="60"/>
        <v/>
      </c>
      <c r="L643" s="126" t="str">
        <f t="shared" si="61"/>
        <v/>
      </c>
      <c r="M643" s="126" t="str">
        <f>IF(Q643="","",_xlfn.XLOOKUP(Q643,立项!W:W,立项!H:H))</f>
        <v/>
      </c>
      <c r="N643" s="130" t="str">
        <f t="shared" si="62"/>
        <v/>
      </c>
      <c r="O643" s="130" t="str">
        <f t="shared" si="63"/>
        <v/>
      </c>
      <c r="P643" s="131" t="str">
        <f t="shared" si="64"/>
        <v/>
      </c>
      <c r="Q643" s="135" t="str">
        <f t="shared" si="65"/>
        <v/>
      </c>
      <c r="R643" s="103"/>
      <c r="S643" s="102"/>
      <c r="T643" s="102"/>
      <c r="U643" s="102"/>
    </row>
    <row r="644" s="93" customFormat="1" customHeight="1" spans="2:21">
      <c r="B644" s="94"/>
      <c r="C644" s="95"/>
      <c r="D644" s="95"/>
      <c r="E644" s="95"/>
      <c r="F644" s="96"/>
      <c r="G644" s="97"/>
      <c r="H644" s="98"/>
      <c r="I644" s="129" t="str">
        <f>IF(B644="","",_xlfn.XLOOKUP(N644,#REF!,#REF!))</f>
        <v/>
      </c>
      <c r="J644" s="126" t="str">
        <f>IF(B644="","",_xlfn.XLOOKUP(N644,#REF!,冷暖工资表!B:B))</f>
        <v/>
      </c>
      <c r="K644" s="126" t="str">
        <f t="shared" si="60"/>
        <v/>
      </c>
      <c r="L644" s="126" t="str">
        <f t="shared" si="61"/>
        <v/>
      </c>
      <c r="M644" s="126" t="str">
        <f>IF(Q644="","",_xlfn.XLOOKUP(Q644,立项!W:W,立项!H:H))</f>
        <v/>
      </c>
      <c r="N644" s="130" t="str">
        <f t="shared" si="62"/>
        <v/>
      </c>
      <c r="O644" s="130" t="str">
        <f t="shared" si="63"/>
        <v/>
      </c>
      <c r="P644" s="131" t="str">
        <f t="shared" si="64"/>
        <v/>
      </c>
      <c r="Q644" s="135" t="str">
        <f t="shared" si="65"/>
        <v/>
      </c>
      <c r="R644" s="103"/>
      <c r="S644" s="102"/>
      <c r="T644" s="102"/>
      <c r="U644" s="102"/>
    </row>
    <row r="645" s="93" customFormat="1" customHeight="1" spans="2:21">
      <c r="B645" s="94"/>
      <c r="C645" s="95"/>
      <c r="D645" s="95"/>
      <c r="E645" s="95"/>
      <c r="F645" s="96"/>
      <c r="G645" s="97"/>
      <c r="H645" s="98"/>
      <c r="I645" s="129" t="str">
        <f>IF(B645="","",_xlfn.XLOOKUP(N645,#REF!,#REF!))</f>
        <v/>
      </c>
      <c r="J645" s="126" t="str">
        <f>IF(B645="","",_xlfn.XLOOKUP(N645,#REF!,冷暖工资表!B:B))</f>
        <v/>
      </c>
      <c r="K645" s="126" t="str">
        <f t="shared" si="60"/>
        <v/>
      </c>
      <c r="L645" s="126" t="str">
        <f t="shared" si="61"/>
        <v/>
      </c>
      <c r="M645" s="126" t="str">
        <f>IF(Q645="","",_xlfn.XLOOKUP(Q645,立项!W:W,立项!H:H))</f>
        <v/>
      </c>
      <c r="N645" s="130" t="str">
        <f t="shared" si="62"/>
        <v/>
      </c>
      <c r="O645" s="130" t="str">
        <f t="shared" si="63"/>
        <v/>
      </c>
      <c r="P645" s="131" t="str">
        <f t="shared" si="64"/>
        <v/>
      </c>
      <c r="Q645" s="135" t="str">
        <f t="shared" si="65"/>
        <v/>
      </c>
      <c r="R645" s="103"/>
      <c r="S645" s="102"/>
      <c r="T645" s="102"/>
      <c r="U645" s="102"/>
    </row>
    <row r="646" s="93" customFormat="1" customHeight="1" spans="2:21">
      <c r="B646" s="94"/>
      <c r="C646" s="95"/>
      <c r="D646" s="95"/>
      <c r="E646" s="95"/>
      <c r="F646" s="96"/>
      <c r="G646" s="97"/>
      <c r="H646" s="98"/>
      <c r="I646" s="129" t="str">
        <f>IF(B646="","",_xlfn.XLOOKUP(N646,#REF!,#REF!))</f>
        <v/>
      </c>
      <c r="J646" s="126" t="str">
        <f>IF(B646="","",_xlfn.XLOOKUP(N646,#REF!,冷暖工资表!B:B))</f>
        <v/>
      </c>
      <c r="K646" s="126" t="str">
        <f t="shared" si="60"/>
        <v/>
      </c>
      <c r="L646" s="126" t="str">
        <f t="shared" si="61"/>
        <v/>
      </c>
      <c r="M646" s="126" t="str">
        <f>IF(Q646="","",_xlfn.XLOOKUP(Q646,立项!W:W,立项!H:H))</f>
        <v/>
      </c>
      <c r="N646" s="130" t="str">
        <f t="shared" si="62"/>
        <v/>
      </c>
      <c r="O646" s="130" t="str">
        <f t="shared" si="63"/>
        <v/>
      </c>
      <c r="P646" s="131" t="str">
        <f t="shared" si="64"/>
        <v/>
      </c>
      <c r="Q646" s="135" t="str">
        <f t="shared" si="65"/>
        <v/>
      </c>
      <c r="R646" s="103"/>
      <c r="S646" s="102"/>
      <c r="T646" s="102"/>
      <c r="U646" s="102"/>
    </row>
    <row r="647" s="93" customFormat="1" customHeight="1" spans="2:21">
      <c r="B647" s="94"/>
      <c r="C647" s="95"/>
      <c r="D647" s="95"/>
      <c r="E647" s="95"/>
      <c r="F647" s="96"/>
      <c r="G647" s="97"/>
      <c r="H647" s="98"/>
      <c r="I647" s="129" t="str">
        <f>IF(B647="","",_xlfn.XLOOKUP(N647,#REF!,#REF!))</f>
        <v/>
      </c>
      <c r="J647" s="126" t="str">
        <f>IF(B647="","",_xlfn.XLOOKUP(N647,#REF!,冷暖工资表!B:B))</f>
        <v/>
      </c>
      <c r="K647" s="126" t="str">
        <f t="shared" si="60"/>
        <v/>
      </c>
      <c r="L647" s="126" t="str">
        <f t="shared" si="61"/>
        <v/>
      </c>
      <c r="M647" s="126" t="str">
        <f>IF(Q647="","",_xlfn.XLOOKUP(Q647,立项!W:W,立项!H:H))</f>
        <v/>
      </c>
      <c r="N647" s="130" t="str">
        <f t="shared" si="62"/>
        <v/>
      </c>
      <c r="O647" s="130" t="str">
        <f t="shared" si="63"/>
        <v/>
      </c>
      <c r="P647" s="131" t="str">
        <f t="shared" si="64"/>
        <v/>
      </c>
      <c r="Q647" s="135" t="str">
        <f t="shared" si="65"/>
        <v/>
      </c>
      <c r="R647" s="103"/>
      <c r="S647" s="102"/>
      <c r="T647" s="102"/>
      <c r="U647" s="102"/>
    </row>
    <row r="648" s="93" customFormat="1" customHeight="1" spans="2:21">
      <c r="B648" s="94"/>
      <c r="C648" s="95"/>
      <c r="D648" s="95"/>
      <c r="E648" s="95"/>
      <c r="F648" s="96"/>
      <c r="G648" s="97"/>
      <c r="H648" s="98"/>
      <c r="I648" s="129" t="str">
        <f>IF(B648="","",_xlfn.XLOOKUP(N648,#REF!,#REF!))</f>
        <v/>
      </c>
      <c r="J648" s="126" t="str">
        <f>IF(B648="","",_xlfn.XLOOKUP(N648,#REF!,冷暖工资表!B:B))</f>
        <v/>
      </c>
      <c r="K648" s="126" t="str">
        <f t="shared" si="60"/>
        <v/>
      </c>
      <c r="L648" s="126" t="str">
        <f t="shared" si="61"/>
        <v/>
      </c>
      <c r="M648" s="126" t="str">
        <f>IF(Q648="","",_xlfn.XLOOKUP(Q648,立项!W:W,立项!H:H))</f>
        <v/>
      </c>
      <c r="N648" s="130" t="str">
        <f t="shared" si="62"/>
        <v/>
      </c>
      <c r="O648" s="130" t="str">
        <f t="shared" si="63"/>
        <v/>
      </c>
      <c r="P648" s="131" t="str">
        <f t="shared" si="64"/>
        <v/>
      </c>
      <c r="Q648" s="135" t="str">
        <f t="shared" si="65"/>
        <v/>
      </c>
      <c r="R648" s="103"/>
      <c r="S648" s="102"/>
      <c r="T648" s="102"/>
      <c r="U648" s="102"/>
    </row>
    <row r="649" s="93" customFormat="1" customHeight="1" spans="2:21">
      <c r="B649" s="94"/>
      <c r="C649" s="95"/>
      <c r="D649" s="95"/>
      <c r="E649" s="95"/>
      <c r="F649" s="96"/>
      <c r="G649" s="97"/>
      <c r="H649" s="98"/>
      <c r="I649" s="129" t="str">
        <f>IF(B649="","",_xlfn.XLOOKUP(N649,#REF!,#REF!))</f>
        <v/>
      </c>
      <c r="J649" s="126" t="str">
        <f>IF(B649="","",_xlfn.XLOOKUP(N649,#REF!,冷暖工资表!B:B))</f>
        <v/>
      </c>
      <c r="K649" s="126" t="str">
        <f t="shared" si="60"/>
        <v/>
      </c>
      <c r="L649" s="126" t="str">
        <f t="shared" si="61"/>
        <v/>
      </c>
      <c r="M649" s="126" t="str">
        <f>IF(Q649="","",_xlfn.XLOOKUP(Q649,立项!W:W,立项!H:H))</f>
        <v/>
      </c>
      <c r="N649" s="130" t="str">
        <f t="shared" si="62"/>
        <v/>
      </c>
      <c r="O649" s="130" t="str">
        <f t="shared" si="63"/>
        <v/>
      </c>
      <c r="P649" s="131" t="str">
        <f t="shared" si="64"/>
        <v/>
      </c>
      <c r="Q649" s="135" t="str">
        <f t="shared" si="65"/>
        <v/>
      </c>
      <c r="R649" s="103"/>
      <c r="S649" s="102"/>
      <c r="T649" s="102"/>
      <c r="U649" s="102"/>
    </row>
    <row r="650" s="93" customFormat="1" customHeight="1" spans="2:21">
      <c r="B650" s="94"/>
      <c r="C650" s="95"/>
      <c r="D650" s="95"/>
      <c r="E650" s="95"/>
      <c r="F650" s="96"/>
      <c r="G650" s="97"/>
      <c r="H650" s="98"/>
      <c r="I650" s="129" t="str">
        <f>IF(B650="","",_xlfn.XLOOKUP(N650,#REF!,#REF!))</f>
        <v/>
      </c>
      <c r="J650" s="126" t="str">
        <f>IF(B650="","",_xlfn.XLOOKUP(N650,#REF!,冷暖工资表!B:B))</f>
        <v/>
      </c>
      <c r="K650" s="126" t="str">
        <f t="shared" si="60"/>
        <v/>
      </c>
      <c r="L650" s="126" t="str">
        <f t="shared" si="61"/>
        <v/>
      </c>
      <c r="M650" s="126" t="str">
        <f>IF(Q650="","",_xlfn.XLOOKUP(Q650,立项!W:W,立项!H:H))</f>
        <v/>
      </c>
      <c r="N650" s="130" t="str">
        <f t="shared" si="62"/>
        <v/>
      </c>
      <c r="O650" s="130" t="str">
        <f t="shared" si="63"/>
        <v/>
      </c>
      <c r="P650" s="131" t="str">
        <f t="shared" si="64"/>
        <v/>
      </c>
      <c r="Q650" s="135" t="str">
        <f t="shared" si="65"/>
        <v/>
      </c>
      <c r="R650" s="103"/>
      <c r="S650" s="102"/>
      <c r="T650" s="102"/>
      <c r="U650" s="102"/>
    </row>
    <row r="651" s="93" customFormat="1" customHeight="1" spans="2:21">
      <c r="B651" s="94"/>
      <c r="C651" s="95"/>
      <c r="D651" s="95"/>
      <c r="E651" s="95"/>
      <c r="F651" s="96"/>
      <c r="G651" s="97"/>
      <c r="H651" s="98"/>
      <c r="I651" s="129" t="str">
        <f>IF(B651="","",_xlfn.XLOOKUP(N651,#REF!,#REF!))</f>
        <v/>
      </c>
      <c r="J651" s="126" t="str">
        <f>IF(B651="","",_xlfn.XLOOKUP(N651,#REF!,冷暖工资表!B:B))</f>
        <v/>
      </c>
      <c r="K651" s="126" t="str">
        <f t="shared" si="60"/>
        <v/>
      </c>
      <c r="L651" s="126" t="str">
        <f t="shared" si="61"/>
        <v/>
      </c>
      <c r="M651" s="126" t="str">
        <f>IF(Q651="","",_xlfn.XLOOKUP(Q651,立项!W:W,立项!H:H))</f>
        <v/>
      </c>
      <c r="N651" s="130" t="str">
        <f t="shared" si="62"/>
        <v/>
      </c>
      <c r="O651" s="130" t="str">
        <f t="shared" si="63"/>
        <v/>
      </c>
      <c r="P651" s="131" t="str">
        <f t="shared" si="64"/>
        <v/>
      </c>
      <c r="Q651" s="135" t="str">
        <f t="shared" si="65"/>
        <v/>
      </c>
      <c r="R651" s="103"/>
      <c r="S651" s="102"/>
      <c r="T651" s="102"/>
      <c r="U651" s="102"/>
    </row>
    <row r="652" s="93" customFormat="1" customHeight="1" spans="2:21">
      <c r="B652" s="94"/>
      <c r="C652" s="95"/>
      <c r="D652" s="95"/>
      <c r="E652" s="95"/>
      <c r="F652" s="96"/>
      <c r="G652" s="97"/>
      <c r="H652" s="98"/>
      <c r="I652" s="129" t="str">
        <f>IF(B652="","",_xlfn.XLOOKUP(N652,#REF!,#REF!))</f>
        <v/>
      </c>
      <c r="J652" s="126" t="str">
        <f>IF(B652="","",_xlfn.XLOOKUP(N652,#REF!,冷暖工资表!B:B))</f>
        <v/>
      </c>
      <c r="K652" s="126" t="str">
        <f t="shared" si="60"/>
        <v/>
      </c>
      <c r="L652" s="126" t="str">
        <f t="shared" si="61"/>
        <v/>
      </c>
      <c r="M652" s="126" t="str">
        <f>IF(Q652="","",_xlfn.XLOOKUP(Q652,立项!W:W,立项!H:H))</f>
        <v/>
      </c>
      <c r="N652" s="130" t="str">
        <f t="shared" si="62"/>
        <v/>
      </c>
      <c r="O652" s="130" t="str">
        <f t="shared" si="63"/>
        <v/>
      </c>
      <c r="P652" s="131" t="str">
        <f t="shared" si="64"/>
        <v/>
      </c>
      <c r="Q652" s="135" t="str">
        <f t="shared" si="65"/>
        <v/>
      </c>
      <c r="R652" s="103"/>
      <c r="S652" s="102"/>
      <c r="T652" s="102"/>
      <c r="U652" s="102"/>
    </row>
    <row r="653" s="93" customFormat="1" customHeight="1" spans="2:21">
      <c r="B653" s="94"/>
      <c r="C653" s="95"/>
      <c r="D653" s="95"/>
      <c r="E653" s="95"/>
      <c r="F653" s="96"/>
      <c r="G653" s="97"/>
      <c r="H653" s="98"/>
      <c r="I653" s="129" t="str">
        <f>IF(B653="","",_xlfn.XLOOKUP(N653,#REF!,#REF!))</f>
        <v/>
      </c>
      <c r="J653" s="126" t="str">
        <f>IF(B653="","",_xlfn.XLOOKUP(N653,#REF!,冷暖工资表!B:B))</f>
        <v/>
      </c>
      <c r="K653" s="126" t="str">
        <f t="shared" si="60"/>
        <v/>
      </c>
      <c r="L653" s="126" t="str">
        <f t="shared" si="61"/>
        <v/>
      </c>
      <c r="M653" s="126" t="str">
        <f>IF(Q653="","",_xlfn.XLOOKUP(Q653,立项!W:W,立项!H:H))</f>
        <v/>
      </c>
      <c r="N653" s="130" t="str">
        <f t="shared" si="62"/>
        <v/>
      </c>
      <c r="O653" s="130" t="str">
        <f t="shared" si="63"/>
        <v/>
      </c>
      <c r="P653" s="131" t="str">
        <f t="shared" si="64"/>
        <v/>
      </c>
      <c r="Q653" s="135" t="str">
        <f t="shared" si="65"/>
        <v/>
      </c>
      <c r="R653" s="103"/>
      <c r="S653" s="102"/>
      <c r="T653" s="102"/>
      <c r="U653" s="102"/>
    </row>
    <row r="654" s="93" customFormat="1" customHeight="1" spans="2:21">
      <c r="B654" s="94"/>
      <c r="C654" s="95"/>
      <c r="D654" s="95"/>
      <c r="E654" s="95"/>
      <c r="F654" s="96"/>
      <c r="G654" s="97"/>
      <c r="H654" s="98"/>
      <c r="I654" s="129" t="str">
        <f>IF(B654="","",_xlfn.XLOOKUP(N654,#REF!,#REF!))</f>
        <v/>
      </c>
      <c r="J654" s="126" t="str">
        <f>IF(B654="","",_xlfn.XLOOKUP(N654,#REF!,冷暖工资表!B:B))</f>
        <v/>
      </c>
      <c r="K654" s="126" t="str">
        <f t="shared" si="60"/>
        <v/>
      </c>
      <c r="L654" s="126" t="str">
        <f t="shared" si="61"/>
        <v/>
      </c>
      <c r="M654" s="126" t="str">
        <f>IF(Q654="","",_xlfn.XLOOKUP(Q654,立项!W:W,立项!H:H))</f>
        <v/>
      </c>
      <c r="N654" s="130" t="str">
        <f t="shared" si="62"/>
        <v/>
      </c>
      <c r="O654" s="130" t="str">
        <f t="shared" si="63"/>
        <v/>
      </c>
      <c r="P654" s="131" t="str">
        <f t="shared" si="64"/>
        <v/>
      </c>
      <c r="Q654" s="135" t="str">
        <f t="shared" si="65"/>
        <v/>
      </c>
      <c r="R654" s="103"/>
      <c r="S654" s="102"/>
      <c r="T654" s="102"/>
      <c r="U654" s="102"/>
    </row>
    <row r="655" s="93" customFormat="1" customHeight="1" spans="2:21">
      <c r="B655" s="94"/>
      <c r="C655" s="95"/>
      <c r="D655" s="95"/>
      <c r="E655" s="95"/>
      <c r="F655" s="96"/>
      <c r="G655" s="97"/>
      <c r="H655" s="98"/>
      <c r="I655" s="129" t="str">
        <f>IF(B655="","",_xlfn.XLOOKUP(N655,#REF!,#REF!))</f>
        <v/>
      </c>
      <c r="J655" s="126" t="str">
        <f>IF(B655="","",_xlfn.XLOOKUP(N655,#REF!,冷暖工资表!B:B))</f>
        <v/>
      </c>
      <c r="K655" s="126" t="str">
        <f t="shared" si="60"/>
        <v/>
      </c>
      <c r="L655" s="126" t="str">
        <f t="shared" si="61"/>
        <v/>
      </c>
      <c r="M655" s="126" t="str">
        <f>IF(Q655="","",_xlfn.XLOOKUP(Q655,立项!W:W,立项!H:H))</f>
        <v/>
      </c>
      <c r="N655" s="130" t="str">
        <f t="shared" si="62"/>
        <v/>
      </c>
      <c r="O655" s="130" t="str">
        <f t="shared" si="63"/>
        <v/>
      </c>
      <c r="P655" s="131" t="str">
        <f t="shared" si="64"/>
        <v/>
      </c>
      <c r="Q655" s="135" t="str">
        <f t="shared" si="65"/>
        <v/>
      </c>
      <c r="R655" s="103"/>
      <c r="S655" s="102"/>
      <c r="T655" s="102"/>
      <c r="U655" s="102"/>
    </row>
    <row r="656" s="93" customFormat="1" customHeight="1" spans="2:21">
      <c r="B656" s="94"/>
      <c r="C656" s="95"/>
      <c r="D656" s="95"/>
      <c r="E656" s="95"/>
      <c r="F656" s="96"/>
      <c r="G656" s="97"/>
      <c r="H656" s="98"/>
      <c r="I656" s="129" t="str">
        <f>IF(B656="","",_xlfn.XLOOKUP(N656,#REF!,#REF!))</f>
        <v/>
      </c>
      <c r="J656" s="126" t="str">
        <f>IF(B656="","",_xlfn.XLOOKUP(N656,#REF!,冷暖工资表!B:B))</f>
        <v/>
      </c>
      <c r="K656" s="126" t="str">
        <f t="shared" si="60"/>
        <v/>
      </c>
      <c r="L656" s="126" t="str">
        <f t="shared" si="61"/>
        <v/>
      </c>
      <c r="M656" s="126" t="str">
        <f>IF(Q656="","",_xlfn.XLOOKUP(Q656,立项!W:W,立项!H:H))</f>
        <v/>
      </c>
      <c r="N656" s="130" t="str">
        <f t="shared" si="62"/>
        <v/>
      </c>
      <c r="O656" s="130" t="str">
        <f t="shared" si="63"/>
        <v/>
      </c>
      <c r="P656" s="131" t="str">
        <f t="shared" si="64"/>
        <v/>
      </c>
      <c r="Q656" s="135" t="str">
        <f t="shared" si="65"/>
        <v/>
      </c>
      <c r="R656" s="103"/>
      <c r="S656" s="102"/>
      <c r="T656" s="102"/>
      <c r="U656" s="102"/>
    </row>
    <row r="657" s="93" customFormat="1" customHeight="1" spans="2:21">
      <c r="B657" s="94"/>
      <c r="C657" s="95"/>
      <c r="D657" s="95"/>
      <c r="E657" s="95"/>
      <c r="F657" s="96"/>
      <c r="G657" s="97"/>
      <c r="H657" s="98"/>
      <c r="I657" s="129" t="str">
        <f>IF(B657="","",_xlfn.XLOOKUP(N657,#REF!,#REF!))</f>
        <v/>
      </c>
      <c r="J657" s="126" t="str">
        <f>IF(B657="","",_xlfn.XLOOKUP(N657,#REF!,冷暖工资表!B:B))</f>
        <v/>
      </c>
      <c r="K657" s="126" t="str">
        <f t="shared" si="60"/>
        <v/>
      </c>
      <c r="L657" s="126" t="str">
        <f t="shared" si="61"/>
        <v/>
      </c>
      <c r="M657" s="126" t="str">
        <f>IF(Q657="","",_xlfn.XLOOKUP(Q657,立项!W:W,立项!H:H))</f>
        <v/>
      </c>
      <c r="N657" s="130" t="str">
        <f t="shared" si="62"/>
        <v/>
      </c>
      <c r="O657" s="130" t="str">
        <f t="shared" si="63"/>
        <v/>
      </c>
      <c r="P657" s="131" t="str">
        <f t="shared" si="64"/>
        <v/>
      </c>
      <c r="Q657" s="135" t="str">
        <f t="shared" si="65"/>
        <v/>
      </c>
      <c r="R657" s="103"/>
      <c r="S657" s="102"/>
      <c r="T657" s="102"/>
      <c r="U657" s="102"/>
    </row>
    <row r="658" s="93" customFormat="1" customHeight="1" spans="2:21">
      <c r="B658" s="94"/>
      <c r="C658" s="95"/>
      <c r="D658" s="95"/>
      <c r="E658" s="95"/>
      <c r="F658" s="96"/>
      <c r="G658" s="97"/>
      <c r="H658" s="98"/>
      <c r="I658" s="129" t="str">
        <f>IF(B658="","",_xlfn.XLOOKUP(N658,#REF!,#REF!))</f>
        <v/>
      </c>
      <c r="J658" s="126" t="str">
        <f>IF(B658="","",_xlfn.XLOOKUP(N658,#REF!,冷暖工资表!B:B))</f>
        <v/>
      </c>
      <c r="K658" s="126" t="str">
        <f t="shared" si="60"/>
        <v/>
      </c>
      <c r="L658" s="126" t="str">
        <f t="shared" si="61"/>
        <v/>
      </c>
      <c r="M658" s="126" t="str">
        <f>IF(Q658="","",_xlfn.XLOOKUP(Q658,立项!W:W,立项!H:H))</f>
        <v/>
      </c>
      <c r="N658" s="130" t="str">
        <f t="shared" si="62"/>
        <v/>
      </c>
      <c r="O658" s="130" t="str">
        <f t="shared" si="63"/>
        <v/>
      </c>
      <c r="P658" s="131" t="str">
        <f t="shared" si="64"/>
        <v/>
      </c>
      <c r="Q658" s="135" t="str">
        <f t="shared" si="65"/>
        <v/>
      </c>
      <c r="R658" s="103"/>
      <c r="S658" s="102"/>
      <c r="T658" s="102"/>
      <c r="U658" s="102"/>
    </row>
    <row r="659" s="93" customFormat="1" customHeight="1" spans="2:21">
      <c r="B659" s="94"/>
      <c r="C659" s="95"/>
      <c r="D659" s="95"/>
      <c r="E659" s="95"/>
      <c r="F659" s="96"/>
      <c r="G659" s="97"/>
      <c r="H659" s="98"/>
      <c r="I659" s="129" t="str">
        <f>IF(B659="","",_xlfn.XLOOKUP(N659,#REF!,#REF!))</f>
        <v/>
      </c>
      <c r="J659" s="126" t="str">
        <f>IF(B659="","",_xlfn.XLOOKUP(N659,#REF!,冷暖工资表!B:B))</f>
        <v/>
      </c>
      <c r="K659" s="126" t="str">
        <f t="shared" si="60"/>
        <v/>
      </c>
      <c r="L659" s="126" t="str">
        <f t="shared" si="61"/>
        <v/>
      </c>
      <c r="M659" s="126" t="str">
        <f>IF(Q659="","",_xlfn.XLOOKUP(Q659,立项!W:W,立项!H:H))</f>
        <v/>
      </c>
      <c r="N659" s="130" t="str">
        <f t="shared" si="62"/>
        <v/>
      </c>
      <c r="O659" s="130" t="str">
        <f t="shared" si="63"/>
        <v/>
      </c>
      <c r="P659" s="131" t="str">
        <f t="shared" si="64"/>
        <v/>
      </c>
      <c r="Q659" s="135" t="str">
        <f t="shared" si="65"/>
        <v/>
      </c>
      <c r="R659" s="103"/>
      <c r="S659" s="102"/>
      <c r="T659" s="102"/>
      <c r="U659" s="102"/>
    </row>
    <row r="660" s="93" customFormat="1" customHeight="1" spans="2:21">
      <c r="B660" s="94"/>
      <c r="C660" s="95"/>
      <c r="D660" s="95"/>
      <c r="E660" s="95"/>
      <c r="F660" s="96"/>
      <c r="G660" s="97"/>
      <c r="H660" s="98"/>
      <c r="I660" s="129" t="str">
        <f>IF(B660="","",_xlfn.XLOOKUP(N660,#REF!,#REF!))</f>
        <v/>
      </c>
      <c r="J660" s="126" t="str">
        <f>IF(B660="","",_xlfn.XLOOKUP(N660,#REF!,冷暖工资表!B:B))</f>
        <v/>
      </c>
      <c r="K660" s="126" t="str">
        <f t="shared" si="60"/>
        <v/>
      </c>
      <c r="L660" s="126" t="str">
        <f t="shared" si="61"/>
        <v/>
      </c>
      <c r="M660" s="126" t="str">
        <f>IF(Q660="","",_xlfn.XLOOKUP(Q660,立项!W:W,立项!H:H))</f>
        <v/>
      </c>
      <c r="N660" s="130" t="str">
        <f t="shared" si="62"/>
        <v/>
      </c>
      <c r="O660" s="130" t="str">
        <f t="shared" si="63"/>
        <v/>
      </c>
      <c r="P660" s="131" t="str">
        <f t="shared" si="64"/>
        <v/>
      </c>
      <c r="Q660" s="135" t="str">
        <f t="shared" si="65"/>
        <v/>
      </c>
      <c r="R660" s="103"/>
      <c r="S660" s="102"/>
      <c r="T660" s="102"/>
      <c r="U660" s="102"/>
    </row>
    <row r="661" s="93" customFormat="1" customHeight="1" spans="2:21">
      <c r="B661" s="94"/>
      <c r="C661" s="95"/>
      <c r="D661" s="95"/>
      <c r="E661" s="95"/>
      <c r="F661" s="96"/>
      <c r="G661" s="97"/>
      <c r="H661" s="98"/>
      <c r="I661" s="129" t="str">
        <f>IF(B661="","",_xlfn.XLOOKUP(N661,#REF!,#REF!))</f>
        <v/>
      </c>
      <c r="J661" s="126" t="str">
        <f>IF(B661="","",_xlfn.XLOOKUP(N661,#REF!,冷暖工资表!B:B))</f>
        <v/>
      </c>
      <c r="K661" s="126" t="str">
        <f t="shared" si="60"/>
        <v/>
      </c>
      <c r="L661" s="126" t="str">
        <f t="shared" si="61"/>
        <v/>
      </c>
      <c r="M661" s="126" t="str">
        <f>IF(Q661="","",_xlfn.XLOOKUP(Q661,立项!W:W,立项!H:H))</f>
        <v/>
      </c>
      <c r="N661" s="130" t="str">
        <f t="shared" si="62"/>
        <v/>
      </c>
      <c r="O661" s="130" t="str">
        <f t="shared" si="63"/>
        <v/>
      </c>
      <c r="P661" s="131" t="str">
        <f t="shared" si="64"/>
        <v/>
      </c>
      <c r="Q661" s="135" t="str">
        <f t="shared" si="65"/>
        <v/>
      </c>
      <c r="R661" s="103"/>
      <c r="S661" s="102"/>
      <c r="T661" s="102"/>
      <c r="U661" s="102"/>
    </row>
    <row r="662" s="93" customFormat="1" customHeight="1" spans="2:21">
      <c r="B662" s="94"/>
      <c r="C662" s="95"/>
      <c r="D662" s="95"/>
      <c r="E662" s="95"/>
      <c r="F662" s="96"/>
      <c r="G662" s="97"/>
      <c r="H662" s="98"/>
      <c r="I662" s="129" t="str">
        <f>IF(B662="","",_xlfn.XLOOKUP(N662,#REF!,#REF!))</f>
        <v/>
      </c>
      <c r="J662" s="126" t="str">
        <f>IF(B662="","",_xlfn.XLOOKUP(N662,#REF!,冷暖工资表!B:B))</f>
        <v/>
      </c>
      <c r="K662" s="126" t="str">
        <f t="shared" si="60"/>
        <v/>
      </c>
      <c r="L662" s="126" t="str">
        <f t="shared" si="61"/>
        <v/>
      </c>
      <c r="M662" s="126" t="str">
        <f>IF(Q662="","",_xlfn.XLOOKUP(Q662,立项!W:W,立项!H:H))</f>
        <v/>
      </c>
      <c r="N662" s="130" t="str">
        <f t="shared" si="62"/>
        <v/>
      </c>
      <c r="O662" s="130" t="str">
        <f t="shared" si="63"/>
        <v/>
      </c>
      <c r="P662" s="131" t="str">
        <f t="shared" si="64"/>
        <v/>
      </c>
      <c r="Q662" s="135" t="str">
        <f t="shared" si="65"/>
        <v/>
      </c>
      <c r="R662" s="103"/>
      <c r="S662" s="102"/>
      <c r="T662" s="102"/>
      <c r="U662" s="102"/>
    </row>
    <row r="663" s="93" customFormat="1" customHeight="1" spans="2:21">
      <c r="B663" s="94"/>
      <c r="C663" s="95"/>
      <c r="D663" s="95"/>
      <c r="E663" s="95"/>
      <c r="F663" s="96"/>
      <c r="G663" s="97"/>
      <c r="H663" s="98"/>
      <c r="I663" s="129" t="str">
        <f>IF(B663="","",_xlfn.XLOOKUP(N663,#REF!,#REF!))</f>
        <v/>
      </c>
      <c r="J663" s="126" t="str">
        <f>IF(B663="","",_xlfn.XLOOKUP(N663,#REF!,冷暖工资表!B:B))</f>
        <v/>
      </c>
      <c r="K663" s="126" t="str">
        <f t="shared" si="60"/>
        <v/>
      </c>
      <c r="L663" s="126" t="str">
        <f t="shared" si="61"/>
        <v/>
      </c>
      <c r="M663" s="126" t="str">
        <f>IF(Q663="","",_xlfn.XLOOKUP(Q663,立项!W:W,立项!H:H))</f>
        <v/>
      </c>
      <c r="N663" s="130" t="str">
        <f t="shared" si="62"/>
        <v/>
      </c>
      <c r="O663" s="130" t="str">
        <f t="shared" si="63"/>
        <v/>
      </c>
      <c r="P663" s="131" t="str">
        <f t="shared" si="64"/>
        <v/>
      </c>
      <c r="Q663" s="135" t="str">
        <f t="shared" si="65"/>
        <v/>
      </c>
      <c r="R663" s="103"/>
      <c r="S663" s="102"/>
      <c r="T663" s="102"/>
      <c r="U663" s="102"/>
    </row>
    <row r="664" s="93" customFormat="1" customHeight="1" spans="2:21">
      <c r="B664" s="94"/>
      <c r="C664" s="95"/>
      <c r="D664" s="95"/>
      <c r="E664" s="95"/>
      <c r="F664" s="96"/>
      <c r="G664" s="97"/>
      <c r="H664" s="98"/>
      <c r="I664" s="129" t="str">
        <f>IF(B664="","",_xlfn.XLOOKUP(N664,#REF!,#REF!))</f>
        <v/>
      </c>
      <c r="J664" s="126" t="str">
        <f>IF(B664="","",_xlfn.XLOOKUP(N664,#REF!,冷暖工资表!B:B))</f>
        <v/>
      </c>
      <c r="K664" s="126" t="str">
        <f t="shared" si="60"/>
        <v/>
      </c>
      <c r="L664" s="126" t="str">
        <f t="shared" si="61"/>
        <v/>
      </c>
      <c r="M664" s="126" t="str">
        <f>IF(Q664="","",_xlfn.XLOOKUP(Q664,立项!W:W,立项!H:H))</f>
        <v/>
      </c>
      <c r="N664" s="130" t="str">
        <f t="shared" si="62"/>
        <v/>
      </c>
      <c r="O664" s="130" t="str">
        <f t="shared" si="63"/>
        <v/>
      </c>
      <c r="P664" s="131" t="str">
        <f t="shared" si="64"/>
        <v/>
      </c>
      <c r="Q664" s="135" t="str">
        <f t="shared" si="65"/>
        <v/>
      </c>
      <c r="R664" s="103"/>
      <c r="S664" s="102"/>
      <c r="T664" s="102"/>
      <c r="U664" s="102"/>
    </row>
    <row r="665" s="93" customFormat="1" customHeight="1" spans="2:21">
      <c r="B665" s="94"/>
      <c r="C665" s="95"/>
      <c r="D665" s="95"/>
      <c r="E665" s="95"/>
      <c r="F665" s="96"/>
      <c r="G665" s="97"/>
      <c r="H665" s="98"/>
      <c r="I665" s="129" t="str">
        <f>IF(B665="","",_xlfn.XLOOKUP(N665,#REF!,#REF!))</f>
        <v/>
      </c>
      <c r="J665" s="126" t="str">
        <f>IF(B665="","",_xlfn.XLOOKUP(N665,#REF!,冷暖工资表!B:B))</f>
        <v/>
      </c>
      <c r="K665" s="126" t="str">
        <f t="shared" si="60"/>
        <v/>
      </c>
      <c r="L665" s="126" t="str">
        <f t="shared" si="61"/>
        <v/>
      </c>
      <c r="M665" s="126" t="str">
        <f>IF(Q665="","",_xlfn.XLOOKUP(Q665,立项!W:W,立项!H:H))</f>
        <v/>
      </c>
      <c r="N665" s="130" t="str">
        <f t="shared" si="62"/>
        <v/>
      </c>
      <c r="O665" s="130" t="str">
        <f t="shared" si="63"/>
        <v/>
      </c>
      <c r="P665" s="131" t="str">
        <f t="shared" si="64"/>
        <v/>
      </c>
      <c r="Q665" s="135" t="str">
        <f t="shared" si="65"/>
        <v/>
      </c>
      <c r="R665" s="103"/>
      <c r="S665" s="102"/>
      <c r="T665" s="102"/>
      <c r="U665" s="102"/>
    </row>
    <row r="666" s="93" customFormat="1" customHeight="1" spans="2:21">
      <c r="B666" s="94"/>
      <c r="C666" s="95"/>
      <c r="D666" s="95"/>
      <c r="E666" s="95"/>
      <c r="F666" s="96"/>
      <c r="G666" s="97"/>
      <c r="H666" s="98"/>
      <c r="I666" s="129" t="str">
        <f>IF(B666="","",_xlfn.XLOOKUP(N666,#REF!,#REF!))</f>
        <v/>
      </c>
      <c r="J666" s="126" t="str">
        <f>IF(B666="","",_xlfn.XLOOKUP(N666,#REF!,冷暖工资表!B:B))</f>
        <v/>
      </c>
      <c r="K666" s="126" t="str">
        <f t="shared" si="60"/>
        <v/>
      </c>
      <c r="L666" s="126" t="str">
        <f t="shared" si="61"/>
        <v/>
      </c>
      <c r="M666" s="126" t="str">
        <f>IF(Q666="","",_xlfn.XLOOKUP(Q666,立项!W:W,立项!H:H))</f>
        <v/>
      </c>
      <c r="N666" s="130" t="str">
        <f t="shared" si="62"/>
        <v/>
      </c>
      <c r="O666" s="130" t="str">
        <f t="shared" si="63"/>
        <v/>
      </c>
      <c r="P666" s="131" t="str">
        <f t="shared" si="64"/>
        <v/>
      </c>
      <c r="Q666" s="135" t="str">
        <f t="shared" si="65"/>
        <v/>
      </c>
      <c r="R666" s="103"/>
      <c r="S666" s="102"/>
      <c r="T666" s="102"/>
      <c r="U666" s="102"/>
    </row>
    <row r="667" s="93" customFormat="1" customHeight="1" spans="2:21">
      <c r="B667" s="94"/>
      <c r="C667" s="95"/>
      <c r="D667" s="95"/>
      <c r="E667" s="95"/>
      <c r="F667" s="96"/>
      <c r="G667" s="97"/>
      <c r="H667" s="98"/>
      <c r="I667" s="129" t="str">
        <f>IF(B667="","",_xlfn.XLOOKUP(N667,#REF!,#REF!))</f>
        <v/>
      </c>
      <c r="J667" s="126" t="str">
        <f>IF(B667="","",_xlfn.XLOOKUP(N667,#REF!,冷暖工资表!B:B))</f>
        <v/>
      </c>
      <c r="K667" s="126" t="str">
        <f t="shared" si="60"/>
        <v/>
      </c>
      <c r="L667" s="126" t="str">
        <f t="shared" si="61"/>
        <v/>
      </c>
      <c r="M667" s="126" t="str">
        <f>IF(Q667="","",_xlfn.XLOOKUP(Q667,立项!W:W,立项!H:H))</f>
        <v/>
      </c>
      <c r="N667" s="130" t="str">
        <f t="shared" si="62"/>
        <v/>
      </c>
      <c r="O667" s="130" t="str">
        <f t="shared" si="63"/>
        <v/>
      </c>
      <c r="P667" s="131" t="str">
        <f t="shared" si="64"/>
        <v/>
      </c>
      <c r="Q667" s="135" t="str">
        <f t="shared" si="65"/>
        <v/>
      </c>
      <c r="R667" s="103"/>
      <c r="S667" s="102"/>
      <c r="T667" s="102"/>
      <c r="U667" s="102"/>
    </row>
    <row r="668" s="93" customFormat="1" customHeight="1" spans="2:21">
      <c r="B668" s="94"/>
      <c r="C668" s="95"/>
      <c r="D668" s="95"/>
      <c r="E668" s="95"/>
      <c r="F668" s="96"/>
      <c r="G668" s="97"/>
      <c r="H668" s="98"/>
      <c r="I668" s="129" t="str">
        <f>IF(B668="","",_xlfn.XLOOKUP(N668,#REF!,#REF!))</f>
        <v/>
      </c>
      <c r="J668" s="126" t="str">
        <f>IF(B668="","",_xlfn.XLOOKUP(N668,#REF!,冷暖工资表!B:B))</f>
        <v/>
      </c>
      <c r="K668" s="126" t="str">
        <f t="shared" si="60"/>
        <v/>
      </c>
      <c r="L668" s="126" t="str">
        <f t="shared" si="61"/>
        <v/>
      </c>
      <c r="M668" s="126" t="str">
        <f>IF(Q668="","",_xlfn.XLOOKUP(Q668,立项!W:W,立项!H:H))</f>
        <v/>
      </c>
      <c r="N668" s="130" t="str">
        <f t="shared" si="62"/>
        <v/>
      </c>
      <c r="O668" s="130" t="str">
        <f t="shared" si="63"/>
        <v/>
      </c>
      <c r="P668" s="131" t="str">
        <f t="shared" si="64"/>
        <v/>
      </c>
      <c r="Q668" s="135" t="str">
        <f t="shared" si="65"/>
        <v/>
      </c>
      <c r="R668" s="103"/>
      <c r="S668" s="102"/>
      <c r="T668" s="102"/>
      <c r="U668" s="102"/>
    </row>
    <row r="669" s="93" customFormat="1" customHeight="1" spans="2:21">
      <c r="B669" s="94"/>
      <c r="C669" s="95"/>
      <c r="D669" s="95"/>
      <c r="E669" s="95"/>
      <c r="F669" s="96"/>
      <c r="G669" s="97"/>
      <c r="H669" s="98"/>
      <c r="I669" s="129" t="str">
        <f>IF(B669="","",_xlfn.XLOOKUP(N669,#REF!,#REF!))</f>
        <v/>
      </c>
      <c r="J669" s="126" t="str">
        <f>IF(B669="","",_xlfn.XLOOKUP(N669,#REF!,冷暖工资表!B:B))</f>
        <v/>
      </c>
      <c r="K669" s="126" t="str">
        <f t="shared" si="60"/>
        <v/>
      </c>
      <c r="L669" s="126" t="str">
        <f t="shared" si="61"/>
        <v/>
      </c>
      <c r="M669" s="126" t="str">
        <f>IF(Q669="","",_xlfn.XLOOKUP(Q669,立项!W:W,立项!H:H))</f>
        <v/>
      </c>
      <c r="N669" s="130" t="str">
        <f t="shared" si="62"/>
        <v/>
      </c>
      <c r="O669" s="130" t="str">
        <f t="shared" si="63"/>
        <v/>
      </c>
      <c r="P669" s="131" t="str">
        <f t="shared" si="64"/>
        <v/>
      </c>
      <c r="Q669" s="135" t="str">
        <f t="shared" si="65"/>
        <v/>
      </c>
      <c r="R669" s="103"/>
      <c r="S669" s="102"/>
      <c r="T669" s="102"/>
      <c r="U669" s="102"/>
    </row>
    <row r="670" s="93" customFormat="1" customHeight="1" spans="2:21">
      <c r="B670" s="94"/>
      <c r="C670" s="95"/>
      <c r="D670" s="95"/>
      <c r="E670" s="95"/>
      <c r="F670" s="96"/>
      <c r="G670" s="97"/>
      <c r="H670" s="98"/>
      <c r="I670" s="129" t="str">
        <f>IF(B670="","",_xlfn.XLOOKUP(N670,#REF!,#REF!))</f>
        <v/>
      </c>
      <c r="J670" s="126" t="str">
        <f>IF(B670="","",_xlfn.XLOOKUP(N670,#REF!,冷暖工资表!B:B))</f>
        <v/>
      </c>
      <c r="K670" s="126" t="str">
        <f t="shared" si="60"/>
        <v/>
      </c>
      <c r="L670" s="126" t="str">
        <f t="shared" si="61"/>
        <v/>
      </c>
      <c r="M670" s="126" t="str">
        <f>IF(Q670="","",_xlfn.XLOOKUP(Q670,立项!W:W,立项!H:H))</f>
        <v/>
      </c>
      <c r="N670" s="130" t="str">
        <f t="shared" si="62"/>
        <v/>
      </c>
      <c r="O670" s="130" t="str">
        <f t="shared" si="63"/>
        <v/>
      </c>
      <c r="P670" s="131" t="str">
        <f t="shared" si="64"/>
        <v/>
      </c>
      <c r="Q670" s="135" t="str">
        <f t="shared" si="65"/>
        <v/>
      </c>
      <c r="R670" s="103"/>
      <c r="S670" s="102"/>
      <c r="T670" s="102"/>
      <c r="U670" s="102"/>
    </row>
    <row r="671" s="93" customFormat="1" customHeight="1" spans="2:21">
      <c r="B671" s="94"/>
      <c r="C671" s="95"/>
      <c r="D671" s="95"/>
      <c r="E671" s="95"/>
      <c r="F671" s="96"/>
      <c r="G671" s="97"/>
      <c r="H671" s="98"/>
      <c r="I671" s="129" t="str">
        <f>IF(B671="","",_xlfn.XLOOKUP(N671,#REF!,#REF!))</f>
        <v/>
      </c>
      <c r="J671" s="126" t="str">
        <f>IF(B671="","",_xlfn.XLOOKUP(N671,#REF!,冷暖工资表!B:B))</f>
        <v/>
      </c>
      <c r="K671" s="126" t="str">
        <f t="shared" si="60"/>
        <v/>
      </c>
      <c r="L671" s="126" t="str">
        <f t="shared" si="61"/>
        <v/>
      </c>
      <c r="M671" s="126" t="str">
        <f>IF(Q671="","",_xlfn.XLOOKUP(Q671,立项!W:W,立项!H:H))</f>
        <v/>
      </c>
      <c r="N671" s="130" t="str">
        <f t="shared" si="62"/>
        <v/>
      </c>
      <c r="O671" s="130" t="str">
        <f t="shared" si="63"/>
        <v/>
      </c>
      <c r="P671" s="131" t="str">
        <f t="shared" si="64"/>
        <v/>
      </c>
      <c r="Q671" s="135" t="str">
        <f t="shared" si="65"/>
        <v/>
      </c>
      <c r="R671" s="103"/>
      <c r="S671" s="102"/>
      <c r="T671" s="102"/>
      <c r="U671" s="102"/>
    </row>
    <row r="672" s="93" customFormat="1" customHeight="1" spans="2:21">
      <c r="B672" s="94"/>
      <c r="C672" s="95"/>
      <c r="D672" s="95"/>
      <c r="E672" s="95"/>
      <c r="F672" s="96"/>
      <c r="G672" s="97"/>
      <c r="H672" s="98"/>
      <c r="I672" s="129" t="str">
        <f>IF(B672="","",_xlfn.XLOOKUP(N672,#REF!,#REF!))</f>
        <v/>
      </c>
      <c r="J672" s="126" t="str">
        <f>IF(B672="","",_xlfn.XLOOKUP(N672,#REF!,冷暖工资表!B:B))</f>
        <v/>
      </c>
      <c r="K672" s="126" t="str">
        <f t="shared" si="60"/>
        <v/>
      </c>
      <c r="L672" s="126" t="str">
        <f t="shared" si="61"/>
        <v/>
      </c>
      <c r="M672" s="126" t="str">
        <f>IF(Q672="","",_xlfn.XLOOKUP(Q672,立项!W:W,立项!H:H))</f>
        <v/>
      </c>
      <c r="N672" s="130" t="str">
        <f t="shared" si="62"/>
        <v/>
      </c>
      <c r="O672" s="130" t="str">
        <f t="shared" si="63"/>
        <v/>
      </c>
      <c r="P672" s="131" t="str">
        <f t="shared" si="64"/>
        <v/>
      </c>
      <c r="Q672" s="135" t="str">
        <f t="shared" si="65"/>
        <v/>
      </c>
      <c r="R672" s="103"/>
      <c r="S672" s="102"/>
      <c r="T672" s="102"/>
      <c r="U672" s="102"/>
    </row>
    <row r="673" s="93" customFormat="1" customHeight="1" spans="2:21">
      <c r="B673" s="94"/>
      <c r="C673" s="95"/>
      <c r="D673" s="95"/>
      <c r="E673" s="95"/>
      <c r="F673" s="96"/>
      <c r="G673" s="97"/>
      <c r="H673" s="98"/>
      <c r="I673" s="129" t="str">
        <f>IF(B673="","",_xlfn.XLOOKUP(N673,#REF!,#REF!))</f>
        <v/>
      </c>
      <c r="J673" s="126" t="str">
        <f>IF(B673="","",_xlfn.XLOOKUP(N673,#REF!,冷暖工资表!B:B))</f>
        <v/>
      </c>
      <c r="K673" s="126" t="str">
        <f t="shared" si="60"/>
        <v/>
      </c>
      <c r="L673" s="126" t="str">
        <f t="shared" si="61"/>
        <v/>
      </c>
      <c r="M673" s="126" t="str">
        <f>IF(Q673="","",_xlfn.XLOOKUP(Q673,立项!W:W,立项!H:H))</f>
        <v/>
      </c>
      <c r="N673" s="130" t="str">
        <f t="shared" si="62"/>
        <v/>
      </c>
      <c r="O673" s="130" t="str">
        <f t="shared" si="63"/>
        <v/>
      </c>
      <c r="P673" s="131" t="str">
        <f t="shared" si="64"/>
        <v/>
      </c>
      <c r="Q673" s="135" t="str">
        <f t="shared" si="65"/>
        <v/>
      </c>
      <c r="R673" s="103"/>
      <c r="S673" s="102"/>
      <c r="T673" s="102"/>
      <c r="U673" s="102"/>
    </row>
    <row r="674" s="93" customFormat="1" customHeight="1" spans="2:21">
      <c r="B674" s="94"/>
      <c r="C674" s="95"/>
      <c r="D674" s="95"/>
      <c r="E674" s="95"/>
      <c r="F674" s="96"/>
      <c r="G674" s="97"/>
      <c r="H674" s="98"/>
      <c r="I674" s="129" t="str">
        <f>IF(B674="","",_xlfn.XLOOKUP(N674,#REF!,#REF!))</f>
        <v/>
      </c>
      <c r="J674" s="126" t="str">
        <f>IF(B674="","",_xlfn.XLOOKUP(N674,#REF!,冷暖工资表!B:B))</f>
        <v/>
      </c>
      <c r="K674" s="126" t="str">
        <f t="shared" si="60"/>
        <v/>
      </c>
      <c r="L674" s="126" t="str">
        <f t="shared" si="61"/>
        <v/>
      </c>
      <c r="M674" s="126" t="str">
        <f>IF(Q674="","",_xlfn.XLOOKUP(Q674,立项!W:W,立项!H:H))</f>
        <v/>
      </c>
      <c r="N674" s="130" t="str">
        <f t="shared" si="62"/>
        <v/>
      </c>
      <c r="O674" s="130" t="str">
        <f t="shared" si="63"/>
        <v/>
      </c>
      <c r="P674" s="131" t="str">
        <f t="shared" si="64"/>
        <v/>
      </c>
      <c r="Q674" s="135" t="str">
        <f t="shared" si="65"/>
        <v/>
      </c>
      <c r="R674" s="103"/>
      <c r="S674" s="102"/>
      <c r="T674" s="102"/>
      <c r="U674" s="102"/>
    </row>
    <row r="675" s="93" customFormat="1" customHeight="1" spans="2:21">
      <c r="B675" s="94"/>
      <c r="C675" s="95"/>
      <c r="D675" s="95"/>
      <c r="E675" s="95"/>
      <c r="F675" s="96"/>
      <c r="G675" s="97"/>
      <c r="H675" s="98"/>
      <c r="I675" s="129" t="str">
        <f>IF(B675="","",_xlfn.XLOOKUP(N675,#REF!,#REF!))</f>
        <v/>
      </c>
      <c r="J675" s="126" t="str">
        <f>IF(B675="","",_xlfn.XLOOKUP(N675,#REF!,冷暖工资表!B:B))</f>
        <v/>
      </c>
      <c r="K675" s="126" t="str">
        <f t="shared" si="60"/>
        <v/>
      </c>
      <c r="L675" s="126" t="str">
        <f t="shared" si="61"/>
        <v/>
      </c>
      <c r="M675" s="126" t="str">
        <f>IF(Q675="","",_xlfn.XLOOKUP(Q675,立项!W:W,立项!H:H))</f>
        <v/>
      </c>
      <c r="N675" s="130" t="str">
        <f t="shared" si="62"/>
        <v/>
      </c>
      <c r="O675" s="130" t="str">
        <f t="shared" si="63"/>
        <v/>
      </c>
      <c r="P675" s="131" t="str">
        <f t="shared" si="64"/>
        <v/>
      </c>
      <c r="Q675" s="135" t="str">
        <f t="shared" si="65"/>
        <v/>
      </c>
      <c r="R675" s="103"/>
      <c r="S675" s="102"/>
      <c r="T675" s="102"/>
      <c r="U675" s="102"/>
    </row>
    <row r="676" s="93" customFormat="1" customHeight="1" spans="2:21">
      <c r="B676" s="94"/>
      <c r="C676" s="95"/>
      <c r="D676" s="95"/>
      <c r="E676" s="95"/>
      <c r="F676" s="96"/>
      <c r="G676" s="97"/>
      <c r="H676" s="98"/>
      <c r="I676" s="129" t="str">
        <f>IF(B676="","",_xlfn.XLOOKUP(N676,#REF!,#REF!))</f>
        <v/>
      </c>
      <c r="J676" s="126" t="str">
        <f>IF(B676="","",_xlfn.XLOOKUP(N676,#REF!,冷暖工资表!B:B))</f>
        <v/>
      </c>
      <c r="K676" s="126" t="str">
        <f t="shared" si="60"/>
        <v/>
      </c>
      <c r="L676" s="126" t="str">
        <f t="shared" si="61"/>
        <v/>
      </c>
      <c r="M676" s="126" t="str">
        <f>IF(Q676="","",_xlfn.XLOOKUP(Q676,立项!W:W,立项!H:H))</f>
        <v/>
      </c>
      <c r="N676" s="130" t="str">
        <f t="shared" si="62"/>
        <v/>
      </c>
      <c r="O676" s="130" t="str">
        <f t="shared" si="63"/>
        <v/>
      </c>
      <c r="P676" s="131" t="str">
        <f t="shared" si="64"/>
        <v/>
      </c>
      <c r="Q676" s="135" t="str">
        <f t="shared" si="65"/>
        <v/>
      </c>
      <c r="R676" s="103"/>
      <c r="S676" s="102"/>
      <c r="T676" s="102"/>
      <c r="U676" s="102"/>
    </row>
    <row r="677" s="93" customFormat="1" customHeight="1" spans="2:21">
      <c r="B677" s="94"/>
      <c r="C677" s="95"/>
      <c r="D677" s="95"/>
      <c r="E677" s="95"/>
      <c r="F677" s="96"/>
      <c r="G677" s="97"/>
      <c r="H677" s="98"/>
      <c r="I677" s="129" t="str">
        <f>IF(B677="","",_xlfn.XLOOKUP(N677,#REF!,#REF!))</f>
        <v/>
      </c>
      <c r="J677" s="126" t="str">
        <f>IF(B677="","",_xlfn.XLOOKUP(N677,#REF!,冷暖工资表!B:B))</f>
        <v/>
      </c>
      <c r="K677" s="126" t="str">
        <f t="shared" si="60"/>
        <v/>
      </c>
      <c r="L677" s="126" t="str">
        <f t="shared" si="61"/>
        <v/>
      </c>
      <c r="M677" s="126" t="str">
        <f>IF(Q677="","",_xlfn.XLOOKUP(Q677,立项!W:W,立项!H:H))</f>
        <v/>
      </c>
      <c r="N677" s="130" t="str">
        <f t="shared" si="62"/>
        <v/>
      </c>
      <c r="O677" s="130" t="str">
        <f t="shared" si="63"/>
        <v/>
      </c>
      <c r="P677" s="131" t="str">
        <f t="shared" si="64"/>
        <v/>
      </c>
      <c r="Q677" s="135" t="str">
        <f t="shared" si="65"/>
        <v/>
      </c>
      <c r="R677" s="103"/>
      <c r="S677" s="102"/>
      <c r="T677" s="102"/>
      <c r="U677" s="102"/>
    </row>
    <row r="678" s="93" customFormat="1" customHeight="1" spans="2:21">
      <c r="B678" s="94"/>
      <c r="C678" s="95"/>
      <c r="D678" s="95"/>
      <c r="E678" s="95"/>
      <c r="F678" s="96"/>
      <c r="G678" s="97"/>
      <c r="H678" s="98"/>
      <c r="I678" s="129" t="str">
        <f>IF(B678="","",_xlfn.XLOOKUP(N678,#REF!,#REF!))</f>
        <v/>
      </c>
      <c r="J678" s="126" t="str">
        <f>IF(B678="","",_xlfn.XLOOKUP(N678,#REF!,冷暖工资表!B:B))</f>
        <v/>
      </c>
      <c r="K678" s="126" t="str">
        <f t="shared" si="60"/>
        <v/>
      </c>
      <c r="L678" s="126" t="str">
        <f t="shared" si="61"/>
        <v/>
      </c>
      <c r="M678" s="126" t="str">
        <f>IF(Q678="","",_xlfn.XLOOKUP(Q678,立项!W:W,立项!H:H))</f>
        <v/>
      </c>
      <c r="N678" s="130" t="str">
        <f t="shared" si="62"/>
        <v/>
      </c>
      <c r="O678" s="130" t="str">
        <f t="shared" si="63"/>
        <v/>
      </c>
      <c r="P678" s="131" t="str">
        <f t="shared" si="64"/>
        <v/>
      </c>
      <c r="Q678" s="135" t="str">
        <f t="shared" si="65"/>
        <v/>
      </c>
      <c r="R678" s="103"/>
      <c r="S678" s="102"/>
      <c r="T678" s="102"/>
      <c r="U678" s="102"/>
    </row>
    <row r="679" s="93" customFormat="1" customHeight="1" spans="2:21">
      <c r="B679" s="94"/>
      <c r="C679" s="95"/>
      <c r="D679" s="95"/>
      <c r="E679" s="95"/>
      <c r="F679" s="96"/>
      <c r="G679" s="97"/>
      <c r="H679" s="98"/>
      <c r="I679" s="129" t="str">
        <f>IF(B679="","",_xlfn.XLOOKUP(N679,#REF!,#REF!))</f>
        <v/>
      </c>
      <c r="J679" s="126" t="str">
        <f>IF(B679="","",_xlfn.XLOOKUP(N679,#REF!,冷暖工资表!B:B))</f>
        <v/>
      </c>
      <c r="K679" s="126" t="str">
        <f t="shared" si="60"/>
        <v/>
      </c>
      <c r="L679" s="126" t="str">
        <f t="shared" si="61"/>
        <v/>
      </c>
      <c r="M679" s="126" t="str">
        <f>IF(Q679="","",_xlfn.XLOOKUP(Q679,立项!W:W,立项!H:H))</f>
        <v/>
      </c>
      <c r="N679" s="130" t="str">
        <f t="shared" si="62"/>
        <v/>
      </c>
      <c r="O679" s="130" t="str">
        <f t="shared" si="63"/>
        <v/>
      </c>
      <c r="P679" s="131" t="str">
        <f t="shared" si="64"/>
        <v/>
      </c>
      <c r="Q679" s="135" t="str">
        <f t="shared" si="65"/>
        <v/>
      </c>
      <c r="R679" s="103"/>
      <c r="S679" s="102"/>
      <c r="T679" s="102"/>
      <c r="U679" s="102"/>
    </row>
    <row r="680" s="93" customFormat="1" customHeight="1" spans="2:21">
      <c r="B680" s="94"/>
      <c r="C680" s="95"/>
      <c r="D680" s="95"/>
      <c r="E680" s="95"/>
      <c r="F680" s="96"/>
      <c r="G680" s="97"/>
      <c r="H680" s="98"/>
      <c r="I680" s="129" t="str">
        <f>IF(B680="","",_xlfn.XLOOKUP(N680,#REF!,#REF!))</f>
        <v/>
      </c>
      <c r="J680" s="126" t="str">
        <f>IF(B680="","",_xlfn.XLOOKUP(N680,#REF!,冷暖工资表!B:B))</f>
        <v/>
      </c>
      <c r="K680" s="126" t="str">
        <f t="shared" si="60"/>
        <v/>
      </c>
      <c r="L680" s="126" t="str">
        <f t="shared" si="61"/>
        <v/>
      </c>
      <c r="M680" s="126" t="str">
        <f>IF(Q680="","",_xlfn.XLOOKUP(Q680,立项!W:W,立项!H:H))</f>
        <v/>
      </c>
      <c r="N680" s="130" t="str">
        <f t="shared" si="62"/>
        <v/>
      </c>
      <c r="O680" s="130" t="str">
        <f t="shared" si="63"/>
        <v/>
      </c>
      <c r="P680" s="131" t="str">
        <f t="shared" si="64"/>
        <v/>
      </c>
      <c r="Q680" s="135" t="str">
        <f t="shared" si="65"/>
        <v/>
      </c>
      <c r="R680" s="103"/>
      <c r="S680" s="102"/>
      <c r="T680" s="102"/>
      <c r="U680" s="102"/>
    </row>
    <row r="681" s="93" customFormat="1" customHeight="1" spans="2:21">
      <c r="B681" s="94"/>
      <c r="C681" s="95"/>
      <c r="D681" s="95"/>
      <c r="E681" s="95"/>
      <c r="F681" s="96"/>
      <c r="G681" s="97"/>
      <c r="H681" s="98"/>
      <c r="I681" s="129" t="str">
        <f>IF(B681="","",_xlfn.XLOOKUP(N681,#REF!,#REF!))</f>
        <v/>
      </c>
      <c r="J681" s="126" t="str">
        <f>IF(B681="","",_xlfn.XLOOKUP(N681,#REF!,冷暖工资表!B:B))</f>
        <v/>
      </c>
      <c r="K681" s="126" t="str">
        <f t="shared" si="60"/>
        <v/>
      </c>
      <c r="L681" s="126" t="str">
        <f t="shared" si="61"/>
        <v/>
      </c>
      <c r="M681" s="126" t="str">
        <f>IF(Q681="","",_xlfn.XLOOKUP(Q681,立项!W:W,立项!H:H))</f>
        <v/>
      </c>
      <c r="N681" s="130" t="str">
        <f t="shared" si="62"/>
        <v/>
      </c>
      <c r="O681" s="130" t="str">
        <f t="shared" si="63"/>
        <v/>
      </c>
      <c r="P681" s="131" t="str">
        <f t="shared" si="64"/>
        <v/>
      </c>
      <c r="Q681" s="135" t="str">
        <f t="shared" si="65"/>
        <v/>
      </c>
      <c r="R681" s="103"/>
      <c r="S681" s="102"/>
      <c r="T681" s="102"/>
      <c r="U681" s="102"/>
    </row>
    <row r="682" s="93" customFormat="1" customHeight="1" spans="2:21">
      <c r="B682" s="94"/>
      <c r="C682" s="95"/>
      <c r="D682" s="95"/>
      <c r="E682" s="95"/>
      <c r="F682" s="96"/>
      <c r="G682" s="97"/>
      <c r="H682" s="98"/>
      <c r="I682" s="129" t="str">
        <f>IF(B682="","",_xlfn.XLOOKUP(N682,#REF!,#REF!))</f>
        <v/>
      </c>
      <c r="J682" s="126" t="str">
        <f>IF(B682="","",_xlfn.XLOOKUP(N682,#REF!,冷暖工资表!B:B))</f>
        <v/>
      </c>
      <c r="K682" s="126" t="str">
        <f t="shared" si="60"/>
        <v/>
      </c>
      <c r="L682" s="126" t="str">
        <f t="shared" si="61"/>
        <v/>
      </c>
      <c r="M682" s="126" t="str">
        <f>IF(Q682="","",_xlfn.XLOOKUP(Q682,立项!W:W,立项!H:H))</f>
        <v/>
      </c>
      <c r="N682" s="130" t="str">
        <f t="shared" si="62"/>
        <v/>
      </c>
      <c r="O682" s="130" t="str">
        <f t="shared" si="63"/>
        <v/>
      </c>
      <c r="P682" s="131" t="str">
        <f t="shared" si="64"/>
        <v/>
      </c>
      <c r="Q682" s="135" t="str">
        <f t="shared" si="65"/>
        <v/>
      </c>
      <c r="R682" s="103"/>
      <c r="S682" s="102"/>
      <c r="T682" s="102"/>
      <c r="U682" s="102"/>
    </row>
    <row r="683" s="93" customFormat="1" customHeight="1" spans="2:21">
      <c r="B683" s="94"/>
      <c r="C683" s="95"/>
      <c r="D683" s="95"/>
      <c r="E683" s="95"/>
      <c r="F683" s="96"/>
      <c r="G683" s="97"/>
      <c r="H683" s="98"/>
      <c r="I683" s="129" t="str">
        <f>IF(B683="","",_xlfn.XLOOKUP(N683,#REF!,#REF!))</f>
        <v/>
      </c>
      <c r="J683" s="126" t="str">
        <f>IF(B683="","",_xlfn.XLOOKUP(N683,#REF!,冷暖工资表!B:B))</f>
        <v/>
      </c>
      <c r="K683" s="126" t="str">
        <f t="shared" si="60"/>
        <v/>
      </c>
      <c r="L683" s="126" t="str">
        <f t="shared" si="61"/>
        <v/>
      </c>
      <c r="M683" s="126" t="str">
        <f>IF(Q683="","",_xlfn.XLOOKUP(Q683,立项!W:W,立项!H:H))</f>
        <v/>
      </c>
      <c r="N683" s="130" t="str">
        <f t="shared" si="62"/>
        <v/>
      </c>
      <c r="O683" s="130" t="str">
        <f t="shared" si="63"/>
        <v/>
      </c>
      <c r="P683" s="131" t="str">
        <f t="shared" si="64"/>
        <v/>
      </c>
      <c r="Q683" s="135" t="str">
        <f t="shared" si="65"/>
        <v/>
      </c>
      <c r="R683" s="103"/>
      <c r="S683" s="102"/>
      <c r="T683" s="102"/>
      <c r="U683" s="102"/>
    </row>
    <row r="684" s="93" customFormat="1" customHeight="1" spans="2:21">
      <c r="B684" s="94"/>
      <c r="C684" s="95"/>
      <c r="D684" s="95"/>
      <c r="E684" s="95"/>
      <c r="F684" s="96"/>
      <c r="G684" s="97"/>
      <c r="H684" s="98"/>
      <c r="I684" s="129" t="str">
        <f>IF(B684="","",_xlfn.XLOOKUP(N684,#REF!,#REF!))</f>
        <v/>
      </c>
      <c r="J684" s="126" t="str">
        <f>IF(B684="","",_xlfn.XLOOKUP(N684,#REF!,冷暖工资表!B:B))</f>
        <v/>
      </c>
      <c r="K684" s="126" t="str">
        <f t="shared" si="60"/>
        <v/>
      </c>
      <c r="L684" s="126" t="str">
        <f t="shared" si="61"/>
        <v/>
      </c>
      <c r="M684" s="126" t="str">
        <f>IF(Q684="","",_xlfn.XLOOKUP(Q684,立项!W:W,立项!H:H))</f>
        <v/>
      </c>
      <c r="N684" s="130" t="str">
        <f t="shared" si="62"/>
        <v/>
      </c>
      <c r="O684" s="130" t="str">
        <f t="shared" si="63"/>
        <v/>
      </c>
      <c r="P684" s="131" t="str">
        <f t="shared" si="64"/>
        <v/>
      </c>
      <c r="Q684" s="135" t="str">
        <f t="shared" si="65"/>
        <v/>
      </c>
      <c r="R684" s="103"/>
      <c r="S684" s="102"/>
      <c r="T684" s="102"/>
      <c r="U684" s="102"/>
    </row>
    <row r="685" s="93" customFormat="1" customHeight="1" spans="2:21">
      <c r="B685" s="94"/>
      <c r="C685" s="95"/>
      <c r="D685" s="95"/>
      <c r="E685" s="95"/>
      <c r="F685" s="96"/>
      <c r="G685" s="97"/>
      <c r="H685" s="98"/>
      <c r="I685" s="129" t="str">
        <f>IF(B685="","",_xlfn.XLOOKUP(N685,#REF!,#REF!))</f>
        <v/>
      </c>
      <c r="J685" s="126" t="str">
        <f>IF(B685="","",_xlfn.XLOOKUP(N685,#REF!,冷暖工资表!B:B))</f>
        <v/>
      </c>
      <c r="K685" s="126" t="str">
        <f t="shared" si="60"/>
        <v/>
      </c>
      <c r="L685" s="126" t="str">
        <f t="shared" si="61"/>
        <v/>
      </c>
      <c r="M685" s="126" t="str">
        <f>IF(Q685="","",_xlfn.XLOOKUP(Q685,立项!W:W,立项!H:H))</f>
        <v/>
      </c>
      <c r="N685" s="130" t="str">
        <f t="shared" si="62"/>
        <v/>
      </c>
      <c r="O685" s="130" t="str">
        <f t="shared" si="63"/>
        <v/>
      </c>
      <c r="P685" s="131" t="str">
        <f t="shared" si="64"/>
        <v/>
      </c>
      <c r="Q685" s="135" t="str">
        <f t="shared" si="65"/>
        <v/>
      </c>
      <c r="R685" s="103"/>
      <c r="S685" s="102"/>
      <c r="T685" s="102"/>
      <c r="U685" s="102"/>
    </row>
    <row r="686" s="93" customFormat="1" customHeight="1" spans="2:21">
      <c r="B686" s="94"/>
      <c r="C686" s="95"/>
      <c r="D686" s="95"/>
      <c r="E686" s="95"/>
      <c r="F686" s="96"/>
      <c r="G686" s="97"/>
      <c r="H686" s="98"/>
      <c r="I686" s="129" t="str">
        <f>IF(B686="","",_xlfn.XLOOKUP(N686,#REF!,#REF!))</f>
        <v/>
      </c>
      <c r="J686" s="126" t="str">
        <f>IF(B686="","",_xlfn.XLOOKUP(N686,#REF!,冷暖工资表!B:B))</f>
        <v/>
      </c>
      <c r="K686" s="126" t="str">
        <f t="shared" si="60"/>
        <v/>
      </c>
      <c r="L686" s="126" t="str">
        <f t="shared" si="61"/>
        <v/>
      </c>
      <c r="M686" s="126" t="str">
        <f>IF(Q686="","",_xlfn.XLOOKUP(Q686,立项!W:W,立项!H:H))</f>
        <v/>
      </c>
      <c r="N686" s="130" t="str">
        <f t="shared" si="62"/>
        <v/>
      </c>
      <c r="O686" s="130" t="str">
        <f t="shared" si="63"/>
        <v/>
      </c>
      <c r="P686" s="131" t="str">
        <f t="shared" si="64"/>
        <v/>
      </c>
      <c r="Q686" s="135" t="str">
        <f t="shared" si="65"/>
        <v/>
      </c>
      <c r="R686" s="103"/>
      <c r="S686" s="102"/>
      <c r="T686" s="102"/>
      <c r="U686" s="102"/>
    </row>
    <row r="687" s="93" customFormat="1" customHeight="1" spans="2:21">
      <c r="B687" s="94"/>
      <c r="C687" s="95"/>
      <c r="D687" s="95"/>
      <c r="E687" s="95"/>
      <c r="F687" s="96"/>
      <c r="G687" s="97"/>
      <c r="H687" s="98"/>
      <c r="I687" s="129" t="str">
        <f>IF(B687="","",_xlfn.XLOOKUP(N687,#REF!,#REF!))</f>
        <v/>
      </c>
      <c r="J687" s="126" t="str">
        <f>IF(B687="","",_xlfn.XLOOKUP(N687,#REF!,冷暖工资表!B:B))</f>
        <v/>
      </c>
      <c r="K687" s="126" t="str">
        <f t="shared" si="60"/>
        <v/>
      </c>
      <c r="L687" s="126" t="str">
        <f t="shared" si="61"/>
        <v/>
      </c>
      <c r="M687" s="126" t="str">
        <f>IF(Q687="","",_xlfn.XLOOKUP(Q687,立项!W:W,立项!H:H))</f>
        <v/>
      </c>
      <c r="N687" s="130" t="str">
        <f t="shared" si="62"/>
        <v/>
      </c>
      <c r="O687" s="130" t="str">
        <f t="shared" si="63"/>
        <v/>
      </c>
      <c r="P687" s="131" t="str">
        <f t="shared" si="64"/>
        <v/>
      </c>
      <c r="Q687" s="135" t="str">
        <f t="shared" si="65"/>
        <v/>
      </c>
      <c r="R687" s="103"/>
      <c r="S687" s="102"/>
      <c r="T687" s="102"/>
      <c r="U687" s="102"/>
    </row>
    <row r="688" s="93" customFormat="1" customHeight="1" spans="2:21">
      <c r="B688" s="94"/>
      <c r="C688" s="95"/>
      <c r="D688" s="95"/>
      <c r="E688" s="95"/>
      <c r="F688" s="96"/>
      <c r="G688" s="97"/>
      <c r="H688" s="98"/>
      <c r="I688" s="129" t="str">
        <f>IF(B688="","",_xlfn.XLOOKUP(N688,#REF!,#REF!))</f>
        <v/>
      </c>
      <c r="J688" s="126" t="str">
        <f>IF(B688="","",_xlfn.XLOOKUP(N688,#REF!,冷暖工资表!B:B))</f>
        <v/>
      </c>
      <c r="K688" s="126" t="str">
        <f t="shared" si="60"/>
        <v/>
      </c>
      <c r="L688" s="126" t="str">
        <f t="shared" si="61"/>
        <v/>
      </c>
      <c r="M688" s="126" t="str">
        <f>IF(Q688="","",_xlfn.XLOOKUP(Q688,立项!W:W,立项!H:H))</f>
        <v/>
      </c>
      <c r="N688" s="130" t="str">
        <f t="shared" si="62"/>
        <v/>
      </c>
      <c r="O688" s="130" t="str">
        <f t="shared" si="63"/>
        <v/>
      </c>
      <c r="P688" s="131" t="str">
        <f t="shared" si="64"/>
        <v/>
      </c>
      <c r="Q688" s="135" t="str">
        <f t="shared" si="65"/>
        <v/>
      </c>
      <c r="R688" s="103"/>
      <c r="S688" s="102"/>
      <c r="T688" s="102"/>
      <c r="U688" s="102"/>
    </row>
    <row r="689" s="93" customFormat="1" customHeight="1" spans="2:21">
      <c r="B689" s="94"/>
      <c r="C689" s="95"/>
      <c r="D689" s="95"/>
      <c r="E689" s="95"/>
      <c r="F689" s="96"/>
      <c r="G689" s="97"/>
      <c r="H689" s="98"/>
      <c r="I689" s="129" t="str">
        <f>IF(B689="","",_xlfn.XLOOKUP(N689,#REF!,#REF!))</f>
        <v/>
      </c>
      <c r="J689" s="126" t="str">
        <f>IF(B689="","",_xlfn.XLOOKUP(N689,#REF!,冷暖工资表!B:B))</f>
        <v/>
      </c>
      <c r="K689" s="126" t="str">
        <f t="shared" si="60"/>
        <v/>
      </c>
      <c r="L689" s="126" t="str">
        <f t="shared" si="61"/>
        <v/>
      </c>
      <c r="M689" s="126" t="str">
        <f>IF(Q689="","",_xlfn.XLOOKUP(Q689,立项!W:W,立项!H:H))</f>
        <v/>
      </c>
      <c r="N689" s="130" t="str">
        <f t="shared" si="62"/>
        <v/>
      </c>
      <c r="O689" s="130" t="str">
        <f t="shared" si="63"/>
        <v/>
      </c>
      <c r="P689" s="131" t="str">
        <f t="shared" si="64"/>
        <v/>
      </c>
      <c r="Q689" s="135" t="str">
        <f t="shared" si="65"/>
        <v/>
      </c>
      <c r="R689" s="103"/>
      <c r="S689" s="102"/>
      <c r="T689" s="102"/>
      <c r="U689" s="102"/>
    </row>
    <row r="690" s="93" customFormat="1" customHeight="1" spans="2:21">
      <c r="B690" s="94"/>
      <c r="C690" s="95"/>
      <c r="D690" s="95"/>
      <c r="E690" s="95"/>
      <c r="F690" s="96"/>
      <c r="G690" s="97"/>
      <c r="H690" s="98"/>
      <c r="I690" s="129" t="str">
        <f>IF(B690="","",_xlfn.XLOOKUP(N690,#REF!,#REF!))</f>
        <v/>
      </c>
      <c r="J690" s="126" t="str">
        <f>IF(B690="","",_xlfn.XLOOKUP(N690,#REF!,冷暖工资表!B:B))</f>
        <v/>
      </c>
      <c r="K690" s="126" t="str">
        <f t="shared" si="60"/>
        <v/>
      </c>
      <c r="L690" s="126" t="str">
        <f t="shared" si="61"/>
        <v/>
      </c>
      <c r="M690" s="126" t="str">
        <f>IF(Q690="","",_xlfn.XLOOKUP(Q690,立项!W:W,立项!H:H))</f>
        <v/>
      </c>
      <c r="N690" s="130" t="str">
        <f t="shared" si="62"/>
        <v/>
      </c>
      <c r="O690" s="130" t="str">
        <f t="shared" si="63"/>
        <v/>
      </c>
      <c r="P690" s="131" t="str">
        <f t="shared" si="64"/>
        <v/>
      </c>
      <c r="Q690" s="135" t="str">
        <f t="shared" si="65"/>
        <v/>
      </c>
      <c r="R690" s="103"/>
      <c r="S690" s="102"/>
      <c r="T690" s="102"/>
      <c r="U690" s="102"/>
    </row>
    <row r="691" s="93" customFormat="1" customHeight="1" spans="2:21">
      <c r="B691" s="94"/>
      <c r="C691" s="95"/>
      <c r="D691" s="95"/>
      <c r="E691" s="95"/>
      <c r="F691" s="96"/>
      <c r="G691" s="97"/>
      <c r="H691" s="98"/>
      <c r="I691" s="129" t="str">
        <f>IF(B691="","",_xlfn.XLOOKUP(N691,#REF!,#REF!))</f>
        <v/>
      </c>
      <c r="J691" s="126" t="str">
        <f>IF(B691="","",_xlfn.XLOOKUP(N691,#REF!,冷暖工资表!B:B))</f>
        <v/>
      </c>
      <c r="K691" s="126" t="str">
        <f t="shared" si="60"/>
        <v/>
      </c>
      <c r="L691" s="126" t="str">
        <f t="shared" si="61"/>
        <v/>
      </c>
      <c r="M691" s="126" t="str">
        <f>IF(Q691="","",_xlfn.XLOOKUP(Q691,立项!W:W,立项!H:H))</f>
        <v/>
      </c>
      <c r="N691" s="130" t="str">
        <f t="shared" si="62"/>
        <v/>
      </c>
      <c r="O691" s="130" t="str">
        <f t="shared" si="63"/>
        <v/>
      </c>
      <c r="P691" s="131" t="str">
        <f t="shared" si="64"/>
        <v/>
      </c>
      <c r="Q691" s="135" t="str">
        <f t="shared" si="65"/>
        <v/>
      </c>
      <c r="R691" s="103"/>
      <c r="S691" s="102"/>
      <c r="T691" s="102"/>
      <c r="U691" s="102"/>
    </row>
    <row r="692" s="93" customFormat="1" customHeight="1" spans="2:21">
      <c r="B692" s="94"/>
      <c r="C692" s="95"/>
      <c r="D692" s="95"/>
      <c r="E692" s="95"/>
      <c r="F692" s="96"/>
      <c r="G692" s="97"/>
      <c r="H692" s="98"/>
      <c r="I692" s="129" t="str">
        <f>IF(B692="","",_xlfn.XLOOKUP(N692,#REF!,#REF!))</f>
        <v/>
      </c>
      <c r="J692" s="126" t="str">
        <f>IF(B692="","",_xlfn.XLOOKUP(N692,#REF!,冷暖工资表!B:B))</f>
        <v/>
      </c>
      <c r="K692" s="126" t="str">
        <f t="shared" si="60"/>
        <v/>
      </c>
      <c r="L692" s="126" t="str">
        <f t="shared" si="61"/>
        <v/>
      </c>
      <c r="M692" s="126" t="str">
        <f>IF(Q692="","",_xlfn.XLOOKUP(Q692,立项!W:W,立项!H:H))</f>
        <v/>
      </c>
      <c r="N692" s="130" t="str">
        <f t="shared" si="62"/>
        <v/>
      </c>
      <c r="O692" s="130" t="str">
        <f t="shared" si="63"/>
        <v/>
      </c>
      <c r="P692" s="131" t="str">
        <f t="shared" si="64"/>
        <v/>
      </c>
      <c r="Q692" s="135" t="str">
        <f t="shared" si="65"/>
        <v/>
      </c>
      <c r="R692" s="103"/>
      <c r="S692" s="102"/>
      <c r="T692" s="102"/>
      <c r="U692" s="102"/>
    </row>
    <row r="693" s="93" customFormat="1" customHeight="1" spans="2:21">
      <c r="B693" s="94"/>
      <c r="C693" s="95"/>
      <c r="D693" s="95"/>
      <c r="E693" s="95"/>
      <c r="F693" s="96"/>
      <c r="G693" s="97"/>
      <c r="H693" s="98"/>
      <c r="I693" s="129" t="str">
        <f>IF(B693="","",_xlfn.XLOOKUP(N693,#REF!,#REF!))</f>
        <v/>
      </c>
      <c r="J693" s="126" t="str">
        <f>IF(B693="","",_xlfn.XLOOKUP(N693,#REF!,冷暖工资表!B:B))</f>
        <v/>
      </c>
      <c r="K693" s="126" t="str">
        <f t="shared" si="60"/>
        <v/>
      </c>
      <c r="L693" s="126" t="str">
        <f t="shared" si="61"/>
        <v/>
      </c>
      <c r="M693" s="126" t="str">
        <f>IF(Q693="","",_xlfn.XLOOKUP(Q693,立项!W:W,立项!H:H))</f>
        <v/>
      </c>
      <c r="N693" s="130" t="str">
        <f t="shared" si="62"/>
        <v/>
      </c>
      <c r="O693" s="130" t="str">
        <f t="shared" si="63"/>
        <v/>
      </c>
      <c r="P693" s="131" t="str">
        <f t="shared" si="64"/>
        <v/>
      </c>
      <c r="Q693" s="135" t="str">
        <f t="shared" si="65"/>
        <v/>
      </c>
      <c r="R693" s="103"/>
      <c r="S693" s="102"/>
      <c r="T693" s="102"/>
      <c r="U693" s="102"/>
    </row>
    <row r="694" s="93" customFormat="1" customHeight="1" spans="2:21">
      <c r="B694" s="94"/>
      <c r="C694" s="95"/>
      <c r="D694" s="95"/>
      <c r="E694" s="95"/>
      <c r="F694" s="96"/>
      <c r="G694" s="97"/>
      <c r="H694" s="98"/>
      <c r="I694" s="129" t="str">
        <f>IF(B694="","",_xlfn.XLOOKUP(N694,#REF!,#REF!))</f>
        <v/>
      </c>
      <c r="J694" s="126" t="str">
        <f>IF(B694="","",_xlfn.XLOOKUP(N694,#REF!,冷暖工资表!B:B))</f>
        <v/>
      </c>
      <c r="K694" s="126" t="str">
        <f t="shared" si="60"/>
        <v/>
      </c>
      <c r="L694" s="126" t="str">
        <f t="shared" si="61"/>
        <v/>
      </c>
      <c r="M694" s="126" t="str">
        <f>IF(Q694="","",_xlfn.XLOOKUP(Q694,立项!W:W,立项!H:H))</f>
        <v/>
      </c>
      <c r="N694" s="130" t="str">
        <f t="shared" si="62"/>
        <v/>
      </c>
      <c r="O694" s="130" t="str">
        <f t="shared" si="63"/>
        <v/>
      </c>
      <c r="P694" s="131" t="str">
        <f t="shared" si="64"/>
        <v/>
      </c>
      <c r="Q694" s="135" t="str">
        <f t="shared" si="65"/>
        <v/>
      </c>
      <c r="R694" s="103"/>
      <c r="S694" s="102"/>
      <c r="T694" s="102"/>
      <c r="U694" s="102"/>
    </row>
    <row r="695" s="93" customFormat="1" customHeight="1" spans="2:21">
      <c r="B695" s="94"/>
      <c r="C695" s="95"/>
      <c r="D695" s="95"/>
      <c r="E695" s="95"/>
      <c r="F695" s="96"/>
      <c r="G695" s="97"/>
      <c r="H695" s="98"/>
      <c r="I695" s="129" t="str">
        <f>IF(B695="","",_xlfn.XLOOKUP(N695,#REF!,#REF!))</f>
        <v/>
      </c>
      <c r="J695" s="126" t="str">
        <f>IF(B695="","",_xlfn.XLOOKUP(N695,#REF!,冷暖工资表!B:B))</f>
        <v/>
      </c>
      <c r="K695" s="126" t="str">
        <f t="shared" si="60"/>
        <v/>
      </c>
      <c r="L695" s="126" t="str">
        <f t="shared" si="61"/>
        <v/>
      </c>
      <c r="M695" s="126" t="str">
        <f>IF(Q695="","",_xlfn.XLOOKUP(Q695,立项!W:W,立项!H:H))</f>
        <v/>
      </c>
      <c r="N695" s="130" t="str">
        <f t="shared" si="62"/>
        <v/>
      </c>
      <c r="O695" s="130" t="str">
        <f t="shared" si="63"/>
        <v/>
      </c>
      <c r="P695" s="131" t="str">
        <f t="shared" si="64"/>
        <v/>
      </c>
      <c r="Q695" s="135" t="str">
        <f t="shared" si="65"/>
        <v/>
      </c>
      <c r="R695" s="103"/>
      <c r="S695" s="102"/>
      <c r="T695" s="102"/>
      <c r="U695" s="102"/>
    </row>
    <row r="696" s="93" customFormat="1" customHeight="1" spans="2:21">
      <c r="B696" s="94"/>
      <c r="C696" s="95"/>
      <c r="D696" s="95"/>
      <c r="E696" s="95"/>
      <c r="F696" s="96"/>
      <c r="G696" s="97"/>
      <c r="H696" s="98"/>
      <c r="I696" s="129" t="str">
        <f>IF(B696="","",_xlfn.XLOOKUP(N696,#REF!,#REF!))</f>
        <v/>
      </c>
      <c r="J696" s="126" t="str">
        <f>IF(B696="","",_xlfn.XLOOKUP(N696,#REF!,冷暖工资表!B:B))</f>
        <v/>
      </c>
      <c r="K696" s="126" t="str">
        <f t="shared" si="60"/>
        <v/>
      </c>
      <c r="L696" s="126" t="str">
        <f t="shared" si="61"/>
        <v/>
      </c>
      <c r="M696" s="126" t="str">
        <f>IF(Q696="","",_xlfn.XLOOKUP(Q696,立项!W:W,立项!H:H))</f>
        <v/>
      </c>
      <c r="N696" s="130" t="str">
        <f t="shared" si="62"/>
        <v/>
      </c>
      <c r="O696" s="130" t="str">
        <f t="shared" si="63"/>
        <v/>
      </c>
      <c r="P696" s="131" t="str">
        <f t="shared" si="64"/>
        <v/>
      </c>
      <c r="Q696" s="135" t="str">
        <f t="shared" si="65"/>
        <v/>
      </c>
      <c r="R696" s="103"/>
      <c r="S696" s="102"/>
      <c r="T696" s="102"/>
      <c r="U696" s="102"/>
    </row>
    <row r="697" s="93" customFormat="1" customHeight="1" spans="2:21">
      <c r="B697" s="94"/>
      <c r="C697" s="95"/>
      <c r="D697" s="95"/>
      <c r="E697" s="95"/>
      <c r="F697" s="96"/>
      <c r="G697" s="97"/>
      <c r="H697" s="98"/>
      <c r="I697" s="129" t="str">
        <f>IF(B697="","",_xlfn.XLOOKUP(N697,#REF!,#REF!))</f>
        <v/>
      </c>
      <c r="J697" s="126" t="str">
        <f>IF(B697="","",_xlfn.XLOOKUP(N697,#REF!,冷暖工资表!B:B))</f>
        <v/>
      </c>
      <c r="K697" s="126" t="str">
        <f t="shared" si="60"/>
        <v/>
      </c>
      <c r="L697" s="126" t="str">
        <f t="shared" si="61"/>
        <v/>
      </c>
      <c r="M697" s="126" t="str">
        <f>IF(Q697="","",_xlfn.XLOOKUP(Q697,立项!W:W,立项!H:H))</f>
        <v/>
      </c>
      <c r="N697" s="130" t="str">
        <f t="shared" si="62"/>
        <v/>
      </c>
      <c r="O697" s="130" t="str">
        <f t="shared" si="63"/>
        <v/>
      </c>
      <c r="P697" s="131" t="str">
        <f t="shared" si="64"/>
        <v/>
      </c>
      <c r="Q697" s="135" t="str">
        <f t="shared" si="65"/>
        <v/>
      </c>
      <c r="R697" s="103"/>
      <c r="S697" s="102"/>
      <c r="T697" s="102"/>
      <c r="U697" s="102"/>
    </row>
    <row r="698" s="93" customFormat="1" customHeight="1" spans="2:21">
      <c r="B698" s="94"/>
      <c r="C698" s="95"/>
      <c r="D698" s="95"/>
      <c r="E698" s="95"/>
      <c r="F698" s="96"/>
      <c r="G698" s="97"/>
      <c r="H698" s="98"/>
      <c r="I698" s="129" t="str">
        <f>IF(B698="","",_xlfn.XLOOKUP(N698,#REF!,#REF!))</f>
        <v/>
      </c>
      <c r="J698" s="126" t="str">
        <f>IF(B698="","",_xlfn.XLOOKUP(N698,#REF!,冷暖工资表!B:B))</f>
        <v/>
      </c>
      <c r="K698" s="126" t="str">
        <f t="shared" si="60"/>
        <v/>
      </c>
      <c r="L698" s="126" t="str">
        <f t="shared" si="61"/>
        <v/>
      </c>
      <c r="M698" s="126" t="str">
        <f>IF(Q698="","",_xlfn.XLOOKUP(Q698,立项!W:W,立项!H:H))</f>
        <v/>
      </c>
      <c r="N698" s="130" t="str">
        <f t="shared" si="62"/>
        <v/>
      </c>
      <c r="O698" s="130" t="str">
        <f t="shared" si="63"/>
        <v/>
      </c>
      <c r="P698" s="131" t="str">
        <f t="shared" si="64"/>
        <v/>
      </c>
      <c r="Q698" s="135" t="str">
        <f t="shared" si="65"/>
        <v/>
      </c>
      <c r="R698" s="103"/>
      <c r="S698" s="102"/>
      <c r="T698" s="102"/>
      <c r="U698" s="102"/>
    </row>
    <row r="699" s="93" customFormat="1" customHeight="1" spans="2:21">
      <c r="B699" s="94"/>
      <c r="C699" s="95"/>
      <c r="D699" s="95"/>
      <c r="E699" s="95"/>
      <c r="F699" s="96"/>
      <c r="G699" s="97"/>
      <c r="H699" s="98"/>
      <c r="I699" s="129" t="str">
        <f>IF(B699="","",_xlfn.XLOOKUP(N699,#REF!,#REF!))</f>
        <v/>
      </c>
      <c r="J699" s="126" t="str">
        <f>IF(B699="","",_xlfn.XLOOKUP(N699,#REF!,冷暖工资表!B:B))</f>
        <v/>
      </c>
      <c r="K699" s="126" t="str">
        <f t="shared" si="60"/>
        <v/>
      </c>
      <c r="L699" s="126" t="str">
        <f t="shared" si="61"/>
        <v/>
      </c>
      <c r="M699" s="126" t="str">
        <f>IF(Q699="","",_xlfn.XLOOKUP(Q699,立项!W:W,立项!H:H))</f>
        <v/>
      </c>
      <c r="N699" s="130" t="str">
        <f t="shared" si="62"/>
        <v/>
      </c>
      <c r="O699" s="130" t="str">
        <f t="shared" si="63"/>
        <v/>
      </c>
      <c r="P699" s="131" t="str">
        <f t="shared" si="64"/>
        <v/>
      </c>
      <c r="Q699" s="135" t="str">
        <f t="shared" si="65"/>
        <v/>
      </c>
      <c r="R699" s="103"/>
      <c r="S699" s="102"/>
      <c r="T699" s="102"/>
      <c r="U699" s="102"/>
    </row>
    <row r="700" s="93" customFormat="1" customHeight="1" spans="2:21">
      <c r="B700" s="94"/>
      <c r="C700" s="95"/>
      <c r="D700" s="95"/>
      <c r="E700" s="95"/>
      <c r="F700" s="96"/>
      <c r="G700" s="97"/>
      <c r="H700" s="98"/>
      <c r="I700" s="129" t="str">
        <f>IF(B700="","",_xlfn.XLOOKUP(N700,#REF!,#REF!))</f>
        <v/>
      </c>
      <c r="J700" s="126" t="str">
        <f>IF(B700="","",_xlfn.XLOOKUP(N700,#REF!,冷暖工资表!B:B))</f>
        <v/>
      </c>
      <c r="K700" s="126" t="str">
        <f t="shared" si="60"/>
        <v/>
      </c>
      <c r="L700" s="126" t="str">
        <f t="shared" si="61"/>
        <v/>
      </c>
      <c r="M700" s="126" t="str">
        <f>IF(Q700="","",_xlfn.XLOOKUP(Q700,立项!W:W,立项!H:H))</f>
        <v/>
      </c>
      <c r="N700" s="130" t="str">
        <f t="shared" si="62"/>
        <v/>
      </c>
      <c r="O700" s="130" t="str">
        <f t="shared" si="63"/>
        <v/>
      </c>
      <c r="P700" s="131" t="str">
        <f t="shared" si="64"/>
        <v/>
      </c>
      <c r="Q700" s="135" t="str">
        <f t="shared" si="65"/>
        <v/>
      </c>
      <c r="R700" s="103"/>
      <c r="S700" s="102"/>
      <c r="T700" s="102"/>
      <c r="U700" s="102"/>
    </row>
    <row r="701" s="93" customFormat="1" customHeight="1" spans="2:21">
      <c r="B701" s="94"/>
      <c r="C701" s="95"/>
      <c r="D701" s="95"/>
      <c r="E701" s="95"/>
      <c r="F701" s="96"/>
      <c r="G701" s="97"/>
      <c r="H701" s="98"/>
      <c r="I701" s="129" t="str">
        <f>IF(B701="","",_xlfn.XLOOKUP(N701,#REF!,#REF!))</f>
        <v/>
      </c>
      <c r="J701" s="126" t="str">
        <f>IF(B701="","",_xlfn.XLOOKUP(N701,#REF!,冷暖工资表!B:B))</f>
        <v/>
      </c>
      <c r="K701" s="126" t="str">
        <f t="shared" si="60"/>
        <v/>
      </c>
      <c r="L701" s="126" t="str">
        <f t="shared" si="61"/>
        <v/>
      </c>
      <c r="M701" s="126" t="str">
        <f>IF(Q701="","",_xlfn.XLOOKUP(Q701,立项!W:W,立项!H:H))</f>
        <v/>
      </c>
      <c r="N701" s="130" t="str">
        <f t="shared" si="62"/>
        <v/>
      </c>
      <c r="O701" s="130" t="str">
        <f t="shared" si="63"/>
        <v/>
      </c>
      <c r="P701" s="131" t="str">
        <f t="shared" si="64"/>
        <v/>
      </c>
      <c r="Q701" s="135" t="str">
        <f t="shared" si="65"/>
        <v/>
      </c>
      <c r="R701" s="103"/>
      <c r="S701" s="102"/>
      <c r="T701" s="102"/>
      <c r="U701" s="102"/>
    </row>
    <row r="702" s="93" customFormat="1" customHeight="1" spans="2:21">
      <c r="B702" s="94"/>
      <c r="C702" s="95"/>
      <c r="D702" s="95"/>
      <c r="E702" s="95"/>
      <c r="F702" s="96"/>
      <c r="G702" s="97"/>
      <c r="H702" s="98"/>
      <c r="I702" s="129" t="str">
        <f>IF(B702="","",_xlfn.XLOOKUP(N702,#REF!,#REF!))</f>
        <v/>
      </c>
      <c r="J702" s="126" t="str">
        <f>IF(B702="","",_xlfn.XLOOKUP(N702,#REF!,冷暖工资表!B:B))</f>
        <v/>
      </c>
      <c r="K702" s="126" t="str">
        <f t="shared" si="60"/>
        <v/>
      </c>
      <c r="L702" s="126" t="str">
        <f t="shared" si="61"/>
        <v/>
      </c>
      <c r="M702" s="126" t="str">
        <f>IF(Q702="","",_xlfn.XLOOKUP(Q702,立项!W:W,立项!H:H))</f>
        <v/>
      </c>
      <c r="N702" s="130" t="str">
        <f t="shared" si="62"/>
        <v/>
      </c>
      <c r="O702" s="130" t="str">
        <f t="shared" si="63"/>
        <v/>
      </c>
      <c r="P702" s="131" t="str">
        <f t="shared" si="64"/>
        <v/>
      </c>
      <c r="Q702" s="135" t="str">
        <f t="shared" si="65"/>
        <v/>
      </c>
      <c r="R702" s="103"/>
      <c r="S702" s="102"/>
      <c r="T702" s="102"/>
      <c r="U702" s="102"/>
    </row>
    <row r="703" s="93" customFormat="1" customHeight="1" spans="2:21">
      <c r="B703" s="94"/>
      <c r="C703" s="95"/>
      <c r="D703" s="95"/>
      <c r="E703" s="95"/>
      <c r="F703" s="96"/>
      <c r="G703" s="97"/>
      <c r="H703" s="98"/>
      <c r="I703" s="129" t="str">
        <f>IF(B703="","",_xlfn.XLOOKUP(N703,#REF!,#REF!))</f>
        <v/>
      </c>
      <c r="J703" s="126" t="str">
        <f>IF(B703="","",_xlfn.XLOOKUP(N703,#REF!,冷暖工资表!B:B))</f>
        <v/>
      </c>
      <c r="K703" s="126" t="str">
        <f t="shared" si="60"/>
        <v/>
      </c>
      <c r="L703" s="126" t="str">
        <f t="shared" si="61"/>
        <v/>
      </c>
      <c r="M703" s="126" t="str">
        <f>IF(Q703="","",_xlfn.XLOOKUP(Q703,立项!W:W,立项!H:H))</f>
        <v/>
      </c>
      <c r="N703" s="130" t="str">
        <f t="shared" si="62"/>
        <v/>
      </c>
      <c r="O703" s="130" t="str">
        <f t="shared" si="63"/>
        <v/>
      </c>
      <c r="P703" s="131" t="str">
        <f t="shared" si="64"/>
        <v/>
      </c>
      <c r="Q703" s="135" t="str">
        <f t="shared" si="65"/>
        <v/>
      </c>
      <c r="R703" s="103"/>
      <c r="S703" s="102"/>
      <c r="T703" s="102"/>
      <c r="U703" s="102"/>
    </row>
    <row r="704" s="93" customFormat="1" customHeight="1" spans="2:21">
      <c r="B704" s="94"/>
      <c r="C704" s="95"/>
      <c r="D704" s="95"/>
      <c r="E704" s="95"/>
      <c r="F704" s="96"/>
      <c r="G704" s="97"/>
      <c r="H704" s="98"/>
      <c r="I704" s="129" t="str">
        <f>IF(B704="","",_xlfn.XLOOKUP(N704,#REF!,#REF!))</f>
        <v/>
      </c>
      <c r="J704" s="126" t="str">
        <f>IF(B704="","",_xlfn.XLOOKUP(N704,#REF!,冷暖工资表!B:B))</f>
        <v/>
      </c>
      <c r="K704" s="126" t="str">
        <f t="shared" si="60"/>
        <v/>
      </c>
      <c r="L704" s="126" t="str">
        <f t="shared" si="61"/>
        <v/>
      </c>
      <c r="M704" s="126" t="str">
        <f>IF(Q704="","",_xlfn.XLOOKUP(Q704,立项!W:W,立项!H:H))</f>
        <v/>
      </c>
      <c r="N704" s="130" t="str">
        <f t="shared" si="62"/>
        <v/>
      </c>
      <c r="O704" s="130" t="str">
        <f t="shared" si="63"/>
        <v/>
      </c>
      <c r="P704" s="131" t="str">
        <f t="shared" si="64"/>
        <v/>
      </c>
      <c r="Q704" s="135" t="str">
        <f t="shared" si="65"/>
        <v/>
      </c>
      <c r="R704" s="103"/>
      <c r="S704" s="102"/>
      <c r="T704" s="102"/>
      <c r="U704" s="102"/>
    </row>
    <row r="705" s="93" customFormat="1" customHeight="1" spans="2:21">
      <c r="B705" s="94"/>
      <c r="C705" s="95"/>
      <c r="D705" s="95"/>
      <c r="E705" s="95"/>
      <c r="F705" s="96"/>
      <c r="G705" s="97"/>
      <c r="H705" s="98"/>
      <c r="I705" s="129" t="str">
        <f>IF(B705="","",_xlfn.XLOOKUP(N705,#REF!,#REF!))</f>
        <v/>
      </c>
      <c r="J705" s="126" t="str">
        <f>IF(B705="","",_xlfn.XLOOKUP(N705,#REF!,冷暖工资表!B:B))</f>
        <v/>
      </c>
      <c r="K705" s="126" t="str">
        <f t="shared" si="60"/>
        <v/>
      </c>
      <c r="L705" s="126" t="str">
        <f t="shared" si="61"/>
        <v/>
      </c>
      <c r="M705" s="126" t="str">
        <f>IF(Q705="","",_xlfn.XLOOKUP(Q705,立项!W:W,立项!H:H))</f>
        <v/>
      </c>
      <c r="N705" s="130" t="str">
        <f t="shared" si="62"/>
        <v/>
      </c>
      <c r="O705" s="130" t="str">
        <f t="shared" si="63"/>
        <v/>
      </c>
      <c r="P705" s="131" t="str">
        <f t="shared" si="64"/>
        <v/>
      </c>
      <c r="Q705" s="135" t="str">
        <f t="shared" si="65"/>
        <v/>
      </c>
      <c r="R705" s="103"/>
      <c r="S705" s="102"/>
      <c r="T705" s="102"/>
      <c r="U705" s="102"/>
    </row>
    <row r="706" s="93" customFormat="1" customHeight="1" spans="2:21">
      <c r="B706" s="94"/>
      <c r="C706" s="95"/>
      <c r="D706" s="95"/>
      <c r="E706" s="95"/>
      <c r="F706" s="96"/>
      <c r="G706" s="97"/>
      <c r="H706" s="98"/>
      <c r="I706" s="129" t="str">
        <f>IF(B706="","",_xlfn.XLOOKUP(N706,#REF!,#REF!))</f>
        <v/>
      </c>
      <c r="J706" s="126" t="str">
        <f>IF(B706="","",_xlfn.XLOOKUP(N706,#REF!,冷暖工资表!B:B))</f>
        <v/>
      </c>
      <c r="K706" s="126" t="str">
        <f t="shared" ref="K706:K769" si="66">IF(F706="","",F706-L706)</f>
        <v/>
      </c>
      <c r="L706" s="126" t="str">
        <f t="shared" ref="L706:L769" si="67">IF(F706="","",F706*G706/(1+G706))</f>
        <v/>
      </c>
      <c r="M706" s="126" t="str">
        <f>IF(Q706="","",_xlfn.XLOOKUP(Q706,立项!W:W,立项!H:H))</f>
        <v/>
      </c>
      <c r="N706" s="130" t="str">
        <f t="shared" ref="N706:N769" si="68">IF(H706="","",LEFT(B706,7))</f>
        <v/>
      </c>
      <c r="O706" s="130" t="str">
        <f t="shared" ref="O706:O769" si="69">IF(H706="","",MONTH(H706))</f>
        <v/>
      </c>
      <c r="P706" s="131" t="str">
        <f t="shared" ref="P706:P769" si="70">IF(H706="","",DAY(H706))</f>
        <v/>
      </c>
      <c r="Q706" s="135" t="str">
        <f t="shared" ref="Q706:Q769" si="71">IF(B706="","",MID(B706,9,16))</f>
        <v/>
      </c>
      <c r="R706" s="103"/>
      <c r="S706" s="102"/>
      <c r="T706" s="102"/>
      <c r="U706" s="102"/>
    </row>
    <row r="707" s="93" customFormat="1" customHeight="1" spans="2:21">
      <c r="B707" s="94"/>
      <c r="C707" s="95"/>
      <c r="D707" s="95"/>
      <c r="E707" s="95"/>
      <c r="F707" s="96"/>
      <c r="G707" s="97"/>
      <c r="H707" s="98"/>
      <c r="I707" s="129" t="str">
        <f>IF(B707="","",_xlfn.XLOOKUP(N707,#REF!,#REF!))</f>
        <v/>
      </c>
      <c r="J707" s="126" t="str">
        <f>IF(B707="","",_xlfn.XLOOKUP(N707,#REF!,冷暖工资表!B:B))</f>
        <v/>
      </c>
      <c r="K707" s="126" t="str">
        <f t="shared" si="66"/>
        <v/>
      </c>
      <c r="L707" s="126" t="str">
        <f t="shared" si="67"/>
        <v/>
      </c>
      <c r="M707" s="126" t="str">
        <f>IF(Q707="","",_xlfn.XLOOKUP(Q707,立项!W:W,立项!H:H))</f>
        <v/>
      </c>
      <c r="N707" s="130" t="str">
        <f t="shared" si="68"/>
        <v/>
      </c>
      <c r="O707" s="130" t="str">
        <f t="shared" si="69"/>
        <v/>
      </c>
      <c r="P707" s="131" t="str">
        <f t="shared" si="70"/>
        <v/>
      </c>
      <c r="Q707" s="135" t="str">
        <f t="shared" si="71"/>
        <v/>
      </c>
      <c r="R707" s="103"/>
      <c r="S707" s="102"/>
      <c r="T707" s="102"/>
      <c r="U707" s="102"/>
    </row>
    <row r="708" s="93" customFormat="1" customHeight="1" spans="2:21">
      <c r="B708" s="94"/>
      <c r="C708" s="95"/>
      <c r="D708" s="95"/>
      <c r="E708" s="95"/>
      <c r="F708" s="96"/>
      <c r="G708" s="97"/>
      <c r="H708" s="98"/>
      <c r="I708" s="129" t="str">
        <f>IF(B708="","",_xlfn.XLOOKUP(N708,#REF!,#REF!))</f>
        <v/>
      </c>
      <c r="J708" s="126" t="str">
        <f>IF(B708="","",_xlfn.XLOOKUP(N708,#REF!,冷暖工资表!B:B))</f>
        <v/>
      </c>
      <c r="K708" s="126" t="str">
        <f t="shared" si="66"/>
        <v/>
      </c>
      <c r="L708" s="126" t="str">
        <f t="shared" si="67"/>
        <v/>
      </c>
      <c r="M708" s="126" t="str">
        <f>IF(Q708="","",_xlfn.XLOOKUP(Q708,立项!W:W,立项!H:H))</f>
        <v/>
      </c>
      <c r="N708" s="130" t="str">
        <f t="shared" si="68"/>
        <v/>
      </c>
      <c r="O708" s="130" t="str">
        <f t="shared" si="69"/>
        <v/>
      </c>
      <c r="P708" s="131" t="str">
        <f t="shared" si="70"/>
        <v/>
      </c>
      <c r="Q708" s="135" t="str">
        <f t="shared" si="71"/>
        <v/>
      </c>
      <c r="R708" s="103"/>
      <c r="S708" s="102"/>
      <c r="T708" s="102"/>
      <c r="U708" s="102"/>
    </row>
    <row r="709" s="93" customFormat="1" customHeight="1" spans="2:21">
      <c r="B709" s="94"/>
      <c r="C709" s="95"/>
      <c r="D709" s="95"/>
      <c r="E709" s="95"/>
      <c r="F709" s="96"/>
      <c r="G709" s="97"/>
      <c r="H709" s="98"/>
      <c r="I709" s="129" t="str">
        <f>IF(B709="","",_xlfn.XLOOKUP(N709,#REF!,#REF!))</f>
        <v/>
      </c>
      <c r="J709" s="126" t="str">
        <f>IF(B709="","",_xlfn.XLOOKUP(N709,#REF!,冷暖工资表!B:B))</f>
        <v/>
      </c>
      <c r="K709" s="126" t="str">
        <f t="shared" si="66"/>
        <v/>
      </c>
      <c r="L709" s="126" t="str">
        <f t="shared" si="67"/>
        <v/>
      </c>
      <c r="M709" s="126" t="str">
        <f>IF(Q709="","",_xlfn.XLOOKUP(Q709,立项!W:W,立项!H:H))</f>
        <v/>
      </c>
      <c r="N709" s="130" t="str">
        <f t="shared" si="68"/>
        <v/>
      </c>
      <c r="O709" s="130" t="str">
        <f t="shared" si="69"/>
        <v/>
      </c>
      <c r="P709" s="131" t="str">
        <f t="shared" si="70"/>
        <v/>
      </c>
      <c r="Q709" s="135" t="str">
        <f t="shared" si="71"/>
        <v/>
      </c>
      <c r="R709" s="103"/>
      <c r="S709" s="102"/>
      <c r="T709" s="102"/>
      <c r="U709" s="102"/>
    </row>
    <row r="710" s="93" customFormat="1" customHeight="1" spans="2:21">
      <c r="B710" s="94"/>
      <c r="C710" s="95"/>
      <c r="D710" s="95"/>
      <c r="E710" s="95"/>
      <c r="F710" s="96"/>
      <c r="G710" s="97"/>
      <c r="H710" s="98"/>
      <c r="I710" s="129" t="str">
        <f>IF(B710="","",_xlfn.XLOOKUP(N710,#REF!,#REF!))</f>
        <v/>
      </c>
      <c r="J710" s="126" t="str">
        <f>IF(B710="","",_xlfn.XLOOKUP(N710,#REF!,冷暖工资表!B:B))</f>
        <v/>
      </c>
      <c r="K710" s="126" t="str">
        <f t="shared" si="66"/>
        <v/>
      </c>
      <c r="L710" s="126" t="str">
        <f t="shared" si="67"/>
        <v/>
      </c>
      <c r="M710" s="126" t="str">
        <f>IF(Q710="","",_xlfn.XLOOKUP(Q710,立项!W:W,立项!H:H))</f>
        <v/>
      </c>
      <c r="N710" s="130" t="str">
        <f t="shared" si="68"/>
        <v/>
      </c>
      <c r="O710" s="130" t="str">
        <f t="shared" si="69"/>
        <v/>
      </c>
      <c r="P710" s="131" t="str">
        <f t="shared" si="70"/>
        <v/>
      </c>
      <c r="Q710" s="135" t="str">
        <f t="shared" si="71"/>
        <v/>
      </c>
      <c r="R710" s="103"/>
      <c r="S710" s="102"/>
      <c r="T710" s="102"/>
      <c r="U710" s="102"/>
    </row>
    <row r="711" s="93" customFormat="1" customHeight="1" spans="2:21">
      <c r="B711" s="94"/>
      <c r="C711" s="95"/>
      <c r="D711" s="95"/>
      <c r="E711" s="95"/>
      <c r="F711" s="96"/>
      <c r="G711" s="97"/>
      <c r="H711" s="98"/>
      <c r="I711" s="129" t="str">
        <f>IF(B711="","",_xlfn.XLOOKUP(N711,#REF!,#REF!))</f>
        <v/>
      </c>
      <c r="J711" s="126" t="str">
        <f>IF(B711="","",_xlfn.XLOOKUP(N711,#REF!,冷暖工资表!B:B))</f>
        <v/>
      </c>
      <c r="K711" s="126" t="str">
        <f t="shared" si="66"/>
        <v/>
      </c>
      <c r="L711" s="126" t="str">
        <f t="shared" si="67"/>
        <v/>
      </c>
      <c r="M711" s="126" t="str">
        <f>IF(Q711="","",_xlfn.XLOOKUP(Q711,立项!W:W,立项!H:H))</f>
        <v/>
      </c>
      <c r="N711" s="130" t="str">
        <f t="shared" si="68"/>
        <v/>
      </c>
      <c r="O711" s="130" t="str">
        <f t="shared" si="69"/>
        <v/>
      </c>
      <c r="P711" s="131" t="str">
        <f t="shared" si="70"/>
        <v/>
      </c>
      <c r="Q711" s="135" t="str">
        <f t="shared" si="71"/>
        <v/>
      </c>
      <c r="R711" s="103"/>
      <c r="S711" s="102"/>
      <c r="T711" s="102"/>
      <c r="U711" s="102"/>
    </row>
    <row r="712" s="93" customFormat="1" customHeight="1" spans="2:21">
      <c r="B712" s="94"/>
      <c r="C712" s="95"/>
      <c r="D712" s="95"/>
      <c r="E712" s="95"/>
      <c r="F712" s="96"/>
      <c r="G712" s="97"/>
      <c r="H712" s="98"/>
      <c r="I712" s="129" t="str">
        <f>IF(B712="","",_xlfn.XLOOKUP(N712,#REF!,#REF!))</f>
        <v/>
      </c>
      <c r="J712" s="126" t="str">
        <f>IF(B712="","",_xlfn.XLOOKUP(N712,#REF!,冷暖工资表!B:B))</f>
        <v/>
      </c>
      <c r="K712" s="126" t="str">
        <f t="shared" si="66"/>
        <v/>
      </c>
      <c r="L712" s="126" t="str">
        <f t="shared" si="67"/>
        <v/>
      </c>
      <c r="M712" s="126" t="str">
        <f>IF(Q712="","",_xlfn.XLOOKUP(Q712,立项!W:W,立项!H:H))</f>
        <v/>
      </c>
      <c r="N712" s="130" t="str">
        <f t="shared" si="68"/>
        <v/>
      </c>
      <c r="O712" s="130" t="str">
        <f t="shared" si="69"/>
        <v/>
      </c>
      <c r="P712" s="131" t="str">
        <f t="shared" si="70"/>
        <v/>
      </c>
      <c r="Q712" s="135" t="str">
        <f t="shared" si="71"/>
        <v/>
      </c>
      <c r="R712" s="103"/>
      <c r="S712" s="102"/>
      <c r="T712" s="102"/>
      <c r="U712" s="102"/>
    </row>
    <row r="713" s="93" customFormat="1" customHeight="1" spans="2:21">
      <c r="B713" s="94"/>
      <c r="C713" s="95"/>
      <c r="D713" s="95"/>
      <c r="E713" s="95"/>
      <c r="F713" s="96"/>
      <c r="G713" s="97"/>
      <c r="H713" s="98"/>
      <c r="I713" s="129" t="str">
        <f>IF(B713="","",_xlfn.XLOOKUP(N713,#REF!,#REF!))</f>
        <v/>
      </c>
      <c r="J713" s="126" t="str">
        <f>IF(B713="","",_xlfn.XLOOKUP(N713,#REF!,冷暖工资表!B:B))</f>
        <v/>
      </c>
      <c r="K713" s="126" t="str">
        <f t="shared" si="66"/>
        <v/>
      </c>
      <c r="L713" s="126" t="str">
        <f t="shared" si="67"/>
        <v/>
      </c>
      <c r="M713" s="126" t="str">
        <f>IF(Q713="","",_xlfn.XLOOKUP(Q713,立项!W:W,立项!H:H))</f>
        <v/>
      </c>
      <c r="N713" s="130" t="str">
        <f t="shared" si="68"/>
        <v/>
      </c>
      <c r="O713" s="130" t="str">
        <f t="shared" si="69"/>
        <v/>
      </c>
      <c r="P713" s="131" t="str">
        <f t="shared" si="70"/>
        <v/>
      </c>
      <c r="Q713" s="135" t="str">
        <f t="shared" si="71"/>
        <v/>
      </c>
      <c r="R713" s="103"/>
      <c r="S713" s="102"/>
      <c r="T713" s="102"/>
      <c r="U713" s="102"/>
    </row>
    <row r="714" s="93" customFormat="1" customHeight="1" spans="2:21">
      <c r="B714" s="94"/>
      <c r="C714" s="95"/>
      <c r="D714" s="95"/>
      <c r="E714" s="95"/>
      <c r="F714" s="96"/>
      <c r="G714" s="97"/>
      <c r="H714" s="98"/>
      <c r="I714" s="129" t="str">
        <f>IF(B714="","",_xlfn.XLOOKUP(N714,#REF!,#REF!))</f>
        <v/>
      </c>
      <c r="J714" s="126" t="str">
        <f>IF(B714="","",_xlfn.XLOOKUP(N714,#REF!,冷暖工资表!B:B))</f>
        <v/>
      </c>
      <c r="K714" s="126" t="str">
        <f t="shared" si="66"/>
        <v/>
      </c>
      <c r="L714" s="126" t="str">
        <f t="shared" si="67"/>
        <v/>
      </c>
      <c r="M714" s="126" t="str">
        <f>IF(Q714="","",_xlfn.XLOOKUP(Q714,立项!W:W,立项!H:H))</f>
        <v/>
      </c>
      <c r="N714" s="130" t="str">
        <f t="shared" si="68"/>
        <v/>
      </c>
      <c r="O714" s="130" t="str">
        <f t="shared" si="69"/>
        <v/>
      </c>
      <c r="P714" s="131" t="str">
        <f t="shared" si="70"/>
        <v/>
      </c>
      <c r="Q714" s="135" t="str">
        <f t="shared" si="71"/>
        <v/>
      </c>
      <c r="R714" s="103"/>
      <c r="S714" s="102"/>
      <c r="T714" s="102"/>
      <c r="U714" s="102"/>
    </row>
    <row r="715" s="93" customFormat="1" customHeight="1" spans="2:21">
      <c r="B715" s="94"/>
      <c r="C715" s="95"/>
      <c r="D715" s="95"/>
      <c r="E715" s="95"/>
      <c r="F715" s="96"/>
      <c r="G715" s="97"/>
      <c r="H715" s="98"/>
      <c r="I715" s="129" t="str">
        <f>IF(B715="","",_xlfn.XLOOKUP(N715,#REF!,#REF!))</f>
        <v/>
      </c>
      <c r="J715" s="126" t="str">
        <f>IF(B715="","",_xlfn.XLOOKUP(N715,#REF!,冷暖工资表!B:B))</f>
        <v/>
      </c>
      <c r="K715" s="126" t="str">
        <f t="shared" si="66"/>
        <v/>
      </c>
      <c r="L715" s="126" t="str">
        <f t="shared" si="67"/>
        <v/>
      </c>
      <c r="M715" s="126" t="str">
        <f>IF(Q715="","",_xlfn.XLOOKUP(Q715,立项!W:W,立项!H:H))</f>
        <v/>
      </c>
      <c r="N715" s="130" t="str">
        <f t="shared" si="68"/>
        <v/>
      </c>
      <c r="O715" s="130" t="str">
        <f t="shared" si="69"/>
        <v/>
      </c>
      <c r="P715" s="131" t="str">
        <f t="shared" si="70"/>
        <v/>
      </c>
      <c r="Q715" s="135" t="str">
        <f t="shared" si="71"/>
        <v/>
      </c>
      <c r="R715" s="103"/>
      <c r="S715" s="102"/>
      <c r="T715" s="102"/>
      <c r="U715" s="102"/>
    </row>
    <row r="716" s="93" customFormat="1" customHeight="1" spans="2:21">
      <c r="B716" s="94"/>
      <c r="C716" s="95"/>
      <c r="D716" s="95"/>
      <c r="E716" s="95"/>
      <c r="F716" s="96"/>
      <c r="G716" s="97"/>
      <c r="H716" s="98"/>
      <c r="I716" s="129" t="str">
        <f>IF(B716="","",_xlfn.XLOOKUP(N716,#REF!,#REF!))</f>
        <v/>
      </c>
      <c r="J716" s="126" t="str">
        <f>IF(B716="","",_xlfn.XLOOKUP(N716,#REF!,冷暖工资表!B:B))</f>
        <v/>
      </c>
      <c r="K716" s="126" t="str">
        <f t="shared" si="66"/>
        <v/>
      </c>
      <c r="L716" s="126" t="str">
        <f t="shared" si="67"/>
        <v/>
      </c>
      <c r="M716" s="126" t="str">
        <f>IF(Q716="","",_xlfn.XLOOKUP(Q716,立项!W:W,立项!H:H))</f>
        <v/>
      </c>
      <c r="N716" s="130" t="str">
        <f t="shared" si="68"/>
        <v/>
      </c>
      <c r="O716" s="130" t="str">
        <f t="shared" si="69"/>
        <v/>
      </c>
      <c r="P716" s="131" t="str">
        <f t="shared" si="70"/>
        <v/>
      </c>
      <c r="Q716" s="135" t="str">
        <f t="shared" si="71"/>
        <v/>
      </c>
      <c r="R716" s="103"/>
      <c r="S716" s="102"/>
      <c r="T716" s="102"/>
      <c r="U716" s="102"/>
    </row>
    <row r="717" s="93" customFormat="1" customHeight="1" spans="2:21">
      <c r="B717" s="94"/>
      <c r="C717" s="95"/>
      <c r="D717" s="95"/>
      <c r="E717" s="95"/>
      <c r="F717" s="96"/>
      <c r="G717" s="97"/>
      <c r="H717" s="98"/>
      <c r="I717" s="129" t="str">
        <f>IF(B717="","",_xlfn.XLOOKUP(N717,#REF!,#REF!))</f>
        <v/>
      </c>
      <c r="J717" s="126" t="str">
        <f>IF(B717="","",_xlfn.XLOOKUP(N717,#REF!,冷暖工资表!B:B))</f>
        <v/>
      </c>
      <c r="K717" s="126" t="str">
        <f t="shared" si="66"/>
        <v/>
      </c>
      <c r="L717" s="126" t="str">
        <f t="shared" si="67"/>
        <v/>
      </c>
      <c r="M717" s="126" t="str">
        <f>IF(Q717="","",_xlfn.XLOOKUP(Q717,立项!W:W,立项!H:H))</f>
        <v/>
      </c>
      <c r="N717" s="130" t="str">
        <f t="shared" si="68"/>
        <v/>
      </c>
      <c r="O717" s="130" t="str">
        <f t="shared" si="69"/>
        <v/>
      </c>
      <c r="P717" s="131" t="str">
        <f t="shared" si="70"/>
        <v/>
      </c>
      <c r="Q717" s="135" t="str">
        <f t="shared" si="71"/>
        <v/>
      </c>
      <c r="R717" s="103"/>
      <c r="S717" s="102"/>
      <c r="T717" s="102"/>
      <c r="U717" s="102"/>
    </row>
    <row r="718" s="93" customFormat="1" customHeight="1" spans="2:21">
      <c r="B718" s="94"/>
      <c r="C718" s="95"/>
      <c r="D718" s="95"/>
      <c r="E718" s="95"/>
      <c r="F718" s="96"/>
      <c r="G718" s="97"/>
      <c r="H718" s="98"/>
      <c r="I718" s="129" t="str">
        <f>IF(B718="","",_xlfn.XLOOKUP(N718,#REF!,#REF!))</f>
        <v/>
      </c>
      <c r="J718" s="126" t="str">
        <f>IF(B718="","",_xlfn.XLOOKUP(N718,#REF!,冷暖工资表!B:B))</f>
        <v/>
      </c>
      <c r="K718" s="126" t="str">
        <f t="shared" si="66"/>
        <v/>
      </c>
      <c r="L718" s="126" t="str">
        <f t="shared" si="67"/>
        <v/>
      </c>
      <c r="M718" s="126" t="str">
        <f>IF(Q718="","",_xlfn.XLOOKUP(Q718,立项!W:W,立项!H:H))</f>
        <v/>
      </c>
      <c r="N718" s="130" t="str">
        <f t="shared" si="68"/>
        <v/>
      </c>
      <c r="O718" s="130" t="str">
        <f t="shared" si="69"/>
        <v/>
      </c>
      <c r="P718" s="131" t="str">
        <f t="shared" si="70"/>
        <v/>
      </c>
      <c r="Q718" s="135" t="str">
        <f t="shared" si="71"/>
        <v/>
      </c>
      <c r="R718" s="103"/>
      <c r="S718" s="102"/>
      <c r="T718" s="102"/>
      <c r="U718" s="102"/>
    </row>
    <row r="719" s="93" customFormat="1" customHeight="1" spans="2:21">
      <c r="B719" s="94"/>
      <c r="C719" s="95"/>
      <c r="D719" s="95"/>
      <c r="E719" s="95"/>
      <c r="F719" s="96"/>
      <c r="G719" s="97"/>
      <c r="H719" s="98"/>
      <c r="I719" s="129" t="str">
        <f>IF(B719="","",_xlfn.XLOOKUP(N719,#REF!,#REF!))</f>
        <v/>
      </c>
      <c r="J719" s="126" t="str">
        <f>IF(B719="","",_xlfn.XLOOKUP(N719,#REF!,冷暖工资表!B:B))</f>
        <v/>
      </c>
      <c r="K719" s="126" t="str">
        <f t="shared" si="66"/>
        <v/>
      </c>
      <c r="L719" s="126" t="str">
        <f t="shared" si="67"/>
        <v/>
      </c>
      <c r="M719" s="126" t="str">
        <f>IF(Q719="","",_xlfn.XLOOKUP(Q719,立项!W:W,立项!H:H))</f>
        <v/>
      </c>
      <c r="N719" s="130" t="str">
        <f t="shared" si="68"/>
        <v/>
      </c>
      <c r="O719" s="130" t="str">
        <f t="shared" si="69"/>
        <v/>
      </c>
      <c r="P719" s="131" t="str">
        <f t="shared" si="70"/>
        <v/>
      </c>
      <c r="Q719" s="135" t="str">
        <f t="shared" si="71"/>
        <v/>
      </c>
      <c r="R719" s="103"/>
      <c r="S719" s="102"/>
      <c r="T719" s="102"/>
      <c r="U719" s="102"/>
    </row>
    <row r="720" s="93" customFormat="1" customHeight="1" spans="2:21">
      <c r="B720" s="94"/>
      <c r="C720" s="95"/>
      <c r="D720" s="95"/>
      <c r="E720" s="95"/>
      <c r="F720" s="96"/>
      <c r="G720" s="97"/>
      <c r="H720" s="98"/>
      <c r="I720" s="129" t="str">
        <f>IF(B720="","",_xlfn.XLOOKUP(N720,#REF!,#REF!))</f>
        <v/>
      </c>
      <c r="J720" s="126" t="str">
        <f>IF(B720="","",_xlfn.XLOOKUP(N720,#REF!,冷暖工资表!B:B))</f>
        <v/>
      </c>
      <c r="K720" s="126" t="str">
        <f t="shared" si="66"/>
        <v/>
      </c>
      <c r="L720" s="126" t="str">
        <f t="shared" si="67"/>
        <v/>
      </c>
      <c r="M720" s="126" t="str">
        <f>IF(Q720="","",_xlfn.XLOOKUP(Q720,立项!W:W,立项!H:H))</f>
        <v/>
      </c>
      <c r="N720" s="130" t="str">
        <f t="shared" si="68"/>
        <v/>
      </c>
      <c r="O720" s="130" t="str">
        <f t="shared" si="69"/>
        <v/>
      </c>
      <c r="P720" s="131" t="str">
        <f t="shared" si="70"/>
        <v/>
      </c>
      <c r="Q720" s="135" t="str">
        <f t="shared" si="71"/>
        <v/>
      </c>
      <c r="R720" s="103"/>
      <c r="S720" s="102"/>
      <c r="T720" s="102"/>
      <c r="U720" s="102"/>
    </row>
    <row r="721" s="93" customFormat="1" customHeight="1" spans="2:21">
      <c r="B721" s="94"/>
      <c r="C721" s="95"/>
      <c r="D721" s="95"/>
      <c r="E721" s="95"/>
      <c r="F721" s="96"/>
      <c r="G721" s="97"/>
      <c r="H721" s="98"/>
      <c r="I721" s="129" t="str">
        <f>IF(B721="","",_xlfn.XLOOKUP(N721,#REF!,#REF!))</f>
        <v/>
      </c>
      <c r="J721" s="126" t="str">
        <f>IF(B721="","",_xlfn.XLOOKUP(N721,#REF!,冷暖工资表!B:B))</f>
        <v/>
      </c>
      <c r="K721" s="126" t="str">
        <f t="shared" si="66"/>
        <v/>
      </c>
      <c r="L721" s="126" t="str">
        <f t="shared" si="67"/>
        <v/>
      </c>
      <c r="M721" s="126" t="str">
        <f>IF(Q721="","",_xlfn.XLOOKUP(Q721,立项!W:W,立项!H:H))</f>
        <v/>
      </c>
      <c r="N721" s="130" t="str">
        <f t="shared" si="68"/>
        <v/>
      </c>
      <c r="O721" s="130" t="str">
        <f t="shared" si="69"/>
        <v/>
      </c>
      <c r="P721" s="131" t="str">
        <f t="shared" si="70"/>
        <v/>
      </c>
      <c r="Q721" s="135" t="str">
        <f t="shared" si="71"/>
        <v/>
      </c>
      <c r="R721" s="103"/>
      <c r="S721" s="102"/>
      <c r="T721" s="102"/>
      <c r="U721" s="102"/>
    </row>
    <row r="722" s="93" customFormat="1" customHeight="1" spans="2:21">
      <c r="B722" s="94"/>
      <c r="C722" s="95"/>
      <c r="D722" s="95"/>
      <c r="E722" s="95"/>
      <c r="F722" s="96"/>
      <c r="G722" s="97"/>
      <c r="H722" s="98"/>
      <c r="I722" s="129" t="str">
        <f>IF(B722="","",_xlfn.XLOOKUP(N722,#REF!,#REF!))</f>
        <v/>
      </c>
      <c r="J722" s="126" t="str">
        <f>IF(B722="","",_xlfn.XLOOKUP(N722,#REF!,冷暖工资表!B:B))</f>
        <v/>
      </c>
      <c r="K722" s="126" t="str">
        <f t="shared" si="66"/>
        <v/>
      </c>
      <c r="L722" s="126" t="str">
        <f t="shared" si="67"/>
        <v/>
      </c>
      <c r="M722" s="126" t="str">
        <f>IF(Q722="","",_xlfn.XLOOKUP(Q722,立项!W:W,立项!H:H))</f>
        <v/>
      </c>
      <c r="N722" s="130" t="str">
        <f t="shared" si="68"/>
        <v/>
      </c>
      <c r="O722" s="130" t="str">
        <f t="shared" si="69"/>
        <v/>
      </c>
      <c r="P722" s="131" t="str">
        <f t="shared" si="70"/>
        <v/>
      </c>
      <c r="Q722" s="135" t="str">
        <f t="shared" si="71"/>
        <v/>
      </c>
      <c r="R722" s="103"/>
      <c r="S722" s="102"/>
      <c r="T722" s="102"/>
      <c r="U722" s="102"/>
    </row>
    <row r="723" s="93" customFormat="1" customHeight="1" spans="2:21">
      <c r="B723" s="94"/>
      <c r="C723" s="95"/>
      <c r="D723" s="95"/>
      <c r="E723" s="95"/>
      <c r="F723" s="96"/>
      <c r="G723" s="97"/>
      <c r="H723" s="98"/>
      <c r="I723" s="129" t="str">
        <f>IF(B723="","",_xlfn.XLOOKUP(N723,#REF!,#REF!))</f>
        <v/>
      </c>
      <c r="J723" s="126" t="str">
        <f>IF(B723="","",_xlfn.XLOOKUP(N723,#REF!,冷暖工资表!B:B))</f>
        <v/>
      </c>
      <c r="K723" s="126" t="str">
        <f t="shared" si="66"/>
        <v/>
      </c>
      <c r="L723" s="126" t="str">
        <f t="shared" si="67"/>
        <v/>
      </c>
      <c r="M723" s="126" t="str">
        <f>IF(Q723="","",_xlfn.XLOOKUP(Q723,立项!W:W,立项!H:H))</f>
        <v/>
      </c>
      <c r="N723" s="130" t="str">
        <f t="shared" si="68"/>
        <v/>
      </c>
      <c r="O723" s="130" t="str">
        <f t="shared" si="69"/>
        <v/>
      </c>
      <c r="P723" s="131" t="str">
        <f t="shared" si="70"/>
        <v/>
      </c>
      <c r="Q723" s="135" t="str">
        <f t="shared" si="71"/>
        <v/>
      </c>
      <c r="R723" s="103"/>
      <c r="S723" s="102"/>
      <c r="T723" s="102"/>
      <c r="U723" s="102"/>
    </row>
    <row r="724" s="93" customFormat="1" customHeight="1" spans="2:21">
      <c r="B724" s="94"/>
      <c r="C724" s="95"/>
      <c r="D724" s="95"/>
      <c r="E724" s="95"/>
      <c r="F724" s="96"/>
      <c r="G724" s="97"/>
      <c r="H724" s="98"/>
      <c r="I724" s="129" t="str">
        <f>IF(B724="","",_xlfn.XLOOKUP(N724,#REF!,#REF!))</f>
        <v/>
      </c>
      <c r="J724" s="126" t="str">
        <f>IF(B724="","",_xlfn.XLOOKUP(N724,#REF!,冷暖工资表!B:B))</f>
        <v/>
      </c>
      <c r="K724" s="126" t="str">
        <f t="shared" si="66"/>
        <v/>
      </c>
      <c r="L724" s="126" t="str">
        <f t="shared" si="67"/>
        <v/>
      </c>
      <c r="M724" s="126" t="str">
        <f>IF(Q724="","",_xlfn.XLOOKUP(Q724,立项!W:W,立项!H:H))</f>
        <v/>
      </c>
      <c r="N724" s="130" t="str">
        <f t="shared" si="68"/>
        <v/>
      </c>
      <c r="O724" s="130" t="str">
        <f t="shared" si="69"/>
        <v/>
      </c>
      <c r="P724" s="131" t="str">
        <f t="shared" si="70"/>
        <v/>
      </c>
      <c r="Q724" s="135" t="str">
        <f t="shared" si="71"/>
        <v/>
      </c>
      <c r="R724" s="103"/>
      <c r="S724" s="102"/>
      <c r="T724" s="102"/>
      <c r="U724" s="102"/>
    </row>
    <row r="725" s="93" customFormat="1" customHeight="1" spans="2:21">
      <c r="B725" s="94"/>
      <c r="C725" s="95"/>
      <c r="D725" s="95"/>
      <c r="E725" s="95"/>
      <c r="F725" s="96"/>
      <c r="G725" s="97"/>
      <c r="H725" s="98"/>
      <c r="I725" s="129" t="str">
        <f>IF(B725="","",_xlfn.XLOOKUP(N725,#REF!,#REF!))</f>
        <v/>
      </c>
      <c r="J725" s="126" t="str">
        <f>IF(B725="","",_xlfn.XLOOKUP(N725,#REF!,冷暖工资表!B:B))</f>
        <v/>
      </c>
      <c r="K725" s="126" t="str">
        <f t="shared" si="66"/>
        <v/>
      </c>
      <c r="L725" s="126" t="str">
        <f t="shared" si="67"/>
        <v/>
      </c>
      <c r="M725" s="126" t="str">
        <f>IF(Q725="","",_xlfn.XLOOKUP(Q725,立项!W:W,立项!H:H))</f>
        <v/>
      </c>
      <c r="N725" s="130" t="str">
        <f t="shared" si="68"/>
        <v/>
      </c>
      <c r="O725" s="130" t="str">
        <f t="shared" si="69"/>
        <v/>
      </c>
      <c r="P725" s="131" t="str">
        <f t="shared" si="70"/>
        <v/>
      </c>
      <c r="Q725" s="135" t="str">
        <f t="shared" si="71"/>
        <v/>
      </c>
      <c r="R725" s="103"/>
      <c r="S725" s="102"/>
      <c r="T725" s="102"/>
      <c r="U725" s="102"/>
    </row>
    <row r="726" s="93" customFormat="1" customHeight="1" spans="2:21">
      <c r="B726" s="94"/>
      <c r="C726" s="95"/>
      <c r="D726" s="95"/>
      <c r="E726" s="95"/>
      <c r="F726" s="96"/>
      <c r="G726" s="97"/>
      <c r="H726" s="98"/>
      <c r="I726" s="129" t="str">
        <f>IF(B726="","",_xlfn.XLOOKUP(N726,#REF!,#REF!))</f>
        <v/>
      </c>
      <c r="J726" s="126" t="str">
        <f>IF(B726="","",_xlfn.XLOOKUP(N726,#REF!,冷暖工资表!B:B))</f>
        <v/>
      </c>
      <c r="K726" s="126" t="str">
        <f t="shared" si="66"/>
        <v/>
      </c>
      <c r="L726" s="126" t="str">
        <f t="shared" si="67"/>
        <v/>
      </c>
      <c r="M726" s="126" t="str">
        <f>IF(Q726="","",_xlfn.XLOOKUP(Q726,立项!W:W,立项!H:H))</f>
        <v/>
      </c>
      <c r="N726" s="130" t="str">
        <f t="shared" si="68"/>
        <v/>
      </c>
      <c r="O726" s="130" t="str">
        <f t="shared" si="69"/>
        <v/>
      </c>
      <c r="P726" s="131" t="str">
        <f t="shared" si="70"/>
        <v/>
      </c>
      <c r="Q726" s="135" t="str">
        <f t="shared" si="71"/>
        <v/>
      </c>
      <c r="R726" s="103"/>
      <c r="S726" s="102"/>
      <c r="T726" s="102"/>
      <c r="U726" s="102"/>
    </row>
    <row r="727" s="93" customFormat="1" customHeight="1" spans="2:21">
      <c r="B727" s="94"/>
      <c r="C727" s="95"/>
      <c r="D727" s="95"/>
      <c r="E727" s="95"/>
      <c r="F727" s="96"/>
      <c r="G727" s="97"/>
      <c r="H727" s="98"/>
      <c r="I727" s="129" t="str">
        <f>IF(B727="","",_xlfn.XLOOKUP(N727,#REF!,#REF!))</f>
        <v/>
      </c>
      <c r="J727" s="126" t="str">
        <f>IF(B727="","",_xlfn.XLOOKUP(N727,#REF!,冷暖工资表!B:B))</f>
        <v/>
      </c>
      <c r="K727" s="126" t="str">
        <f t="shared" si="66"/>
        <v/>
      </c>
      <c r="L727" s="126" t="str">
        <f t="shared" si="67"/>
        <v/>
      </c>
      <c r="M727" s="126" t="str">
        <f>IF(Q727="","",_xlfn.XLOOKUP(Q727,立项!W:W,立项!H:H))</f>
        <v/>
      </c>
      <c r="N727" s="130" t="str">
        <f t="shared" si="68"/>
        <v/>
      </c>
      <c r="O727" s="130" t="str">
        <f t="shared" si="69"/>
        <v/>
      </c>
      <c r="P727" s="131" t="str">
        <f t="shared" si="70"/>
        <v/>
      </c>
      <c r="Q727" s="135" t="str">
        <f t="shared" si="71"/>
        <v/>
      </c>
      <c r="R727" s="103"/>
      <c r="S727" s="102"/>
      <c r="T727" s="102"/>
      <c r="U727" s="102"/>
    </row>
    <row r="728" s="93" customFormat="1" customHeight="1" spans="2:21">
      <c r="B728" s="94"/>
      <c r="C728" s="95"/>
      <c r="D728" s="95"/>
      <c r="E728" s="95"/>
      <c r="F728" s="96"/>
      <c r="G728" s="97"/>
      <c r="H728" s="98"/>
      <c r="I728" s="129" t="str">
        <f>IF(B728="","",_xlfn.XLOOKUP(N728,#REF!,#REF!))</f>
        <v/>
      </c>
      <c r="J728" s="126" t="str">
        <f>IF(B728="","",_xlfn.XLOOKUP(N728,#REF!,冷暖工资表!B:B))</f>
        <v/>
      </c>
      <c r="K728" s="126" t="str">
        <f t="shared" si="66"/>
        <v/>
      </c>
      <c r="L728" s="126" t="str">
        <f t="shared" si="67"/>
        <v/>
      </c>
      <c r="M728" s="126" t="str">
        <f>IF(Q728="","",_xlfn.XLOOKUP(Q728,立项!W:W,立项!H:H))</f>
        <v/>
      </c>
      <c r="N728" s="130" t="str">
        <f t="shared" si="68"/>
        <v/>
      </c>
      <c r="O728" s="130" t="str">
        <f t="shared" si="69"/>
        <v/>
      </c>
      <c r="P728" s="131" t="str">
        <f t="shared" si="70"/>
        <v/>
      </c>
      <c r="Q728" s="135" t="str">
        <f t="shared" si="71"/>
        <v/>
      </c>
      <c r="R728" s="103"/>
      <c r="S728" s="102"/>
      <c r="T728" s="102"/>
      <c r="U728" s="102"/>
    </row>
    <row r="729" s="93" customFormat="1" customHeight="1" spans="2:21">
      <c r="B729" s="94"/>
      <c r="C729" s="95"/>
      <c r="D729" s="95"/>
      <c r="E729" s="95"/>
      <c r="F729" s="96"/>
      <c r="G729" s="97"/>
      <c r="H729" s="98"/>
      <c r="I729" s="129" t="str">
        <f>IF(B729="","",_xlfn.XLOOKUP(N729,#REF!,#REF!))</f>
        <v/>
      </c>
      <c r="J729" s="126" t="str">
        <f>IF(B729="","",_xlfn.XLOOKUP(N729,#REF!,冷暖工资表!B:B))</f>
        <v/>
      </c>
      <c r="K729" s="126" t="str">
        <f t="shared" si="66"/>
        <v/>
      </c>
      <c r="L729" s="126" t="str">
        <f t="shared" si="67"/>
        <v/>
      </c>
      <c r="M729" s="126" t="str">
        <f>IF(Q729="","",_xlfn.XLOOKUP(Q729,立项!W:W,立项!H:H))</f>
        <v/>
      </c>
      <c r="N729" s="130" t="str">
        <f t="shared" si="68"/>
        <v/>
      </c>
      <c r="O729" s="130" t="str">
        <f t="shared" si="69"/>
        <v/>
      </c>
      <c r="P729" s="131" t="str">
        <f t="shared" si="70"/>
        <v/>
      </c>
      <c r="Q729" s="135" t="str">
        <f t="shared" si="71"/>
        <v/>
      </c>
      <c r="R729" s="103"/>
      <c r="S729" s="102"/>
      <c r="T729" s="102"/>
      <c r="U729" s="102"/>
    </row>
    <row r="730" s="93" customFormat="1" customHeight="1" spans="2:21">
      <c r="B730" s="94"/>
      <c r="C730" s="95"/>
      <c r="D730" s="95"/>
      <c r="E730" s="95"/>
      <c r="F730" s="96"/>
      <c r="G730" s="97"/>
      <c r="H730" s="98"/>
      <c r="I730" s="129" t="str">
        <f>IF(B730="","",_xlfn.XLOOKUP(N730,#REF!,#REF!))</f>
        <v/>
      </c>
      <c r="J730" s="126" t="str">
        <f>IF(B730="","",_xlfn.XLOOKUP(N730,#REF!,冷暖工资表!B:B))</f>
        <v/>
      </c>
      <c r="K730" s="126" t="str">
        <f t="shared" si="66"/>
        <v/>
      </c>
      <c r="L730" s="126" t="str">
        <f t="shared" si="67"/>
        <v/>
      </c>
      <c r="M730" s="126" t="str">
        <f>IF(Q730="","",_xlfn.XLOOKUP(Q730,立项!W:W,立项!H:H))</f>
        <v/>
      </c>
      <c r="N730" s="130" t="str">
        <f t="shared" si="68"/>
        <v/>
      </c>
      <c r="O730" s="130" t="str">
        <f t="shared" si="69"/>
        <v/>
      </c>
      <c r="P730" s="131" t="str">
        <f t="shared" si="70"/>
        <v/>
      </c>
      <c r="Q730" s="135" t="str">
        <f t="shared" si="71"/>
        <v/>
      </c>
      <c r="R730" s="103"/>
      <c r="S730" s="102"/>
      <c r="T730" s="102"/>
      <c r="U730" s="102"/>
    </row>
    <row r="731" s="93" customFormat="1" customHeight="1" spans="2:21">
      <c r="B731" s="94"/>
      <c r="C731" s="95"/>
      <c r="D731" s="95"/>
      <c r="E731" s="95"/>
      <c r="F731" s="96"/>
      <c r="G731" s="97"/>
      <c r="H731" s="98"/>
      <c r="I731" s="129" t="str">
        <f>IF(B731="","",_xlfn.XLOOKUP(N731,#REF!,#REF!))</f>
        <v/>
      </c>
      <c r="J731" s="126" t="str">
        <f>IF(B731="","",_xlfn.XLOOKUP(N731,#REF!,冷暖工资表!B:B))</f>
        <v/>
      </c>
      <c r="K731" s="126" t="str">
        <f t="shared" si="66"/>
        <v/>
      </c>
      <c r="L731" s="126" t="str">
        <f t="shared" si="67"/>
        <v/>
      </c>
      <c r="M731" s="126" t="str">
        <f>IF(Q731="","",_xlfn.XLOOKUP(Q731,立项!W:W,立项!H:H))</f>
        <v/>
      </c>
      <c r="N731" s="130" t="str">
        <f t="shared" si="68"/>
        <v/>
      </c>
      <c r="O731" s="130" t="str">
        <f t="shared" si="69"/>
        <v/>
      </c>
      <c r="P731" s="131" t="str">
        <f t="shared" si="70"/>
        <v/>
      </c>
      <c r="Q731" s="135" t="str">
        <f t="shared" si="71"/>
        <v/>
      </c>
      <c r="R731" s="103"/>
      <c r="S731" s="102"/>
      <c r="T731" s="102"/>
      <c r="U731" s="102"/>
    </row>
    <row r="732" s="93" customFormat="1" customHeight="1" spans="2:21">
      <c r="B732" s="94"/>
      <c r="C732" s="95"/>
      <c r="D732" s="95"/>
      <c r="E732" s="95"/>
      <c r="F732" s="96"/>
      <c r="G732" s="97"/>
      <c r="H732" s="98"/>
      <c r="I732" s="129" t="str">
        <f>IF(B732="","",_xlfn.XLOOKUP(N732,#REF!,#REF!))</f>
        <v/>
      </c>
      <c r="J732" s="126" t="str">
        <f>IF(B732="","",_xlfn.XLOOKUP(N732,#REF!,冷暖工资表!B:B))</f>
        <v/>
      </c>
      <c r="K732" s="126" t="str">
        <f t="shared" si="66"/>
        <v/>
      </c>
      <c r="L732" s="126" t="str">
        <f t="shared" si="67"/>
        <v/>
      </c>
      <c r="M732" s="126" t="str">
        <f>IF(Q732="","",_xlfn.XLOOKUP(Q732,立项!W:W,立项!H:H))</f>
        <v/>
      </c>
      <c r="N732" s="130" t="str">
        <f t="shared" si="68"/>
        <v/>
      </c>
      <c r="O732" s="130" t="str">
        <f t="shared" si="69"/>
        <v/>
      </c>
      <c r="P732" s="131" t="str">
        <f t="shared" si="70"/>
        <v/>
      </c>
      <c r="Q732" s="135" t="str">
        <f t="shared" si="71"/>
        <v/>
      </c>
      <c r="R732" s="103"/>
      <c r="S732" s="102"/>
      <c r="T732" s="102"/>
      <c r="U732" s="102"/>
    </row>
    <row r="733" s="93" customFormat="1" customHeight="1" spans="2:21">
      <c r="B733" s="94"/>
      <c r="C733" s="95"/>
      <c r="D733" s="95"/>
      <c r="E733" s="95"/>
      <c r="F733" s="96"/>
      <c r="G733" s="97"/>
      <c r="H733" s="98"/>
      <c r="I733" s="129" t="str">
        <f>IF(B733="","",_xlfn.XLOOKUP(N733,#REF!,#REF!))</f>
        <v/>
      </c>
      <c r="J733" s="126" t="str">
        <f>IF(B733="","",_xlfn.XLOOKUP(N733,#REF!,冷暖工资表!B:B))</f>
        <v/>
      </c>
      <c r="K733" s="126" t="str">
        <f t="shared" si="66"/>
        <v/>
      </c>
      <c r="L733" s="126" t="str">
        <f t="shared" si="67"/>
        <v/>
      </c>
      <c r="M733" s="126" t="str">
        <f>IF(Q733="","",_xlfn.XLOOKUP(Q733,立项!W:W,立项!H:H))</f>
        <v/>
      </c>
      <c r="N733" s="130" t="str">
        <f t="shared" si="68"/>
        <v/>
      </c>
      <c r="O733" s="130" t="str">
        <f t="shared" si="69"/>
        <v/>
      </c>
      <c r="P733" s="131" t="str">
        <f t="shared" si="70"/>
        <v/>
      </c>
      <c r="Q733" s="135" t="str">
        <f t="shared" si="71"/>
        <v/>
      </c>
      <c r="R733" s="103"/>
      <c r="S733" s="102"/>
      <c r="T733" s="102"/>
      <c r="U733" s="102"/>
    </row>
    <row r="734" s="93" customFormat="1" customHeight="1" spans="2:21">
      <c r="B734" s="94"/>
      <c r="C734" s="95"/>
      <c r="D734" s="95"/>
      <c r="E734" s="95"/>
      <c r="F734" s="96"/>
      <c r="G734" s="97"/>
      <c r="H734" s="98"/>
      <c r="I734" s="129" t="str">
        <f>IF(B734="","",_xlfn.XLOOKUP(N734,#REF!,#REF!))</f>
        <v/>
      </c>
      <c r="J734" s="126" t="str">
        <f>IF(B734="","",_xlfn.XLOOKUP(N734,#REF!,冷暖工资表!B:B))</f>
        <v/>
      </c>
      <c r="K734" s="126" t="str">
        <f t="shared" si="66"/>
        <v/>
      </c>
      <c r="L734" s="126" t="str">
        <f t="shared" si="67"/>
        <v/>
      </c>
      <c r="M734" s="126" t="str">
        <f>IF(Q734="","",_xlfn.XLOOKUP(Q734,立项!W:W,立项!H:H))</f>
        <v/>
      </c>
      <c r="N734" s="130" t="str">
        <f t="shared" si="68"/>
        <v/>
      </c>
      <c r="O734" s="130" t="str">
        <f t="shared" si="69"/>
        <v/>
      </c>
      <c r="P734" s="131" t="str">
        <f t="shared" si="70"/>
        <v/>
      </c>
      <c r="Q734" s="135" t="str">
        <f t="shared" si="71"/>
        <v/>
      </c>
      <c r="R734" s="103"/>
      <c r="S734" s="102"/>
      <c r="T734" s="102"/>
      <c r="U734" s="102"/>
    </row>
    <row r="735" s="93" customFormat="1" customHeight="1" spans="2:21">
      <c r="B735" s="94"/>
      <c r="C735" s="95"/>
      <c r="D735" s="95"/>
      <c r="E735" s="95"/>
      <c r="F735" s="96"/>
      <c r="G735" s="97"/>
      <c r="H735" s="98"/>
      <c r="I735" s="129" t="str">
        <f>IF(B735="","",_xlfn.XLOOKUP(N735,#REF!,#REF!))</f>
        <v/>
      </c>
      <c r="J735" s="126" t="str">
        <f>IF(B735="","",_xlfn.XLOOKUP(N735,#REF!,冷暖工资表!B:B))</f>
        <v/>
      </c>
      <c r="K735" s="126" t="str">
        <f t="shared" si="66"/>
        <v/>
      </c>
      <c r="L735" s="126" t="str">
        <f t="shared" si="67"/>
        <v/>
      </c>
      <c r="M735" s="126" t="str">
        <f>IF(Q735="","",_xlfn.XLOOKUP(Q735,立项!W:W,立项!H:H))</f>
        <v/>
      </c>
      <c r="N735" s="130" t="str">
        <f t="shared" si="68"/>
        <v/>
      </c>
      <c r="O735" s="130" t="str">
        <f t="shared" si="69"/>
        <v/>
      </c>
      <c r="P735" s="131" t="str">
        <f t="shared" si="70"/>
        <v/>
      </c>
      <c r="Q735" s="135" t="str">
        <f t="shared" si="71"/>
        <v/>
      </c>
      <c r="R735" s="103"/>
      <c r="S735" s="102"/>
      <c r="T735" s="102"/>
      <c r="U735" s="102"/>
    </row>
    <row r="736" s="93" customFormat="1" customHeight="1" spans="2:21">
      <c r="B736" s="94"/>
      <c r="C736" s="95"/>
      <c r="D736" s="95"/>
      <c r="E736" s="95"/>
      <c r="F736" s="96"/>
      <c r="G736" s="97"/>
      <c r="H736" s="98"/>
      <c r="I736" s="129" t="str">
        <f>IF(B736="","",_xlfn.XLOOKUP(N736,#REF!,#REF!))</f>
        <v/>
      </c>
      <c r="J736" s="126" t="str">
        <f>IF(B736="","",_xlfn.XLOOKUP(N736,#REF!,冷暖工资表!B:B))</f>
        <v/>
      </c>
      <c r="K736" s="126" t="str">
        <f t="shared" si="66"/>
        <v/>
      </c>
      <c r="L736" s="126" t="str">
        <f t="shared" si="67"/>
        <v/>
      </c>
      <c r="M736" s="126" t="str">
        <f>IF(Q736="","",_xlfn.XLOOKUP(Q736,立项!W:W,立项!H:H))</f>
        <v/>
      </c>
      <c r="N736" s="130" t="str">
        <f t="shared" si="68"/>
        <v/>
      </c>
      <c r="O736" s="130" t="str">
        <f t="shared" si="69"/>
        <v/>
      </c>
      <c r="P736" s="131" t="str">
        <f t="shared" si="70"/>
        <v/>
      </c>
      <c r="Q736" s="135" t="str">
        <f t="shared" si="71"/>
        <v/>
      </c>
      <c r="R736" s="103"/>
      <c r="S736" s="102"/>
      <c r="T736" s="102"/>
      <c r="U736" s="102"/>
    </row>
    <row r="737" s="93" customFormat="1" customHeight="1" spans="2:21">
      <c r="B737" s="94"/>
      <c r="C737" s="95"/>
      <c r="D737" s="95"/>
      <c r="E737" s="95"/>
      <c r="F737" s="96"/>
      <c r="G737" s="97"/>
      <c r="H737" s="98"/>
      <c r="I737" s="129" t="str">
        <f>IF(B737="","",_xlfn.XLOOKUP(N737,#REF!,#REF!))</f>
        <v/>
      </c>
      <c r="J737" s="126" t="str">
        <f>IF(B737="","",_xlfn.XLOOKUP(N737,#REF!,冷暖工资表!B:B))</f>
        <v/>
      </c>
      <c r="K737" s="126" t="str">
        <f t="shared" si="66"/>
        <v/>
      </c>
      <c r="L737" s="126" t="str">
        <f t="shared" si="67"/>
        <v/>
      </c>
      <c r="M737" s="126" t="str">
        <f>IF(Q737="","",_xlfn.XLOOKUP(Q737,立项!W:W,立项!H:H))</f>
        <v/>
      </c>
      <c r="N737" s="130" t="str">
        <f t="shared" si="68"/>
        <v/>
      </c>
      <c r="O737" s="130" t="str">
        <f t="shared" si="69"/>
        <v/>
      </c>
      <c r="P737" s="131" t="str">
        <f t="shared" si="70"/>
        <v/>
      </c>
      <c r="Q737" s="135" t="str">
        <f t="shared" si="71"/>
        <v/>
      </c>
      <c r="R737" s="103"/>
      <c r="S737" s="102"/>
      <c r="T737" s="102"/>
      <c r="U737" s="102"/>
    </row>
    <row r="738" s="93" customFormat="1" customHeight="1" spans="2:21">
      <c r="B738" s="94"/>
      <c r="C738" s="95"/>
      <c r="D738" s="95"/>
      <c r="E738" s="95"/>
      <c r="F738" s="96"/>
      <c r="G738" s="97"/>
      <c r="H738" s="98"/>
      <c r="I738" s="129" t="str">
        <f>IF(B738="","",_xlfn.XLOOKUP(N738,#REF!,#REF!))</f>
        <v/>
      </c>
      <c r="J738" s="126" t="str">
        <f>IF(B738="","",_xlfn.XLOOKUP(N738,#REF!,冷暖工资表!B:B))</f>
        <v/>
      </c>
      <c r="K738" s="126" t="str">
        <f t="shared" si="66"/>
        <v/>
      </c>
      <c r="L738" s="126" t="str">
        <f t="shared" si="67"/>
        <v/>
      </c>
      <c r="M738" s="126" t="str">
        <f>IF(Q738="","",_xlfn.XLOOKUP(Q738,立项!W:W,立项!H:H))</f>
        <v/>
      </c>
      <c r="N738" s="130" t="str">
        <f t="shared" si="68"/>
        <v/>
      </c>
      <c r="O738" s="130" t="str">
        <f t="shared" si="69"/>
        <v/>
      </c>
      <c r="P738" s="131" t="str">
        <f t="shared" si="70"/>
        <v/>
      </c>
      <c r="Q738" s="135" t="str">
        <f t="shared" si="71"/>
        <v/>
      </c>
      <c r="R738" s="103"/>
      <c r="S738" s="102"/>
      <c r="T738" s="102"/>
      <c r="U738" s="102"/>
    </row>
    <row r="739" s="93" customFormat="1" customHeight="1" spans="2:21">
      <c r="B739" s="94"/>
      <c r="C739" s="95"/>
      <c r="D739" s="95"/>
      <c r="E739" s="95"/>
      <c r="F739" s="96"/>
      <c r="G739" s="97"/>
      <c r="H739" s="98"/>
      <c r="I739" s="129" t="str">
        <f>IF(B739="","",_xlfn.XLOOKUP(N739,#REF!,#REF!))</f>
        <v/>
      </c>
      <c r="J739" s="126" t="str">
        <f>IF(B739="","",_xlfn.XLOOKUP(N739,#REF!,冷暖工资表!B:B))</f>
        <v/>
      </c>
      <c r="K739" s="126" t="str">
        <f t="shared" si="66"/>
        <v/>
      </c>
      <c r="L739" s="126" t="str">
        <f t="shared" si="67"/>
        <v/>
      </c>
      <c r="M739" s="126" t="str">
        <f>IF(Q739="","",_xlfn.XLOOKUP(Q739,立项!W:W,立项!H:H))</f>
        <v/>
      </c>
      <c r="N739" s="130" t="str">
        <f t="shared" si="68"/>
        <v/>
      </c>
      <c r="O739" s="130" t="str">
        <f t="shared" si="69"/>
        <v/>
      </c>
      <c r="P739" s="131" t="str">
        <f t="shared" si="70"/>
        <v/>
      </c>
      <c r="Q739" s="135" t="str">
        <f t="shared" si="71"/>
        <v/>
      </c>
      <c r="R739" s="103"/>
      <c r="S739" s="102"/>
      <c r="T739" s="102"/>
      <c r="U739" s="102"/>
    </row>
    <row r="740" s="93" customFormat="1" customHeight="1" spans="2:21">
      <c r="B740" s="94"/>
      <c r="C740" s="95"/>
      <c r="D740" s="95"/>
      <c r="E740" s="95"/>
      <c r="F740" s="96"/>
      <c r="G740" s="97"/>
      <c r="H740" s="98"/>
      <c r="I740" s="129" t="str">
        <f>IF(B740="","",_xlfn.XLOOKUP(N740,#REF!,#REF!))</f>
        <v/>
      </c>
      <c r="J740" s="126" t="str">
        <f>IF(B740="","",_xlfn.XLOOKUP(N740,#REF!,冷暖工资表!B:B))</f>
        <v/>
      </c>
      <c r="K740" s="126" t="str">
        <f t="shared" si="66"/>
        <v/>
      </c>
      <c r="L740" s="126" t="str">
        <f t="shared" si="67"/>
        <v/>
      </c>
      <c r="M740" s="126" t="str">
        <f>IF(Q740="","",_xlfn.XLOOKUP(Q740,立项!W:W,立项!H:H))</f>
        <v/>
      </c>
      <c r="N740" s="130" t="str">
        <f t="shared" si="68"/>
        <v/>
      </c>
      <c r="O740" s="130" t="str">
        <f t="shared" si="69"/>
        <v/>
      </c>
      <c r="P740" s="131" t="str">
        <f t="shared" si="70"/>
        <v/>
      </c>
      <c r="Q740" s="135" t="str">
        <f t="shared" si="71"/>
        <v/>
      </c>
      <c r="R740" s="103"/>
      <c r="S740" s="102"/>
      <c r="T740" s="102"/>
      <c r="U740" s="102"/>
    </row>
    <row r="741" s="93" customFormat="1" customHeight="1" spans="2:21">
      <c r="B741" s="94"/>
      <c r="C741" s="95"/>
      <c r="D741" s="95"/>
      <c r="E741" s="95"/>
      <c r="F741" s="96"/>
      <c r="G741" s="97"/>
      <c r="H741" s="98"/>
      <c r="I741" s="129" t="str">
        <f>IF(B741="","",_xlfn.XLOOKUP(N741,#REF!,#REF!))</f>
        <v/>
      </c>
      <c r="J741" s="126" t="str">
        <f>IF(B741="","",_xlfn.XLOOKUP(N741,#REF!,冷暖工资表!B:B))</f>
        <v/>
      </c>
      <c r="K741" s="126" t="str">
        <f t="shared" si="66"/>
        <v/>
      </c>
      <c r="L741" s="126" t="str">
        <f t="shared" si="67"/>
        <v/>
      </c>
      <c r="M741" s="126" t="str">
        <f>IF(Q741="","",_xlfn.XLOOKUP(Q741,立项!W:W,立项!H:H))</f>
        <v/>
      </c>
      <c r="N741" s="130" t="str">
        <f t="shared" si="68"/>
        <v/>
      </c>
      <c r="O741" s="130" t="str">
        <f t="shared" si="69"/>
        <v/>
      </c>
      <c r="P741" s="131" t="str">
        <f t="shared" si="70"/>
        <v/>
      </c>
      <c r="Q741" s="135" t="str">
        <f t="shared" si="71"/>
        <v/>
      </c>
      <c r="R741" s="103"/>
      <c r="S741" s="102"/>
      <c r="T741" s="102"/>
      <c r="U741" s="102"/>
    </row>
    <row r="742" s="93" customFormat="1" customHeight="1" spans="2:21">
      <c r="B742" s="94"/>
      <c r="C742" s="95"/>
      <c r="D742" s="95"/>
      <c r="E742" s="95"/>
      <c r="F742" s="96"/>
      <c r="G742" s="97"/>
      <c r="H742" s="98"/>
      <c r="I742" s="129" t="str">
        <f>IF(B742="","",_xlfn.XLOOKUP(N742,#REF!,#REF!))</f>
        <v/>
      </c>
      <c r="J742" s="126" t="str">
        <f>IF(B742="","",_xlfn.XLOOKUP(N742,#REF!,冷暖工资表!B:B))</f>
        <v/>
      </c>
      <c r="K742" s="126" t="str">
        <f t="shared" si="66"/>
        <v/>
      </c>
      <c r="L742" s="126" t="str">
        <f t="shared" si="67"/>
        <v/>
      </c>
      <c r="M742" s="126" t="str">
        <f>IF(Q742="","",_xlfn.XLOOKUP(Q742,立项!W:W,立项!H:H))</f>
        <v/>
      </c>
      <c r="N742" s="130" t="str">
        <f t="shared" si="68"/>
        <v/>
      </c>
      <c r="O742" s="130" t="str">
        <f t="shared" si="69"/>
        <v/>
      </c>
      <c r="P742" s="131" t="str">
        <f t="shared" si="70"/>
        <v/>
      </c>
      <c r="Q742" s="135" t="str">
        <f t="shared" si="71"/>
        <v/>
      </c>
      <c r="R742" s="103"/>
      <c r="S742" s="102"/>
      <c r="T742" s="102"/>
      <c r="U742" s="102"/>
    </row>
    <row r="743" s="93" customFormat="1" customHeight="1" spans="2:21">
      <c r="B743" s="94"/>
      <c r="C743" s="95"/>
      <c r="D743" s="95"/>
      <c r="E743" s="95"/>
      <c r="F743" s="96"/>
      <c r="G743" s="97"/>
      <c r="H743" s="98"/>
      <c r="I743" s="129" t="str">
        <f>IF(B743="","",_xlfn.XLOOKUP(N743,#REF!,#REF!))</f>
        <v/>
      </c>
      <c r="J743" s="126" t="str">
        <f>IF(B743="","",_xlfn.XLOOKUP(N743,#REF!,冷暖工资表!B:B))</f>
        <v/>
      </c>
      <c r="K743" s="126" t="str">
        <f t="shared" si="66"/>
        <v/>
      </c>
      <c r="L743" s="126" t="str">
        <f t="shared" si="67"/>
        <v/>
      </c>
      <c r="M743" s="126" t="str">
        <f>IF(Q743="","",_xlfn.XLOOKUP(Q743,立项!W:W,立项!H:H))</f>
        <v/>
      </c>
      <c r="N743" s="130" t="str">
        <f t="shared" si="68"/>
        <v/>
      </c>
      <c r="O743" s="130" t="str">
        <f t="shared" si="69"/>
        <v/>
      </c>
      <c r="P743" s="131" t="str">
        <f t="shared" si="70"/>
        <v/>
      </c>
      <c r="Q743" s="135" t="str">
        <f t="shared" si="71"/>
        <v/>
      </c>
      <c r="R743" s="103"/>
      <c r="S743" s="102"/>
      <c r="T743" s="102"/>
      <c r="U743" s="102"/>
    </row>
    <row r="744" s="93" customFormat="1" customHeight="1" spans="2:21">
      <c r="B744" s="94"/>
      <c r="C744" s="95"/>
      <c r="D744" s="95"/>
      <c r="E744" s="95"/>
      <c r="F744" s="96"/>
      <c r="G744" s="97"/>
      <c r="H744" s="98"/>
      <c r="I744" s="129" t="str">
        <f>IF(B744="","",_xlfn.XLOOKUP(N744,#REF!,#REF!))</f>
        <v/>
      </c>
      <c r="J744" s="126" t="str">
        <f>IF(B744="","",_xlfn.XLOOKUP(N744,#REF!,冷暖工资表!B:B))</f>
        <v/>
      </c>
      <c r="K744" s="126" t="str">
        <f t="shared" si="66"/>
        <v/>
      </c>
      <c r="L744" s="126" t="str">
        <f t="shared" si="67"/>
        <v/>
      </c>
      <c r="M744" s="126" t="str">
        <f>IF(Q744="","",_xlfn.XLOOKUP(Q744,立项!W:W,立项!H:H))</f>
        <v/>
      </c>
      <c r="N744" s="130" t="str">
        <f t="shared" si="68"/>
        <v/>
      </c>
      <c r="O744" s="130" t="str">
        <f t="shared" si="69"/>
        <v/>
      </c>
      <c r="P744" s="131" t="str">
        <f t="shared" si="70"/>
        <v/>
      </c>
      <c r="Q744" s="135" t="str">
        <f t="shared" si="71"/>
        <v/>
      </c>
      <c r="R744" s="103"/>
      <c r="S744" s="102"/>
      <c r="T744" s="102"/>
      <c r="U744" s="102"/>
    </row>
    <row r="745" s="93" customFormat="1" customHeight="1" spans="2:21">
      <c r="B745" s="94"/>
      <c r="C745" s="95"/>
      <c r="D745" s="95"/>
      <c r="E745" s="95"/>
      <c r="F745" s="96"/>
      <c r="G745" s="97"/>
      <c r="H745" s="98"/>
      <c r="I745" s="129" t="str">
        <f>IF(B745="","",_xlfn.XLOOKUP(N745,#REF!,#REF!))</f>
        <v/>
      </c>
      <c r="J745" s="126" t="str">
        <f>IF(B745="","",_xlfn.XLOOKUP(N745,#REF!,冷暖工资表!B:B))</f>
        <v/>
      </c>
      <c r="K745" s="126" t="str">
        <f t="shared" si="66"/>
        <v/>
      </c>
      <c r="L745" s="126" t="str">
        <f t="shared" si="67"/>
        <v/>
      </c>
      <c r="M745" s="126" t="str">
        <f>IF(Q745="","",_xlfn.XLOOKUP(Q745,立项!W:W,立项!H:H))</f>
        <v/>
      </c>
      <c r="N745" s="130" t="str">
        <f t="shared" si="68"/>
        <v/>
      </c>
      <c r="O745" s="130" t="str">
        <f t="shared" si="69"/>
        <v/>
      </c>
      <c r="P745" s="131" t="str">
        <f t="shared" si="70"/>
        <v/>
      </c>
      <c r="Q745" s="135" t="str">
        <f t="shared" si="71"/>
        <v/>
      </c>
      <c r="R745" s="103"/>
      <c r="S745" s="102"/>
      <c r="T745" s="102"/>
      <c r="U745" s="102"/>
    </row>
    <row r="746" s="93" customFormat="1" customHeight="1" spans="2:21">
      <c r="B746" s="94"/>
      <c r="C746" s="95"/>
      <c r="D746" s="95"/>
      <c r="E746" s="95"/>
      <c r="F746" s="96"/>
      <c r="G746" s="97"/>
      <c r="H746" s="98"/>
      <c r="I746" s="129" t="str">
        <f>IF(B746="","",_xlfn.XLOOKUP(N746,#REF!,#REF!))</f>
        <v/>
      </c>
      <c r="J746" s="126" t="str">
        <f>IF(B746="","",_xlfn.XLOOKUP(N746,#REF!,冷暖工资表!B:B))</f>
        <v/>
      </c>
      <c r="K746" s="126" t="str">
        <f t="shared" si="66"/>
        <v/>
      </c>
      <c r="L746" s="126" t="str">
        <f t="shared" si="67"/>
        <v/>
      </c>
      <c r="M746" s="126" t="str">
        <f>IF(Q746="","",_xlfn.XLOOKUP(Q746,立项!W:W,立项!H:H))</f>
        <v/>
      </c>
      <c r="N746" s="130" t="str">
        <f t="shared" si="68"/>
        <v/>
      </c>
      <c r="O746" s="130" t="str">
        <f t="shared" si="69"/>
        <v/>
      </c>
      <c r="P746" s="131" t="str">
        <f t="shared" si="70"/>
        <v/>
      </c>
      <c r="Q746" s="135" t="str">
        <f t="shared" si="71"/>
        <v/>
      </c>
      <c r="R746" s="103"/>
      <c r="S746" s="102"/>
      <c r="T746" s="102"/>
      <c r="U746" s="102"/>
    </row>
    <row r="747" s="93" customFormat="1" customHeight="1" spans="2:21">
      <c r="B747" s="94"/>
      <c r="C747" s="95"/>
      <c r="D747" s="95"/>
      <c r="E747" s="95"/>
      <c r="F747" s="96"/>
      <c r="G747" s="97"/>
      <c r="H747" s="98"/>
      <c r="I747" s="129" t="str">
        <f>IF(B747="","",_xlfn.XLOOKUP(N747,#REF!,#REF!))</f>
        <v/>
      </c>
      <c r="J747" s="126" t="str">
        <f>IF(B747="","",_xlfn.XLOOKUP(N747,#REF!,冷暖工资表!B:B))</f>
        <v/>
      </c>
      <c r="K747" s="126" t="str">
        <f t="shared" si="66"/>
        <v/>
      </c>
      <c r="L747" s="126" t="str">
        <f t="shared" si="67"/>
        <v/>
      </c>
      <c r="M747" s="126" t="str">
        <f>IF(Q747="","",_xlfn.XLOOKUP(Q747,立项!W:W,立项!H:H))</f>
        <v/>
      </c>
      <c r="N747" s="130" t="str">
        <f t="shared" si="68"/>
        <v/>
      </c>
      <c r="O747" s="130" t="str">
        <f t="shared" si="69"/>
        <v/>
      </c>
      <c r="P747" s="131" t="str">
        <f t="shared" si="70"/>
        <v/>
      </c>
      <c r="Q747" s="135" t="str">
        <f t="shared" si="71"/>
        <v/>
      </c>
      <c r="R747" s="103"/>
      <c r="S747" s="102"/>
      <c r="T747" s="102"/>
      <c r="U747" s="102"/>
    </row>
    <row r="748" s="93" customFormat="1" customHeight="1" spans="2:21">
      <c r="B748" s="94"/>
      <c r="C748" s="95"/>
      <c r="D748" s="95"/>
      <c r="E748" s="95"/>
      <c r="F748" s="96"/>
      <c r="G748" s="97"/>
      <c r="H748" s="98"/>
      <c r="I748" s="129" t="str">
        <f>IF(B748="","",_xlfn.XLOOKUP(N748,#REF!,#REF!))</f>
        <v/>
      </c>
      <c r="J748" s="126" t="str">
        <f>IF(B748="","",_xlfn.XLOOKUP(N748,#REF!,冷暖工资表!B:B))</f>
        <v/>
      </c>
      <c r="K748" s="126" t="str">
        <f t="shared" si="66"/>
        <v/>
      </c>
      <c r="L748" s="126" t="str">
        <f t="shared" si="67"/>
        <v/>
      </c>
      <c r="M748" s="126" t="str">
        <f>IF(Q748="","",_xlfn.XLOOKUP(Q748,立项!W:W,立项!H:H))</f>
        <v/>
      </c>
      <c r="N748" s="130" t="str">
        <f t="shared" si="68"/>
        <v/>
      </c>
      <c r="O748" s="130" t="str">
        <f t="shared" si="69"/>
        <v/>
      </c>
      <c r="P748" s="131" t="str">
        <f t="shared" si="70"/>
        <v/>
      </c>
      <c r="Q748" s="135" t="str">
        <f t="shared" si="71"/>
        <v/>
      </c>
      <c r="R748" s="103"/>
      <c r="S748" s="102"/>
      <c r="T748" s="102"/>
      <c r="U748" s="102"/>
    </row>
    <row r="749" s="93" customFormat="1" customHeight="1" spans="2:21">
      <c r="B749" s="94"/>
      <c r="C749" s="95"/>
      <c r="D749" s="95"/>
      <c r="E749" s="95"/>
      <c r="F749" s="96"/>
      <c r="G749" s="97"/>
      <c r="H749" s="98"/>
      <c r="I749" s="129" t="str">
        <f>IF(B749="","",_xlfn.XLOOKUP(N749,#REF!,#REF!))</f>
        <v/>
      </c>
      <c r="J749" s="126" t="str">
        <f>IF(B749="","",_xlfn.XLOOKUP(N749,#REF!,冷暖工资表!B:B))</f>
        <v/>
      </c>
      <c r="K749" s="126" t="str">
        <f t="shared" si="66"/>
        <v/>
      </c>
      <c r="L749" s="126" t="str">
        <f t="shared" si="67"/>
        <v/>
      </c>
      <c r="M749" s="126" t="str">
        <f>IF(Q749="","",_xlfn.XLOOKUP(Q749,立项!W:W,立项!H:H))</f>
        <v/>
      </c>
      <c r="N749" s="130" t="str">
        <f t="shared" si="68"/>
        <v/>
      </c>
      <c r="O749" s="130" t="str">
        <f t="shared" si="69"/>
        <v/>
      </c>
      <c r="P749" s="131" t="str">
        <f t="shared" si="70"/>
        <v/>
      </c>
      <c r="Q749" s="135" t="str">
        <f t="shared" si="71"/>
        <v/>
      </c>
      <c r="R749" s="103"/>
      <c r="S749" s="102"/>
      <c r="T749" s="102"/>
      <c r="U749" s="102"/>
    </row>
    <row r="750" s="93" customFormat="1" customHeight="1" spans="2:21">
      <c r="B750" s="94"/>
      <c r="C750" s="95"/>
      <c r="D750" s="95"/>
      <c r="E750" s="95"/>
      <c r="F750" s="96"/>
      <c r="G750" s="97"/>
      <c r="H750" s="98"/>
      <c r="I750" s="129" t="str">
        <f>IF(B750="","",_xlfn.XLOOKUP(N750,#REF!,#REF!))</f>
        <v/>
      </c>
      <c r="J750" s="126" t="str">
        <f>IF(B750="","",_xlfn.XLOOKUP(N750,#REF!,冷暖工资表!B:B))</f>
        <v/>
      </c>
      <c r="K750" s="126" t="str">
        <f t="shared" si="66"/>
        <v/>
      </c>
      <c r="L750" s="126" t="str">
        <f t="shared" si="67"/>
        <v/>
      </c>
      <c r="M750" s="126" t="str">
        <f>IF(Q750="","",_xlfn.XLOOKUP(Q750,立项!W:W,立项!H:H))</f>
        <v/>
      </c>
      <c r="N750" s="130" t="str">
        <f t="shared" si="68"/>
        <v/>
      </c>
      <c r="O750" s="130" t="str">
        <f t="shared" si="69"/>
        <v/>
      </c>
      <c r="P750" s="131" t="str">
        <f t="shared" si="70"/>
        <v/>
      </c>
      <c r="Q750" s="135" t="str">
        <f t="shared" si="71"/>
        <v/>
      </c>
      <c r="R750" s="103"/>
      <c r="S750" s="102"/>
      <c r="T750" s="102"/>
      <c r="U750" s="102"/>
    </row>
    <row r="751" s="93" customFormat="1" customHeight="1" spans="2:21">
      <c r="B751" s="94"/>
      <c r="C751" s="95"/>
      <c r="D751" s="95"/>
      <c r="E751" s="95"/>
      <c r="F751" s="96"/>
      <c r="G751" s="97"/>
      <c r="H751" s="98"/>
      <c r="I751" s="129" t="str">
        <f>IF(B751="","",_xlfn.XLOOKUP(N751,#REF!,#REF!))</f>
        <v/>
      </c>
      <c r="J751" s="126" t="str">
        <f>IF(B751="","",_xlfn.XLOOKUP(N751,#REF!,冷暖工资表!B:B))</f>
        <v/>
      </c>
      <c r="K751" s="126" t="str">
        <f t="shared" si="66"/>
        <v/>
      </c>
      <c r="L751" s="126" t="str">
        <f t="shared" si="67"/>
        <v/>
      </c>
      <c r="M751" s="126" t="str">
        <f>IF(Q751="","",_xlfn.XLOOKUP(Q751,立项!W:W,立项!H:H))</f>
        <v/>
      </c>
      <c r="N751" s="130" t="str">
        <f t="shared" si="68"/>
        <v/>
      </c>
      <c r="O751" s="130" t="str">
        <f t="shared" si="69"/>
        <v/>
      </c>
      <c r="P751" s="131" t="str">
        <f t="shared" si="70"/>
        <v/>
      </c>
      <c r="Q751" s="135" t="str">
        <f t="shared" si="71"/>
        <v/>
      </c>
      <c r="R751" s="103"/>
      <c r="S751" s="102"/>
      <c r="T751" s="102"/>
      <c r="U751" s="102"/>
    </row>
    <row r="752" s="93" customFormat="1" customHeight="1" spans="2:21">
      <c r="B752" s="94"/>
      <c r="C752" s="95"/>
      <c r="D752" s="95"/>
      <c r="E752" s="95"/>
      <c r="F752" s="96"/>
      <c r="G752" s="97"/>
      <c r="H752" s="98"/>
      <c r="I752" s="129" t="str">
        <f>IF(B752="","",_xlfn.XLOOKUP(N752,#REF!,#REF!))</f>
        <v/>
      </c>
      <c r="J752" s="126" t="str">
        <f>IF(B752="","",_xlfn.XLOOKUP(N752,#REF!,冷暖工资表!B:B))</f>
        <v/>
      </c>
      <c r="K752" s="126" t="str">
        <f t="shared" si="66"/>
        <v/>
      </c>
      <c r="L752" s="126" t="str">
        <f t="shared" si="67"/>
        <v/>
      </c>
      <c r="M752" s="126" t="str">
        <f>IF(Q752="","",_xlfn.XLOOKUP(Q752,立项!W:W,立项!H:H))</f>
        <v/>
      </c>
      <c r="N752" s="130" t="str">
        <f t="shared" si="68"/>
        <v/>
      </c>
      <c r="O752" s="130" t="str">
        <f t="shared" si="69"/>
        <v/>
      </c>
      <c r="P752" s="131" t="str">
        <f t="shared" si="70"/>
        <v/>
      </c>
      <c r="Q752" s="135" t="str">
        <f t="shared" si="71"/>
        <v/>
      </c>
      <c r="R752" s="103"/>
      <c r="S752" s="102"/>
      <c r="T752" s="102"/>
      <c r="U752" s="102"/>
    </row>
    <row r="753" s="93" customFormat="1" customHeight="1" spans="2:21">
      <c r="B753" s="94"/>
      <c r="C753" s="95"/>
      <c r="D753" s="95"/>
      <c r="E753" s="95"/>
      <c r="F753" s="96"/>
      <c r="G753" s="97"/>
      <c r="H753" s="98"/>
      <c r="I753" s="129" t="str">
        <f>IF(B753="","",_xlfn.XLOOKUP(N753,#REF!,#REF!))</f>
        <v/>
      </c>
      <c r="J753" s="126" t="str">
        <f>IF(B753="","",_xlfn.XLOOKUP(N753,#REF!,冷暖工资表!B:B))</f>
        <v/>
      </c>
      <c r="K753" s="126" t="str">
        <f t="shared" si="66"/>
        <v/>
      </c>
      <c r="L753" s="126" t="str">
        <f t="shared" si="67"/>
        <v/>
      </c>
      <c r="M753" s="126" t="str">
        <f>IF(Q753="","",_xlfn.XLOOKUP(Q753,立项!W:W,立项!H:H))</f>
        <v/>
      </c>
      <c r="N753" s="130" t="str">
        <f t="shared" si="68"/>
        <v/>
      </c>
      <c r="O753" s="130" t="str">
        <f t="shared" si="69"/>
        <v/>
      </c>
      <c r="P753" s="131" t="str">
        <f t="shared" si="70"/>
        <v/>
      </c>
      <c r="Q753" s="135" t="str">
        <f t="shared" si="71"/>
        <v/>
      </c>
      <c r="R753" s="103"/>
      <c r="S753" s="102"/>
      <c r="T753" s="102"/>
      <c r="U753" s="102"/>
    </row>
    <row r="754" s="93" customFormat="1" customHeight="1" spans="2:21">
      <c r="B754" s="94"/>
      <c r="C754" s="95"/>
      <c r="D754" s="95"/>
      <c r="E754" s="95"/>
      <c r="F754" s="96"/>
      <c r="G754" s="97"/>
      <c r="H754" s="98"/>
      <c r="I754" s="129" t="str">
        <f>IF(B754="","",_xlfn.XLOOKUP(N754,#REF!,#REF!))</f>
        <v/>
      </c>
      <c r="J754" s="126" t="str">
        <f>IF(B754="","",_xlfn.XLOOKUP(N754,#REF!,冷暖工资表!B:B))</f>
        <v/>
      </c>
      <c r="K754" s="126" t="str">
        <f t="shared" si="66"/>
        <v/>
      </c>
      <c r="L754" s="126" t="str">
        <f t="shared" si="67"/>
        <v/>
      </c>
      <c r="M754" s="126" t="str">
        <f>IF(Q754="","",_xlfn.XLOOKUP(Q754,立项!W:W,立项!H:H))</f>
        <v/>
      </c>
      <c r="N754" s="130" t="str">
        <f t="shared" si="68"/>
        <v/>
      </c>
      <c r="O754" s="130" t="str">
        <f t="shared" si="69"/>
        <v/>
      </c>
      <c r="P754" s="131" t="str">
        <f t="shared" si="70"/>
        <v/>
      </c>
      <c r="Q754" s="135" t="str">
        <f t="shared" si="71"/>
        <v/>
      </c>
      <c r="R754" s="103"/>
      <c r="S754" s="102"/>
      <c r="T754" s="102"/>
      <c r="U754" s="102"/>
    </row>
    <row r="755" s="93" customFormat="1" customHeight="1" spans="2:21">
      <c r="B755" s="94"/>
      <c r="C755" s="95"/>
      <c r="D755" s="95"/>
      <c r="E755" s="95"/>
      <c r="F755" s="96"/>
      <c r="G755" s="97"/>
      <c r="H755" s="98"/>
      <c r="I755" s="129" t="str">
        <f>IF(B755="","",_xlfn.XLOOKUP(N755,#REF!,#REF!))</f>
        <v/>
      </c>
      <c r="J755" s="126" t="str">
        <f>IF(B755="","",_xlfn.XLOOKUP(N755,#REF!,冷暖工资表!B:B))</f>
        <v/>
      </c>
      <c r="K755" s="126" t="str">
        <f t="shared" si="66"/>
        <v/>
      </c>
      <c r="L755" s="126" t="str">
        <f t="shared" si="67"/>
        <v/>
      </c>
      <c r="M755" s="126" t="str">
        <f>IF(Q755="","",_xlfn.XLOOKUP(Q755,立项!W:W,立项!H:H))</f>
        <v/>
      </c>
      <c r="N755" s="130" t="str">
        <f t="shared" si="68"/>
        <v/>
      </c>
      <c r="O755" s="130" t="str">
        <f t="shared" si="69"/>
        <v/>
      </c>
      <c r="P755" s="131" t="str">
        <f t="shared" si="70"/>
        <v/>
      </c>
      <c r="Q755" s="135" t="str">
        <f t="shared" si="71"/>
        <v/>
      </c>
      <c r="R755" s="103"/>
      <c r="S755" s="102"/>
      <c r="T755" s="102"/>
      <c r="U755" s="102"/>
    </row>
    <row r="756" s="93" customFormat="1" customHeight="1" spans="2:21">
      <c r="B756" s="94"/>
      <c r="C756" s="95"/>
      <c r="D756" s="95"/>
      <c r="E756" s="95"/>
      <c r="F756" s="96"/>
      <c r="G756" s="97"/>
      <c r="H756" s="98"/>
      <c r="I756" s="129" t="str">
        <f>IF(B756="","",_xlfn.XLOOKUP(N756,#REF!,#REF!))</f>
        <v/>
      </c>
      <c r="J756" s="126" t="str">
        <f>IF(B756="","",_xlfn.XLOOKUP(N756,#REF!,冷暖工资表!B:B))</f>
        <v/>
      </c>
      <c r="K756" s="126" t="str">
        <f t="shared" si="66"/>
        <v/>
      </c>
      <c r="L756" s="126" t="str">
        <f t="shared" si="67"/>
        <v/>
      </c>
      <c r="M756" s="126" t="str">
        <f>IF(Q756="","",_xlfn.XLOOKUP(Q756,立项!W:W,立项!H:H))</f>
        <v/>
      </c>
      <c r="N756" s="130" t="str">
        <f t="shared" si="68"/>
        <v/>
      </c>
      <c r="O756" s="130" t="str">
        <f t="shared" si="69"/>
        <v/>
      </c>
      <c r="P756" s="131" t="str">
        <f t="shared" si="70"/>
        <v/>
      </c>
      <c r="Q756" s="135" t="str">
        <f t="shared" si="71"/>
        <v/>
      </c>
      <c r="R756" s="103"/>
      <c r="S756" s="102"/>
      <c r="T756" s="102"/>
      <c r="U756" s="102"/>
    </row>
    <row r="757" s="93" customFormat="1" customHeight="1" spans="2:21">
      <c r="B757" s="94"/>
      <c r="C757" s="95"/>
      <c r="D757" s="95"/>
      <c r="E757" s="95"/>
      <c r="F757" s="96"/>
      <c r="G757" s="97"/>
      <c r="H757" s="98"/>
      <c r="I757" s="129" t="str">
        <f>IF(B757="","",_xlfn.XLOOKUP(N757,#REF!,#REF!))</f>
        <v/>
      </c>
      <c r="J757" s="126" t="str">
        <f>IF(B757="","",_xlfn.XLOOKUP(N757,#REF!,冷暖工资表!B:B))</f>
        <v/>
      </c>
      <c r="K757" s="126" t="str">
        <f t="shared" si="66"/>
        <v/>
      </c>
      <c r="L757" s="126" t="str">
        <f t="shared" si="67"/>
        <v/>
      </c>
      <c r="M757" s="126" t="str">
        <f>IF(Q757="","",_xlfn.XLOOKUP(Q757,立项!W:W,立项!H:H))</f>
        <v/>
      </c>
      <c r="N757" s="130" t="str">
        <f t="shared" si="68"/>
        <v/>
      </c>
      <c r="O757" s="130" t="str">
        <f t="shared" si="69"/>
        <v/>
      </c>
      <c r="P757" s="131" t="str">
        <f t="shared" si="70"/>
        <v/>
      </c>
      <c r="Q757" s="135" t="str">
        <f t="shared" si="71"/>
        <v/>
      </c>
      <c r="R757" s="103"/>
      <c r="S757" s="102"/>
      <c r="T757" s="102"/>
      <c r="U757" s="102"/>
    </row>
    <row r="758" s="93" customFormat="1" customHeight="1" spans="2:21">
      <c r="B758" s="94"/>
      <c r="C758" s="95"/>
      <c r="D758" s="95"/>
      <c r="E758" s="95"/>
      <c r="F758" s="96"/>
      <c r="G758" s="97"/>
      <c r="H758" s="98"/>
      <c r="I758" s="129" t="str">
        <f>IF(B758="","",_xlfn.XLOOKUP(N758,#REF!,#REF!))</f>
        <v/>
      </c>
      <c r="J758" s="126" t="str">
        <f>IF(B758="","",_xlfn.XLOOKUP(N758,#REF!,冷暖工资表!B:B))</f>
        <v/>
      </c>
      <c r="K758" s="126" t="str">
        <f t="shared" si="66"/>
        <v/>
      </c>
      <c r="L758" s="126" t="str">
        <f t="shared" si="67"/>
        <v/>
      </c>
      <c r="M758" s="126" t="str">
        <f>IF(Q758="","",_xlfn.XLOOKUP(Q758,立项!W:W,立项!H:H))</f>
        <v/>
      </c>
      <c r="N758" s="130" t="str">
        <f t="shared" si="68"/>
        <v/>
      </c>
      <c r="O758" s="130" t="str">
        <f t="shared" si="69"/>
        <v/>
      </c>
      <c r="P758" s="131" t="str">
        <f t="shared" si="70"/>
        <v/>
      </c>
      <c r="Q758" s="135" t="str">
        <f t="shared" si="71"/>
        <v/>
      </c>
      <c r="R758" s="103"/>
      <c r="S758" s="102"/>
      <c r="T758" s="102"/>
      <c r="U758" s="102"/>
    </row>
    <row r="759" s="93" customFormat="1" customHeight="1" spans="2:21">
      <c r="B759" s="94"/>
      <c r="C759" s="95"/>
      <c r="D759" s="95"/>
      <c r="E759" s="95"/>
      <c r="F759" s="96"/>
      <c r="G759" s="97"/>
      <c r="H759" s="98"/>
      <c r="I759" s="129" t="str">
        <f>IF(B759="","",_xlfn.XLOOKUP(N759,#REF!,#REF!))</f>
        <v/>
      </c>
      <c r="J759" s="126" t="str">
        <f>IF(B759="","",_xlfn.XLOOKUP(N759,#REF!,冷暖工资表!B:B))</f>
        <v/>
      </c>
      <c r="K759" s="126" t="str">
        <f t="shared" si="66"/>
        <v/>
      </c>
      <c r="L759" s="126" t="str">
        <f t="shared" si="67"/>
        <v/>
      </c>
      <c r="M759" s="126" t="str">
        <f>IF(Q759="","",_xlfn.XLOOKUP(Q759,立项!W:W,立项!H:H))</f>
        <v/>
      </c>
      <c r="N759" s="130" t="str">
        <f t="shared" si="68"/>
        <v/>
      </c>
      <c r="O759" s="130" t="str">
        <f t="shared" si="69"/>
        <v/>
      </c>
      <c r="P759" s="131" t="str">
        <f t="shared" si="70"/>
        <v/>
      </c>
      <c r="Q759" s="135" t="str">
        <f t="shared" si="71"/>
        <v/>
      </c>
      <c r="R759" s="103"/>
      <c r="S759" s="102"/>
      <c r="T759" s="102"/>
      <c r="U759" s="102"/>
    </row>
    <row r="760" s="93" customFormat="1" customHeight="1" spans="2:21">
      <c r="B760" s="94"/>
      <c r="C760" s="95"/>
      <c r="D760" s="95"/>
      <c r="E760" s="95"/>
      <c r="F760" s="96"/>
      <c r="G760" s="97"/>
      <c r="H760" s="98"/>
      <c r="I760" s="129" t="str">
        <f>IF(B760="","",_xlfn.XLOOKUP(N760,#REF!,#REF!))</f>
        <v/>
      </c>
      <c r="J760" s="126" t="str">
        <f>IF(B760="","",_xlfn.XLOOKUP(N760,#REF!,冷暖工资表!B:B))</f>
        <v/>
      </c>
      <c r="K760" s="126" t="str">
        <f t="shared" si="66"/>
        <v/>
      </c>
      <c r="L760" s="126" t="str">
        <f t="shared" si="67"/>
        <v/>
      </c>
      <c r="M760" s="126" t="str">
        <f>IF(Q760="","",_xlfn.XLOOKUP(Q760,立项!W:W,立项!H:H))</f>
        <v/>
      </c>
      <c r="N760" s="130" t="str">
        <f t="shared" si="68"/>
        <v/>
      </c>
      <c r="O760" s="130" t="str">
        <f t="shared" si="69"/>
        <v/>
      </c>
      <c r="P760" s="131" t="str">
        <f t="shared" si="70"/>
        <v/>
      </c>
      <c r="Q760" s="135" t="str">
        <f t="shared" si="71"/>
        <v/>
      </c>
      <c r="R760" s="103"/>
      <c r="S760" s="102"/>
      <c r="T760" s="102"/>
      <c r="U760" s="102"/>
    </row>
    <row r="761" s="93" customFormat="1" customHeight="1" spans="2:21">
      <c r="B761" s="94"/>
      <c r="C761" s="95"/>
      <c r="D761" s="95"/>
      <c r="E761" s="95"/>
      <c r="F761" s="96"/>
      <c r="G761" s="97"/>
      <c r="H761" s="98"/>
      <c r="I761" s="129" t="str">
        <f>IF(B761="","",_xlfn.XLOOKUP(N761,#REF!,#REF!))</f>
        <v/>
      </c>
      <c r="J761" s="126" t="str">
        <f>IF(B761="","",_xlfn.XLOOKUP(N761,#REF!,冷暖工资表!B:B))</f>
        <v/>
      </c>
      <c r="K761" s="126" t="str">
        <f t="shared" si="66"/>
        <v/>
      </c>
      <c r="L761" s="126" t="str">
        <f t="shared" si="67"/>
        <v/>
      </c>
      <c r="M761" s="126" t="str">
        <f>IF(Q761="","",_xlfn.XLOOKUP(Q761,立项!W:W,立项!H:H))</f>
        <v/>
      </c>
      <c r="N761" s="130" t="str">
        <f t="shared" si="68"/>
        <v/>
      </c>
      <c r="O761" s="130" t="str">
        <f t="shared" si="69"/>
        <v/>
      </c>
      <c r="P761" s="131" t="str">
        <f t="shared" si="70"/>
        <v/>
      </c>
      <c r="Q761" s="135" t="str">
        <f t="shared" si="71"/>
        <v/>
      </c>
      <c r="R761" s="103"/>
      <c r="S761" s="102"/>
      <c r="T761" s="102"/>
      <c r="U761" s="102"/>
    </row>
    <row r="762" s="93" customFormat="1" customHeight="1" spans="2:21">
      <c r="B762" s="94"/>
      <c r="C762" s="95"/>
      <c r="D762" s="95"/>
      <c r="E762" s="95"/>
      <c r="F762" s="96"/>
      <c r="G762" s="97"/>
      <c r="H762" s="98"/>
      <c r="I762" s="129" t="str">
        <f>IF(B762="","",_xlfn.XLOOKUP(N762,#REF!,#REF!))</f>
        <v/>
      </c>
      <c r="J762" s="126" t="str">
        <f>IF(B762="","",_xlfn.XLOOKUP(N762,#REF!,冷暖工资表!B:B))</f>
        <v/>
      </c>
      <c r="K762" s="126" t="str">
        <f t="shared" si="66"/>
        <v/>
      </c>
      <c r="L762" s="126" t="str">
        <f t="shared" si="67"/>
        <v/>
      </c>
      <c r="M762" s="126" t="str">
        <f>IF(Q762="","",_xlfn.XLOOKUP(Q762,立项!W:W,立项!H:H))</f>
        <v/>
      </c>
      <c r="N762" s="130" t="str">
        <f t="shared" si="68"/>
        <v/>
      </c>
      <c r="O762" s="130" t="str">
        <f t="shared" si="69"/>
        <v/>
      </c>
      <c r="P762" s="131" t="str">
        <f t="shared" si="70"/>
        <v/>
      </c>
      <c r="Q762" s="135" t="str">
        <f t="shared" si="71"/>
        <v/>
      </c>
      <c r="R762" s="103"/>
      <c r="S762" s="102"/>
      <c r="T762" s="102"/>
      <c r="U762" s="102"/>
    </row>
    <row r="763" s="93" customFormat="1" customHeight="1" spans="2:21">
      <c r="B763" s="94"/>
      <c r="C763" s="95"/>
      <c r="D763" s="95"/>
      <c r="E763" s="95"/>
      <c r="F763" s="96"/>
      <c r="G763" s="97"/>
      <c r="H763" s="98"/>
      <c r="I763" s="129" t="str">
        <f>IF(B763="","",_xlfn.XLOOKUP(N763,#REF!,#REF!))</f>
        <v/>
      </c>
      <c r="J763" s="126" t="str">
        <f>IF(B763="","",_xlfn.XLOOKUP(N763,#REF!,冷暖工资表!B:B))</f>
        <v/>
      </c>
      <c r="K763" s="126" t="str">
        <f t="shared" si="66"/>
        <v/>
      </c>
      <c r="L763" s="126" t="str">
        <f t="shared" si="67"/>
        <v/>
      </c>
      <c r="M763" s="126" t="str">
        <f>IF(Q763="","",_xlfn.XLOOKUP(Q763,立项!W:W,立项!H:H))</f>
        <v/>
      </c>
      <c r="N763" s="130" t="str">
        <f t="shared" si="68"/>
        <v/>
      </c>
      <c r="O763" s="130" t="str">
        <f t="shared" si="69"/>
        <v/>
      </c>
      <c r="P763" s="131" t="str">
        <f t="shared" si="70"/>
        <v/>
      </c>
      <c r="Q763" s="135" t="str">
        <f t="shared" si="71"/>
        <v/>
      </c>
      <c r="R763" s="103"/>
      <c r="S763" s="102"/>
      <c r="T763" s="102"/>
      <c r="U763" s="102"/>
    </row>
    <row r="764" s="93" customFormat="1" customHeight="1" spans="2:21">
      <c r="B764" s="94"/>
      <c r="C764" s="95"/>
      <c r="D764" s="95"/>
      <c r="E764" s="95"/>
      <c r="F764" s="96"/>
      <c r="G764" s="97"/>
      <c r="H764" s="98"/>
      <c r="I764" s="129" t="str">
        <f>IF(B764="","",_xlfn.XLOOKUP(N764,#REF!,#REF!))</f>
        <v/>
      </c>
      <c r="J764" s="126" t="str">
        <f>IF(B764="","",_xlfn.XLOOKUP(N764,#REF!,冷暖工资表!B:B))</f>
        <v/>
      </c>
      <c r="K764" s="126" t="str">
        <f t="shared" si="66"/>
        <v/>
      </c>
      <c r="L764" s="126" t="str">
        <f t="shared" si="67"/>
        <v/>
      </c>
      <c r="M764" s="126" t="str">
        <f>IF(Q764="","",_xlfn.XLOOKUP(Q764,立项!W:W,立项!H:H))</f>
        <v/>
      </c>
      <c r="N764" s="130" t="str">
        <f t="shared" si="68"/>
        <v/>
      </c>
      <c r="O764" s="130" t="str">
        <f t="shared" si="69"/>
        <v/>
      </c>
      <c r="P764" s="131" t="str">
        <f t="shared" si="70"/>
        <v/>
      </c>
      <c r="Q764" s="135" t="str">
        <f t="shared" si="71"/>
        <v/>
      </c>
      <c r="R764" s="103"/>
      <c r="S764" s="102"/>
      <c r="T764" s="102"/>
      <c r="U764" s="102"/>
    </row>
    <row r="765" s="93" customFormat="1" customHeight="1" spans="2:21">
      <c r="B765" s="94"/>
      <c r="C765" s="95"/>
      <c r="D765" s="95"/>
      <c r="E765" s="95"/>
      <c r="F765" s="96"/>
      <c r="G765" s="97"/>
      <c r="H765" s="98"/>
      <c r="I765" s="129" t="str">
        <f>IF(B765="","",_xlfn.XLOOKUP(N765,#REF!,#REF!))</f>
        <v/>
      </c>
      <c r="J765" s="126" t="str">
        <f>IF(B765="","",_xlfn.XLOOKUP(N765,#REF!,冷暖工资表!B:B))</f>
        <v/>
      </c>
      <c r="K765" s="126" t="str">
        <f t="shared" si="66"/>
        <v/>
      </c>
      <c r="L765" s="126" t="str">
        <f t="shared" si="67"/>
        <v/>
      </c>
      <c r="M765" s="126" t="str">
        <f>IF(Q765="","",_xlfn.XLOOKUP(Q765,立项!W:W,立项!H:H))</f>
        <v/>
      </c>
      <c r="N765" s="130" t="str">
        <f t="shared" si="68"/>
        <v/>
      </c>
      <c r="O765" s="130" t="str">
        <f t="shared" si="69"/>
        <v/>
      </c>
      <c r="P765" s="131" t="str">
        <f t="shared" si="70"/>
        <v/>
      </c>
      <c r="Q765" s="135" t="str">
        <f t="shared" si="71"/>
        <v/>
      </c>
      <c r="R765" s="103"/>
      <c r="S765" s="102"/>
      <c r="T765" s="102"/>
      <c r="U765" s="102"/>
    </row>
    <row r="766" s="93" customFormat="1" customHeight="1" spans="2:21">
      <c r="B766" s="94"/>
      <c r="C766" s="95"/>
      <c r="D766" s="95"/>
      <c r="E766" s="95"/>
      <c r="F766" s="96"/>
      <c r="G766" s="97"/>
      <c r="H766" s="98"/>
      <c r="I766" s="129" t="str">
        <f>IF(B766="","",_xlfn.XLOOKUP(N766,#REF!,#REF!))</f>
        <v/>
      </c>
      <c r="J766" s="126" t="str">
        <f>IF(B766="","",_xlfn.XLOOKUP(N766,#REF!,冷暖工资表!B:B))</f>
        <v/>
      </c>
      <c r="K766" s="126" t="str">
        <f t="shared" si="66"/>
        <v/>
      </c>
      <c r="L766" s="126" t="str">
        <f t="shared" si="67"/>
        <v/>
      </c>
      <c r="M766" s="126" t="str">
        <f>IF(Q766="","",_xlfn.XLOOKUP(Q766,立项!W:W,立项!H:H))</f>
        <v/>
      </c>
      <c r="N766" s="130" t="str">
        <f t="shared" si="68"/>
        <v/>
      </c>
      <c r="O766" s="130" t="str">
        <f t="shared" si="69"/>
        <v/>
      </c>
      <c r="P766" s="131" t="str">
        <f t="shared" si="70"/>
        <v/>
      </c>
      <c r="Q766" s="135" t="str">
        <f t="shared" si="71"/>
        <v/>
      </c>
      <c r="R766" s="103"/>
      <c r="S766" s="102"/>
      <c r="T766" s="102"/>
      <c r="U766" s="102"/>
    </row>
    <row r="767" s="93" customFormat="1" customHeight="1" spans="2:21">
      <c r="B767" s="94"/>
      <c r="C767" s="95"/>
      <c r="D767" s="95"/>
      <c r="E767" s="95"/>
      <c r="F767" s="96"/>
      <c r="G767" s="97"/>
      <c r="H767" s="98"/>
      <c r="I767" s="129" t="str">
        <f>IF(B767="","",_xlfn.XLOOKUP(N767,#REF!,#REF!))</f>
        <v/>
      </c>
      <c r="J767" s="126" t="str">
        <f>IF(B767="","",_xlfn.XLOOKUP(N767,#REF!,冷暖工资表!B:B))</f>
        <v/>
      </c>
      <c r="K767" s="126" t="str">
        <f t="shared" si="66"/>
        <v/>
      </c>
      <c r="L767" s="126" t="str">
        <f t="shared" si="67"/>
        <v/>
      </c>
      <c r="M767" s="126" t="str">
        <f>IF(Q767="","",_xlfn.XLOOKUP(Q767,立项!W:W,立项!H:H))</f>
        <v/>
      </c>
      <c r="N767" s="130" t="str">
        <f t="shared" si="68"/>
        <v/>
      </c>
      <c r="O767" s="130" t="str">
        <f t="shared" si="69"/>
        <v/>
      </c>
      <c r="P767" s="131" t="str">
        <f t="shared" si="70"/>
        <v/>
      </c>
      <c r="Q767" s="135" t="str">
        <f t="shared" si="71"/>
        <v/>
      </c>
      <c r="R767" s="103"/>
      <c r="S767" s="102"/>
      <c r="T767" s="102"/>
      <c r="U767" s="102"/>
    </row>
    <row r="768" s="93" customFormat="1" customHeight="1" spans="2:21">
      <c r="B768" s="94"/>
      <c r="C768" s="95"/>
      <c r="D768" s="95"/>
      <c r="E768" s="95"/>
      <c r="F768" s="96"/>
      <c r="G768" s="97"/>
      <c r="H768" s="98"/>
      <c r="I768" s="129" t="str">
        <f>IF(B768="","",_xlfn.XLOOKUP(N768,#REF!,#REF!))</f>
        <v/>
      </c>
      <c r="J768" s="126" t="str">
        <f>IF(B768="","",_xlfn.XLOOKUP(N768,#REF!,冷暖工资表!B:B))</f>
        <v/>
      </c>
      <c r="K768" s="126" t="str">
        <f t="shared" si="66"/>
        <v/>
      </c>
      <c r="L768" s="126" t="str">
        <f t="shared" si="67"/>
        <v/>
      </c>
      <c r="M768" s="126" t="str">
        <f>IF(Q768="","",_xlfn.XLOOKUP(Q768,立项!W:W,立项!H:H))</f>
        <v/>
      </c>
      <c r="N768" s="130" t="str">
        <f t="shared" si="68"/>
        <v/>
      </c>
      <c r="O768" s="130" t="str">
        <f t="shared" si="69"/>
        <v/>
      </c>
      <c r="P768" s="131" t="str">
        <f t="shared" si="70"/>
        <v/>
      </c>
      <c r="Q768" s="135" t="str">
        <f t="shared" si="71"/>
        <v/>
      </c>
      <c r="R768" s="103"/>
      <c r="S768" s="102"/>
      <c r="T768" s="102"/>
      <c r="U768" s="102"/>
    </row>
    <row r="769" s="93" customFormat="1" customHeight="1" spans="2:21">
      <c r="B769" s="94"/>
      <c r="C769" s="95"/>
      <c r="D769" s="95"/>
      <c r="E769" s="95"/>
      <c r="F769" s="96"/>
      <c r="G769" s="97"/>
      <c r="H769" s="98"/>
      <c r="I769" s="129" t="str">
        <f>IF(B769="","",_xlfn.XLOOKUP(N769,#REF!,#REF!))</f>
        <v/>
      </c>
      <c r="J769" s="126" t="str">
        <f>IF(B769="","",_xlfn.XLOOKUP(N769,#REF!,冷暖工资表!B:B))</f>
        <v/>
      </c>
      <c r="K769" s="126" t="str">
        <f t="shared" si="66"/>
        <v/>
      </c>
      <c r="L769" s="126" t="str">
        <f t="shared" si="67"/>
        <v/>
      </c>
      <c r="M769" s="126" t="str">
        <f>IF(Q769="","",_xlfn.XLOOKUP(Q769,立项!W:W,立项!H:H))</f>
        <v/>
      </c>
      <c r="N769" s="130" t="str">
        <f t="shared" si="68"/>
        <v/>
      </c>
      <c r="O769" s="130" t="str">
        <f t="shared" si="69"/>
        <v/>
      </c>
      <c r="P769" s="131" t="str">
        <f t="shared" si="70"/>
        <v/>
      </c>
      <c r="Q769" s="135" t="str">
        <f t="shared" si="71"/>
        <v/>
      </c>
      <c r="R769" s="103"/>
      <c r="S769" s="102"/>
      <c r="T769" s="102"/>
      <c r="U769" s="102"/>
    </row>
    <row r="770" s="93" customFormat="1" customHeight="1" spans="2:21">
      <c r="B770" s="94"/>
      <c r="C770" s="95"/>
      <c r="D770" s="95"/>
      <c r="E770" s="95"/>
      <c r="F770" s="96"/>
      <c r="G770" s="97"/>
      <c r="H770" s="98"/>
      <c r="I770" s="129" t="str">
        <f>IF(B770="","",_xlfn.XLOOKUP(N770,#REF!,#REF!))</f>
        <v/>
      </c>
      <c r="J770" s="126" t="str">
        <f>IF(B770="","",_xlfn.XLOOKUP(N770,#REF!,冷暖工资表!B:B))</f>
        <v/>
      </c>
      <c r="K770" s="126" t="str">
        <f t="shared" ref="K770:K833" si="72">IF(F770="","",F770-L770)</f>
        <v/>
      </c>
      <c r="L770" s="126" t="str">
        <f t="shared" ref="L770:L833" si="73">IF(F770="","",F770*G770/(1+G770))</f>
        <v/>
      </c>
      <c r="M770" s="126" t="str">
        <f>IF(Q770="","",_xlfn.XLOOKUP(Q770,立项!W:W,立项!H:H))</f>
        <v/>
      </c>
      <c r="N770" s="130" t="str">
        <f t="shared" ref="N770:N833" si="74">IF(H770="","",LEFT(B770,7))</f>
        <v/>
      </c>
      <c r="O770" s="130" t="str">
        <f t="shared" ref="O770:O833" si="75">IF(H770="","",MONTH(H770))</f>
        <v/>
      </c>
      <c r="P770" s="131" t="str">
        <f t="shared" ref="P770:P833" si="76">IF(H770="","",DAY(H770))</f>
        <v/>
      </c>
      <c r="Q770" s="135" t="str">
        <f t="shared" ref="Q770:Q833" si="77">IF(B770="","",MID(B770,9,16))</f>
        <v/>
      </c>
      <c r="R770" s="103"/>
      <c r="S770" s="102"/>
      <c r="T770" s="102"/>
      <c r="U770" s="102"/>
    </row>
    <row r="771" s="93" customFormat="1" customHeight="1" spans="2:21">
      <c r="B771" s="94"/>
      <c r="C771" s="95"/>
      <c r="D771" s="95"/>
      <c r="E771" s="95"/>
      <c r="F771" s="96"/>
      <c r="G771" s="97"/>
      <c r="H771" s="98"/>
      <c r="I771" s="129" t="str">
        <f>IF(B771="","",_xlfn.XLOOKUP(N771,#REF!,#REF!))</f>
        <v/>
      </c>
      <c r="J771" s="126" t="str">
        <f>IF(B771="","",_xlfn.XLOOKUP(N771,#REF!,冷暖工资表!B:B))</f>
        <v/>
      </c>
      <c r="K771" s="126" t="str">
        <f t="shared" si="72"/>
        <v/>
      </c>
      <c r="L771" s="126" t="str">
        <f t="shared" si="73"/>
        <v/>
      </c>
      <c r="M771" s="126" t="str">
        <f>IF(Q771="","",_xlfn.XLOOKUP(Q771,立项!W:W,立项!H:H))</f>
        <v/>
      </c>
      <c r="N771" s="130" t="str">
        <f t="shared" si="74"/>
        <v/>
      </c>
      <c r="O771" s="130" t="str">
        <f t="shared" si="75"/>
        <v/>
      </c>
      <c r="P771" s="131" t="str">
        <f t="shared" si="76"/>
        <v/>
      </c>
      <c r="Q771" s="135" t="str">
        <f t="shared" si="77"/>
        <v/>
      </c>
      <c r="R771" s="103"/>
      <c r="S771" s="102"/>
      <c r="T771" s="102"/>
      <c r="U771" s="102"/>
    </row>
    <row r="772" s="93" customFormat="1" customHeight="1" spans="2:21">
      <c r="B772" s="94"/>
      <c r="C772" s="95"/>
      <c r="D772" s="95"/>
      <c r="E772" s="95"/>
      <c r="F772" s="96"/>
      <c r="G772" s="97"/>
      <c r="H772" s="98"/>
      <c r="I772" s="129" t="str">
        <f>IF(B772="","",_xlfn.XLOOKUP(N772,#REF!,#REF!))</f>
        <v/>
      </c>
      <c r="J772" s="126" t="str">
        <f>IF(B772="","",_xlfn.XLOOKUP(N772,#REF!,冷暖工资表!B:B))</f>
        <v/>
      </c>
      <c r="K772" s="126" t="str">
        <f t="shared" si="72"/>
        <v/>
      </c>
      <c r="L772" s="126" t="str">
        <f t="shared" si="73"/>
        <v/>
      </c>
      <c r="M772" s="126" t="str">
        <f>IF(Q772="","",_xlfn.XLOOKUP(Q772,立项!W:W,立项!H:H))</f>
        <v/>
      </c>
      <c r="N772" s="130" t="str">
        <f t="shared" si="74"/>
        <v/>
      </c>
      <c r="O772" s="130" t="str">
        <f t="shared" si="75"/>
        <v/>
      </c>
      <c r="P772" s="131" t="str">
        <f t="shared" si="76"/>
        <v/>
      </c>
      <c r="Q772" s="135" t="str">
        <f t="shared" si="77"/>
        <v/>
      </c>
      <c r="R772" s="103"/>
      <c r="S772" s="102"/>
      <c r="T772" s="102"/>
      <c r="U772" s="102"/>
    </row>
    <row r="773" s="93" customFormat="1" customHeight="1" spans="2:21">
      <c r="B773" s="94"/>
      <c r="C773" s="95"/>
      <c r="D773" s="95"/>
      <c r="E773" s="95"/>
      <c r="F773" s="96"/>
      <c r="G773" s="97"/>
      <c r="H773" s="98"/>
      <c r="I773" s="129" t="str">
        <f>IF(B773="","",_xlfn.XLOOKUP(N773,#REF!,#REF!))</f>
        <v/>
      </c>
      <c r="J773" s="126" t="str">
        <f>IF(B773="","",_xlfn.XLOOKUP(N773,#REF!,冷暖工资表!B:B))</f>
        <v/>
      </c>
      <c r="K773" s="126" t="str">
        <f t="shared" si="72"/>
        <v/>
      </c>
      <c r="L773" s="126" t="str">
        <f t="shared" si="73"/>
        <v/>
      </c>
      <c r="M773" s="126" t="str">
        <f>IF(Q773="","",_xlfn.XLOOKUP(Q773,立项!W:W,立项!H:H))</f>
        <v/>
      </c>
      <c r="N773" s="130" t="str">
        <f t="shared" si="74"/>
        <v/>
      </c>
      <c r="O773" s="130" t="str">
        <f t="shared" si="75"/>
        <v/>
      </c>
      <c r="P773" s="131" t="str">
        <f t="shared" si="76"/>
        <v/>
      </c>
      <c r="Q773" s="135" t="str">
        <f t="shared" si="77"/>
        <v/>
      </c>
      <c r="R773" s="103"/>
      <c r="S773" s="102"/>
      <c r="T773" s="102"/>
      <c r="U773" s="102"/>
    </row>
    <row r="774" s="93" customFormat="1" customHeight="1" spans="2:21">
      <c r="B774" s="94"/>
      <c r="C774" s="95"/>
      <c r="D774" s="95"/>
      <c r="E774" s="95"/>
      <c r="F774" s="96"/>
      <c r="G774" s="97"/>
      <c r="H774" s="98"/>
      <c r="I774" s="129" t="str">
        <f>IF(B774="","",_xlfn.XLOOKUP(N774,#REF!,#REF!))</f>
        <v/>
      </c>
      <c r="J774" s="126" t="str">
        <f>IF(B774="","",_xlfn.XLOOKUP(N774,#REF!,冷暖工资表!B:B))</f>
        <v/>
      </c>
      <c r="K774" s="126" t="str">
        <f t="shared" si="72"/>
        <v/>
      </c>
      <c r="L774" s="126" t="str">
        <f t="shared" si="73"/>
        <v/>
      </c>
      <c r="M774" s="126" t="str">
        <f>IF(Q774="","",_xlfn.XLOOKUP(Q774,立项!W:W,立项!H:H))</f>
        <v/>
      </c>
      <c r="N774" s="130" t="str">
        <f t="shared" si="74"/>
        <v/>
      </c>
      <c r="O774" s="130" t="str">
        <f t="shared" si="75"/>
        <v/>
      </c>
      <c r="P774" s="131" t="str">
        <f t="shared" si="76"/>
        <v/>
      </c>
      <c r="Q774" s="135" t="str">
        <f t="shared" si="77"/>
        <v/>
      </c>
      <c r="R774" s="103"/>
      <c r="S774" s="102"/>
      <c r="T774" s="102"/>
      <c r="U774" s="102"/>
    </row>
    <row r="775" s="93" customFormat="1" customHeight="1" spans="2:21">
      <c r="B775" s="94"/>
      <c r="C775" s="95"/>
      <c r="D775" s="95"/>
      <c r="E775" s="95"/>
      <c r="F775" s="96"/>
      <c r="G775" s="97"/>
      <c r="H775" s="98"/>
      <c r="I775" s="129" t="str">
        <f>IF(B775="","",_xlfn.XLOOKUP(N775,#REF!,#REF!))</f>
        <v/>
      </c>
      <c r="J775" s="126" t="str">
        <f>IF(B775="","",_xlfn.XLOOKUP(N775,#REF!,冷暖工资表!B:B))</f>
        <v/>
      </c>
      <c r="K775" s="126" t="str">
        <f t="shared" si="72"/>
        <v/>
      </c>
      <c r="L775" s="126" t="str">
        <f t="shared" si="73"/>
        <v/>
      </c>
      <c r="M775" s="126" t="str">
        <f>IF(Q775="","",_xlfn.XLOOKUP(Q775,立项!W:W,立项!H:H))</f>
        <v/>
      </c>
      <c r="N775" s="130" t="str">
        <f t="shared" si="74"/>
        <v/>
      </c>
      <c r="O775" s="130" t="str">
        <f t="shared" si="75"/>
        <v/>
      </c>
      <c r="P775" s="131" t="str">
        <f t="shared" si="76"/>
        <v/>
      </c>
      <c r="Q775" s="135" t="str">
        <f t="shared" si="77"/>
        <v/>
      </c>
      <c r="R775" s="103"/>
      <c r="S775" s="102"/>
      <c r="T775" s="102"/>
      <c r="U775" s="102"/>
    </row>
    <row r="776" s="93" customFormat="1" customHeight="1" spans="2:21">
      <c r="B776" s="94"/>
      <c r="C776" s="95"/>
      <c r="D776" s="95"/>
      <c r="E776" s="95"/>
      <c r="F776" s="96"/>
      <c r="G776" s="97"/>
      <c r="H776" s="98"/>
      <c r="I776" s="129" t="str">
        <f>IF(B776="","",_xlfn.XLOOKUP(N776,#REF!,#REF!))</f>
        <v/>
      </c>
      <c r="J776" s="126" t="str">
        <f>IF(B776="","",_xlfn.XLOOKUP(N776,#REF!,冷暖工资表!B:B))</f>
        <v/>
      </c>
      <c r="K776" s="126" t="str">
        <f t="shared" si="72"/>
        <v/>
      </c>
      <c r="L776" s="126" t="str">
        <f t="shared" si="73"/>
        <v/>
      </c>
      <c r="M776" s="126" t="str">
        <f>IF(Q776="","",_xlfn.XLOOKUP(Q776,立项!W:W,立项!H:H))</f>
        <v/>
      </c>
      <c r="N776" s="130" t="str">
        <f t="shared" si="74"/>
        <v/>
      </c>
      <c r="O776" s="130" t="str">
        <f t="shared" si="75"/>
        <v/>
      </c>
      <c r="P776" s="131" t="str">
        <f t="shared" si="76"/>
        <v/>
      </c>
      <c r="Q776" s="135" t="str">
        <f t="shared" si="77"/>
        <v/>
      </c>
      <c r="R776" s="103"/>
      <c r="S776" s="102"/>
      <c r="T776" s="102"/>
      <c r="U776" s="102"/>
    </row>
    <row r="777" s="93" customFormat="1" customHeight="1" spans="2:21">
      <c r="B777" s="94"/>
      <c r="C777" s="95"/>
      <c r="D777" s="95"/>
      <c r="E777" s="95"/>
      <c r="F777" s="96"/>
      <c r="G777" s="97"/>
      <c r="H777" s="98"/>
      <c r="I777" s="129" t="str">
        <f>IF(B777="","",_xlfn.XLOOKUP(N777,#REF!,#REF!))</f>
        <v/>
      </c>
      <c r="J777" s="126" t="str">
        <f>IF(B777="","",_xlfn.XLOOKUP(N777,#REF!,冷暖工资表!B:B))</f>
        <v/>
      </c>
      <c r="K777" s="126" t="str">
        <f t="shared" si="72"/>
        <v/>
      </c>
      <c r="L777" s="126" t="str">
        <f t="shared" si="73"/>
        <v/>
      </c>
      <c r="M777" s="126" t="str">
        <f>IF(Q777="","",_xlfn.XLOOKUP(Q777,立项!W:W,立项!H:H))</f>
        <v/>
      </c>
      <c r="N777" s="130" t="str">
        <f t="shared" si="74"/>
        <v/>
      </c>
      <c r="O777" s="130" t="str">
        <f t="shared" si="75"/>
        <v/>
      </c>
      <c r="P777" s="131" t="str">
        <f t="shared" si="76"/>
        <v/>
      </c>
      <c r="Q777" s="135" t="str">
        <f t="shared" si="77"/>
        <v/>
      </c>
      <c r="R777" s="103"/>
      <c r="S777" s="102"/>
      <c r="T777" s="102"/>
      <c r="U777" s="102"/>
    </row>
    <row r="778" s="93" customFormat="1" customHeight="1" spans="2:21">
      <c r="B778" s="94"/>
      <c r="C778" s="95"/>
      <c r="D778" s="95"/>
      <c r="E778" s="95"/>
      <c r="F778" s="96"/>
      <c r="G778" s="97"/>
      <c r="H778" s="98"/>
      <c r="I778" s="129" t="str">
        <f>IF(B778="","",_xlfn.XLOOKUP(N778,#REF!,#REF!))</f>
        <v/>
      </c>
      <c r="J778" s="126" t="str">
        <f>IF(B778="","",_xlfn.XLOOKUP(N778,#REF!,冷暖工资表!B:B))</f>
        <v/>
      </c>
      <c r="K778" s="126" t="str">
        <f t="shared" si="72"/>
        <v/>
      </c>
      <c r="L778" s="126" t="str">
        <f t="shared" si="73"/>
        <v/>
      </c>
      <c r="M778" s="126" t="str">
        <f>IF(Q778="","",_xlfn.XLOOKUP(Q778,立项!W:W,立项!H:H))</f>
        <v/>
      </c>
      <c r="N778" s="130" t="str">
        <f t="shared" si="74"/>
        <v/>
      </c>
      <c r="O778" s="130" t="str">
        <f t="shared" si="75"/>
        <v/>
      </c>
      <c r="P778" s="131" t="str">
        <f t="shared" si="76"/>
        <v/>
      </c>
      <c r="Q778" s="135" t="str">
        <f t="shared" si="77"/>
        <v/>
      </c>
      <c r="R778" s="103"/>
      <c r="S778" s="102"/>
      <c r="T778" s="102"/>
      <c r="U778" s="102"/>
    </row>
    <row r="779" s="93" customFormat="1" customHeight="1" spans="2:21">
      <c r="B779" s="94"/>
      <c r="C779" s="95"/>
      <c r="D779" s="95"/>
      <c r="E779" s="95"/>
      <c r="F779" s="96"/>
      <c r="G779" s="97"/>
      <c r="H779" s="98"/>
      <c r="I779" s="129" t="str">
        <f>IF(B779="","",_xlfn.XLOOKUP(N779,#REF!,#REF!))</f>
        <v/>
      </c>
      <c r="J779" s="126" t="str">
        <f>IF(B779="","",_xlfn.XLOOKUP(N779,#REF!,冷暖工资表!B:B))</f>
        <v/>
      </c>
      <c r="K779" s="126" t="str">
        <f t="shared" si="72"/>
        <v/>
      </c>
      <c r="L779" s="126" t="str">
        <f t="shared" si="73"/>
        <v/>
      </c>
      <c r="M779" s="126" t="str">
        <f>IF(Q779="","",_xlfn.XLOOKUP(Q779,立项!W:W,立项!H:H))</f>
        <v/>
      </c>
      <c r="N779" s="130" t="str">
        <f t="shared" si="74"/>
        <v/>
      </c>
      <c r="O779" s="130" t="str">
        <f t="shared" si="75"/>
        <v/>
      </c>
      <c r="P779" s="131" t="str">
        <f t="shared" si="76"/>
        <v/>
      </c>
      <c r="Q779" s="135" t="str">
        <f t="shared" si="77"/>
        <v/>
      </c>
      <c r="R779" s="103"/>
      <c r="S779" s="102"/>
      <c r="T779" s="102"/>
      <c r="U779" s="102"/>
    </row>
    <row r="780" s="93" customFormat="1" customHeight="1" spans="2:21">
      <c r="B780" s="94"/>
      <c r="C780" s="95"/>
      <c r="D780" s="95"/>
      <c r="E780" s="95"/>
      <c r="F780" s="96"/>
      <c r="G780" s="97"/>
      <c r="H780" s="98"/>
      <c r="I780" s="129" t="str">
        <f>IF(B780="","",_xlfn.XLOOKUP(N780,#REF!,#REF!))</f>
        <v/>
      </c>
      <c r="J780" s="126" t="str">
        <f>IF(B780="","",_xlfn.XLOOKUP(N780,#REF!,冷暖工资表!B:B))</f>
        <v/>
      </c>
      <c r="K780" s="126" t="str">
        <f t="shared" si="72"/>
        <v/>
      </c>
      <c r="L780" s="126" t="str">
        <f t="shared" si="73"/>
        <v/>
      </c>
      <c r="M780" s="126" t="str">
        <f>IF(Q780="","",_xlfn.XLOOKUP(Q780,立项!W:W,立项!H:H))</f>
        <v/>
      </c>
      <c r="N780" s="130" t="str">
        <f t="shared" si="74"/>
        <v/>
      </c>
      <c r="O780" s="130" t="str">
        <f t="shared" si="75"/>
        <v/>
      </c>
      <c r="P780" s="131" t="str">
        <f t="shared" si="76"/>
        <v/>
      </c>
      <c r="Q780" s="135" t="str">
        <f t="shared" si="77"/>
        <v/>
      </c>
      <c r="R780" s="103"/>
      <c r="S780" s="102"/>
      <c r="T780" s="102"/>
      <c r="U780" s="102"/>
    </row>
    <row r="781" s="93" customFormat="1" customHeight="1" spans="2:21">
      <c r="B781" s="94"/>
      <c r="C781" s="95"/>
      <c r="D781" s="95"/>
      <c r="E781" s="95"/>
      <c r="F781" s="96"/>
      <c r="G781" s="97"/>
      <c r="H781" s="98"/>
      <c r="I781" s="129" t="str">
        <f>IF(B781="","",_xlfn.XLOOKUP(N781,#REF!,#REF!))</f>
        <v/>
      </c>
      <c r="J781" s="126" t="str">
        <f>IF(B781="","",_xlfn.XLOOKUP(N781,#REF!,冷暖工资表!B:B))</f>
        <v/>
      </c>
      <c r="K781" s="126" t="str">
        <f t="shared" si="72"/>
        <v/>
      </c>
      <c r="L781" s="126" t="str">
        <f t="shared" si="73"/>
        <v/>
      </c>
      <c r="M781" s="126" t="str">
        <f>IF(Q781="","",_xlfn.XLOOKUP(Q781,立项!W:W,立项!H:H))</f>
        <v/>
      </c>
      <c r="N781" s="130" t="str">
        <f t="shared" si="74"/>
        <v/>
      </c>
      <c r="O781" s="130" t="str">
        <f t="shared" si="75"/>
        <v/>
      </c>
      <c r="P781" s="131" t="str">
        <f t="shared" si="76"/>
        <v/>
      </c>
      <c r="Q781" s="135" t="str">
        <f t="shared" si="77"/>
        <v/>
      </c>
      <c r="R781" s="103"/>
      <c r="S781" s="102"/>
      <c r="T781" s="102"/>
      <c r="U781" s="102"/>
    </row>
    <row r="782" s="93" customFormat="1" customHeight="1" spans="2:21">
      <c r="B782" s="94"/>
      <c r="C782" s="95"/>
      <c r="D782" s="95"/>
      <c r="E782" s="95"/>
      <c r="F782" s="96"/>
      <c r="G782" s="97"/>
      <c r="H782" s="98"/>
      <c r="I782" s="129" t="str">
        <f>IF(B782="","",_xlfn.XLOOKUP(N782,#REF!,#REF!))</f>
        <v/>
      </c>
      <c r="J782" s="126" t="str">
        <f>IF(B782="","",_xlfn.XLOOKUP(N782,#REF!,冷暖工资表!B:B))</f>
        <v/>
      </c>
      <c r="K782" s="126" t="str">
        <f t="shared" si="72"/>
        <v/>
      </c>
      <c r="L782" s="126" t="str">
        <f t="shared" si="73"/>
        <v/>
      </c>
      <c r="M782" s="126" t="str">
        <f>IF(Q782="","",_xlfn.XLOOKUP(Q782,立项!W:W,立项!H:H))</f>
        <v/>
      </c>
      <c r="N782" s="130" t="str">
        <f t="shared" si="74"/>
        <v/>
      </c>
      <c r="O782" s="130" t="str">
        <f t="shared" si="75"/>
        <v/>
      </c>
      <c r="P782" s="131" t="str">
        <f t="shared" si="76"/>
        <v/>
      </c>
      <c r="Q782" s="135" t="str">
        <f t="shared" si="77"/>
        <v/>
      </c>
      <c r="R782" s="103"/>
      <c r="S782" s="102"/>
      <c r="T782" s="102"/>
      <c r="U782" s="102"/>
    </row>
    <row r="783" s="93" customFormat="1" customHeight="1" spans="2:21">
      <c r="B783" s="94"/>
      <c r="C783" s="95"/>
      <c r="D783" s="95"/>
      <c r="E783" s="95"/>
      <c r="F783" s="96"/>
      <c r="G783" s="97"/>
      <c r="H783" s="98"/>
      <c r="I783" s="129" t="str">
        <f>IF(B783="","",_xlfn.XLOOKUP(N783,#REF!,#REF!))</f>
        <v/>
      </c>
      <c r="J783" s="126" t="str">
        <f>IF(B783="","",_xlfn.XLOOKUP(N783,#REF!,冷暖工资表!B:B))</f>
        <v/>
      </c>
      <c r="K783" s="126" t="str">
        <f t="shared" si="72"/>
        <v/>
      </c>
      <c r="L783" s="126" t="str">
        <f t="shared" si="73"/>
        <v/>
      </c>
      <c r="M783" s="126" t="str">
        <f>IF(Q783="","",_xlfn.XLOOKUP(Q783,立项!W:W,立项!H:H))</f>
        <v/>
      </c>
      <c r="N783" s="130" t="str">
        <f t="shared" si="74"/>
        <v/>
      </c>
      <c r="O783" s="130" t="str">
        <f t="shared" si="75"/>
        <v/>
      </c>
      <c r="P783" s="131" t="str">
        <f t="shared" si="76"/>
        <v/>
      </c>
      <c r="Q783" s="135" t="str">
        <f t="shared" si="77"/>
        <v/>
      </c>
      <c r="R783" s="103"/>
      <c r="S783" s="102"/>
      <c r="T783" s="102"/>
      <c r="U783" s="102"/>
    </row>
    <row r="784" s="93" customFormat="1" customHeight="1" spans="2:21">
      <c r="B784" s="94"/>
      <c r="C784" s="95"/>
      <c r="D784" s="95"/>
      <c r="E784" s="95"/>
      <c r="F784" s="96"/>
      <c r="G784" s="97"/>
      <c r="H784" s="98"/>
      <c r="I784" s="129" t="str">
        <f>IF(B784="","",_xlfn.XLOOKUP(N784,#REF!,#REF!))</f>
        <v/>
      </c>
      <c r="J784" s="126" t="str">
        <f>IF(B784="","",_xlfn.XLOOKUP(N784,#REF!,冷暖工资表!B:B))</f>
        <v/>
      </c>
      <c r="K784" s="126" t="str">
        <f t="shared" si="72"/>
        <v/>
      </c>
      <c r="L784" s="126" t="str">
        <f t="shared" si="73"/>
        <v/>
      </c>
      <c r="M784" s="126" t="str">
        <f>IF(Q784="","",_xlfn.XLOOKUP(Q784,立项!W:W,立项!H:H))</f>
        <v/>
      </c>
      <c r="N784" s="130" t="str">
        <f t="shared" si="74"/>
        <v/>
      </c>
      <c r="O784" s="130" t="str">
        <f t="shared" si="75"/>
        <v/>
      </c>
      <c r="P784" s="131" t="str">
        <f t="shared" si="76"/>
        <v/>
      </c>
      <c r="Q784" s="135" t="str">
        <f t="shared" si="77"/>
        <v/>
      </c>
      <c r="R784" s="103"/>
      <c r="S784" s="102"/>
      <c r="T784" s="102"/>
      <c r="U784" s="102"/>
    </row>
    <row r="785" s="93" customFormat="1" customHeight="1" spans="2:21">
      <c r="B785" s="94"/>
      <c r="C785" s="95"/>
      <c r="D785" s="95"/>
      <c r="E785" s="95"/>
      <c r="F785" s="96"/>
      <c r="G785" s="97"/>
      <c r="H785" s="98"/>
      <c r="I785" s="129" t="str">
        <f>IF(B785="","",_xlfn.XLOOKUP(N785,#REF!,#REF!))</f>
        <v/>
      </c>
      <c r="J785" s="126" t="str">
        <f>IF(B785="","",_xlfn.XLOOKUP(N785,#REF!,冷暖工资表!B:B))</f>
        <v/>
      </c>
      <c r="K785" s="126" t="str">
        <f t="shared" si="72"/>
        <v/>
      </c>
      <c r="L785" s="126" t="str">
        <f t="shared" si="73"/>
        <v/>
      </c>
      <c r="M785" s="126" t="str">
        <f>IF(Q785="","",_xlfn.XLOOKUP(Q785,立项!W:W,立项!H:H))</f>
        <v/>
      </c>
      <c r="N785" s="130" t="str">
        <f t="shared" si="74"/>
        <v/>
      </c>
      <c r="O785" s="130" t="str">
        <f t="shared" si="75"/>
        <v/>
      </c>
      <c r="P785" s="131" t="str">
        <f t="shared" si="76"/>
        <v/>
      </c>
      <c r="Q785" s="135" t="str">
        <f t="shared" si="77"/>
        <v/>
      </c>
      <c r="R785" s="103"/>
      <c r="S785" s="102"/>
      <c r="T785" s="102"/>
      <c r="U785" s="102"/>
    </row>
    <row r="786" s="93" customFormat="1" customHeight="1" spans="2:21">
      <c r="B786" s="94"/>
      <c r="C786" s="95"/>
      <c r="D786" s="95"/>
      <c r="E786" s="95"/>
      <c r="F786" s="96"/>
      <c r="G786" s="97"/>
      <c r="H786" s="98"/>
      <c r="I786" s="129" t="str">
        <f>IF(B786="","",_xlfn.XLOOKUP(N786,#REF!,#REF!))</f>
        <v/>
      </c>
      <c r="J786" s="126" t="str">
        <f>IF(B786="","",_xlfn.XLOOKUP(N786,#REF!,冷暖工资表!B:B))</f>
        <v/>
      </c>
      <c r="K786" s="126" t="str">
        <f t="shared" si="72"/>
        <v/>
      </c>
      <c r="L786" s="126" t="str">
        <f t="shared" si="73"/>
        <v/>
      </c>
      <c r="M786" s="126" t="str">
        <f>IF(Q786="","",_xlfn.XLOOKUP(Q786,立项!W:W,立项!H:H))</f>
        <v/>
      </c>
      <c r="N786" s="130" t="str">
        <f t="shared" si="74"/>
        <v/>
      </c>
      <c r="O786" s="130" t="str">
        <f t="shared" si="75"/>
        <v/>
      </c>
      <c r="P786" s="131" t="str">
        <f t="shared" si="76"/>
        <v/>
      </c>
      <c r="Q786" s="135" t="str">
        <f t="shared" si="77"/>
        <v/>
      </c>
      <c r="R786" s="103"/>
      <c r="S786" s="102"/>
      <c r="T786" s="102"/>
      <c r="U786" s="102"/>
    </row>
    <row r="787" s="93" customFormat="1" customHeight="1" spans="2:21">
      <c r="B787" s="94"/>
      <c r="C787" s="95"/>
      <c r="D787" s="95"/>
      <c r="E787" s="95"/>
      <c r="F787" s="96"/>
      <c r="G787" s="97"/>
      <c r="H787" s="98"/>
      <c r="I787" s="129" t="str">
        <f>IF(B787="","",_xlfn.XLOOKUP(N787,#REF!,#REF!))</f>
        <v/>
      </c>
      <c r="J787" s="126" t="str">
        <f>IF(B787="","",_xlfn.XLOOKUP(N787,#REF!,冷暖工资表!B:B))</f>
        <v/>
      </c>
      <c r="K787" s="126" t="str">
        <f t="shared" si="72"/>
        <v/>
      </c>
      <c r="L787" s="126" t="str">
        <f t="shared" si="73"/>
        <v/>
      </c>
      <c r="M787" s="126" t="str">
        <f>IF(Q787="","",_xlfn.XLOOKUP(Q787,立项!W:W,立项!H:H))</f>
        <v/>
      </c>
      <c r="N787" s="130" t="str">
        <f t="shared" si="74"/>
        <v/>
      </c>
      <c r="O787" s="130" t="str">
        <f t="shared" si="75"/>
        <v/>
      </c>
      <c r="P787" s="131" t="str">
        <f t="shared" si="76"/>
        <v/>
      </c>
      <c r="Q787" s="135" t="str">
        <f t="shared" si="77"/>
        <v/>
      </c>
      <c r="R787" s="103"/>
      <c r="S787" s="102"/>
      <c r="T787" s="102"/>
      <c r="U787" s="102"/>
    </row>
    <row r="788" s="93" customFormat="1" customHeight="1" spans="2:21">
      <c r="B788" s="94"/>
      <c r="C788" s="95"/>
      <c r="D788" s="95"/>
      <c r="E788" s="95"/>
      <c r="F788" s="96"/>
      <c r="G788" s="97"/>
      <c r="H788" s="98"/>
      <c r="I788" s="129" t="str">
        <f>IF(B788="","",_xlfn.XLOOKUP(N788,#REF!,#REF!))</f>
        <v/>
      </c>
      <c r="J788" s="126" t="str">
        <f>IF(B788="","",_xlfn.XLOOKUP(N788,#REF!,冷暖工资表!B:B))</f>
        <v/>
      </c>
      <c r="K788" s="126" t="str">
        <f t="shared" si="72"/>
        <v/>
      </c>
      <c r="L788" s="126" t="str">
        <f t="shared" si="73"/>
        <v/>
      </c>
      <c r="M788" s="126" t="str">
        <f>IF(Q788="","",_xlfn.XLOOKUP(Q788,立项!W:W,立项!H:H))</f>
        <v/>
      </c>
      <c r="N788" s="130" t="str">
        <f t="shared" si="74"/>
        <v/>
      </c>
      <c r="O788" s="130" t="str">
        <f t="shared" si="75"/>
        <v/>
      </c>
      <c r="P788" s="131" t="str">
        <f t="shared" si="76"/>
        <v/>
      </c>
      <c r="Q788" s="135" t="str">
        <f t="shared" si="77"/>
        <v/>
      </c>
      <c r="R788" s="103"/>
      <c r="S788" s="102"/>
      <c r="T788" s="102"/>
      <c r="U788" s="102"/>
    </row>
    <row r="789" s="93" customFormat="1" customHeight="1" spans="2:21">
      <c r="B789" s="94"/>
      <c r="C789" s="95"/>
      <c r="D789" s="95"/>
      <c r="E789" s="95"/>
      <c r="F789" s="96"/>
      <c r="G789" s="97"/>
      <c r="H789" s="98"/>
      <c r="I789" s="129" t="str">
        <f>IF(B789="","",_xlfn.XLOOKUP(N789,#REF!,#REF!))</f>
        <v/>
      </c>
      <c r="J789" s="126" t="str">
        <f>IF(B789="","",_xlfn.XLOOKUP(N789,#REF!,冷暖工资表!B:B))</f>
        <v/>
      </c>
      <c r="K789" s="126" t="str">
        <f t="shared" si="72"/>
        <v/>
      </c>
      <c r="L789" s="126" t="str">
        <f t="shared" si="73"/>
        <v/>
      </c>
      <c r="M789" s="126" t="str">
        <f>IF(Q789="","",_xlfn.XLOOKUP(Q789,立项!W:W,立项!H:H))</f>
        <v/>
      </c>
      <c r="N789" s="130" t="str">
        <f t="shared" si="74"/>
        <v/>
      </c>
      <c r="O789" s="130" t="str">
        <f t="shared" si="75"/>
        <v/>
      </c>
      <c r="P789" s="131" t="str">
        <f t="shared" si="76"/>
        <v/>
      </c>
      <c r="Q789" s="135" t="str">
        <f t="shared" si="77"/>
        <v/>
      </c>
      <c r="R789" s="103"/>
      <c r="S789" s="102"/>
      <c r="T789" s="102"/>
      <c r="U789" s="102"/>
    </row>
    <row r="790" s="93" customFormat="1" customHeight="1" spans="2:21">
      <c r="B790" s="94"/>
      <c r="C790" s="95"/>
      <c r="D790" s="95"/>
      <c r="E790" s="95"/>
      <c r="F790" s="96"/>
      <c r="G790" s="97"/>
      <c r="H790" s="98"/>
      <c r="I790" s="129" t="str">
        <f>IF(B790="","",_xlfn.XLOOKUP(N790,#REF!,#REF!))</f>
        <v/>
      </c>
      <c r="J790" s="126" t="str">
        <f>IF(B790="","",_xlfn.XLOOKUP(N790,#REF!,冷暖工资表!B:B))</f>
        <v/>
      </c>
      <c r="K790" s="126" t="str">
        <f t="shared" si="72"/>
        <v/>
      </c>
      <c r="L790" s="126" t="str">
        <f t="shared" si="73"/>
        <v/>
      </c>
      <c r="M790" s="126" t="str">
        <f>IF(Q790="","",_xlfn.XLOOKUP(Q790,立项!W:W,立项!H:H))</f>
        <v/>
      </c>
      <c r="N790" s="130" t="str">
        <f t="shared" si="74"/>
        <v/>
      </c>
      <c r="O790" s="130" t="str">
        <f t="shared" si="75"/>
        <v/>
      </c>
      <c r="P790" s="131" t="str">
        <f t="shared" si="76"/>
        <v/>
      </c>
      <c r="Q790" s="135" t="str">
        <f t="shared" si="77"/>
        <v/>
      </c>
      <c r="R790" s="103"/>
      <c r="S790" s="102"/>
      <c r="T790" s="102"/>
      <c r="U790" s="102"/>
    </row>
    <row r="791" s="93" customFormat="1" customHeight="1" spans="2:21">
      <c r="B791" s="94"/>
      <c r="C791" s="95"/>
      <c r="D791" s="95"/>
      <c r="E791" s="95"/>
      <c r="F791" s="96"/>
      <c r="G791" s="97"/>
      <c r="H791" s="98"/>
      <c r="I791" s="129" t="str">
        <f>IF(B791="","",_xlfn.XLOOKUP(N791,#REF!,#REF!))</f>
        <v/>
      </c>
      <c r="J791" s="126" t="str">
        <f>IF(B791="","",_xlfn.XLOOKUP(N791,#REF!,冷暖工资表!B:B))</f>
        <v/>
      </c>
      <c r="K791" s="126" t="str">
        <f t="shared" si="72"/>
        <v/>
      </c>
      <c r="L791" s="126" t="str">
        <f t="shared" si="73"/>
        <v/>
      </c>
      <c r="M791" s="126" t="str">
        <f>IF(Q791="","",_xlfn.XLOOKUP(Q791,立项!W:W,立项!H:H))</f>
        <v/>
      </c>
      <c r="N791" s="130" t="str">
        <f t="shared" si="74"/>
        <v/>
      </c>
      <c r="O791" s="130" t="str">
        <f t="shared" si="75"/>
        <v/>
      </c>
      <c r="P791" s="131" t="str">
        <f t="shared" si="76"/>
        <v/>
      </c>
      <c r="Q791" s="135" t="str">
        <f t="shared" si="77"/>
        <v/>
      </c>
      <c r="R791" s="103"/>
      <c r="S791" s="102"/>
      <c r="T791" s="102"/>
      <c r="U791" s="102"/>
    </row>
    <row r="792" s="93" customFormat="1" customHeight="1" spans="2:21">
      <c r="B792" s="94"/>
      <c r="C792" s="95"/>
      <c r="D792" s="95"/>
      <c r="E792" s="95"/>
      <c r="F792" s="96"/>
      <c r="G792" s="97"/>
      <c r="H792" s="98"/>
      <c r="I792" s="129" t="str">
        <f>IF(B792="","",_xlfn.XLOOKUP(N792,#REF!,#REF!))</f>
        <v/>
      </c>
      <c r="J792" s="126" t="str">
        <f>IF(B792="","",_xlfn.XLOOKUP(N792,#REF!,冷暖工资表!B:B))</f>
        <v/>
      </c>
      <c r="K792" s="126" t="str">
        <f t="shared" si="72"/>
        <v/>
      </c>
      <c r="L792" s="126" t="str">
        <f t="shared" si="73"/>
        <v/>
      </c>
      <c r="M792" s="126" t="str">
        <f>IF(Q792="","",_xlfn.XLOOKUP(Q792,立项!W:W,立项!H:H))</f>
        <v/>
      </c>
      <c r="N792" s="130" t="str">
        <f t="shared" si="74"/>
        <v/>
      </c>
      <c r="O792" s="130" t="str">
        <f t="shared" si="75"/>
        <v/>
      </c>
      <c r="P792" s="131" t="str">
        <f t="shared" si="76"/>
        <v/>
      </c>
      <c r="Q792" s="135" t="str">
        <f t="shared" si="77"/>
        <v/>
      </c>
      <c r="R792" s="103"/>
      <c r="S792" s="102"/>
      <c r="T792" s="102"/>
      <c r="U792" s="102"/>
    </row>
    <row r="793" s="93" customFormat="1" customHeight="1" spans="2:21">
      <c r="B793" s="94"/>
      <c r="C793" s="95"/>
      <c r="D793" s="95"/>
      <c r="E793" s="95"/>
      <c r="F793" s="96"/>
      <c r="G793" s="97"/>
      <c r="H793" s="98"/>
      <c r="I793" s="129" t="str">
        <f>IF(B793="","",_xlfn.XLOOKUP(N793,#REF!,#REF!))</f>
        <v/>
      </c>
      <c r="J793" s="126" t="str">
        <f>IF(B793="","",_xlfn.XLOOKUP(N793,#REF!,冷暖工资表!B:B))</f>
        <v/>
      </c>
      <c r="K793" s="126" t="str">
        <f t="shared" si="72"/>
        <v/>
      </c>
      <c r="L793" s="126" t="str">
        <f t="shared" si="73"/>
        <v/>
      </c>
      <c r="M793" s="126" t="str">
        <f>IF(Q793="","",_xlfn.XLOOKUP(Q793,立项!W:W,立项!H:H))</f>
        <v/>
      </c>
      <c r="N793" s="130" t="str">
        <f t="shared" si="74"/>
        <v/>
      </c>
      <c r="O793" s="130" t="str">
        <f t="shared" si="75"/>
        <v/>
      </c>
      <c r="P793" s="131" t="str">
        <f t="shared" si="76"/>
        <v/>
      </c>
      <c r="Q793" s="135" t="str">
        <f t="shared" si="77"/>
        <v/>
      </c>
      <c r="R793" s="103"/>
      <c r="S793" s="102"/>
      <c r="T793" s="102"/>
      <c r="U793" s="102"/>
    </row>
    <row r="794" s="93" customFormat="1" customHeight="1" spans="2:21">
      <c r="B794" s="94"/>
      <c r="C794" s="95"/>
      <c r="D794" s="95"/>
      <c r="E794" s="95"/>
      <c r="F794" s="96"/>
      <c r="G794" s="97"/>
      <c r="H794" s="98"/>
      <c r="I794" s="129" t="str">
        <f>IF(B794="","",_xlfn.XLOOKUP(N794,#REF!,#REF!))</f>
        <v/>
      </c>
      <c r="J794" s="126" t="str">
        <f>IF(B794="","",_xlfn.XLOOKUP(N794,#REF!,冷暖工资表!B:B))</f>
        <v/>
      </c>
      <c r="K794" s="126" t="str">
        <f t="shared" si="72"/>
        <v/>
      </c>
      <c r="L794" s="126" t="str">
        <f t="shared" si="73"/>
        <v/>
      </c>
      <c r="M794" s="126" t="str">
        <f>IF(Q794="","",_xlfn.XLOOKUP(Q794,立项!W:W,立项!H:H))</f>
        <v/>
      </c>
      <c r="N794" s="130" t="str">
        <f t="shared" si="74"/>
        <v/>
      </c>
      <c r="O794" s="130" t="str">
        <f t="shared" si="75"/>
        <v/>
      </c>
      <c r="P794" s="131" t="str">
        <f t="shared" si="76"/>
        <v/>
      </c>
      <c r="Q794" s="135" t="str">
        <f t="shared" si="77"/>
        <v/>
      </c>
      <c r="R794" s="103"/>
      <c r="S794" s="102"/>
      <c r="T794" s="102"/>
      <c r="U794" s="102"/>
    </row>
    <row r="795" s="93" customFormat="1" customHeight="1" spans="2:21">
      <c r="B795" s="94"/>
      <c r="C795" s="95"/>
      <c r="D795" s="95"/>
      <c r="E795" s="95"/>
      <c r="F795" s="96"/>
      <c r="G795" s="97"/>
      <c r="H795" s="98"/>
      <c r="I795" s="129" t="str">
        <f>IF(B795="","",_xlfn.XLOOKUP(N795,#REF!,#REF!))</f>
        <v/>
      </c>
      <c r="J795" s="126" t="str">
        <f>IF(B795="","",_xlfn.XLOOKUP(N795,#REF!,冷暖工资表!B:B))</f>
        <v/>
      </c>
      <c r="K795" s="126" t="str">
        <f t="shared" si="72"/>
        <v/>
      </c>
      <c r="L795" s="126" t="str">
        <f t="shared" si="73"/>
        <v/>
      </c>
      <c r="M795" s="126" t="str">
        <f>IF(Q795="","",_xlfn.XLOOKUP(Q795,立项!W:W,立项!H:H))</f>
        <v/>
      </c>
      <c r="N795" s="130" t="str">
        <f t="shared" si="74"/>
        <v/>
      </c>
      <c r="O795" s="130" t="str">
        <f t="shared" si="75"/>
        <v/>
      </c>
      <c r="P795" s="131" t="str">
        <f t="shared" si="76"/>
        <v/>
      </c>
      <c r="Q795" s="135" t="str">
        <f t="shared" si="77"/>
        <v/>
      </c>
      <c r="R795" s="103"/>
      <c r="S795" s="102"/>
      <c r="T795" s="102"/>
      <c r="U795" s="102"/>
    </row>
    <row r="796" s="93" customFormat="1" customHeight="1" spans="2:21">
      <c r="B796" s="94"/>
      <c r="C796" s="95"/>
      <c r="D796" s="95"/>
      <c r="E796" s="95"/>
      <c r="F796" s="96"/>
      <c r="G796" s="97"/>
      <c r="H796" s="98"/>
      <c r="I796" s="129" t="str">
        <f>IF(B796="","",_xlfn.XLOOKUP(N796,#REF!,#REF!))</f>
        <v/>
      </c>
      <c r="J796" s="126" t="str">
        <f>IF(B796="","",_xlfn.XLOOKUP(N796,#REF!,冷暖工资表!B:B))</f>
        <v/>
      </c>
      <c r="K796" s="126" t="str">
        <f t="shared" si="72"/>
        <v/>
      </c>
      <c r="L796" s="126" t="str">
        <f t="shared" si="73"/>
        <v/>
      </c>
      <c r="M796" s="126" t="str">
        <f>IF(Q796="","",_xlfn.XLOOKUP(Q796,立项!W:W,立项!H:H))</f>
        <v/>
      </c>
      <c r="N796" s="130" t="str">
        <f t="shared" si="74"/>
        <v/>
      </c>
      <c r="O796" s="130" t="str">
        <f t="shared" si="75"/>
        <v/>
      </c>
      <c r="P796" s="131" t="str">
        <f t="shared" si="76"/>
        <v/>
      </c>
      <c r="Q796" s="135" t="str">
        <f t="shared" si="77"/>
        <v/>
      </c>
      <c r="R796" s="103"/>
      <c r="S796" s="102"/>
      <c r="T796" s="102"/>
      <c r="U796" s="102"/>
    </row>
    <row r="797" s="93" customFormat="1" customHeight="1" spans="2:21">
      <c r="B797" s="94"/>
      <c r="C797" s="95"/>
      <c r="D797" s="95"/>
      <c r="E797" s="95"/>
      <c r="F797" s="96"/>
      <c r="G797" s="97"/>
      <c r="H797" s="98"/>
      <c r="I797" s="129" t="str">
        <f>IF(B797="","",_xlfn.XLOOKUP(N797,#REF!,#REF!))</f>
        <v/>
      </c>
      <c r="J797" s="126" t="str">
        <f>IF(B797="","",_xlfn.XLOOKUP(N797,#REF!,冷暖工资表!B:B))</f>
        <v/>
      </c>
      <c r="K797" s="126" t="str">
        <f t="shared" si="72"/>
        <v/>
      </c>
      <c r="L797" s="126" t="str">
        <f t="shared" si="73"/>
        <v/>
      </c>
      <c r="M797" s="126" t="str">
        <f>IF(Q797="","",_xlfn.XLOOKUP(Q797,立项!W:W,立项!H:H))</f>
        <v/>
      </c>
      <c r="N797" s="130" t="str">
        <f t="shared" si="74"/>
        <v/>
      </c>
      <c r="O797" s="130" t="str">
        <f t="shared" si="75"/>
        <v/>
      </c>
      <c r="P797" s="131" t="str">
        <f t="shared" si="76"/>
        <v/>
      </c>
      <c r="Q797" s="135" t="str">
        <f t="shared" si="77"/>
        <v/>
      </c>
      <c r="R797" s="103"/>
      <c r="S797" s="102"/>
      <c r="T797" s="102"/>
      <c r="U797" s="102"/>
    </row>
    <row r="798" s="93" customFormat="1" customHeight="1" spans="2:21">
      <c r="B798" s="94"/>
      <c r="C798" s="95"/>
      <c r="D798" s="95"/>
      <c r="E798" s="95"/>
      <c r="F798" s="96"/>
      <c r="G798" s="97"/>
      <c r="H798" s="98"/>
      <c r="I798" s="129" t="str">
        <f>IF(B798="","",_xlfn.XLOOKUP(N798,#REF!,#REF!))</f>
        <v/>
      </c>
      <c r="J798" s="126" t="str">
        <f>IF(B798="","",_xlfn.XLOOKUP(N798,#REF!,冷暖工资表!B:B))</f>
        <v/>
      </c>
      <c r="K798" s="126" t="str">
        <f t="shared" si="72"/>
        <v/>
      </c>
      <c r="L798" s="126" t="str">
        <f t="shared" si="73"/>
        <v/>
      </c>
      <c r="M798" s="126" t="str">
        <f>IF(Q798="","",_xlfn.XLOOKUP(Q798,立项!W:W,立项!H:H))</f>
        <v/>
      </c>
      <c r="N798" s="130" t="str">
        <f t="shared" si="74"/>
        <v/>
      </c>
      <c r="O798" s="130" t="str">
        <f t="shared" si="75"/>
        <v/>
      </c>
      <c r="P798" s="131" t="str">
        <f t="shared" si="76"/>
        <v/>
      </c>
      <c r="Q798" s="135" t="str">
        <f t="shared" si="77"/>
        <v/>
      </c>
      <c r="R798" s="103"/>
      <c r="S798" s="102"/>
      <c r="T798" s="102"/>
      <c r="U798" s="102"/>
    </row>
    <row r="799" s="93" customFormat="1" customHeight="1" spans="2:21">
      <c r="B799" s="94"/>
      <c r="C799" s="95"/>
      <c r="D799" s="95"/>
      <c r="E799" s="95"/>
      <c r="F799" s="96"/>
      <c r="G799" s="97"/>
      <c r="H799" s="98"/>
      <c r="I799" s="129" t="str">
        <f>IF(B799="","",_xlfn.XLOOKUP(N799,#REF!,#REF!))</f>
        <v/>
      </c>
      <c r="J799" s="126" t="str">
        <f>IF(B799="","",_xlfn.XLOOKUP(N799,#REF!,冷暖工资表!B:B))</f>
        <v/>
      </c>
      <c r="K799" s="126" t="str">
        <f t="shared" si="72"/>
        <v/>
      </c>
      <c r="L799" s="126" t="str">
        <f t="shared" si="73"/>
        <v/>
      </c>
      <c r="M799" s="126" t="str">
        <f>IF(Q799="","",_xlfn.XLOOKUP(Q799,立项!W:W,立项!H:H))</f>
        <v/>
      </c>
      <c r="N799" s="130" t="str">
        <f t="shared" si="74"/>
        <v/>
      </c>
      <c r="O799" s="130" t="str">
        <f t="shared" si="75"/>
        <v/>
      </c>
      <c r="P799" s="131" t="str">
        <f t="shared" si="76"/>
        <v/>
      </c>
      <c r="Q799" s="135" t="str">
        <f t="shared" si="77"/>
        <v/>
      </c>
      <c r="R799" s="103"/>
      <c r="S799" s="102"/>
      <c r="T799" s="102"/>
      <c r="U799" s="102"/>
    </row>
    <row r="800" s="93" customFormat="1" customHeight="1" spans="2:21">
      <c r="B800" s="94"/>
      <c r="C800" s="95"/>
      <c r="D800" s="95"/>
      <c r="E800" s="95"/>
      <c r="F800" s="96"/>
      <c r="G800" s="97"/>
      <c r="H800" s="98"/>
      <c r="I800" s="129" t="str">
        <f>IF(B800="","",_xlfn.XLOOKUP(N800,#REF!,#REF!))</f>
        <v/>
      </c>
      <c r="J800" s="126" t="str">
        <f>IF(B800="","",_xlfn.XLOOKUP(N800,#REF!,冷暖工资表!B:B))</f>
        <v/>
      </c>
      <c r="K800" s="126" t="str">
        <f t="shared" si="72"/>
        <v/>
      </c>
      <c r="L800" s="126" t="str">
        <f t="shared" si="73"/>
        <v/>
      </c>
      <c r="M800" s="126" t="str">
        <f>IF(Q800="","",_xlfn.XLOOKUP(Q800,立项!W:W,立项!H:H))</f>
        <v/>
      </c>
      <c r="N800" s="130" t="str">
        <f t="shared" si="74"/>
        <v/>
      </c>
      <c r="O800" s="130" t="str">
        <f t="shared" si="75"/>
        <v/>
      </c>
      <c r="P800" s="131" t="str">
        <f t="shared" si="76"/>
        <v/>
      </c>
      <c r="Q800" s="135" t="str">
        <f t="shared" si="77"/>
        <v/>
      </c>
      <c r="R800" s="103"/>
      <c r="S800" s="102"/>
      <c r="T800" s="102"/>
      <c r="U800" s="102"/>
    </row>
    <row r="801" s="93" customFormat="1" customHeight="1" spans="2:21">
      <c r="B801" s="94"/>
      <c r="C801" s="95"/>
      <c r="D801" s="95"/>
      <c r="E801" s="95"/>
      <c r="F801" s="96"/>
      <c r="G801" s="97"/>
      <c r="H801" s="98"/>
      <c r="I801" s="129" t="str">
        <f>IF(B801="","",_xlfn.XLOOKUP(N801,#REF!,#REF!))</f>
        <v/>
      </c>
      <c r="J801" s="126" t="str">
        <f>IF(B801="","",_xlfn.XLOOKUP(N801,#REF!,冷暖工资表!B:B))</f>
        <v/>
      </c>
      <c r="K801" s="126" t="str">
        <f t="shared" si="72"/>
        <v/>
      </c>
      <c r="L801" s="126" t="str">
        <f t="shared" si="73"/>
        <v/>
      </c>
      <c r="M801" s="126" t="str">
        <f>IF(Q801="","",_xlfn.XLOOKUP(Q801,立项!W:W,立项!H:H))</f>
        <v/>
      </c>
      <c r="N801" s="130" t="str">
        <f t="shared" si="74"/>
        <v/>
      </c>
      <c r="O801" s="130" t="str">
        <f t="shared" si="75"/>
        <v/>
      </c>
      <c r="P801" s="131" t="str">
        <f t="shared" si="76"/>
        <v/>
      </c>
      <c r="Q801" s="135" t="str">
        <f t="shared" si="77"/>
        <v/>
      </c>
      <c r="R801" s="103"/>
      <c r="S801" s="102"/>
      <c r="T801" s="102"/>
      <c r="U801" s="102"/>
    </row>
    <row r="802" s="93" customFormat="1" customHeight="1" spans="2:21">
      <c r="B802" s="94"/>
      <c r="C802" s="95"/>
      <c r="D802" s="95"/>
      <c r="E802" s="95"/>
      <c r="F802" s="96"/>
      <c r="G802" s="97"/>
      <c r="H802" s="98"/>
      <c r="I802" s="129" t="str">
        <f>IF(B802="","",_xlfn.XLOOKUP(N802,#REF!,#REF!))</f>
        <v/>
      </c>
      <c r="J802" s="126" t="str">
        <f>IF(B802="","",_xlfn.XLOOKUP(N802,#REF!,冷暖工资表!B:B))</f>
        <v/>
      </c>
      <c r="K802" s="126" t="str">
        <f t="shared" si="72"/>
        <v/>
      </c>
      <c r="L802" s="126" t="str">
        <f t="shared" si="73"/>
        <v/>
      </c>
      <c r="M802" s="126" t="str">
        <f>IF(Q802="","",_xlfn.XLOOKUP(Q802,立项!W:W,立项!H:H))</f>
        <v/>
      </c>
      <c r="N802" s="130" t="str">
        <f t="shared" si="74"/>
        <v/>
      </c>
      <c r="O802" s="130" t="str">
        <f t="shared" si="75"/>
        <v/>
      </c>
      <c r="P802" s="131" t="str">
        <f t="shared" si="76"/>
        <v/>
      </c>
      <c r="Q802" s="135" t="str">
        <f t="shared" si="77"/>
        <v/>
      </c>
      <c r="R802" s="103"/>
      <c r="S802" s="102"/>
      <c r="T802" s="102"/>
      <c r="U802" s="102"/>
    </row>
    <row r="803" s="93" customFormat="1" customHeight="1" spans="2:21">
      <c r="B803" s="94"/>
      <c r="C803" s="95"/>
      <c r="D803" s="95"/>
      <c r="E803" s="95"/>
      <c r="F803" s="96"/>
      <c r="G803" s="97"/>
      <c r="H803" s="98"/>
      <c r="I803" s="129" t="str">
        <f>IF(B803="","",_xlfn.XLOOKUP(N803,#REF!,#REF!))</f>
        <v/>
      </c>
      <c r="J803" s="126" t="str">
        <f>IF(B803="","",_xlfn.XLOOKUP(N803,#REF!,冷暖工资表!B:B))</f>
        <v/>
      </c>
      <c r="K803" s="126" t="str">
        <f t="shared" si="72"/>
        <v/>
      </c>
      <c r="L803" s="126" t="str">
        <f t="shared" si="73"/>
        <v/>
      </c>
      <c r="M803" s="126" t="str">
        <f>IF(Q803="","",_xlfn.XLOOKUP(Q803,立项!W:W,立项!H:H))</f>
        <v/>
      </c>
      <c r="N803" s="130" t="str">
        <f t="shared" si="74"/>
        <v/>
      </c>
      <c r="O803" s="130" t="str">
        <f t="shared" si="75"/>
        <v/>
      </c>
      <c r="P803" s="131" t="str">
        <f t="shared" si="76"/>
        <v/>
      </c>
      <c r="Q803" s="135" t="str">
        <f t="shared" si="77"/>
        <v/>
      </c>
      <c r="R803" s="103"/>
      <c r="S803" s="102"/>
      <c r="T803" s="102"/>
      <c r="U803" s="102"/>
    </row>
    <row r="804" s="93" customFormat="1" customHeight="1" spans="2:21">
      <c r="B804" s="94"/>
      <c r="C804" s="95"/>
      <c r="D804" s="95"/>
      <c r="E804" s="95"/>
      <c r="F804" s="96"/>
      <c r="G804" s="97"/>
      <c r="H804" s="98"/>
      <c r="I804" s="129" t="str">
        <f>IF(B804="","",_xlfn.XLOOKUP(N804,#REF!,#REF!))</f>
        <v/>
      </c>
      <c r="J804" s="126" t="str">
        <f>IF(B804="","",_xlfn.XLOOKUP(N804,#REF!,冷暖工资表!B:B))</f>
        <v/>
      </c>
      <c r="K804" s="126" t="str">
        <f t="shared" si="72"/>
        <v/>
      </c>
      <c r="L804" s="126" t="str">
        <f t="shared" si="73"/>
        <v/>
      </c>
      <c r="M804" s="126" t="str">
        <f>IF(Q804="","",_xlfn.XLOOKUP(Q804,立项!W:W,立项!H:H))</f>
        <v/>
      </c>
      <c r="N804" s="130" t="str">
        <f t="shared" si="74"/>
        <v/>
      </c>
      <c r="O804" s="130" t="str">
        <f t="shared" si="75"/>
        <v/>
      </c>
      <c r="P804" s="131" t="str">
        <f t="shared" si="76"/>
        <v/>
      </c>
      <c r="Q804" s="135" t="str">
        <f t="shared" si="77"/>
        <v/>
      </c>
      <c r="R804" s="103"/>
      <c r="S804" s="102"/>
      <c r="T804" s="102"/>
      <c r="U804" s="102"/>
    </row>
    <row r="805" s="93" customFormat="1" customHeight="1" spans="2:21">
      <c r="B805" s="94"/>
      <c r="C805" s="95"/>
      <c r="D805" s="95"/>
      <c r="E805" s="95"/>
      <c r="F805" s="96"/>
      <c r="G805" s="97"/>
      <c r="H805" s="98"/>
      <c r="I805" s="129" t="str">
        <f>IF(B805="","",_xlfn.XLOOKUP(N805,#REF!,#REF!))</f>
        <v/>
      </c>
      <c r="J805" s="126" t="str">
        <f>IF(B805="","",_xlfn.XLOOKUP(N805,#REF!,冷暖工资表!B:B))</f>
        <v/>
      </c>
      <c r="K805" s="126" t="str">
        <f t="shared" si="72"/>
        <v/>
      </c>
      <c r="L805" s="126" t="str">
        <f t="shared" si="73"/>
        <v/>
      </c>
      <c r="M805" s="126" t="str">
        <f>IF(Q805="","",_xlfn.XLOOKUP(Q805,立项!W:W,立项!H:H))</f>
        <v/>
      </c>
      <c r="N805" s="130" t="str">
        <f t="shared" si="74"/>
        <v/>
      </c>
      <c r="O805" s="130" t="str">
        <f t="shared" si="75"/>
        <v/>
      </c>
      <c r="P805" s="131" t="str">
        <f t="shared" si="76"/>
        <v/>
      </c>
      <c r="Q805" s="135" t="str">
        <f t="shared" si="77"/>
        <v/>
      </c>
      <c r="R805" s="103"/>
      <c r="S805" s="102"/>
      <c r="T805" s="102"/>
      <c r="U805" s="102"/>
    </row>
    <row r="806" s="93" customFormat="1" customHeight="1" spans="2:21">
      <c r="B806" s="94"/>
      <c r="C806" s="95"/>
      <c r="D806" s="95"/>
      <c r="E806" s="95"/>
      <c r="F806" s="96"/>
      <c r="G806" s="97"/>
      <c r="H806" s="98"/>
      <c r="I806" s="129" t="str">
        <f>IF(B806="","",_xlfn.XLOOKUP(N806,#REF!,#REF!))</f>
        <v/>
      </c>
      <c r="J806" s="126" t="str">
        <f>IF(B806="","",_xlfn.XLOOKUP(N806,#REF!,冷暖工资表!B:B))</f>
        <v/>
      </c>
      <c r="K806" s="126" t="str">
        <f t="shared" si="72"/>
        <v/>
      </c>
      <c r="L806" s="126" t="str">
        <f t="shared" si="73"/>
        <v/>
      </c>
      <c r="M806" s="126" t="str">
        <f>IF(Q806="","",_xlfn.XLOOKUP(Q806,立项!W:W,立项!H:H))</f>
        <v/>
      </c>
      <c r="N806" s="130" t="str">
        <f t="shared" si="74"/>
        <v/>
      </c>
      <c r="O806" s="130" t="str">
        <f t="shared" si="75"/>
        <v/>
      </c>
      <c r="P806" s="131" t="str">
        <f t="shared" si="76"/>
        <v/>
      </c>
      <c r="Q806" s="135" t="str">
        <f t="shared" si="77"/>
        <v/>
      </c>
      <c r="R806" s="103"/>
      <c r="S806" s="102"/>
      <c r="T806" s="102"/>
      <c r="U806" s="102"/>
    </row>
    <row r="807" s="93" customFormat="1" customHeight="1" spans="2:21">
      <c r="B807" s="94"/>
      <c r="C807" s="95"/>
      <c r="D807" s="95"/>
      <c r="E807" s="95"/>
      <c r="F807" s="96"/>
      <c r="G807" s="97"/>
      <c r="H807" s="98"/>
      <c r="I807" s="129" t="str">
        <f>IF(B807="","",_xlfn.XLOOKUP(N807,#REF!,#REF!))</f>
        <v/>
      </c>
      <c r="J807" s="126" t="str">
        <f>IF(B807="","",_xlfn.XLOOKUP(N807,#REF!,冷暖工资表!B:B))</f>
        <v/>
      </c>
      <c r="K807" s="126" t="str">
        <f t="shared" si="72"/>
        <v/>
      </c>
      <c r="L807" s="126" t="str">
        <f t="shared" si="73"/>
        <v/>
      </c>
      <c r="M807" s="126" t="str">
        <f>IF(Q807="","",_xlfn.XLOOKUP(Q807,立项!W:W,立项!H:H))</f>
        <v/>
      </c>
      <c r="N807" s="130" t="str">
        <f t="shared" si="74"/>
        <v/>
      </c>
      <c r="O807" s="130" t="str">
        <f t="shared" si="75"/>
        <v/>
      </c>
      <c r="P807" s="131" t="str">
        <f t="shared" si="76"/>
        <v/>
      </c>
      <c r="Q807" s="135" t="str">
        <f t="shared" si="77"/>
        <v/>
      </c>
      <c r="R807" s="103"/>
      <c r="S807" s="102"/>
      <c r="T807" s="102"/>
      <c r="U807" s="102"/>
    </row>
    <row r="808" s="93" customFormat="1" customHeight="1" spans="2:21">
      <c r="B808" s="94"/>
      <c r="C808" s="95"/>
      <c r="D808" s="95"/>
      <c r="E808" s="95"/>
      <c r="F808" s="96"/>
      <c r="G808" s="97"/>
      <c r="H808" s="98"/>
      <c r="I808" s="129" t="str">
        <f>IF(B808="","",_xlfn.XLOOKUP(N808,#REF!,#REF!))</f>
        <v/>
      </c>
      <c r="J808" s="126" t="str">
        <f>IF(B808="","",_xlfn.XLOOKUP(N808,#REF!,冷暖工资表!B:B))</f>
        <v/>
      </c>
      <c r="K808" s="126" t="str">
        <f t="shared" si="72"/>
        <v/>
      </c>
      <c r="L808" s="126" t="str">
        <f t="shared" si="73"/>
        <v/>
      </c>
      <c r="M808" s="126" t="str">
        <f>IF(Q808="","",_xlfn.XLOOKUP(Q808,立项!W:W,立项!H:H))</f>
        <v/>
      </c>
      <c r="N808" s="130" t="str">
        <f t="shared" si="74"/>
        <v/>
      </c>
      <c r="O808" s="130" t="str">
        <f t="shared" si="75"/>
        <v/>
      </c>
      <c r="P808" s="131" t="str">
        <f t="shared" si="76"/>
        <v/>
      </c>
      <c r="Q808" s="135" t="str">
        <f t="shared" si="77"/>
        <v/>
      </c>
      <c r="R808" s="103"/>
      <c r="S808" s="102"/>
      <c r="T808" s="102"/>
      <c r="U808" s="102"/>
    </row>
    <row r="809" s="93" customFormat="1" customHeight="1" spans="2:21">
      <c r="B809" s="94"/>
      <c r="C809" s="95"/>
      <c r="D809" s="95"/>
      <c r="E809" s="95"/>
      <c r="F809" s="96"/>
      <c r="G809" s="97"/>
      <c r="H809" s="98"/>
      <c r="I809" s="129" t="str">
        <f>IF(B809="","",_xlfn.XLOOKUP(N809,#REF!,#REF!))</f>
        <v/>
      </c>
      <c r="J809" s="126" t="str">
        <f>IF(B809="","",_xlfn.XLOOKUP(N809,#REF!,冷暖工资表!B:B))</f>
        <v/>
      </c>
      <c r="K809" s="126" t="str">
        <f t="shared" si="72"/>
        <v/>
      </c>
      <c r="L809" s="126" t="str">
        <f t="shared" si="73"/>
        <v/>
      </c>
      <c r="M809" s="126" t="str">
        <f>IF(Q809="","",_xlfn.XLOOKUP(Q809,立项!W:W,立项!H:H))</f>
        <v/>
      </c>
      <c r="N809" s="130" t="str">
        <f t="shared" si="74"/>
        <v/>
      </c>
      <c r="O809" s="130" t="str">
        <f t="shared" si="75"/>
        <v/>
      </c>
      <c r="P809" s="131" t="str">
        <f t="shared" si="76"/>
        <v/>
      </c>
      <c r="Q809" s="135" t="str">
        <f t="shared" si="77"/>
        <v/>
      </c>
      <c r="R809" s="103"/>
      <c r="S809" s="102"/>
      <c r="T809" s="102"/>
      <c r="U809" s="102"/>
    </row>
    <row r="810" s="93" customFormat="1" customHeight="1" spans="2:21">
      <c r="B810" s="94"/>
      <c r="C810" s="95"/>
      <c r="D810" s="95"/>
      <c r="E810" s="95"/>
      <c r="F810" s="96"/>
      <c r="G810" s="97"/>
      <c r="H810" s="98"/>
      <c r="I810" s="129" t="str">
        <f>IF(B810="","",_xlfn.XLOOKUP(N810,#REF!,#REF!))</f>
        <v/>
      </c>
      <c r="J810" s="126" t="str">
        <f>IF(B810="","",_xlfn.XLOOKUP(N810,#REF!,冷暖工资表!B:B))</f>
        <v/>
      </c>
      <c r="K810" s="126" t="str">
        <f t="shared" si="72"/>
        <v/>
      </c>
      <c r="L810" s="126" t="str">
        <f t="shared" si="73"/>
        <v/>
      </c>
      <c r="M810" s="126" t="str">
        <f>IF(Q810="","",_xlfn.XLOOKUP(Q810,立项!W:W,立项!H:H))</f>
        <v/>
      </c>
      <c r="N810" s="130" t="str">
        <f t="shared" si="74"/>
        <v/>
      </c>
      <c r="O810" s="130" t="str">
        <f t="shared" si="75"/>
        <v/>
      </c>
      <c r="P810" s="131" t="str">
        <f t="shared" si="76"/>
        <v/>
      </c>
      <c r="Q810" s="135" t="str">
        <f t="shared" si="77"/>
        <v/>
      </c>
      <c r="R810" s="103"/>
      <c r="S810" s="102"/>
      <c r="T810" s="102"/>
      <c r="U810" s="102"/>
    </row>
    <row r="811" s="93" customFormat="1" customHeight="1" spans="2:21">
      <c r="B811" s="94"/>
      <c r="C811" s="95"/>
      <c r="D811" s="95"/>
      <c r="E811" s="95"/>
      <c r="F811" s="96"/>
      <c r="G811" s="97"/>
      <c r="H811" s="98"/>
      <c r="I811" s="129" t="str">
        <f>IF(B811="","",_xlfn.XLOOKUP(N811,#REF!,#REF!))</f>
        <v/>
      </c>
      <c r="J811" s="126" t="str">
        <f>IF(B811="","",_xlfn.XLOOKUP(N811,#REF!,冷暖工资表!B:B))</f>
        <v/>
      </c>
      <c r="K811" s="126" t="str">
        <f t="shared" si="72"/>
        <v/>
      </c>
      <c r="L811" s="126" t="str">
        <f t="shared" si="73"/>
        <v/>
      </c>
      <c r="M811" s="126" t="str">
        <f>IF(Q811="","",_xlfn.XLOOKUP(Q811,立项!W:W,立项!H:H))</f>
        <v/>
      </c>
      <c r="N811" s="130" t="str">
        <f t="shared" si="74"/>
        <v/>
      </c>
      <c r="O811" s="130" t="str">
        <f t="shared" si="75"/>
        <v/>
      </c>
      <c r="P811" s="131" t="str">
        <f t="shared" si="76"/>
        <v/>
      </c>
      <c r="Q811" s="135" t="str">
        <f t="shared" si="77"/>
        <v/>
      </c>
      <c r="R811" s="103"/>
      <c r="S811" s="102"/>
      <c r="T811" s="102"/>
      <c r="U811" s="102"/>
    </row>
    <row r="812" s="93" customFormat="1" customHeight="1" spans="2:21">
      <c r="B812" s="94"/>
      <c r="C812" s="95"/>
      <c r="D812" s="95"/>
      <c r="E812" s="95"/>
      <c r="F812" s="96"/>
      <c r="G812" s="97"/>
      <c r="H812" s="98"/>
      <c r="I812" s="129" t="str">
        <f>IF(B812="","",_xlfn.XLOOKUP(N812,#REF!,#REF!))</f>
        <v/>
      </c>
      <c r="J812" s="126" t="str">
        <f>IF(B812="","",_xlfn.XLOOKUP(N812,#REF!,冷暖工资表!B:B))</f>
        <v/>
      </c>
      <c r="K812" s="126" t="str">
        <f t="shared" si="72"/>
        <v/>
      </c>
      <c r="L812" s="126" t="str">
        <f t="shared" si="73"/>
        <v/>
      </c>
      <c r="M812" s="126" t="str">
        <f>IF(Q812="","",_xlfn.XLOOKUP(Q812,立项!W:W,立项!H:H))</f>
        <v/>
      </c>
      <c r="N812" s="130" t="str">
        <f t="shared" si="74"/>
        <v/>
      </c>
      <c r="O812" s="130" t="str">
        <f t="shared" si="75"/>
        <v/>
      </c>
      <c r="P812" s="131" t="str">
        <f t="shared" si="76"/>
        <v/>
      </c>
      <c r="Q812" s="135" t="str">
        <f t="shared" si="77"/>
        <v/>
      </c>
      <c r="R812" s="103"/>
      <c r="S812" s="102"/>
      <c r="T812" s="102"/>
      <c r="U812" s="102"/>
    </row>
    <row r="813" s="93" customFormat="1" customHeight="1" spans="2:21">
      <c r="B813" s="94"/>
      <c r="C813" s="95"/>
      <c r="D813" s="95"/>
      <c r="E813" s="95"/>
      <c r="F813" s="96"/>
      <c r="G813" s="97"/>
      <c r="H813" s="98"/>
      <c r="I813" s="129" t="str">
        <f>IF(B813="","",_xlfn.XLOOKUP(N813,#REF!,#REF!))</f>
        <v/>
      </c>
      <c r="J813" s="126" t="str">
        <f>IF(B813="","",_xlfn.XLOOKUP(N813,#REF!,冷暖工资表!B:B))</f>
        <v/>
      </c>
      <c r="K813" s="126" t="str">
        <f t="shared" si="72"/>
        <v/>
      </c>
      <c r="L813" s="126" t="str">
        <f t="shared" si="73"/>
        <v/>
      </c>
      <c r="M813" s="126" t="str">
        <f>IF(Q813="","",_xlfn.XLOOKUP(Q813,立项!W:W,立项!H:H))</f>
        <v/>
      </c>
      <c r="N813" s="130" t="str">
        <f t="shared" si="74"/>
        <v/>
      </c>
      <c r="O813" s="130" t="str">
        <f t="shared" si="75"/>
        <v/>
      </c>
      <c r="P813" s="131" t="str">
        <f t="shared" si="76"/>
        <v/>
      </c>
      <c r="Q813" s="135" t="str">
        <f t="shared" si="77"/>
        <v/>
      </c>
      <c r="R813" s="103"/>
      <c r="S813" s="102"/>
      <c r="T813" s="102"/>
      <c r="U813" s="102"/>
    </row>
    <row r="814" s="93" customFormat="1" customHeight="1" spans="2:21">
      <c r="B814" s="94"/>
      <c r="C814" s="95"/>
      <c r="D814" s="95"/>
      <c r="E814" s="95"/>
      <c r="F814" s="96"/>
      <c r="G814" s="97"/>
      <c r="H814" s="98"/>
      <c r="I814" s="129" t="str">
        <f>IF(B814="","",_xlfn.XLOOKUP(N814,#REF!,#REF!))</f>
        <v/>
      </c>
      <c r="J814" s="126" t="str">
        <f>IF(B814="","",_xlfn.XLOOKUP(N814,#REF!,冷暖工资表!B:B))</f>
        <v/>
      </c>
      <c r="K814" s="126" t="str">
        <f t="shared" si="72"/>
        <v/>
      </c>
      <c r="L814" s="126" t="str">
        <f t="shared" si="73"/>
        <v/>
      </c>
      <c r="M814" s="126" t="str">
        <f>IF(Q814="","",_xlfn.XLOOKUP(Q814,立项!W:W,立项!H:H))</f>
        <v/>
      </c>
      <c r="N814" s="130" t="str">
        <f t="shared" si="74"/>
        <v/>
      </c>
      <c r="O814" s="130" t="str">
        <f t="shared" si="75"/>
        <v/>
      </c>
      <c r="P814" s="131" t="str">
        <f t="shared" si="76"/>
        <v/>
      </c>
      <c r="Q814" s="135" t="str">
        <f t="shared" si="77"/>
        <v/>
      </c>
      <c r="R814" s="103"/>
      <c r="S814" s="102"/>
      <c r="T814" s="102"/>
      <c r="U814" s="102"/>
    </row>
    <row r="815" s="93" customFormat="1" customHeight="1" spans="2:21">
      <c r="B815" s="94"/>
      <c r="C815" s="95"/>
      <c r="D815" s="95"/>
      <c r="E815" s="95"/>
      <c r="F815" s="96"/>
      <c r="G815" s="97"/>
      <c r="H815" s="98"/>
      <c r="I815" s="129" t="str">
        <f>IF(B815="","",_xlfn.XLOOKUP(N815,#REF!,#REF!))</f>
        <v/>
      </c>
      <c r="J815" s="126" t="str">
        <f>IF(B815="","",_xlfn.XLOOKUP(N815,#REF!,冷暖工资表!B:B))</f>
        <v/>
      </c>
      <c r="K815" s="126" t="str">
        <f t="shared" si="72"/>
        <v/>
      </c>
      <c r="L815" s="126" t="str">
        <f t="shared" si="73"/>
        <v/>
      </c>
      <c r="M815" s="126" t="str">
        <f>IF(Q815="","",_xlfn.XLOOKUP(Q815,立项!W:W,立项!H:H))</f>
        <v/>
      </c>
      <c r="N815" s="130" t="str">
        <f t="shared" si="74"/>
        <v/>
      </c>
      <c r="O815" s="130" t="str">
        <f t="shared" si="75"/>
        <v/>
      </c>
      <c r="P815" s="131" t="str">
        <f t="shared" si="76"/>
        <v/>
      </c>
      <c r="Q815" s="135" t="str">
        <f t="shared" si="77"/>
        <v/>
      </c>
      <c r="R815" s="103"/>
      <c r="S815" s="102"/>
      <c r="T815" s="102"/>
      <c r="U815" s="102"/>
    </row>
    <row r="816" s="93" customFormat="1" customHeight="1" spans="2:21">
      <c r="B816" s="94"/>
      <c r="C816" s="95"/>
      <c r="D816" s="95"/>
      <c r="E816" s="95"/>
      <c r="F816" s="96"/>
      <c r="G816" s="97"/>
      <c r="H816" s="98"/>
      <c r="I816" s="129" t="str">
        <f>IF(B816="","",_xlfn.XLOOKUP(N816,#REF!,#REF!))</f>
        <v/>
      </c>
      <c r="J816" s="126" t="str">
        <f>IF(B816="","",_xlfn.XLOOKUP(N816,#REF!,冷暖工资表!B:B))</f>
        <v/>
      </c>
      <c r="K816" s="126" t="str">
        <f t="shared" si="72"/>
        <v/>
      </c>
      <c r="L816" s="126" t="str">
        <f t="shared" si="73"/>
        <v/>
      </c>
      <c r="M816" s="126" t="str">
        <f>IF(Q816="","",_xlfn.XLOOKUP(Q816,立项!W:W,立项!H:H))</f>
        <v/>
      </c>
      <c r="N816" s="130" t="str">
        <f t="shared" si="74"/>
        <v/>
      </c>
      <c r="O816" s="130" t="str">
        <f t="shared" si="75"/>
        <v/>
      </c>
      <c r="P816" s="131" t="str">
        <f t="shared" si="76"/>
        <v/>
      </c>
      <c r="Q816" s="135" t="str">
        <f t="shared" si="77"/>
        <v/>
      </c>
      <c r="R816" s="103"/>
      <c r="S816" s="102"/>
      <c r="T816" s="102"/>
      <c r="U816" s="102"/>
    </row>
    <row r="817" s="93" customFormat="1" customHeight="1" spans="2:21">
      <c r="B817" s="94"/>
      <c r="C817" s="95"/>
      <c r="D817" s="95"/>
      <c r="E817" s="95"/>
      <c r="F817" s="96"/>
      <c r="G817" s="97"/>
      <c r="H817" s="98"/>
      <c r="I817" s="129" t="str">
        <f>IF(B817="","",_xlfn.XLOOKUP(N817,#REF!,#REF!))</f>
        <v/>
      </c>
      <c r="J817" s="126" t="str">
        <f>IF(B817="","",_xlfn.XLOOKUP(N817,#REF!,冷暖工资表!B:B))</f>
        <v/>
      </c>
      <c r="K817" s="126" t="str">
        <f t="shared" si="72"/>
        <v/>
      </c>
      <c r="L817" s="126" t="str">
        <f t="shared" si="73"/>
        <v/>
      </c>
      <c r="M817" s="126" t="str">
        <f>IF(Q817="","",_xlfn.XLOOKUP(Q817,立项!W:W,立项!H:H))</f>
        <v/>
      </c>
      <c r="N817" s="130" t="str">
        <f t="shared" si="74"/>
        <v/>
      </c>
      <c r="O817" s="130" t="str">
        <f t="shared" si="75"/>
        <v/>
      </c>
      <c r="P817" s="131" t="str">
        <f t="shared" si="76"/>
        <v/>
      </c>
      <c r="Q817" s="135" t="str">
        <f t="shared" si="77"/>
        <v/>
      </c>
      <c r="R817" s="103"/>
      <c r="S817" s="102"/>
      <c r="T817" s="102"/>
      <c r="U817" s="102"/>
    </row>
    <row r="818" s="93" customFormat="1" customHeight="1" spans="2:21">
      <c r="B818" s="94"/>
      <c r="C818" s="95"/>
      <c r="D818" s="95"/>
      <c r="E818" s="95"/>
      <c r="F818" s="96"/>
      <c r="G818" s="97"/>
      <c r="H818" s="98"/>
      <c r="I818" s="129" t="str">
        <f>IF(B818="","",_xlfn.XLOOKUP(N818,#REF!,#REF!))</f>
        <v/>
      </c>
      <c r="J818" s="126" t="str">
        <f>IF(B818="","",_xlfn.XLOOKUP(N818,#REF!,冷暖工资表!B:B))</f>
        <v/>
      </c>
      <c r="K818" s="126" t="str">
        <f t="shared" si="72"/>
        <v/>
      </c>
      <c r="L818" s="126" t="str">
        <f t="shared" si="73"/>
        <v/>
      </c>
      <c r="M818" s="126" t="str">
        <f>IF(Q818="","",_xlfn.XLOOKUP(Q818,立项!W:W,立项!H:H))</f>
        <v/>
      </c>
      <c r="N818" s="130" t="str">
        <f t="shared" si="74"/>
        <v/>
      </c>
      <c r="O818" s="130" t="str">
        <f t="shared" si="75"/>
        <v/>
      </c>
      <c r="P818" s="131" t="str">
        <f t="shared" si="76"/>
        <v/>
      </c>
      <c r="Q818" s="135" t="str">
        <f t="shared" si="77"/>
        <v/>
      </c>
      <c r="R818" s="103"/>
      <c r="S818" s="102"/>
      <c r="T818" s="102"/>
      <c r="U818" s="102"/>
    </row>
    <row r="819" s="93" customFormat="1" customHeight="1" spans="2:21">
      <c r="B819" s="94"/>
      <c r="C819" s="95"/>
      <c r="D819" s="95"/>
      <c r="E819" s="95"/>
      <c r="F819" s="96"/>
      <c r="G819" s="97"/>
      <c r="H819" s="98"/>
      <c r="I819" s="129" t="str">
        <f>IF(B819="","",_xlfn.XLOOKUP(N819,#REF!,#REF!))</f>
        <v/>
      </c>
      <c r="J819" s="126" t="str">
        <f>IF(B819="","",_xlfn.XLOOKUP(N819,#REF!,冷暖工资表!B:B))</f>
        <v/>
      </c>
      <c r="K819" s="126" t="str">
        <f t="shared" si="72"/>
        <v/>
      </c>
      <c r="L819" s="126" t="str">
        <f t="shared" si="73"/>
        <v/>
      </c>
      <c r="M819" s="126" t="str">
        <f>IF(Q819="","",_xlfn.XLOOKUP(Q819,立项!W:W,立项!H:H))</f>
        <v/>
      </c>
      <c r="N819" s="130" t="str">
        <f t="shared" si="74"/>
        <v/>
      </c>
      <c r="O819" s="130" t="str">
        <f t="shared" si="75"/>
        <v/>
      </c>
      <c r="P819" s="131" t="str">
        <f t="shared" si="76"/>
        <v/>
      </c>
      <c r="Q819" s="135" t="str">
        <f t="shared" si="77"/>
        <v/>
      </c>
      <c r="R819" s="103"/>
      <c r="S819" s="102"/>
      <c r="T819" s="102"/>
      <c r="U819" s="102"/>
    </row>
    <row r="820" s="93" customFormat="1" customHeight="1" spans="2:21">
      <c r="B820" s="94"/>
      <c r="C820" s="95"/>
      <c r="D820" s="95"/>
      <c r="E820" s="95"/>
      <c r="F820" s="96"/>
      <c r="G820" s="97"/>
      <c r="H820" s="98"/>
      <c r="I820" s="129" t="str">
        <f>IF(B820="","",_xlfn.XLOOKUP(N820,#REF!,#REF!))</f>
        <v/>
      </c>
      <c r="J820" s="126" t="str">
        <f>IF(B820="","",_xlfn.XLOOKUP(N820,#REF!,冷暖工资表!B:B))</f>
        <v/>
      </c>
      <c r="K820" s="126" t="str">
        <f t="shared" si="72"/>
        <v/>
      </c>
      <c r="L820" s="126" t="str">
        <f t="shared" si="73"/>
        <v/>
      </c>
      <c r="M820" s="126" t="str">
        <f>IF(Q820="","",_xlfn.XLOOKUP(Q820,立项!W:W,立项!H:H))</f>
        <v/>
      </c>
      <c r="N820" s="130" t="str">
        <f t="shared" si="74"/>
        <v/>
      </c>
      <c r="O820" s="130" t="str">
        <f t="shared" si="75"/>
        <v/>
      </c>
      <c r="P820" s="131" t="str">
        <f t="shared" si="76"/>
        <v/>
      </c>
      <c r="Q820" s="135" t="str">
        <f t="shared" si="77"/>
        <v/>
      </c>
      <c r="R820" s="103"/>
      <c r="S820" s="102"/>
      <c r="T820" s="102"/>
      <c r="U820" s="102"/>
    </row>
    <row r="821" s="93" customFormat="1" customHeight="1" spans="2:21">
      <c r="B821" s="94"/>
      <c r="C821" s="95"/>
      <c r="D821" s="95"/>
      <c r="E821" s="95"/>
      <c r="F821" s="96"/>
      <c r="G821" s="97"/>
      <c r="H821" s="98"/>
      <c r="I821" s="129" t="str">
        <f>IF(B821="","",_xlfn.XLOOKUP(N821,#REF!,#REF!))</f>
        <v/>
      </c>
      <c r="J821" s="126" t="str">
        <f>IF(B821="","",_xlfn.XLOOKUP(N821,#REF!,冷暖工资表!B:B))</f>
        <v/>
      </c>
      <c r="K821" s="126" t="str">
        <f t="shared" si="72"/>
        <v/>
      </c>
      <c r="L821" s="126" t="str">
        <f t="shared" si="73"/>
        <v/>
      </c>
      <c r="M821" s="126" t="str">
        <f>IF(Q821="","",_xlfn.XLOOKUP(Q821,立项!W:W,立项!H:H))</f>
        <v/>
      </c>
      <c r="N821" s="130" t="str">
        <f t="shared" si="74"/>
        <v/>
      </c>
      <c r="O821" s="130" t="str">
        <f t="shared" si="75"/>
        <v/>
      </c>
      <c r="P821" s="131" t="str">
        <f t="shared" si="76"/>
        <v/>
      </c>
      <c r="Q821" s="135" t="str">
        <f t="shared" si="77"/>
        <v/>
      </c>
      <c r="R821" s="103"/>
      <c r="S821" s="102"/>
      <c r="T821" s="102"/>
      <c r="U821" s="102"/>
    </row>
    <row r="822" s="93" customFormat="1" customHeight="1" spans="2:21">
      <c r="B822" s="94"/>
      <c r="C822" s="95"/>
      <c r="D822" s="95"/>
      <c r="E822" s="95"/>
      <c r="F822" s="96"/>
      <c r="G822" s="97"/>
      <c r="H822" s="98"/>
      <c r="I822" s="129" t="str">
        <f>IF(B822="","",_xlfn.XLOOKUP(N822,#REF!,#REF!))</f>
        <v/>
      </c>
      <c r="J822" s="126" t="str">
        <f>IF(B822="","",_xlfn.XLOOKUP(N822,#REF!,冷暖工资表!B:B))</f>
        <v/>
      </c>
      <c r="K822" s="126" t="str">
        <f t="shared" si="72"/>
        <v/>
      </c>
      <c r="L822" s="126" t="str">
        <f t="shared" si="73"/>
        <v/>
      </c>
      <c r="M822" s="126" t="str">
        <f>IF(Q822="","",_xlfn.XLOOKUP(Q822,立项!W:W,立项!H:H))</f>
        <v/>
      </c>
      <c r="N822" s="130" t="str">
        <f t="shared" si="74"/>
        <v/>
      </c>
      <c r="O822" s="130" t="str">
        <f t="shared" si="75"/>
        <v/>
      </c>
      <c r="P822" s="131" t="str">
        <f t="shared" si="76"/>
        <v/>
      </c>
      <c r="Q822" s="135" t="str">
        <f t="shared" si="77"/>
        <v/>
      </c>
      <c r="R822" s="103"/>
      <c r="S822" s="102"/>
      <c r="T822" s="102"/>
      <c r="U822" s="102"/>
    </row>
    <row r="823" s="93" customFormat="1" customHeight="1" spans="2:21">
      <c r="B823" s="94"/>
      <c r="C823" s="95"/>
      <c r="D823" s="95"/>
      <c r="E823" s="95"/>
      <c r="F823" s="96"/>
      <c r="G823" s="97"/>
      <c r="H823" s="98"/>
      <c r="I823" s="129" t="str">
        <f>IF(B823="","",_xlfn.XLOOKUP(N823,#REF!,#REF!))</f>
        <v/>
      </c>
      <c r="J823" s="126" t="str">
        <f>IF(B823="","",_xlfn.XLOOKUP(N823,#REF!,冷暖工资表!B:B))</f>
        <v/>
      </c>
      <c r="K823" s="126" t="str">
        <f t="shared" si="72"/>
        <v/>
      </c>
      <c r="L823" s="126" t="str">
        <f t="shared" si="73"/>
        <v/>
      </c>
      <c r="M823" s="126" t="str">
        <f>IF(Q823="","",_xlfn.XLOOKUP(Q823,立项!W:W,立项!H:H))</f>
        <v/>
      </c>
      <c r="N823" s="130" t="str">
        <f t="shared" si="74"/>
        <v/>
      </c>
      <c r="O823" s="130" t="str">
        <f t="shared" si="75"/>
        <v/>
      </c>
      <c r="P823" s="131" t="str">
        <f t="shared" si="76"/>
        <v/>
      </c>
      <c r="Q823" s="135" t="str">
        <f t="shared" si="77"/>
        <v/>
      </c>
      <c r="R823" s="103"/>
      <c r="S823" s="102"/>
      <c r="T823" s="102"/>
      <c r="U823" s="102"/>
    </row>
    <row r="824" s="93" customFormat="1" customHeight="1" spans="2:21">
      <c r="B824" s="94"/>
      <c r="C824" s="95"/>
      <c r="D824" s="95"/>
      <c r="E824" s="95"/>
      <c r="F824" s="96"/>
      <c r="G824" s="97"/>
      <c r="H824" s="98"/>
      <c r="I824" s="129" t="str">
        <f>IF(B824="","",_xlfn.XLOOKUP(N824,#REF!,#REF!))</f>
        <v/>
      </c>
      <c r="J824" s="126" t="str">
        <f>IF(B824="","",_xlfn.XLOOKUP(N824,#REF!,冷暖工资表!B:B))</f>
        <v/>
      </c>
      <c r="K824" s="126" t="str">
        <f t="shared" si="72"/>
        <v/>
      </c>
      <c r="L824" s="126" t="str">
        <f t="shared" si="73"/>
        <v/>
      </c>
      <c r="M824" s="126" t="str">
        <f>IF(Q824="","",_xlfn.XLOOKUP(Q824,立项!W:W,立项!H:H))</f>
        <v/>
      </c>
      <c r="N824" s="130" t="str">
        <f t="shared" si="74"/>
        <v/>
      </c>
      <c r="O824" s="130" t="str">
        <f t="shared" si="75"/>
        <v/>
      </c>
      <c r="P824" s="131" t="str">
        <f t="shared" si="76"/>
        <v/>
      </c>
      <c r="Q824" s="135" t="str">
        <f t="shared" si="77"/>
        <v/>
      </c>
      <c r="R824" s="103"/>
      <c r="S824" s="102"/>
      <c r="T824" s="102"/>
      <c r="U824" s="102"/>
    </row>
    <row r="825" s="93" customFormat="1" customHeight="1" spans="2:21">
      <c r="B825" s="94"/>
      <c r="C825" s="95"/>
      <c r="D825" s="95"/>
      <c r="E825" s="95"/>
      <c r="F825" s="96"/>
      <c r="G825" s="97"/>
      <c r="H825" s="98"/>
      <c r="I825" s="129" t="str">
        <f>IF(B825="","",_xlfn.XLOOKUP(N825,#REF!,#REF!))</f>
        <v/>
      </c>
      <c r="J825" s="126" t="str">
        <f>IF(B825="","",_xlfn.XLOOKUP(N825,#REF!,冷暖工资表!B:B))</f>
        <v/>
      </c>
      <c r="K825" s="126" t="str">
        <f t="shared" si="72"/>
        <v/>
      </c>
      <c r="L825" s="126" t="str">
        <f t="shared" si="73"/>
        <v/>
      </c>
      <c r="M825" s="126" t="str">
        <f>IF(Q825="","",_xlfn.XLOOKUP(Q825,立项!W:W,立项!H:H))</f>
        <v/>
      </c>
      <c r="N825" s="130" t="str">
        <f t="shared" si="74"/>
        <v/>
      </c>
      <c r="O825" s="130" t="str">
        <f t="shared" si="75"/>
        <v/>
      </c>
      <c r="P825" s="131" t="str">
        <f t="shared" si="76"/>
        <v/>
      </c>
      <c r="Q825" s="135" t="str">
        <f t="shared" si="77"/>
        <v/>
      </c>
      <c r="R825" s="103"/>
      <c r="S825" s="102"/>
      <c r="T825" s="102"/>
      <c r="U825" s="102"/>
    </row>
    <row r="826" s="93" customFormat="1" customHeight="1" spans="2:21">
      <c r="B826" s="94"/>
      <c r="C826" s="95"/>
      <c r="D826" s="95"/>
      <c r="E826" s="95"/>
      <c r="F826" s="96"/>
      <c r="G826" s="97"/>
      <c r="H826" s="98"/>
      <c r="I826" s="129" t="str">
        <f>IF(B826="","",_xlfn.XLOOKUP(N826,#REF!,#REF!))</f>
        <v/>
      </c>
      <c r="J826" s="126" t="str">
        <f>IF(B826="","",_xlfn.XLOOKUP(N826,#REF!,冷暖工资表!B:B))</f>
        <v/>
      </c>
      <c r="K826" s="126" t="str">
        <f t="shared" si="72"/>
        <v/>
      </c>
      <c r="L826" s="126" t="str">
        <f t="shared" si="73"/>
        <v/>
      </c>
      <c r="M826" s="126" t="str">
        <f>IF(Q826="","",_xlfn.XLOOKUP(Q826,立项!W:W,立项!H:H))</f>
        <v/>
      </c>
      <c r="N826" s="130" t="str">
        <f t="shared" si="74"/>
        <v/>
      </c>
      <c r="O826" s="130" t="str">
        <f t="shared" si="75"/>
        <v/>
      </c>
      <c r="P826" s="131" t="str">
        <f t="shared" si="76"/>
        <v/>
      </c>
      <c r="Q826" s="135" t="str">
        <f t="shared" si="77"/>
        <v/>
      </c>
      <c r="R826" s="103"/>
      <c r="S826" s="102"/>
      <c r="T826" s="102"/>
      <c r="U826" s="102"/>
    </row>
    <row r="827" s="93" customFormat="1" customHeight="1" spans="2:21">
      <c r="B827" s="94"/>
      <c r="C827" s="95"/>
      <c r="D827" s="95"/>
      <c r="E827" s="95"/>
      <c r="F827" s="96"/>
      <c r="G827" s="97"/>
      <c r="H827" s="98"/>
      <c r="I827" s="129" t="str">
        <f>IF(B827="","",_xlfn.XLOOKUP(N827,#REF!,#REF!))</f>
        <v/>
      </c>
      <c r="J827" s="126" t="str">
        <f>IF(B827="","",_xlfn.XLOOKUP(N827,#REF!,冷暖工资表!B:B))</f>
        <v/>
      </c>
      <c r="K827" s="126" t="str">
        <f t="shared" si="72"/>
        <v/>
      </c>
      <c r="L827" s="126" t="str">
        <f t="shared" si="73"/>
        <v/>
      </c>
      <c r="M827" s="126" t="str">
        <f>IF(Q827="","",_xlfn.XLOOKUP(Q827,立项!W:W,立项!H:H))</f>
        <v/>
      </c>
      <c r="N827" s="130" t="str">
        <f t="shared" si="74"/>
        <v/>
      </c>
      <c r="O827" s="130" t="str">
        <f t="shared" si="75"/>
        <v/>
      </c>
      <c r="P827" s="131" t="str">
        <f t="shared" si="76"/>
        <v/>
      </c>
      <c r="Q827" s="135" t="str">
        <f t="shared" si="77"/>
        <v/>
      </c>
      <c r="R827" s="103"/>
      <c r="S827" s="102"/>
      <c r="T827" s="102"/>
      <c r="U827" s="102"/>
    </row>
    <row r="828" s="93" customFormat="1" customHeight="1" spans="2:21">
      <c r="B828" s="94"/>
      <c r="C828" s="95"/>
      <c r="D828" s="95"/>
      <c r="E828" s="95"/>
      <c r="F828" s="96"/>
      <c r="G828" s="97"/>
      <c r="H828" s="98"/>
      <c r="I828" s="129" t="str">
        <f>IF(B828="","",_xlfn.XLOOKUP(N828,#REF!,#REF!))</f>
        <v/>
      </c>
      <c r="J828" s="126" t="str">
        <f>IF(B828="","",_xlfn.XLOOKUP(N828,#REF!,冷暖工资表!B:B))</f>
        <v/>
      </c>
      <c r="K828" s="126" t="str">
        <f t="shared" si="72"/>
        <v/>
      </c>
      <c r="L828" s="126" t="str">
        <f t="shared" si="73"/>
        <v/>
      </c>
      <c r="M828" s="126" t="str">
        <f>IF(Q828="","",_xlfn.XLOOKUP(Q828,立项!W:W,立项!H:H))</f>
        <v/>
      </c>
      <c r="N828" s="130" t="str">
        <f t="shared" si="74"/>
        <v/>
      </c>
      <c r="O828" s="130" t="str">
        <f t="shared" si="75"/>
        <v/>
      </c>
      <c r="P828" s="131" t="str">
        <f t="shared" si="76"/>
        <v/>
      </c>
      <c r="Q828" s="135" t="str">
        <f t="shared" si="77"/>
        <v/>
      </c>
      <c r="R828" s="103"/>
      <c r="S828" s="102"/>
      <c r="T828" s="102"/>
      <c r="U828" s="102"/>
    </row>
    <row r="829" s="93" customFormat="1" customHeight="1" spans="2:21">
      <c r="B829" s="94"/>
      <c r="C829" s="95"/>
      <c r="D829" s="95"/>
      <c r="E829" s="95"/>
      <c r="F829" s="96"/>
      <c r="G829" s="97"/>
      <c r="H829" s="98"/>
      <c r="I829" s="129" t="str">
        <f>IF(B829="","",_xlfn.XLOOKUP(N829,#REF!,#REF!))</f>
        <v/>
      </c>
      <c r="J829" s="126" t="str">
        <f>IF(B829="","",_xlfn.XLOOKUP(N829,#REF!,冷暖工资表!B:B))</f>
        <v/>
      </c>
      <c r="K829" s="126" t="str">
        <f t="shared" si="72"/>
        <v/>
      </c>
      <c r="L829" s="126" t="str">
        <f t="shared" si="73"/>
        <v/>
      </c>
      <c r="M829" s="126" t="str">
        <f>IF(Q829="","",_xlfn.XLOOKUP(Q829,立项!W:W,立项!H:H))</f>
        <v/>
      </c>
      <c r="N829" s="130" t="str">
        <f t="shared" si="74"/>
        <v/>
      </c>
      <c r="O829" s="130" t="str">
        <f t="shared" si="75"/>
        <v/>
      </c>
      <c r="P829" s="131" t="str">
        <f t="shared" si="76"/>
        <v/>
      </c>
      <c r="Q829" s="135" t="str">
        <f t="shared" si="77"/>
        <v/>
      </c>
      <c r="R829" s="103"/>
      <c r="S829" s="102"/>
      <c r="T829" s="102"/>
      <c r="U829" s="102"/>
    </row>
    <row r="830" s="93" customFormat="1" customHeight="1" spans="2:21">
      <c r="B830" s="94"/>
      <c r="C830" s="95"/>
      <c r="D830" s="95"/>
      <c r="E830" s="95"/>
      <c r="F830" s="96"/>
      <c r="G830" s="97"/>
      <c r="H830" s="98"/>
      <c r="I830" s="129" t="str">
        <f>IF(B830="","",_xlfn.XLOOKUP(N830,#REF!,#REF!))</f>
        <v/>
      </c>
      <c r="J830" s="126" t="str">
        <f>IF(B830="","",_xlfn.XLOOKUP(N830,#REF!,冷暖工资表!B:B))</f>
        <v/>
      </c>
      <c r="K830" s="126" t="str">
        <f t="shared" si="72"/>
        <v/>
      </c>
      <c r="L830" s="126" t="str">
        <f t="shared" si="73"/>
        <v/>
      </c>
      <c r="M830" s="126" t="str">
        <f>IF(Q830="","",_xlfn.XLOOKUP(Q830,立项!W:W,立项!H:H))</f>
        <v/>
      </c>
      <c r="N830" s="130" t="str">
        <f t="shared" si="74"/>
        <v/>
      </c>
      <c r="O830" s="130" t="str">
        <f t="shared" si="75"/>
        <v/>
      </c>
      <c r="P830" s="131" t="str">
        <f t="shared" si="76"/>
        <v/>
      </c>
      <c r="Q830" s="135" t="str">
        <f t="shared" si="77"/>
        <v/>
      </c>
      <c r="R830" s="103"/>
      <c r="S830" s="102"/>
      <c r="T830" s="102"/>
      <c r="U830" s="102"/>
    </row>
    <row r="831" s="93" customFormat="1" customHeight="1" spans="2:21">
      <c r="B831" s="94"/>
      <c r="C831" s="95"/>
      <c r="D831" s="95"/>
      <c r="E831" s="95"/>
      <c r="F831" s="96"/>
      <c r="G831" s="97"/>
      <c r="H831" s="98"/>
      <c r="I831" s="129" t="str">
        <f>IF(B831="","",_xlfn.XLOOKUP(N831,#REF!,#REF!))</f>
        <v/>
      </c>
      <c r="J831" s="126" t="str">
        <f>IF(B831="","",_xlfn.XLOOKUP(N831,#REF!,冷暖工资表!B:B))</f>
        <v/>
      </c>
      <c r="K831" s="126" t="str">
        <f t="shared" si="72"/>
        <v/>
      </c>
      <c r="L831" s="126" t="str">
        <f t="shared" si="73"/>
        <v/>
      </c>
      <c r="M831" s="126" t="str">
        <f>IF(Q831="","",_xlfn.XLOOKUP(Q831,立项!W:W,立项!H:H))</f>
        <v/>
      </c>
      <c r="N831" s="130" t="str">
        <f t="shared" si="74"/>
        <v/>
      </c>
      <c r="O831" s="130" t="str">
        <f t="shared" si="75"/>
        <v/>
      </c>
      <c r="P831" s="131" t="str">
        <f t="shared" si="76"/>
        <v/>
      </c>
      <c r="Q831" s="135" t="str">
        <f t="shared" si="77"/>
        <v/>
      </c>
      <c r="R831" s="103"/>
      <c r="S831" s="102"/>
      <c r="T831" s="102"/>
      <c r="U831" s="102"/>
    </row>
    <row r="832" s="93" customFormat="1" customHeight="1" spans="2:21">
      <c r="B832" s="94"/>
      <c r="C832" s="95"/>
      <c r="D832" s="95"/>
      <c r="E832" s="95"/>
      <c r="F832" s="96"/>
      <c r="G832" s="97"/>
      <c r="H832" s="98"/>
      <c r="I832" s="129" t="str">
        <f>IF(B832="","",_xlfn.XLOOKUP(N832,#REF!,#REF!))</f>
        <v/>
      </c>
      <c r="J832" s="126" t="str">
        <f>IF(B832="","",_xlfn.XLOOKUP(N832,#REF!,冷暖工资表!B:B))</f>
        <v/>
      </c>
      <c r="K832" s="126" t="str">
        <f t="shared" si="72"/>
        <v/>
      </c>
      <c r="L832" s="126" t="str">
        <f t="shared" si="73"/>
        <v/>
      </c>
      <c r="M832" s="126" t="str">
        <f>IF(Q832="","",_xlfn.XLOOKUP(Q832,立项!W:W,立项!H:H))</f>
        <v/>
      </c>
      <c r="N832" s="130" t="str">
        <f t="shared" si="74"/>
        <v/>
      </c>
      <c r="O832" s="130" t="str">
        <f t="shared" si="75"/>
        <v/>
      </c>
      <c r="P832" s="131" t="str">
        <f t="shared" si="76"/>
        <v/>
      </c>
      <c r="Q832" s="135" t="str">
        <f t="shared" si="77"/>
        <v/>
      </c>
      <c r="R832" s="103"/>
      <c r="S832" s="102"/>
      <c r="T832" s="102"/>
      <c r="U832" s="102"/>
    </row>
    <row r="833" s="93" customFormat="1" customHeight="1" spans="2:21">
      <c r="B833" s="94"/>
      <c r="C833" s="95"/>
      <c r="D833" s="95"/>
      <c r="E833" s="95"/>
      <c r="F833" s="96"/>
      <c r="G833" s="97"/>
      <c r="H833" s="98"/>
      <c r="I833" s="129" t="str">
        <f>IF(B833="","",_xlfn.XLOOKUP(N833,#REF!,#REF!))</f>
        <v/>
      </c>
      <c r="J833" s="126" t="str">
        <f>IF(B833="","",_xlfn.XLOOKUP(N833,#REF!,冷暖工资表!B:B))</f>
        <v/>
      </c>
      <c r="K833" s="126" t="str">
        <f t="shared" si="72"/>
        <v/>
      </c>
      <c r="L833" s="126" t="str">
        <f t="shared" si="73"/>
        <v/>
      </c>
      <c r="M833" s="126" t="str">
        <f>IF(Q833="","",_xlfn.XLOOKUP(Q833,立项!W:W,立项!H:H))</f>
        <v/>
      </c>
      <c r="N833" s="130" t="str">
        <f t="shared" si="74"/>
        <v/>
      </c>
      <c r="O833" s="130" t="str">
        <f t="shared" si="75"/>
        <v/>
      </c>
      <c r="P833" s="131" t="str">
        <f t="shared" si="76"/>
        <v/>
      </c>
      <c r="Q833" s="135" t="str">
        <f t="shared" si="77"/>
        <v/>
      </c>
      <c r="R833" s="103"/>
      <c r="S833" s="102"/>
      <c r="T833" s="102"/>
      <c r="U833" s="102"/>
    </row>
    <row r="834" s="93" customFormat="1" customHeight="1" spans="2:21">
      <c r="B834" s="94"/>
      <c r="C834" s="95"/>
      <c r="D834" s="95"/>
      <c r="E834" s="95"/>
      <c r="F834" s="96"/>
      <c r="G834" s="97"/>
      <c r="H834" s="98"/>
      <c r="I834" s="129" t="str">
        <f>IF(B834="","",_xlfn.XLOOKUP(N834,#REF!,#REF!))</f>
        <v/>
      </c>
      <c r="J834" s="126" t="str">
        <f>IF(B834="","",_xlfn.XLOOKUP(N834,#REF!,冷暖工资表!B:B))</f>
        <v/>
      </c>
      <c r="K834" s="126" t="str">
        <f t="shared" ref="K834:K897" si="78">IF(F834="","",F834-L834)</f>
        <v/>
      </c>
      <c r="L834" s="126" t="str">
        <f t="shared" ref="L834:L897" si="79">IF(F834="","",F834*G834/(1+G834))</f>
        <v/>
      </c>
      <c r="M834" s="126" t="str">
        <f>IF(Q834="","",_xlfn.XLOOKUP(Q834,立项!W:W,立项!H:H))</f>
        <v/>
      </c>
      <c r="N834" s="130" t="str">
        <f t="shared" ref="N834:N897" si="80">IF(H834="","",LEFT(B834,7))</f>
        <v/>
      </c>
      <c r="O834" s="130" t="str">
        <f t="shared" ref="O834:O897" si="81">IF(H834="","",MONTH(H834))</f>
        <v/>
      </c>
      <c r="P834" s="131" t="str">
        <f t="shared" ref="P834:P897" si="82">IF(H834="","",DAY(H834))</f>
        <v/>
      </c>
      <c r="Q834" s="135" t="str">
        <f t="shared" ref="Q834:Q897" si="83">IF(B834="","",MID(B834,9,16))</f>
        <v/>
      </c>
      <c r="R834" s="103"/>
      <c r="S834" s="102"/>
      <c r="T834" s="102"/>
      <c r="U834" s="102"/>
    </row>
    <row r="835" s="93" customFormat="1" customHeight="1" spans="2:21">
      <c r="B835" s="94"/>
      <c r="C835" s="95"/>
      <c r="D835" s="95"/>
      <c r="E835" s="95"/>
      <c r="F835" s="96"/>
      <c r="G835" s="97"/>
      <c r="H835" s="98"/>
      <c r="I835" s="129" t="str">
        <f>IF(B835="","",_xlfn.XLOOKUP(N835,#REF!,#REF!))</f>
        <v/>
      </c>
      <c r="J835" s="126" t="str">
        <f>IF(B835="","",_xlfn.XLOOKUP(N835,#REF!,冷暖工资表!B:B))</f>
        <v/>
      </c>
      <c r="K835" s="126" t="str">
        <f t="shared" si="78"/>
        <v/>
      </c>
      <c r="L835" s="126" t="str">
        <f t="shared" si="79"/>
        <v/>
      </c>
      <c r="M835" s="126" t="str">
        <f>IF(Q835="","",_xlfn.XLOOKUP(Q835,立项!W:W,立项!H:H))</f>
        <v/>
      </c>
      <c r="N835" s="130" t="str">
        <f t="shared" si="80"/>
        <v/>
      </c>
      <c r="O835" s="130" t="str">
        <f t="shared" si="81"/>
        <v/>
      </c>
      <c r="P835" s="131" t="str">
        <f t="shared" si="82"/>
        <v/>
      </c>
      <c r="Q835" s="135" t="str">
        <f t="shared" si="83"/>
        <v/>
      </c>
      <c r="R835" s="103"/>
      <c r="S835" s="102"/>
      <c r="T835" s="102"/>
      <c r="U835" s="102"/>
    </row>
    <row r="836" s="93" customFormat="1" customHeight="1" spans="2:21">
      <c r="B836" s="94"/>
      <c r="C836" s="95"/>
      <c r="D836" s="95"/>
      <c r="E836" s="95"/>
      <c r="F836" s="96"/>
      <c r="G836" s="97"/>
      <c r="H836" s="98"/>
      <c r="I836" s="129" t="str">
        <f>IF(B836="","",_xlfn.XLOOKUP(N836,#REF!,#REF!))</f>
        <v/>
      </c>
      <c r="J836" s="126" t="str">
        <f>IF(B836="","",_xlfn.XLOOKUP(N836,#REF!,冷暖工资表!B:B))</f>
        <v/>
      </c>
      <c r="K836" s="126" t="str">
        <f t="shared" si="78"/>
        <v/>
      </c>
      <c r="L836" s="126" t="str">
        <f t="shared" si="79"/>
        <v/>
      </c>
      <c r="M836" s="126" t="str">
        <f>IF(Q836="","",_xlfn.XLOOKUP(Q836,立项!W:W,立项!H:H))</f>
        <v/>
      </c>
      <c r="N836" s="130" t="str">
        <f t="shared" si="80"/>
        <v/>
      </c>
      <c r="O836" s="130" t="str">
        <f t="shared" si="81"/>
        <v/>
      </c>
      <c r="P836" s="131" t="str">
        <f t="shared" si="82"/>
        <v/>
      </c>
      <c r="Q836" s="135" t="str">
        <f t="shared" si="83"/>
        <v/>
      </c>
      <c r="R836" s="103"/>
      <c r="S836" s="102"/>
      <c r="T836" s="102"/>
      <c r="U836" s="102"/>
    </row>
    <row r="837" s="93" customFormat="1" customHeight="1" spans="2:21">
      <c r="B837" s="94"/>
      <c r="C837" s="95"/>
      <c r="D837" s="95"/>
      <c r="E837" s="95"/>
      <c r="F837" s="96"/>
      <c r="G837" s="97"/>
      <c r="H837" s="98"/>
      <c r="I837" s="129" t="str">
        <f>IF(B837="","",_xlfn.XLOOKUP(N837,#REF!,#REF!))</f>
        <v/>
      </c>
      <c r="J837" s="126" t="str">
        <f>IF(B837="","",_xlfn.XLOOKUP(N837,#REF!,冷暖工资表!B:B))</f>
        <v/>
      </c>
      <c r="K837" s="126" t="str">
        <f t="shared" si="78"/>
        <v/>
      </c>
      <c r="L837" s="126" t="str">
        <f t="shared" si="79"/>
        <v/>
      </c>
      <c r="M837" s="126" t="str">
        <f>IF(Q837="","",_xlfn.XLOOKUP(Q837,立项!W:W,立项!H:H))</f>
        <v/>
      </c>
      <c r="N837" s="130" t="str">
        <f t="shared" si="80"/>
        <v/>
      </c>
      <c r="O837" s="130" t="str">
        <f t="shared" si="81"/>
        <v/>
      </c>
      <c r="P837" s="131" t="str">
        <f t="shared" si="82"/>
        <v/>
      </c>
      <c r="Q837" s="135" t="str">
        <f t="shared" si="83"/>
        <v/>
      </c>
      <c r="R837" s="103"/>
      <c r="S837" s="102"/>
      <c r="T837" s="102"/>
      <c r="U837" s="102"/>
    </row>
    <row r="838" s="93" customFormat="1" customHeight="1" spans="2:21">
      <c r="B838" s="94"/>
      <c r="C838" s="95"/>
      <c r="D838" s="95"/>
      <c r="E838" s="95"/>
      <c r="F838" s="96"/>
      <c r="G838" s="97"/>
      <c r="H838" s="98"/>
      <c r="I838" s="129" t="str">
        <f>IF(B838="","",_xlfn.XLOOKUP(N838,#REF!,#REF!))</f>
        <v/>
      </c>
      <c r="J838" s="126" t="str">
        <f>IF(B838="","",_xlfn.XLOOKUP(N838,#REF!,冷暖工资表!B:B))</f>
        <v/>
      </c>
      <c r="K838" s="126" t="str">
        <f t="shared" si="78"/>
        <v/>
      </c>
      <c r="L838" s="126" t="str">
        <f t="shared" si="79"/>
        <v/>
      </c>
      <c r="M838" s="126" t="str">
        <f>IF(Q838="","",_xlfn.XLOOKUP(Q838,立项!W:W,立项!H:H))</f>
        <v/>
      </c>
      <c r="N838" s="130" t="str">
        <f t="shared" si="80"/>
        <v/>
      </c>
      <c r="O838" s="130" t="str">
        <f t="shared" si="81"/>
        <v/>
      </c>
      <c r="P838" s="131" t="str">
        <f t="shared" si="82"/>
        <v/>
      </c>
      <c r="Q838" s="135" t="str">
        <f t="shared" si="83"/>
        <v/>
      </c>
      <c r="R838" s="103"/>
      <c r="S838" s="102"/>
      <c r="T838" s="102"/>
      <c r="U838" s="102"/>
    </row>
    <row r="839" s="93" customFormat="1" customHeight="1" spans="2:21">
      <c r="B839" s="94"/>
      <c r="C839" s="95"/>
      <c r="D839" s="95"/>
      <c r="E839" s="95"/>
      <c r="F839" s="96"/>
      <c r="G839" s="97"/>
      <c r="H839" s="98"/>
      <c r="I839" s="129" t="str">
        <f>IF(B839="","",_xlfn.XLOOKUP(N839,#REF!,#REF!))</f>
        <v/>
      </c>
      <c r="J839" s="126" t="str">
        <f>IF(B839="","",_xlfn.XLOOKUP(N839,#REF!,冷暖工资表!B:B))</f>
        <v/>
      </c>
      <c r="K839" s="126" t="str">
        <f t="shared" si="78"/>
        <v/>
      </c>
      <c r="L839" s="126" t="str">
        <f t="shared" si="79"/>
        <v/>
      </c>
      <c r="M839" s="126" t="str">
        <f>IF(Q839="","",_xlfn.XLOOKUP(Q839,立项!W:W,立项!H:H))</f>
        <v/>
      </c>
      <c r="N839" s="130" t="str">
        <f t="shared" si="80"/>
        <v/>
      </c>
      <c r="O839" s="130" t="str">
        <f t="shared" si="81"/>
        <v/>
      </c>
      <c r="P839" s="131" t="str">
        <f t="shared" si="82"/>
        <v/>
      </c>
      <c r="Q839" s="135" t="str">
        <f t="shared" si="83"/>
        <v/>
      </c>
      <c r="R839" s="103"/>
      <c r="S839" s="102"/>
      <c r="T839" s="102"/>
      <c r="U839" s="102"/>
    </row>
    <row r="840" s="93" customFormat="1" customHeight="1" spans="2:21">
      <c r="B840" s="94"/>
      <c r="C840" s="95"/>
      <c r="D840" s="95"/>
      <c r="E840" s="95"/>
      <c r="F840" s="96"/>
      <c r="G840" s="97"/>
      <c r="H840" s="98"/>
      <c r="I840" s="129" t="str">
        <f>IF(B840="","",_xlfn.XLOOKUP(N840,#REF!,#REF!))</f>
        <v/>
      </c>
      <c r="J840" s="126" t="str">
        <f>IF(B840="","",_xlfn.XLOOKUP(N840,#REF!,冷暖工资表!B:B))</f>
        <v/>
      </c>
      <c r="K840" s="126" t="str">
        <f t="shared" si="78"/>
        <v/>
      </c>
      <c r="L840" s="126" t="str">
        <f t="shared" si="79"/>
        <v/>
      </c>
      <c r="M840" s="126" t="str">
        <f>IF(Q840="","",_xlfn.XLOOKUP(Q840,立项!W:W,立项!H:H))</f>
        <v/>
      </c>
      <c r="N840" s="130" t="str">
        <f t="shared" si="80"/>
        <v/>
      </c>
      <c r="O840" s="130" t="str">
        <f t="shared" si="81"/>
        <v/>
      </c>
      <c r="P840" s="131" t="str">
        <f t="shared" si="82"/>
        <v/>
      </c>
      <c r="Q840" s="135" t="str">
        <f t="shared" si="83"/>
        <v/>
      </c>
      <c r="R840" s="103"/>
      <c r="S840" s="102"/>
      <c r="T840" s="102"/>
      <c r="U840" s="102"/>
    </row>
    <row r="841" s="93" customFormat="1" customHeight="1" spans="2:21">
      <c r="B841" s="94"/>
      <c r="C841" s="95"/>
      <c r="D841" s="95"/>
      <c r="E841" s="95"/>
      <c r="F841" s="96"/>
      <c r="G841" s="97"/>
      <c r="H841" s="98"/>
      <c r="I841" s="129" t="str">
        <f>IF(B841="","",_xlfn.XLOOKUP(N841,#REF!,#REF!))</f>
        <v/>
      </c>
      <c r="J841" s="126" t="str">
        <f>IF(B841="","",_xlfn.XLOOKUP(N841,#REF!,冷暖工资表!B:B))</f>
        <v/>
      </c>
      <c r="K841" s="126" t="str">
        <f t="shared" si="78"/>
        <v/>
      </c>
      <c r="L841" s="126" t="str">
        <f t="shared" si="79"/>
        <v/>
      </c>
      <c r="M841" s="126" t="str">
        <f>IF(Q841="","",_xlfn.XLOOKUP(Q841,立项!W:W,立项!H:H))</f>
        <v/>
      </c>
      <c r="N841" s="130" t="str">
        <f t="shared" si="80"/>
        <v/>
      </c>
      <c r="O841" s="130" t="str">
        <f t="shared" si="81"/>
        <v/>
      </c>
      <c r="P841" s="131" t="str">
        <f t="shared" si="82"/>
        <v/>
      </c>
      <c r="Q841" s="135" t="str">
        <f t="shared" si="83"/>
        <v/>
      </c>
      <c r="R841" s="103"/>
      <c r="S841" s="102"/>
      <c r="T841" s="102"/>
      <c r="U841" s="102"/>
    </row>
    <row r="842" s="93" customFormat="1" customHeight="1" spans="2:21">
      <c r="B842" s="94"/>
      <c r="C842" s="95"/>
      <c r="D842" s="95"/>
      <c r="E842" s="95"/>
      <c r="F842" s="96"/>
      <c r="G842" s="97"/>
      <c r="H842" s="98"/>
      <c r="I842" s="129" t="str">
        <f>IF(B842="","",_xlfn.XLOOKUP(N842,#REF!,#REF!))</f>
        <v/>
      </c>
      <c r="J842" s="126" t="str">
        <f>IF(B842="","",_xlfn.XLOOKUP(N842,#REF!,冷暖工资表!B:B))</f>
        <v/>
      </c>
      <c r="K842" s="126" t="str">
        <f t="shared" si="78"/>
        <v/>
      </c>
      <c r="L842" s="126" t="str">
        <f t="shared" si="79"/>
        <v/>
      </c>
      <c r="M842" s="126" t="str">
        <f>IF(Q842="","",_xlfn.XLOOKUP(Q842,立项!W:W,立项!H:H))</f>
        <v/>
      </c>
      <c r="N842" s="130" t="str">
        <f t="shared" si="80"/>
        <v/>
      </c>
      <c r="O842" s="130" t="str">
        <f t="shared" si="81"/>
        <v/>
      </c>
      <c r="P842" s="131" t="str">
        <f t="shared" si="82"/>
        <v/>
      </c>
      <c r="Q842" s="135" t="str">
        <f t="shared" si="83"/>
        <v/>
      </c>
      <c r="R842" s="103"/>
      <c r="S842" s="102"/>
      <c r="T842" s="102"/>
      <c r="U842" s="102"/>
    </row>
    <row r="843" s="93" customFormat="1" customHeight="1" spans="2:21">
      <c r="B843" s="94"/>
      <c r="C843" s="95"/>
      <c r="D843" s="95"/>
      <c r="E843" s="95"/>
      <c r="F843" s="96"/>
      <c r="G843" s="97"/>
      <c r="H843" s="98"/>
      <c r="I843" s="129" t="str">
        <f>IF(B843="","",_xlfn.XLOOKUP(N843,#REF!,#REF!))</f>
        <v/>
      </c>
      <c r="J843" s="126" t="str">
        <f>IF(B843="","",_xlfn.XLOOKUP(N843,#REF!,冷暖工资表!B:B))</f>
        <v/>
      </c>
      <c r="K843" s="126" t="str">
        <f t="shared" si="78"/>
        <v/>
      </c>
      <c r="L843" s="126" t="str">
        <f t="shared" si="79"/>
        <v/>
      </c>
      <c r="M843" s="126" t="str">
        <f>IF(Q843="","",_xlfn.XLOOKUP(Q843,立项!W:W,立项!H:H))</f>
        <v/>
      </c>
      <c r="N843" s="130" t="str">
        <f t="shared" si="80"/>
        <v/>
      </c>
      <c r="O843" s="130" t="str">
        <f t="shared" si="81"/>
        <v/>
      </c>
      <c r="P843" s="131" t="str">
        <f t="shared" si="82"/>
        <v/>
      </c>
      <c r="Q843" s="135" t="str">
        <f t="shared" si="83"/>
        <v/>
      </c>
      <c r="R843" s="103"/>
      <c r="S843" s="102"/>
      <c r="T843" s="102"/>
      <c r="U843" s="102"/>
    </row>
    <row r="844" s="93" customFormat="1" customHeight="1" spans="2:21">
      <c r="B844" s="94"/>
      <c r="C844" s="95"/>
      <c r="D844" s="95"/>
      <c r="E844" s="95"/>
      <c r="F844" s="96"/>
      <c r="G844" s="97"/>
      <c r="H844" s="98"/>
      <c r="I844" s="129" t="str">
        <f>IF(B844="","",_xlfn.XLOOKUP(N844,#REF!,#REF!))</f>
        <v/>
      </c>
      <c r="J844" s="126" t="str">
        <f>IF(B844="","",_xlfn.XLOOKUP(N844,#REF!,冷暖工资表!B:B))</f>
        <v/>
      </c>
      <c r="K844" s="126" t="str">
        <f t="shared" si="78"/>
        <v/>
      </c>
      <c r="L844" s="126" t="str">
        <f t="shared" si="79"/>
        <v/>
      </c>
      <c r="M844" s="126" t="str">
        <f>IF(Q844="","",_xlfn.XLOOKUP(Q844,立项!W:W,立项!H:H))</f>
        <v/>
      </c>
      <c r="N844" s="130" t="str">
        <f t="shared" si="80"/>
        <v/>
      </c>
      <c r="O844" s="130" t="str">
        <f t="shared" si="81"/>
        <v/>
      </c>
      <c r="P844" s="131" t="str">
        <f t="shared" si="82"/>
        <v/>
      </c>
      <c r="Q844" s="135" t="str">
        <f t="shared" si="83"/>
        <v/>
      </c>
      <c r="R844" s="103"/>
      <c r="S844" s="102"/>
      <c r="T844" s="102"/>
      <c r="U844" s="102"/>
    </row>
    <row r="845" s="93" customFormat="1" customHeight="1" spans="2:21">
      <c r="B845" s="94"/>
      <c r="C845" s="95"/>
      <c r="D845" s="95"/>
      <c r="E845" s="95"/>
      <c r="F845" s="96"/>
      <c r="G845" s="97"/>
      <c r="H845" s="98"/>
      <c r="I845" s="129" t="str">
        <f>IF(B845="","",_xlfn.XLOOKUP(N845,#REF!,#REF!))</f>
        <v/>
      </c>
      <c r="J845" s="126" t="str">
        <f>IF(B845="","",_xlfn.XLOOKUP(N845,#REF!,冷暖工资表!B:B))</f>
        <v/>
      </c>
      <c r="K845" s="126" t="str">
        <f t="shared" si="78"/>
        <v/>
      </c>
      <c r="L845" s="126" t="str">
        <f t="shared" si="79"/>
        <v/>
      </c>
      <c r="M845" s="126" t="str">
        <f>IF(Q845="","",_xlfn.XLOOKUP(Q845,立项!W:W,立项!H:H))</f>
        <v/>
      </c>
      <c r="N845" s="130" t="str">
        <f t="shared" si="80"/>
        <v/>
      </c>
      <c r="O845" s="130" t="str">
        <f t="shared" si="81"/>
        <v/>
      </c>
      <c r="P845" s="131" t="str">
        <f t="shared" si="82"/>
        <v/>
      </c>
      <c r="Q845" s="135" t="str">
        <f t="shared" si="83"/>
        <v/>
      </c>
      <c r="R845" s="103"/>
      <c r="S845" s="102"/>
      <c r="T845" s="102"/>
      <c r="U845" s="102"/>
    </row>
    <row r="846" s="93" customFormat="1" customHeight="1" spans="2:21">
      <c r="B846" s="94"/>
      <c r="C846" s="95"/>
      <c r="D846" s="95"/>
      <c r="E846" s="95"/>
      <c r="F846" s="96"/>
      <c r="G846" s="97"/>
      <c r="H846" s="98"/>
      <c r="I846" s="129" t="str">
        <f>IF(B846="","",_xlfn.XLOOKUP(N846,#REF!,#REF!))</f>
        <v/>
      </c>
      <c r="J846" s="126" t="str">
        <f>IF(B846="","",_xlfn.XLOOKUP(N846,#REF!,冷暖工资表!B:B))</f>
        <v/>
      </c>
      <c r="K846" s="126" t="str">
        <f t="shared" si="78"/>
        <v/>
      </c>
      <c r="L846" s="126" t="str">
        <f t="shared" si="79"/>
        <v/>
      </c>
      <c r="M846" s="126" t="str">
        <f>IF(Q846="","",_xlfn.XLOOKUP(Q846,立项!W:W,立项!H:H))</f>
        <v/>
      </c>
      <c r="N846" s="130" t="str">
        <f t="shared" si="80"/>
        <v/>
      </c>
      <c r="O846" s="130" t="str">
        <f t="shared" si="81"/>
        <v/>
      </c>
      <c r="P846" s="131" t="str">
        <f t="shared" si="82"/>
        <v/>
      </c>
      <c r="Q846" s="135" t="str">
        <f t="shared" si="83"/>
        <v/>
      </c>
      <c r="R846" s="103"/>
      <c r="S846" s="102"/>
      <c r="T846" s="102"/>
      <c r="U846" s="102"/>
    </row>
    <row r="847" s="93" customFormat="1" customHeight="1" spans="2:21">
      <c r="B847" s="94"/>
      <c r="C847" s="95"/>
      <c r="D847" s="95"/>
      <c r="E847" s="95"/>
      <c r="F847" s="96"/>
      <c r="G847" s="97"/>
      <c r="H847" s="98"/>
      <c r="I847" s="129" t="str">
        <f>IF(B847="","",_xlfn.XLOOKUP(N847,#REF!,#REF!))</f>
        <v/>
      </c>
      <c r="J847" s="126" t="str">
        <f>IF(B847="","",_xlfn.XLOOKUP(N847,#REF!,冷暖工资表!B:B))</f>
        <v/>
      </c>
      <c r="K847" s="126" t="str">
        <f t="shared" si="78"/>
        <v/>
      </c>
      <c r="L847" s="126" t="str">
        <f t="shared" si="79"/>
        <v/>
      </c>
      <c r="M847" s="126" t="str">
        <f>IF(Q847="","",_xlfn.XLOOKUP(Q847,立项!W:W,立项!H:H))</f>
        <v/>
      </c>
      <c r="N847" s="130" t="str">
        <f t="shared" si="80"/>
        <v/>
      </c>
      <c r="O847" s="130" t="str">
        <f t="shared" si="81"/>
        <v/>
      </c>
      <c r="P847" s="131" t="str">
        <f t="shared" si="82"/>
        <v/>
      </c>
      <c r="Q847" s="135" t="str">
        <f t="shared" si="83"/>
        <v/>
      </c>
      <c r="R847" s="103"/>
      <c r="S847" s="102"/>
      <c r="T847" s="102"/>
      <c r="U847" s="102"/>
    </row>
    <row r="848" s="93" customFormat="1" customHeight="1" spans="2:21">
      <c r="B848" s="94"/>
      <c r="C848" s="95"/>
      <c r="D848" s="95"/>
      <c r="E848" s="95"/>
      <c r="F848" s="96"/>
      <c r="G848" s="97"/>
      <c r="H848" s="98"/>
      <c r="I848" s="129" t="str">
        <f>IF(B848="","",_xlfn.XLOOKUP(N848,#REF!,#REF!))</f>
        <v/>
      </c>
      <c r="J848" s="126" t="str">
        <f>IF(B848="","",_xlfn.XLOOKUP(N848,#REF!,冷暖工资表!B:B))</f>
        <v/>
      </c>
      <c r="K848" s="126" t="str">
        <f t="shared" si="78"/>
        <v/>
      </c>
      <c r="L848" s="126" t="str">
        <f t="shared" si="79"/>
        <v/>
      </c>
      <c r="M848" s="126" t="str">
        <f>IF(Q848="","",_xlfn.XLOOKUP(Q848,立项!W:W,立项!H:H))</f>
        <v/>
      </c>
      <c r="N848" s="130" t="str">
        <f t="shared" si="80"/>
        <v/>
      </c>
      <c r="O848" s="130" t="str">
        <f t="shared" si="81"/>
        <v/>
      </c>
      <c r="P848" s="131" t="str">
        <f t="shared" si="82"/>
        <v/>
      </c>
      <c r="Q848" s="135" t="str">
        <f t="shared" si="83"/>
        <v/>
      </c>
      <c r="R848" s="103"/>
      <c r="S848" s="102"/>
      <c r="T848" s="102"/>
      <c r="U848" s="102"/>
    </row>
    <row r="849" s="93" customFormat="1" customHeight="1" spans="2:21">
      <c r="B849" s="94"/>
      <c r="C849" s="95"/>
      <c r="D849" s="95"/>
      <c r="E849" s="95"/>
      <c r="F849" s="96"/>
      <c r="G849" s="97"/>
      <c r="H849" s="98"/>
      <c r="I849" s="129" t="str">
        <f>IF(B849="","",_xlfn.XLOOKUP(N849,#REF!,#REF!))</f>
        <v/>
      </c>
      <c r="J849" s="126" t="str">
        <f>IF(B849="","",_xlfn.XLOOKUP(N849,#REF!,冷暖工资表!B:B))</f>
        <v/>
      </c>
      <c r="K849" s="126" t="str">
        <f t="shared" si="78"/>
        <v/>
      </c>
      <c r="L849" s="126" t="str">
        <f t="shared" si="79"/>
        <v/>
      </c>
      <c r="M849" s="126" t="str">
        <f>IF(Q849="","",_xlfn.XLOOKUP(Q849,立项!W:W,立项!H:H))</f>
        <v/>
      </c>
      <c r="N849" s="130" t="str">
        <f t="shared" si="80"/>
        <v/>
      </c>
      <c r="O849" s="130" t="str">
        <f t="shared" si="81"/>
        <v/>
      </c>
      <c r="P849" s="131" t="str">
        <f t="shared" si="82"/>
        <v/>
      </c>
      <c r="Q849" s="135" t="str">
        <f t="shared" si="83"/>
        <v/>
      </c>
      <c r="R849" s="103"/>
      <c r="S849" s="102"/>
      <c r="T849" s="102"/>
      <c r="U849" s="102"/>
    </row>
    <row r="850" s="93" customFormat="1" customHeight="1" spans="2:21">
      <c r="B850" s="94"/>
      <c r="C850" s="95"/>
      <c r="D850" s="95"/>
      <c r="E850" s="95"/>
      <c r="F850" s="96"/>
      <c r="G850" s="97"/>
      <c r="H850" s="98"/>
      <c r="I850" s="129" t="str">
        <f>IF(B850="","",_xlfn.XLOOKUP(N850,#REF!,#REF!))</f>
        <v/>
      </c>
      <c r="J850" s="126" t="str">
        <f>IF(B850="","",_xlfn.XLOOKUP(N850,#REF!,冷暖工资表!B:B))</f>
        <v/>
      </c>
      <c r="K850" s="126" t="str">
        <f t="shared" si="78"/>
        <v/>
      </c>
      <c r="L850" s="126" t="str">
        <f t="shared" si="79"/>
        <v/>
      </c>
      <c r="M850" s="126" t="str">
        <f>IF(Q850="","",_xlfn.XLOOKUP(Q850,立项!W:W,立项!H:H))</f>
        <v/>
      </c>
      <c r="N850" s="130" t="str">
        <f t="shared" si="80"/>
        <v/>
      </c>
      <c r="O850" s="130" t="str">
        <f t="shared" si="81"/>
        <v/>
      </c>
      <c r="P850" s="131" t="str">
        <f t="shared" si="82"/>
        <v/>
      </c>
      <c r="Q850" s="135" t="str">
        <f t="shared" si="83"/>
        <v/>
      </c>
      <c r="R850" s="103"/>
      <c r="S850" s="102"/>
      <c r="T850" s="102"/>
      <c r="U850" s="102"/>
    </row>
    <row r="851" s="93" customFormat="1" customHeight="1" spans="2:21">
      <c r="B851" s="94"/>
      <c r="C851" s="95"/>
      <c r="D851" s="95"/>
      <c r="E851" s="95"/>
      <c r="F851" s="96"/>
      <c r="G851" s="97"/>
      <c r="H851" s="98"/>
      <c r="I851" s="129" t="str">
        <f>IF(B851="","",_xlfn.XLOOKUP(N851,#REF!,#REF!))</f>
        <v/>
      </c>
      <c r="J851" s="126" t="str">
        <f>IF(B851="","",_xlfn.XLOOKUP(N851,#REF!,冷暖工资表!B:B))</f>
        <v/>
      </c>
      <c r="K851" s="126" t="str">
        <f t="shared" si="78"/>
        <v/>
      </c>
      <c r="L851" s="126" t="str">
        <f t="shared" si="79"/>
        <v/>
      </c>
      <c r="M851" s="126" t="str">
        <f>IF(Q851="","",_xlfn.XLOOKUP(Q851,立项!W:W,立项!H:H))</f>
        <v/>
      </c>
      <c r="N851" s="130" t="str">
        <f t="shared" si="80"/>
        <v/>
      </c>
      <c r="O851" s="130" t="str">
        <f t="shared" si="81"/>
        <v/>
      </c>
      <c r="P851" s="131" t="str">
        <f t="shared" si="82"/>
        <v/>
      </c>
      <c r="Q851" s="135" t="str">
        <f t="shared" si="83"/>
        <v/>
      </c>
      <c r="R851" s="103"/>
      <c r="S851" s="102"/>
      <c r="T851" s="102"/>
      <c r="U851" s="102"/>
    </row>
    <row r="852" s="93" customFormat="1" customHeight="1" spans="2:21">
      <c r="B852" s="94"/>
      <c r="C852" s="95"/>
      <c r="D852" s="95"/>
      <c r="E852" s="95"/>
      <c r="F852" s="96"/>
      <c r="G852" s="97"/>
      <c r="H852" s="98"/>
      <c r="I852" s="129" t="str">
        <f>IF(B852="","",_xlfn.XLOOKUP(N852,#REF!,#REF!))</f>
        <v/>
      </c>
      <c r="J852" s="126" t="str">
        <f>IF(B852="","",_xlfn.XLOOKUP(N852,#REF!,冷暖工资表!B:B))</f>
        <v/>
      </c>
      <c r="K852" s="126" t="str">
        <f t="shared" si="78"/>
        <v/>
      </c>
      <c r="L852" s="126" t="str">
        <f t="shared" si="79"/>
        <v/>
      </c>
      <c r="M852" s="126" t="str">
        <f>IF(Q852="","",_xlfn.XLOOKUP(Q852,立项!W:W,立项!H:H))</f>
        <v/>
      </c>
      <c r="N852" s="130" t="str">
        <f t="shared" si="80"/>
        <v/>
      </c>
      <c r="O852" s="130" t="str">
        <f t="shared" si="81"/>
        <v/>
      </c>
      <c r="P852" s="131" t="str">
        <f t="shared" si="82"/>
        <v/>
      </c>
      <c r="Q852" s="135" t="str">
        <f t="shared" si="83"/>
        <v/>
      </c>
      <c r="R852" s="103"/>
      <c r="S852" s="102"/>
      <c r="T852" s="102"/>
      <c r="U852" s="102"/>
    </row>
    <row r="853" s="93" customFormat="1" customHeight="1" spans="2:21">
      <c r="B853" s="94"/>
      <c r="C853" s="95"/>
      <c r="D853" s="95"/>
      <c r="E853" s="95"/>
      <c r="F853" s="96"/>
      <c r="G853" s="97"/>
      <c r="H853" s="98"/>
      <c r="I853" s="129" t="str">
        <f>IF(B853="","",_xlfn.XLOOKUP(N853,#REF!,#REF!))</f>
        <v/>
      </c>
      <c r="J853" s="126" t="str">
        <f>IF(B853="","",_xlfn.XLOOKUP(N853,#REF!,冷暖工资表!B:B))</f>
        <v/>
      </c>
      <c r="K853" s="126" t="str">
        <f t="shared" si="78"/>
        <v/>
      </c>
      <c r="L853" s="126" t="str">
        <f t="shared" si="79"/>
        <v/>
      </c>
      <c r="M853" s="126" t="str">
        <f>IF(Q853="","",_xlfn.XLOOKUP(Q853,立项!W:W,立项!H:H))</f>
        <v/>
      </c>
      <c r="N853" s="130" t="str">
        <f t="shared" si="80"/>
        <v/>
      </c>
      <c r="O853" s="130" t="str">
        <f t="shared" si="81"/>
        <v/>
      </c>
      <c r="P853" s="131" t="str">
        <f t="shared" si="82"/>
        <v/>
      </c>
      <c r="Q853" s="135" t="str">
        <f t="shared" si="83"/>
        <v/>
      </c>
      <c r="R853" s="103"/>
      <c r="S853" s="102"/>
      <c r="T853" s="102"/>
      <c r="U853" s="102"/>
    </row>
    <row r="854" s="93" customFormat="1" customHeight="1" spans="2:21">
      <c r="B854" s="94"/>
      <c r="C854" s="95"/>
      <c r="D854" s="95"/>
      <c r="E854" s="95"/>
      <c r="F854" s="96"/>
      <c r="G854" s="97"/>
      <c r="H854" s="98"/>
      <c r="I854" s="129" t="str">
        <f>IF(B854="","",_xlfn.XLOOKUP(N854,#REF!,#REF!))</f>
        <v/>
      </c>
      <c r="J854" s="126" t="str">
        <f>IF(B854="","",_xlfn.XLOOKUP(N854,#REF!,冷暖工资表!B:B))</f>
        <v/>
      </c>
      <c r="K854" s="126" t="str">
        <f t="shared" si="78"/>
        <v/>
      </c>
      <c r="L854" s="126" t="str">
        <f t="shared" si="79"/>
        <v/>
      </c>
      <c r="M854" s="126" t="str">
        <f>IF(Q854="","",_xlfn.XLOOKUP(Q854,立项!W:W,立项!H:H))</f>
        <v/>
      </c>
      <c r="N854" s="130" t="str">
        <f t="shared" si="80"/>
        <v/>
      </c>
      <c r="O854" s="130" t="str">
        <f t="shared" si="81"/>
        <v/>
      </c>
      <c r="P854" s="131" t="str">
        <f t="shared" si="82"/>
        <v/>
      </c>
      <c r="Q854" s="135" t="str">
        <f t="shared" si="83"/>
        <v/>
      </c>
      <c r="R854" s="103"/>
      <c r="S854" s="102"/>
      <c r="T854" s="102"/>
      <c r="U854" s="102"/>
    </row>
    <row r="855" s="93" customFormat="1" customHeight="1" spans="2:21">
      <c r="B855" s="94"/>
      <c r="C855" s="95"/>
      <c r="D855" s="95"/>
      <c r="E855" s="95"/>
      <c r="F855" s="96"/>
      <c r="G855" s="97"/>
      <c r="H855" s="98"/>
      <c r="I855" s="129" t="str">
        <f>IF(B855="","",_xlfn.XLOOKUP(N855,#REF!,#REF!))</f>
        <v/>
      </c>
      <c r="J855" s="126" t="str">
        <f>IF(B855="","",_xlfn.XLOOKUP(N855,#REF!,冷暖工资表!B:B))</f>
        <v/>
      </c>
      <c r="K855" s="126" t="str">
        <f t="shared" si="78"/>
        <v/>
      </c>
      <c r="L855" s="126" t="str">
        <f t="shared" si="79"/>
        <v/>
      </c>
      <c r="M855" s="126" t="str">
        <f>IF(Q855="","",_xlfn.XLOOKUP(Q855,立项!W:W,立项!H:H))</f>
        <v/>
      </c>
      <c r="N855" s="130" t="str">
        <f t="shared" si="80"/>
        <v/>
      </c>
      <c r="O855" s="130" t="str">
        <f t="shared" si="81"/>
        <v/>
      </c>
      <c r="P855" s="131" t="str">
        <f t="shared" si="82"/>
        <v/>
      </c>
      <c r="Q855" s="135" t="str">
        <f t="shared" si="83"/>
        <v/>
      </c>
      <c r="R855" s="103"/>
      <c r="S855" s="102"/>
      <c r="T855" s="102"/>
      <c r="U855" s="102"/>
    </row>
    <row r="856" s="93" customFormat="1" customHeight="1" spans="2:21">
      <c r="B856" s="94"/>
      <c r="C856" s="95"/>
      <c r="D856" s="95"/>
      <c r="E856" s="95"/>
      <c r="F856" s="96"/>
      <c r="G856" s="97"/>
      <c r="H856" s="98"/>
      <c r="I856" s="129" t="str">
        <f>IF(B856="","",_xlfn.XLOOKUP(N856,#REF!,#REF!))</f>
        <v/>
      </c>
      <c r="J856" s="126" t="str">
        <f>IF(B856="","",_xlfn.XLOOKUP(N856,#REF!,冷暖工资表!B:B))</f>
        <v/>
      </c>
      <c r="K856" s="126" t="str">
        <f t="shared" si="78"/>
        <v/>
      </c>
      <c r="L856" s="126" t="str">
        <f t="shared" si="79"/>
        <v/>
      </c>
      <c r="M856" s="126" t="str">
        <f>IF(Q856="","",_xlfn.XLOOKUP(Q856,立项!W:W,立项!H:H))</f>
        <v/>
      </c>
      <c r="N856" s="130" t="str">
        <f t="shared" si="80"/>
        <v/>
      </c>
      <c r="O856" s="130" t="str">
        <f t="shared" si="81"/>
        <v/>
      </c>
      <c r="P856" s="131" t="str">
        <f t="shared" si="82"/>
        <v/>
      </c>
      <c r="Q856" s="135" t="str">
        <f t="shared" si="83"/>
        <v/>
      </c>
      <c r="R856" s="103"/>
      <c r="S856" s="102"/>
      <c r="T856" s="102"/>
      <c r="U856" s="102"/>
    </row>
    <row r="857" s="93" customFormat="1" customHeight="1" spans="2:21">
      <c r="B857" s="94"/>
      <c r="C857" s="95"/>
      <c r="D857" s="95"/>
      <c r="E857" s="95"/>
      <c r="F857" s="96"/>
      <c r="G857" s="97"/>
      <c r="H857" s="98"/>
      <c r="I857" s="129" t="str">
        <f>IF(B857="","",_xlfn.XLOOKUP(N857,#REF!,#REF!))</f>
        <v/>
      </c>
      <c r="J857" s="126" t="str">
        <f>IF(B857="","",_xlfn.XLOOKUP(N857,#REF!,冷暖工资表!B:B))</f>
        <v/>
      </c>
      <c r="K857" s="126" t="str">
        <f t="shared" si="78"/>
        <v/>
      </c>
      <c r="L857" s="126" t="str">
        <f t="shared" si="79"/>
        <v/>
      </c>
      <c r="M857" s="126" t="str">
        <f>IF(Q857="","",_xlfn.XLOOKUP(Q857,立项!W:W,立项!H:H))</f>
        <v/>
      </c>
      <c r="N857" s="130" t="str">
        <f t="shared" si="80"/>
        <v/>
      </c>
      <c r="O857" s="130" t="str">
        <f t="shared" si="81"/>
        <v/>
      </c>
      <c r="P857" s="131" t="str">
        <f t="shared" si="82"/>
        <v/>
      </c>
      <c r="Q857" s="135" t="str">
        <f t="shared" si="83"/>
        <v/>
      </c>
      <c r="R857" s="103"/>
      <c r="S857" s="102"/>
      <c r="T857" s="102"/>
      <c r="U857" s="102"/>
    </row>
    <row r="858" s="93" customFormat="1" customHeight="1" spans="2:21">
      <c r="B858" s="94"/>
      <c r="C858" s="95"/>
      <c r="D858" s="95"/>
      <c r="E858" s="95"/>
      <c r="F858" s="96"/>
      <c r="G858" s="97"/>
      <c r="H858" s="98"/>
      <c r="I858" s="129" t="str">
        <f>IF(B858="","",_xlfn.XLOOKUP(N858,#REF!,#REF!))</f>
        <v/>
      </c>
      <c r="J858" s="126" t="str">
        <f>IF(B858="","",_xlfn.XLOOKUP(N858,#REF!,冷暖工资表!B:B))</f>
        <v/>
      </c>
      <c r="K858" s="126" t="str">
        <f t="shared" si="78"/>
        <v/>
      </c>
      <c r="L858" s="126" t="str">
        <f t="shared" si="79"/>
        <v/>
      </c>
      <c r="M858" s="126" t="str">
        <f>IF(Q858="","",_xlfn.XLOOKUP(Q858,立项!W:W,立项!H:H))</f>
        <v/>
      </c>
      <c r="N858" s="130" t="str">
        <f t="shared" si="80"/>
        <v/>
      </c>
      <c r="O858" s="130" t="str">
        <f t="shared" si="81"/>
        <v/>
      </c>
      <c r="P858" s="131" t="str">
        <f t="shared" si="82"/>
        <v/>
      </c>
      <c r="Q858" s="135" t="str">
        <f t="shared" si="83"/>
        <v/>
      </c>
      <c r="R858" s="103"/>
      <c r="S858" s="102"/>
      <c r="T858" s="102"/>
      <c r="U858" s="102"/>
    </row>
    <row r="859" s="93" customFormat="1" customHeight="1" spans="2:21">
      <c r="B859" s="94"/>
      <c r="C859" s="95"/>
      <c r="D859" s="95"/>
      <c r="E859" s="95"/>
      <c r="F859" s="96"/>
      <c r="G859" s="97"/>
      <c r="H859" s="98"/>
      <c r="I859" s="129" t="str">
        <f>IF(B859="","",_xlfn.XLOOKUP(N859,#REF!,#REF!))</f>
        <v/>
      </c>
      <c r="J859" s="126" t="str">
        <f>IF(B859="","",_xlfn.XLOOKUP(N859,#REF!,冷暖工资表!B:B))</f>
        <v/>
      </c>
      <c r="K859" s="126" t="str">
        <f t="shared" si="78"/>
        <v/>
      </c>
      <c r="L859" s="126" t="str">
        <f t="shared" si="79"/>
        <v/>
      </c>
      <c r="M859" s="126" t="str">
        <f>IF(Q859="","",_xlfn.XLOOKUP(Q859,立项!W:W,立项!H:H))</f>
        <v/>
      </c>
      <c r="N859" s="130" t="str">
        <f t="shared" si="80"/>
        <v/>
      </c>
      <c r="O859" s="130" t="str">
        <f t="shared" si="81"/>
        <v/>
      </c>
      <c r="P859" s="131" t="str">
        <f t="shared" si="82"/>
        <v/>
      </c>
      <c r="Q859" s="135" t="str">
        <f t="shared" si="83"/>
        <v/>
      </c>
      <c r="R859" s="103"/>
      <c r="S859" s="102"/>
      <c r="T859" s="102"/>
      <c r="U859" s="102"/>
    </row>
    <row r="860" s="93" customFormat="1" customHeight="1" spans="2:21">
      <c r="B860" s="94"/>
      <c r="C860" s="95"/>
      <c r="D860" s="95"/>
      <c r="E860" s="95"/>
      <c r="F860" s="96"/>
      <c r="G860" s="97"/>
      <c r="H860" s="98"/>
      <c r="I860" s="129" t="str">
        <f>IF(B860="","",_xlfn.XLOOKUP(N860,#REF!,#REF!))</f>
        <v/>
      </c>
      <c r="J860" s="126" t="str">
        <f>IF(B860="","",_xlfn.XLOOKUP(N860,#REF!,冷暖工资表!B:B))</f>
        <v/>
      </c>
      <c r="K860" s="126" t="str">
        <f t="shared" si="78"/>
        <v/>
      </c>
      <c r="L860" s="126" t="str">
        <f t="shared" si="79"/>
        <v/>
      </c>
      <c r="M860" s="126" t="str">
        <f>IF(Q860="","",_xlfn.XLOOKUP(Q860,立项!W:W,立项!H:H))</f>
        <v/>
      </c>
      <c r="N860" s="130" t="str">
        <f t="shared" si="80"/>
        <v/>
      </c>
      <c r="O860" s="130" t="str">
        <f t="shared" si="81"/>
        <v/>
      </c>
      <c r="P860" s="131" t="str">
        <f t="shared" si="82"/>
        <v/>
      </c>
      <c r="Q860" s="135" t="str">
        <f t="shared" si="83"/>
        <v/>
      </c>
      <c r="R860" s="103"/>
      <c r="S860" s="102"/>
      <c r="T860" s="102"/>
      <c r="U860" s="102"/>
    </row>
    <row r="861" s="93" customFormat="1" customHeight="1" spans="2:21">
      <c r="B861" s="94"/>
      <c r="C861" s="95"/>
      <c r="D861" s="95"/>
      <c r="E861" s="95"/>
      <c r="F861" s="96"/>
      <c r="G861" s="97"/>
      <c r="H861" s="98"/>
      <c r="I861" s="129" t="str">
        <f>IF(B861="","",_xlfn.XLOOKUP(N861,#REF!,#REF!))</f>
        <v/>
      </c>
      <c r="J861" s="126" t="str">
        <f>IF(B861="","",_xlfn.XLOOKUP(N861,#REF!,冷暖工资表!B:B))</f>
        <v/>
      </c>
      <c r="K861" s="126" t="str">
        <f t="shared" si="78"/>
        <v/>
      </c>
      <c r="L861" s="126" t="str">
        <f t="shared" si="79"/>
        <v/>
      </c>
      <c r="M861" s="126" t="str">
        <f>IF(Q861="","",_xlfn.XLOOKUP(Q861,立项!W:W,立项!H:H))</f>
        <v/>
      </c>
      <c r="N861" s="130" t="str">
        <f t="shared" si="80"/>
        <v/>
      </c>
      <c r="O861" s="130" t="str">
        <f t="shared" si="81"/>
        <v/>
      </c>
      <c r="P861" s="131" t="str">
        <f t="shared" si="82"/>
        <v/>
      </c>
      <c r="Q861" s="135" t="str">
        <f t="shared" si="83"/>
        <v/>
      </c>
      <c r="R861" s="103"/>
      <c r="S861" s="102"/>
      <c r="T861" s="102"/>
      <c r="U861" s="102"/>
    </row>
    <row r="862" s="93" customFormat="1" customHeight="1" spans="2:21">
      <c r="B862" s="94"/>
      <c r="C862" s="95"/>
      <c r="D862" s="95"/>
      <c r="E862" s="95"/>
      <c r="F862" s="96"/>
      <c r="G862" s="97"/>
      <c r="H862" s="98"/>
      <c r="I862" s="129" t="str">
        <f>IF(B862="","",_xlfn.XLOOKUP(N862,#REF!,#REF!))</f>
        <v/>
      </c>
      <c r="J862" s="126" t="str">
        <f>IF(B862="","",_xlfn.XLOOKUP(N862,#REF!,冷暖工资表!B:B))</f>
        <v/>
      </c>
      <c r="K862" s="126" t="str">
        <f t="shared" si="78"/>
        <v/>
      </c>
      <c r="L862" s="126" t="str">
        <f t="shared" si="79"/>
        <v/>
      </c>
      <c r="M862" s="126" t="str">
        <f>IF(Q862="","",_xlfn.XLOOKUP(Q862,立项!W:W,立项!H:H))</f>
        <v/>
      </c>
      <c r="N862" s="130" t="str">
        <f t="shared" si="80"/>
        <v/>
      </c>
      <c r="O862" s="130" t="str">
        <f t="shared" si="81"/>
        <v/>
      </c>
      <c r="P862" s="131" t="str">
        <f t="shared" si="82"/>
        <v/>
      </c>
      <c r="Q862" s="135" t="str">
        <f t="shared" si="83"/>
        <v/>
      </c>
      <c r="R862" s="103"/>
      <c r="S862" s="102"/>
      <c r="T862" s="102"/>
      <c r="U862" s="102"/>
    </row>
    <row r="863" s="93" customFormat="1" customHeight="1" spans="2:21">
      <c r="B863" s="94"/>
      <c r="C863" s="95"/>
      <c r="D863" s="95"/>
      <c r="E863" s="95"/>
      <c r="F863" s="96"/>
      <c r="G863" s="97"/>
      <c r="H863" s="98"/>
      <c r="I863" s="129" t="str">
        <f>IF(B863="","",_xlfn.XLOOKUP(N863,#REF!,#REF!))</f>
        <v/>
      </c>
      <c r="J863" s="126" t="str">
        <f>IF(B863="","",_xlfn.XLOOKUP(N863,#REF!,冷暖工资表!B:B))</f>
        <v/>
      </c>
      <c r="K863" s="126" t="str">
        <f t="shared" si="78"/>
        <v/>
      </c>
      <c r="L863" s="126" t="str">
        <f t="shared" si="79"/>
        <v/>
      </c>
      <c r="M863" s="126" t="str">
        <f>IF(Q863="","",_xlfn.XLOOKUP(Q863,立项!W:W,立项!H:H))</f>
        <v/>
      </c>
      <c r="N863" s="130" t="str">
        <f t="shared" si="80"/>
        <v/>
      </c>
      <c r="O863" s="130" t="str">
        <f t="shared" si="81"/>
        <v/>
      </c>
      <c r="P863" s="131" t="str">
        <f t="shared" si="82"/>
        <v/>
      </c>
      <c r="Q863" s="135" t="str">
        <f t="shared" si="83"/>
        <v/>
      </c>
      <c r="R863" s="103"/>
      <c r="S863" s="102"/>
      <c r="T863" s="102"/>
      <c r="U863" s="102"/>
    </row>
    <row r="864" s="93" customFormat="1" customHeight="1" spans="2:21">
      <c r="B864" s="94"/>
      <c r="C864" s="95"/>
      <c r="D864" s="95"/>
      <c r="E864" s="95"/>
      <c r="F864" s="96"/>
      <c r="G864" s="97"/>
      <c r="H864" s="98"/>
      <c r="I864" s="129" t="str">
        <f>IF(B864="","",_xlfn.XLOOKUP(N864,#REF!,#REF!))</f>
        <v/>
      </c>
      <c r="J864" s="126" t="str">
        <f>IF(B864="","",_xlfn.XLOOKUP(N864,#REF!,冷暖工资表!B:B))</f>
        <v/>
      </c>
      <c r="K864" s="126" t="str">
        <f t="shared" si="78"/>
        <v/>
      </c>
      <c r="L864" s="126" t="str">
        <f t="shared" si="79"/>
        <v/>
      </c>
      <c r="M864" s="126" t="str">
        <f>IF(Q864="","",_xlfn.XLOOKUP(Q864,立项!W:W,立项!H:H))</f>
        <v/>
      </c>
      <c r="N864" s="130" t="str">
        <f t="shared" si="80"/>
        <v/>
      </c>
      <c r="O864" s="130" t="str">
        <f t="shared" si="81"/>
        <v/>
      </c>
      <c r="P864" s="131" t="str">
        <f t="shared" si="82"/>
        <v/>
      </c>
      <c r="Q864" s="135" t="str">
        <f t="shared" si="83"/>
        <v/>
      </c>
      <c r="R864" s="103"/>
      <c r="S864" s="102"/>
      <c r="T864" s="102"/>
      <c r="U864" s="102"/>
    </row>
    <row r="865" s="93" customFormat="1" customHeight="1" spans="2:21">
      <c r="B865" s="94"/>
      <c r="C865" s="95"/>
      <c r="D865" s="95"/>
      <c r="E865" s="95"/>
      <c r="F865" s="96"/>
      <c r="G865" s="97"/>
      <c r="H865" s="98"/>
      <c r="I865" s="129" t="str">
        <f>IF(B865="","",_xlfn.XLOOKUP(N865,#REF!,#REF!))</f>
        <v/>
      </c>
      <c r="J865" s="126" t="str">
        <f>IF(B865="","",_xlfn.XLOOKUP(N865,#REF!,冷暖工资表!B:B))</f>
        <v/>
      </c>
      <c r="K865" s="126" t="str">
        <f t="shared" si="78"/>
        <v/>
      </c>
      <c r="L865" s="126" t="str">
        <f t="shared" si="79"/>
        <v/>
      </c>
      <c r="M865" s="126" t="str">
        <f>IF(Q865="","",_xlfn.XLOOKUP(Q865,立项!W:W,立项!H:H))</f>
        <v/>
      </c>
      <c r="N865" s="130" t="str">
        <f t="shared" si="80"/>
        <v/>
      </c>
      <c r="O865" s="130" t="str">
        <f t="shared" si="81"/>
        <v/>
      </c>
      <c r="P865" s="131" t="str">
        <f t="shared" si="82"/>
        <v/>
      </c>
      <c r="Q865" s="135" t="str">
        <f t="shared" si="83"/>
        <v/>
      </c>
      <c r="R865" s="103"/>
      <c r="S865" s="102"/>
      <c r="T865" s="102"/>
      <c r="U865" s="102"/>
    </row>
    <row r="866" s="93" customFormat="1" customHeight="1" spans="2:21">
      <c r="B866" s="94"/>
      <c r="C866" s="95"/>
      <c r="D866" s="95"/>
      <c r="E866" s="95"/>
      <c r="F866" s="96"/>
      <c r="G866" s="97"/>
      <c r="H866" s="98"/>
      <c r="I866" s="129" t="str">
        <f>IF(B866="","",_xlfn.XLOOKUP(N866,#REF!,#REF!))</f>
        <v/>
      </c>
      <c r="J866" s="126" t="str">
        <f>IF(B866="","",_xlfn.XLOOKUP(N866,#REF!,冷暖工资表!B:B))</f>
        <v/>
      </c>
      <c r="K866" s="126" t="str">
        <f t="shared" si="78"/>
        <v/>
      </c>
      <c r="L866" s="126" t="str">
        <f t="shared" si="79"/>
        <v/>
      </c>
      <c r="M866" s="126" t="str">
        <f>IF(Q866="","",_xlfn.XLOOKUP(Q866,立项!W:W,立项!H:H))</f>
        <v/>
      </c>
      <c r="N866" s="130" t="str">
        <f t="shared" si="80"/>
        <v/>
      </c>
      <c r="O866" s="130" t="str">
        <f t="shared" si="81"/>
        <v/>
      </c>
      <c r="P866" s="131" t="str">
        <f t="shared" si="82"/>
        <v/>
      </c>
      <c r="Q866" s="135" t="str">
        <f t="shared" si="83"/>
        <v/>
      </c>
      <c r="R866" s="103"/>
      <c r="S866" s="102"/>
      <c r="T866" s="102"/>
      <c r="U866" s="102"/>
    </row>
    <row r="867" s="93" customFormat="1" customHeight="1" spans="2:21">
      <c r="B867" s="94"/>
      <c r="C867" s="95"/>
      <c r="D867" s="95"/>
      <c r="E867" s="95"/>
      <c r="F867" s="96"/>
      <c r="G867" s="97"/>
      <c r="H867" s="98"/>
      <c r="I867" s="129" t="str">
        <f>IF(B867="","",_xlfn.XLOOKUP(N867,#REF!,#REF!))</f>
        <v/>
      </c>
      <c r="J867" s="126" t="str">
        <f>IF(B867="","",_xlfn.XLOOKUP(N867,#REF!,冷暖工资表!B:B))</f>
        <v/>
      </c>
      <c r="K867" s="126" t="str">
        <f t="shared" si="78"/>
        <v/>
      </c>
      <c r="L867" s="126" t="str">
        <f t="shared" si="79"/>
        <v/>
      </c>
      <c r="M867" s="126" t="str">
        <f>IF(Q867="","",_xlfn.XLOOKUP(Q867,立项!W:W,立项!H:H))</f>
        <v/>
      </c>
      <c r="N867" s="130" t="str">
        <f t="shared" si="80"/>
        <v/>
      </c>
      <c r="O867" s="130" t="str">
        <f t="shared" si="81"/>
        <v/>
      </c>
      <c r="P867" s="131" t="str">
        <f t="shared" si="82"/>
        <v/>
      </c>
      <c r="Q867" s="135" t="str">
        <f t="shared" si="83"/>
        <v/>
      </c>
      <c r="R867" s="103"/>
      <c r="S867" s="102"/>
      <c r="T867" s="102"/>
      <c r="U867" s="102"/>
    </row>
    <row r="868" s="93" customFormat="1" customHeight="1" spans="2:21">
      <c r="B868" s="94"/>
      <c r="C868" s="95"/>
      <c r="D868" s="95"/>
      <c r="E868" s="95"/>
      <c r="F868" s="96"/>
      <c r="G868" s="97"/>
      <c r="H868" s="98"/>
      <c r="I868" s="129" t="str">
        <f>IF(B868="","",_xlfn.XLOOKUP(N868,#REF!,#REF!))</f>
        <v/>
      </c>
      <c r="J868" s="126" t="str">
        <f>IF(B868="","",_xlfn.XLOOKUP(N868,#REF!,冷暖工资表!B:B))</f>
        <v/>
      </c>
      <c r="K868" s="126" t="str">
        <f t="shared" si="78"/>
        <v/>
      </c>
      <c r="L868" s="126" t="str">
        <f t="shared" si="79"/>
        <v/>
      </c>
      <c r="M868" s="126" t="str">
        <f>IF(Q868="","",_xlfn.XLOOKUP(Q868,立项!W:W,立项!H:H))</f>
        <v/>
      </c>
      <c r="N868" s="130" t="str">
        <f t="shared" si="80"/>
        <v/>
      </c>
      <c r="O868" s="130" t="str">
        <f t="shared" si="81"/>
        <v/>
      </c>
      <c r="P868" s="131" t="str">
        <f t="shared" si="82"/>
        <v/>
      </c>
      <c r="Q868" s="135" t="str">
        <f t="shared" si="83"/>
        <v/>
      </c>
      <c r="R868" s="103"/>
      <c r="S868" s="102"/>
      <c r="T868" s="102"/>
      <c r="U868" s="102"/>
    </row>
    <row r="869" s="93" customFormat="1" customHeight="1" spans="2:21">
      <c r="B869" s="94"/>
      <c r="C869" s="95"/>
      <c r="D869" s="95"/>
      <c r="E869" s="95"/>
      <c r="F869" s="96"/>
      <c r="G869" s="97"/>
      <c r="H869" s="98"/>
      <c r="I869" s="129" t="str">
        <f>IF(B869="","",_xlfn.XLOOKUP(N869,#REF!,#REF!))</f>
        <v/>
      </c>
      <c r="J869" s="126" t="str">
        <f>IF(B869="","",_xlfn.XLOOKUP(N869,#REF!,冷暖工资表!B:B))</f>
        <v/>
      </c>
      <c r="K869" s="126" t="str">
        <f t="shared" si="78"/>
        <v/>
      </c>
      <c r="L869" s="126" t="str">
        <f t="shared" si="79"/>
        <v/>
      </c>
      <c r="M869" s="126" t="str">
        <f>IF(Q869="","",_xlfn.XLOOKUP(Q869,立项!W:W,立项!H:H))</f>
        <v/>
      </c>
      <c r="N869" s="130" t="str">
        <f t="shared" si="80"/>
        <v/>
      </c>
      <c r="O869" s="130" t="str">
        <f t="shared" si="81"/>
        <v/>
      </c>
      <c r="P869" s="131" t="str">
        <f t="shared" si="82"/>
        <v/>
      </c>
      <c r="Q869" s="135" t="str">
        <f t="shared" si="83"/>
        <v/>
      </c>
      <c r="R869" s="103"/>
      <c r="S869" s="102"/>
      <c r="T869" s="102"/>
      <c r="U869" s="102"/>
    </row>
    <row r="870" s="93" customFormat="1" customHeight="1" spans="2:21">
      <c r="B870" s="94"/>
      <c r="C870" s="95"/>
      <c r="D870" s="95"/>
      <c r="E870" s="95"/>
      <c r="F870" s="96"/>
      <c r="G870" s="97"/>
      <c r="H870" s="98"/>
      <c r="I870" s="129" t="str">
        <f>IF(B870="","",_xlfn.XLOOKUP(N870,#REF!,#REF!))</f>
        <v/>
      </c>
      <c r="J870" s="126" t="str">
        <f>IF(B870="","",_xlfn.XLOOKUP(N870,#REF!,冷暖工资表!B:B))</f>
        <v/>
      </c>
      <c r="K870" s="126" t="str">
        <f t="shared" si="78"/>
        <v/>
      </c>
      <c r="L870" s="126" t="str">
        <f t="shared" si="79"/>
        <v/>
      </c>
      <c r="M870" s="126" t="str">
        <f>IF(Q870="","",_xlfn.XLOOKUP(Q870,立项!W:W,立项!H:H))</f>
        <v/>
      </c>
      <c r="N870" s="130" t="str">
        <f t="shared" si="80"/>
        <v/>
      </c>
      <c r="O870" s="130" t="str">
        <f t="shared" si="81"/>
        <v/>
      </c>
      <c r="P870" s="131" t="str">
        <f t="shared" si="82"/>
        <v/>
      </c>
      <c r="Q870" s="135" t="str">
        <f t="shared" si="83"/>
        <v/>
      </c>
      <c r="R870" s="103"/>
      <c r="S870" s="102"/>
      <c r="T870" s="102"/>
      <c r="U870" s="102"/>
    </row>
    <row r="871" s="93" customFormat="1" customHeight="1" spans="2:21">
      <c r="B871" s="94"/>
      <c r="C871" s="95"/>
      <c r="D871" s="95"/>
      <c r="E871" s="95"/>
      <c r="F871" s="96"/>
      <c r="G871" s="97"/>
      <c r="H871" s="98"/>
      <c r="I871" s="129" t="str">
        <f>IF(B871="","",_xlfn.XLOOKUP(N871,#REF!,#REF!))</f>
        <v/>
      </c>
      <c r="J871" s="126" t="str">
        <f>IF(B871="","",_xlfn.XLOOKUP(N871,#REF!,冷暖工资表!B:B))</f>
        <v/>
      </c>
      <c r="K871" s="126" t="str">
        <f t="shared" si="78"/>
        <v/>
      </c>
      <c r="L871" s="126" t="str">
        <f t="shared" si="79"/>
        <v/>
      </c>
      <c r="M871" s="126" t="str">
        <f>IF(Q871="","",_xlfn.XLOOKUP(Q871,立项!W:W,立项!H:H))</f>
        <v/>
      </c>
      <c r="N871" s="130" t="str">
        <f t="shared" si="80"/>
        <v/>
      </c>
      <c r="O871" s="130" t="str">
        <f t="shared" si="81"/>
        <v/>
      </c>
      <c r="P871" s="131" t="str">
        <f t="shared" si="82"/>
        <v/>
      </c>
      <c r="Q871" s="135" t="str">
        <f t="shared" si="83"/>
        <v/>
      </c>
      <c r="R871" s="103"/>
      <c r="S871" s="102"/>
      <c r="T871" s="102"/>
      <c r="U871" s="102"/>
    </row>
    <row r="872" s="93" customFormat="1" customHeight="1" spans="2:21">
      <c r="B872" s="94"/>
      <c r="C872" s="95"/>
      <c r="D872" s="95"/>
      <c r="E872" s="95"/>
      <c r="F872" s="96"/>
      <c r="G872" s="97"/>
      <c r="H872" s="98"/>
      <c r="I872" s="129" t="str">
        <f>IF(B872="","",_xlfn.XLOOKUP(N872,#REF!,#REF!))</f>
        <v/>
      </c>
      <c r="J872" s="126" t="str">
        <f>IF(B872="","",_xlfn.XLOOKUP(N872,#REF!,冷暖工资表!B:B))</f>
        <v/>
      </c>
      <c r="K872" s="126" t="str">
        <f t="shared" si="78"/>
        <v/>
      </c>
      <c r="L872" s="126" t="str">
        <f t="shared" si="79"/>
        <v/>
      </c>
      <c r="M872" s="126" t="str">
        <f>IF(Q872="","",_xlfn.XLOOKUP(Q872,立项!W:W,立项!H:H))</f>
        <v/>
      </c>
      <c r="N872" s="130" t="str">
        <f t="shared" si="80"/>
        <v/>
      </c>
      <c r="O872" s="130" t="str">
        <f t="shared" si="81"/>
        <v/>
      </c>
      <c r="P872" s="131" t="str">
        <f t="shared" si="82"/>
        <v/>
      </c>
      <c r="Q872" s="135" t="str">
        <f t="shared" si="83"/>
        <v/>
      </c>
      <c r="R872" s="103"/>
      <c r="S872" s="102"/>
      <c r="T872" s="102"/>
      <c r="U872" s="102"/>
    </row>
    <row r="873" s="93" customFormat="1" customHeight="1" spans="2:21">
      <c r="B873" s="94"/>
      <c r="C873" s="95"/>
      <c r="D873" s="95"/>
      <c r="E873" s="95"/>
      <c r="F873" s="96"/>
      <c r="G873" s="97"/>
      <c r="H873" s="98"/>
      <c r="I873" s="129" t="str">
        <f>IF(B873="","",_xlfn.XLOOKUP(N873,#REF!,#REF!))</f>
        <v/>
      </c>
      <c r="J873" s="126" t="str">
        <f>IF(B873="","",_xlfn.XLOOKUP(N873,#REF!,冷暖工资表!B:B))</f>
        <v/>
      </c>
      <c r="K873" s="126" t="str">
        <f t="shared" si="78"/>
        <v/>
      </c>
      <c r="L873" s="126" t="str">
        <f t="shared" si="79"/>
        <v/>
      </c>
      <c r="M873" s="126" t="str">
        <f>IF(Q873="","",_xlfn.XLOOKUP(Q873,立项!W:W,立项!H:H))</f>
        <v/>
      </c>
      <c r="N873" s="130" t="str">
        <f t="shared" si="80"/>
        <v/>
      </c>
      <c r="O873" s="130" t="str">
        <f t="shared" si="81"/>
        <v/>
      </c>
      <c r="P873" s="131" t="str">
        <f t="shared" si="82"/>
        <v/>
      </c>
      <c r="Q873" s="135" t="str">
        <f t="shared" si="83"/>
        <v/>
      </c>
      <c r="R873" s="103"/>
      <c r="S873" s="102"/>
      <c r="T873" s="102"/>
      <c r="U873" s="102"/>
    </row>
    <row r="874" s="93" customFormat="1" customHeight="1" spans="2:21">
      <c r="B874" s="94"/>
      <c r="C874" s="95"/>
      <c r="D874" s="95"/>
      <c r="E874" s="95"/>
      <c r="F874" s="96"/>
      <c r="G874" s="97"/>
      <c r="H874" s="98"/>
      <c r="I874" s="129" t="str">
        <f>IF(B874="","",_xlfn.XLOOKUP(N874,#REF!,#REF!))</f>
        <v/>
      </c>
      <c r="J874" s="126" t="str">
        <f>IF(B874="","",_xlfn.XLOOKUP(N874,#REF!,冷暖工资表!B:B))</f>
        <v/>
      </c>
      <c r="K874" s="126" t="str">
        <f t="shared" si="78"/>
        <v/>
      </c>
      <c r="L874" s="126" t="str">
        <f t="shared" si="79"/>
        <v/>
      </c>
      <c r="M874" s="126" t="str">
        <f>IF(Q874="","",_xlfn.XLOOKUP(Q874,立项!W:W,立项!H:H))</f>
        <v/>
      </c>
      <c r="N874" s="130" t="str">
        <f t="shared" si="80"/>
        <v/>
      </c>
      <c r="O874" s="130" t="str">
        <f t="shared" si="81"/>
        <v/>
      </c>
      <c r="P874" s="131" t="str">
        <f t="shared" si="82"/>
        <v/>
      </c>
      <c r="Q874" s="135" t="str">
        <f t="shared" si="83"/>
        <v/>
      </c>
      <c r="R874" s="103"/>
      <c r="S874" s="102"/>
      <c r="T874" s="102"/>
      <c r="U874" s="102"/>
    </row>
    <row r="875" s="93" customFormat="1" customHeight="1" spans="2:21">
      <c r="B875" s="94"/>
      <c r="C875" s="95"/>
      <c r="D875" s="95"/>
      <c r="E875" s="95"/>
      <c r="F875" s="96"/>
      <c r="G875" s="97"/>
      <c r="H875" s="98"/>
      <c r="I875" s="129" t="str">
        <f>IF(B875="","",_xlfn.XLOOKUP(N875,#REF!,#REF!))</f>
        <v/>
      </c>
      <c r="J875" s="126" t="str">
        <f>IF(B875="","",_xlfn.XLOOKUP(N875,#REF!,冷暖工资表!B:B))</f>
        <v/>
      </c>
      <c r="K875" s="126" t="str">
        <f t="shared" si="78"/>
        <v/>
      </c>
      <c r="L875" s="126" t="str">
        <f t="shared" si="79"/>
        <v/>
      </c>
      <c r="M875" s="126" t="str">
        <f>IF(Q875="","",_xlfn.XLOOKUP(Q875,立项!W:W,立项!H:H))</f>
        <v/>
      </c>
      <c r="N875" s="130" t="str">
        <f t="shared" si="80"/>
        <v/>
      </c>
      <c r="O875" s="130" t="str">
        <f t="shared" si="81"/>
        <v/>
      </c>
      <c r="P875" s="131" t="str">
        <f t="shared" si="82"/>
        <v/>
      </c>
      <c r="Q875" s="135" t="str">
        <f t="shared" si="83"/>
        <v/>
      </c>
      <c r="R875" s="103"/>
      <c r="S875" s="102"/>
      <c r="T875" s="102"/>
      <c r="U875" s="102"/>
    </row>
    <row r="876" s="93" customFormat="1" customHeight="1" spans="2:21">
      <c r="B876" s="94"/>
      <c r="C876" s="95"/>
      <c r="D876" s="95"/>
      <c r="E876" s="95"/>
      <c r="F876" s="96"/>
      <c r="G876" s="97"/>
      <c r="H876" s="98"/>
      <c r="I876" s="129" t="str">
        <f>IF(B876="","",_xlfn.XLOOKUP(N876,#REF!,#REF!))</f>
        <v/>
      </c>
      <c r="J876" s="126" t="str">
        <f>IF(B876="","",_xlfn.XLOOKUP(N876,#REF!,冷暖工资表!B:B))</f>
        <v/>
      </c>
      <c r="K876" s="126" t="str">
        <f t="shared" si="78"/>
        <v/>
      </c>
      <c r="L876" s="126" t="str">
        <f t="shared" si="79"/>
        <v/>
      </c>
      <c r="M876" s="126" t="str">
        <f>IF(Q876="","",_xlfn.XLOOKUP(Q876,立项!W:W,立项!H:H))</f>
        <v/>
      </c>
      <c r="N876" s="130" t="str">
        <f t="shared" si="80"/>
        <v/>
      </c>
      <c r="O876" s="130" t="str">
        <f t="shared" si="81"/>
        <v/>
      </c>
      <c r="P876" s="131" t="str">
        <f t="shared" si="82"/>
        <v/>
      </c>
      <c r="Q876" s="135" t="str">
        <f t="shared" si="83"/>
        <v/>
      </c>
      <c r="R876" s="103"/>
      <c r="S876" s="102"/>
      <c r="T876" s="102"/>
      <c r="U876" s="102"/>
    </row>
    <row r="877" s="93" customFormat="1" customHeight="1" spans="2:21">
      <c r="B877" s="94"/>
      <c r="C877" s="95"/>
      <c r="D877" s="95"/>
      <c r="E877" s="95"/>
      <c r="F877" s="96"/>
      <c r="G877" s="97"/>
      <c r="H877" s="98"/>
      <c r="I877" s="129" t="str">
        <f>IF(B877="","",_xlfn.XLOOKUP(N877,#REF!,#REF!))</f>
        <v/>
      </c>
      <c r="J877" s="126" t="str">
        <f>IF(B877="","",_xlfn.XLOOKUP(N877,#REF!,冷暖工资表!B:B))</f>
        <v/>
      </c>
      <c r="K877" s="126" t="str">
        <f t="shared" si="78"/>
        <v/>
      </c>
      <c r="L877" s="126" t="str">
        <f t="shared" si="79"/>
        <v/>
      </c>
      <c r="M877" s="126" t="str">
        <f>IF(Q877="","",_xlfn.XLOOKUP(Q877,立项!W:W,立项!H:H))</f>
        <v/>
      </c>
      <c r="N877" s="130" t="str">
        <f t="shared" si="80"/>
        <v/>
      </c>
      <c r="O877" s="130" t="str">
        <f t="shared" si="81"/>
        <v/>
      </c>
      <c r="P877" s="131" t="str">
        <f t="shared" si="82"/>
        <v/>
      </c>
      <c r="Q877" s="135" t="str">
        <f t="shared" si="83"/>
        <v/>
      </c>
      <c r="R877" s="103"/>
      <c r="S877" s="102"/>
      <c r="T877" s="102"/>
      <c r="U877" s="102"/>
    </row>
    <row r="878" s="93" customFormat="1" customHeight="1" spans="2:21">
      <c r="B878" s="94"/>
      <c r="C878" s="95"/>
      <c r="D878" s="95"/>
      <c r="E878" s="95"/>
      <c r="F878" s="96"/>
      <c r="G878" s="97"/>
      <c r="H878" s="98"/>
      <c r="I878" s="129" t="str">
        <f>IF(B878="","",_xlfn.XLOOKUP(N878,#REF!,#REF!))</f>
        <v/>
      </c>
      <c r="J878" s="126" t="str">
        <f>IF(B878="","",_xlfn.XLOOKUP(N878,#REF!,冷暖工资表!B:B))</f>
        <v/>
      </c>
      <c r="K878" s="126" t="str">
        <f t="shared" si="78"/>
        <v/>
      </c>
      <c r="L878" s="126" t="str">
        <f t="shared" si="79"/>
        <v/>
      </c>
      <c r="M878" s="126" t="str">
        <f>IF(Q878="","",_xlfn.XLOOKUP(Q878,立项!W:W,立项!H:H))</f>
        <v/>
      </c>
      <c r="N878" s="130" t="str">
        <f t="shared" si="80"/>
        <v/>
      </c>
      <c r="O878" s="130" t="str">
        <f t="shared" si="81"/>
        <v/>
      </c>
      <c r="P878" s="131" t="str">
        <f t="shared" si="82"/>
        <v/>
      </c>
      <c r="Q878" s="135" t="str">
        <f t="shared" si="83"/>
        <v/>
      </c>
      <c r="R878" s="103"/>
      <c r="S878" s="102"/>
      <c r="T878" s="102"/>
      <c r="U878" s="102"/>
    </row>
    <row r="879" s="93" customFormat="1" customHeight="1" spans="2:21">
      <c r="B879" s="94"/>
      <c r="C879" s="95"/>
      <c r="D879" s="95"/>
      <c r="E879" s="95"/>
      <c r="F879" s="96"/>
      <c r="G879" s="97"/>
      <c r="H879" s="98"/>
      <c r="I879" s="129" t="str">
        <f>IF(B879="","",_xlfn.XLOOKUP(N879,#REF!,#REF!))</f>
        <v/>
      </c>
      <c r="J879" s="126" t="str">
        <f>IF(B879="","",_xlfn.XLOOKUP(N879,#REF!,冷暖工资表!B:B))</f>
        <v/>
      </c>
      <c r="K879" s="126" t="str">
        <f t="shared" si="78"/>
        <v/>
      </c>
      <c r="L879" s="126" t="str">
        <f t="shared" si="79"/>
        <v/>
      </c>
      <c r="M879" s="126" t="str">
        <f>IF(Q879="","",_xlfn.XLOOKUP(Q879,立项!W:W,立项!H:H))</f>
        <v/>
      </c>
      <c r="N879" s="130" t="str">
        <f t="shared" si="80"/>
        <v/>
      </c>
      <c r="O879" s="130" t="str">
        <f t="shared" si="81"/>
        <v/>
      </c>
      <c r="P879" s="131" t="str">
        <f t="shared" si="82"/>
        <v/>
      </c>
      <c r="Q879" s="135" t="str">
        <f t="shared" si="83"/>
        <v/>
      </c>
      <c r="R879" s="103"/>
      <c r="S879" s="102"/>
      <c r="T879" s="102"/>
      <c r="U879" s="102"/>
    </row>
    <row r="880" s="93" customFormat="1" customHeight="1" spans="2:21">
      <c r="B880" s="94"/>
      <c r="C880" s="95"/>
      <c r="D880" s="95"/>
      <c r="E880" s="95"/>
      <c r="F880" s="96"/>
      <c r="G880" s="97"/>
      <c r="H880" s="98"/>
      <c r="I880" s="129" t="str">
        <f>IF(B880="","",_xlfn.XLOOKUP(N880,#REF!,#REF!))</f>
        <v/>
      </c>
      <c r="J880" s="126" t="str">
        <f>IF(B880="","",_xlfn.XLOOKUP(N880,#REF!,冷暖工资表!B:B))</f>
        <v/>
      </c>
      <c r="K880" s="126" t="str">
        <f t="shared" si="78"/>
        <v/>
      </c>
      <c r="L880" s="126" t="str">
        <f t="shared" si="79"/>
        <v/>
      </c>
      <c r="M880" s="126" t="str">
        <f>IF(Q880="","",_xlfn.XLOOKUP(Q880,立项!W:W,立项!H:H))</f>
        <v/>
      </c>
      <c r="N880" s="130" t="str">
        <f t="shared" si="80"/>
        <v/>
      </c>
      <c r="O880" s="130" t="str">
        <f t="shared" si="81"/>
        <v/>
      </c>
      <c r="P880" s="131" t="str">
        <f t="shared" si="82"/>
        <v/>
      </c>
      <c r="Q880" s="135" t="str">
        <f t="shared" si="83"/>
        <v/>
      </c>
      <c r="R880" s="103"/>
      <c r="S880" s="102"/>
      <c r="T880" s="102"/>
      <c r="U880" s="102"/>
    </row>
    <row r="881" s="93" customFormat="1" customHeight="1" spans="2:21">
      <c r="B881" s="94"/>
      <c r="C881" s="95"/>
      <c r="D881" s="95"/>
      <c r="E881" s="95"/>
      <c r="F881" s="96"/>
      <c r="G881" s="97"/>
      <c r="H881" s="98"/>
      <c r="I881" s="129" t="str">
        <f>IF(B881="","",_xlfn.XLOOKUP(N881,#REF!,#REF!))</f>
        <v/>
      </c>
      <c r="J881" s="126" t="str">
        <f>IF(B881="","",_xlfn.XLOOKUP(N881,#REF!,冷暖工资表!B:B))</f>
        <v/>
      </c>
      <c r="K881" s="126" t="str">
        <f t="shared" si="78"/>
        <v/>
      </c>
      <c r="L881" s="126" t="str">
        <f t="shared" si="79"/>
        <v/>
      </c>
      <c r="M881" s="126" t="str">
        <f>IF(Q881="","",_xlfn.XLOOKUP(Q881,立项!W:W,立项!H:H))</f>
        <v/>
      </c>
      <c r="N881" s="130" t="str">
        <f t="shared" si="80"/>
        <v/>
      </c>
      <c r="O881" s="130" t="str">
        <f t="shared" si="81"/>
        <v/>
      </c>
      <c r="P881" s="131" t="str">
        <f t="shared" si="82"/>
        <v/>
      </c>
      <c r="Q881" s="135" t="str">
        <f t="shared" si="83"/>
        <v/>
      </c>
      <c r="R881" s="103"/>
      <c r="S881" s="102"/>
      <c r="T881" s="102"/>
      <c r="U881" s="102"/>
    </row>
    <row r="882" s="93" customFormat="1" customHeight="1" spans="2:21">
      <c r="B882" s="94"/>
      <c r="C882" s="95"/>
      <c r="D882" s="95"/>
      <c r="E882" s="95"/>
      <c r="F882" s="96"/>
      <c r="G882" s="97"/>
      <c r="H882" s="98"/>
      <c r="I882" s="129" t="str">
        <f>IF(B882="","",_xlfn.XLOOKUP(N882,#REF!,#REF!))</f>
        <v/>
      </c>
      <c r="J882" s="126" t="str">
        <f>IF(B882="","",_xlfn.XLOOKUP(N882,#REF!,冷暖工资表!B:B))</f>
        <v/>
      </c>
      <c r="K882" s="126" t="str">
        <f t="shared" si="78"/>
        <v/>
      </c>
      <c r="L882" s="126" t="str">
        <f t="shared" si="79"/>
        <v/>
      </c>
      <c r="M882" s="126" t="str">
        <f>IF(Q882="","",_xlfn.XLOOKUP(Q882,立项!W:W,立项!H:H))</f>
        <v/>
      </c>
      <c r="N882" s="130" t="str">
        <f t="shared" si="80"/>
        <v/>
      </c>
      <c r="O882" s="130" t="str">
        <f t="shared" si="81"/>
        <v/>
      </c>
      <c r="P882" s="131" t="str">
        <f t="shared" si="82"/>
        <v/>
      </c>
      <c r="Q882" s="135" t="str">
        <f t="shared" si="83"/>
        <v/>
      </c>
      <c r="R882" s="103"/>
      <c r="S882" s="102"/>
      <c r="T882" s="102"/>
      <c r="U882" s="102"/>
    </row>
    <row r="883" s="93" customFormat="1" customHeight="1" spans="2:21">
      <c r="B883" s="94"/>
      <c r="C883" s="95"/>
      <c r="D883" s="95"/>
      <c r="E883" s="95"/>
      <c r="F883" s="96"/>
      <c r="G883" s="97"/>
      <c r="H883" s="98"/>
      <c r="I883" s="129" t="str">
        <f>IF(B883="","",_xlfn.XLOOKUP(N883,#REF!,#REF!))</f>
        <v/>
      </c>
      <c r="J883" s="126" t="str">
        <f>IF(B883="","",_xlfn.XLOOKUP(N883,#REF!,冷暖工资表!B:B))</f>
        <v/>
      </c>
      <c r="K883" s="126" t="str">
        <f t="shared" si="78"/>
        <v/>
      </c>
      <c r="L883" s="126" t="str">
        <f t="shared" si="79"/>
        <v/>
      </c>
      <c r="M883" s="126" t="str">
        <f>IF(Q883="","",_xlfn.XLOOKUP(Q883,立项!W:W,立项!H:H))</f>
        <v/>
      </c>
      <c r="N883" s="130" t="str">
        <f t="shared" si="80"/>
        <v/>
      </c>
      <c r="O883" s="130" t="str">
        <f t="shared" si="81"/>
        <v/>
      </c>
      <c r="P883" s="131" t="str">
        <f t="shared" si="82"/>
        <v/>
      </c>
      <c r="Q883" s="135" t="str">
        <f t="shared" si="83"/>
        <v/>
      </c>
      <c r="R883" s="103"/>
      <c r="S883" s="102"/>
      <c r="T883" s="102"/>
      <c r="U883" s="102"/>
    </row>
    <row r="884" s="93" customFormat="1" customHeight="1" spans="2:21">
      <c r="B884" s="94"/>
      <c r="C884" s="95"/>
      <c r="D884" s="95"/>
      <c r="E884" s="95"/>
      <c r="F884" s="96"/>
      <c r="G884" s="97"/>
      <c r="H884" s="98"/>
      <c r="I884" s="129" t="str">
        <f>IF(B884="","",_xlfn.XLOOKUP(N884,#REF!,#REF!))</f>
        <v/>
      </c>
      <c r="J884" s="126" t="str">
        <f>IF(B884="","",_xlfn.XLOOKUP(N884,#REF!,冷暖工资表!B:B))</f>
        <v/>
      </c>
      <c r="K884" s="126" t="str">
        <f t="shared" si="78"/>
        <v/>
      </c>
      <c r="L884" s="126" t="str">
        <f t="shared" si="79"/>
        <v/>
      </c>
      <c r="M884" s="126" t="str">
        <f>IF(Q884="","",_xlfn.XLOOKUP(Q884,立项!W:W,立项!H:H))</f>
        <v/>
      </c>
      <c r="N884" s="130" t="str">
        <f t="shared" si="80"/>
        <v/>
      </c>
      <c r="O884" s="130" t="str">
        <f t="shared" si="81"/>
        <v/>
      </c>
      <c r="P884" s="131" t="str">
        <f t="shared" si="82"/>
        <v/>
      </c>
      <c r="Q884" s="135" t="str">
        <f t="shared" si="83"/>
        <v/>
      </c>
      <c r="R884" s="103"/>
      <c r="S884" s="102"/>
      <c r="T884" s="102"/>
      <c r="U884" s="102"/>
    </row>
    <row r="885" s="93" customFormat="1" customHeight="1" spans="2:21">
      <c r="B885" s="94"/>
      <c r="C885" s="95"/>
      <c r="D885" s="95"/>
      <c r="E885" s="95"/>
      <c r="F885" s="96"/>
      <c r="G885" s="97"/>
      <c r="H885" s="98"/>
      <c r="I885" s="129" t="str">
        <f>IF(B885="","",_xlfn.XLOOKUP(N885,#REF!,#REF!))</f>
        <v/>
      </c>
      <c r="J885" s="126" t="str">
        <f>IF(B885="","",_xlfn.XLOOKUP(N885,#REF!,冷暖工资表!B:B))</f>
        <v/>
      </c>
      <c r="K885" s="126" t="str">
        <f t="shared" si="78"/>
        <v/>
      </c>
      <c r="L885" s="126" t="str">
        <f t="shared" si="79"/>
        <v/>
      </c>
      <c r="M885" s="126" t="str">
        <f>IF(Q885="","",_xlfn.XLOOKUP(Q885,立项!W:W,立项!H:H))</f>
        <v/>
      </c>
      <c r="N885" s="130" t="str">
        <f t="shared" si="80"/>
        <v/>
      </c>
      <c r="O885" s="130" t="str">
        <f t="shared" si="81"/>
        <v/>
      </c>
      <c r="P885" s="131" t="str">
        <f t="shared" si="82"/>
        <v/>
      </c>
      <c r="Q885" s="135" t="str">
        <f t="shared" si="83"/>
        <v/>
      </c>
      <c r="R885" s="103"/>
      <c r="S885" s="102"/>
      <c r="T885" s="102"/>
      <c r="U885" s="102"/>
    </row>
    <row r="886" s="93" customFormat="1" customHeight="1" spans="2:21">
      <c r="B886" s="94"/>
      <c r="C886" s="95"/>
      <c r="D886" s="95"/>
      <c r="E886" s="95"/>
      <c r="F886" s="96"/>
      <c r="G886" s="97"/>
      <c r="H886" s="98"/>
      <c r="I886" s="129" t="str">
        <f>IF(B886="","",_xlfn.XLOOKUP(N886,#REF!,#REF!))</f>
        <v/>
      </c>
      <c r="J886" s="126" t="str">
        <f>IF(B886="","",_xlfn.XLOOKUP(N886,#REF!,冷暖工资表!B:B))</f>
        <v/>
      </c>
      <c r="K886" s="126" t="str">
        <f t="shared" si="78"/>
        <v/>
      </c>
      <c r="L886" s="126" t="str">
        <f t="shared" si="79"/>
        <v/>
      </c>
      <c r="M886" s="126" t="str">
        <f>IF(Q886="","",_xlfn.XLOOKUP(Q886,立项!W:W,立项!H:H))</f>
        <v/>
      </c>
      <c r="N886" s="130" t="str">
        <f t="shared" si="80"/>
        <v/>
      </c>
      <c r="O886" s="130" t="str">
        <f t="shared" si="81"/>
        <v/>
      </c>
      <c r="P886" s="131" t="str">
        <f t="shared" si="82"/>
        <v/>
      </c>
      <c r="Q886" s="135" t="str">
        <f t="shared" si="83"/>
        <v/>
      </c>
      <c r="R886" s="103"/>
      <c r="S886" s="102"/>
      <c r="T886" s="102"/>
      <c r="U886" s="102"/>
    </row>
    <row r="887" s="93" customFormat="1" customHeight="1" spans="2:21">
      <c r="B887" s="94"/>
      <c r="C887" s="95"/>
      <c r="D887" s="95"/>
      <c r="E887" s="95"/>
      <c r="F887" s="96"/>
      <c r="G887" s="97"/>
      <c r="H887" s="98"/>
      <c r="I887" s="129" t="str">
        <f>IF(B887="","",_xlfn.XLOOKUP(N887,#REF!,#REF!))</f>
        <v/>
      </c>
      <c r="J887" s="126" t="str">
        <f>IF(B887="","",_xlfn.XLOOKUP(N887,#REF!,冷暖工资表!B:B))</f>
        <v/>
      </c>
      <c r="K887" s="126" t="str">
        <f t="shared" si="78"/>
        <v/>
      </c>
      <c r="L887" s="126" t="str">
        <f t="shared" si="79"/>
        <v/>
      </c>
      <c r="M887" s="126" t="str">
        <f>IF(Q887="","",_xlfn.XLOOKUP(Q887,立项!W:W,立项!H:H))</f>
        <v/>
      </c>
      <c r="N887" s="130" t="str">
        <f t="shared" si="80"/>
        <v/>
      </c>
      <c r="O887" s="130" t="str">
        <f t="shared" si="81"/>
        <v/>
      </c>
      <c r="P887" s="131" t="str">
        <f t="shared" si="82"/>
        <v/>
      </c>
      <c r="Q887" s="135" t="str">
        <f t="shared" si="83"/>
        <v/>
      </c>
      <c r="R887" s="103"/>
      <c r="S887" s="102"/>
      <c r="T887" s="102"/>
      <c r="U887" s="102"/>
    </row>
    <row r="888" s="93" customFormat="1" customHeight="1" spans="2:21">
      <c r="B888" s="94"/>
      <c r="C888" s="95"/>
      <c r="D888" s="95"/>
      <c r="E888" s="95"/>
      <c r="F888" s="96"/>
      <c r="G888" s="97"/>
      <c r="H888" s="98"/>
      <c r="I888" s="129" t="str">
        <f>IF(B888="","",_xlfn.XLOOKUP(N888,#REF!,#REF!))</f>
        <v/>
      </c>
      <c r="J888" s="126" t="str">
        <f>IF(B888="","",_xlfn.XLOOKUP(N888,#REF!,冷暖工资表!B:B))</f>
        <v/>
      </c>
      <c r="K888" s="126" t="str">
        <f t="shared" si="78"/>
        <v/>
      </c>
      <c r="L888" s="126" t="str">
        <f t="shared" si="79"/>
        <v/>
      </c>
      <c r="M888" s="126" t="str">
        <f>IF(Q888="","",_xlfn.XLOOKUP(Q888,立项!W:W,立项!H:H))</f>
        <v/>
      </c>
      <c r="N888" s="130" t="str">
        <f t="shared" si="80"/>
        <v/>
      </c>
      <c r="O888" s="130" t="str">
        <f t="shared" si="81"/>
        <v/>
      </c>
      <c r="P888" s="131" t="str">
        <f t="shared" si="82"/>
        <v/>
      </c>
      <c r="Q888" s="135" t="str">
        <f t="shared" si="83"/>
        <v/>
      </c>
      <c r="R888" s="103"/>
      <c r="S888" s="102"/>
      <c r="T888" s="102"/>
      <c r="U888" s="102"/>
    </row>
    <row r="889" s="93" customFormat="1" customHeight="1" spans="2:21">
      <c r="B889" s="94"/>
      <c r="C889" s="95"/>
      <c r="D889" s="95"/>
      <c r="E889" s="95"/>
      <c r="F889" s="96"/>
      <c r="G889" s="97"/>
      <c r="H889" s="98"/>
      <c r="I889" s="129" t="str">
        <f>IF(B889="","",_xlfn.XLOOKUP(N889,#REF!,#REF!))</f>
        <v/>
      </c>
      <c r="J889" s="126" t="str">
        <f>IF(B889="","",_xlfn.XLOOKUP(N889,#REF!,冷暖工资表!B:B))</f>
        <v/>
      </c>
      <c r="K889" s="126" t="str">
        <f t="shared" si="78"/>
        <v/>
      </c>
      <c r="L889" s="126" t="str">
        <f t="shared" si="79"/>
        <v/>
      </c>
      <c r="M889" s="126" t="str">
        <f>IF(Q889="","",_xlfn.XLOOKUP(Q889,立项!W:W,立项!H:H))</f>
        <v/>
      </c>
      <c r="N889" s="130" t="str">
        <f t="shared" si="80"/>
        <v/>
      </c>
      <c r="O889" s="130" t="str">
        <f t="shared" si="81"/>
        <v/>
      </c>
      <c r="P889" s="131" t="str">
        <f t="shared" si="82"/>
        <v/>
      </c>
      <c r="Q889" s="135" t="str">
        <f t="shared" si="83"/>
        <v/>
      </c>
      <c r="R889" s="103"/>
      <c r="S889" s="102"/>
      <c r="T889" s="102"/>
      <c r="U889" s="102"/>
    </row>
    <row r="890" s="93" customFormat="1" customHeight="1" spans="2:21">
      <c r="B890" s="94"/>
      <c r="C890" s="95"/>
      <c r="D890" s="95"/>
      <c r="E890" s="95"/>
      <c r="F890" s="96"/>
      <c r="G890" s="97"/>
      <c r="H890" s="98"/>
      <c r="I890" s="129" t="str">
        <f>IF(B890="","",_xlfn.XLOOKUP(N890,#REF!,#REF!))</f>
        <v/>
      </c>
      <c r="J890" s="126" t="str">
        <f>IF(B890="","",_xlfn.XLOOKUP(N890,#REF!,冷暖工资表!B:B))</f>
        <v/>
      </c>
      <c r="K890" s="126" t="str">
        <f t="shared" si="78"/>
        <v/>
      </c>
      <c r="L890" s="126" t="str">
        <f t="shared" si="79"/>
        <v/>
      </c>
      <c r="M890" s="126" t="str">
        <f>IF(Q890="","",_xlfn.XLOOKUP(Q890,立项!W:W,立项!H:H))</f>
        <v/>
      </c>
      <c r="N890" s="130" t="str">
        <f t="shared" si="80"/>
        <v/>
      </c>
      <c r="O890" s="130" t="str">
        <f t="shared" si="81"/>
        <v/>
      </c>
      <c r="P890" s="131" t="str">
        <f t="shared" si="82"/>
        <v/>
      </c>
      <c r="Q890" s="135" t="str">
        <f t="shared" si="83"/>
        <v/>
      </c>
      <c r="R890" s="103"/>
      <c r="S890" s="102"/>
      <c r="T890" s="102"/>
      <c r="U890" s="102"/>
    </row>
    <row r="891" s="93" customFormat="1" customHeight="1" spans="2:21">
      <c r="B891" s="94"/>
      <c r="C891" s="95"/>
      <c r="D891" s="95"/>
      <c r="E891" s="95"/>
      <c r="F891" s="96"/>
      <c r="G891" s="97"/>
      <c r="H891" s="98"/>
      <c r="I891" s="129" t="str">
        <f>IF(B891="","",_xlfn.XLOOKUP(N891,#REF!,#REF!))</f>
        <v/>
      </c>
      <c r="J891" s="126" t="str">
        <f>IF(B891="","",_xlfn.XLOOKUP(N891,#REF!,冷暖工资表!B:B))</f>
        <v/>
      </c>
      <c r="K891" s="126" t="str">
        <f t="shared" si="78"/>
        <v/>
      </c>
      <c r="L891" s="126" t="str">
        <f t="shared" si="79"/>
        <v/>
      </c>
      <c r="M891" s="126" t="str">
        <f>IF(Q891="","",_xlfn.XLOOKUP(Q891,立项!W:W,立项!H:H))</f>
        <v/>
      </c>
      <c r="N891" s="130" t="str">
        <f t="shared" si="80"/>
        <v/>
      </c>
      <c r="O891" s="130" t="str">
        <f t="shared" si="81"/>
        <v/>
      </c>
      <c r="P891" s="131" t="str">
        <f t="shared" si="82"/>
        <v/>
      </c>
      <c r="Q891" s="135" t="str">
        <f t="shared" si="83"/>
        <v/>
      </c>
      <c r="R891" s="103"/>
      <c r="S891" s="102"/>
      <c r="T891" s="102"/>
      <c r="U891" s="102"/>
    </row>
    <row r="892" s="93" customFormat="1" customHeight="1" spans="2:21">
      <c r="B892" s="94"/>
      <c r="C892" s="95"/>
      <c r="D892" s="95"/>
      <c r="E892" s="95"/>
      <c r="F892" s="96"/>
      <c r="G892" s="97"/>
      <c r="H892" s="98"/>
      <c r="I892" s="129" t="str">
        <f>IF(B892="","",_xlfn.XLOOKUP(N892,#REF!,#REF!))</f>
        <v/>
      </c>
      <c r="J892" s="126" t="str">
        <f>IF(B892="","",_xlfn.XLOOKUP(N892,#REF!,冷暖工资表!B:B))</f>
        <v/>
      </c>
      <c r="K892" s="126" t="str">
        <f t="shared" si="78"/>
        <v/>
      </c>
      <c r="L892" s="126" t="str">
        <f t="shared" si="79"/>
        <v/>
      </c>
      <c r="M892" s="126" t="str">
        <f>IF(Q892="","",_xlfn.XLOOKUP(Q892,立项!W:W,立项!H:H))</f>
        <v/>
      </c>
      <c r="N892" s="130" t="str">
        <f t="shared" si="80"/>
        <v/>
      </c>
      <c r="O892" s="130" t="str">
        <f t="shared" si="81"/>
        <v/>
      </c>
      <c r="P892" s="131" t="str">
        <f t="shared" si="82"/>
        <v/>
      </c>
      <c r="Q892" s="135" t="str">
        <f t="shared" si="83"/>
        <v/>
      </c>
      <c r="R892" s="103"/>
      <c r="S892" s="102"/>
      <c r="T892" s="102"/>
      <c r="U892" s="102"/>
    </row>
    <row r="893" s="93" customFormat="1" customHeight="1" spans="2:21">
      <c r="B893" s="94"/>
      <c r="C893" s="95"/>
      <c r="D893" s="95"/>
      <c r="E893" s="95"/>
      <c r="F893" s="96"/>
      <c r="G893" s="97"/>
      <c r="H893" s="98"/>
      <c r="I893" s="129" t="str">
        <f>IF(B893="","",_xlfn.XLOOKUP(N893,#REF!,#REF!))</f>
        <v/>
      </c>
      <c r="J893" s="126" t="str">
        <f>IF(B893="","",_xlfn.XLOOKUP(N893,#REF!,冷暖工资表!B:B))</f>
        <v/>
      </c>
      <c r="K893" s="126" t="str">
        <f t="shared" si="78"/>
        <v/>
      </c>
      <c r="L893" s="126" t="str">
        <f t="shared" si="79"/>
        <v/>
      </c>
      <c r="M893" s="126" t="str">
        <f>IF(Q893="","",_xlfn.XLOOKUP(Q893,立项!W:W,立项!H:H))</f>
        <v/>
      </c>
      <c r="N893" s="130" t="str">
        <f t="shared" si="80"/>
        <v/>
      </c>
      <c r="O893" s="130" t="str">
        <f t="shared" si="81"/>
        <v/>
      </c>
      <c r="P893" s="131" t="str">
        <f t="shared" si="82"/>
        <v/>
      </c>
      <c r="Q893" s="135" t="str">
        <f t="shared" si="83"/>
        <v/>
      </c>
      <c r="R893" s="103"/>
      <c r="S893" s="102"/>
      <c r="T893" s="102"/>
      <c r="U893" s="102"/>
    </row>
    <row r="894" s="93" customFormat="1" customHeight="1" spans="2:21">
      <c r="B894" s="94"/>
      <c r="C894" s="95"/>
      <c r="D894" s="95"/>
      <c r="E894" s="95"/>
      <c r="F894" s="96"/>
      <c r="G894" s="97"/>
      <c r="H894" s="98"/>
      <c r="I894" s="129" t="str">
        <f>IF(B894="","",_xlfn.XLOOKUP(N894,#REF!,#REF!))</f>
        <v/>
      </c>
      <c r="J894" s="126" t="str">
        <f>IF(B894="","",_xlfn.XLOOKUP(N894,#REF!,冷暖工资表!B:B))</f>
        <v/>
      </c>
      <c r="K894" s="126" t="str">
        <f t="shared" si="78"/>
        <v/>
      </c>
      <c r="L894" s="126" t="str">
        <f t="shared" si="79"/>
        <v/>
      </c>
      <c r="M894" s="126" t="str">
        <f>IF(Q894="","",_xlfn.XLOOKUP(Q894,立项!W:W,立项!H:H))</f>
        <v/>
      </c>
      <c r="N894" s="130" t="str">
        <f t="shared" si="80"/>
        <v/>
      </c>
      <c r="O894" s="130" t="str">
        <f t="shared" si="81"/>
        <v/>
      </c>
      <c r="P894" s="131" t="str">
        <f t="shared" si="82"/>
        <v/>
      </c>
      <c r="Q894" s="135" t="str">
        <f t="shared" si="83"/>
        <v/>
      </c>
      <c r="R894" s="103"/>
      <c r="S894" s="102"/>
      <c r="T894" s="102"/>
      <c r="U894" s="102"/>
    </row>
    <row r="895" s="93" customFormat="1" customHeight="1" spans="2:21">
      <c r="B895" s="94"/>
      <c r="C895" s="95"/>
      <c r="D895" s="95"/>
      <c r="E895" s="95"/>
      <c r="F895" s="96"/>
      <c r="G895" s="97"/>
      <c r="H895" s="98"/>
      <c r="I895" s="129" t="str">
        <f>IF(B895="","",_xlfn.XLOOKUP(N895,#REF!,#REF!))</f>
        <v/>
      </c>
      <c r="J895" s="126" t="str">
        <f>IF(B895="","",_xlfn.XLOOKUP(N895,#REF!,冷暖工资表!B:B))</f>
        <v/>
      </c>
      <c r="K895" s="126" t="str">
        <f t="shared" si="78"/>
        <v/>
      </c>
      <c r="L895" s="126" t="str">
        <f t="shared" si="79"/>
        <v/>
      </c>
      <c r="M895" s="126" t="str">
        <f>IF(Q895="","",_xlfn.XLOOKUP(Q895,立项!W:W,立项!H:H))</f>
        <v/>
      </c>
      <c r="N895" s="130" t="str">
        <f t="shared" si="80"/>
        <v/>
      </c>
      <c r="O895" s="130" t="str">
        <f t="shared" si="81"/>
        <v/>
      </c>
      <c r="P895" s="131" t="str">
        <f t="shared" si="82"/>
        <v/>
      </c>
      <c r="Q895" s="135" t="str">
        <f t="shared" si="83"/>
        <v/>
      </c>
      <c r="R895" s="103"/>
      <c r="S895" s="102"/>
      <c r="T895" s="102"/>
      <c r="U895" s="102"/>
    </row>
    <row r="896" s="93" customFormat="1" customHeight="1" spans="2:21">
      <c r="B896" s="94"/>
      <c r="C896" s="95"/>
      <c r="D896" s="95"/>
      <c r="E896" s="95"/>
      <c r="F896" s="96"/>
      <c r="G896" s="97"/>
      <c r="H896" s="98"/>
      <c r="I896" s="129" t="str">
        <f>IF(B896="","",_xlfn.XLOOKUP(N896,#REF!,#REF!))</f>
        <v/>
      </c>
      <c r="J896" s="126" t="str">
        <f>IF(B896="","",_xlfn.XLOOKUP(N896,#REF!,冷暖工资表!B:B))</f>
        <v/>
      </c>
      <c r="K896" s="126" t="str">
        <f t="shared" si="78"/>
        <v/>
      </c>
      <c r="L896" s="126" t="str">
        <f t="shared" si="79"/>
        <v/>
      </c>
      <c r="M896" s="126" t="str">
        <f>IF(Q896="","",_xlfn.XLOOKUP(Q896,立项!W:W,立项!H:H))</f>
        <v/>
      </c>
      <c r="N896" s="130" t="str">
        <f t="shared" si="80"/>
        <v/>
      </c>
      <c r="O896" s="130" t="str">
        <f t="shared" si="81"/>
        <v/>
      </c>
      <c r="P896" s="131" t="str">
        <f t="shared" si="82"/>
        <v/>
      </c>
      <c r="Q896" s="135" t="str">
        <f t="shared" si="83"/>
        <v/>
      </c>
      <c r="R896" s="103"/>
      <c r="S896" s="102"/>
      <c r="T896" s="102"/>
      <c r="U896" s="102"/>
    </row>
    <row r="897" s="93" customFormat="1" customHeight="1" spans="2:21">
      <c r="B897" s="94"/>
      <c r="C897" s="95"/>
      <c r="D897" s="95"/>
      <c r="E897" s="95"/>
      <c r="F897" s="96"/>
      <c r="G897" s="97"/>
      <c r="H897" s="98"/>
      <c r="I897" s="129" t="str">
        <f>IF(B897="","",_xlfn.XLOOKUP(N897,#REF!,#REF!))</f>
        <v/>
      </c>
      <c r="J897" s="126" t="str">
        <f>IF(B897="","",_xlfn.XLOOKUP(N897,#REF!,冷暖工资表!B:B))</f>
        <v/>
      </c>
      <c r="K897" s="126" t="str">
        <f t="shared" si="78"/>
        <v/>
      </c>
      <c r="L897" s="126" t="str">
        <f t="shared" si="79"/>
        <v/>
      </c>
      <c r="M897" s="126" t="str">
        <f>IF(Q897="","",_xlfn.XLOOKUP(Q897,立项!W:W,立项!H:H))</f>
        <v/>
      </c>
      <c r="N897" s="130" t="str">
        <f t="shared" si="80"/>
        <v/>
      </c>
      <c r="O897" s="130" t="str">
        <f t="shared" si="81"/>
        <v/>
      </c>
      <c r="P897" s="131" t="str">
        <f t="shared" si="82"/>
        <v/>
      </c>
      <c r="Q897" s="135" t="str">
        <f t="shared" si="83"/>
        <v/>
      </c>
      <c r="R897" s="103"/>
      <c r="S897" s="102"/>
      <c r="T897" s="102"/>
      <c r="U897" s="102"/>
    </row>
    <row r="898" s="93" customFormat="1" customHeight="1" spans="2:21">
      <c r="B898" s="94"/>
      <c r="C898" s="95"/>
      <c r="D898" s="95"/>
      <c r="E898" s="95"/>
      <c r="F898" s="96"/>
      <c r="G898" s="97"/>
      <c r="H898" s="98"/>
      <c r="I898" s="129" t="str">
        <f>IF(B898="","",_xlfn.XLOOKUP(N898,#REF!,#REF!))</f>
        <v/>
      </c>
      <c r="J898" s="126" t="str">
        <f>IF(B898="","",_xlfn.XLOOKUP(N898,#REF!,冷暖工资表!B:B))</f>
        <v/>
      </c>
      <c r="K898" s="126" t="str">
        <f t="shared" ref="K898:K961" si="84">IF(F898="","",F898-L898)</f>
        <v/>
      </c>
      <c r="L898" s="126" t="str">
        <f t="shared" ref="L898:L961" si="85">IF(F898="","",F898*G898/(1+G898))</f>
        <v/>
      </c>
      <c r="M898" s="126" t="str">
        <f>IF(Q898="","",_xlfn.XLOOKUP(Q898,立项!W:W,立项!H:H))</f>
        <v/>
      </c>
      <c r="N898" s="130" t="str">
        <f t="shared" ref="N898:N961" si="86">IF(H898="","",LEFT(B898,7))</f>
        <v/>
      </c>
      <c r="O898" s="130" t="str">
        <f t="shared" ref="O898:O961" si="87">IF(H898="","",MONTH(H898))</f>
        <v/>
      </c>
      <c r="P898" s="131" t="str">
        <f t="shared" ref="P898:P961" si="88">IF(H898="","",DAY(H898))</f>
        <v/>
      </c>
      <c r="Q898" s="135" t="str">
        <f t="shared" ref="Q898:Q961" si="89">IF(B898="","",MID(B898,9,16))</f>
        <v/>
      </c>
      <c r="R898" s="103"/>
      <c r="S898" s="102"/>
      <c r="T898" s="102"/>
      <c r="U898" s="102"/>
    </row>
    <row r="899" s="93" customFormat="1" customHeight="1" spans="2:21">
      <c r="B899" s="94"/>
      <c r="C899" s="95"/>
      <c r="D899" s="95"/>
      <c r="E899" s="95"/>
      <c r="F899" s="96"/>
      <c r="G899" s="97"/>
      <c r="H899" s="98"/>
      <c r="I899" s="129" t="str">
        <f>IF(B899="","",_xlfn.XLOOKUP(N899,#REF!,#REF!))</f>
        <v/>
      </c>
      <c r="J899" s="126" t="str">
        <f>IF(B899="","",_xlfn.XLOOKUP(N899,#REF!,冷暖工资表!B:B))</f>
        <v/>
      </c>
      <c r="K899" s="126" t="str">
        <f t="shared" si="84"/>
        <v/>
      </c>
      <c r="L899" s="126" t="str">
        <f t="shared" si="85"/>
        <v/>
      </c>
      <c r="M899" s="126" t="str">
        <f>IF(Q899="","",_xlfn.XLOOKUP(Q899,立项!W:W,立项!H:H))</f>
        <v/>
      </c>
      <c r="N899" s="130" t="str">
        <f t="shared" si="86"/>
        <v/>
      </c>
      <c r="O899" s="130" t="str">
        <f t="shared" si="87"/>
        <v/>
      </c>
      <c r="P899" s="131" t="str">
        <f t="shared" si="88"/>
        <v/>
      </c>
      <c r="Q899" s="135" t="str">
        <f t="shared" si="89"/>
        <v/>
      </c>
      <c r="R899" s="103"/>
      <c r="S899" s="102"/>
      <c r="T899" s="102"/>
      <c r="U899" s="102"/>
    </row>
    <row r="900" s="93" customFormat="1" customHeight="1" spans="2:21">
      <c r="B900" s="94"/>
      <c r="C900" s="95"/>
      <c r="D900" s="95"/>
      <c r="E900" s="95"/>
      <c r="F900" s="96"/>
      <c r="G900" s="97"/>
      <c r="H900" s="98"/>
      <c r="I900" s="129" t="str">
        <f>IF(B900="","",_xlfn.XLOOKUP(N900,#REF!,#REF!))</f>
        <v/>
      </c>
      <c r="J900" s="126" t="str">
        <f>IF(B900="","",_xlfn.XLOOKUP(N900,#REF!,冷暖工资表!B:B))</f>
        <v/>
      </c>
      <c r="K900" s="126" t="str">
        <f t="shared" si="84"/>
        <v/>
      </c>
      <c r="L900" s="126" t="str">
        <f t="shared" si="85"/>
        <v/>
      </c>
      <c r="M900" s="126" t="str">
        <f>IF(Q900="","",_xlfn.XLOOKUP(Q900,立项!W:W,立项!H:H))</f>
        <v/>
      </c>
      <c r="N900" s="130" t="str">
        <f t="shared" si="86"/>
        <v/>
      </c>
      <c r="O900" s="130" t="str">
        <f t="shared" si="87"/>
        <v/>
      </c>
      <c r="P900" s="131" t="str">
        <f t="shared" si="88"/>
        <v/>
      </c>
      <c r="Q900" s="135" t="str">
        <f t="shared" si="89"/>
        <v/>
      </c>
      <c r="R900" s="103"/>
      <c r="S900" s="102"/>
      <c r="T900" s="102"/>
      <c r="U900" s="102"/>
    </row>
    <row r="901" s="93" customFormat="1" customHeight="1" spans="2:21">
      <c r="B901" s="94"/>
      <c r="C901" s="95"/>
      <c r="D901" s="95"/>
      <c r="E901" s="95"/>
      <c r="F901" s="96"/>
      <c r="G901" s="97"/>
      <c r="H901" s="98"/>
      <c r="I901" s="129" t="str">
        <f>IF(B901="","",_xlfn.XLOOKUP(N901,#REF!,#REF!))</f>
        <v/>
      </c>
      <c r="J901" s="126" t="str">
        <f>IF(B901="","",_xlfn.XLOOKUP(N901,#REF!,冷暖工资表!B:B))</f>
        <v/>
      </c>
      <c r="K901" s="126" t="str">
        <f t="shared" si="84"/>
        <v/>
      </c>
      <c r="L901" s="126" t="str">
        <f t="shared" si="85"/>
        <v/>
      </c>
      <c r="M901" s="126" t="str">
        <f>IF(Q901="","",_xlfn.XLOOKUP(Q901,立项!W:W,立项!H:H))</f>
        <v/>
      </c>
      <c r="N901" s="130" t="str">
        <f t="shared" si="86"/>
        <v/>
      </c>
      <c r="O901" s="130" t="str">
        <f t="shared" si="87"/>
        <v/>
      </c>
      <c r="P901" s="131" t="str">
        <f t="shared" si="88"/>
        <v/>
      </c>
      <c r="Q901" s="135" t="str">
        <f t="shared" si="89"/>
        <v/>
      </c>
      <c r="R901" s="103"/>
      <c r="S901" s="102"/>
      <c r="T901" s="102"/>
      <c r="U901" s="102"/>
    </row>
    <row r="902" s="93" customFormat="1" customHeight="1" spans="2:21">
      <c r="B902" s="94"/>
      <c r="C902" s="95"/>
      <c r="D902" s="95"/>
      <c r="E902" s="95"/>
      <c r="F902" s="96"/>
      <c r="G902" s="97"/>
      <c r="H902" s="98"/>
      <c r="I902" s="129" t="str">
        <f>IF(B902="","",_xlfn.XLOOKUP(N902,#REF!,#REF!))</f>
        <v/>
      </c>
      <c r="J902" s="126" t="str">
        <f>IF(B902="","",_xlfn.XLOOKUP(N902,#REF!,冷暖工资表!B:B))</f>
        <v/>
      </c>
      <c r="K902" s="126" t="str">
        <f t="shared" si="84"/>
        <v/>
      </c>
      <c r="L902" s="126" t="str">
        <f t="shared" si="85"/>
        <v/>
      </c>
      <c r="M902" s="126" t="str">
        <f>IF(Q902="","",_xlfn.XLOOKUP(Q902,立项!W:W,立项!H:H))</f>
        <v/>
      </c>
      <c r="N902" s="130" t="str">
        <f t="shared" si="86"/>
        <v/>
      </c>
      <c r="O902" s="130" t="str">
        <f t="shared" si="87"/>
        <v/>
      </c>
      <c r="P902" s="131" t="str">
        <f t="shared" si="88"/>
        <v/>
      </c>
      <c r="Q902" s="135" t="str">
        <f t="shared" si="89"/>
        <v/>
      </c>
      <c r="R902" s="103"/>
      <c r="S902" s="102"/>
      <c r="T902" s="102"/>
      <c r="U902" s="102"/>
    </row>
    <row r="903" s="93" customFormat="1" customHeight="1" spans="2:21">
      <c r="B903" s="94"/>
      <c r="C903" s="95"/>
      <c r="D903" s="95"/>
      <c r="E903" s="95"/>
      <c r="F903" s="96"/>
      <c r="G903" s="97"/>
      <c r="H903" s="98"/>
      <c r="I903" s="129" t="str">
        <f>IF(B903="","",_xlfn.XLOOKUP(N903,#REF!,#REF!))</f>
        <v/>
      </c>
      <c r="J903" s="126" t="str">
        <f>IF(B903="","",_xlfn.XLOOKUP(N903,#REF!,冷暖工资表!B:B))</f>
        <v/>
      </c>
      <c r="K903" s="126" t="str">
        <f t="shared" si="84"/>
        <v/>
      </c>
      <c r="L903" s="126" t="str">
        <f t="shared" si="85"/>
        <v/>
      </c>
      <c r="M903" s="126" t="str">
        <f>IF(Q903="","",_xlfn.XLOOKUP(Q903,立项!W:W,立项!H:H))</f>
        <v/>
      </c>
      <c r="N903" s="130" t="str">
        <f t="shared" si="86"/>
        <v/>
      </c>
      <c r="O903" s="130" t="str">
        <f t="shared" si="87"/>
        <v/>
      </c>
      <c r="P903" s="131" t="str">
        <f t="shared" si="88"/>
        <v/>
      </c>
      <c r="Q903" s="135" t="str">
        <f t="shared" si="89"/>
        <v/>
      </c>
      <c r="R903" s="103"/>
      <c r="S903" s="102"/>
      <c r="T903" s="102"/>
      <c r="U903" s="102"/>
    </row>
    <row r="904" s="93" customFormat="1" customHeight="1" spans="2:21">
      <c r="B904" s="94"/>
      <c r="C904" s="95"/>
      <c r="D904" s="95"/>
      <c r="E904" s="95"/>
      <c r="F904" s="96"/>
      <c r="G904" s="97"/>
      <c r="H904" s="98"/>
      <c r="I904" s="129" t="str">
        <f>IF(B904="","",_xlfn.XLOOKUP(N904,#REF!,#REF!))</f>
        <v/>
      </c>
      <c r="J904" s="126" t="str">
        <f>IF(B904="","",_xlfn.XLOOKUP(N904,#REF!,冷暖工资表!B:B))</f>
        <v/>
      </c>
      <c r="K904" s="126" t="str">
        <f t="shared" si="84"/>
        <v/>
      </c>
      <c r="L904" s="126" t="str">
        <f t="shared" si="85"/>
        <v/>
      </c>
      <c r="M904" s="126" t="str">
        <f>IF(Q904="","",_xlfn.XLOOKUP(Q904,立项!W:W,立项!H:H))</f>
        <v/>
      </c>
      <c r="N904" s="130" t="str">
        <f t="shared" si="86"/>
        <v/>
      </c>
      <c r="O904" s="130" t="str">
        <f t="shared" si="87"/>
        <v/>
      </c>
      <c r="P904" s="131" t="str">
        <f t="shared" si="88"/>
        <v/>
      </c>
      <c r="Q904" s="135" t="str">
        <f t="shared" si="89"/>
        <v/>
      </c>
      <c r="R904" s="103"/>
      <c r="S904" s="102"/>
      <c r="T904" s="102"/>
      <c r="U904" s="102"/>
    </row>
    <row r="905" s="93" customFormat="1" customHeight="1" spans="2:21">
      <c r="B905" s="94"/>
      <c r="C905" s="95"/>
      <c r="D905" s="95"/>
      <c r="E905" s="95"/>
      <c r="F905" s="96"/>
      <c r="G905" s="97"/>
      <c r="H905" s="98"/>
      <c r="I905" s="129" t="str">
        <f>IF(B905="","",_xlfn.XLOOKUP(N905,#REF!,#REF!))</f>
        <v/>
      </c>
      <c r="J905" s="126" t="str">
        <f>IF(B905="","",_xlfn.XLOOKUP(N905,#REF!,冷暖工资表!B:B))</f>
        <v/>
      </c>
      <c r="K905" s="126" t="str">
        <f t="shared" si="84"/>
        <v/>
      </c>
      <c r="L905" s="126" t="str">
        <f t="shared" si="85"/>
        <v/>
      </c>
      <c r="M905" s="126" t="str">
        <f>IF(Q905="","",_xlfn.XLOOKUP(Q905,立项!W:W,立项!H:H))</f>
        <v/>
      </c>
      <c r="N905" s="130" t="str">
        <f t="shared" si="86"/>
        <v/>
      </c>
      <c r="O905" s="130" t="str">
        <f t="shared" si="87"/>
        <v/>
      </c>
      <c r="P905" s="131" t="str">
        <f t="shared" si="88"/>
        <v/>
      </c>
      <c r="Q905" s="135" t="str">
        <f t="shared" si="89"/>
        <v/>
      </c>
      <c r="R905" s="103"/>
      <c r="S905" s="102"/>
      <c r="T905" s="102"/>
      <c r="U905" s="102"/>
    </row>
    <row r="906" s="93" customFormat="1" customHeight="1" spans="2:21">
      <c r="B906" s="94"/>
      <c r="C906" s="95"/>
      <c r="D906" s="95"/>
      <c r="E906" s="95"/>
      <c r="F906" s="96"/>
      <c r="G906" s="97"/>
      <c r="H906" s="98"/>
      <c r="I906" s="129" t="str">
        <f>IF(B906="","",_xlfn.XLOOKUP(N906,#REF!,#REF!))</f>
        <v/>
      </c>
      <c r="J906" s="126" t="str">
        <f>IF(B906="","",_xlfn.XLOOKUP(N906,#REF!,冷暖工资表!B:B))</f>
        <v/>
      </c>
      <c r="K906" s="126" t="str">
        <f t="shared" si="84"/>
        <v/>
      </c>
      <c r="L906" s="126" t="str">
        <f t="shared" si="85"/>
        <v/>
      </c>
      <c r="M906" s="126" t="str">
        <f>IF(Q906="","",_xlfn.XLOOKUP(Q906,立项!W:W,立项!H:H))</f>
        <v/>
      </c>
      <c r="N906" s="130" t="str">
        <f t="shared" si="86"/>
        <v/>
      </c>
      <c r="O906" s="130" t="str">
        <f t="shared" si="87"/>
        <v/>
      </c>
      <c r="P906" s="131" t="str">
        <f t="shared" si="88"/>
        <v/>
      </c>
      <c r="Q906" s="135" t="str">
        <f t="shared" si="89"/>
        <v/>
      </c>
      <c r="R906" s="103"/>
      <c r="S906" s="102"/>
      <c r="T906" s="102"/>
      <c r="U906" s="102"/>
    </row>
    <row r="907" s="93" customFormat="1" customHeight="1" spans="2:21">
      <c r="B907" s="94"/>
      <c r="C907" s="95"/>
      <c r="D907" s="95"/>
      <c r="E907" s="95"/>
      <c r="F907" s="96"/>
      <c r="G907" s="97"/>
      <c r="H907" s="98"/>
      <c r="I907" s="129" t="str">
        <f>IF(B907="","",_xlfn.XLOOKUP(N907,#REF!,#REF!))</f>
        <v/>
      </c>
      <c r="J907" s="126" t="str">
        <f>IF(B907="","",_xlfn.XLOOKUP(N907,#REF!,冷暖工资表!B:B))</f>
        <v/>
      </c>
      <c r="K907" s="126" t="str">
        <f t="shared" si="84"/>
        <v/>
      </c>
      <c r="L907" s="126" t="str">
        <f t="shared" si="85"/>
        <v/>
      </c>
      <c r="M907" s="126" t="str">
        <f>IF(Q907="","",_xlfn.XLOOKUP(Q907,立项!W:W,立项!H:H))</f>
        <v/>
      </c>
      <c r="N907" s="130" t="str">
        <f t="shared" si="86"/>
        <v/>
      </c>
      <c r="O907" s="130" t="str">
        <f t="shared" si="87"/>
        <v/>
      </c>
      <c r="P907" s="131" t="str">
        <f t="shared" si="88"/>
        <v/>
      </c>
      <c r="Q907" s="135" t="str">
        <f t="shared" si="89"/>
        <v/>
      </c>
      <c r="R907" s="103"/>
      <c r="S907" s="102"/>
      <c r="T907" s="102"/>
      <c r="U907" s="102"/>
    </row>
    <row r="908" s="93" customFormat="1" customHeight="1" spans="2:21">
      <c r="B908" s="94"/>
      <c r="C908" s="95"/>
      <c r="D908" s="95"/>
      <c r="E908" s="95"/>
      <c r="F908" s="96"/>
      <c r="G908" s="97"/>
      <c r="H908" s="98"/>
      <c r="I908" s="129" t="str">
        <f>IF(B908="","",_xlfn.XLOOKUP(N908,#REF!,#REF!))</f>
        <v/>
      </c>
      <c r="J908" s="126" t="str">
        <f>IF(B908="","",_xlfn.XLOOKUP(N908,#REF!,冷暖工资表!B:B))</f>
        <v/>
      </c>
      <c r="K908" s="126" t="str">
        <f t="shared" si="84"/>
        <v/>
      </c>
      <c r="L908" s="126" t="str">
        <f t="shared" si="85"/>
        <v/>
      </c>
      <c r="M908" s="126" t="str">
        <f>IF(Q908="","",_xlfn.XLOOKUP(Q908,立项!W:W,立项!H:H))</f>
        <v/>
      </c>
      <c r="N908" s="130" t="str">
        <f t="shared" si="86"/>
        <v/>
      </c>
      <c r="O908" s="130" t="str">
        <f t="shared" si="87"/>
        <v/>
      </c>
      <c r="P908" s="131" t="str">
        <f t="shared" si="88"/>
        <v/>
      </c>
      <c r="Q908" s="135" t="str">
        <f t="shared" si="89"/>
        <v/>
      </c>
      <c r="R908" s="103"/>
      <c r="S908" s="102"/>
      <c r="T908" s="102"/>
      <c r="U908" s="102"/>
    </row>
    <row r="909" s="93" customFormat="1" customHeight="1" spans="2:21">
      <c r="B909" s="94"/>
      <c r="C909" s="95"/>
      <c r="D909" s="95"/>
      <c r="E909" s="95"/>
      <c r="F909" s="96"/>
      <c r="G909" s="97"/>
      <c r="H909" s="98"/>
      <c r="I909" s="129" t="str">
        <f>IF(B909="","",_xlfn.XLOOKUP(N909,#REF!,#REF!))</f>
        <v/>
      </c>
      <c r="J909" s="126" t="str">
        <f>IF(B909="","",_xlfn.XLOOKUP(N909,#REF!,冷暖工资表!B:B))</f>
        <v/>
      </c>
      <c r="K909" s="126" t="str">
        <f t="shared" si="84"/>
        <v/>
      </c>
      <c r="L909" s="126" t="str">
        <f t="shared" si="85"/>
        <v/>
      </c>
      <c r="M909" s="126" t="str">
        <f>IF(Q909="","",_xlfn.XLOOKUP(Q909,立项!W:W,立项!H:H))</f>
        <v/>
      </c>
      <c r="N909" s="130" t="str">
        <f t="shared" si="86"/>
        <v/>
      </c>
      <c r="O909" s="130" t="str">
        <f t="shared" si="87"/>
        <v/>
      </c>
      <c r="P909" s="131" t="str">
        <f t="shared" si="88"/>
        <v/>
      </c>
      <c r="Q909" s="135" t="str">
        <f t="shared" si="89"/>
        <v/>
      </c>
      <c r="R909" s="103"/>
      <c r="S909" s="102"/>
      <c r="T909" s="102"/>
      <c r="U909" s="102"/>
    </row>
    <row r="910" s="93" customFormat="1" customHeight="1" spans="2:21">
      <c r="B910" s="94"/>
      <c r="C910" s="95"/>
      <c r="D910" s="95"/>
      <c r="E910" s="95"/>
      <c r="F910" s="96"/>
      <c r="G910" s="97"/>
      <c r="H910" s="98"/>
      <c r="I910" s="129" t="str">
        <f>IF(B910="","",_xlfn.XLOOKUP(N910,#REF!,#REF!))</f>
        <v/>
      </c>
      <c r="J910" s="126" t="str">
        <f>IF(B910="","",_xlfn.XLOOKUP(N910,#REF!,冷暖工资表!B:B))</f>
        <v/>
      </c>
      <c r="K910" s="126" t="str">
        <f t="shared" si="84"/>
        <v/>
      </c>
      <c r="L910" s="126" t="str">
        <f t="shared" si="85"/>
        <v/>
      </c>
      <c r="M910" s="126" t="str">
        <f>IF(Q910="","",_xlfn.XLOOKUP(Q910,立项!W:W,立项!H:H))</f>
        <v/>
      </c>
      <c r="N910" s="130" t="str">
        <f t="shared" si="86"/>
        <v/>
      </c>
      <c r="O910" s="130" t="str">
        <f t="shared" si="87"/>
        <v/>
      </c>
      <c r="P910" s="131" t="str">
        <f t="shared" si="88"/>
        <v/>
      </c>
      <c r="Q910" s="135" t="str">
        <f t="shared" si="89"/>
        <v/>
      </c>
      <c r="R910" s="103"/>
      <c r="S910" s="102"/>
      <c r="T910" s="102"/>
      <c r="U910" s="102"/>
    </row>
    <row r="911" s="93" customFormat="1" customHeight="1" spans="2:21">
      <c r="B911" s="94"/>
      <c r="C911" s="95"/>
      <c r="D911" s="95"/>
      <c r="E911" s="95"/>
      <c r="F911" s="96"/>
      <c r="G911" s="97"/>
      <c r="H911" s="98"/>
      <c r="I911" s="129" t="str">
        <f>IF(B911="","",_xlfn.XLOOKUP(N911,#REF!,#REF!))</f>
        <v/>
      </c>
      <c r="J911" s="126" t="str">
        <f>IF(B911="","",_xlfn.XLOOKUP(N911,#REF!,冷暖工资表!B:B))</f>
        <v/>
      </c>
      <c r="K911" s="126" t="str">
        <f t="shared" si="84"/>
        <v/>
      </c>
      <c r="L911" s="126" t="str">
        <f t="shared" si="85"/>
        <v/>
      </c>
      <c r="M911" s="126" t="str">
        <f>IF(Q911="","",_xlfn.XLOOKUP(Q911,立项!W:W,立项!H:H))</f>
        <v/>
      </c>
      <c r="N911" s="130" t="str">
        <f t="shared" si="86"/>
        <v/>
      </c>
      <c r="O911" s="130" t="str">
        <f t="shared" si="87"/>
        <v/>
      </c>
      <c r="P911" s="131" t="str">
        <f t="shared" si="88"/>
        <v/>
      </c>
      <c r="Q911" s="135" t="str">
        <f t="shared" si="89"/>
        <v/>
      </c>
      <c r="R911" s="103"/>
      <c r="S911" s="102"/>
      <c r="T911" s="102"/>
      <c r="U911" s="102"/>
    </row>
    <row r="912" s="93" customFormat="1" customHeight="1" spans="2:21">
      <c r="B912" s="94"/>
      <c r="C912" s="95"/>
      <c r="D912" s="95"/>
      <c r="E912" s="95"/>
      <c r="F912" s="96"/>
      <c r="G912" s="97"/>
      <c r="H912" s="98"/>
      <c r="I912" s="129" t="str">
        <f>IF(B912="","",_xlfn.XLOOKUP(N912,#REF!,#REF!))</f>
        <v/>
      </c>
      <c r="J912" s="126" t="str">
        <f>IF(B912="","",_xlfn.XLOOKUP(N912,#REF!,冷暖工资表!B:B))</f>
        <v/>
      </c>
      <c r="K912" s="126" t="str">
        <f t="shared" si="84"/>
        <v/>
      </c>
      <c r="L912" s="126" t="str">
        <f t="shared" si="85"/>
        <v/>
      </c>
      <c r="M912" s="126" t="str">
        <f>IF(Q912="","",_xlfn.XLOOKUP(Q912,立项!W:W,立项!H:H))</f>
        <v/>
      </c>
      <c r="N912" s="130" t="str">
        <f t="shared" si="86"/>
        <v/>
      </c>
      <c r="O912" s="130" t="str">
        <f t="shared" si="87"/>
        <v/>
      </c>
      <c r="P912" s="131" t="str">
        <f t="shared" si="88"/>
        <v/>
      </c>
      <c r="Q912" s="135" t="str">
        <f t="shared" si="89"/>
        <v/>
      </c>
      <c r="R912" s="103"/>
      <c r="S912" s="102"/>
      <c r="T912" s="102"/>
      <c r="U912" s="102"/>
    </row>
    <row r="913" s="93" customFormat="1" customHeight="1" spans="2:21">
      <c r="B913" s="94"/>
      <c r="C913" s="95"/>
      <c r="D913" s="95"/>
      <c r="E913" s="95"/>
      <c r="F913" s="96"/>
      <c r="G913" s="97"/>
      <c r="H913" s="98"/>
      <c r="I913" s="129" t="str">
        <f>IF(B913="","",_xlfn.XLOOKUP(N913,#REF!,#REF!))</f>
        <v/>
      </c>
      <c r="J913" s="126" t="str">
        <f>IF(B913="","",_xlfn.XLOOKUP(N913,#REF!,冷暖工资表!B:B))</f>
        <v/>
      </c>
      <c r="K913" s="126" t="str">
        <f t="shared" si="84"/>
        <v/>
      </c>
      <c r="L913" s="126" t="str">
        <f t="shared" si="85"/>
        <v/>
      </c>
      <c r="M913" s="126" t="str">
        <f>IF(Q913="","",_xlfn.XLOOKUP(Q913,立项!W:W,立项!H:H))</f>
        <v/>
      </c>
      <c r="N913" s="130" t="str">
        <f t="shared" si="86"/>
        <v/>
      </c>
      <c r="O913" s="130" t="str">
        <f t="shared" si="87"/>
        <v/>
      </c>
      <c r="P913" s="131" t="str">
        <f t="shared" si="88"/>
        <v/>
      </c>
      <c r="Q913" s="135" t="str">
        <f t="shared" si="89"/>
        <v/>
      </c>
      <c r="R913" s="103"/>
      <c r="S913" s="102"/>
      <c r="T913" s="102"/>
      <c r="U913" s="102"/>
    </row>
    <row r="914" s="93" customFormat="1" customHeight="1" spans="2:21">
      <c r="B914" s="94"/>
      <c r="C914" s="95"/>
      <c r="D914" s="95"/>
      <c r="E914" s="95"/>
      <c r="F914" s="96"/>
      <c r="G914" s="97"/>
      <c r="H914" s="98"/>
      <c r="I914" s="129" t="str">
        <f>IF(B914="","",_xlfn.XLOOKUP(N914,#REF!,#REF!))</f>
        <v/>
      </c>
      <c r="J914" s="126" t="str">
        <f>IF(B914="","",_xlfn.XLOOKUP(N914,#REF!,冷暖工资表!B:B))</f>
        <v/>
      </c>
      <c r="K914" s="126" t="str">
        <f t="shared" si="84"/>
        <v/>
      </c>
      <c r="L914" s="126" t="str">
        <f t="shared" si="85"/>
        <v/>
      </c>
      <c r="M914" s="126" t="str">
        <f>IF(Q914="","",_xlfn.XLOOKUP(Q914,立项!W:W,立项!H:H))</f>
        <v/>
      </c>
      <c r="N914" s="130" t="str">
        <f t="shared" si="86"/>
        <v/>
      </c>
      <c r="O914" s="130" t="str">
        <f t="shared" si="87"/>
        <v/>
      </c>
      <c r="P914" s="131" t="str">
        <f t="shared" si="88"/>
        <v/>
      </c>
      <c r="Q914" s="135" t="str">
        <f t="shared" si="89"/>
        <v/>
      </c>
      <c r="R914" s="103"/>
      <c r="S914" s="102"/>
      <c r="T914" s="102"/>
      <c r="U914" s="102"/>
    </row>
    <row r="915" s="93" customFormat="1" customHeight="1" spans="2:21">
      <c r="B915" s="94"/>
      <c r="C915" s="95"/>
      <c r="D915" s="95"/>
      <c r="E915" s="95"/>
      <c r="F915" s="96"/>
      <c r="G915" s="97"/>
      <c r="H915" s="98"/>
      <c r="I915" s="129" t="str">
        <f>IF(B915="","",_xlfn.XLOOKUP(N915,#REF!,#REF!))</f>
        <v/>
      </c>
      <c r="J915" s="126" t="str">
        <f>IF(B915="","",_xlfn.XLOOKUP(N915,#REF!,冷暖工资表!B:B))</f>
        <v/>
      </c>
      <c r="K915" s="126" t="str">
        <f t="shared" si="84"/>
        <v/>
      </c>
      <c r="L915" s="126" t="str">
        <f t="shared" si="85"/>
        <v/>
      </c>
      <c r="M915" s="126" t="str">
        <f>IF(Q915="","",_xlfn.XLOOKUP(Q915,立项!W:W,立项!H:H))</f>
        <v/>
      </c>
      <c r="N915" s="130" t="str">
        <f t="shared" si="86"/>
        <v/>
      </c>
      <c r="O915" s="130" t="str">
        <f t="shared" si="87"/>
        <v/>
      </c>
      <c r="P915" s="131" t="str">
        <f t="shared" si="88"/>
        <v/>
      </c>
      <c r="Q915" s="135" t="str">
        <f t="shared" si="89"/>
        <v/>
      </c>
      <c r="R915" s="103"/>
      <c r="S915" s="102"/>
      <c r="T915" s="102"/>
      <c r="U915" s="102"/>
    </row>
    <row r="916" s="93" customFormat="1" customHeight="1" spans="2:21">
      <c r="B916" s="94"/>
      <c r="C916" s="95"/>
      <c r="D916" s="95"/>
      <c r="E916" s="95"/>
      <c r="F916" s="96"/>
      <c r="G916" s="97"/>
      <c r="H916" s="98"/>
      <c r="I916" s="129" t="str">
        <f>IF(B916="","",_xlfn.XLOOKUP(N916,#REF!,#REF!))</f>
        <v/>
      </c>
      <c r="J916" s="126" t="str">
        <f>IF(B916="","",_xlfn.XLOOKUP(N916,#REF!,冷暖工资表!B:B))</f>
        <v/>
      </c>
      <c r="K916" s="126" t="str">
        <f t="shared" si="84"/>
        <v/>
      </c>
      <c r="L916" s="126" t="str">
        <f t="shared" si="85"/>
        <v/>
      </c>
      <c r="M916" s="126" t="str">
        <f>IF(Q916="","",_xlfn.XLOOKUP(Q916,立项!W:W,立项!H:H))</f>
        <v/>
      </c>
      <c r="N916" s="130" t="str">
        <f t="shared" si="86"/>
        <v/>
      </c>
      <c r="O916" s="130" t="str">
        <f t="shared" si="87"/>
        <v/>
      </c>
      <c r="P916" s="131" t="str">
        <f t="shared" si="88"/>
        <v/>
      </c>
      <c r="Q916" s="135" t="str">
        <f t="shared" si="89"/>
        <v/>
      </c>
      <c r="R916" s="103"/>
      <c r="S916" s="102"/>
      <c r="T916" s="102"/>
      <c r="U916" s="102"/>
    </row>
    <row r="917" s="93" customFormat="1" customHeight="1" spans="2:21">
      <c r="B917" s="94"/>
      <c r="C917" s="95"/>
      <c r="D917" s="95"/>
      <c r="E917" s="95"/>
      <c r="F917" s="96"/>
      <c r="G917" s="97"/>
      <c r="H917" s="98"/>
      <c r="I917" s="129" t="str">
        <f>IF(B917="","",_xlfn.XLOOKUP(N917,#REF!,#REF!))</f>
        <v/>
      </c>
      <c r="J917" s="126" t="str">
        <f>IF(B917="","",_xlfn.XLOOKUP(N917,#REF!,冷暖工资表!B:B))</f>
        <v/>
      </c>
      <c r="K917" s="126" t="str">
        <f t="shared" si="84"/>
        <v/>
      </c>
      <c r="L917" s="126" t="str">
        <f t="shared" si="85"/>
        <v/>
      </c>
      <c r="M917" s="126" t="str">
        <f>IF(Q917="","",_xlfn.XLOOKUP(Q917,立项!W:W,立项!H:H))</f>
        <v/>
      </c>
      <c r="N917" s="130" t="str">
        <f t="shared" si="86"/>
        <v/>
      </c>
      <c r="O917" s="130" t="str">
        <f t="shared" si="87"/>
        <v/>
      </c>
      <c r="P917" s="131" t="str">
        <f t="shared" si="88"/>
        <v/>
      </c>
      <c r="Q917" s="135" t="str">
        <f t="shared" si="89"/>
        <v/>
      </c>
      <c r="R917" s="103"/>
      <c r="S917" s="102"/>
      <c r="T917" s="102"/>
      <c r="U917" s="102"/>
    </row>
    <row r="918" s="93" customFormat="1" customHeight="1" spans="2:21">
      <c r="B918" s="94"/>
      <c r="C918" s="95"/>
      <c r="D918" s="95"/>
      <c r="E918" s="95"/>
      <c r="F918" s="96"/>
      <c r="G918" s="97"/>
      <c r="H918" s="98"/>
      <c r="I918" s="129" t="str">
        <f>IF(B918="","",_xlfn.XLOOKUP(N918,#REF!,#REF!))</f>
        <v/>
      </c>
      <c r="J918" s="126" t="str">
        <f>IF(B918="","",_xlfn.XLOOKUP(N918,#REF!,冷暖工资表!B:B))</f>
        <v/>
      </c>
      <c r="K918" s="126" t="str">
        <f t="shared" si="84"/>
        <v/>
      </c>
      <c r="L918" s="126" t="str">
        <f t="shared" si="85"/>
        <v/>
      </c>
      <c r="M918" s="126" t="str">
        <f>IF(Q918="","",_xlfn.XLOOKUP(Q918,立项!W:W,立项!H:H))</f>
        <v/>
      </c>
      <c r="N918" s="130" t="str">
        <f t="shared" si="86"/>
        <v/>
      </c>
      <c r="O918" s="130" t="str">
        <f t="shared" si="87"/>
        <v/>
      </c>
      <c r="P918" s="131" t="str">
        <f t="shared" si="88"/>
        <v/>
      </c>
      <c r="Q918" s="135" t="str">
        <f t="shared" si="89"/>
        <v/>
      </c>
      <c r="R918" s="103"/>
      <c r="S918" s="102"/>
      <c r="T918" s="102"/>
      <c r="U918" s="102"/>
    </row>
    <row r="919" s="93" customFormat="1" customHeight="1" spans="2:21">
      <c r="B919" s="94"/>
      <c r="C919" s="95"/>
      <c r="D919" s="95"/>
      <c r="E919" s="95"/>
      <c r="F919" s="96"/>
      <c r="G919" s="97"/>
      <c r="H919" s="98"/>
      <c r="I919" s="129" t="str">
        <f>IF(B919="","",_xlfn.XLOOKUP(N919,#REF!,#REF!))</f>
        <v/>
      </c>
      <c r="J919" s="126" t="str">
        <f>IF(B919="","",_xlfn.XLOOKUP(N919,#REF!,冷暖工资表!B:B))</f>
        <v/>
      </c>
      <c r="K919" s="126" t="str">
        <f t="shared" si="84"/>
        <v/>
      </c>
      <c r="L919" s="126" t="str">
        <f t="shared" si="85"/>
        <v/>
      </c>
      <c r="M919" s="126" t="str">
        <f>IF(Q919="","",_xlfn.XLOOKUP(Q919,立项!W:W,立项!H:H))</f>
        <v/>
      </c>
      <c r="N919" s="130" t="str">
        <f t="shared" si="86"/>
        <v/>
      </c>
      <c r="O919" s="130" t="str">
        <f t="shared" si="87"/>
        <v/>
      </c>
      <c r="P919" s="131" t="str">
        <f t="shared" si="88"/>
        <v/>
      </c>
      <c r="Q919" s="135" t="str">
        <f t="shared" si="89"/>
        <v/>
      </c>
      <c r="R919" s="103"/>
      <c r="S919" s="102"/>
      <c r="T919" s="102"/>
      <c r="U919" s="102"/>
    </row>
    <row r="920" s="93" customFormat="1" customHeight="1" spans="2:21">
      <c r="B920" s="94"/>
      <c r="C920" s="95"/>
      <c r="D920" s="95"/>
      <c r="E920" s="95"/>
      <c r="F920" s="96"/>
      <c r="G920" s="97"/>
      <c r="H920" s="98"/>
      <c r="I920" s="129" t="str">
        <f>IF(B920="","",_xlfn.XLOOKUP(N920,#REF!,#REF!))</f>
        <v/>
      </c>
      <c r="J920" s="126" t="str">
        <f>IF(B920="","",_xlfn.XLOOKUP(N920,#REF!,冷暖工资表!B:B))</f>
        <v/>
      </c>
      <c r="K920" s="126" t="str">
        <f t="shared" si="84"/>
        <v/>
      </c>
      <c r="L920" s="126" t="str">
        <f t="shared" si="85"/>
        <v/>
      </c>
      <c r="M920" s="126" t="str">
        <f>IF(Q920="","",_xlfn.XLOOKUP(Q920,立项!W:W,立项!H:H))</f>
        <v/>
      </c>
      <c r="N920" s="130" t="str">
        <f t="shared" si="86"/>
        <v/>
      </c>
      <c r="O920" s="130" t="str">
        <f t="shared" si="87"/>
        <v/>
      </c>
      <c r="P920" s="131" t="str">
        <f t="shared" si="88"/>
        <v/>
      </c>
      <c r="Q920" s="135" t="str">
        <f t="shared" si="89"/>
        <v/>
      </c>
      <c r="R920" s="103"/>
      <c r="S920" s="102"/>
      <c r="T920" s="102"/>
      <c r="U920" s="102"/>
    </row>
    <row r="921" s="93" customFormat="1" customHeight="1" spans="2:21">
      <c r="B921" s="94"/>
      <c r="C921" s="95"/>
      <c r="D921" s="95"/>
      <c r="E921" s="95"/>
      <c r="F921" s="96"/>
      <c r="G921" s="97"/>
      <c r="H921" s="98"/>
      <c r="I921" s="129" t="str">
        <f>IF(B921="","",_xlfn.XLOOKUP(N921,#REF!,#REF!))</f>
        <v/>
      </c>
      <c r="J921" s="126" t="str">
        <f>IF(B921="","",_xlfn.XLOOKUP(N921,#REF!,冷暖工资表!B:B))</f>
        <v/>
      </c>
      <c r="K921" s="126" t="str">
        <f t="shared" si="84"/>
        <v/>
      </c>
      <c r="L921" s="126" t="str">
        <f t="shared" si="85"/>
        <v/>
      </c>
      <c r="M921" s="126" t="str">
        <f>IF(Q921="","",_xlfn.XLOOKUP(Q921,立项!W:W,立项!H:H))</f>
        <v/>
      </c>
      <c r="N921" s="130" t="str">
        <f t="shared" si="86"/>
        <v/>
      </c>
      <c r="O921" s="130" t="str">
        <f t="shared" si="87"/>
        <v/>
      </c>
      <c r="P921" s="131" t="str">
        <f t="shared" si="88"/>
        <v/>
      </c>
      <c r="Q921" s="135" t="str">
        <f t="shared" si="89"/>
        <v/>
      </c>
      <c r="R921" s="103"/>
      <c r="S921" s="102"/>
      <c r="T921" s="102"/>
      <c r="U921" s="102"/>
    </row>
    <row r="922" s="93" customFormat="1" customHeight="1" spans="2:21">
      <c r="B922" s="94"/>
      <c r="C922" s="95"/>
      <c r="D922" s="95"/>
      <c r="E922" s="95"/>
      <c r="F922" s="96"/>
      <c r="G922" s="97"/>
      <c r="H922" s="98"/>
      <c r="I922" s="129" t="str">
        <f>IF(B922="","",_xlfn.XLOOKUP(N922,#REF!,#REF!))</f>
        <v/>
      </c>
      <c r="J922" s="126" t="str">
        <f>IF(B922="","",_xlfn.XLOOKUP(N922,#REF!,冷暖工资表!B:B))</f>
        <v/>
      </c>
      <c r="K922" s="126" t="str">
        <f t="shared" si="84"/>
        <v/>
      </c>
      <c r="L922" s="126" t="str">
        <f t="shared" si="85"/>
        <v/>
      </c>
      <c r="M922" s="126" t="str">
        <f>IF(Q922="","",_xlfn.XLOOKUP(Q922,立项!W:W,立项!H:H))</f>
        <v/>
      </c>
      <c r="N922" s="130" t="str">
        <f t="shared" si="86"/>
        <v/>
      </c>
      <c r="O922" s="130" t="str">
        <f t="shared" si="87"/>
        <v/>
      </c>
      <c r="P922" s="131" t="str">
        <f t="shared" si="88"/>
        <v/>
      </c>
      <c r="Q922" s="135" t="str">
        <f t="shared" si="89"/>
        <v/>
      </c>
      <c r="R922" s="103"/>
      <c r="S922" s="102"/>
      <c r="T922" s="102"/>
      <c r="U922" s="102"/>
    </row>
    <row r="923" s="93" customFormat="1" customHeight="1" spans="2:21">
      <c r="B923" s="94"/>
      <c r="C923" s="95"/>
      <c r="D923" s="95"/>
      <c r="E923" s="95"/>
      <c r="F923" s="96"/>
      <c r="G923" s="97"/>
      <c r="H923" s="98"/>
      <c r="I923" s="129" t="str">
        <f>IF(B923="","",_xlfn.XLOOKUP(N923,#REF!,#REF!))</f>
        <v/>
      </c>
      <c r="J923" s="126" t="str">
        <f>IF(B923="","",_xlfn.XLOOKUP(N923,#REF!,冷暖工资表!B:B))</f>
        <v/>
      </c>
      <c r="K923" s="126" t="str">
        <f t="shared" si="84"/>
        <v/>
      </c>
      <c r="L923" s="126" t="str">
        <f t="shared" si="85"/>
        <v/>
      </c>
      <c r="M923" s="126" t="str">
        <f>IF(Q923="","",_xlfn.XLOOKUP(Q923,立项!W:W,立项!H:H))</f>
        <v/>
      </c>
      <c r="N923" s="130" t="str">
        <f t="shared" si="86"/>
        <v/>
      </c>
      <c r="O923" s="130" t="str">
        <f t="shared" si="87"/>
        <v/>
      </c>
      <c r="P923" s="131" t="str">
        <f t="shared" si="88"/>
        <v/>
      </c>
      <c r="Q923" s="135" t="str">
        <f t="shared" si="89"/>
        <v/>
      </c>
      <c r="R923" s="103"/>
      <c r="S923" s="102"/>
      <c r="T923" s="102"/>
      <c r="U923" s="102"/>
    </row>
    <row r="924" s="93" customFormat="1" customHeight="1" spans="2:21">
      <c r="B924" s="94"/>
      <c r="C924" s="95"/>
      <c r="D924" s="95"/>
      <c r="E924" s="95"/>
      <c r="F924" s="96"/>
      <c r="G924" s="97"/>
      <c r="H924" s="98"/>
      <c r="I924" s="129" t="str">
        <f>IF(B924="","",_xlfn.XLOOKUP(N924,#REF!,#REF!))</f>
        <v/>
      </c>
      <c r="J924" s="126" t="str">
        <f>IF(B924="","",_xlfn.XLOOKUP(N924,#REF!,冷暖工资表!B:B))</f>
        <v/>
      </c>
      <c r="K924" s="126" t="str">
        <f t="shared" si="84"/>
        <v/>
      </c>
      <c r="L924" s="126" t="str">
        <f t="shared" si="85"/>
        <v/>
      </c>
      <c r="M924" s="126" t="str">
        <f>IF(Q924="","",_xlfn.XLOOKUP(Q924,立项!W:W,立项!H:H))</f>
        <v/>
      </c>
      <c r="N924" s="130" t="str">
        <f t="shared" si="86"/>
        <v/>
      </c>
      <c r="O924" s="130" t="str">
        <f t="shared" si="87"/>
        <v/>
      </c>
      <c r="P924" s="131" t="str">
        <f t="shared" si="88"/>
        <v/>
      </c>
      <c r="Q924" s="135" t="str">
        <f t="shared" si="89"/>
        <v/>
      </c>
      <c r="R924" s="103"/>
      <c r="S924" s="102"/>
      <c r="T924" s="102"/>
      <c r="U924" s="102"/>
    </row>
    <row r="925" s="93" customFormat="1" customHeight="1" spans="2:21">
      <c r="B925" s="94"/>
      <c r="C925" s="95"/>
      <c r="D925" s="95"/>
      <c r="E925" s="95"/>
      <c r="F925" s="96"/>
      <c r="G925" s="97"/>
      <c r="H925" s="98"/>
      <c r="I925" s="129" t="str">
        <f>IF(B925="","",_xlfn.XLOOKUP(N925,#REF!,#REF!))</f>
        <v/>
      </c>
      <c r="J925" s="126" t="str">
        <f>IF(B925="","",_xlfn.XLOOKUP(N925,#REF!,冷暖工资表!B:B))</f>
        <v/>
      </c>
      <c r="K925" s="126" t="str">
        <f t="shared" si="84"/>
        <v/>
      </c>
      <c r="L925" s="126" t="str">
        <f t="shared" si="85"/>
        <v/>
      </c>
      <c r="M925" s="126" t="str">
        <f>IF(Q925="","",_xlfn.XLOOKUP(Q925,立项!W:W,立项!H:H))</f>
        <v/>
      </c>
      <c r="N925" s="130" t="str">
        <f t="shared" si="86"/>
        <v/>
      </c>
      <c r="O925" s="130" t="str">
        <f t="shared" si="87"/>
        <v/>
      </c>
      <c r="P925" s="131" t="str">
        <f t="shared" si="88"/>
        <v/>
      </c>
      <c r="Q925" s="135" t="str">
        <f t="shared" si="89"/>
        <v/>
      </c>
      <c r="R925" s="103"/>
      <c r="S925" s="102"/>
      <c r="T925" s="102"/>
      <c r="U925" s="102"/>
    </row>
    <row r="926" s="93" customFormat="1" customHeight="1" spans="2:21">
      <c r="B926" s="94"/>
      <c r="C926" s="95"/>
      <c r="D926" s="95"/>
      <c r="E926" s="95"/>
      <c r="F926" s="96"/>
      <c r="G926" s="97"/>
      <c r="H926" s="98"/>
      <c r="I926" s="129" t="str">
        <f>IF(B926="","",_xlfn.XLOOKUP(N926,#REF!,#REF!))</f>
        <v/>
      </c>
      <c r="J926" s="126" t="str">
        <f>IF(B926="","",_xlfn.XLOOKUP(N926,#REF!,冷暖工资表!B:B))</f>
        <v/>
      </c>
      <c r="K926" s="126" t="str">
        <f t="shared" si="84"/>
        <v/>
      </c>
      <c r="L926" s="126" t="str">
        <f t="shared" si="85"/>
        <v/>
      </c>
      <c r="M926" s="126" t="str">
        <f>IF(Q926="","",_xlfn.XLOOKUP(Q926,立项!W:W,立项!H:H))</f>
        <v/>
      </c>
      <c r="N926" s="130" t="str">
        <f t="shared" si="86"/>
        <v/>
      </c>
      <c r="O926" s="130" t="str">
        <f t="shared" si="87"/>
        <v/>
      </c>
      <c r="P926" s="131" t="str">
        <f t="shared" si="88"/>
        <v/>
      </c>
      <c r="Q926" s="135" t="str">
        <f t="shared" si="89"/>
        <v/>
      </c>
      <c r="R926" s="103"/>
      <c r="S926" s="102"/>
      <c r="T926" s="102"/>
      <c r="U926" s="102"/>
    </row>
    <row r="927" s="93" customFormat="1" customHeight="1" spans="2:21">
      <c r="B927" s="94"/>
      <c r="C927" s="95"/>
      <c r="D927" s="95"/>
      <c r="E927" s="95"/>
      <c r="F927" s="96"/>
      <c r="G927" s="97"/>
      <c r="H927" s="98"/>
      <c r="I927" s="129" t="str">
        <f>IF(B927="","",_xlfn.XLOOKUP(N927,#REF!,#REF!))</f>
        <v/>
      </c>
      <c r="J927" s="126" t="str">
        <f>IF(B927="","",_xlfn.XLOOKUP(N927,#REF!,冷暖工资表!B:B))</f>
        <v/>
      </c>
      <c r="K927" s="126" t="str">
        <f t="shared" si="84"/>
        <v/>
      </c>
      <c r="L927" s="126" t="str">
        <f t="shared" si="85"/>
        <v/>
      </c>
      <c r="M927" s="126" t="str">
        <f>IF(Q927="","",_xlfn.XLOOKUP(Q927,立项!W:W,立项!H:H))</f>
        <v/>
      </c>
      <c r="N927" s="130" t="str">
        <f t="shared" si="86"/>
        <v/>
      </c>
      <c r="O927" s="130" t="str">
        <f t="shared" si="87"/>
        <v/>
      </c>
      <c r="P927" s="131" t="str">
        <f t="shared" si="88"/>
        <v/>
      </c>
      <c r="Q927" s="135" t="str">
        <f t="shared" si="89"/>
        <v/>
      </c>
      <c r="R927" s="103"/>
      <c r="S927" s="102"/>
      <c r="T927" s="102"/>
      <c r="U927" s="102"/>
    </row>
    <row r="928" s="93" customFormat="1" customHeight="1" spans="2:21">
      <c r="B928" s="94"/>
      <c r="C928" s="95"/>
      <c r="D928" s="95"/>
      <c r="E928" s="95"/>
      <c r="F928" s="96"/>
      <c r="G928" s="97"/>
      <c r="H928" s="98"/>
      <c r="I928" s="129" t="str">
        <f>IF(B928="","",_xlfn.XLOOKUP(N928,#REF!,#REF!))</f>
        <v/>
      </c>
      <c r="J928" s="126" t="str">
        <f>IF(B928="","",_xlfn.XLOOKUP(N928,#REF!,冷暖工资表!B:B))</f>
        <v/>
      </c>
      <c r="K928" s="126" t="str">
        <f t="shared" si="84"/>
        <v/>
      </c>
      <c r="L928" s="126" t="str">
        <f t="shared" si="85"/>
        <v/>
      </c>
      <c r="M928" s="126" t="str">
        <f>IF(Q928="","",_xlfn.XLOOKUP(Q928,立项!W:W,立项!H:H))</f>
        <v/>
      </c>
      <c r="N928" s="130" t="str">
        <f t="shared" si="86"/>
        <v/>
      </c>
      <c r="O928" s="130" t="str">
        <f t="shared" si="87"/>
        <v/>
      </c>
      <c r="P928" s="131" t="str">
        <f t="shared" si="88"/>
        <v/>
      </c>
      <c r="Q928" s="135" t="str">
        <f t="shared" si="89"/>
        <v/>
      </c>
      <c r="R928" s="103"/>
      <c r="S928" s="102"/>
      <c r="T928" s="102"/>
      <c r="U928" s="102"/>
    </row>
    <row r="929" s="93" customFormat="1" customHeight="1" spans="2:21">
      <c r="B929" s="94"/>
      <c r="C929" s="95"/>
      <c r="D929" s="95"/>
      <c r="E929" s="95"/>
      <c r="F929" s="96"/>
      <c r="G929" s="97"/>
      <c r="H929" s="98"/>
      <c r="I929" s="129" t="str">
        <f>IF(B929="","",_xlfn.XLOOKUP(N929,#REF!,#REF!))</f>
        <v/>
      </c>
      <c r="J929" s="126" t="str">
        <f>IF(B929="","",_xlfn.XLOOKUP(N929,#REF!,冷暖工资表!B:B))</f>
        <v/>
      </c>
      <c r="K929" s="126" t="str">
        <f t="shared" si="84"/>
        <v/>
      </c>
      <c r="L929" s="126" t="str">
        <f t="shared" si="85"/>
        <v/>
      </c>
      <c r="M929" s="126" t="str">
        <f>IF(Q929="","",_xlfn.XLOOKUP(Q929,立项!W:W,立项!H:H))</f>
        <v/>
      </c>
      <c r="N929" s="130" t="str">
        <f t="shared" si="86"/>
        <v/>
      </c>
      <c r="O929" s="130" t="str">
        <f t="shared" si="87"/>
        <v/>
      </c>
      <c r="P929" s="131" t="str">
        <f t="shared" si="88"/>
        <v/>
      </c>
      <c r="Q929" s="135" t="str">
        <f t="shared" si="89"/>
        <v/>
      </c>
      <c r="R929" s="103"/>
      <c r="S929" s="102"/>
      <c r="T929" s="102"/>
      <c r="U929" s="102"/>
    </row>
    <row r="930" s="93" customFormat="1" customHeight="1" spans="2:21">
      <c r="B930" s="94"/>
      <c r="C930" s="95"/>
      <c r="D930" s="95"/>
      <c r="E930" s="95"/>
      <c r="F930" s="96"/>
      <c r="G930" s="97"/>
      <c r="H930" s="98"/>
      <c r="I930" s="129" t="str">
        <f>IF(B930="","",_xlfn.XLOOKUP(N930,#REF!,#REF!))</f>
        <v/>
      </c>
      <c r="J930" s="126" t="str">
        <f>IF(B930="","",_xlfn.XLOOKUP(N930,#REF!,冷暖工资表!B:B))</f>
        <v/>
      </c>
      <c r="K930" s="126" t="str">
        <f t="shared" si="84"/>
        <v/>
      </c>
      <c r="L930" s="126" t="str">
        <f t="shared" si="85"/>
        <v/>
      </c>
      <c r="M930" s="126" t="str">
        <f>IF(Q930="","",_xlfn.XLOOKUP(Q930,立项!W:W,立项!H:H))</f>
        <v/>
      </c>
      <c r="N930" s="130" t="str">
        <f t="shared" si="86"/>
        <v/>
      </c>
      <c r="O930" s="130" t="str">
        <f t="shared" si="87"/>
        <v/>
      </c>
      <c r="P930" s="131" t="str">
        <f t="shared" si="88"/>
        <v/>
      </c>
      <c r="Q930" s="135" t="str">
        <f t="shared" si="89"/>
        <v/>
      </c>
      <c r="R930" s="103"/>
      <c r="S930" s="102"/>
      <c r="T930" s="102"/>
      <c r="U930" s="102"/>
    </row>
    <row r="931" s="93" customFormat="1" customHeight="1" spans="2:21">
      <c r="B931" s="94"/>
      <c r="C931" s="95"/>
      <c r="D931" s="95"/>
      <c r="E931" s="95"/>
      <c r="F931" s="96"/>
      <c r="G931" s="97"/>
      <c r="H931" s="98"/>
      <c r="I931" s="129" t="str">
        <f>IF(B931="","",_xlfn.XLOOKUP(N931,#REF!,#REF!))</f>
        <v/>
      </c>
      <c r="J931" s="126" t="str">
        <f>IF(B931="","",_xlfn.XLOOKUP(N931,#REF!,冷暖工资表!B:B))</f>
        <v/>
      </c>
      <c r="K931" s="126" t="str">
        <f t="shared" si="84"/>
        <v/>
      </c>
      <c r="L931" s="126" t="str">
        <f t="shared" si="85"/>
        <v/>
      </c>
      <c r="M931" s="126" t="str">
        <f>IF(Q931="","",_xlfn.XLOOKUP(Q931,立项!W:W,立项!H:H))</f>
        <v/>
      </c>
      <c r="N931" s="130" t="str">
        <f t="shared" si="86"/>
        <v/>
      </c>
      <c r="O931" s="130" t="str">
        <f t="shared" si="87"/>
        <v/>
      </c>
      <c r="P931" s="131" t="str">
        <f t="shared" si="88"/>
        <v/>
      </c>
      <c r="Q931" s="135" t="str">
        <f t="shared" si="89"/>
        <v/>
      </c>
      <c r="R931" s="103"/>
      <c r="S931" s="102"/>
      <c r="T931" s="102"/>
      <c r="U931" s="102"/>
    </row>
    <row r="932" s="93" customFormat="1" customHeight="1" spans="2:21">
      <c r="B932" s="94"/>
      <c r="C932" s="95"/>
      <c r="D932" s="95"/>
      <c r="E932" s="95"/>
      <c r="F932" s="96"/>
      <c r="G932" s="97"/>
      <c r="H932" s="98"/>
      <c r="I932" s="129" t="str">
        <f>IF(B932="","",_xlfn.XLOOKUP(N932,#REF!,#REF!))</f>
        <v/>
      </c>
      <c r="J932" s="126" t="str">
        <f>IF(B932="","",_xlfn.XLOOKUP(N932,#REF!,冷暖工资表!B:B))</f>
        <v/>
      </c>
      <c r="K932" s="126" t="str">
        <f t="shared" si="84"/>
        <v/>
      </c>
      <c r="L932" s="126" t="str">
        <f t="shared" si="85"/>
        <v/>
      </c>
      <c r="M932" s="126" t="str">
        <f>IF(Q932="","",_xlfn.XLOOKUP(Q932,立项!W:W,立项!H:H))</f>
        <v/>
      </c>
      <c r="N932" s="130" t="str">
        <f t="shared" si="86"/>
        <v/>
      </c>
      <c r="O932" s="130" t="str">
        <f t="shared" si="87"/>
        <v/>
      </c>
      <c r="P932" s="131" t="str">
        <f t="shared" si="88"/>
        <v/>
      </c>
      <c r="Q932" s="135" t="str">
        <f t="shared" si="89"/>
        <v/>
      </c>
      <c r="R932" s="103"/>
      <c r="S932" s="102"/>
      <c r="T932" s="102"/>
      <c r="U932" s="102"/>
    </row>
    <row r="933" s="93" customFormat="1" customHeight="1" spans="2:21">
      <c r="B933" s="94"/>
      <c r="C933" s="95"/>
      <c r="D933" s="95"/>
      <c r="E933" s="95"/>
      <c r="F933" s="96"/>
      <c r="G933" s="97"/>
      <c r="H933" s="98"/>
      <c r="I933" s="129" t="str">
        <f>IF(B933="","",_xlfn.XLOOKUP(N933,#REF!,#REF!))</f>
        <v/>
      </c>
      <c r="J933" s="126" t="str">
        <f>IF(B933="","",_xlfn.XLOOKUP(N933,#REF!,冷暖工资表!B:B))</f>
        <v/>
      </c>
      <c r="K933" s="126" t="str">
        <f t="shared" si="84"/>
        <v/>
      </c>
      <c r="L933" s="126" t="str">
        <f t="shared" si="85"/>
        <v/>
      </c>
      <c r="M933" s="126" t="str">
        <f>IF(Q933="","",_xlfn.XLOOKUP(Q933,立项!W:W,立项!H:H))</f>
        <v/>
      </c>
      <c r="N933" s="130" t="str">
        <f t="shared" si="86"/>
        <v/>
      </c>
      <c r="O933" s="130" t="str">
        <f t="shared" si="87"/>
        <v/>
      </c>
      <c r="P933" s="131" t="str">
        <f t="shared" si="88"/>
        <v/>
      </c>
      <c r="Q933" s="135" t="str">
        <f t="shared" si="89"/>
        <v/>
      </c>
      <c r="R933" s="103"/>
      <c r="S933" s="102"/>
      <c r="T933" s="102"/>
      <c r="U933" s="102"/>
    </row>
    <row r="934" s="93" customFormat="1" customHeight="1" spans="2:21">
      <c r="B934" s="94"/>
      <c r="C934" s="95"/>
      <c r="D934" s="95"/>
      <c r="E934" s="95"/>
      <c r="F934" s="96"/>
      <c r="G934" s="97"/>
      <c r="H934" s="98"/>
      <c r="I934" s="129" t="str">
        <f>IF(B934="","",_xlfn.XLOOKUP(N934,#REF!,#REF!))</f>
        <v/>
      </c>
      <c r="J934" s="126" t="str">
        <f>IF(B934="","",_xlfn.XLOOKUP(N934,#REF!,冷暖工资表!B:B))</f>
        <v/>
      </c>
      <c r="K934" s="126" t="str">
        <f t="shared" si="84"/>
        <v/>
      </c>
      <c r="L934" s="126" t="str">
        <f t="shared" si="85"/>
        <v/>
      </c>
      <c r="M934" s="126" t="str">
        <f>IF(Q934="","",_xlfn.XLOOKUP(Q934,立项!W:W,立项!H:H))</f>
        <v/>
      </c>
      <c r="N934" s="130" t="str">
        <f t="shared" si="86"/>
        <v/>
      </c>
      <c r="O934" s="130" t="str">
        <f t="shared" si="87"/>
        <v/>
      </c>
      <c r="P934" s="131" t="str">
        <f t="shared" si="88"/>
        <v/>
      </c>
      <c r="Q934" s="135" t="str">
        <f t="shared" si="89"/>
        <v/>
      </c>
      <c r="R934" s="103"/>
      <c r="S934" s="102"/>
      <c r="T934" s="102"/>
      <c r="U934" s="102"/>
    </row>
    <row r="935" s="93" customFormat="1" customHeight="1" spans="2:21">
      <c r="B935" s="94"/>
      <c r="C935" s="95"/>
      <c r="D935" s="95"/>
      <c r="E935" s="95"/>
      <c r="F935" s="96"/>
      <c r="G935" s="97"/>
      <c r="H935" s="98"/>
      <c r="I935" s="129" t="str">
        <f>IF(B935="","",_xlfn.XLOOKUP(N935,#REF!,#REF!))</f>
        <v/>
      </c>
      <c r="J935" s="126" t="str">
        <f>IF(B935="","",_xlfn.XLOOKUP(N935,#REF!,冷暖工资表!B:B))</f>
        <v/>
      </c>
      <c r="K935" s="126" t="str">
        <f t="shared" si="84"/>
        <v/>
      </c>
      <c r="L935" s="126" t="str">
        <f t="shared" si="85"/>
        <v/>
      </c>
      <c r="M935" s="126" t="str">
        <f>IF(Q935="","",_xlfn.XLOOKUP(Q935,立项!W:W,立项!H:H))</f>
        <v/>
      </c>
      <c r="N935" s="130" t="str">
        <f t="shared" si="86"/>
        <v/>
      </c>
      <c r="O935" s="130" t="str">
        <f t="shared" si="87"/>
        <v/>
      </c>
      <c r="P935" s="131" t="str">
        <f t="shared" si="88"/>
        <v/>
      </c>
      <c r="Q935" s="135" t="str">
        <f t="shared" si="89"/>
        <v/>
      </c>
      <c r="R935" s="103"/>
      <c r="S935" s="102"/>
      <c r="T935" s="102"/>
      <c r="U935" s="102"/>
    </row>
    <row r="936" s="93" customFormat="1" customHeight="1" spans="2:21">
      <c r="B936" s="94"/>
      <c r="C936" s="95"/>
      <c r="D936" s="95"/>
      <c r="E936" s="95"/>
      <c r="F936" s="96"/>
      <c r="G936" s="97"/>
      <c r="H936" s="98"/>
      <c r="I936" s="129" t="str">
        <f>IF(B936="","",_xlfn.XLOOKUP(N936,#REF!,#REF!))</f>
        <v/>
      </c>
      <c r="J936" s="126" t="str">
        <f>IF(B936="","",_xlfn.XLOOKUP(N936,#REF!,冷暖工资表!B:B))</f>
        <v/>
      </c>
      <c r="K936" s="126" t="str">
        <f t="shared" si="84"/>
        <v/>
      </c>
      <c r="L936" s="126" t="str">
        <f t="shared" si="85"/>
        <v/>
      </c>
      <c r="M936" s="126" t="str">
        <f>IF(Q936="","",_xlfn.XLOOKUP(Q936,立项!W:W,立项!H:H))</f>
        <v/>
      </c>
      <c r="N936" s="130" t="str">
        <f t="shared" si="86"/>
        <v/>
      </c>
      <c r="O936" s="130" t="str">
        <f t="shared" si="87"/>
        <v/>
      </c>
      <c r="P936" s="131" t="str">
        <f t="shared" si="88"/>
        <v/>
      </c>
      <c r="Q936" s="135" t="str">
        <f t="shared" si="89"/>
        <v/>
      </c>
      <c r="R936" s="103"/>
      <c r="S936" s="102"/>
      <c r="T936" s="102"/>
      <c r="U936" s="102"/>
    </row>
    <row r="937" s="93" customFormat="1" customHeight="1" spans="2:21">
      <c r="B937" s="94"/>
      <c r="C937" s="95"/>
      <c r="D937" s="95"/>
      <c r="E937" s="95"/>
      <c r="F937" s="96"/>
      <c r="G937" s="97"/>
      <c r="H937" s="98"/>
      <c r="I937" s="129" t="str">
        <f>IF(B937="","",_xlfn.XLOOKUP(N937,#REF!,#REF!))</f>
        <v/>
      </c>
      <c r="J937" s="126" t="str">
        <f>IF(B937="","",_xlfn.XLOOKUP(N937,#REF!,冷暖工资表!B:B))</f>
        <v/>
      </c>
      <c r="K937" s="126" t="str">
        <f t="shared" si="84"/>
        <v/>
      </c>
      <c r="L937" s="126" t="str">
        <f t="shared" si="85"/>
        <v/>
      </c>
      <c r="M937" s="126" t="str">
        <f>IF(Q937="","",_xlfn.XLOOKUP(Q937,立项!W:W,立项!H:H))</f>
        <v/>
      </c>
      <c r="N937" s="130" t="str">
        <f t="shared" si="86"/>
        <v/>
      </c>
      <c r="O937" s="130" t="str">
        <f t="shared" si="87"/>
        <v/>
      </c>
      <c r="P937" s="131" t="str">
        <f t="shared" si="88"/>
        <v/>
      </c>
      <c r="Q937" s="135" t="str">
        <f t="shared" si="89"/>
        <v/>
      </c>
      <c r="R937" s="103"/>
      <c r="S937" s="102"/>
      <c r="T937" s="102"/>
      <c r="U937" s="102"/>
    </row>
    <row r="938" s="93" customFormat="1" customHeight="1" spans="2:21">
      <c r="B938" s="94"/>
      <c r="C938" s="95"/>
      <c r="D938" s="95"/>
      <c r="E938" s="95"/>
      <c r="F938" s="96"/>
      <c r="G938" s="97"/>
      <c r="H938" s="98"/>
      <c r="I938" s="129" t="str">
        <f>IF(B938="","",_xlfn.XLOOKUP(N938,#REF!,#REF!))</f>
        <v/>
      </c>
      <c r="J938" s="126" t="str">
        <f>IF(B938="","",_xlfn.XLOOKUP(N938,#REF!,冷暖工资表!B:B))</f>
        <v/>
      </c>
      <c r="K938" s="126" t="str">
        <f t="shared" si="84"/>
        <v/>
      </c>
      <c r="L938" s="126" t="str">
        <f t="shared" si="85"/>
        <v/>
      </c>
      <c r="M938" s="126" t="str">
        <f>IF(Q938="","",_xlfn.XLOOKUP(Q938,立项!W:W,立项!H:H))</f>
        <v/>
      </c>
      <c r="N938" s="130" t="str">
        <f t="shared" si="86"/>
        <v/>
      </c>
      <c r="O938" s="130" t="str">
        <f t="shared" si="87"/>
        <v/>
      </c>
      <c r="P938" s="131" t="str">
        <f t="shared" si="88"/>
        <v/>
      </c>
      <c r="Q938" s="135" t="str">
        <f t="shared" si="89"/>
        <v/>
      </c>
      <c r="R938" s="103"/>
      <c r="S938" s="102"/>
      <c r="T938" s="102"/>
      <c r="U938" s="102"/>
    </row>
    <row r="939" s="93" customFormat="1" customHeight="1" spans="2:21">
      <c r="B939" s="94"/>
      <c r="C939" s="95"/>
      <c r="D939" s="95"/>
      <c r="E939" s="95"/>
      <c r="F939" s="96"/>
      <c r="G939" s="97"/>
      <c r="H939" s="98"/>
      <c r="I939" s="129" t="str">
        <f>IF(B939="","",_xlfn.XLOOKUP(N939,#REF!,#REF!))</f>
        <v/>
      </c>
      <c r="J939" s="126" t="str">
        <f>IF(B939="","",_xlfn.XLOOKUP(N939,#REF!,冷暖工资表!B:B))</f>
        <v/>
      </c>
      <c r="K939" s="126" t="str">
        <f t="shared" si="84"/>
        <v/>
      </c>
      <c r="L939" s="126" t="str">
        <f t="shared" si="85"/>
        <v/>
      </c>
      <c r="M939" s="126" t="str">
        <f>IF(Q939="","",_xlfn.XLOOKUP(Q939,立项!W:W,立项!H:H))</f>
        <v/>
      </c>
      <c r="N939" s="130" t="str">
        <f t="shared" si="86"/>
        <v/>
      </c>
      <c r="O939" s="130" t="str">
        <f t="shared" si="87"/>
        <v/>
      </c>
      <c r="P939" s="131" t="str">
        <f t="shared" si="88"/>
        <v/>
      </c>
      <c r="Q939" s="135" t="str">
        <f t="shared" si="89"/>
        <v/>
      </c>
      <c r="R939" s="103"/>
      <c r="S939" s="102"/>
      <c r="T939" s="102"/>
      <c r="U939" s="102"/>
    </row>
    <row r="940" s="93" customFormat="1" customHeight="1" spans="2:21">
      <c r="B940" s="94"/>
      <c r="C940" s="95"/>
      <c r="D940" s="95"/>
      <c r="E940" s="95"/>
      <c r="F940" s="96"/>
      <c r="G940" s="97"/>
      <c r="H940" s="98"/>
      <c r="I940" s="129" t="str">
        <f>IF(B940="","",_xlfn.XLOOKUP(N940,#REF!,#REF!))</f>
        <v/>
      </c>
      <c r="J940" s="126" t="str">
        <f>IF(B940="","",_xlfn.XLOOKUP(N940,#REF!,冷暖工资表!B:B))</f>
        <v/>
      </c>
      <c r="K940" s="126" t="str">
        <f t="shared" si="84"/>
        <v/>
      </c>
      <c r="L940" s="126" t="str">
        <f t="shared" si="85"/>
        <v/>
      </c>
      <c r="M940" s="126" t="str">
        <f>IF(Q940="","",_xlfn.XLOOKUP(Q940,立项!W:W,立项!H:H))</f>
        <v/>
      </c>
      <c r="N940" s="130" t="str">
        <f t="shared" si="86"/>
        <v/>
      </c>
      <c r="O940" s="130" t="str">
        <f t="shared" si="87"/>
        <v/>
      </c>
      <c r="P940" s="131" t="str">
        <f t="shared" si="88"/>
        <v/>
      </c>
      <c r="Q940" s="135" t="str">
        <f t="shared" si="89"/>
        <v/>
      </c>
      <c r="R940" s="103"/>
      <c r="S940" s="102"/>
      <c r="T940" s="102"/>
      <c r="U940" s="102"/>
    </row>
    <row r="941" s="93" customFormat="1" customHeight="1" spans="2:21">
      <c r="B941" s="94"/>
      <c r="C941" s="95"/>
      <c r="D941" s="95"/>
      <c r="E941" s="95"/>
      <c r="F941" s="96"/>
      <c r="G941" s="97"/>
      <c r="H941" s="98"/>
      <c r="I941" s="129" t="str">
        <f>IF(B941="","",_xlfn.XLOOKUP(N941,#REF!,#REF!))</f>
        <v/>
      </c>
      <c r="J941" s="126" t="str">
        <f>IF(B941="","",_xlfn.XLOOKUP(N941,#REF!,冷暖工资表!B:B))</f>
        <v/>
      </c>
      <c r="K941" s="126" t="str">
        <f t="shared" si="84"/>
        <v/>
      </c>
      <c r="L941" s="126" t="str">
        <f t="shared" si="85"/>
        <v/>
      </c>
      <c r="M941" s="126" t="str">
        <f>IF(Q941="","",_xlfn.XLOOKUP(Q941,立项!W:W,立项!H:H))</f>
        <v/>
      </c>
      <c r="N941" s="130" t="str">
        <f t="shared" si="86"/>
        <v/>
      </c>
      <c r="O941" s="130" t="str">
        <f t="shared" si="87"/>
        <v/>
      </c>
      <c r="P941" s="131" t="str">
        <f t="shared" si="88"/>
        <v/>
      </c>
      <c r="Q941" s="135" t="str">
        <f t="shared" si="89"/>
        <v/>
      </c>
      <c r="R941" s="103"/>
      <c r="S941" s="102"/>
      <c r="T941" s="102"/>
      <c r="U941" s="102"/>
    </row>
    <row r="942" s="93" customFormat="1" customHeight="1" spans="2:21">
      <c r="B942" s="94"/>
      <c r="C942" s="95"/>
      <c r="D942" s="95"/>
      <c r="E942" s="95"/>
      <c r="F942" s="96"/>
      <c r="G942" s="97"/>
      <c r="H942" s="98"/>
      <c r="I942" s="129" t="str">
        <f>IF(B942="","",_xlfn.XLOOKUP(N942,#REF!,#REF!))</f>
        <v/>
      </c>
      <c r="J942" s="126" t="str">
        <f>IF(B942="","",_xlfn.XLOOKUP(N942,#REF!,冷暖工资表!B:B))</f>
        <v/>
      </c>
      <c r="K942" s="126" t="str">
        <f t="shared" si="84"/>
        <v/>
      </c>
      <c r="L942" s="126" t="str">
        <f t="shared" si="85"/>
        <v/>
      </c>
      <c r="M942" s="126" t="str">
        <f>IF(Q942="","",_xlfn.XLOOKUP(Q942,立项!W:W,立项!H:H))</f>
        <v/>
      </c>
      <c r="N942" s="130" t="str">
        <f t="shared" si="86"/>
        <v/>
      </c>
      <c r="O942" s="130" t="str">
        <f t="shared" si="87"/>
        <v/>
      </c>
      <c r="P942" s="131" t="str">
        <f t="shared" si="88"/>
        <v/>
      </c>
      <c r="Q942" s="135" t="str">
        <f t="shared" si="89"/>
        <v/>
      </c>
      <c r="R942" s="103"/>
      <c r="S942" s="102"/>
      <c r="T942" s="102"/>
      <c r="U942" s="102"/>
    </row>
    <row r="943" s="93" customFormat="1" customHeight="1" spans="2:21">
      <c r="B943" s="94"/>
      <c r="C943" s="95"/>
      <c r="D943" s="95"/>
      <c r="E943" s="95"/>
      <c r="F943" s="96"/>
      <c r="G943" s="97"/>
      <c r="H943" s="98"/>
      <c r="I943" s="129" t="str">
        <f>IF(B943="","",_xlfn.XLOOKUP(N943,#REF!,#REF!))</f>
        <v/>
      </c>
      <c r="J943" s="126" t="str">
        <f>IF(B943="","",_xlfn.XLOOKUP(N943,#REF!,冷暖工资表!B:B))</f>
        <v/>
      </c>
      <c r="K943" s="126" t="str">
        <f t="shared" si="84"/>
        <v/>
      </c>
      <c r="L943" s="126" t="str">
        <f t="shared" si="85"/>
        <v/>
      </c>
      <c r="M943" s="126" t="str">
        <f>IF(Q943="","",_xlfn.XLOOKUP(Q943,立项!W:W,立项!H:H))</f>
        <v/>
      </c>
      <c r="N943" s="130" t="str">
        <f t="shared" si="86"/>
        <v/>
      </c>
      <c r="O943" s="130" t="str">
        <f t="shared" si="87"/>
        <v/>
      </c>
      <c r="P943" s="131" t="str">
        <f t="shared" si="88"/>
        <v/>
      </c>
      <c r="Q943" s="135" t="str">
        <f t="shared" si="89"/>
        <v/>
      </c>
      <c r="R943" s="103"/>
      <c r="S943" s="102"/>
      <c r="T943" s="102"/>
      <c r="U943" s="102"/>
    </row>
    <row r="944" s="93" customFormat="1" customHeight="1" spans="2:21">
      <c r="B944" s="94"/>
      <c r="C944" s="95"/>
      <c r="D944" s="95"/>
      <c r="E944" s="95"/>
      <c r="F944" s="96"/>
      <c r="G944" s="97"/>
      <c r="H944" s="98"/>
      <c r="I944" s="129" t="str">
        <f>IF(B944="","",_xlfn.XLOOKUP(N944,#REF!,#REF!))</f>
        <v/>
      </c>
      <c r="J944" s="126" t="str">
        <f>IF(B944="","",_xlfn.XLOOKUP(N944,#REF!,冷暖工资表!B:B))</f>
        <v/>
      </c>
      <c r="K944" s="126" t="str">
        <f t="shared" si="84"/>
        <v/>
      </c>
      <c r="L944" s="126" t="str">
        <f t="shared" si="85"/>
        <v/>
      </c>
      <c r="M944" s="126" t="str">
        <f>IF(Q944="","",_xlfn.XLOOKUP(Q944,立项!W:W,立项!H:H))</f>
        <v/>
      </c>
      <c r="N944" s="130" t="str">
        <f t="shared" si="86"/>
        <v/>
      </c>
      <c r="O944" s="130" t="str">
        <f t="shared" si="87"/>
        <v/>
      </c>
      <c r="P944" s="131" t="str">
        <f t="shared" si="88"/>
        <v/>
      </c>
      <c r="Q944" s="135" t="str">
        <f t="shared" si="89"/>
        <v/>
      </c>
      <c r="R944" s="103"/>
      <c r="S944" s="102"/>
      <c r="T944" s="102"/>
      <c r="U944" s="102"/>
    </row>
    <row r="945" s="93" customFormat="1" customHeight="1" spans="2:21">
      <c r="B945" s="94"/>
      <c r="C945" s="95"/>
      <c r="D945" s="95"/>
      <c r="E945" s="95"/>
      <c r="F945" s="96"/>
      <c r="G945" s="97"/>
      <c r="H945" s="98"/>
      <c r="I945" s="129" t="str">
        <f>IF(B945="","",_xlfn.XLOOKUP(N945,#REF!,#REF!))</f>
        <v/>
      </c>
      <c r="J945" s="126" t="str">
        <f>IF(B945="","",_xlfn.XLOOKUP(N945,#REF!,冷暖工资表!B:B))</f>
        <v/>
      </c>
      <c r="K945" s="126" t="str">
        <f t="shared" si="84"/>
        <v/>
      </c>
      <c r="L945" s="126" t="str">
        <f t="shared" si="85"/>
        <v/>
      </c>
      <c r="M945" s="126" t="str">
        <f>IF(Q945="","",_xlfn.XLOOKUP(Q945,立项!W:W,立项!H:H))</f>
        <v/>
      </c>
      <c r="N945" s="130" t="str">
        <f t="shared" si="86"/>
        <v/>
      </c>
      <c r="O945" s="130" t="str">
        <f t="shared" si="87"/>
        <v/>
      </c>
      <c r="P945" s="131" t="str">
        <f t="shared" si="88"/>
        <v/>
      </c>
      <c r="Q945" s="135" t="str">
        <f t="shared" si="89"/>
        <v/>
      </c>
      <c r="R945" s="103"/>
      <c r="S945" s="102"/>
      <c r="T945" s="102"/>
      <c r="U945" s="102"/>
    </row>
    <row r="946" s="93" customFormat="1" customHeight="1" spans="2:21">
      <c r="B946" s="94"/>
      <c r="C946" s="95"/>
      <c r="D946" s="95"/>
      <c r="E946" s="95"/>
      <c r="F946" s="96"/>
      <c r="G946" s="97"/>
      <c r="H946" s="98"/>
      <c r="I946" s="129" t="str">
        <f>IF(B946="","",_xlfn.XLOOKUP(N946,#REF!,#REF!))</f>
        <v/>
      </c>
      <c r="J946" s="126" t="str">
        <f>IF(B946="","",_xlfn.XLOOKUP(N946,#REF!,冷暖工资表!B:B))</f>
        <v/>
      </c>
      <c r="K946" s="126" t="str">
        <f t="shared" si="84"/>
        <v/>
      </c>
      <c r="L946" s="126" t="str">
        <f t="shared" si="85"/>
        <v/>
      </c>
      <c r="M946" s="126" t="str">
        <f>IF(Q946="","",_xlfn.XLOOKUP(Q946,立项!W:W,立项!H:H))</f>
        <v/>
      </c>
      <c r="N946" s="130" t="str">
        <f t="shared" si="86"/>
        <v/>
      </c>
      <c r="O946" s="130" t="str">
        <f t="shared" si="87"/>
        <v/>
      </c>
      <c r="P946" s="131" t="str">
        <f t="shared" si="88"/>
        <v/>
      </c>
      <c r="Q946" s="135" t="str">
        <f t="shared" si="89"/>
        <v/>
      </c>
      <c r="R946" s="103"/>
      <c r="S946" s="102"/>
      <c r="T946" s="102"/>
      <c r="U946" s="102"/>
    </row>
    <row r="947" s="93" customFormat="1" customHeight="1" spans="2:21">
      <c r="B947" s="94"/>
      <c r="C947" s="95"/>
      <c r="D947" s="95"/>
      <c r="E947" s="95"/>
      <c r="F947" s="96"/>
      <c r="G947" s="97"/>
      <c r="H947" s="98"/>
      <c r="I947" s="129" t="str">
        <f>IF(B947="","",_xlfn.XLOOKUP(N947,#REF!,#REF!))</f>
        <v/>
      </c>
      <c r="J947" s="126" t="str">
        <f>IF(B947="","",_xlfn.XLOOKUP(N947,#REF!,冷暖工资表!B:B))</f>
        <v/>
      </c>
      <c r="K947" s="126" t="str">
        <f t="shared" si="84"/>
        <v/>
      </c>
      <c r="L947" s="126" t="str">
        <f t="shared" si="85"/>
        <v/>
      </c>
      <c r="M947" s="126" t="str">
        <f>IF(Q947="","",_xlfn.XLOOKUP(Q947,立项!W:W,立项!H:H))</f>
        <v/>
      </c>
      <c r="N947" s="130" t="str">
        <f t="shared" si="86"/>
        <v/>
      </c>
      <c r="O947" s="130" t="str">
        <f t="shared" si="87"/>
        <v/>
      </c>
      <c r="P947" s="131" t="str">
        <f t="shared" si="88"/>
        <v/>
      </c>
      <c r="Q947" s="135" t="str">
        <f t="shared" si="89"/>
        <v/>
      </c>
      <c r="R947" s="103"/>
      <c r="S947" s="102"/>
      <c r="T947" s="102"/>
      <c r="U947" s="102"/>
    </row>
    <row r="948" s="93" customFormat="1" customHeight="1" spans="2:21">
      <c r="B948" s="94"/>
      <c r="C948" s="95"/>
      <c r="D948" s="95"/>
      <c r="E948" s="95"/>
      <c r="F948" s="96"/>
      <c r="G948" s="97"/>
      <c r="H948" s="98"/>
      <c r="I948" s="129" t="str">
        <f>IF(B948="","",_xlfn.XLOOKUP(N948,#REF!,#REF!))</f>
        <v/>
      </c>
      <c r="J948" s="126" t="str">
        <f>IF(B948="","",_xlfn.XLOOKUP(N948,#REF!,冷暖工资表!B:B))</f>
        <v/>
      </c>
      <c r="K948" s="126" t="str">
        <f t="shared" si="84"/>
        <v/>
      </c>
      <c r="L948" s="126" t="str">
        <f t="shared" si="85"/>
        <v/>
      </c>
      <c r="M948" s="126" t="str">
        <f>IF(Q948="","",_xlfn.XLOOKUP(Q948,立项!W:W,立项!H:H))</f>
        <v/>
      </c>
      <c r="N948" s="130" t="str">
        <f t="shared" si="86"/>
        <v/>
      </c>
      <c r="O948" s="130" t="str">
        <f t="shared" si="87"/>
        <v/>
      </c>
      <c r="P948" s="131" t="str">
        <f t="shared" si="88"/>
        <v/>
      </c>
      <c r="Q948" s="135" t="str">
        <f t="shared" si="89"/>
        <v/>
      </c>
      <c r="R948" s="103"/>
      <c r="S948" s="102"/>
      <c r="T948" s="102"/>
      <c r="U948" s="102"/>
    </row>
    <row r="949" s="93" customFormat="1" customHeight="1" spans="2:21">
      <c r="B949" s="94"/>
      <c r="C949" s="95"/>
      <c r="D949" s="95"/>
      <c r="E949" s="95"/>
      <c r="F949" s="96"/>
      <c r="G949" s="97"/>
      <c r="H949" s="98"/>
      <c r="I949" s="129" t="str">
        <f>IF(B949="","",_xlfn.XLOOKUP(N949,#REF!,#REF!))</f>
        <v/>
      </c>
      <c r="J949" s="126" t="str">
        <f>IF(B949="","",_xlfn.XLOOKUP(N949,#REF!,冷暖工资表!B:B))</f>
        <v/>
      </c>
      <c r="K949" s="126" t="str">
        <f t="shared" si="84"/>
        <v/>
      </c>
      <c r="L949" s="126" t="str">
        <f t="shared" si="85"/>
        <v/>
      </c>
      <c r="M949" s="126" t="str">
        <f>IF(Q949="","",_xlfn.XLOOKUP(Q949,立项!W:W,立项!H:H))</f>
        <v/>
      </c>
      <c r="N949" s="130" t="str">
        <f t="shared" si="86"/>
        <v/>
      </c>
      <c r="O949" s="130" t="str">
        <f t="shared" si="87"/>
        <v/>
      </c>
      <c r="P949" s="131" t="str">
        <f t="shared" si="88"/>
        <v/>
      </c>
      <c r="Q949" s="135" t="str">
        <f t="shared" si="89"/>
        <v/>
      </c>
      <c r="R949" s="103"/>
      <c r="S949" s="102"/>
      <c r="T949" s="102"/>
      <c r="U949" s="102"/>
    </row>
    <row r="950" s="93" customFormat="1" customHeight="1" spans="2:21">
      <c r="B950" s="94"/>
      <c r="C950" s="95"/>
      <c r="D950" s="95"/>
      <c r="E950" s="95"/>
      <c r="F950" s="96"/>
      <c r="G950" s="97"/>
      <c r="H950" s="98"/>
      <c r="I950" s="129" t="str">
        <f>IF(B950="","",_xlfn.XLOOKUP(N950,#REF!,#REF!))</f>
        <v/>
      </c>
      <c r="J950" s="126" t="str">
        <f>IF(B950="","",_xlfn.XLOOKUP(N950,#REF!,冷暖工资表!B:B))</f>
        <v/>
      </c>
      <c r="K950" s="126" t="str">
        <f t="shared" si="84"/>
        <v/>
      </c>
      <c r="L950" s="126" t="str">
        <f t="shared" si="85"/>
        <v/>
      </c>
      <c r="M950" s="126" t="str">
        <f>IF(Q950="","",_xlfn.XLOOKUP(Q950,立项!W:W,立项!H:H))</f>
        <v/>
      </c>
      <c r="N950" s="130" t="str">
        <f t="shared" si="86"/>
        <v/>
      </c>
      <c r="O950" s="130" t="str">
        <f t="shared" si="87"/>
        <v/>
      </c>
      <c r="P950" s="131" t="str">
        <f t="shared" si="88"/>
        <v/>
      </c>
      <c r="Q950" s="135" t="str">
        <f t="shared" si="89"/>
        <v/>
      </c>
      <c r="R950" s="103"/>
      <c r="S950" s="102"/>
      <c r="T950" s="102"/>
      <c r="U950" s="102"/>
    </row>
    <row r="951" s="93" customFormat="1" customHeight="1" spans="2:21">
      <c r="B951" s="94"/>
      <c r="C951" s="95"/>
      <c r="D951" s="95"/>
      <c r="E951" s="95"/>
      <c r="F951" s="96"/>
      <c r="G951" s="97"/>
      <c r="H951" s="98"/>
      <c r="I951" s="129" t="str">
        <f>IF(B951="","",_xlfn.XLOOKUP(N951,#REF!,#REF!))</f>
        <v/>
      </c>
      <c r="J951" s="126" t="str">
        <f>IF(B951="","",_xlfn.XLOOKUP(N951,#REF!,冷暖工资表!B:B))</f>
        <v/>
      </c>
      <c r="K951" s="126" t="str">
        <f t="shared" si="84"/>
        <v/>
      </c>
      <c r="L951" s="126" t="str">
        <f t="shared" si="85"/>
        <v/>
      </c>
      <c r="M951" s="126" t="str">
        <f>IF(Q951="","",_xlfn.XLOOKUP(Q951,立项!W:W,立项!H:H))</f>
        <v/>
      </c>
      <c r="N951" s="130" t="str">
        <f t="shared" si="86"/>
        <v/>
      </c>
      <c r="O951" s="130" t="str">
        <f t="shared" si="87"/>
        <v/>
      </c>
      <c r="P951" s="131" t="str">
        <f t="shared" si="88"/>
        <v/>
      </c>
      <c r="Q951" s="135" t="str">
        <f t="shared" si="89"/>
        <v/>
      </c>
      <c r="R951" s="103"/>
      <c r="S951" s="102"/>
      <c r="T951" s="102"/>
      <c r="U951" s="102"/>
    </row>
    <row r="952" s="93" customFormat="1" customHeight="1" spans="2:21">
      <c r="B952" s="94"/>
      <c r="C952" s="95"/>
      <c r="D952" s="95"/>
      <c r="E952" s="95"/>
      <c r="F952" s="96"/>
      <c r="G952" s="97"/>
      <c r="H952" s="98"/>
      <c r="I952" s="129" t="str">
        <f>IF(B952="","",_xlfn.XLOOKUP(N952,#REF!,#REF!))</f>
        <v/>
      </c>
      <c r="J952" s="126" t="str">
        <f>IF(B952="","",_xlfn.XLOOKUP(N952,#REF!,冷暖工资表!B:B))</f>
        <v/>
      </c>
      <c r="K952" s="126" t="str">
        <f t="shared" si="84"/>
        <v/>
      </c>
      <c r="L952" s="126" t="str">
        <f t="shared" si="85"/>
        <v/>
      </c>
      <c r="M952" s="126" t="str">
        <f>IF(Q952="","",_xlfn.XLOOKUP(Q952,立项!W:W,立项!H:H))</f>
        <v/>
      </c>
      <c r="N952" s="130" t="str">
        <f t="shared" si="86"/>
        <v/>
      </c>
      <c r="O952" s="130" t="str">
        <f t="shared" si="87"/>
        <v/>
      </c>
      <c r="P952" s="131" t="str">
        <f t="shared" si="88"/>
        <v/>
      </c>
      <c r="Q952" s="135" t="str">
        <f t="shared" si="89"/>
        <v/>
      </c>
      <c r="R952" s="103"/>
      <c r="S952" s="102"/>
      <c r="T952" s="102"/>
      <c r="U952" s="102"/>
    </row>
    <row r="953" s="93" customFormat="1" customHeight="1" spans="2:21">
      <c r="B953" s="94"/>
      <c r="C953" s="95"/>
      <c r="D953" s="95"/>
      <c r="E953" s="95"/>
      <c r="F953" s="96"/>
      <c r="G953" s="97"/>
      <c r="H953" s="98"/>
      <c r="I953" s="129" t="str">
        <f>IF(B953="","",_xlfn.XLOOKUP(N953,#REF!,#REF!))</f>
        <v/>
      </c>
      <c r="J953" s="126" t="str">
        <f>IF(B953="","",_xlfn.XLOOKUP(N953,#REF!,冷暖工资表!B:B))</f>
        <v/>
      </c>
      <c r="K953" s="126" t="str">
        <f t="shared" si="84"/>
        <v/>
      </c>
      <c r="L953" s="126" t="str">
        <f t="shared" si="85"/>
        <v/>
      </c>
      <c r="M953" s="126" t="str">
        <f>IF(Q953="","",_xlfn.XLOOKUP(Q953,立项!W:W,立项!H:H))</f>
        <v/>
      </c>
      <c r="N953" s="130" t="str">
        <f t="shared" si="86"/>
        <v/>
      </c>
      <c r="O953" s="130" t="str">
        <f t="shared" si="87"/>
        <v/>
      </c>
      <c r="P953" s="131" t="str">
        <f t="shared" si="88"/>
        <v/>
      </c>
      <c r="Q953" s="135" t="str">
        <f t="shared" si="89"/>
        <v/>
      </c>
      <c r="R953" s="103"/>
      <c r="S953" s="102"/>
      <c r="T953" s="102"/>
      <c r="U953" s="102"/>
    </row>
    <row r="954" s="93" customFormat="1" customHeight="1" spans="2:21">
      <c r="B954" s="94"/>
      <c r="C954" s="95"/>
      <c r="D954" s="95"/>
      <c r="E954" s="95"/>
      <c r="F954" s="96"/>
      <c r="G954" s="97"/>
      <c r="H954" s="98"/>
      <c r="I954" s="129" t="str">
        <f>IF(B954="","",_xlfn.XLOOKUP(N954,#REF!,#REF!))</f>
        <v/>
      </c>
      <c r="J954" s="126" t="str">
        <f>IF(B954="","",_xlfn.XLOOKUP(N954,#REF!,冷暖工资表!B:B))</f>
        <v/>
      </c>
      <c r="K954" s="126" t="str">
        <f t="shared" si="84"/>
        <v/>
      </c>
      <c r="L954" s="126" t="str">
        <f t="shared" si="85"/>
        <v/>
      </c>
      <c r="M954" s="126" t="str">
        <f>IF(Q954="","",_xlfn.XLOOKUP(Q954,立项!W:W,立项!H:H))</f>
        <v/>
      </c>
      <c r="N954" s="130" t="str">
        <f t="shared" si="86"/>
        <v/>
      </c>
      <c r="O954" s="130" t="str">
        <f t="shared" si="87"/>
        <v/>
      </c>
      <c r="P954" s="131" t="str">
        <f t="shared" si="88"/>
        <v/>
      </c>
      <c r="Q954" s="135" t="str">
        <f t="shared" si="89"/>
        <v/>
      </c>
      <c r="R954" s="103"/>
      <c r="S954" s="102"/>
      <c r="T954" s="102"/>
      <c r="U954" s="102"/>
    </row>
    <row r="955" s="93" customFormat="1" customHeight="1" spans="2:21">
      <c r="B955" s="94"/>
      <c r="C955" s="95"/>
      <c r="D955" s="95"/>
      <c r="E955" s="95"/>
      <c r="F955" s="96"/>
      <c r="G955" s="97"/>
      <c r="H955" s="98"/>
      <c r="I955" s="129" t="str">
        <f>IF(B955="","",_xlfn.XLOOKUP(N955,#REF!,#REF!))</f>
        <v/>
      </c>
      <c r="J955" s="126" t="str">
        <f>IF(B955="","",_xlfn.XLOOKUP(N955,#REF!,冷暖工资表!B:B))</f>
        <v/>
      </c>
      <c r="K955" s="126" t="str">
        <f t="shared" si="84"/>
        <v/>
      </c>
      <c r="L955" s="126" t="str">
        <f t="shared" si="85"/>
        <v/>
      </c>
      <c r="M955" s="126" t="str">
        <f>IF(Q955="","",_xlfn.XLOOKUP(Q955,立项!W:W,立项!H:H))</f>
        <v/>
      </c>
      <c r="N955" s="130" t="str">
        <f t="shared" si="86"/>
        <v/>
      </c>
      <c r="O955" s="130" t="str">
        <f t="shared" si="87"/>
        <v/>
      </c>
      <c r="P955" s="131" t="str">
        <f t="shared" si="88"/>
        <v/>
      </c>
      <c r="Q955" s="135" t="str">
        <f t="shared" si="89"/>
        <v/>
      </c>
      <c r="R955" s="103"/>
      <c r="S955" s="102"/>
      <c r="T955" s="102"/>
      <c r="U955" s="102"/>
    </row>
    <row r="956" s="93" customFormat="1" customHeight="1" spans="2:21">
      <c r="B956" s="94"/>
      <c r="C956" s="95"/>
      <c r="D956" s="95"/>
      <c r="E956" s="95"/>
      <c r="F956" s="96"/>
      <c r="G956" s="97"/>
      <c r="H956" s="98"/>
      <c r="I956" s="129" t="str">
        <f>IF(B956="","",_xlfn.XLOOKUP(N956,#REF!,#REF!))</f>
        <v/>
      </c>
      <c r="J956" s="126" t="str">
        <f>IF(B956="","",_xlfn.XLOOKUP(N956,#REF!,冷暖工资表!B:B))</f>
        <v/>
      </c>
      <c r="K956" s="126" t="str">
        <f t="shared" si="84"/>
        <v/>
      </c>
      <c r="L956" s="126" t="str">
        <f t="shared" si="85"/>
        <v/>
      </c>
      <c r="M956" s="126" t="str">
        <f>IF(Q956="","",_xlfn.XLOOKUP(Q956,立项!W:W,立项!H:H))</f>
        <v/>
      </c>
      <c r="N956" s="130" t="str">
        <f t="shared" si="86"/>
        <v/>
      </c>
      <c r="O956" s="130" t="str">
        <f t="shared" si="87"/>
        <v/>
      </c>
      <c r="P956" s="131" t="str">
        <f t="shared" si="88"/>
        <v/>
      </c>
      <c r="Q956" s="135" t="str">
        <f t="shared" si="89"/>
        <v/>
      </c>
      <c r="R956" s="103"/>
      <c r="S956" s="102"/>
      <c r="T956" s="102"/>
      <c r="U956" s="102"/>
    </row>
    <row r="957" s="93" customFormat="1" customHeight="1" spans="2:21">
      <c r="B957" s="94"/>
      <c r="C957" s="95"/>
      <c r="D957" s="95"/>
      <c r="E957" s="95"/>
      <c r="F957" s="96"/>
      <c r="G957" s="97"/>
      <c r="H957" s="98"/>
      <c r="I957" s="129" t="str">
        <f>IF(B957="","",_xlfn.XLOOKUP(N957,#REF!,#REF!))</f>
        <v/>
      </c>
      <c r="J957" s="126" t="str">
        <f>IF(B957="","",_xlfn.XLOOKUP(N957,#REF!,冷暖工资表!B:B))</f>
        <v/>
      </c>
      <c r="K957" s="126" t="str">
        <f t="shared" si="84"/>
        <v/>
      </c>
      <c r="L957" s="126" t="str">
        <f t="shared" si="85"/>
        <v/>
      </c>
      <c r="M957" s="126" t="str">
        <f>IF(Q957="","",_xlfn.XLOOKUP(Q957,立项!W:W,立项!H:H))</f>
        <v/>
      </c>
      <c r="N957" s="130" t="str">
        <f t="shared" si="86"/>
        <v/>
      </c>
      <c r="O957" s="130" t="str">
        <f t="shared" si="87"/>
        <v/>
      </c>
      <c r="P957" s="131" t="str">
        <f t="shared" si="88"/>
        <v/>
      </c>
      <c r="Q957" s="135" t="str">
        <f t="shared" si="89"/>
        <v/>
      </c>
      <c r="R957" s="103"/>
      <c r="S957" s="102"/>
      <c r="T957" s="102"/>
      <c r="U957" s="102"/>
    </row>
    <row r="958" s="93" customFormat="1" customHeight="1" spans="2:21">
      <c r="B958" s="94"/>
      <c r="C958" s="95"/>
      <c r="D958" s="95"/>
      <c r="E958" s="95"/>
      <c r="F958" s="96"/>
      <c r="G958" s="97"/>
      <c r="H958" s="98"/>
      <c r="I958" s="129" t="str">
        <f>IF(B958="","",_xlfn.XLOOKUP(N958,#REF!,#REF!))</f>
        <v/>
      </c>
      <c r="J958" s="126" t="str">
        <f>IF(B958="","",_xlfn.XLOOKUP(N958,#REF!,冷暖工资表!B:B))</f>
        <v/>
      </c>
      <c r="K958" s="126" t="str">
        <f t="shared" si="84"/>
        <v/>
      </c>
      <c r="L958" s="126" t="str">
        <f t="shared" si="85"/>
        <v/>
      </c>
      <c r="M958" s="126" t="str">
        <f>IF(Q958="","",_xlfn.XLOOKUP(Q958,立项!W:W,立项!H:H))</f>
        <v/>
      </c>
      <c r="N958" s="130" t="str">
        <f t="shared" si="86"/>
        <v/>
      </c>
      <c r="O958" s="130" t="str">
        <f t="shared" si="87"/>
        <v/>
      </c>
      <c r="P958" s="131" t="str">
        <f t="shared" si="88"/>
        <v/>
      </c>
      <c r="Q958" s="135" t="str">
        <f t="shared" si="89"/>
        <v/>
      </c>
      <c r="R958" s="103"/>
      <c r="S958" s="102"/>
      <c r="T958" s="102"/>
      <c r="U958" s="102"/>
    </row>
    <row r="959" s="93" customFormat="1" customHeight="1" spans="2:21">
      <c r="B959" s="94"/>
      <c r="C959" s="95"/>
      <c r="D959" s="95"/>
      <c r="E959" s="95"/>
      <c r="F959" s="96"/>
      <c r="G959" s="97"/>
      <c r="H959" s="98"/>
      <c r="I959" s="129" t="str">
        <f>IF(B959="","",_xlfn.XLOOKUP(N959,#REF!,#REF!))</f>
        <v/>
      </c>
      <c r="J959" s="126" t="str">
        <f>IF(B959="","",_xlfn.XLOOKUP(N959,#REF!,冷暖工资表!B:B))</f>
        <v/>
      </c>
      <c r="K959" s="126" t="str">
        <f t="shared" si="84"/>
        <v/>
      </c>
      <c r="L959" s="126" t="str">
        <f t="shared" si="85"/>
        <v/>
      </c>
      <c r="M959" s="126" t="str">
        <f>IF(Q959="","",_xlfn.XLOOKUP(Q959,立项!W:W,立项!H:H))</f>
        <v/>
      </c>
      <c r="N959" s="130" t="str">
        <f t="shared" si="86"/>
        <v/>
      </c>
      <c r="O959" s="130" t="str">
        <f t="shared" si="87"/>
        <v/>
      </c>
      <c r="P959" s="131" t="str">
        <f t="shared" si="88"/>
        <v/>
      </c>
      <c r="Q959" s="135" t="str">
        <f t="shared" si="89"/>
        <v/>
      </c>
      <c r="R959" s="103"/>
      <c r="S959" s="102"/>
      <c r="T959" s="102"/>
      <c r="U959" s="102"/>
    </row>
    <row r="960" s="93" customFormat="1" customHeight="1" spans="2:21">
      <c r="B960" s="94"/>
      <c r="C960" s="95"/>
      <c r="D960" s="95"/>
      <c r="E960" s="95"/>
      <c r="F960" s="96"/>
      <c r="G960" s="97"/>
      <c r="H960" s="98"/>
      <c r="I960" s="129" t="str">
        <f>IF(B960="","",_xlfn.XLOOKUP(N960,#REF!,#REF!))</f>
        <v/>
      </c>
      <c r="J960" s="126" t="str">
        <f>IF(B960="","",_xlfn.XLOOKUP(N960,#REF!,冷暖工资表!B:B))</f>
        <v/>
      </c>
      <c r="K960" s="126" t="str">
        <f t="shared" si="84"/>
        <v/>
      </c>
      <c r="L960" s="126" t="str">
        <f t="shared" si="85"/>
        <v/>
      </c>
      <c r="M960" s="126" t="str">
        <f>IF(Q960="","",_xlfn.XLOOKUP(Q960,立项!W:W,立项!H:H))</f>
        <v/>
      </c>
      <c r="N960" s="130" t="str">
        <f t="shared" si="86"/>
        <v/>
      </c>
      <c r="O960" s="130" t="str">
        <f t="shared" si="87"/>
        <v/>
      </c>
      <c r="P960" s="131" t="str">
        <f t="shared" si="88"/>
        <v/>
      </c>
      <c r="Q960" s="135" t="str">
        <f t="shared" si="89"/>
        <v/>
      </c>
      <c r="R960" s="103"/>
      <c r="S960" s="102"/>
      <c r="T960" s="102"/>
      <c r="U960" s="102"/>
    </row>
    <row r="961" s="93" customFormat="1" customHeight="1" spans="2:21">
      <c r="B961" s="94"/>
      <c r="C961" s="95"/>
      <c r="D961" s="95"/>
      <c r="E961" s="95"/>
      <c r="F961" s="96"/>
      <c r="G961" s="97"/>
      <c r="H961" s="98"/>
      <c r="I961" s="129" t="str">
        <f>IF(B961="","",_xlfn.XLOOKUP(N961,#REF!,#REF!))</f>
        <v/>
      </c>
      <c r="J961" s="126" t="str">
        <f>IF(B961="","",_xlfn.XLOOKUP(N961,#REF!,冷暖工资表!B:B))</f>
        <v/>
      </c>
      <c r="K961" s="126" t="str">
        <f t="shared" si="84"/>
        <v/>
      </c>
      <c r="L961" s="126" t="str">
        <f t="shared" si="85"/>
        <v/>
      </c>
      <c r="M961" s="126" t="str">
        <f>IF(Q961="","",_xlfn.XLOOKUP(Q961,立项!W:W,立项!H:H))</f>
        <v/>
      </c>
      <c r="N961" s="130" t="str">
        <f t="shared" si="86"/>
        <v/>
      </c>
      <c r="O961" s="130" t="str">
        <f t="shared" si="87"/>
        <v/>
      </c>
      <c r="P961" s="131" t="str">
        <f t="shared" si="88"/>
        <v/>
      </c>
      <c r="Q961" s="135" t="str">
        <f t="shared" si="89"/>
        <v/>
      </c>
      <c r="R961" s="103"/>
      <c r="S961" s="102"/>
      <c r="T961" s="102"/>
      <c r="U961" s="102"/>
    </row>
    <row r="962" s="93" customFormat="1" customHeight="1" spans="2:21">
      <c r="B962" s="94"/>
      <c r="C962" s="95"/>
      <c r="D962" s="95"/>
      <c r="E962" s="95"/>
      <c r="F962" s="96"/>
      <c r="G962" s="97"/>
      <c r="H962" s="98"/>
      <c r="I962" s="129" t="str">
        <f>IF(B962="","",_xlfn.XLOOKUP(N962,#REF!,#REF!))</f>
        <v/>
      </c>
      <c r="J962" s="126" t="str">
        <f>IF(B962="","",_xlfn.XLOOKUP(N962,#REF!,冷暖工资表!B:B))</f>
        <v/>
      </c>
      <c r="K962" s="126" t="str">
        <f t="shared" ref="K962:K1025" si="90">IF(F962="","",F962-L962)</f>
        <v/>
      </c>
      <c r="L962" s="126" t="str">
        <f t="shared" ref="L962:L1025" si="91">IF(F962="","",F962*G962/(1+G962))</f>
        <v/>
      </c>
      <c r="M962" s="126" t="str">
        <f>IF(Q962="","",_xlfn.XLOOKUP(Q962,立项!W:W,立项!H:H))</f>
        <v/>
      </c>
      <c r="N962" s="130" t="str">
        <f t="shared" ref="N962:N1025" si="92">IF(H962="","",LEFT(B962,7))</f>
        <v/>
      </c>
      <c r="O962" s="130" t="str">
        <f t="shared" ref="O962:O1025" si="93">IF(H962="","",MONTH(H962))</f>
        <v/>
      </c>
      <c r="P962" s="131" t="str">
        <f t="shared" ref="P962:P1025" si="94">IF(H962="","",DAY(H962))</f>
        <v/>
      </c>
      <c r="Q962" s="135" t="str">
        <f t="shared" ref="Q962:Q1025" si="95">IF(B962="","",MID(B962,9,16))</f>
        <v/>
      </c>
      <c r="R962" s="103"/>
      <c r="S962" s="102"/>
      <c r="T962" s="102"/>
      <c r="U962" s="102"/>
    </row>
    <row r="963" s="93" customFormat="1" customHeight="1" spans="2:21">
      <c r="B963" s="94"/>
      <c r="C963" s="95"/>
      <c r="D963" s="95"/>
      <c r="E963" s="95"/>
      <c r="F963" s="96"/>
      <c r="G963" s="97"/>
      <c r="H963" s="98"/>
      <c r="I963" s="129" t="str">
        <f>IF(B963="","",_xlfn.XLOOKUP(N963,#REF!,#REF!))</f>
        <v/>
      </c>
      <c r="J963" s="126" t="str">
        <f>IF(B963="","",_xlfn.XLOOKUP(N963,#REF!,冷暖工资表!B:B))</f>
        <v/>
      </c>
      <c r="K963" s="126" t="str">
        <f t="shared" si="90"/>
        <v/>
      </c>
      <c r="L963" s="126" t="str">
        <f t="shared" si="91"/>
        <v/>
      </c>
      <c r="M963" s="126" t="str">
        <f>IF(Q963="","",_xlfn.XLOOKUP(Q963,立项!W:W,立项!H:H))</f>
        <v/>
      </c>
      <c r="N963" s="130" t="str">
        <f t="shared" si="92"/>
        <v/>
      </c>
      <c r="O963" s="130" t="str">
        <f t="shared" si="93"/>
        <v/>
      </c>
      <c r="P963" s="131" t="str">
        <f t="shared" si="94"/>
        <v/>
      </c>
      <c r="Q963" s="135" t="str">
        <f t="shared" si="95"/>
        <v/>
      </c>
      <c r="R963" s="103"/>
      <c r="S963" s="102"/>
      <c r="T963" s="102"/>
      <c r="U963" s="102"/>
    </row>
    <row r="964" s="93" customFormat="1" customHeight="1" spans="2:21">
      <c r="B964" s="94"/>
      <c r="C964" s="95"/>
      <c r="D964" s="95"/>
      <c r="E964" s="95"/>
      <c r="F964" s="96"/>
      <c r="G964" s="97"/>
      <c r="H964" s="98"/>
      <c r="I964" s="129" t="str">
        <f>IF(B964="","",_xlfn.XLOOKUP(N964,#REF!,#REF!))</f>
        <v/>
      </c>
      <c r="J964" s="126" t="str">
        <f>IF(B964="","",_xlfn.XLOOKUP(N964,#REF!,冷暖工资表!B:B))</f>
        <v/>
      </c>
      <c r="K964" s="126" t="str">
        <f t="shared" si="90"/>
        <v/>
      </c>
      <c r="L964" s="126" t="str">
        <f t="shared" si="91"/>
        <v/>
      </c>
      <c r="M964" s="126" t="str">
        <f>IF(Q964="","",_xlfn.XLOOKUP(Q964,立项!W:W,立项!H:H))</f>
        <v/>
      </c>
      <c r="N964" s="130" t="str">
        <f t="shared" si="92"/>
        <v/>
      </c>
      <c r="O964" s="130" t="str">
        <f t="shared" si="93"/>
        <v/>
      </c>
      <c r="P964" s="131" t="str">
        <f t="shared" si="94"/>
        <v/>
      </c>
      <c r="Q964" s="135" t="str">
        <f t="shared" si="95"/>
        <v/>
      </c>
      <c r="R964" s="103"/>
      <c r="S964" s="102"/>
      <c r="T964" s="102"/>
      <c r="U964" s="102"/>
    </row>
    <row r="965" s="93" customFormat="1" customHeight="1" spans="2:21">
      <c r="B965" s="94"/>
      <c r="C965" s="95"/>
      <c r="D965" s="95"/>
      <c r="E965" s="95"/>
      <c r="F965" s="96"/>
      <c r="G965" s="97"/>
      <c r="H965" s="98"/>
      <c r="I965" s="129" t="str">
        <f>IF(B965="","",_xlfn.XLOOKUP(N965,#REF!,#REF!))</f>
        <v/>
      </c>
      <c r="J965" s="126" t="str">
        <f>IF(B965="","",_xlfn.XLOOKUP(N965,#REF!,冷暖工资表!B:B))</f>
        <v/>
      </c>
      <c r="K965" s="126" t="str">
        <f t="shared" si="90"/>
        <v/>
      </c>
      <c r="L965" s="126" t="str">
        <f t="shared" si="91"/>
        <v/>
      </c>
      <c r="M965" s="126" t="str">
        <f>IF(Q965="","",_xlfn.XLOOKUP(Q965,立项!W:W,立项!H:H))</f>
        <v/>
      </c>
      <c r="N965" s="130" t="str">
        <f t="shared" si="92"/>
        <v/>
      </c>
      <c r="O965" s="130" t="str">
        <f t="shared" si="93"/>
        <v/>
      </c>
      <c r="P965" s="131" t="str">
        <f t="shared" si="94"/>
        <v/>
      </c>
      <c r="Q965" s="135" t="str">
        <f t="shared" si="95"/>
        <v/>
      </c>
      <c r="R965" s="103"/>
      <c r="S965" s="102"/>
      <c r="T965" s="102"/>
      <c r="U965" s="102"/>
    </row>
    <row r="966" s="93" customFormat="1" customHeight="1" spans="2:21">
      <c r="B966" s="94"/>
      <c r="C966" s="95"/>
      <c r="D966" s="95"/>
      <c r="E966" s="95"/>
      <c r="F966" s="96"/>
      <c r="G966" s="97"/>
      <c r="H966" s="98"/>
      <c r="I966" s="129" t="str">
        <f>IF(B966="","",_xlfn.XLOOKUP(N966,#REF!,#REF!))</f>
        <v/>
      </c>
      <c r="J966" s="126" t="str">
        <f>IF(B966="","",_xlfn.XLOOKUP(N966,#REF!,冷暖工资表!B:B))</f>
        <v/>
      </c>
      <c r="K966" s="126" t="str">
        <f t="shared" si="90"/>
        <v/>
      </c>
      <c r="L966" s="126" t="str">
        <f t="shared" si="91"/>
        <v/>
      </c>
      <c r="M966" s="126" t="str">
        <f>IF(Q966="","",_xlfn.XLOOKUP(Q966,立项!W:W,立项!H:H))</f>
        <v/>
      </c>
      <c r="N966" s="130" t="str">
        <f t="shared" si="92"/>
        <v/>
      </c>
      <c r="O966" s="130" t="str">
        <f t="shared" si="93"/>
        <v/>
      </c>
      <c r="P966" s="131" t="str">
        <f t="shared" si="94"/>
        <v/>
      </c>
      <c r="Q966" s="135" t="str">
        <f t="shared" si="95"/>
        <v/>
      </c>
      <c r="R966" s="103"/>
      <c r="S966" s="102"/>
      <c r="T966" s="102"/>
      <c r="U966" s="102"/>
    </row>
    <row r="967" s="93" customFormat="1" customHeight="1" spans="2:21">
      <c r="B967" s="94"/>
      <c r="C967" s="95"/>
      <c r="D967" s="95"/>
      <c r="E967" s="95"/>
      <c r="F967" s="96"/>
      <c r="G967" s="97"/>
      <c r="H967" s="98"/>
      <c r="I967" s="129" t="str">
        <f>IF(B967="","",_xlfn.XLOOKUP(N967,#REF!,#REF!))</f>
        <v/>
      </c>
      <c r="J967" s="126" t="str">
        <f>IF(B967="","",_xlfn.XLOOKUP(N967,#REF!,冷暖工资表!B:B))</f>
        <v/>
      </c>
      <c r="K967" s="126" t="str">
        <f t="shared" si="90"/>
        <v/>
      </c>
      <c r="L967" s="126" t="str">
        <f t="shared" si="91"/>
        <v/>
      </c>
      <c r="M967" s="126" t="str">
        <f>IF(Q967="","",_xlfn.XLOOKUP(Q967,立项!W:W,立项!H:H))</f>
        <v/>
      </c>
      <c r="N967" s="130" t="str">
        <f t="shared" si="92"/>
        <v/>
      </c>
      <c r="O967" s="130" t="str">
        <f t="shared" si="93"/>
        <v/>
      </c>
      <c r="P967" s="131" t="str">
        <f t="shared" si="94"/>
        <v/>
      </c>
      <c r="Q967" s="135" t="str">
        <f t="shared" si="95"/>
        <v/>
      </c>
      <c r="R967" s="103"/>
      <c r="S967" s="102"/>
      <c r="T967" s="102"/>
      <c r="U967" s="102"/>
    </row>
    <row r="968" s="93" customFormat="1" customHeight="1" spans="2:21">
      <c r="B968" s="94"/>
      <c r="C968" s="95"/>
      <c r="D968" s="95"/>
      <c r="E968" s="95"/>
      <c r="F968" s="96"/>
      <c r="G968" s="97"/>
      <c r="H968" s="98"/>
      <c r="I968" s="129" t="str">
        <f>IF(B968="","",_xlfn.XLOOKUP(N968,#REF!,#REF!))</f>
        <v/>
      </c>
      <c r="J968" s="126" t="str">
        <f>IF(B968="","",_xlfn.XLOOKUP(N968,#REF!,冷暖工资表!B:B))</f>
        <v/>
      </c>
      <c r="K968" s="126" t="str">
        <f t="shared" si="90"/>
        <v/>
      </c>
      <c r="L968" s="126" t="str">
        <f t="shared" si="91"/>
        <v/>
      </c>
      <c r="M968" s="126" t="str">
        <f>IF(Q968="","",_xlfn.XLOOKUP(Q968,立项!W:W,立项!H:H))</f>
        <v/>
      </c>
      <c r="N968" s="130" t="str">
        <f t="shared" si="92"/>
        <v/>
      </c>
      <c r="O968" s="130" t="str">
        <f t="shared" si="93"/>
        <v/>
      </c>
      <c r="P968" s="131" t="str">
        <f t="shared" si="94"/>
        <v/>
      </c>
      <c r="Q968" s="135" t="str">
        <f t="shared" si="95"/>
        <v/>
      </c>
      <c r="R968" s="103"/>
      <c r="S968" s="102"/>
      <c r="T968" s="102"/>
      <c r="U968" s="102"/>
    </row>
    <row r="969" s="93" customFormat="1" customHeight="1" spans="2:21">
      <c r="B969" s="94"/>
      <c r="C969" s="95"/>
      <c r="D969" s="95"/>
      <c r="E969" s="95"/>
      <c r="F969" s="96"/>
      <c r="G969" s="97"/>
      <c r="H969" s="98"/>
      <c r="I969" s="129" t="str">
        <f>IF(B969="","",_xlfn.XLOOKUP(N969,#REF!,#REF!))</f>
        <v/>
      </c>
      <c r="J969" s="126" t="str">
        <f>IF(B969="","",_xlfn.XLOOKUP(N969,#REF!,冷暖工资表!B:B))</f>
        <v/>
      </c>
      <c r="K969" s="126" t="str">
        <f t="shared" si="90"/>
        <v/>
      </c>
      <c r="L969" s="126" t="str">
        <f t="shared" si="91"/>
        <v/>
      </c>
      <c r="M969" s="126" t="str">
        <f>IF(Q969="","",_xlfn.XLOOKUP(Q969,立项!W:W,立项!H:H))</f>
        <v/>
      </c>
      <c r="N969" s="130" t="str">
        <f t="shared" si="92"/>
        <v/>
      </c>
      <c r="O969" s="130" t="str">
        <f t="shared" si="93"/>
        <v/>
      </c>
      <c r="P969" s="131" t="str">
        <f t="shared" si="94"/>
        <v/>
      </c>
      <c r="Q969" s="135" t="str">
        <f t="shared" si="95"/>
        <v/>
      </c>
      <c r="R969" s="103"/>
      <c r="S969" s="102"/>
      <c r="T969" s="102"/>
      <c r="U969" s="102"/>
    </row>
    <row r="970" s="93" customFormat="1" customHeight="1" spans="2:21">
      <c r="B970" s="94"/>
      <c r="C970" s="95"/>
      <c r="D970" s="95"/>
      <c r="E970" s="95"/>
      <c r="F970" s="96"/>
      <c r="G970" s="97"/>
      <c r="H970" s="98"/>
      <c r="I970" s="129" t="str">
        <f>IF(B970="","",_xlfn.XLOOKUP(N970,#REF!,#REF!))</f>
        <v/>
      </c>
      <c r="J970" s="126" t="str">
        <f>IF(B970="","",_xlfn.XLOOKUP(N970,#REF!,冷暖工资表!B:B))</f>
        <v/>
      </c>
      <c r="K970" s="126" t="str">
        <f t="shared" si="90"/>
        <v/>
      </c>
      <c r="L970" s="126" t="str">
        <f t="shared" si="91"/>
        <v/>
      </c>
      <c r="M970" s="126" t="str">
        <f>IF(Q970="","",_xlfn.XLOOKUP(Q970,立项!W:W,立项!H:H))</f>
        <v/>
      </c>
      <c r="N970" s="130" t="str">
        <f t="shared" si="92"/>
        <v/>
      </c>
      <c r="O970" s="130" t="str">
        <f t="shared" si="93"/>
        <v/>
      </c>
      <c r="P970" s="131" t="str">
        <f t="shared" si="94"/>
        <v/>
      </c>
      <c r="Q970" s="135" t="str">
        <f t="shared" si="95"/>
        <v/>
      </c>
      <c r="R970" s="103"/>
      <c r="S970" s="102"/>
      <c r="T970" s="102"/>
      <c r="U970" s="102"/>
    </row>
    <row r="971" s="93" customFormat="1" customHeight="1" spans="2:21">
      <c r="B971" s="94"/>
      <c r="C971" s="95"/>
      <c r="D971" s="95"/>
      <c r="E971" s="95"/>
      <c r="F971" s="96"/>
      <c r="G971" s="97"/>
      <c r="H971" s="98"/>
      <c r="I971" s="129" t="str">
        <f>IF(B971="","",_xlfn.XLOOKUP(N971,#REF!,#REF!))</f>
        <v/>
      </c>
      <c r="J971" s="126" t="str">
        <f>IF(B971="","",_xlfn.XLOOKUP(N971,#REF!,冷暖工资表!B:B))</f>
        <v/>
      </c>
      <c r="K971" s="126" t="str">
        <f t="shared" si="90"/>
        <v/>
      </c>
      <c r="L971" s="126" t="str">
        <f t="shared" si="91"/>
        <v/>
      </c>
      <c r="M971" s="126" t="str">
        <f>IF(Q971="","",_xlfn.XLOOKUP(Q971,立项!W:W,立项!H:H))</f>
        <v/>
      </c>
      <c r="N971" s="130" t="str">
        <f t="shared" si="92"/>
        <v/>
      </c>
      <c r="O971" s="130" t="str">
        <f t="shared" si="93"/>
        <v/>
      </c>
      <c r="P971" s="131" t="str">
        <f t="shared" si="94"/>
        <v/>
      </c>
      <c r="Q971" s="135" t="str">
        <f t="shared" si="95"/>
        <v/>
      </c>
      <c r="R971" s="103"/>
      <c r="S971" s="102"/>
      <c r="T971" s="102"/>
      <c r="U971" s="102"/>
    </row>
    <row r="972" s="93" customFormat="1" customHeight="1" spans="2:21">
      <c r="B972" s="94"/>
      <c r="C972" s="95"/>
      <c r="D972" s="95"/>
      <c r="E972" s="95"/>
      <c r="F972" s="96"/>
      <c r="G972" s="97"/>
      <c r="H972" s="98"/>
      <c r="I972" s="129" t="str">
        <f>IF(B972="","",_xlfn.XLOOKUP(N972,#REF!,#REF!))</f>
        <v/>
      </c>
      <c r="J972" s="126" t="str">
        <f>IF(B972="","",_xlfn.XLOOKUP(N972,#REF!,冷暖工资表!B:B))</f>
        <v/>
      </c>
      <c r="K972" s="126" t="str">
        <f t="shared" si="90"/>
        <v/>
      </c>
      <c r="L972" s="126" t="str">
        <f t="shared" si="91"/>
        <v/>
      </c>
      <c r="M972" s="126" t="str">
        <f>IF(Q972="","",_xlfn.XLOOKUP(Q972,立项!W:W,立项!H:H))</f>
        <v/>
      </c>
      <c r="N972" s="130" t="str">
        <f t="shared" si="92"/>
        <v/>
      </c>
      <c r="O972" s="130" t="str">
        <f t="shared" si="93"/>
        <v/>
      </c>
      <c r="P972" s="131" t="str">
        <f t="shared" si="94"/>
        <v/>
      </c>
      <c r="Q972" s="135" t="str">
        <f t="shared" si="95"/>
        <v/>
      </c>
      <c r="R972" s="103"/>
      <c r="S972" s="102"/>
      <c r="T972" s="102"/>
      <c r="U972" s="102"/>
    </row>
    <row r="973" s="93" customFormat="1" customHeight="1" spans="2:21">
      <c r="B973" s="94"/>
      <c r="C973" s="95"/>
      <c r="D973" s="95"/>
      <c r="E973" s="95"/>
      <c r="F973" s="96"/>
      <c r="G973" s="97"/>
      <c r="H973" s="98"/>
      <c r="I973" s="129" t="str">
        <f>IF(B973="","",_xlfn.XLOOKUP(N973,#REF!,#REF!))</f>
        <v/>
      </c>
      <c r="J973" s="126" t="str">
        <f>IF(B973="","",_xlfn.XLOOKUP(N973,#REF!,冷暖工资表!B:B))</f>
        <v/>
      </c>
      <c r="K973" s="126" t="str">
        <f t="shared" si="90"/>
        <v/>
      </c>
      <c r="L973" s="126" t="str">
        <f t="shared" si="91"/>
        <v/>
      </c>
      <c r="M973" s="126" t="str">
        <f>IF(Q973="","",_xlfn.XLOOKUP(Q973,立项!W:W,立项!H:H))</f>
        <v/>
      </c>
      <c r="N973" s="130" t="str">
        <f t="shared" si="92"/>
        <v/>
      </c>
      <c r="O973" s="130" t="str">
        <f t="shared" si="93"/>
        <v/>
      </c>
      <c r="P973" s="131" t="str">
        <f t="shared" si="94"/>
        <v/>
      </c>
      <c r="Q973" s="135" t="str">
        <f t="shared" si="95"/>
        <v/>
      </c>
      <c r="R973" s="103"/>
      <c r="S973" s="102"/>
      <c r="T973" s="102"/>
      <c r="U973" s="102"/>
    </row>
    <row r="974" s="93" customFormat="1" customHeight="1" spans="2:21">
      <c r="B974" s="94"/>
      <c r="C974" s="95"/>
      <c r="D974" s="95"/>
      <c r="E974" s="95"/>
      <c r="F974" s="96"/>
      <c r="G974" s="97"/>
      <c r="H974" s="98"/>
      <c r="I974" s="129" t="str">
        <f>IF(B974="","",_xlfn.XLOOKUP(N974,#REF!,#REF!))</f>
        <v/>
      </c>
      <c r="J974" s="126" t="str">
        <f>IF(B974="","",_xlfn.XLOOKUP(N974,#REF!,冷暖工资表!B:B))</f>
        <v/>
      </c>
      <c r="K974" s="126" t="str">
        <f t="shared" si="90"/>
        <v/>
      </c>
      <c r="L974" s="126" t="str">
        <f t="shared" si="91"/>
        <v/>
      </c>
      <c r="M974" s="126" t="str">
        <f>IF(Q974="","",_xlfn.XLOOKUP(Q974,立项!W:W,立项!H:H))</f>
        <v/>
      </c>
      <c r="N974" s="130" t="str">
        <f t="shared" si="92"/>
        <v/>
      </c>
      <c r="O974" s="130" t="str">
        <f t="shared" si="93"/>
        <v/>
      </c>
      <c r="P974" s="131" t="str">
        <f t="shared" si="94"/>
        <v/>
      </c>
      <c r="Q974" s="135" t="str">
        <f t="shared" si="95"/>
        <v/>
      </c>
      <c r="R974" s="103"/>
      <c r="S974" s="102"/>
      <c r="T974" s="102"/>
      <c r="U974" s="102"/>
    </row>
    <row r="975" s="93" customFormat="1" customHeight="1" spans="2:21">
      <c r="B975" s="94"/>
      <c r="C975" s="95"/>
      <c r="D975" s="95"/>
      <c r="E975" s="95"/>
      <c r="F975" s="96"/>
      <c r="G975" s="97"/>
      <c r="H975" s="98"/>
      <c r="I975" s="129" t="str">
        <f>IF(B975="","",_xlfn.XLOOKUP(N975,#REF!,#REF!))</f>
        <v/>
      </c>
      <c r="J975" s="126" t="str">
        <f>IF(B975="","",_xlfn.XLOOKUP(N975,#REF!,冷暖工资表!B:B))</f>
        <v/>
      </c>
      <c r="K975" s="126" t="str">
        <f t="shared" si="90"/>
        <v/>
      </c>
      <c r="L975" s="126" t="str">
        <f t="shared" si="91"/>
        <v/>
      </c>
      <c r="M975" s="126" t="str">
        <f>IF(Q975="","",_xlfn.XLOOKUP(Q975,立项!W:W,立项!H:H))</f>
        <v/>
      </c>
      <c r="N975" s="130" t="str">
        <f t="shared" si="92"/>
        <v/>
      </c>
      <c r="O975" s="130" t="str">
        <f t="shared" si="93"/>
        <v/>
      </c>
      <c r="P975" s="131" t="str">
        <f t="shared" si="94"/>
        <v/>
      </c>
      <c r="Q975" s="135" t="str">
        <f t="shared" si="95"/>
        <v/>
      </c>
      <c r="R975" s="103"/>
      <c r="S975" s="102"/>
      <c r="T975" s="102"/>
      <c r="U975" s="102"/>
    </row>
    <row r="976" s="93" customFormat="1" customHeight="1" spans="2:21">
      <c r="B976" s="94"/>
      <c r="C976" s="95"/>
      <c r="D976" s="95"/>
      <c r="E976" s="95"/>
      <c r="F976" s="96"/>
      <c r="G976" s="97"/>
      <c r="H976" s="98"/>
      <c r="I976" s="129" t="str">
        <f>IF(B976="","",_xlfn.XLOOKUP(N976,#REF!,#REF!))</f>
        <v/>
      </c>
      <c r="J976" s="126" t="str">
        <f>IF(B976="","",_xlfn.XLOOKUP(N976,#REF!,冷暖工资表!B:B))</f>
        <v/>
      </c>
      <c r="K976" s="126" t="str">
        <f t="shared" si="90"/>
        <v/>
      </c>
      <c r="L976" s="126" t="str">
        <f t="shared" si="91"/>
        <v/>
      </c>
      <c r="M976" s="126" t="str">
        <f>IF(Q976="","",_xlfn.XLOOKUP(Q976,立项!W:W,立项!H:H))</f>
        <v/>
      </c>
      <c r="N976" s="130" t="str">
        <f t="shared" si="92"/>
        <v/>
      </c>
      <c r="O976" s="130" t="str">
        <f t="shared" si="93"/>
        <v/>
      </c>
      <c r="P976" s="131" t="str">
        <f t="shared" si="94"/>
        <v/>
      </c>
      <c r="Q976" s="135" t="str">
        <f t="shared" si="95"/>
        <v/>
      </c>
      <c r="R976" s="103"/>
      <c r="S976" s="102"/>
      <c r="T976" s="102"/>
      <c r="U976" s="102"/>
    </row>
    <row r="977" s="93" customFormat="1" customHeight="1" spans="2:21">
      <c r="B977" s="94"/>
      <c r="C977" s="95"/>
      <c r="D977" s="95"/>
      <c r="E977" s="95"/>
      <c r="F977" s="96"/>
      <c r="G977" s="97"/>
      <c r="H977" s="98"/>
      <c r="I977" s="129" t="str">
        <f>IF(B977="","",_xlfn.XLOOKUP(N977,#REF!,#REF!))</f>
        <v/>
      </c>
      <c r="J977" s="126" t="str">
        <f>IF(B977="","",_xlfn.XLOOKUP(N977,#REF!,冷暖工资表!B:B))</f>
        <v/>
      </c>
      <c r="K977" s="126" t="str">
        <f t="shared" si="90"/>
        <v/>
      </c>
      <c r="L977" s="126" t="str">
        <f t="shared" si="91"/>
        <v/>
      </c>
      <c r="M977" s="126" t="str">
        <f>IF(Q977="","",_xlfn.XLOOKUP(Q977,立项!W:W,立项!H:H))</f>
        <v/>
      </c>
      <c r="N977" s="130" t="str">
        <f t="shared" si="92"/>
        <v/>
      </c>
      <c r="O977" s="130" t="str">
        <f t="shared" si="93"/>
        <v/>
      </c>
      <c r="P977" s="131" t="str">
        <f t="shared" si="94"/>
        <v/>
      </c>
      <c r="Q977" s="135" t="str">
        <f t="shared" si="95"/>
        <v/>
      </c>
      <c r="R977" s="103"/>
      <c r="S977" s="102"/>
      <c r="T977" s="102"/>
      <c r="U977" s="102"/>
    </row>
    <row r="978" s="93" customFormat="1" customHeight="1" spans="2:21">
      <c r="B978" s="94"/>
      <c r="C978" s="95"/>
      <c r="D978" s="95"/>
      <c r="E978" s="95"/>
      <c r="F978" s="96"/>
      <c r="G978" s="97"/>
      <c r="H978" s="98"/>
      <c r="I978" s="129" t="str">
        <f>IF(B978="","",_xlfn.XLOOKUP(N978,#REF!,#REF!))</f>
        <v/>
      </c>
      <c r="J978" s="126" t="str">
        <f>IF(B978="","",_xlfn.XLOOKUP(N978,#REF!,冷暖工资表!B:B))</f>
        <v/>
      </c>
      <c r="K978" s="126" t="str">
        <f t="shared" si="90"/>
        <v/>
      </c>
      <c r="L978" s="126" t="str">
        <f t="shared" si="91"/>
        <v/>
      </c>
      <c r="M978" s="126" t="str">
        <f>IF(Q978="","",_xlfn.XLOOKUP(Q978,立项!W:W,立项!H:H))</f>
        <v/>
      </c>
      <c r="N978" s="130" t="str">
        <f t="shared" si="92"/>
        <v/>
      </c>
      <c r="O978" s="130" t="str">
        <f t="shared" si="93"/>
        <v/>
      </c>
      <c r="P978" s="131" t="str">
        <f t="shared" si="94"/>
        <v/>
      </c>
      <c r="Q978" s="135" t="str">
        <f t="shared" si="95"/>
        <v/>
      </c>
      <c r="R978" s="103"/>
      <c r="S978" s="102"/>
      <c r="T978" s="102"/>
      <c r="U978" s="102"/>
    </row>
    <row r="979" s="93" customFormat="1" customHeight="1" spans="2:21">
      <c r="B979" s="94"/>
      <c r="C979" s="95"/>
      <c r="D979" s="95"/>
      <c r="E979" s="95"/>
      <c r="F979" s="96"/>
      <c r="G979" s="97"/>
      <c r="H979" s="98"/>
      <c r="I979" s="129" t="str">
        <f>IF(B979="","",_xlfn.XLOOKUP(N979,#REF!,#REF!))</f>
        <v/>
      </c>
      <c r="J979" s="126" t="str">
        <f>IF(B979="","",_xlfn.XLOOKUP(N979,#REF!,冷暖工资表!B:B))</f>
        <v/>
      </c>
      <c r="K979" s="126" t="str">
        <f t="shared" si="90"/>
        <v/>
      </c>
      <c r="L979" s="126" t="str">
        <f t="shared" si="91"/>
        <v/>
      </c>
      <c r="M979" s="126" t="str">
        <f>IF(Q979="","",_xlfn.XLOOKUP(Q979,立项!W:W,立项!H:H))</f>
        <v/>
      </c>
      <c r="N979" s="130" t="str">
        <f t="shared" si="92"/>
        <v/>
      </c>
      <c r="O979" s="130" t="str">
        <f t="shared" si="93"/>
        <v/>
      </c>
      <c r="P979" s="131" t="str">
        <f t="shared" si="94"/>
        <v/>
      </c>
      <c r="Q979" s="135" t="str">
        <f t="shared" si="95"/>
        <v/>
      </c>
      <c r="R979" s="103"/>
      <c r="S979" s="102"/>
      <c r="T979" s="102"/>
      <c r="U979" s="102"/>
    </row>
    <row r="980" s="93" customFormat="1" customHeight="1" spans="2:21">
      <c r="B980" s="94"/>
      <c r="C980" s="95"/>
      <c r="D980" s="95"/>
      <c r="E980" s="95"/>
      <c r="F980" s="96"/>
      <c r="G980" s="97"/>
      <c r="H980" s="98"/>
      <c r="I980" s="129" t="str">
        <f>IF(B980="","",_xlfn.XLOOKUP(N980,#REF!,#REF!))</f>
        <v/>
      </c>
      <c r="J980" s="126" t="str">
        <f>IF(B980="","",_xlfn.XLOOKUP(N980,#REF!,冷暖工资表!B:B))</f>
        <v/>
      </c>
      <c r="K980" s="126" t="str">
        <f t="shared" si="90"/>
        <v/>
      </c>
      <c r="L980" s="126" t="str">
        <f t="shared" si="91"/>
        <v/>
      </c>
      <c r="M980" s="126" t="str">
        <f>IF(Q980="","",_xlfn.XLOOKUP(Q980,立项!W:W,立项!H:H))</f>
        <v/>
      </c>
      <c r="N980" s="130" t="str">
        <f t="shared" si="92"/>
        <v/>
      </c>
      <c r="O980" s="130" t="str">
        <f t="shared" si="93"/>
        <v/>
      </c>
      <c r="P980" s="131" t="str">
        <f t="shared" si="94"/>
        <v/>
      </c>
      <c r="Q980" s="135" t="str">
        <f t="shared" si="95"/>
        <v/>
      </c>
      <c r="R980" s="103"/>
      <c r="S980" s="102"/>
      <c r="T980" s="102"/>
      <c r="U980" s="102"/>
    </row>
    <row r="981" s="93" customFormat="1" customHeight="1" spans="2:21">
      <c r="B981" s="94"/>
      <c r="C981" s="95"/>
      <c r="D981" s="95"/>
      <c r="E981" s="95"/>
      <c r="F981" s="96"/>
      <c r="G981" s="97"/>
      <c r="H981" s="98"/>
      <c r="I981" s="129" t="str">
        <f>IF(B981="","",_xlfn.XLOOKUP(N981,#REF!,#REF!))</f>
        <v/>
      </c>
      <c r="J981" s="126" t="str">
        <f>IF(B981="","",_xlfn.XLOOKUP(N981,#REF!,冷暖工资表!B:B))</f>
        <v/>
      </c>
      <c r="K981" s="126" t="str">
        <f t="shared" si="90"/>
        <v/>
      </c>
      <c r="L981" s="126" t="str">
        <f t="shared" si="91"/>
        <v/>
      </c>
      <c r="M981" s="126" t="str">
        <f>IF(Q981="","",_xlfn.XLOOKUP(Q981,立项!W:W,立项!H:H))</f>
        <v/>
      </c>
      <c r="N981" s="130" t="str">
        <f t="shared" si="92"/>
        <v/>
      </c>
      <c r="O981" s="130" t="str">
        <f t="shared" si="93"/>
        <v/>
      </c>
      <c r="P981" s="131" t="str">
        <f t="shared" si="94"/>
        <v/>
      </c>
      <c r="Q981" s="135" t="str">
        <f t="shared" si="95"/>
        <v/>
      </c>
      <c r="R981" s="103"/>
      <c r="S981" s="102"/>
      <c r="T981" s="102"/>
      <c r="U981" s="102"/>
    </row>
    <row r="982" s="93" customFormat="1" customHeight="1" spans="2:21">
      <c r="B982" s="94"/>
      <c r="C982" s="95"/>
      <c r="D982" s="95"/>
      <c r="E982" s="95"/>
      <c r="F982" s="96"/>
      <c r="G982" s="97"/>
      <c r="H982" s="98"/>
      <c r="I982" s="129" t="str">
        <f>IF(B982="","",_xlfn.XLOOKUP(N982,#REF!,#REF!))</f>
        <v/>
      </c>
      <c r="J982" s="126" t="str">
        <f>IF(B982="","",_xlfn.XLOOKUP(N982,#REF!,冷暖工资表!B:B))</f>
        <v/>
      </c>
      <c r="K982" s="126" t="str">
        <f t="shared" si="90"/>
        <v/>
      </c>
      <c r="L982" s="126" t="str">
        <f t="shared" si="91"/>
        <v/>
      </c>
      <c r="M982" s="126" t="str">
        <f>IF(Q982="","",_xlfn.XLOOKUP(Q982,立项!W:W,立项!H:H))</f>
        <v/>
      </c>
      <c r="N982" s="130" t="str">
        <f t="shared" si="92"/>
        <v/>
      </c>
      <c r="O982" s="130" t="str">
        <f t="shared" si="93"/>
        <v/>
      </c>
      <c r="P982" s="131" t="str">
        <f t="shared" si="94"/>
        <v/>
      </c>
      <c r="Q982" s="135" t="str">
        <f t="shared" si="95"/>
        <v/>
      </c>
      <c r="R982" s="103"/>
      <c r="S982" s="102"/>
      <c r="T982" s="102"/>
      <c r="U982" s="102"/>
    </row>
    <row r="983" s="93" customFormat="1" customHeight="1" spans="2:21">
      <c r="B983" s="94"/>
      <c r="C983" s="95"/>
      <c r="D983" s="95"/>
      <c r="E983" s="95"/>
      <c r="F983" s="96"/>
      <c r="G983" s="97"/>
      <c r="H983" s="98"/>
      <c r="I983" s="129" t="str">
        <f>IF(B983="","",_xlfn.XLOOKUP(N983,#REF!,#REF!))</f>
        <v/>
      </c>
      <c r="J983" s="126" t="str">
        <f>IF(B983="","",_xlfn.XLOOKUP(N983,#REF!,冷暖工资表!B:B))</f>
        <v/>
      </c>
      <c r="K983" s="126" t="str">
        <f t="shared" si="90"/>
        <v/>
      </c>
      <c r="L983" s="126" t="str">
        <f t="shared" si="91"/>
        <v/>
      </c>
      <c r="M983" s="126" t="str">
        <f>IF(Q983="","",_xlfn.XLOOKUP(Q983,立项!W:W,立项!H:H))</f>
        <v/>
      </c>
      <c r="N983" s="130" t="str">
        <f t="shared" si="92"/>
        <v/>
      </c>
      <c r="O983" s="130" t="str">
        <f t="shared" si="93"/>
        <v/>
      </c>
      <c r="P983" s="131" t="str">
        <f t="shared" si="94"/>
        <v/>
      </c>
      <c r="Q983" s="135" t="str">
        <f t="shared" si="95"/>
        <v/>
      </c>
      <c r="R983" s="103"/>
      <c r="S983" s="102"/>
      <c r="T983" s="102"/>
      <c r="U983" s="102"/>
    </row>
    <row r="984" s="93" customFormat="1" customHeight="1" spans="2:21">
      <c r="B984" s="94"/>
      <c r="C984" s="95"/>
      <c r="D984" s="95"/>
      <c r="E984" s="95"/>
      <c r="F984" s="96"/>
      <c r="G984" s="97"/>
      <c r="H984" s="98"/>
      <c r="I984" s="129" t="str">
        <f>IF(B984="","",_xlfn.XLOOKUP(N984,#REF!,#REF!))</f>
        <v/>
      </c>
      <c r="J984" s="126" t="str">
        <f>IF(B984="","",_xlfn.XLOOKUP(N984,#REF!,冷暖工资表!B:B))</f>
        <v/>
      </c>
      <c r="K984" s="126" t="str">
        <f t="shared" si="90"/>
        <v/>
      </c>
      <c r="L984" s="126" t="str">
        <f t="shared" si="91"/>
        <v/>
      </c>
      <c r="M984" s="126" t="str">
        <f>IF(Q984="","",_xlfn.XLOOKUP(Q984,立项!W:W,立项!H:H))</f>
        <v/>
      </c>
      <c r="N984" s="130" t="str">
        <f t="shared" si="92"/>
        <v/>
      </c>
      <c r="O984" s="130" t="str">
        <f t="shared" si="93"/>
        <v/>
      </c>
      <c r="P984" s="131" t="str">
        <f t="shared" si="94"/>
        <v/>
      </c>
      <c r="Q984" s="135" t="str">
        <f t="shared" si="95"/>
        <v/>
      </c>
      <c r="R984" s="103"/>
      <c r="S984" s="102"/>
      <c r="T984" s="102"/>
      <c r="U984" s="102"/>
    </row>
    <row r="985" s="93" customFormat="1" customHeight="1" spans="2:21">
      <c r="B985" s="94"/>
      <c r="C985" s="95"/>
      <c r="D985" s="95"/>
      <c r="E985" s="95"/>
      <c r="F985" s="96"/>
      <c r="G985" s="97"/>
      <c r="H985" s="98"/>
      <c r="I985" s="129" t="str">
        <f>IF(B985="","",_xlfn.XLOOKUP(N985,#REF!,#REF!))</f>
        <v/>
      </c>
      <c r="J985" s="126" t="str">
        <f>IF(B985="","",_xlfn.XLOOKUP(N985,#REF!,冷暖工资表!B:B))</f>
        <v/>
      </c>
      <c r="K985" s="126" t="str">
        <f t="shared" si="90"/>
        <v/>
      </c>
      <c r="L985" s="126" t="str">
        <f t="shared" si="91"/>
        <v/>
      </c>
      <c r="M985" s="126" t="str">
        <f>IF(Q985="","",_xlfn.XLOOKUP(Q985,立项!W:W,立项!H:H))</f>
        <v/>
      </c>
      <c r="N985" s="130" t="str">
        <f t="shared" si="92"/>
        <v/>
      </c>
      <c r="O985" s="130" t="str">
        <f t="shared" si="93"/>
        <v/>
      </c>
      <c r="P985" s="131" t="str">
        <f t="shared" si="94"/>
        <v/>
      </c>
      <c r="Q985" s="135" t="str">
        <f t="shared" si="95"/>
        <v/>
      </c>
      <c r="R985" s="103"/>
      <c r="S985" s="102"/>
      <c r="T985" s="102"/>
      <c r="U985" s="102"/>
    </row>
    <row r="986" s="93" customFormat="1" customHeight="1" spans="2:21">
      <c r="B986" s="94"/>
      <c r="C986" s="95"/>
      <c r="D986" s="95"/>
      <c r="E986" s="95"/>
      <c r="F986" s="96"/>
      <c r="G986" s="97"/>
      <c r="H986" s="98"/>
      <c r="I986" s="129" t="str">
        <f>IF(B986="","",_xlfn.XLOOKUP(N986,#REF!,#REF!))</f>
        <v/>
      </c>
      <c r="J986" s="126" t="str">
        <f>IF(B986="","",_xlfn.XLOOKUP(N986,#REF!,冷暖工资表!B:B))</f>
        <v/>
      </c>
      <c r="K986" s="126" t="str">
        <f t="shared" si="90"/>
        <v/>
      </c>
      <c r="L986" s="126" t="str">
        <f t="shared" si="91"/>
        <v/>
      </c>
      <c r="M986" s="126" t="str">
        <f>IF(Q986="","",_xlfn.XLOOKUP(Q986,立项!W:W,立项!H:H))</f>
        <v/>
      </c>
      <c r="N986" s="130" t="str">
        <f t="shared" si="92"/>
        <v/>
      </c>
      <c r="O986" s="130" t="str">
        <f t="shared" si="93"/>
        <v/>
      </c>
      <c r="P986" s="131" t="str">
        <f t="shared" si="94"/>
        <v/>
      </c>
      <c r="Q986" s="135" t="str">
        <f t="shared" si="95"/>
        <v/>
      </c>
      <c r="R986" s="103"/>
      <c r="S986" s="102"/>
      <c r="T986" s="102"/>
      <c r="U986" s="102"/>
    </row>
    <row r="987" s="93" customFormat="1" customHeight="1" spans="2:21">
      <c r="B987" s="94"/>
      <c r="C987" s="95"/>
      <c r="D987" s="95"/>
      <c r="E987" s="95"/>
      <c r="F987" s="96"/>
      <c r="G987" s="97"/>
      <c r="H987" s="98"/>
      <c r="I987" s="129" t="str">
        <f>IF(B987="","",_xlfn.XLOOKUP(N987,#REF!,#REF!))</f>
        <v/>
      </c>
      <c r="J987" s="126" t="str">
        <f>IF(B987="","",_xlfn.XLOOKUP(N987,#REF!,冷暖工资表!B:B))</f>
        <v/>
      </c>
      <c r="K987" s="126" t="str">
        <f t="shared" si="90"/>
        <v/>
      </c>
      <c r="L987" s="126" t="str">
        <f t="shared" si="91"/>
        <v/>
      </c>
      <c r="M987" s="126" t="str">
        <f>IF(Q987="","",_xlfn.XLOOKUP(Q987,立项!W:W,立项!H:H))</f>
        <v/>
      </c>
      <c r="N987" s="130" t="str">
        <f t="shared" si="92"/>
        <v/>
      </c>
      <c r="O987" s="130" t="str">
        <f t="shared" si="93"/>
        <v/>
      </c>
      <c r="P987" s="131" t="str">
        <f t="shared" si="94"/>
        <v/>
      </c>
      <c r="Q987" s="135" t="str">
        <f t="shared" si="95"/>
        <v/>
      </c>
      <c r="R987" s="103"/>
      <c r="S987" s="102"/>
      <c r="T987" s="102"/>
      <c r="U987" s="102"/>
    </row>
    <row r="988" s="93" customFormat="1" customHeight="1" spans="2:21">
      <c r="B988" s="94"/>
      <c r="C988" s="95"/>
      <c r="D988" s="95"/>
      <c r="E988" s="95"/>
      <c r="F988" s="96"/>
      <c r="G988" s="97"/>
      <c r="H988" s="98"/>
      <c r="I988" s="129" t="str">
        <f>IF(B988="","",_xlfn.XLOOKUP(N988,#REF!,#REF!))</f>
        <v/>
      </c>
      <c r="J988" s="126" t="str">
        <f>IF(B988="","",_xlfn.XLOOKUP(N988,#REF!,冷暖工资表!B:B))</f>
        <v/>
      </c>
      <c r="K988" s="126" t="str">
        <f t="shared" si="90"/>
        <v/>
      </c>
      <c r="L988" s="126" t="str">
        <f t="shared" si="91"/>
        <v/>
      </c>
      <c r="M988" s="126" t="str">
        <f>IF(Q988="","",_xlfn.XLOOKUP(Q988,立项!W:W,立项!H:H))</f>
        <v/>
      </c>
      <c r="N988" s="130" t="str">
        <f t="shared" si="92"/>
        <v/>
      </c>
      <c r="O988" s="130" t="str">
        <f t="shared" si="93"/>
        <v/>
      </c>
      <c r="P988" s="131" t="str">
        <f t="shared" si="94"/>
        <v/>
      </c>
      <c r="Q988" s="135" t="str">
        <f t="shared" si="95"/>
        <v/>
      </c>
      <c r="R988" s="103"/>
      <c r="S988" s="102"/>
      <c r="T988" s="102"/>
      <c r="U988" s="102"/>
    </row>
    <row r="989" s="93" customFormat="1" customHeight="1" spans="2:21">
      <c r="B989" s="94"/>
      <c r="C989" s="95"/>
      <c r="D989" s="95"/>
      <c r="E989" s="95"/>
      <c r="F989" s="96"/>
      <c r="G989" s="97"/>
      <c r="H989" s="98"/>
      <c r="I989" s="129" t="str">
        <f>IF(B989="","",_xlfn.XLOOKUP(N989,#REF!,#REF!))</f>
        <v/>
      </c>
      <c r="J989" s="126" t="str">
        <f>IF(B989="","",_xlfn.XLOOKUP(N989,#REF!,冷暖工资表!B:B))</f>
        <v/>
      </c>
      <c r="K989" s="126" t="str">
        <f t="shared" si="90"/>
        <v/>
      </c>
      <c r="L989" s="126" t="str">
        <f t="shared" si="91"/>
        <v/>
      </c>
      <c r="M989" s="126" t="str">
        <f>IF(Q989="","",_xlfn.XLOOKUP(Q989,立项!W:W,立项!H:H))</f>
        <v/>
      </c>
      <c r="N989" s="130" t="str">
        <f t="shared" si="92"/>
        <v/>
      </c>
      <c r="O989" s="130" t="str">
        <f t="shared" si="93"/>
        <v/>
      </c>
      <c r="P989" s="131" t="str">
        <f t="shared" si="94"/>
        <v/>
      </c>
      <c r="Q989" s="135" t="str">
        <f t="shared" si="95"/>
        <v/>
      </c>
      <c r="R989" s="103"/>
      <c r="S989" s="102"/>
      <c r="T989" s="102"/>
      <c r="U989" s="102"/>
    </row>
    <row r="990" s="93" customFormat="1" customHeight="1" spans="2:21">
      <c r="B990" s="94"/>
      <c r="C990" s="95"/>
      <c r="D990" s="95"/>
      <c r="E990" s="95"/>
      <c r="F990" s="96"/>
      <c r="G990" s="97"/>
      <c r="H990" s="98"/>
      <c r="I990" s="129" t="str">
        <f>IF(B990="","",_xlfn.XLOOKUP(N990,#REF!,#REF!))</f>
        <v/>
      </c>
      <c r="J990" s="126" t="str">
        <f>IF(B990="","",_xlfn.XLOOKUP(N990,#REF!,冷暖工资表!B:B))</f>
        <v/>
      </c>
      <c r="K990" s="126" t="str">
        <f t="shared" si="90"/>
        <v/>
      </c>
      <c r="L990" s="126" t="str">
        <f t="shared" si="91"/>
        <v/>
      </c>
      <c r="M990" s="126" t="str">
        <f>IF(Q990="","",_xlfn.XLOOKUP(Q990,立项!W:W,立项!H:H))</f>
        <v/>
      </c>
      <c r="N990" s="130" t="str">
        <f t="shared" si="92"/>
        <v/>
      </c>
      <c r="O990" s="130" t="str">
        <f t="shared" si="93"/>
        <v/>
      </c>
      <c r="P990" s="131" t="str">
        <f t="shared" si="94"/>
        <v/>
      </c>
      <c r="Q990" s="135" t="str">
        <f t="shared" si="95"/>
        <v/>
      </c>
      <c r="R990" s="103"/>
      <c r="S990" s="102"/>
      <c r="T990" s="102"/>
      <c r="U990" s="102"/>
    </row>
    <row r="991" s="93" customFormat="1" customHeight="1" spans="2:21">
      <c r="B991" s="94"/>
      <c r="C991" s="95"/>
      <c r="D991" s="95"/>
      <c r="E991" s="95"/>
      <c r="F991" s="96"/>
      <c r="G991" s="97"/>
      <c r="H991" s="98"/>
      <c r="I991" s="129" t="str">
        <f>IF(B991="","",_xlfn.XLOOKUP(N991,#REF!,#REF!))</f>
        <v/>
      </c>
      <c r="J991" s="126" t="str">
        <f>IF(B991="","",_xlfn.XLOOKUP(N991,#REF!,冷暖工资表!B:B))</f>
        <v/>
      </c>
      <c r="K991" s="126" t="str">
        <f t="shared" si="90"/>
        <v/>
      </c>
      <c r="L991" s="126" t="str">
        <f t="shared" si="91"/>
        <v/>
      </c>
      <c r="M991" s="126" t="str">
        <f>IF(Q991="","",_xlfn.XLOOKUP(Q991,立项!W:W,立项!H:H))</f>
        <v/>
      </c>
      <c r="N991" s="130" t="str">
        <f t="shared" si="92"/>
        <v/>
      </c>
      <c r="O991" s="130" t="str">
        <f t="shared" si="93"/>
        <v/>
      </c>
      <c r="P991" s="131" t="str">
        <f t="shared" si="94"/>
        <v/>
      </c>
      <c r="Q991" s="135" t="str">
        <f t="shared" si="95"/>
        <v/>
      </c>
      <c r="R991" s="103"/>
      <c r="S991" s="102"/>
      <c r="T991" s="102"/>
      <c r="U991" s="102"/>
    </row>
    <row r="992" s="93" customFormat="1" customHeight="1" spans="2:21">
      <c r="B992" s="94"/>
      <c r="C992" s="95"/>
      <c r="D992" s="95"/>
      <c r="E992" s="95"/>
      <c r="F992" s="96"/>
      <c r="G992" s="97"/>
      <c r="H992" s="98"/>
      <c r="I992" s="129" t="str">
        <f>IF(B992="","",_xlfn.XLOOKUP(N992,#REF!,#REF!))</f>
        <v/>
      </c>
      <c r="J992" s="126" t="str">
        <f>IF(B992="","",_xlfn.XLOOKUP(N992,#REF!,冷暖工资表!B:B))</f>
        <v/>
      </c>
      <c r="K992" s="126" t="str">
        <f t="shared" si="90"/>
        <v/>
      </c>
      <c r="L992" s="126" t="str">
        <f t="shared" si="91"/>
        <v/>
      </c>
      <c r="M992" s="126" t="str">
        <f>IF(Q992="","",_xlfn.XLOOKUP(Q992,立项!W:W,立项!H:H))</f>
        <v/>
      </c>
      <c r="N992" s="130" t="str">
        <f t="shared" si="92"/>
        <v/>
      </c>
      <c r="O992" s="130" t="str">
        <f t="shared" si="93"/>
        <v/>
      </c>
      <c r="P992" s="131" t="str">
        <f t="shared" si="94"/>
        <v/>
      </c>
      <c r="Q992" s="135" t="str">
        <f t="shared" si="95"/>
        <v/>
      </c>
      <c r="R992" s="103"/>
      <c r="S992" s="102"/>
      <c r="T992" s="102"/>
      <c r="U992" s="102"/>
    </row>
    <row r="993" s="93" customFormat="1" customHeight="1" spans="2:21">
      <c r="B993" s="94"/>
      <c r="C993" s="95"/>
      <c r="D993" s="95"/>
      <c r="E993" s="95"/>
      <c r="F993" s="96"/>
      <c r="G993" s="97"/>
      <c r="H993" s="98"/>
      <c r="I993" s="129" t="str">
        <f>IF(B993="","",_xlfn.XLOOKUP(N993,#REF!,#REF!))</f>
        <v/>
      </c>
      <c r="J993" s="126" t="str">
        <f>IF(B993="","",_xlfn.XLOOKUP(N993,#REF!,冷暖工资表!B:B))</f>
        <v/>
      </c>
      <c r="K993" s="126" t="str">
        <f t="shared" si="90"/>
        <v/>
      </c>
      <c r="L993" s="126" t="str">
        <f t="shared" si="91"/>
        <v/>
      </c>
      <c r="M993" s="126" t="str">
        <f>IF(Q993="","",_xlfn.XLOOKUP(Q993,立项!W:W,立项!H:H))</f>
        <v/>
      </c>
      <c r="N993" s="130" t="str">
        <f t="shared" si="92"/>
        <v/>
      </c>
      <c r="O993" s="130" t="str">
        <f t="shared" si="93"/>
        <v/>
      </c>
      <c r="P993" s="131" t="str">
        <f t="shared" si="94"/>
        <v/>
      </c>
      <c r="Q993" s="135" t="str">
        <f t="shared" si="95"/>
        <v/>
      </c>
      <c r="R993" s="103"/>
      <c r="S993" s="102"/>
      <c r="T993" s="102"/>
      <c r="U993" s="102"/>
    </row>
    <row r="994" s="93" customFormat="1" customHeight="1" spans="2:21">
      <c r="B994" s="94"/>
      <c r="C994" s="95"/>
      <c r="D994" s="95"/>
      <c r="E994" s="95"/>
      <c r="F994" s="96"/>
      <c r="G994" s="97"/>
      <c r="H994" s="98"/>
      <c r="I994" s="129" t="str">
        <f>IF(B994="","",_xlfn.XLOOKUP(N994,#REF!,#REF!))</f>
        <v/>
      </c>
      <c r="J994" s="126" t="str">
        <f>IF(B994="","",_xlfn.XLOOKUP(N994,#REF!,冷暖工资表!B:B))</f>
        <v/>
      </c>
      <c r="K994" s="126" t="str">
        <f t="shared" si="90"/>
        <v/>
      </c>
      <c r="L994" s="126" t="str">
        <f t="shared" si="91"/>
        <v/>
      </c>
      <c r="M994" s="126" t="str">
        <f>IF(Q994="","",_xlfn.XLOOKUP(Q994,立项!W:W,立项!H:H))</f>
        <v/>
      </c>
      <c r="N994" s="130" t="str">
        <f t="shared" si="92"/>
        <v/>
      </c>
      <c r="O994" s="130" t="str">
        <f t="shared" si="93"/>
        <v/>
      </c>
      <c r="P994" s="131" t="str">
        <f t="shared" si="94"/>
        <v/>
      </c>
      <c r="Q994" s="135" t="str">
        <f t="shared" si="95"/>
        <v/>
      </c>
      <c r="R994" s="103"/>
      <c r="S994" s="102"/>
      <c r="T994" s="102"/>
      <c r="U994" s="102"/>
    </row>
    <row r="995" s="93" customFormat="1" customHeight="1" spans="2:21">
      <c r="B995" s="94"/>
      <c r="C995" s="95"/>
      <c r="D995" s="95"/>
      <c r="E995" s="95"/>
      <c r="F995" s="96"/>
      <c r="G995" s="97"/>
      <c r="H995" s="98"/>
      <c r="I995" s="129" t="str">
        <f>IF(B995="","",_xlfn.XLOOKUP(N995,#REF!,#REF!))</f>
        <v/>
      </c>
      <c r="J995" s="126" t="str">
        <f>IF(B995="","",_xlfn.XLOOKUP(N995,#REF!,冷暖工资表!B:B))</f>
        <v/>
      </c>
      <c r="K995" s="126" t="str">
        <f t="shared" si="90"/>
        <v/>
      </c>
      <c r="L995" s="126" t="str">
        <f t="shared" si="91"/>
        <v/>
      </c>
      <c r="M995" s="126" t="str">
        <f>IF(Q995="","",_xlfn.XLOOKUP(Q995,立项!W:W,立项!H:H))</f>
        <v/>
      </c>
      <c r="N995" s="130" t="str">
        <f t="shared" si="92"/>
        <v/>
      </c>
      <c r="O995" s="130" t="str">
        <f t="shared" si="93"/>
        <v/>
      </c>
      <c r="P995" s="131" t="str">
        <f t="shared" si="94"/>
        <v/>
      </c>
      <c r="Q995" s="135" t="str">
        <f t="shared" si="95"/>
        <v/>
      </c>
      <c r="R995" s="103"/>
      <c r="S995" s="102"/>
      <c r="T995" s="102"/>
      <c r="U995" s="102"/>
    </row>
    <row r="996" s="93" customFormat="1" customHeight="1" spans="2:21">
      <c r="B996" s="94"/>
      <c r="C996" s="95"/>
      <c r="D996" s="95"/>
      <c r="E996" s="95"/>
      <c r="F996" s="96"/>
      <c r="G996" s="97"/>
      <c r="H996" s="98"/>
      <c r="I996" s="129" t="str">
        <f>IF(B996="","",_xlfn.XLOOKUP(N996,#REF!,#REF!))</f>
        <v/>
      </c>
      <c r="J996" s="126" t="str">
        <f>IF(B996="","",_xlfn.XLOOKUP(N996,#REF!,冷暖工资表!B:B))</f>
        <v/>
      </c>
      <c r="K996" s="126" t="str">
        <f t="shared" si="90"/>
        <v/>
      </c>
      <c r="L996" s="126" t="str">
        <f t="shared" si="91"/>
        <v/>
      </c>
      <c r="M996" s="126" t="str">
        <f>IF(Q996="","",_xlfn.XLOOKUP(Q996,立项!W:W,立项!H:H))</f>
        <v/>
      </c>
      <c r="N996" s="130" t="str">
        <f t="shared" si="92"/>
        <v/>
      </c>
      <c r="O996" s="130" t="str">
        <f t="shared" si="93"/>
        <v/>
      </c>
      <c r="P996" s="131" t="str">
        <f t="shared" si="94"/>
        <v/>
      </c>
      <c r="Q996" s="135" t="str">
        <f t="shared" si="95"/>
        <v/>
      </c>
      <c r="R996" s="103"/>
      <c r="S996" s="102"/>
      <c r="T996" s="102"/>
      <c r="U996" s="102"/>
    </row>
    <row r="997" s="93" customFormat="1" customHeight="1" spans="2:21">
      <c r="B997" s="94"/>
      <c r="C997" s="95"/>
      <c r="D997" s="95"/>
      <c r="E997" s="95"/>
      <c r="F997" s="96"/>
      <c r="G997" s="97"/>
      <c r="H997" s="98"/>
      <c r="I997" s="129" t="str">
        <f>IF(B997="","",_xlfn.XLOOKUP(N997,#REF!,#REF!))</f>
        <v/>
      </c>
      <c r="J997" s="126" t="str">
        <f>IF(B997="","",_xlfn.XLOOKUP(N997,#REF!,冷暖工资表!B:B))</f>
        <v/>
      </c>
      <c r="K997" s="126" t="str">
        <f t="shared" si="90"/>
        <v/>
      </c>
      <c r="L997" s="126" t="str">
        <f t="shared" si="91"/>
        <v/>
      </c>
      <c r="M997" s="126" t="str">
        <f>IF(Q997="","",_xlfn.XLOOKUP(Q997,立项!W:W,立项!H:H))</f>
        <v/>
      </c>
      <c r="N997" s="130" t="str">
        <f t="shared" si="92"/>
        <v/>
      </c>
      <c r="O997" s="130" t="str">
        <f t="shared" si="93"/>
        <v/>
      </c>
      <c r="P997" s="131" t="str">
        <f t="shared" si="94"/>
        <v/>
      </c>
      <c r="Q997" s="135" t="str">
        <f t="shared" si="95"/>
        <v/>
      </c>
      <c r="R997" s="103"/>
      <c r="S997" s="102"/>
      <c r="T997" s="102"/>
      <c r="U997" s="102"/>
    </row>
    <row r="998" s="93" customFormat="1" customHeight="1" spans="2:21">
      <c r="B998" s="94"/>
      <c r="C998" s="95"/>
      <c r="D998" s="95"/>
      <c r="E998" s="95"/>
      <c r="F998" s="96"/>
      <c r="G998" s="97"/>
      <c r="H998" s="98"/>
      <c r="I998" s="129" t="str">
        <f>IF(B998="","",_xlfn.XLOOKUP(N998,#REF!,#REF!))</f>
        <v/>
      </c>
      <c r="J998" s="126" t="str">
        <f>IF(B998="","",_xlfn.XLOOKUP(N998,#REF!,冷暖工资表!B:B))</f>
        <v/>
      </c>
      <c r="K998" s="126" t="str">
        <f t="shared" si="90"/>
        <v/>
      </c>
      <c r="L998" s="126" t="str">
        <f t="shared" si="91"/>
        <v/>
      </c>
      <c r="M998" s="126" t="str">
        <f>IF(Q998="","",_xlfn.XLOOKUP(Q998,立项!W:W,立项!H:H))</f>
        <v/>
      </c>
      <c r="N998" s="130" t="str">
        <f t="shared" si="92"/>
        <v/>
      </c>
      <c r="O998" s="130" t="str">
        <f t="shared" si="93"/>
        <v/>
      </c>
      <c r="P998" s="131" t="str">
        <f t="shared" si="94"/>
        <v/>
      </c>
      <c r="Q998" s="135" t="str">
        <f t="shared" si="95"/>
        <v/>
      </c>
      <c r="R998" s="103"/>
      <c r="S998" s="102"/>
      <c r="T998" s="102"/>
      <c r="U998" s="102"/>
    </row>
    <row r="999" s="93" customFormat="1" customHeight="1" spans="2:21">
      <c r="B999" s="94"/>
      <c r="C999" s="95"/>
      <c r="D999" s="95"/>
      <c r="E999" s="95"/>
      <c r="F999" s="96"/>
      <c r="G999" s="97"/>
      <c r="H999" s="98"/>
      <c r="I999" s="129" t="str">
        <f>IF(B999="","",_xlfn.XLOOKUP(N999,#REF!,#REF!))</f>
        <v/>
      </c>
      <c r="J999" s="126" t="str">
        <f>IF(B999="","",_xlfn.XLOOKUP(N999,#REF!,冷暖工资表!B:B))</f>
        <v/>
      </c>
      <c r="K999" s="126" t="str">
        <f t="shared" si="90"/>
        <v/>
      </c>
      <c r="L999" s="126" t="str">
        <f t="shared" si="91"/>
        <v/>
      </c>
      <c r="M999" s="126" t="str">
        <f>IF(Q999="","",_xlfn.XLOOKUP(Q999,立项!W:W,立项!H:H))</f>
        <v/>
      </c>
      <c r="N999" s="130" t="str">
        <f t="shared" si="92"/>
        <v/>
      </c>
      <c r="O999" s="130" t="str">
        <f t="shared" si="93"/>
        <v/>
      </c>
      <c r="P999" s="131" t="str">
        <f t="shared" si="94"/>
        <v/>
      </c>
      <c r="Q999" s="135" t="str">
        <f t="shared" si="95"/>
        <v/>
      </c>
      <c r="R999" s="103"/>
      <c r="S999" s="102"/>
      <c r="T999" s="102"/>
      <c r="U999" s="102"/>
    </row>
    <row r="1000" s="93" customFormat="1" customHeight="1" spans="2:21">
      <c r="B1000" s="94"/>
      <c r="C1000" s="95"/>
      <c r="D1000" s="95"/>
      <c r="E1000" s="95"/>
      <c r="F1000" s="96"/>
      <c r="G1000" s="97"/>
      <c r="H1000" s="98"/>
      <c r="I1000" s="129" t="str">
        <f>IF(B1000="","",_xlfn.XLOOKUP(N1000,#REF!,#REF!))</f>
        <v/>
      </c>
      <c r="J1000" s="126" t="str">
        <f>IF(B1000="","",_xlfn.XLOOKUP(N1000,#REF!,冷暖工资表!B:B))</f>
        <v/>
      </c>
      <c r="K1000" s="126" t="str">
        <f t="shared" si="90"/>
        <v/>
      </c>
      <c r="L1000" s="126" t="str">
        <f t="shared" si="91"/>
        <v/>
      </c>
      <c r="M1000" s="126" t="str">
        <f>IF(Q1000="","",_xlfn.XLOOKUP(Q1000,立项!W:W,立项!H:H))</f>
        <v/>
      </c>
      <c r="N1000" s="130" t="str">
        <f t="shared" si="92"/>
        <v/>
      </c>
      <c r="O1000" s="130" t="str">
        <f t="shared" si="93"/>
        <v/>
      </c>
      <c r="P1000" s="131" t="str">
        <f t="shared" si="94"/>
        <v/>
      </c>
      <c r="Q1000" s="135" t="str">
        <f t="shared" si="95"/>
        <v/>
      </c>
      <c r="R1000" s="103"/>
      <c r="S1000" s="102"/>
      <c r="T1000" s="102"/>
      <c r="U1000" s="102"/>
    </row>
    <row r="1001" s="93" customFormat="1" customHeight="1" spans="2:21">
      <c r="B1001" s="94"/>
      <c r="C1001" s="95"/>
      <c r="D1001" s="95"/>
      <c r="E1001" s="95"/>
      <c r="F1001" s="96"/>
      <c r="G1001" s="97"/>
      <c r="H1001" s="98"/>
      <c r="I1001" s="129" t="str">
        <f>IF(B1001="","",_xlfn.XLOOKUP(N1001,#REF!,#REF!))</f>
        <v/>
      </c>
      <c r="J1001" s="126" t="str">
        <f>IF(B1001="","",_xlfn.XLOOKUP(N1001,#REF!,冷暖工资表!B:B))</f>
        <v/>
      </c>
      <c r="K1001" s="126" t="str">
        <f t="shared" si="90"/>
        <v/>
      </c>
      <c r="L1001" s="126" t="str">
        <f t="shared" si="91"/>
        <v/>
      </c>
      <c r="M1001" s="126" t="str">
        <f>IF(Q1001="","",_xlfn.XLOOKUP(Q1001,立项!W:W,立项!H:H))</f>
        <v/>
      </c>
      <c r="N1001" s="130" t="str">
        <f t="shared" si="92"/>
        <v/>
      </c>
      <c r="O1001" s="130" t="str">
        <f t="shared" si="93"/>
        <v/>
      </c>
      <c r="P1001" s="131" t="str">
        <f t="shared" si="94"/>
        <v/>
      </c>
      <c r="Q1001" s="135" t="str">
        <f t="shared" si="95"/>
        <v/>
      </c>
      <c r="R1001" s="103"/>
      <c r="S1001" s="102"/>
      <c r="T1001" s="102"/>
      <c r="U1001" s="102"/>
    </row>
    <row r="1002" s="93" customFormat="1" customHeight="1" spans="2:21">
      <c r="B1002" s="94"/>
      <c r="C1002" s="95"/>
      <c r="D1002" s="95"/>
      <c r="E1002" s="95"/>
      <c r="F1002" s="96"/>
      <c r="G1002" s="97"/>
      <c r="H1002" s="98"/>
      <c r="I1002" s="129" t="str">
        <f>IF(B1002="","",_xlfn.XLOOKUP(N1002,#REF!,#REF!))</f>
        <v/>
      </c>
      <c r="J1002" s="126" t="str">
        <f>IF(B1002="","",_xlfn.XLOOKUP(N1002,#REF!,冷暖工资表!B:B))</f>
        <v/>
      </c>
      <c r="K1002" s="126" t="str">
        <f t="shared" si="90"/>
        <v/>
      </c>
      <c r="L1002" s="126" t="str">
        <f t="shared" si="91"/>
        <v/>
      </c>
      <c r="M1002" s="126" t="str">
        <f>IF(Q1002="","",_xlfn.XLOOKUP(Q1002,立项!W:W,立项!H:H))</f>
        <v/>
      </c>
      <c r="N1002" s="130" t="str">
        <f t="shared" si="92"/>
        <v/>
      </c>
      <c r="O1002" s="130" t="str">
        <f t="shared" si="93"/>
        <v/>
      </c>
      <c r="P1002" s="131" t="str">
        <f t="shared" si="94"/>
        <v/>
      </c>
      <c r="Q1002" s="135" t="str">
        <f t="shared" si="95"/>
        <v/>
      </c>
      <c r="R1002" s="103"/>
      <c r="S1002" s="102"/>
      <c r="T1002" s="102"/>
      <c r="U1002" s="102"/>
    </row>
    <row r="1003" s="93" customFormat="1" customHeight="1" spans="2:21">
      <c r="B1003" s="94"/>
      <c r="C1003" s="95"/>
      <c r="D1003" s="95"/>
      <c r="E1003" s="95"/>
      <c r="F1003" s="96"/>
      <c r="G1003" s="97"/>
      <c r="H1003" s="98"/>
      <c r="I1003" s="129" t="str">
        <f>IF(B1003="","",_xlfn.XLOOKUP(N1003,#REF!,#REF!))</f>
        <v/>
      </c>
      <c r="J1003" s="126" t="str">
        <f>IF(B1003="","",_xlfn.XLOOKUP(N1003,#REF!,冷暖工资表!B:B))</f>
        <v/>
      </c>
      <c r="K1003" s="126" t="str">
        <f t="shared" si="90"/>
        <v/>
      </c>
      <c r="L1003" s="126" t="str">
        <f t="shared" si="91"/>
        <v/>
      </c>
      <c r="M1003" s="126" t="str">
        <f>IF(Q1003="","",_xlfn.XLOOKUP(Q1003,立项!W:W,立项!H:H))</f>
        <v/>
      </c>
      <c r="N1003" s="130" t="str">
        <f t="shared" si="92"/>
        <v/>
      </c>
      <c r="O1003" s="130" t="str">
        <f t="shared" si="93"/>
        <v/>
      </c>
      <c r="P1003" s="131" t="str">
        <f t="shared" si="94"/>
        <v/>
      </c>
      <c r="Q1003" s="135" t="str">
        <f t="shared" si="95"/>
        <v/>
      </c>
      <c r="R1003" s="103"/>
      <c r="S1003" s="102"/>
      <c r="T1003" s="102"/>
      <c r="U1003" s="102"/>
    </row>
    <row r="1004" s="93" customFormat="1" customHeight="1" spans="2:21">
      <c r="B1004" s="94"/>
      <c r="C1004" s="95"/>
      <c r="D1004" s="95"/>
      <c r="E1004" s="95"/>
      <c r="F1004" s="96"/>
      <c r="G1004" s="97"/>
      <c r="H1004" s="98"/>
      <c r="I1004" s="129" t="str">
        <f>IF(B1004="","",_xlfn.XLOOKUP(N1004,#REF!,#REF!))</f>
        <v/>
      </c>
      <c r="J1004" s="126" t="str">
        <f>IF(B1004="","",_xlfn.XLOOKUP(N1004,#REF!,冷暖工资表!B:B))</f>
        <v/>
      </c>
      <c r="K1004" s="126" t="str">
        <f t="shared" si="90"/>
        <v/>
      </c>
      <c r="L1004" s="126" t="str">
        <f t="shared" si="91"/>
        <v/>
      </c>
      <c r="M1004" s="126" t="str">
        <f>IF(Q1004="","",_xlfn.XLOOKUP(Q1004,立项!W:W,立项!H:H))</f>
        <v/>
      </c>
      <c r="N1004" s="130" t="str">
        <f t="shared" si="92"/>
        <v/>
      </c>
      <c r="O1004" s="130" t="str">
        <f t="shared" si="93"/>
        <v/>
      </c>
      <c r="P1004" s="131" t="str">
        <f t="shared" si="94"/>
        <v/>
      </c>
      <c r="Q1004" s="135" t="str">
        <f t="shared" si="95"/>
        <v/>
      </c>
      <c r="R1004" s="103"/>
      <c r="S1004" s="102"/>
      <c r="T1004" s="102"/>
      <c r="U1004" s="102"/>
    </row>
    <row r="1005" s="93" customFormat="1" customHeight="1" spans="2:21">
      <c r="B1005" s="94"/>
      <c r="C1005" s="95"/>
      <c r="D1005" s="95"/>
      <c r="E1005" s="95"/>
      <c r="F1005" s="96"/>
      <c r="G1005" s="97"/>
      <c r="H1005" s="98"/>
      <c r="I1005" s="129" t="str">
        <f>IF(B1005="","",_xlfn.XLOOKUP(N1005,#REF!,#REF!))</f>
        <v/>
      </c>
      <c r="J1005" s="126" t="str">
        <f>IF(B1005="","",_xlfn.XLOOKUP(N1005,#REF!,冷暖工资表!B:B))</f>
        <v/>
      </c>
      <c r="K1005" s="126" t="str">
        <f t="shared" si="90"/>
        <v/>
      </c>
      <c r="L1005" s="126" t="str">
        <f t="shared" si="91"/>
        <v/>
      </c>
      <c r="M1005" s="126" t="str">
        <f>IF(Q1005="","",_xlfn.XLOOKUP(Q1005,立项!W:W,立项!H:H))</f>
        <v/>
      </c>
      <c r="N1005" s="130" t="str">
        <f t="shared" si="92"/>
        <v/>
      </c>
      <c r="O1005" s="130" t="str">
        <f t="shared" si="93"/>
        <v/>
      </c>
      <c r="P1005" s="131" t="str">
        <f t="shared" si="94"/>
        <v/>
      </c>
      <c r="Q1005" s="135" t="str">
        <f t="shared" si="95"/>
        <v/>
      </c>
      <c r="R1005" s="103"/>
      <c r="S1005" s="102"/>
      <c r="T1005" s="102"/>
      <c r="U1005" s="102"/>
    </row>
    <row r="1006" s="93" customFormat="1" customHeight="1" spans="2:21">
      <c r="B1006" s="94"/>
      <c r="C1006" s="95"/>
      <c r="D1006" s="95"/>
      <c r="E1006" s="95"/>
      <c r="F1006" s="96"/>
      <c r="G1006" s="97"/>
      <c r="H1006" s="98"/>
      <c r="I1006" s="129" t="str">
        <f>IF(B1006="","",_xlfn.XLOOKUP(N1006,#REF!,#REF!))</f>
        <v/>
      </c>
      <c r="J1006" s="126" t="str">
        <f>IF(B1006="","",_xlfn.XLOOKUP(N1006,#REF!,冷暖工资表!B:B))</f>
        <v/>
      </c>
      <c r="K1006" s="126" t="str">
        <f t="shared" si="90"/>
        <v/>
      </c>
      <c r="L1006" s="126" t="str">
        <f t="shared" si="91"/>
        <v/>
      </c>
      <c r="M1006" s="126" t="str">
        <f>IF(Q1006="","",_xlfn.XLOOKUP(Q1006,立项!W:W,立项!H:H))</f>
        <v/>
      </c>
      <c r="N1006" s="130" t="str">
        <f t="shared" si="92"/>
        <v/>
      </c>
      <c r="O1006" s="130" t="str">
        <f t="shared" si="93"/>
        <v/>
      </c>
      <c r="P1006" s="131" t="str">
        <f t="shared" si="94"/>
        <v/>
      </c>
      <c r="Q1006" s="135" t="str">
        <f t="shared" si="95"/>
        <v/>
      </c>
      <c r="R1006" s="103"/>
      <c r="S1006" s="102"/>
      <c r="T1006" s="102"/>
      <c r="U1006" s="102"/>
    </row>
    <row r="1007" s="93" customFormat="1" customHeight="1" spans="2:21">
      <c r="B1007" s="94"/>
      <c r="C1007" s="95"/>
      <c r="D1007" s="95"/>
      <c r="E1007" s="95"/>
      <c r="F1007" s="96"/>
      <c r="G1007" s="97"/>
      <c r="H1007" s="98"/>
      <c r="I1007" s="129" t="str">
        <f>IF(B1007="","",_xlfn.XLOOKUP(N1007,#REF!,#REF!))</f>
        <v/>
      </c>
      <c r="J1007" s="126" t="str">
        <f>IF(B1007="","",_xlfn.XLOOKUP(N1007,#REF!,冷暖工资表!B:B))</f>
        <v/>
      </c>
      <c r="K1007" s="126" t="str">
        <f t="shared" si="90"/>
        <v/>
      </c>
      <c r="L1007" s="126" t="str">
        <f t="shared" si="91"/>
        <v/>
      </c>
      <c r="M1007" s="126" t="str">
        <f>IF(Q1007="","",_xlfn.XLOOKUP(Q1007,立项!W:W,立项!H:H))</f>
        <v/>
      </c>
      <c r="N1007" s="130" t="str">
        <f t="shared" si="92"/>
        <v/>
      </c>
      <c r="O1007" s="130" t="str">
        <f t="shared" si="93"/>
        <v/>
      </c>
      <c r="P1007" s="131" t="str">
        <f t="shared" si="94"/>
        <v/>
      </c>
      <c r="Q1007" s="135" t="str">
        <f t="shared" si="95"/>
        <v/>
      </c>
      <c r="R1007" s="103"/>
      <c r="S1007" s="102"/>
      <c r="T1007" s="102"/>
      <c r="U1007" s="102"/>
    </row>
    <row r="1008" s="93" customFormat="1" customHeight="1" spans="2:21">
      <c r="B1008" s="94"/>
      <c r="C1008" s="95"/>
      <c r="D1008" s="95"/>
      <c r="E1008" s="95"/>
      <c r="F1008" s="96"/>
      <c r="G1008" s="97"/>
      <c r="H1008" s="98"/>
      <c r="I1008" s="129" t="str">
        <f>IF(B1008="","",_xlfn.XLOOKUP(N1008,#REF!,#REF!))</f>
        <v/>
      </c>
      <c r="J1008" s="126" t="str">
        <f>IF(B1008="","",_xlfn.XLOOKUP(N1008,#REF!,冷暖工资表!B:B))</f>
        <v/>
      </c>
      <c r="K1008" s="126" t="str">
        <f t="shared" si="90"/>
        <v/>
      </c>
      <c r="L1008" s="126" t="str">
        <f t="shared" si="91"/>
        <v/>
      </c>
      <c r="M1008" s="126" t="str">
        <f>IF(Q1008="","",_xlfn.XLOOKUP(Q1008,立项!W:W,立项!H:H))</f>
        <v/>
      </c>
      <c r="N1008" s="130" t="str">
        <f t="shared" si="92"/>
        <v/>
      </c>
      <c r="O1008" s="130" t="str">
        <f t="shared" si="93"/>
        <v/>
      </c>
      <c r="P1008" s="131" t="str">
        <f t="shared" si="94"/>
        <v/>
      </c>
      <c r="Q1008" s="135" t="str">
        <f t="shared" si="95"/>
        <v/>
      </c>
      <c r="R1008" s="103"/>
      <c r="S1008" s="102"/>
      <c r="T1008" s="102"/>
      <c r="U1008" s="102"/>
    </row>
    <row r="1009" s="93" customFormat="1" customHeight="1" spans="2:21">
      <c r="B1009" s="94"/>
      <c r="C1009" s="95"/>
      <c r="D1009" s="95"/>
      <c r="E1009" s="95"/>
      <c r="F1009" s="96"/>
      <c r="G1009" s="97"/>
      <c r="H1009" s="98"/>
      <c r="I1009" s="129" t="str">
        <f>IF(B1009="","",_xlfn.XLOOKUP(N1009,#REF!,#REF!))</f>
        <v/>
      </c>
      <c r="J1009" s="126" t="str">
        <f>IF(B1009="","",_xlfn.XLOOKUP(N1009,#REF!,冷暖工资表!B:B))</f>
        <v/>
      </c>
      <c r="K1009" s="126" t="str">
        <f t="shared" si="90"/>
        <v/>
      </c>
      <c r="L1009" s="126" t="str">
        <f t="shared" si="91"/>
        <v/>
      </c>
      <c r="M1009" s="126" t="str">
        <f>IF(Q1009="","",_xlfn.XLOOKUP(Q1009,立项!W:W,立项!H:H))</f>
        <v/>
      </c>
      <c r="N1009" s="130" t="str">
        <f t="shared" si="92"/>
        <v/>
      </c>
      <c r="O1009" s="130" t="str">
        <f t="shared" si="93"/>
        <v/>
      </c>
      <c r="P1009" s="131" t="str">
        <f t="shared" si="94"/>
        <v/>
      </c>
      <c r="Q1009" s="135" t="str">
        <f t="shared" si="95"/>
        <v/>
      </c>
      <c r="R1009" s="103"/>
      <c r="S1009" s="102"/>
      <c r="T1009" s="102"/>
      <c r="U1009" s="102"/>
    </row>
    <row r="1010" s="93" customFormat="1" customHeight="1" spans="2:21">
      <c r="B1010" s="94"/>
      <c r="C1010" s="95"/>
      <c r="D1010" s="95"/>
      <c r="E1010" s="95"/>
      <c r="F1010" s="96"/>
      <c r="G1010" s="97"/>
      <c r="H1010" s="98"/>
      <c r="I1010" s="129" t="str">
        <f>IF(B1010="","",_xlfn.XLOOKUP(N1010,#REF!,#REF!))</f>
        <v/>
      </c>
      <c r="J1010" s="126" t="str">
        <f>IF(B1010="","",_xlfn.XLOOKUP(N1010,#REF!,冷暖工资表!B:B))</f>
        <v/>
      </c>
      <c r="K1010" s="126" t="str">
        <f t="shared" si="90"/>
        <v/>
      </c>
      <c r="L1010" s="126" t="str">
        <f t="shared" si="91"/>
        <v/>
      </c>
      <c r="M1010" s="126" t="str">
        <f>IF(Q1010="","",_xlfn.XLOOKUP(Q1010,立项!W:W,立项!H:H))</f>
        <v/>
      </c>
      <c r="N1010" s="130" t="str">
        <f t="shared" si="92"/>
        <v/>
      </c>
      <c r="O1010" s="130" t="str">
        <f t="shared" si="93"/>
        <v/>
      </c>
      <c r="P1010" s="131" t="str">
        <f t="shared" si="94"/>
        <v/>
      </c>
      <c r="Q1010" s="135" t="str">
        <f t="shared" si="95"/>
        <v/>
      </c>
      <c r="R1010" s="103"/>
      <c r="S1010" s="102"/>
      <c r="T1010" s="102"/>
      <c r="U1010" s="102"/>
    </row>
    <row r="1011" s="93" customFormat="1" customHeight="1" spans="2:21">
      <c r="B1011" s="94"/>
      <c r="C1011" s="95"/>
      <c r="D1011" s="95"/>
      <c r="E1011" s="95"/>
      <c r="F1011" s="96"/>
      <c r="G1011" s="97"/>
      <c r="H1011" s="98"/>
      <c r="I1011" s="129" t="str">
        <f>IF(B1011="","",_xlfn.XLOOKUP(N1011,#REF!,#REF!))</f>
        <v/>
      </c>
      <c r="J1011" s="126" t="str">
        <f>IF(B1011="","",_xlfn.XLOOKUP(N1011,#REF!,冷暖工资表!B:B))</f>
        <v/>
      </c>
      <c r="K1011" s="126" t="str">
        <f t="shared" si="90"/>
        <v/>
      </c>
      <c r="L1011" s="126" t="str">
        <f t="shared" si="91"/>
        <v/>
      </c>
      <c r="M1011" s="126" t="str">
        <f>IF(Q1011="","",_xlfn.XLOOKUP(Q1011,立项!W:W,立项!H:H))</f>
        <v/>
      </c>
      <c r="N1011" s="130" t="str">
        <f t="shared" si="92"/>
        <v/>
      </c>
      <c r="O1011" s="130" t="str">
        <f t="shared" si="93"/>
        <v/>
      </c>
      <c r="P1011" s="131" t="str">
        <f t="shared" si="94"/>
        <v/>
      </c>
      <c r="Q1011" s="135" t="str">
        <f t="shared" si="95"/>
        <v/>
      </c>
      <c r="R1011" s="103"/>
      <c r="S1011" s="102"/>
      <c r="T1011" s="102"/>
      <c r="U1011" s="102"/>
    </row>
    <row r="1012" s="93" customFormat="1" customHeight="1" spans="2:21">
      <c r="B1012" s="94"/>
      <c r="C1012" s="95"/>
      <c r="D1012" s="95"/>
      <c r="E1012" s="95"/>
      <c r="F1012" s="96"/>
      <c r="G1012" s="97"/>
      <c r="H1012" s="98"/>
      <c r="I1012" s="129" t="str">
        <f>IF(B1012="","",_xlfn.XLOOKUP(N1012,#REF!,#REF!))</f>
        <v/>
      </c>
      <c r="J1012" s="126" t="str">
        <f>IF(B1012="","",_xlfn.XLOOKUP(N1012,#REF!,冷暖工资表!B:B))</f>
        <v/>
      </c>
      <c r="K1012" s="126" t="str">
        <f t="shared" si="90"/>
        <v/>
      </c>
      <c r="L1012" s="126" t="str">
        <f t="shared" si="91"/>
        <v/>
      </c>
      <c r="M1012" s="126" t="str">
        <f>IF(Q1012="","",_xlfn.XLOOKUP(Q1012,立项!W:W,立项!H:H))</f>
        <v/>
      </c>
      <c r="N1012" s="130" t="str">
        <f t="shared" si="92"/>
        <v/>
      </c>
      <c r="O1012" s="130" t="str">
        <f t="shared" si="93"/>
        <v/>
      </c>
      <c r="P1012" s="131" t="str">
        <f t="shared" si="94"/>
        <v/>
      </c>
      <c r="Q1012" s="135" t="str">
        <f t="shared" si="95"/>
        <v/>
      </c>
      <c r="R1012" s="103"/>
      <c r="S1012" s="102"/>
      <c r="T1012" s="102"/>
      <c r="U1012" s="102"/>
    </row>
    <row r="1013" s="93" customFormat="1" customHeight="1" spans="2:21">
      <c r="B1013" s="94"/>
      <c r="C1013" s="95"/>
      <c r="D1013" s="95"/>
      <c r="E1013" s="95"/>
      <c r="F1013" s="96"/>
      <c r="G1013" s="97"/>
      <c r="H1013" s="98"/>
      <c r="I1013" s="129" t="str">
        <f>IF(B1013="","",_xlfn.XLOOKUP(N1013,#REF!,#REF!))</f>
        <v/>
      </c>
      <c r="J1013" s="126" t="str">
        <f>IF(B1013="","",_xlfn.XLOOKUP(N1013,#REF!,冷暖工资表!B:B))</f>
        <v/>
      </c>
      <c r="K1013" s="126" t="str">
        <f t="shared" si="90"/>
        <v/>
      </c>
      <c r="L1013" s="126" t="str">
        <f t="shared" si="91"/>
        <v/>
      </c>
      <c r="M1013" s="126" t="str">
        <f>IF(Q1013="","",_xlfn.XLOOKUP(Q1013,立项!W:W,立项!H:H))</f>
        <v/>
      </c>
      <c r="N1013" s="130" t="str">
        <f t="shared" si="92"/>
        <v/>
      </c>
      <c r="O1013" s="130" t="str">
        <f t="shared" si="93"/>
        <v/>
      </c>
      <c r="P1013" s="131" t="str">
        <f t="shared" si="94"/>
        <v/>
      </c>
      <c r="Q1013" s="135" t="str">
        <f t="shared" si="95"/>
        <v/>
      </c>
      <c r="R1013" s="103"/>
      <c r="S1013" s="102"/>
      <c r="T1013" s="102"/>
      <c r="U1013" s="102"/>
    </row>
    <row r="1014" s="93" customFormat="1" customHeight="1" spans="2:21">
      <c r="B1014" s="94"/>
      <c r="C1014" s="95"/>
      <c r="D1014" s="95"/>
      <c r="E1014" s="95"/>
      <c r="F1014" s="96"/>
      <c r="G1014" s="97"/>
      <c r="H1014" s="98"/>
      <c r="I1014" s="129" t="str">
        <f>IF(B1014="","",_xlfn.XLOOKUP(N1014,#REF!,#REF!))</f>
        <v/>
      </c>
      <c r="J1014" s="126" t="str">
        <f>IF(B1014="","",_xlfn.XLOOKUP(N1014,#REF!,冷暖工资表!B:B))</f>
        <v/>
      </c>
      <c r="K1014" s="126" t="str">
        <f t="shared" si="90"/>
        <v/>
      </c>
      <c r="L1014" s="126" t="str">
        <f t="shared" si="91"/>
        <v/>
      </c>
      <c r="M1014" s="126" t="str">
        <f>IF(Q1014="","",_xlfn.XLOOKUP(Q1014,立项!W:W,立项!H:H))</f>
        <v/>
      </c>
      <c r="N1014" s="130" t="str">
        <f t="shared" si="92"/>
        <v/>
      </c>
      <c r="O1014" s="130" t="str">
        <f t="shared" si="93"/>
        <v/>
      </c>
      <c r="P1014" s="131" t="str">
        <f t="shared" si="94"/>
        <v/>
      </c>
      <c r="Q1014" s="135" t="str">
        <f t="shared" si="95"/>
        <v/>
      </c>
      <c r="R1014" s="103"/>
      <c r="S1014" s="102"/>
      <c r="T1014" s="102"/>
      <c r="U1014" s="102"/>
    </row>
    <row r="1015" s="93" customFormat="1" customHeight="1" spans="2:21">
      <c r="B1015" s="94"/>
      <c r="C1015" s="95"/>
      <c r="D1015" s="95"/>
      <c r="E1015" s="95"/>
      <c r="F1015" s="96"/>
      <c r="G1015" s="97"/>
      <c r="H1015" s="98"/>
      <c r="I1015" s="129" t="str">
        <f>IF(B1015="","",_xlfn.XLOOKUP(N1015,#REF!,#REF!))</f>
        <v/>
      </c>
      <c r="J1015" s="126" t="str">
        <f>IF(B1015="","",_xlfn.XLOOKUP(N1015,#REF!,冷暖工资表!B:B))</f>
        <v/>
      </c>
      <c r="K1015" s="126" t="str">
        <f t="shared" si="90"/>
        <v/>
      </c>
      <c r="L1015" s="126" t="str">
        <f t="shared" si="91"/>
        <v/>
      </c>
      <c r="M1015" s="126" t="str">
        <f>IF(Q1015="","",_xlfn.XLOOKUP(Q1015,立项!W:W,立项!H:H))</f>
        <v/>
      </c>
      <c r="N1015" s="130" t="str">
        <f t="shared" si="92"/>
        <v/>
      </c>
      <c r="O1015" s="130" t="str">
        <f t="shared" si="93"/>
        <v/>
      </c>
      <c r="P1015" s="131" t="str">
        <f t="shared" si="94"/>
        <v/>
      </c>
      <c r="Q1015" s="135" t="str">
        <f t="shared" si="95"/>
        <v/>
      </c>
      <c r="R1015" s="103"/>
      <c r="S1015" s="102"/>
      <c r="T1015" s="102"/>
      <c r="U1015" s="102"/>
    </row>
    <row r="1016" s="93" customFormat="1" customHeight="1" spans="2:21">
      <c r="B1016" s="94"/>
      <c r="C1016" s="95"/>
      <c r="D1016" s="95"/>
      <c r="E1016" s="95"/>
      <c r="F1016" s="96"/>
      <c r="G1016" s="97"/>
      <c r="H1016" s="98"/>
      <c r="I1016" s="129" t="str">
        <f>IF(B1016="","",_xlfn.XLOOKUP(N1016,#REF!,#REF!))</f>
        <v/>
      </c>
      <c r="J1016" s="126" t="str">
        <f>IF(B1016="","",_xlfn.XLOOKUP(N1016,#REF!,冷暖工资表!B:B))</f>
        <v/>
      </c>
      <c r="K1016" s="126" t="str">
        <f t="shared" si="90"/>
        <v/>
      </c>
      <c r="L1016" s="126" t="str">
        <f t="shared" si="91"/>
        <v/>
      </c>
      <c r="M1016" s="126" t="str">
        <f>IF(Q1016="","",_xlfn.XLOOKUP(Q1016,立项!W:W,立项!H:H))</f>
        <v/>
      </c>
      <c r="N1016" s="130" t="str">
        <f t="shared" si="92"/>
        <v/>
      </c>
      <c r="O1016" s="130" t="str">
        <f t="shared" si="93"/>
        <v/>
      </c>
      <c r="P1016" s="131" t="str">
        <f t="shared" si="94"/>
        <v/>
      </c>
      <c r="Q1016" s="135" t="str">
        <f t="shared" si="95"/>
        <v/>
      </c>
      <c r="R1016" s="103"/>
      <c r="S1016" s="102"/>
      <c r="T1016" s="102"/>
      <c r="U1016" s="102"/>
    </row>
    <row r="1017" s="93" customFormat="1" customHeight="1" spans="2:21">
      <c r="B1017" s="94"/>
      <c r="C1017" s="95"/>
      <c r="D1017" s="95"/>
      <c r="E1017" s="95"/>
      <c r="F1017" s="96"/>
      <c r="G1017" s="97"/>
      <c r="H1017" s="98"/>
      <c r="I1017" s="129" t="str">
        <f>IF(B1017="","",_xlfn.XLOOKUP(N1017,#REF!,#REF!))</f>
        <v/>
      </c>
      <c r="J1017" s="126" t="str">
        <f>IF(B1017="","",_xlfn.XLOOKUP(N1017,#REF!,冷暖工资表!B:B))</f>
        <v/>
      </c>
      <c r="K1017" s="126" t="str">
        <f t="shared" si="90"/>
        <v/>
      </c>
      <c r="L1017" s="126" t="str">
        <f t="shared" si="91"/>
        <v/>
      </c>
      <c r="M1017" s="126" t="str">
        <f>IF(Q1017="","",_xlfn.XLOOKUP(Q1017,立项!W:W,立项!H:H))</f>
        <v/>
      </c>
      <c r="N1017" s="130" t="str">
        <f t="shared" si="92"/>
        <v/>
      </c>
      <c r="O1017" s="130" t="str">
        <f t="shared" si="93"/>
        <v/>
      </c>
      <c r="P1017" s="131" t="str">
        <f t="shared" si="94"/>
        <v/>
      </c>
      <c r="Q1017" s="135" t="str">
        <f t="shared" si="95"/>
        <v/>
      </c>
      <c r="R1017" s="103"/>
      <c r="S1017" s="102"/>
      <c r="T1017" s="102"/>
      <c r="U1017" s="102"/>
    </row>
    <row r="1018" s="93" customFormat="1" customHeight="1" spans="2:21">
      <c r="B1018" s="94"/>
      <c r="C1018" s="95"/>
      <c r="D1018" s="95"/>
      <c r="E1018" s="95"/>
      <c r="F1018" s="96"/>
      <c r="G1018" s="97"/>
      <c r="H1018" s="98"/>
      <c r="I1018" s="129" t="str">
        <f>IF(B1018="","",_xlfn.XLOOKUP(N1018,#REF!,#REF!))</f>
        <v/>
      </c>
      <c r="J1018" s="126" t="str">
        <f>IF(B1018="","",_xlfn.XLOOKUP(N1018,#REF!,冷暖工资表!B:B))</f>
        <v/>
      </c>
      <c r="K1018" s="126" t="str">
        <f t="shared" si="90"/>
        <v/>
      </c>
      <c r="L1018" s="126" t="str">
        <f t="shared" si="91"/>
        <v/>
      </c>
      <c r="M1018" s="126" t="str">
        <f>IF(Q1018="","",_xlfn.XLOOKUP(Q1018,立项!W:W,立项!H:H))</f>
        <v/>
      </c>
      <c r="N1018" s="130" t="str">
        <f t="shared" si="92"/>
        <v/>
      </c>
      <c r="O1018" s="130" t="str">
        <f t="shared" si="93"/>
        <v/>
      </c>
      <c r="P1018" s="131" t="str">
        <f t="shared" si="94"/>
        <v/>
      </c>
      <c r="Q1018" s="135" t="str">
        <f t="shared" si="95"/>
        <v/>
      </c>
      <c r="R1018" s="103"/>
      <c r="S1018" s="102"/>
      <c r="T1018" s="102"/>
      <c r="U1018" s="102"/>
    </row>
    <row r="1019" s="93" customFormat="1" customHeight="1" spans="2:21">
      <c r="B1019" s="94"/>
      <c r="C1019" s="95"/>
      <c r="D1019" s="95"/>
      <c r="E1019" s="95"/>
      <c r="F1019" s="96"/>
      <c r="G1019" s="97"/>
      <c r="H1019" s="98"/>
      <c r="I1019" s="129" t="str">
        <f>IF(B1019="","",_xlfn.XLOOKUP(N1019,#REF!,#REF!))</f>
        <v/>
      </c>
      <c r="J1019" s="126" t="str">
        <f>IF(B1019="","",_xlfn.XLOOKUP(N1019,#REF!,冷暖工资表!B:B))</f>
        <v/>
      </c>
      <c r="K1019" s="126" t="str">
        <f t="shared" si="90"/>
        <v/>
      </c>
      <c r="L1019" s="126" t="str">
        <f t="shared" si="91"/>
        <v/>
      </c>
      <c r="M1019" s="126" t="str">
        <f>IF(Q1019="","",_xlfn.XLOOKUP(Q1019,立项!W:W,立项!H:H))</f>
        <v/>
      </c>
      <c r="N1019" s="130" t="str">
        <f t="shared" si="92"/>
        <v/>
      </c>
      <c r="O1019" s="130" t="str">
        <f t="shared" si="93"/>
        <v/>
      </c>
      <c r="P1019" s="131" t="str">
        <f t="shared" si="94"/>
        <v/>
      </c>
      <c r="Q1019" s="135" t="str">
        <f t="shared" si="95"/>
        <v/>
      </c>
      <c r="R1019" s="103"/>
      <c r="S1019" s="102"/>
      <c r="T1019" s="102"/>
      <c r="U1019" s="102"/>
    </row>
    <row r="1020" s="93" customFormat="1" customHeight="1" spans="2:21">
      <c r="B1020" s="94"/>
      <c r="C1020" s="95"/>
      <c r="D1020" s="95"/>
      <c r="E1020" s="95"/>
      <c r="F1020" s="96"/>
      <c r="G1020" s="97"/>
      <c r="H1020" s="98"/>
      <c r="I1020" s="129" t="str">
        <f>IF(B1020="","",_xlfn.XLOOKUP(N1020,#REF!,#REF!))</f>
        <v/>
      </c>
      <c r="J1020" s="126" t="str">
        <f>IF(B1020="","",_xlfn.XLOOKUP(N1020,#REF!,冷暖工资表!B:B))</f>
        <v/>
      </c>
      <c r="K1020" s="126" t="str">
        <f t="shared" si="90"/>
        <v/>
      </c>
      <c r="L1020" s="126" t="str">
        <f t="shared" si="91"/>
        <v/>
      </c>
      <c r="M1020" s="126" t="str">
        <f>IF(Q1020="","",_xlfn.XLOOKUP(Q1020,立项!W:W,立项!H:H))</f>
        <v/>
      </c>
      <c r="N1020" s="130" t="str">
        <f t="shared" si="92"/>
        <v/>
      </c>
      <c r="O1020" s="130" t="str">
        <f t="shared" si="93"/>
        <v/>
      </c>
      <c r="P1020" s="131" t="str">
        <f t="shared" si="94"/>
        <v/>
      </c>
      <c r="Q1020" s="135" t="str">
        <f t="shared" si="95"/>
        <v/>
      </c>
      <c r="R1020" s="103"/>
      <c r="S1020" s="102"/>
      <c r="T1020" s="102"/>
      <c r="U1020" s="102"/>
    </row>
    <row r="1021" s="93" customFormat="1" customHeight="1" spans="2:21">
      <c r="B1021" s="94"/>
      <c r="C1021" s="95"/>
      <c r="D1021" s="95"/>
      <c r="E1021" s="95"/>
      <c r="F1021" s="96"/>
      <c r="G1021" s="97"/>
      <c r="H1021" s="98"/>
      <c r="I1021" s="129" t="str">
        <f>IF(B1021="","",_xlfn.XLOOKUP(N1021,#REF!,#REF!))</f>
        <v/>
      </c>
      <c r="J1021" s="126" t="str">
        <f>IF(B1021="","",_xlfn.XLOOKUP(N1021,#REF!,冷暖工资表!B:B))</f>
        <v/>
      </c>
      <c r="K1021" s="126" t="str">
        <f t="shared" si="90"/>
        <v/>
      </c>
      <c r="L1021" s="126" t="str">
        <f t="shared" si="91"/>
        <v/>
      </c>
      <c r="M1021" s="126" t="str">
        <f>IF(Q1021="","",_xlfn.XLOOKUP(Q1021,立项!W:W,立项!H:H))</f>
        <v/>
      </c>
      <c r="N1021" s="130" t="str">
        <f t="shared" si="92"/>
        <v/>
      </c>
      <c r="O1021" s="130" t="str">
        <f t="shared" si="93"/>
        <v/>
      </c>
      <c r="P1021" s="131" t="str">
        <f t="shared" si="94"/>
        <v/>
      </c>
      <c r="Q1021" s="135" t="str">
        <f t="shared" si="95"/>
        <v/>
      </c>
      <c r="R1021" s="103"/>
      <c r="S1021" s="102"/>
      <c r="T1021" s="102"/>
      <c r="U1021" s="102"/>
    </row>
    <row r="1022" s="93" customFormat="1" customHeight="1" spans="2:21">
      <c r="B1022" s="94"/>
      <c r="C1022" s="95"/>
      <c r="D1022" s="95"/>
      <c r="E1022" s="95"/>
      <c r="F1022" s="96"/>
      <c r="G1022" s="97"/>
      <c r="H1022" s="98"/>
      <c r="I1022" s="129" t="str">
        <f>IF(B1022="","",_xlfn.XLOOKUP(N1022,#REF!,#REF!))</f>
        <v/>
      </c>
      <c r="J1022" s="126" t="str">
        <f>IF(B1022="","",_xlfn.XLOOKUP(N1022,#REF!,冷暖工资表!B:B))</f>
        <v/>
      </c>
      <c r="K1022" s="126" t="str">
        <f t="shared" si="90"/>
        <v/>
      </c>
      <c r="L1022" s="126" t="str">
        <f t="shared" si="91"/>
        <v/>
      </c>
      <c r="M1022" s="126" t="str">
        <f>IF(Q1022="","",_xlfn.XLOOKUP(Q1022,立项!W:W,立项!H:H))</f>
        <v/>
      </c>
      <c r="N1022" s="130" t="str">
        <f t="shared" si="92"/>
        <v/>
      </c>
      <c r="O1022" s="130" t="str">
        <f t="shared" si="93"/>
        <v/>
      </c>
      <c r="P1022" s="131" t="str">
        <f t="shared" si="94"/>
        <v/>
      </c>
      <c r="Q1022" s="135" t="str">
        <f t="shared" si="95"/>
        <v/>
      </c>
      <c r="R1022" s="103"/>
      <c r="S1022" s="102"/>
      <c r="T1022" s="102"/>
      <c r="U1022" s="102"/>
    </row>
    <row r="1023" s="93" customFormat="1" customHeight="1" spans="2:21">
      <c r="B1023" s="94"/>
      <c r="C1023" s="95"/>
      <c r="D1023" s="95"/>
      <c r="E1023" s="95"/>
      <c r="F1023" s="96"/>
      <c r="G1023" s="97"/>
      <c r="H1023" s="98"/>
      <c r="I1023" s="129" t="str">
        <f>IF(B1023="","",_xlfn.XLOOKUP(N1023,#REF!,#REF!))</f>
        <v/>
      </c>
      <c r="J1023" s="126" t="str">
        <f>IF(B1023="","",_xlfn.XLOOKUP(N1023,#REF!,冷暖工资表!B:B))</f>
        <v/>
      </c>
      <c r="K1023" s="126" t="str">
        <f t="shared" si="90"/>
        <v/>
      </c>
      <c r="L1023" s="126" t="str">
        <f t="shared" si="91"/>
        <v/>
      </c>
      <c r="M1023" s="126" t="str">
        <f>IF(Q1023="","",_xlfn.XLOOKUP(Q1023,立项!W:W,立项!H:H))</f>
        <v/>
      </c>
      <c r="N1023" s="130" t="str">
        <f t="shared" si="92"/>
        <v/>
      </c>
      <c r="O1023" s="130" t="str">
        <f t="shared" si="93"/>
        <v/>
      </c>
      <c r="P1023" s="131" t="str">
        <f t="shared" si="94"/>
        <v/>
      </c>
      <c r="Q1023" s="135" t="str">
        <f t="shared" si="95"/>
        <v/>
      </c>
      <c r="R1023" s="103"/>
      <c r="S1023" s="102"/>
      <c r="T1023" s="102"/>
      <c r="U1023" s="102"/>
    </row>
    <row r="1024" s="93" customFormat="1" customHeight="1" spans="2:21">
      <c r="B1024" s="94"/>
      <c r="C1024" s="95"/>
      <c r="D1024" s="95"/>
      <c r="E1024" s="95"/>
      <c r="F1024" s="96"/>
      <c r="G1024" s="97"/>
      <c r="H1024" s="98"/>
      <c r="I1024" s="129" t="str">
        <f>IF(B1024="","",_xlfn.XLOOKUP(N1024,#REF!,#REF!))</f>
        <v/>
      </c>
      <c r="J1024" s="126" t="str">
        <f>IF(B1024="","",_xlfn.XLOOKUP(N1024,#REF!,冷暖工资表!B:B))</f>
        <v/>
      </c>
      <c r="K1024" s="126" t="str">
        <f t="shared" si="90"/>
        <v/>
      </c>
      <c r="L1024" s="126" t="str">
        <f t="shared" si="91"/>
        <v/>
      </c>
      <c r="M1024" s="126" t="str">
        <f>IF(Q1024="","",_xlfn.XLOOKUP(Q1024,立项!W:W,立项!H:H))</f>
        <v/>
      </c>
      <c r="N1024" s="130" t="str">
        <f t="shared" si="92"/>
        <v/>
      </c>
      <c r="O1024" s="130" t="str">
        <f t="shared" si="93"/>
        <v/>
      </c>
      <c r="P1024" s="131" t="str">
        <f t="shared" si="94"/>
        <v/>
      </c>
      <c r="Q1024" s="135" t="str">
        <f t="shared" si="95"/>
        <v/>
      </c>
      <c r="R1024" s="103"/>
      <c r="S1024" s="102"/>
      <c r="T1024" s="102"/>
      <c r="U1024" s="102"/>
    </row>
    <row r="1025" s="93" customFormat="1" customHeight="1" spans="2:21">
      <c r="B1025" s="94"/>
      <c r="C1025" s="95"/>
      <c r="D1025" s="95"/>
      <c r="E1025" s="95"/>
      <c r="F1025" s="96"/>
      <c r="G1025" s="97"/>
      <c r="H1025" s="98"/>
      <c r="I1025" s="129" t="str">
        <f>IF(B1025="","",_xlfn.XLOOKUP(N1025,#REF!,#REF!))</f>
        <v/>
      </c>
      <c r="J1025" s="126" t="str">
        <f>IF(B1025="","",_xlfn.XLOOKUP(N1025,#REF!,冷暖工资表!B:B))</f>
        <v/>
      </c>
      <c r="K1025" s="126" t="str">
        <f t="shared" si="90"/>
        <v/>
      </c>
      <c r="L1025" s="126" t="str">
        <f t="shared" si="91"/>
        <v/>
      </c>
      <c r="M1025" s="126" t="str">
        <f>IF(Q1025="","",_xlfn.XLOOKUP(Q1025,立项!W:W,立项!H:H))</f>
        <v/>
      </c>
      <c r="N1025" s="130" t="str">
        <f t="shared" si="92"/>
        <v/>
      </c>
      <c r="O1025" s="130" t="str">
        <f t="shared" si="93"/>
        <v/>
      </c>
      <c r="P1025" s="131" t="str">
        <f t="shared" si="94"/>
        <v/>
      </c>
      <c r="Q1025" s="135" t="str">
        <f t="shared" si="95"/>
        <v/>
      </c>
      <c r="R1025" s="103"/>
      <c r="S1025" s="102"/>
      <c r="T1025" s="102"/>
      <c r="U1025" s="102"/>
    </row>
    <row r="1026" s="93" customFormat="1" customHeight="1" spans="2:21">
      <c r="B1026" s="94"/>
      <c r="C1026" s="95"/>
      <c r="D1026" s="95"/>
      <c r="E1026" s="95"/>
      <c r="F1026" s="96"/>
      <c r="G1026" s="97"/>
      <c r="H1026" s="98"/>
      <c r="I1026" s="129" t="str">
        <f>IF(B1026="","",_xlfn.XLOOKUP(N1026,#REF!,#REF!))</f>
        <v/>
      </c>
      <c r="J1026" s="126" t="str">
        <f>IF(B1026="","",_xlfn.XLOOKUP(N1026,#REF!,冷暖工资表!B:B))</f>
        <v/>
      </c>
      <c r="K1026" s="126" t="str">
        <f t="shared" ref="K1026:K1089" si="96">IF(F1026="","",F1026-L1026)</f>
        <v/>
      </c>
      <c r="L1026" s="126" t="str">
        <f t="shared" ref="L1026:L1089" si="97">IF(F1026="","",F1026*G1026/(1+G1026))</f>
        <v/>
      </c>
      <c r="M1026" s="126" t="str">
        <f>IF(Q1026="","",_xlfn.XLOOKUP(Q1026,立项!W:W,立项!H:H))</f>
        <v/>
      </c>
      <c r="N1026" s="130" t="str">
        <f t="shared" ref="N1026:N1089" si="98">IF(H1026="","",LEFT(B1026,7))</f>
        <v/>
      </c>
      <c r="O1026" s="130" t="str">
        <f t="shared" ref="O1026:O1089" si="99">IF(H1026="","",MONTH(H1026))</f>
        <v/>
      </c>
      <c r="P1026" s="131" t="str">
        <f t="shared" ref="P1026:P1089" si="100">IF(H1026="","",DAY(H1026))</f>
        <v/>
      </c>
      <c r="Q1026" s="135" t="str">
        <f t="shared" ref="Q1026:Q1089" si="101">IF(B1026="","",MID(B1026,9,16))</f>
        <v/>
      </c>
      <c r="R1026" s="103"/>
      <c r="S1026" s="102"/>
      <c r="T1026" s="102"/>
      <c r="U1026" s="102"/>
    </row>
    <row r="1027" s="93" customFormat="1" customHeight="1" spans="2:21">
      <c r="B1027" s="94"/>
      <c r="C1027" s="95"/>
      <c r="D1027" s="95"/>
      <c r="E1027" s="95"/>
      <c r="F1027" s="96"/>
      <c r="G1027" s="97"/>
      <c r="H1027" s="98"/>
      <c r="I1027" s="129" t="str">
        <f>IF(B1027="","",_xlfn.XLOOKUP(N1027,#REF!,#REF!))</f>
        <v/>
      </c>
      <c r="J1027" s="126" t="str">
        <f>IF(B1027="","",_xlfn.XLOOKUP(N1027,#REF!,冷暖工资表!B:B))</f>
        <v/>
      </c>
      <c r="K1027" s="126" t="str">
        <f t="shared" si="96"/>
        <v/>
      </c>
      <c r="L1027" s="126" t="str">
        <f t="shared" si="97"/>
        <v/>
      </c>
      <c r="M1027" s="126" t="str">
        <f>IF(Q1027="","",_xlfn.XLOOKUP(Q1027,立项!W:W,立项!H:H))</f>
        <v/>
      </c>
      <c r="N1027" s="130" t="str">
        <f t="shared" si="98"/>
        <v/>
      </c>
      <c r="O1027" s="130" t="str">
        <f t="shared" si="99"/>
        <v/>
      </c>
      <c r="P1027" s="131" t="str">
        <f t="shared" si="100"/>
        <v/>
      </c>
      <c r="Q1027" s="135" t="str">
        <f t="shared" si="101"/>
        <v/>
      </c>
      <c r="R1027" s="103"/>
      <c r="S1027" s="102"/>
      <c r="T1027" s="102"/>
      <c r="U1027" s="102"/>
    </row>
    <row r="1028" s="93" customFormat="1" customHeight="1" spans="2:21">
      <c r="B1028" s="94"/>
      <c r="C1028" s="95"/>
      <c r="D1028" s="95"/>
      <c r="E1028" s="95"/>
      <c r="F1028" s="96"/>
      <c r="G1028" s="97"/>
      <c r="H1028" s="98"/>
      <c r="I1028" s="129" t="str">
        <f>IF(B1028="","",_xlfn.XLOOKUP(N1028,#REF!,#REF!))</f>
        <v/>
      </c>
      <c r="J1028" s="126" t="str">
        <f>IF(B1028="","",_xlfn.XLOOKUP(N1028,#REF!,冷暖工资表!B:B))</f>
        <v/>
      </c>
      <c r="K1028" s="126" t="str">
        <f t="shared" si="96"/>
        <v/>
      </c>
      <c r="L1028" s="126" t="str">
        <f t="shared" si="97"/>
        <v/>
      </c>
      <c r="M1028" s="126" t="str">
        <f>IF(Q1028="","",_xlfn.XLOOKUP(Q1028,立项!W:W,立项!H:H))</f>
        <v/>
      </c>
      <c r="N1028" s="130" t="str">
        <f t="shared" si="98"/>
        <v/>
      </c>
      <c r="O1028" s="130" t="str">
        <f t="shared" si="99"/>
        <v/>
      </c>
      <c r="P1028" s="131" t="str">
        <f t="shared" si="100"/>
        <v/>
      </c>
      <c r="Q1028" s="135" t="str">
        <f t="shared" si="101"/>
        <v/>
      </c>
      <c r="R1028" s="103"/>
      <c r="S1028" s="102"/>
      <c r="T1028" s="102"/>
      <c r="U1028" s="102"/>
    </row>
    <row r="1029" s="93" customFormat="1" customHeight="1" spans="2:21">
      <c r="B1029" s="94"/>
      <c r="C1029" s="95"/>
      <c r="D1029" s="95"/>
      <c r="E1029" s="95"/>
      <c r="F1029" s="96"/>
      <c r="G1029" s="97"/>
      <c r="H1029" s="98"/>
      <c r="I1029" s="129" t="str">
        <f>IF(B1029="","",_xlfn.XLOOKUP(N1029,#REF!,#REF!))</f>
        <v/>
      </c>
      <c r="J1029" s="126" t="str">
        <f>IF(B1029="","",_xlfn.XLOOKUP(N1029,#REF!,冷暖工资表!B:B))</f>
        <v/>
      </c>
      <c r="K1029" s="126" t="str">
        <f t="shared" si="96"/>
        <v/>
      </c>
      <c r="L1029" s="126" t="str">
        <f t="shared" si="97"/>
        <v/>
      </c>
      <c r="M1029" s="126" t="str">
        <f>IF(Q1029="","",_xlfn.XLOOKUP(Q1029,立项!W:W,立项!H:H))</f>
        <v/>
      </c>
      <c r="N1029" s="130" t="str">
        <f t="shared" si="98"/>
        <v/>
      </c>
      <c r="O1029" s="130" t="str">
        <f t="shared" si="99"/>
        <v/>
      </c>
      <c r="P1029" s="131" t="str">
        <f t="shared" si="100"/>
        <v/>
      </c>
      <c r="Q1029" s="135" t="str">
        <f t="shared" si="101"/>
        <v/>
      </c>
      <c r="R1029" s="103"/>
      <c r="S1029" s="102"/>
      <c r="T1029" s="102"/>
      <c r="U1029" s="102"/>
    </row>
    <row r="1030" s="93" customFormat="1" customHeight="1" spans="2:21">
      <c r="B1030" s="94"/>
      <c r="C1030" s="95"/>
      <c r="D1030" s="95"/>
      <c r="E1030" s="95"/>
      <c r="F1030" s="96"/>
      <c r="G1030" s="97"/>
      <c r="H1030" s="98"/>
      <c r="I1030" s="129" t="str">
        <f>IF(B1030="","",_xlfn.XLOOKUP(N1030,#REF!,#REF!))</f>
        <v/>
      </c>
      <c r="J1030" s="126" t="str">
        <f>IF(B1030="","",_xlfn.XLOOKUP(N1030,#REF!,冷暖工资表!B:B))</f>
        <v/>
      </c>
      <c r="K1030" s="126" t="str">
        <f t="shared" si="96"/>
        <v/>
      </c>
      <c r="L1030" s="126" t="str">
        <f t="shared" si="97"/>
        <v/>
      </c>
      <c r="M1030" s="126" t="str">
        <f>IF(Q1030="","",_xlfn.XLOOKUP(Q1030,立项!W:W,立项!H:H))</f>
        <v/>
      </c>
      <c r="N1030" s="130" t="str">
        <f t="shared" si="98"/>
        <v/>
      </c>
      <c r="O1030" s="130" t="str">
        <f t="shared" si="99"/>
        <v/>
      </c>
      <c r="P1030" s="131" t="str">
        <f t="shared" si="100"/>
        <v/>
      </c>
      <c r="Q1030" s="135" t="str">
        <f t="shared" si="101"/>
        <v/>
      </c>
      <c r="R1030" s="103"/>
      <c r="S1030" s="102"/>
      <c r="T1030" s="102"/>
      <c r="U1030" s="102"/>
    </row>
    <row r="1031" s="93" customFormat="1" customHeight="1" spans="2:21">
      <c r="B1031" s="94"/>
      <c r="C1031" s="95"/>
      <c r="D1031" s="95"/>
      <c r="E1031" s="95"/>
      <c r="F1031" s="96"/>
      <c r="G1031" s="97"/>
      <c r="H1031" s="98"/>
      <c r="I1031" s="129" t="str">
        <f>IF(B1031="","",_xlfn.XLOOKUP(N1031,#REF!,#REF!))</f>
        <v/>
      </c>
      <c r="J1031" s="126" t="str">
        <f>IF(B1031="","",_xlfn.XLOOKUP(N1031,#REF!,冷暖工资表!B:B))</f>
        <v/>
      </c>
      <c r="K1031" s="126" t="str">
        <f t="shared" si="96"/>
        <v/>
      </c>
      <c r="L1031" s="126" t="str">
        <f t="shared" si="97"/>
        <v/>
      </c>
      <c r="M1031" s="126" t="str">
        <f>IF(Q1031="","",_xlfn.XLOOKUP(Q1031,立项!W:W,立项!H:H))</f>
        <v/>
      </c>
      <c r="N1031" s="130" t="str">
        <f t="shared" si="98"/>
        <v/>
      </c>
      <c r="O1031" s="130" t="str">
        <f t="shared" si="99"/>
        <v/>
      </c>
      <c r="P1031" s="131" t="str">
        <f t="shared" si="100"/>
        <v/>
      </c>
      <c r="Q1031" s="135" t="str">
        <f t="shared" si="101"/>
        <v/>
      </c>
      <c r="R1031" s="103"/>
      <c r="S1031" s="102"/>
      <c r="T1031" s="102"/>
      <c r="U1031" s="102"/>
    </row>
    <row r="1032" s="93" customFormat="1" customHeight="1" spans="2:21">
      <c r="B1032" s="94"/>
      <c r="C1032" s="95"/>
      <c r="D1032" s="95"/>
      <c r="E1032" s="95"/>
      <c r="F1032" s="96"/>
      <c r="G1032" s="97"/>
      <c r="H1032" s="98"/>
      <c r="I1032" s="129" t="str">
        <f>IF(B1032="","",_xlfn.XLOOKUP(N1032,#REF!,#REF!))</f>
        <v/>
      </c>
      <c r="J1032" s="126" t="str">
        <f>IF(B1032="","",_xlfn.XLOOKUP(N1032,#REF!,冷暖工资表!B:B))</f>
        <v/>
      </c>
      <c r="K1032" s="126" t="str">
        <f t="shared" si="96"/>
        <v/>
      </c>
      <c r="L1032" s="126" t="str">
        <f t="shared" si="97"/>
        <v/>
      </c>
      <c r="M1032" s="126" t="str">
        <f>IF(Q1032="","",_xlfn.XLOOKUP(Q1032,立项!W:W,立项!H:H))</f>
        <v/>
      </c>
      <c r="N1032" s="130" t="str">
        <f t="shared" si="98"/>
        <v/>
      </c>
      <c r="O1032" s="130" t="str">
        <f t="shared" si="99"/>
        <v/>
      </c>
      <c r="P1032" s="131" t="str">
        <f t="shared" si="100"/>
        <v/>
      </c>
      <c r="Q1032" s="135" t="str">
        <f t="shared" si="101"/>
        <v/>
      </c>
      <c r="R1032" s="103"/>
      <c r="S1032" s="102"/>
      <c r="T1032" s="102"/>
      <c r="U1032" s="102"/>
    </row>
    <row r="1033" s="93" customFormat="1" customHeight="1" spans="2:21">
      <c r="B1033" s="94"/>
      <c r="C1033" s="95"/>
      <c r="D1033" s="95"/>
      <c r="E1033" s="95"/>
      <c r="F1033" s="96"/>
      <c r="G1033" s="97"/>
      <c r="H1033" s="98"/>
      <c r="I1033" s="129" t="str">
        <f>IF(B1033="","",_xlfn.XLOOKUP(N1033,#REF!,#REF!))</f>
        <v/>
      </c>
      <c r="J1033" s="126" t="str">
        <f>IF(B1033="","",_xlfn.XLOOKUP(N1033,#REF!,冷暖工资表!B:B))</f>
        <v/>
      </c>
      <c r="K1033" s="126" t="str">
        <f t="shared" si="96"/>
        <v/>
      </c>
      <c r="L1033" s="126" t="str">
        <f t="shared" si="97"/>
        <v/>
      </c>
      <c r="M1033" s="126" t="str">
        <f>IF(Q1033="","",_xlfn.XLOOKUP(Q1033,立项!W:W,立项!H:H))</f>
        <v/>
      </c>
      <c r="N1033" s="130" t="str">
        <f t="shared" si="98"/>
        <v/>
      </c>
      <c r="O1033" s="130" t="str">
        <f t="shared" si="99"/>
        <v/>
      </c>
      <c r="P1033" s="131" t="str">
        <f t="shared" si="100"/>
        <v/>
      </c>
      <c r="Q1033" s="135" t="str">
        <f t="shared" si="101"/>
        <v/>
      </c>
      <c r="R1033" s="103"/>
      <c r="S1033" s="102"/>
      <c r="T1033" s="102"/>
      <c r="U1033" s="102"/>
    </row>
    <row r="1034" s="93" customFormat="1" customHeight="1" spans="2:21">
      <c r="B1034" s="94"/>
      <c r="C1034" s="95"/>
      <c r="D1034" s="95"/>
      <c r="E1034" s="95"/>
      <c r="F1034" s="96"/>
      <c r="G1034" s="97"/>
      <c r="H1034" s="98"/>
      <c r="I1034" s="129" t="str">
        <f>IF(B1034="","",_xlfn.XLOOKUP(N1034,#REF!,#REF!))</f>
        <v/>
      </c>
      <c r="J1034" s="126" t="str">
        <f>IF(B1034="","",_xlfn.XLOOKUP(N1034,#REF!,冷暖工资表!B:B))</f>
        <v/>
      </c>
      <c r="K1034" s="126" t="str">
        <f t="shared" si="96"/>
        <v/>
      </c>
      <c r="L1034" s="126" t="str">
        <f t="shared" si="97"/>
        <v/>
      </c>
      <c r="M1034" s="126" t="str">
        <f>IF(Q1034="","",_xlfn.XLOOKUP(Q1034,立项!W:W,立项!H:H))</f>
        <v/>
      </c>
      <c r="N1034" s="130" t="str">
        <f t="shared" si="98"/>
        <v/>
      </c>
      <c r="O1034" s="130" t="str">
        <f t="shared" si="99"/>
        <v/>
      </c>
      <c r="P1034" s="131" t="str">
        <f t="shared" si="100"/>
        <v/>
      </c>
      <c r="Q1034" s="135" t="str">
        <f t="shared" si="101"/>
        <v/>
      </c>
      <c r="R1034" s="103"/>
      <c r="S1034" s="102"/>
      <c r="T1034" s="102"/>
      <c r="U1034" s="102"/>
    </row>
    <row r="1035" s="93" customFormat="1" customHeight="1" spans="2:21">
      <c r="B1035" s="94"/>
      <c r="C1035" s="95"/>
      <c r="D1035" s="95"/>
      <c r="E1035" s="95"/>
      <c r="F1035" s="96"/>
      <c r="G1035" s="97"/>
      <c r="H1035" s="98"/>
      <c r="I1035" s="129" t="str">
        <f>IF(B1035="","",_xlfn.XLOOKUP(N1035,#REF!,#REF!))</f>
        <v/>
      </c>
      <c r="J1035" s="126" t="str">
        <f>IF(B1035="","",_xlfn.XLOOKUP(N1035,#REF!,冷暖工资表!B:B))</f>
        <v/>
      </c>
      <c r="K1035" s="126" t="str">
        <f t="shared" si="96"/>
        <v/>
      </c>
      <c r="L1035" s="126" t="str">
        <f t="shared" si="97"/>
        <v/>
      </c>
      <c r="M1035" s="126" t="str">
        <f>IF(Q1035="","",_xlfn.XLOOKUP(Q1035,立项!W:W,立项!H:H))</f>
        <v/>
      </c>
      <c r="N1035" s="130" t="str">
        <f t="shared" si="98"/>
        <v/>
      </c>
      <c r="O1035" s="130" t="str">
        <f t="shared" si="99"/>
        <v/>
      </c>
      <c r="P1035" s="131" t="str">
        <f t="shared" si="100"/>
        <v/>
      </c>
      <c r="Q1035" s="135" t="str">
        <f t="shared" si="101"/>
        <v/>
      </c>
      <c r="R1035" s="103"/>
      <c r="S1035" s="102"/>
      <c r="T1035" s="102"/>
      <c r="U1035" s="102"/>
    </row>
    <row r="1036" s="93" customFormat="1" customHeight="1" spans="2:21">
      <c r="B1036" s="94"/>
      <c r="C1036" s="95"/>
      <c r="D1036" s="95"/>
      <c r="E1036" s="95"/>
      <c r="F1036" s="96"/>
      <c r="G1036" s="97"/>
      <c r="H1036" s="98"/>
      <c r="I1036" s="129" t="str">
        <f>IF(B1036="","",_xlfn.XLOOKUP(N1036,#REF!,#REF!))</f>
        <v/>
      </c>
      <c r="J1036" s="126" t="str">
        <f>IF(B1036="","",_xlfn.XLOOKUP(N1036,#REF!,冷暖工资表!B:B))</f>
        <v/>
      </c>
      <c r="K1036" s="126" t="str">
        <f t="shared" si="96"/>
        <v/>
      </c>
      <c r="L1036" s="126" t="str">
        <f t="shared" si="97"/>
        <v/>
      </c>
      <c r="M1036" s="126" t="str">
        <f>IF(Q1036="","",_xlfn.XLOOKUP(Q1036,立项!W:W,立项!H:H))</f>
        <v/>
      </c>
      <c r="N1036" s="130" t="str">
        <f t="shared" si="98"/>
        <v/>
      </c>
      <c r="O1036" s="130" t="str">
        <f t="shared" si="99"/>
        <v/>
      </c>
      <c r="P1036" s="131" t="str">
        <f t="shared" si="100"/>
        <v/>
      </c>
      <c r="Q1036" s="135" t="str">
        <f t="shared" si="101"/>
        <v/>
      </c>
      <c r="R1036" s="103"/>
      <c r="S1036" s="102"/>
      <c r="T1036" s="102"/>
      <c r="U1036" s="102"/>
    </row>
    <row r="1037" s="93" customFormat="1" customHeight="1" spans="2:21">
      <c r="B1037" s="94"/>
      <c r="C1037" s="95"/>
      <c r="D1037" s="95"/>
      <c r="E1037" s="95"/>
      <c r="F1037" s="96"/>
      <c r="G1037" s="97"/>
      <c r="H1037" s="98"/>
      <c r="I1037" s="129" t="str">
        <f>IF(B1037="","",_xlfn.XLOOKUP(N1037,#REF!,#REF!))</f>
        <v/>
      </c>
      <c r="J1037" s="126" t="str">
        <f>IF(B1037="","",_xlfn.XLOOKUP(N1037,#REF!,冷暖工资表!B:B))</f>
        <v/>
      </c>
      <c r="K1037" s="126" t="str">
        <f t="shared" si="96"/>
        <v/>
      </c>
      <c r="L1037" s="126" t="str">
        <f t="shared" si="97"/>
        <v/>
      </c>
      <c r="M1037" s="126" t="str">
        <f>IF(Q1037="","",_xlfn.XLOOKUP(Q1037,立项!W:W,立项!H:H))</f>
        <v/>
      </c>
      <c r="N1037" s="130" t="str">
        <f t="shared" si="98"/>
        <v/>
      </c>
      <c r="O1037" s="130" t="str">
        <f t="shared" si="99"/>
        <v/>
      </c>
      <c r="P1037" s="131" t="str">
        <f t="shared" si="100"/>
        <v/>
      </c>
      <c r="Q1037" s="135" t="str">
        <f t="shared" si="101"/>
        <v/>
      </c>
      <c r="R1037" s="103"/>
      <c r="S1037" s="102"/>
      <c r="T1037" s="102"/>
      <c r="U1037" s="102"/>
    </row>
    <row r="1038" s="93" customFormat="1" customHeight="1" spans="2:21">
      <c r="B1038" s="94"/>
      <c r="C1038" s="95"/>
      <c r="D1038" s="95"/>
      <c r="E1038" s="95"/>
      <c r="F1038" s="96"/>
      <c r="G1038" s="97"/>
      <c r="H1038" s="98"/>
      <c r="I1038" s="129" t="str">
        <f>IF(B1038="","",_xlfn.XLOOKUP(N1038,#REF!,#REF!))</f>
        <v/>
      </c>
      <c r="J1038" s="126" t="str">
        <f>IF(B1038="","",_xlfn.XLOOKUP(N1038,#REF!,冷暖工资表!B:B))</f>
        <v/>
      </c>
      <c r="K1038" s="126" t="str">
        <f t="shared" si="96"/>
        <v/>
      </c>
      <c r="L1038" s="126" t="str">
        <f t="shared" si="97"/>
        <v/>
      </c>
      <c r="M1038" s="126" t="str">
        <f>IF(Q1038="","",_xlfn.XLOOKUP(Q1038,立项!W:W,立项!H:H))</f>
        <v/>
      </c>
      <c r="N1038" s="130" t="str">
        <f t="shared" si="98"/>
        <v/>
      </c>
      <c r="O1038" s="130" t="str">
        <f t="shared" si="99"/>
        <v/>
      </c>
      <c r="P1038" s="131" t="str">
        <f t="shared" si="100"/>
        <v/>
      </c>
      <c r="Q1038" s="135" t="str">
        <f t="shared" si="101"/>
        <v/>
      </c>
      <c r="R1038" s="103"/>
      <c r="S1038" s="102"/>
      <c r="T1038" s="102"/>
      <c r="U1038" s="102"/>
    </row>
    <row r="1039" s="93" customFormat="1" customHeight="1" spans="2:21">
      <c r="B1039" s="94"/>
      <c r="C1039" s="95"/>
      <c r="D1039" s="95"/>
      <c r="E1039" s="95"/>
      <c r="F1039" s="96"/>
      <c r="G1039" s="97"/>
      <c r="H1039" s="98"/>
      <c r="I1039" s="129" t="str">
        <f>IF(B1039="","",_xlfn.XLOOKUP(N1039,#REF!,#REF!))</f>
        <v/>
      </c>
      <c r="J1039" s="126" t="str">
        <f>IF(B1039="","",_xlfn.XLOOKUP(N1039,#REF!,冷暖工资表!B:B))</f>
        <v/>
      </c>
      <c r="K1039" s="126" t="str">
        <f t="shared" si="96"/>
        <v/>
      </c>
      <c r="L1039" s="126" t="str">
        <f t="shared" si="97"/>
        <v/>
      </c>
      <c r="M1039" s="126" t="str">
        <f>IF(Q1039="","",_xlfn.XLOOKUP(Q1039,立项!W:W,立项!H:H))</f>
        <v/>
      </c>
      <c r="N1039" s="130" t="str">
        <f t="shared" si="98"/>
        <v/>
      </c>
      <c r="O1039" s="130" t="str">
        <f t="shared" si="99"/>
        <v/>
      </c>
      <c r="P1039" s="131" t="str">
        <f t="shared" si="100"/>
        <v/>
      </c>
      <c r="Q1039" s="135" t="str">
        <f t="shared" si="101"/>
        <v/>
      </c>
      <c r="R1039" s="103"/>
      <c r="S1039" s="102"/>
      <c r="T1039" s="102"/>
      <c r="U1039" s="102"/>
    </row>
    <row r="1040" s="93" customFormat="1" customHeight="1" spans="2:21">
      <c r="B1040" s="94"/>
      <c r="C1040" s="95"/>
      <c r="D1040" s="95"/>
      <c r="E1040" s="95"/>
      <c r="F1040" s="96"/>
      <c r="G1040" s="97"/>
      <c r="H1040" s="98"/>
      <c r="I1040" s="129" t="str">
        <f>IF(B1040="","",_xlfn.XLOOKUP(N1040,#REF!,#REF!))</f>
        <v/>
      </c>
      <c r="J1040" s="126" t="str">
        <f>IF(B1040="","",_xlfn.XLOOKUP(N1040,#REF!,冷暖工资表!B:B))</f>
        <v/>
      </c>
      <c r="K1040" s="126" t="str">
        <f t="shared" si="96"/>
        <v/>
      </c>
      <c r="L1040" s="126" t="str">
        <f t="shared" si="97"/>
        <v/>
      </c>
      <c r="M1040" s="126" t="str">
        <f>IF(Q1040="","",_xlfn.XLOOKUP(Q1040,立项!W:W,立项!H:H))</f>
        <v/>
      </c>
      <c r="N1040" s="130" t="str">
        <f t="shared" si="98"/>
        <v/>
      </c>
      <c r="O1040" s="130" t="str">
        <f t="shared" si="99"/>
        <v/>
      </c>
      <c r="P1040" s="131" t="str">
        <f t="shared" si="100"/>
        <v/>
      </c>
      <c r="Q1040" s="135" t="str">
        <f t="shared" si="101"/>
        <v/>
      </c>
      <c r="R1040" s="103"/>
      <c r="S1040" s="102"/>
      <c r="T1040" s="102"/>
      <c r="U1040" s="102"/>
    </row>
    <row r="1041" s="93" customFormat="1" customHeight="1" spans="2:21">
      <c r="B1041" s="94"/>
      <c r="C1041" s="95"/>
      <c r="D1041" s="95"/>
      <c r="E1041" s="95"/>
      <c r="F1041" s="96"/>
      <c r="G1041" s="97"/>
      <c r="H1041" s="98"/>
      <c r="I1041" s="129" t="str">
        <f>IF(B1041="","",_xlfn.XLOOKUP(N1041,#REF!,#REF!))</f>
        <v/>
      </c>
      <c r="J1041" s="126" t="str">
        <f>IF(B1041="","",_xlfn.XLOOKUP(N1041,#REF!,冷暖工资表!B:B))</f>
        <v/>
      </c>
      <c r="K1041" s="126" t="str">
        <f t="shared" si="96"/>
        <v/>
      </c>
      <c r="L1041" s="126" t="str">
        <f t="shared" si="97"/>
        <v/>
      </c>
      <c r="M1041" s="126" t="str">
        <f>IF(Q1041="","",_xlfn.XLOOKUP(Q1041,立项!W:W,立项!H:H))</f>
        <v/>
      </c>
      <c r="N1041" s="130" t="str">
        <f t="shared" si="98"/>
        <v/>
      </c>
      <c r="O1041" s="130" t="str">
        <f t="shared" si="99"/>
        <v/>
      </c>
      <c r="P1041" s="131" t="str">
        <f t="shared" si="100"/>
        <v/>
      </c>
      <c r="Q1041" s="135" t="str">
        <f t="shared" si="101"/>
        <v/>
      </c>
      <c r="R1041" s="103"/>
      <c r="S1041" s="102"/>
      <c r="T1041" s="102"/>
      <c r="U1041" s="102"/>
    </row>
    <row r="1042" s="93" customFormat="1" customHeight="1" spans="2:21">
      <c r="B1042" s="94"/>
      <c r="C1042" s="95"/>
      <c r="D1042" s="95"/>
      <c r="E1042" s="95"/>
      <c r="F1042" s="96"/>
      <c r="G1042" s="97"/>
      <c r="H1042" s="98"/>
      <c r="I1042" s="129" t="str">
        <f>IF(B1042="","",_xlfn.XLOOKUP(N1042,#REF!,#REF!))</f>
        <v/>
      </c>
      <c r="J1042" s="126" t="str">
        <f>IF(B1042="","",_xlfn.XLOOKUP(N1042,#REF!,冷暖工资表!B:B))</f>
        <v/>
      </c>
      <c r="K1042" s="126" t="str">
        <f t="shared" si="96"/>
        <v/>
      </c>
      <c r="L1042" s="126" t="str">
        <f t="shared" si="97"/>
        <v/>
      </c>
      <c r="M1042" s="126" t="str">
        <f>IF(Q1042="","",_xlfn.XLOOKUP(Q1042,立项!W:W,立项!H:H))</f>
        <v/>
      </c>
      <c r="N1042" s="130" t="str">
        <f t="shared" si="98"/>
        <v/>
      </c>
      <c r="O1042" s="130" t="str">
        <f t="shared" si="99"/>
        <v/>
      </c>
      <c r="P1042" s="131" t="str">
        <f t="shared" si="100"/>
        <v/>
      </c>
      <c r="Q1042" s="135" t="str">
        <f t="shared" si="101"/>
        <v/>
      </c>
      <c r="R1042" s="103"/>
      <c r="S1042" s="102"/>
      <c r="T1042" s="102"/>
      <c r="U1042" s="102"/>
    </row>
    <row r="1043" s="93" customFormat="1" customHeight="1" spans="2:21">
      <c r="B1043" s="94"/>
      <c r="C1043" s="95"/>
      <c r="D1043" s="95"/>
      <c r="E1043" s="95"/>
      <c r="F1043" s="96"/>
      <c r="G1043" s="97"/>
      <c r="H1043" s="98"/>
      <c r="I1043" s="129" t="str">
        <f>IF(B1043="","",_xlfn.XLOOKUP(N1043,#REF!,#REF!))</f>
        <v/>
      </c>
      <c r="J1043" s="126" t="str">
        <f>IF(B1043="","",_xlfn.XLOOKUP(N1043,#REF!,冷暖工资表!B:B))</f>
        <v/>
      </c>
      <c r="K1043" s="126" t="str">
        <f t="shared" si="96"/>
        <v/>
      </c>
      <c r="L1043" s="126" t="str">
        <f t="shared" si="97"/>
        <v/>
      </c>
      <c r="M1043" s="126" t="str">
        <f>IF(Q1043="","",_xlfn.XLOOKUP(Q1043,立项!W:W,立项!H:H))</f>
        <v/>
      </c>
      <c r="N1043" s="130" t="str">
        <f t="shared" si="98"/>
        <v/>
      </c>
      <c r="O1043" s="130" t="str">
        <f t="shared" si="99"/>
        <v/>
      </c>
      <c r="P1043" s="131" t="str">
        <f t="shared" si="100"/>
        <v/>
      </c>
      <c r="Q1043" s="135" t="str">
        <f t="shared" si="101"/>
        <v/>
      </c>
      <c r="R1043" s="103"/>
      <c r="S1043" s="102"/>
      <c r="T1043" s="102"/>
      <c r="U1043" s="102"/>
    </row>
    <row r="1044" s="93" customFormat="1" customHeight="1" spans="2:21">
      <c r="B1044" s="94"/>
      <c r="C1044" s="95"/>
      <c r="D1044" s="95"/>
      <c r="E1044" s="95"/>
      <c r="F1044" s="96"/>
      <c r="G1044" s="97"/>
      <c r="H1044" s="98"/>
      <c r="I1044" s="129" t="str">
        <f>IF(B1044="","",_xlfn.XLOOKUP(N1044,#REF!,#REF!))</f>
        <v/>
      </c>
      <c r="J1044" s="126" t="str">
        <f>IF(B1044="","",_xlfn.XLOOKUP(N1044,#REF!,冷暖工资表!B:B))</f>
        <v/>
      </c>
      <c r="K1044" s="126" t="str">
        <f t="shared" si="96"/>
        <v/>
      </c>
      <c r="L1044" s="126" t="str">
        <f t="shared" si="97"/>
        <v/>
      </c>
      <c r="M1044" s="126" t="str">
        <f>IF(Q1044="","",_xlfn.XLOOKUP(Q1044,立项!W:W,立项!H:H))</f>
        <v/>
      </c>
      <c r="N1044" s="130" t="str">
        <f t="shared" si="98"/>
        <v/>
      </c>
      <c r="O1044" s="130" t="str">
        <f t="shared" si="99"/>
        <v/>
      </c>
      <c r="P1044" s="131" t="str">
        <f t="shared" si="100"/>
        <v/>
      </c>
      <c r="Q1044" s="135" t="str">
        <f t="shared" si="101"/>
        <v/>
      </c>
      <c r="R1044" s="103"/>
      <c r="S1044" s="102"/>
      <c r="T1044" s="102"/>
      <c r="U1044" s="102"/>
    </row>
    <row r="1045" s="93" customFormat="1" customHeight="1" spans="2:21">
      <c r="B1045" s="94"/>
      <c r="C1045" s="95"/>
      <c r="D1045" s="95"/>
      <c r="E1045" s="95"/>
      <c r="F1045" s="96"/>
      <c r="G1045" s="97"/>
      <c r="H1045" s="98"/>
      <c r="I1045" s="129" t="str">
        <f>IF(B1045="","",_xlfn.XLOOKUP(N1045,#REF!,#REF!))</f>
        <v/>
      </c>
      <c r="J1045" s="126" t="str">
        <f>IF(B1045="","",_xlfn.XLOOKUP(N1045,#REF!,冷暖工资表!B:B))</f>
        <v/>
      </c>
      <c r="K1045" s="126" t="str">
        <f t="shared" si="96"/>
        <v/>
      </c>
      <c r="L1045" s="126" t="str">
        <f t="shared" si="97"/>
        <v/>
      </c>
      <c r="M1045" s="126" t="str">
        <f>IF(Q1045="","",_xlfn.XLOOKUP(Q1045,立项!W:W,立项!H:H))</f>
        <v/>
      </c>
      <c r="N1045" s="130" t="str">
        <f t="shared" si="98"/>
        <v/>
      </c>
      <c r="O1045" s="130" t="str">
        <f t="shared" si="99"/>
        <v/>
      </c>
      <c r="P1045" s="131" t="str">
        <f t="shared" si="100"/>
        <v/>
      </c>
      <c r="Q1045" s="135" t="str">
        <f t="shared" si="101"/>
        <v/>
      </c>
      <c r="R1045" s="103"/>
      <c r="S1045" s="102"/>
      <c r="T1045" s="102"/>
      <c r="U1045" s="102"/>
    </row>
    <row r="1046" s="93" customFormat="1" customHeight="1" spans="2:21">
      <c r="B1046" s="94"/>
      <c r="C1046" s="95"/>
      <c r="D1046" s="95"/>
      <c r="E1046" s="95"/>
      <c r="F1046" s="96"/>
      <c r="G1046" s="97"/>
      <c r="H1046" s="98"/>
      <c r="I1046" s="129" t="str">
        <f>IF(B1046="","",_xlfn.XLOOKUP(N1046,#REF!,#REF!))</f>
        <v/>
      </c>
      <c r="J1046" s="126" t="str">
        <f>IF(B1046="","",_xlfn.XLOOKUP(N1046,#REF!,冷暖工资表!B:B))</f>
        <v/>
      </c>
      <c r="K1046" s="126" t="str">
        <f t="shared" si="96"/>
        <v/>
      </c>
      <c r="L1046" s="126" t="str">
        <f t="shared" si="97"/>
        <v/>
      </c>
      <c r="M1046" s="126" t="str">
        <f>IF(Q1046="","",_xlfn.XLOOKUP(Q1046,立项!W:W,立项!H:H))</f>
        <v/>
      </c>
      <c r="N1046" s="130" t="str">
        <f t="shared" si="98"/>
        <v/>
      </c>
      <c r="O1046" s="130" t="str">
        <f t="shared" si="99"/>
        <v/>
      </c>
      <c r="P1046" s="131" t="str">
        <f t="shared" si="100"/>
        <v/>
      </c>
      <c r="Q1046" s="135" t="str">
        <f t="shared" si="101"/>
        <v/>
      </c>
      <c r="R1046" s="103"/>
      <c r="S1046" s="102"/>
      <c r="T1046" s="102"/>
      <c r="U1046" s="102"/>
    </row>
    <row r="1047" s="93" customFormat="1" customHeight="1" spans="2:21">
      <c r="B1047" s="94"/>
      <c r="C1047" s="95"/>
      <c r="D1047" s="95"/>
      <c r="E1047" s="95"/>
      <c r="F1047" s="96"/>
      <c r="G1047" s="97"/>
      <c r="H1047" s="98"/>
      <c r="I1047" s="129" t="str">
        <f>IF(B1047="","",_xlfn.XLOOKUP(N1047,#REF!,#REF!))</f>
        <v/>
      </c>
      <c r="J1047" s="126" t="str">
        <f>IF(B1047="","",_xlfn.XLOOKUP(N1047,#REF!,冷暖工资表!B:B))</f>
        <v/>
      </c>
      <c r="K1047" s="126" t="str">
        <f t="shared" si="96"/>
        <v/>
      </c>
      <c r="L1047" s="126" t="str">
        <f t="shared" si="97"/>
        <v/>
      </c>
      <c r="M1047" s="126" t="str">
        <f>IF(Q1047="","",_xlfn.XLOOKUP(Q1047,立项!W:W,立项!H:H))</f>
        <v/>
      </c>
      <c r="N1047" s="130" t="str">
        <f t="shared" si="98"/>
        <v/>
      </c>
      <c r="O1047" s="130" t="str">
        <f t="shared" si="99"/>
        <v/>
      </c>
      <c r="P1047" s="131" t="str">
        <f t="shared" si="100"/>
        <v/>
      </c>
      <c r="Q1047" s="135" t="str">
        <f t="shared" si="101"/>
        <v/>
      </c>
      <c r="R1047" s="103"/>
      <c r="S1047" s="102"/>
      <c r="T1047" s="102"/>
      <c r="U1047" s="102"/>
    </row>
    <row r="1048" s="93" customFormat="1" customHeight="1" spans="2:21">
      <c r="B1048" s="94"/>
      <c r="C1048" s="95"/>
      <c r="D1048" s="95"/>
      <c r="E1048" s="95"/>
      <c r="F1048" s="96"/>
      <c r="G1048" s="97"/>
      <c r="H1048" s="98"/>
      <c r="I1048" s="129" t="str">
        <f>IF(B1048="","",_xlfn.XLOOKUP(N1048,#REF!,#REF!))</f>
        <v/>
      </c>
      <c r="J1048" s="126" t="str">
        <f>IF(B1048="","",_xlfn.XLOOKUP(N1048,#REF!,冷暖工资表!B:B))</f>
        <v/>
      </c>
      <c r="K1048" s="126" t="str">
        <f t="shared" si="96"/>
        <v/>
      </c>
      <c r="L1048" s="126" t="str">
        <f t="shared" si="97"/>
        <v/>
      </c>
      <c r="M1048" s="126" t="str">
        <f>IF(Q1048="","",_xlfn.XLOOKUP(Q1048,立项!W:W,立项!H:H))</f>
        <v/>
      </c>
      <c r="N1048" s="130" t="str">
        <f t="shared" si="98"/>
        <v/>
      </c>
      <c r="O1048" s="130" t="str">
        <f t="shared" si="99"/>
        <v/>
      </c>
      <c r="P1048" s="131" t="str">
        <f t="shared" si="100"/>
        <v/>
      </c>
      <c r="Q1048" s="135" t="str">
        <f t="shared" si="101"/>
        <v/>
      </c>
      <c r="R1048" s="103"/>
      <c r="S1048" s="102"/>
      <c r="T1048" s="102"/>
      <c r="U1048" s="102"/>
    </row>
    <row r="1049" s="93" customFormat="1" customHeight="1" spans="2:21">
      <c r="B1049" s="94"/>
      <c r="C1049" s="95"/>
      <c r="D1049" s="95"/>
      <c r="E1049" s="95"/>
      <c r="F1049" s="96"/>
      <c r="G1049" s="97"/>
      <c r="H1049" s="98"/>
      <c r="I1049" s="129" t="str">
        <f>IF(B1049="","",_xlfn.XLOOKUP(N1049,#REF!,#REF!))</f>
        <v/>
      </c>
      <c r="J1049" s="126" t="str">
        <f>IF(B1049="","",_xlfn.XLOOKUP(N1049,#REF!,冷暖工资表!B:B))</f>
        <v/>
      </c>
      <c r="K1049" s="126" t="str">
        <f t="shared" si="96"/>
        <v/>
      </c>
      <c r="L1049" s="126" t="str">
        <f t="shared" si="97"/>
        <v/>
      </c>
      <c r="M1049" s="126" t="str">
        <f>IF(Q1049="","",_xlfn.XLOOKUP(Q1049,立项!W:W,立项!H:H))</f>
        <v/>
      </c>
      <c r="N1049" s="130" t="str">
        <f t="shared" si="98"/>
        <v/>
      </c>
      <c r="O1049" s="130" t="str">
        <f t="shared" si="99"/>
        <v/>
      </c>
      <c r="P1049" s="131" t="str">
        <f t="shared" si="100"/>
        <v/>
      </c>
      <c r="Q1049" s="135" t="str">
        <f t="shared" si="101"/>
        <v/>
      </c>
      <c r="R1049" s="103"/>
      <c r="S1049" s="102"/>
      <c r="T1049" s="102"/>
      <c r="U1049" s="102"/>
    </row>
    <row r="1050" s="93" customFormat="1" customHeight="1" spans="2:21">
      <c r="B1050" s="94"/>
      <c r="C1050" s="95"/>
      <c r="D1050" s="95"/>
      <c r="E1050" s="95"/>
      <c r="F1050" s="96"/>
      <c r="G1050" s="97"/>
      <c r="H1050" s="98"/>
      <c r="I1050" s="129" t="str">
        <f>IF(B1050="","",_xlfn.XLOOKUP(N1050,#REF!,#REF!))</f>
        <v/>
      </c>
      <c r="J1050" s="126" t="str">
        <f>IF(B1050="","",_xlfn.XLOOKUP(N1050,#REF!,冷暖工资表!B:B))</f>
        <v/>
      </c>
      <c r="K1050" s="126" t="str">
        <f t="shared" si="96"/>
        <v/>
      </c>
      <c r="L1050" s="126" t="str">
        <f t="shared" si="97"/>
        <v/>
      </c>
      <c r="M1050" s="126" t="str">
        <f>IF(Q1050="","",_xlfn.XLOOKUP(Q1050,立项!W:W,立项!H:H))</f>
        <v/>
      </c>
      <c r="N1050" s="130" t="str">
        <f t="shared" si="98"/>
        <v/>
      </c>
      <c r="O1050" s="130" t="str">
        <f t="shared" si="99"/>
        <v/>
      </c>
      <c r="P1050" s="131" t="str">
        <f t="shared" si="100"/>
        <v/>
      </c>
      <c r="Q1050" s="135" t="str">
        <f t="shared" si="101"/>
        <v/>
      </c>
      <c r="R1050" s="103"/>
      <c r="S1050" s="102"/>
      <c r="T1050" s="102"/>
      <c r="U1050" s="102"/>
    </row>
    <row r="1051" s="93" customFormat="1" customHeight="1" spans="2:21">
      <c r="B1051" s="94"/>
      <c r="C1051" s="95"/>
      <c r="D1051" s="95"/>
      <c r="E1051" s="95"/>
      <c r="F1051" s="96"/>
      <c r="G1051" s="97"/>
      <c r="H1051" s="98"/>
      <c r="I1051" s="129" t="str">
        <f>IF(B1051="","",_xlfn.XLOOKUP(N1051,#REF!,#REF!))</f>
        <v/>
      </c>
      <c r="J1051" s="126" t="str">
        <f>IF(B1051="","",_xlfn.XLOOKUP(N1051,#REF!,冷暖工资表!B:B))</f>
        <v/>
      </c>
      <c r="K1051" s="126" t="str">
        <f t="shared" si="96"/>
        <v/>
      </c>
      <c r="L1051" s="126" t="str">
        <f t="shared" si="97"/>
        <v/>
      </c>
      <c r="M1051" s="126" t="str">
        <f>IF(Q1051="","",_xlfn.XLOOKUP(Q1051,立项!W:W,立项!H:H))</f>
        <v/>
      </c>
      <c r="N1051" s="130" t="str">
        <f t="shared" si="98"/>
        <v/>
      </c>
      <c r="O1051" s="130" t="str">
        <f t="shared" si="99"/>
        <v/>
      </c>
      <c r="P1051" s="131" t="str">
        <f t="shared" si="100"/>
        <v/>
      </c>
      <c r="Q1051" s="135" t="str">
        <f t="shared" si="101"/>
        <v/>
      </c>
      <c r="R1051" s="103"/>
      <c r="S1051" s="102"/>
      <c r="T1051" s="102"/>
      <c r="U1051" s="102"/>
    </row>
    <row r="1052" s="93" customFormat="1" customHeight="1" spans="2:21">
      <c r="B1052" s="94"/>
      <c r="C1052" s="95"/>
      <c r="D1052" s="95"/>
      <c r="E1052" s="95"/>
      <c r="F1052" s="96"/>
      <c r="G1052" s="97"/>
      <c r="H1052" s="98"/>
      <c r="I1052" s="129" t="str">
        <f>IF(B1052="","",_xlfn.XLOOKUP(N1052,#REF!,#REF!))</f>
        <v/>
      </c>
      <c r="J1052" s="126" t="str">
        <f>IF(B1052="","",_xlfn.XLOOKUP(N1052,#REF!,冷暖工资表!B:B))</f>
        <v/>
      </c>
      <c r="K1052" s="126" t="str">
        <f t="shared" si="96"/>
        <v/>
      </c>
      <c r="L1052" s="126" t="str">
        <f t="shared" si="97"/>
        <v/>
      </c>
      <c r="M1052" s="126" t="str">
        <f>IF(Q1052="","",_xlfn.XLOOKUP(Q1052,立项!W:W,立项!H:H))</f>
        <v/>
      </c>
      <c r="N1052" s="130" t="str">
        <f t="shared" si="98"/>
        <v/>
      </c>
      <c r="O1052" s="130" t="str">
        <f t="shared" si="99"/>
        <v/>
      </c>
      <c r="P1052" s="131" t="str">
        <f t="shared" si="100"/>
        <v/>
      </c>
      <c r="Q1052" s="135" t="str">
        <f t="shared" si="101"/>
        <v/>
      </c>
      <c r="R1052" s="103"/>
      <c r="S1052" s="102"/>
      <c r="T1052" s="102"/>
      <c r="U1052" s="102"/>
    </row>
    <row r="1053" s="93" customFormat="1" customHeight="1" spans="2:21">
      <c r="B1053" s="94"/>
      <c r="C1053" s="95"/>
      <c r="D1053" s="95"/>
      <c r="E1053" s="95"/>
      <c r="F1053" s="96"/>
      <c r="G1053" s="97"/>
      <c r="H1053" s="98"/>
      <c r="I1053" s="129" t="str">
        <f>IF(B1053="","",_xlfn.XLOOKUP(N1053,#REF!,#REF!))</f>
        <v/>
      </c>
      <c r="J1053" s="126" t="str">
        <f>IF(B1053="","",_xlfn.XLOOKUP(N1053,#REF!,冷暖工资表!B:B))</f>
        <v/>
      </c>
      <c r="K1053" s="126" t="str">
        <f t="shared" si="96"/>
        <v/>
      </c>
      <c r="L1053" s="126" t="str">
        <f t="shared" si="97"/>
        <v/>
      </c>
      <c r="M1053" s="126" t="str">
        <f>IF(Q1053="","",_xlfn.XLOOKUP(Q1053,立项!W:W,立项!H:H))</f>
        <v/>
      </c>
      <c r="N1053" s="130" t="str">
        <f t="shared" si="98"/>
        <v/>
      </c>
      <c r="O1053" s="130" t="str">
        <f t="shared" si="99"/>
        <v/>
      </c>
      <c r="P1053" s="131" t="str">
        <f t="shared" si="100"/>
        <v/>
      </c>
      <c r="Q1053" s="135" t="str">
        <f t="shared" si="101"/>
        <v/>
      </c>
      <c r="R1053" s="103"/>
      <c r="S1053" s="102"/>
      <c r="T1053" s="102"/>
      <c r="U1053" s="102"/>
    </row>
    <row r="1054" s="93" customFormat="1" customHeight="1" spans="2:21">
      <c r="B1054" s="94"/>
      <c r="C1054" s="95"/>
      <c r="D1054" s="95"/>
      <c r="E1054" s="95"/>
      <c r="F1054" s="96"/>
      <c r="G1054" s="97"/>
      <c r="H1054" s="98"/>
      <c r="I1054" s="129" t="str">
        <f>IF(B1054="","",_xlfn.XLOOKUP(N1054,#REF!,#REF!))</f>
        <v/>
      </c>
      <c r="J1054" s="126" t="str">
        <f>IF(B1054="","",_xlfn.XLOOKUP(N1054,#REF!,冷暖工资表!B:B))</f>
        <v/>
      </c>
      <c r="K1054" s="126" t="str">
        <f t="shared" si="96"/>
        <v/>
      </c>
      <c r="L1054" s="126" t="str">
        <f t="shared" si="97"/>
        <v/>
      </c>
      <c r="M1054" s="126" t="str">
        <f>IF(Q1054="","",_xlfn.XLOOKUP(Q1054,立项!W:W,立项!H:H))</f>
        <v/>
      </c>
      <c r="N1054" s="130" t="str">
        <f t="shared" si="98"/>
        <v/>
      </c>
      <c r="O1054" s="130" t="str">
        <f t="shared" si="99"/>
        <v/>
      </c>
      <c r="P1054" s="131" t="str">
        <f t="shared" si="100"/>
        <v/>
      </c>
      <c r="Q1054" s="135" t="str">
        <f t="shared" si="101"/>
        <v/>
      </c>
      <c r="R1054" s="103"/>
      <c r="S1054" s="102"/>
      <c r="T1054" s="102"/>
      <c r="U1054" s="102"/>
    </row>
    <row r="1055" s="93" customFormat="1" customHeight="1" spans="2:21">
      <c r="B1055" s="94"/>
      <c r="C1055" s="95"/>
      <c r="D1055" s="95"/>
      <c r="E1055" s="95"/>
      <c r="F1055" s="96"/>
      <c r="G1055" s="97"/>
      <c r="H1055" s="98"/>
      <c r="I1055" s="129" t="str">
        <f>IF(B1055="","",_xlfn.XLOOKUP(N1055,#REF!,#REF!))</f>
        <v/>
      </c>
      <c r="J1055" s="126" t="str">
        <f>IF(B1055="","",_xlfn.XLOOKUP(N1055,#REF!,冷暖工资表!B:B))</f>
        <v/>
      </c>
      <c r="K1055" s="126" t="str">
        <f t="shared" si="96"/>
        <v/>
      </c>
      <c r="L1055" s="126" t="str">
        <f t="shared" si="97"/>
        <v/>
      </c>
      <c r="M1055" s="126" t="str">
        <f>IF(Q1055="","",_xlfn.XLOOKUP(Q1055,立项!W:W,立项!H:H))</f>
        <v/>
      </c>
      <c r="N1055" s="130" t="str">
        <f t="shared" si="98"/>
        <v/>
      </c>
      <c r="O1055" s="130" t="str">
        <f t="shared" si="99"/>
        <v/>
      </c>
      <c r="P1055" s="131" t="str">
        <f t="shared" si="100"/>
        <v/>
      </c>
      <c r="Q1055" s="135" t="str">
        <f t="shared" si="101"/>
        <v/>
      </c>
      <c r="R1055" s="103"/>
      <c r="S1055" s="102"/>
      <c r="T1055" s="102"/>
      <c r="U1055" s="102"/>
    </row>
    <row r="1056" s="93" customFormat="1" customHeight="1" spans="2:21">
      <c r="B1056" s="94"/>
      <c r="C1056" s="95"/>
      <c r="D1056" s="95"/>
      <c r="E1056" s="95"/>
      <c r="F1056" s="96"/>
      <c r="G1056" s="97"/>
      <c r="H1056" s="98"/>
      <c r="I1056" s="129" t="str">
        <f>IF(B1056="","",_xlfn.XLOOKUP(N1056,#REF!,#REF!))</f>
        <v/>
      </c>
      <c r="J1056" s="126" t="str">
        <f>IF(B1056="","",_xlfn.XLOOKUP(N1056,#REF!,冷暖工资表!B:B))</f>
        <v/>
      </c>
      <c r="K1056" s="126" t="str">
        <f t="shared" si="96"/>
        <v/>
      </c>
      <c r="L1056" s="126" t="str">
        <f t="shared" si="97"/>
        <v/>
      </c>
      <c r="M1056" s="126" t="str">
        <f>IF(Q1056="","",_xlfn.XLOOKUP(Q1056,立项!W:W,立项!H:H))</f>
        <v/>
      </c>
      <c r="N1056" s="130" t="str">
        <f t="shared" si="98"/>
        <v/>
      </c>
      <c r="O1056" s="130" t="str">
        <f t="shared" si="99"/>
        <v/>
      </c>
      <c r="P1056" s="131" t="str">
        <f t="shared" si="100"/>
        <v/>
      </c>
      <c r="Q1056" s="135" t="str">
        <f t="shared" si="101"/>
        <v/>
      </c>
      <c r="R1056" s="103"/>
      <c r="S1056" s="102"/>
      <c r="T1056" s="102"/>
      <c r="U1056" s="102"/>
    </row>
    <row r="1057" s="93" customFormat="1" customHeight="1" spans="2:21">
      <c r="B1057" s="94"/>
      <c r="C1057" s="95"/>
      <c r="D1057" s="95"/>
      <c r="E1057" s="95"/>
      <c r="F1057" s="96"/>
      <c r="G1057" s="97"/>
      <c r="H1057" s="98"/>
      <c r="I1057" s="129" t="str">
        <f>IF(B1057="","",_xlfn.XLOOKUP(N1057,#REF!,#REF!))</f>
        <v/>
      </c>
      <c r="J1057" s="126" t="str">
        <f>IF(B1057="","",_xlfn.XLOOKUP(N1057,#REF!,冷暖工资表!B:B))</f>
        <v/>
      </c>
      <c r="K1057" s="126" t="str">
        <f t="shared" si="96"/>
        <v/>
      </c>
      <c r="L1057" s="126" t="str">
        <f t="shared" si="97"/>
        <v/>
      </c>
      <c r="M1057" s="126" t="str">
        <f>IF(Q1057="","",_xlfn.XLOOKUP(Q1057,立项!W:W,立项!H:H))</f>
        <v/>
      </c>
      <c r="N1057" s="130" t="str">
        <f t="shared" si="98"/>
        <v/>
      </c>
      <c r="O1057" s="130" t="str">
        <f t="shared" si="99"/>
        <v/>
      </c>
      <c r="P1057" s="131" t="str">
        <f t="shared" si="100"/>
        <v/>
      </c>
      <c r="Q1057" s="135" t="str">
        <f t="shared" si="101"/>
        <v/>
      </c>
      <c r="R1057" s="103"/>
      <c r="S1057" s="102"/>
      <c r="T1057" s="102"/>
      <c r="U1057" s="102"/>
    </row>
    <row r="1058" s="93" customFormat="1" customHeight="1" spans="2:21">
      <c r="B1058" s="94"/>
      <c r="C1058" s="95"/>
      <c r="D1058" s="95"/>
      <c r="E1058" s="95"/>
      <c r="F1058" s="96"/>
      <c r="G1058" s="97"/>
      <c r="H1058" s="98"/>
      <c r="I1058" s="129" t="str">
        <f>IF(B1058="","",_xlfn.XLOOKUP(N1058,#REF!,#REF!))</f>
        <v/>
      </c>
      <c r="J1058" s="126" t="str">
        <f>IF(B1058="","",_xlfn.XLOOKUP(N1058,#REF!,冷暖工资表!B:B))</f>
        <v/>
      </c>
      <c r="K1058" s="126" t="str">
        <f t="shared" si="96"/>
        <v/>
      </c>
      <c r="L1058" s="126" t="str">
        <f t="shared" si="97"/>
        <v/>
      </c>
      <c r="M1058" s="126" t="str">
        <f>IF(Q1058="","",_xlfn.XLOOKUP(Q1058,立项!W:W,立项!H:H))</f>
        <v/>
      </c>
      <c r="N1058" s="130" t="str">
        <f t="shared" si="98"/>
        <v/>
      </c>
      <c r="O1058" s="130" t="str">
        <f t="shared" si="99"/>
        <v/>
      </c>
      <c r="P1058" s="131" t="str">
        <f t="shared" si="100"/>
        <v/>
      </c>
      <c r="Q1058" s="135" t="str">
        <f t="shared" si="101"/>
        <v/>
      </c>
      <c r="R1058" s="103"/>
      <c r="S1058" s="102"/>
      <c r="T1058" s="102"/>
      <c r="U1058" s="102"/>
    </row>
    <row r="1059" s="93" customFormat="1" customHeight="1" spans="2:21">
      <c r="B1059" s="94"/>
      <c r="C1059" s="95"/>
      <c r="D1059" s="95"/>
      <c r="E1059" s="95"/>
      <c r="F1059" s="96"/>
      <c r="G1059" s="97"/>
      <c r="H1059" s="98"/>
      <c r="I1059" s="129" t="str">
        <f>IF(B1059="","",_xlfn.XLOOKUP(N1059,#REF!,#REF!))</f>
        <v/>
      </c>
      <c r="J1059" s="126" t="str">
        <f>IF(B1059="","",_xlfn.XLOOKUP(N1059,#REF!,冷暖工资表!B:B))</f>
        <v/>
      </c>
      <c r="K1059" s="126" t="str">
        <f t="shared" si="96"/>
        <v/>
      </c>
      <c r="L1059" s="126" t="str">
        <f t="shared" si="97"/>
        <v/>
      </c>
      <c r="M1059" s="126" t="str">
        <f>IF(Q1059="","",_xlfn.XLOOKUP(Q1059,立项!W:W,立项!H:H))</f>
        <v/>
      </c>
      <c r="N1059" s="130" t="str">
        <f t="shared" si="98"/>
        <v/>
      </c>
      <c r="O1059" s="130" t="str">
        <f t="shared" si="99"/>
        <v/>
      </c>
      <c r="P1059" s="131" t="str">
        <f t="shared" si="100"/>
        <v/>
      </c>
      <c r="Q1059" s="135" t="str">
        <f t="shared" si="101"/>
        <v/>
      </c>
      <c r="R1059" s="103"/>
      <c r="S1059" s="102"/>
      <c r="T1059" s="102"/>
      <c r="U1059" s="102"/>
    </row>
    <row r="1060" s="93" customFormat="1" customHeight="1" spans="2:21">
      <c r="B1060" s="94"/>
      <c r="C1060" s="95"/>
      <c r="D1060" s="95"/>
      <c r="E1060" s="95"/>
      <c r="F1060" s="96"/>
      <c r="G1060" s="97"/>
      <c r="H1060" s="98"/>
      <c r="I1060" s="129" t="str">
        <f>IF(B1060="","",_xlfn.XLOOKUP(N1060,#REF!,#REF!))</f>
        <v/>
      </c>
      <c r="J1060" s="126" t="str">
        <f>IF(B1060="","",_xlfn.XLOOKUP(N1060,#REF!,冷暖工资表!B:B))</f>
        <v/>
      </c>
      <c r="K1060" s="126" t="str">
        <f t="shared" si="96"/>
        <v/>
      </c>
      <c r="L1060" s="126" t="str">
        <f t="shared" si="97"/>
        <v/>
      </c>
      <c r="M1060" s="126" t="str">
        <f>IF(Q1060="","",_xlfn.XLOOKUP(Q1060,立项!W:W,立项!H:H))</f>
        <v/>
      </c>
      <c r="N1060" s="130" t="str">
        <f t="shared" si="98"/>
        <v/>
      </c>
      <c r="O1060" s="130" t="str">
        <f t="shared" si="99"/>
        <v/>
      </c>
      <c r="P1060" s="131" t="str">
        <f t="shared" si="100"/>
        <v/>
      </c>
      <c r="Q1060" s="135" t="str">
        <f t="shared" si="101"/>
        <v/>
      </c>
      <c r="R1060" s="103"/>
      <c r="S1060" s="102"/>
      <c r="T1060" s="102"/>
      <c r="U1060" s="102"/>
    </row>
    <row r="1061" s="93" customFormat="1" customHeight="1" spans="2:21">
      <c r="B1061" s="94"/>
      <c r="C1061" s="95"/>
      <c r="D1061" s="95"/>
      <c r="E1061" s="95"/>
      <c r="F1061" s="96"/>
      <c r="G1061" s="97"/>
      <c r="H1061" s="98"/>
      <c r="I1061" s="129" t="str">
        <f>IF(B1061="","",_xlfn.XLOOKUP(N1061,#REF!,#REF!))</f>
        <v/>
      </c>
      <c r="J1061" s="126" t="str">
        <f>IF(B1061="","",_xlfn.XLOOKUP(N1061,#REF!,冷暖工资表!B:B))</f>
        <v/>
      </c>
      <c r="K1061" s="126" t="str">
        <f t="shared" si="96"/>
        <v/>
      </c>
      <c r="L1061" s="126" t="str">
        <f t="shared" si="97"/>
        <v/>
      </c>
      <c r="M1061" s="126" t="str">
        <f>IF(Q1061="","",_xlfn.XLOOKUP(Q1061,立项!W:W,立项!H:H))</f>
        <v/>
      </c>
      <c r="N1061" s="130" t="str">
        <f t="shared" si="98"/>
        <v/>
      </c>
      <c r="O1061" s="130" t="str">
        <f t="shared" si="99"/>
        <v/>
      </c>
      <c r="P1061" s="131" t="str">
        <f t="shared" si="100"/>
        <v/>
      </c>
      <c r="Q1061" s="135" t="str">
        <f t="shared" si="101"/>
        <v/>
      </c>
      <c r="R1061" s="103"/>
      <c r="S1061" s="102"/>
      <c r="T1061" s="102"/>
      <c r="U1061" s="102"/>
    </row>
    <row r="1062" s="93" customFormat="1" customHeight="1" spans="2:21">
      <c r="B1062" s="94"/>
      <c r="C1062" s="95"/>
      <c r="D1062" s="95"/>
      <c r="E1062" s="95"/>
      <c r="F1062" s="96"/>
      <c r="G1062" s="97"/>
      <c r="H1062" s="98"/>
      <c r="I1062" s="129" t="str">
        <f>IF(B1062="","",_xlfn.XLOOKUP(N1062,#REF!,#REF!))</f>
        <v/>
      </c>
      <c r="J1062" s="126" t="str">
        <f>IF(B1062="","",_xlfn.XLOOKUP(N1062,#REF!,冷暖工资表!B:B))</f>
        <v/>
      </c>
      <c r="K1062" s="126" t="str">
        <f t="shared" si="96"/>
        <v/>
      </c>
      <c r="L1062" s="126" t="str">
        <f t="shared" si="97"/>
        <v/>
      </c>
      <c r="M1062" s="126" t="str">
        <f>IF(Q1062="","",_xlfn.XLOOKUP(Q1062,立项!W:W,立项!H:H))</f>
        <v/>
      </c>
      <c r="N1062" s="130" t="str">
        <f t="shared" si="98"/>
        <v/>
      </c>
      <c r="O1062" s="130" t="str">
        <f t="shared" si="99"/>
        <v/>
      </c>
      <c r="P1062" s="131" t="str">
        <f t="shared" si="100"/>
        <v/>
      </c>
      <c r="Q1062" s="135" t="str">
        <f t="shared" si="101"/>
        <v/>
      </c>
      <c r="R1062" s="103"/>
      <c r="S1062" s="102"/>
      <c r="T1062" s="102"/>
      <c r="U1062" s="102"/>
    </row>
    <row r="1063" s="93" customFormat="1" customHeight="1" spans="2:21">
      <c r="B1063" s="94"/>
      <c r="C1063" s="95"/>
      <c r="D1063" s="95"/>
      <c r="E1063" s="95"/>
      <c r="F1063" s="96"/>
      <c r="G1063" s="97"/>
      <c r="H1063" s="98"/>
      <c r="I1063" s="129" t="str">
        <f>IF(B1063="","",_xlfn.XLOOKUP(N1063,#REF!,#REF!))</f>
        <v/>
      </c>
      <c r="J1063" s="126" t="str">
        <f>IF(B1063="","",_xlfn.XLOOKUP(N1063,#REF!,冷暖工资表!B:B))</f>
        <v/>
      </c>
      <c r="K1063" s="126" t="str">
        <f t="shared" si="96"/>
        <v/>
      </c>
      <c r="L1063" s="126" t="str">
        <f t="shared" si="97"/>
        <v/>
      </c>
      <c r="M1063" s="126" t="str">
        <f>IF(Q1063="","",_xlfn.XLOOKUP(Q1063,立项!W:W,立项!H:H))</f>
        <v/>
      </c>
      <c r="N1063" s="130" t="str">
        <f t="shared" si="98"/>
        <v/>
      </c>
      <c r="O1063" s="130" t="str">
        <f t="shared" si="99"/>
        <v/>
      </c>
      <c r="P1063" s="131" t="str">
        <f t="shared" si="100"/>
        <v/>
      </c>
      <c r="Q1063" s="135" t="str">
        <f t="shared" si="101"/>
        <v/>
      </c>
      <c r="R1063" s="103"/>
      <c r="S1063" s="102"/>
      <c r="T1063" s="102"/>
      <c r="U1063" s="102"/>
    </row>
    <row r="1064" s="93" customFormat="1" customHeight="1" spans="2:21">
      <c r="B1064" s="94"/>
      <c r="C1064" s="95"/>
      <c r="D1064" s="95"/>
      <c r="E1064" s="95"/>
      <c r="F1064" s="96"/>
      <c r="G1064" s="97"/>
      <c r="H1064" s="98"/>
      <c r="I1064" s="129" t="str">
        <f>IF(B1064="","",_xlfn.XLOOKUP(N1064,#REF!,#REF!))</f>
        <v/>
      </c>
      <c r="J1064" s="126" t="str">
        <f>IF(B1064="","",_xlfn.XLOOKUP(N1064,#REF!,冷暖工资表!B:B))</f>
        <v/>
      </c>
      <c r="K1064" s="126" t="str">
        <f t="shared" si="96"/>
        <v/>
      </c>
      <c r="L1064" s="126" t="str">
        <f t="shared" si="97"/>
        <v/>
      </c>
      <c r="M1064" s="126" t="str">
        <f>IF(Q1064="","",_xlfn.XLOOKUP(Q1064,立项!W:W,立项!H:H))</f>
        <v/>
      </c>
      <c r="N1064" s="130" t="str">
        <f t="shared" si="98"/>
        <v/>
      </c>
      <c r="O1064" s="130" t="str">
        <f t="shared" si="99"/>
        <v/>
      </c>
      <c r="P1064" s="131" t="str">
        <f t="shared" si="100"/>
        <v/>
      </c>
      <c r="Q1064" s="135" t="str">
        <f t="shared" si="101"/>
        <v/>
      </c>
      <c r="R1064" s="103"/>
      <c r="S1064" s="102"/>
      <c r="T1064" s="102"/>
      <c r="U1064" s="102"/>
    </row>
    <row r="1065" s="93" customFormat="1" customHeight="1" spans="2:21">
      <c r="B1065" s="94"/>
      <c r="C1065" s="95"/>
      <c r="D1065" s="95"/>
      <c r="E1065" s="95"/>
      <c r="F1065" s="96"/>
      <c r="G1065" s="97"/>
      <c r="H1065" s="98"/>
      <c r="I1065" s="129" t="str">
        <f>IF(B1065="","",_xlfn.XLOOKUP(N1065,#REF!,#REF!))</f>
        <v/>
      </c>
      <c r="J1065" s="126" t="str">
        <f>IF(B1065="","",_xlfn.XLOOKUP(N1065,#REF!,冷暖工资表!B:B))</f>
        <v/>
      </c>
      <c r="K1065" s="126" t="str">
        <f t="shared" si="96"/>
        <v/>
      </c>
      <c r="L1065" s="126" t="str">
        <f t="shared" si="97"/>
        <v/>
      </c>
      <c r="M1065" s="126" t="str">
        <f>IF(Q1065="","",_xlfn.XLOOKUP(Q1065,立项!W:W,立项!H:H))</f>
        <v/>
      </c>
      <c r="N1065" s="130" t="str">
        <f t="shared" si="98"/>
        <v/>
      </c>
      <c r="O1065" s="130" t="str">
        <f t="shared" si="99"/>
        <v/>
      </c>
      <c r="P1065" s="131" t="str">
        <f t="shared" si="100"/>
        <v/>
      </c>
      <c r="Q1065" s="135" t="str">
        <f t="shared" si="101"/>
        <v/>
      </c>
      <c r="R1065" s="103"/>
      <c r="S1065" s="102"/>
      <c r="T1065" s="102"/>
      <c r="U1065" s="102"/>
    </row>
    <row r="1066" s="93" customFormat="1" customHeight="1" spans="2:21">
      <c r="B1066" s="94"/>
      <c r="C1066" s="95"/>
      <c r="D1066" s="95"/>
      <c r="E1066" s="95"/>
      <c r="F1066" s="96"/>
      <c r="G1066" s="97"/>
      <c r="H1066" s="98"/>
      <c r="I1066" s="129" t="str">
        <f>IF(B1066="","",_xlfn.XLOOKUP(N1066,#REF!,#REF!))</f>
        <v/>
      </c>
      <c r="J1066" s="126" t="str">
        <f>IF(B1066="","",_xlfn.XLOOKUP(N1066,#REF!,冷暖工资表!B:B))</f>
        <v/>
      </c>
      <c r="K1066" s="126" t="str">
        <f t="shared" si="96"/>
        <v/>
      </c>
      <c r="L1066" s="126" t="str">
        <f t="shared" si="97"/>
        <v/>
      </c>
      <c r="M1066" s="126" t="str">
        <f>IF(Q1066="","",_xlfn.XLOOKUP(Q1066,立项!W:W,立项!H:H))</f>
        <v/>
      </c>
      <c r="N1066" s="130" t="str">
        <f t="shared" si="98"/>
        <v/>
      </c>
      <c r="O1066" s="130" t="str">
        <f t="shared" si="99"/>
        <v/>
      </c>
      <c r="P1066" s="131" t="str">
        <f t="shared" si="100"/>
        <v/>
      </c>
      <c r="Q1066" s="135" t="str">
        <f t="shared" si="101"/>
        <v/>
      </c>
      <c r="R1066" s="103"/>
      <c r="S1066" s="102"/>
      <c r="T1066" s="102"/>
      <c r="U1066" s="102"/>
    </row>
    <row r="1067" s="93" customFormat="1" customHeight="1" spans="2:21">
      <c r="B1067" s="94"/>
      <c r="C1067" s="95"/>
      <c r="D1067" s="95"/>
      <c r="E1067" s="95"/>
      <c r="F1067" s="96"/>
      <c r="G1067" s="97"/>
      <c r="H1067" s="98"/>
      <c r="I1067" s="129" t="str">
        <f>IF(B1067="","",_xlfn.XLOOKUP(N1067,#REF!,#REF!))</f>
        <v/>
      </c>
      <c r="J1067" s="126" t="str">
        <f>IF(B1067="","",_xlfn.XLOOKUP(N1067,#REF!,冷暖工资表!B:B))</f>
        <v/>
      </c>
      <c r="K1067" s="126" t="str">
        <f t="shared" si="96"/>
        <v/>
      </c>
      <c r="L1067" s="126" t="str">
        <f t="shared" si="97"/>
        <v/>
      </c>
      <c r="M1067" s="126" t="str">
        <f>IF(Q1067="","",_xlfn.XLOOKUP(Q1067,立项!W:W,立项!H:H))</f>
        <v/>
      </c>
      <c r="N1067" s="130" t="str">
        <f t="shared" si="98"/>
        <v/>
      </c>
      <c r="O1067" s="130" t="str">
        <f t="shared" si="99"/>
        <v/>
      </c>
      <c r="P1067" s="131" t="str">
        <f t="shared" si="100"/>
        <v/>
      </c>
      <c r="Q1067" s="135" t="str">
        <f t="shared" si="101"/>
        <v/>
      </c>
      <c r="R1067" s="103"/>
      <c r="S1067" s="102"/>
      <c r="T1067" s="102"/>
      <c r="U1067" s="102"/>
    </row>
    <row r="1068" s="93" customFormat="1" customHeight="1" spans="2:21">
      <c r="B1068" s="94"/>
      <c r="C1068" s="95"/>
      <c r="D1068" s="95"/>
      <c r="E1068" s="95"/>
      <c r="F1068" s="96"/>
      <c r="G1068" s="97"/>
      <c r="H1068" s="98"/>
      <c r="I1068" s="129" t="str">
        <f>IF(B1068="","",_xlfn.XLOOKUP(N1068,#REF!,#REF!))</f>
        <v/>
      </c>
      <c r="J1068" s="126" t="str">
        <f>IF(B1068="","",_xlfn.XLOOKUP(N1068,#REF!,冷暖工资表!B:B))</f>
        <v/>
      </c>
      <c r="K1068" s="126" t="str">
        <f t="shared" si="96"/>
        <v/>
      </c>
      <c r="L1068" s="126" t="str">
        <f t="shared" si="97"/>
        <v/>
      </c>
      <c r="M1068" s="126" t="str">
        <f>IF(Q1068="","",_xlfn.XLOOKUP(Q1068,立项!W:W,立项!H:H))</f>
        <v/>
      </c>
      <c r="N1068" s="130" t="str">
        <f t="shared" si="98"/>
        <v/>
      </c>
      <c r="O1068" s="130" t="str">
        <f t="shared" si="99"/>
        <v/>
      </c>
      <c r="P1068" s="131" t="str">
        <f t="shared" si="100"/>
        <v/>
      </c>
      <c r="Q1068" s="135" t="str">
        <f t="shared" si="101"/>
        <v/>
      </c>
      <c r="R1068" s="103"/>
      <c r="S1068" s="102"/>
      <c r="T1068" s="102"/>
      <c r="U1068" s="102"/>
    </row>
    <row r="1069" s="93" customFormat="1" customHeight="1" spans="2:21">
      <c r="B1069" s="94"/>
      <c r="C1069" s="95"/>
      <c r="D1069" s="95"/>
      <c r="E1069" s="95"/>
      <c r="F1069" s="96"/>
      <c r="G1069" s="97"/>
      <c r="H1069" s="98"/>
      <c r="I1069" s="129" t="str">
        <f>IF(B1069="","",_xlfn.XLOOKUP(N1069,#REF!,#REF!))</f>
        <v/>
      </c>
      <c r="J1069" s="126" t="str">
        <f>IF(B1069="","",_xlfn.XLOOKUP(N1069,#REF!,冷暖工资表!B:B))</f>
        <v/>
      </c>
      <c r="K1069" s="126" t="str">
        <f t="shared" si="96"/>
        <v/>
      </c>
      <c r="L1069" s="126" t="str">
        <f t="shared" si="97"/>
        <v/>
      </c>
      <c r="M1069" s="126" t="str">
        <f>IF(Q1069="","",_xlfn.XLOOKUP(Q1069,立项!W:W,立项!H:H))</f>
        <v/>
      </c>
      <c r="N1069" s="130" t="str">
        <f t="shared" si="98"/>
        <v/>
      </c>
      <c r="O1069" s="130" t="str">
        <f t="shared" si="99"/>
        <v/>
      </c>
      <c r="P1069" s="131" t="str">
        <f t="shared" si="100"/>
        <v/>
      </c>
      <c r="Q1069" s="135" t="str">
        <f t="shared" si="101"/>
        <v/>
      </c>
      <c r="R1069" s="103"/>
      <c r="S1069" s="102"/>
      <c r="T1069" s="102"/>
      <c r="U1069" s="102"/>
    </row>
    <row r="1070" s="93" customFormat="1" customHeight="1" spans="2:21">
      <c r="B1070" s="94"/>
      <c r="C1070" s="95"/>
      <c r="D1070" s="95"/>
      <c r="E1070" s="95"/>
      <c r="F1070" s="96"/>
      <c r="G1070" s="97"/>
      <c r="H1070" s="98"/>
      <c r="I1070" s="129" t="str">
        <f>IF(B1070="","",_xlfn.XLOOKUP(N1070,#REF!,#REF!))</f>
        <v/>
      </c>
      <c r="J1070" s="126" t="str">
        <f>IF(B1070="","",_xlfn.XLOOKUP(N1070,#REF!,冷暖工资表!B:B))</f>
        <v/>
      </c>
      <c r="K1070" s="126" t="str">
        <f t="shared" si="96"/>
        <v/>
      </c>
      <c r="L1070" s="126" t="str">
        <f t="shared" si="97"/>
        <v/>
      </c>
      <c r="M1070" s="126" t="str">
        <f>IF(Q1070="","",_xlfn.XLOOKUP(Q1070,立项!W:W,立项!H:H))</f>
        <v/>
      </c>
      <c r="N1070" s="130" t="str">
        <f t="shared" si="98"/>
        <v/>
      </c>
      <c r="O1070" s="130" t="str">
        <f t="shared" si="99"/>
        <v/>
      </c>
      <c r="P1070" s="131" t="str">
        <f t="shared" si="100"/>
        <v/>
      </c>
      <c r="Q1070" s="135" t="str">
        <f t="shared" si="101"/>
        <v/>
      </c>
      <c r="R1070" s="103"/>
      <c r="S1070" s="102"/>
      <c r="T1070" s="102"/>
      <c r="U1070" s="102"/>
    </row>
    <row r="1071" s="93" customFormat="1" customHeight="1" spans="2:21">
      <c r="B1071" s="94"/>
      <c r="C1071" s="95"/>
      <c r="D1071" s="95"/>
      <c r="E1071" s="95"/>
      <c r="F1071" s="96"/>
      <c r="G1071" s="97"/>
      <c r="H1071" s="98"/>
      <c r="I1071" s="129" t="str">
        <f>IF(B1071="","",_xlfn.XLOOKUP(N1071,#REF!,#REF!))</f>
        <v/>
      </c>
      <c r="J1071" s="126" t="str">
        <f>IF(B1071="","",_xlfn.XLOOKUP(N1071,#REF!,冷暖工资表!B:B))</f>
        <v/>
      </c>
      <c r="K1071" s="126" t="str">
        <f t="shared" si="96"/>
        <v/>
      </c>
      <c r="L1071" s="126" t="str">
        <f t="shared" si="97"/>
        <v/>
      </c>
      <c r="M1071" s="126" t="str">
        <f>IF(Q1071="","",_xlfn.XLOOKUP(Q1071,立项!W:W,立项!H:H))</f>
        <v/>
      </c>
      <c r="N1071" s="130" t="str">
        <f t="shared" si="98"/>
        <v/>
      </c>
      <c r="O1071" s="130" t="str">
        <f t="shared" si="99"/>
        <v/>
      </c>
      <c r="P1071" s="131" t="str">
        <f t="shared" si="100"/>
        <v/>
      </c>
      <c r="Q1071" s="135" t="str">
        <f t="shared" si="101"/>
        <v/>
      </c>
      <c r="R1071" s="103"/>
      <c r="S1071" s="102"/>
      <c r="T1071" s="102"/>
      <c r="U1071" s="102"/>
    </row>
    <row r="1072" s="93" customFormat="1" customHeight="1" spans="2:21">
      <c r="B1072" s="94"/>
      <c r="C1072" s="95"/>
      <c r="D1072" s="95"/>
      <c r="E1072" s="95"/>
      <c r="F1072" s="96"/>
      <c r="G1072" s="97"/>
      <c r="H1072" s="98"/>
      <c r="I1072" s="129" t="str">
        <f>IF(B1072="","",_xlfn.XLOOKUP(N1072,#REF!,#REF!))</f>
        <v/>
      </c>
      <c r="J1072" s="126" t="str">
        <f>IF(B1072="","",_xlfn.XLOOKUP(N1072,#REF!,冷暖工资表!B:B))</f>
        <v/>
      </c>
      <c r="K1072" s="126" t="str">
        <f t="shared" si="96"/>
        <v/>
      </c>
      <c r="L1072" s="126" t="str">
        <f t="shared" si="97"/>
        <v/>
      </c>
      <c r="M1072" s="126" t="str">
        <f>IF(Q1072="","",_xlfn.XLOOKUP(Q1072,立项!W:W,立项!H:H))</f>
        <v/>
      </c>
      <c r="N1072" s="130" t="str">
        <f t="shared" si="98"/>
        <v/>
      </c>
      <c r="O1072" s="130" t="str">
        <f t="shared" si="99"/>
        <v/>
      </c>
      <c r="P1072" s="131" t="str">
        <f t="shared" si="100"/>
        <v/>
      </c>
      <c r="Q1072" s="135" t="str">
        <f t="shared" si="101"/>
        <v/>
      </c>
      <c r="R1072" s="103"/>
      <c r="S1072" s="102"/>
      <c r="T1072" s="102"/>
      <c r="U1072" s="102"/>
    </row>
    <row r="1073" s="93" customFormat="1" customHeight="1" spans="2:21">
      <c r="B1073" s="94"/>
      <c r="C1073" s="95"/>
      <c r="D1073" s="95"/>
      <c r="E1073" s="95"/>
      <c r="F1073" s="96"/>
      <c r="G1073" s="97"/>
      <c r="H1073" s="98"/>
      <c r="I1073" s="129" t="str">
        <f>IF(B1073="","",_xlfn.XLOOKUP(N1073,#REF!,#REF!))</f>
        <v/>
      </c>
      <c r="J1073" s="126" t="str">
        <f>IF(B1073="","",_xlfn.XLOOKUP(N1073,#REF!,冷暖工资表!B:B))</f>
        <v/>
      </c>
      <c r="K1073" s="126" t="str">
        <f t="shared" si="96"/>
        <v/>
      </c>
      <c r="L1073" s="126" t="str">
        <f t="shared" si="97"/>
        <v/>
      </c>
      <c r="M1073" s="126" t="str">
        <f>IF(Q1073="","",_xlfn.XLOOKUP(Q1073,立项!W:W,立项!H:H))</f>
        <v/>
      </c>
      <c r="N1073" s="130" t="str">
        <f t="shared" si="98"/>
        <v/>
      </c>
      <c r="O1073" s="130" t="str">
        <f t="shared" si="99"/>
        <v/>
      </c>
      <c r="P1073" s="131" t="str">
        <f t="shared" si="100"/>
        <v/>
      </c>
      <c r="Q1073" s="135" t="str">
        <f t="shared" si="101"/>
        <v/>
      </c>
      <c r="R1073" s="103"/>
      <c r="S1073" s="102"/>
      <c r="T1073" s="102"/>
      <c r="U1073" s="102"/>
    </row>
    <row r="1074" s="93" customFormat="1" customHeight="1" spans="2:21">
      <c r="B1074" s="94"/>
      <c r="C1074" s="95"/>
      <c r="D1074" s="95"/>
      <c r="E1074" s="95"/>
      <c r="F1074" s="96"/>
      <c r="G1074" s="97"/>
      <c r="H1074" s="98"/>
      <c r="I1074" s="129" t="str">
        <f>IF(B1074="","",_xlfn.XLOOKUP(N1074,#REF!,#REF!))</f>
        <v/>
      </c>
      <c r="J1074" s="126" t="str">
        <f>IF(B1074="","",_xlfn.XLOOKUP(N1074,#REF!,冷暖工资表!B:B))</f>
        <v/>
      </c>
      <c r="K1074" s="126" t="str">
        <f t="shared" si="96"/>
        <v/>
      </c>
      <c r="L1074" s="126" t="str">
        <f t="shared" si="97"/>
        <v/>
      </c>
      <c r="M1074" s="126" t="str">
        <f>IF(Q1074="","",_xlfn.XLOOKUP(Q1074,立项!W:W,立项!H:H))</f>
        <v/>
      </c>
      <c r="N1074" s="130" t="str">
        <f t="shared" si="98"/>
        <v/>
      </c>
      <c r="O1074" s="130" t="str">
        <f t="shared" si="99"/>
        <v/>
      </c>
      <c r="P1074" s="131" t="str">
        <f t="shared" si="100"/>
        <v/>
      </c>
      <c r="Q1074" s="135" t="str">
        <f t="shared" si="101"/>
        <v/>
      </c>
      <c r="R1074" s="103"/>
      <c r="S1074" s="102"/>
      <c r="T1074" s="102"/>
      <c r="U1074" s="102"/>
    </row>
    <row r="1075" s="93" customFormat="1" customHeight="1" spans="2:21">
      <c r="B1075" s="94"/>
      <c r="C1075" s="95"/>
      <c r="D1075" s="95"/>
      <c r="E1075" s="95"/>
      <c r="F1075" s="96"/>
      <c r="G1075" s="97"/>
      <c r="H1075" s="98"/>
      <c r="I1075" s="129" t="str">
        <f>IF(B1075="","",_xlfn.XLOOKUP(N1075,#REF!,#REF!))</f>
        <v/>
      </c>
      <c r="J1075" s="126" t="str">
        <f>IF(B1075="","",_xlfn.XLOOKUP(N1075,#REF!,冷暖工资表!B:B))</f>
        <v/>
      </c>
      <c r="K1075" s="126" t="str">
        <f t="shared" si="96"/>
        <v/>
      </c>
      <c r="L1075" s="126" t="str">
        <f t="shared" si="97"/>
        <v/>
      </c>
      <c r="M1075" s="126" t="str">
        <f>IF(Q1075="","",_xlfn.XLOOKUP(Q1075,立项!W:W,立项!H:H))</f>
        <v/>
      </c>
      <c r="N1075" s="130" t="str">
        <f t="shared" si="98"/>
        <v/>
      </c>
      <c r="O1075" s="130" t="str">
        <f t="shared" si="99"/>
        <v/>
      </c>
      <c r="P1075" s="131" t="str">
        <f t="shared" si="100"/>
        <v/>
      </c>
      <c r="Q1075" s="135" t="str">
        <f t="shared" si="101"/>
        <v/>
      </c>
      <c r="R1075" s="103"/>
      <c r="S1075" s="102"/>
      <c r="T1075" s="102"/>
      <c r="U1075" s="102"/>
    </row>
    <row r="1076" s="93" customFormat="1" customHeight="1" spans="2:21">
      <c r="B1076" s="94"/>
      <c r="C1076" s="95"/>
      <c r="D1076" s="95"/>
      <c r="E1076" s="95"/>
      <c r="F1076" s="96"/>
      <c r="G1076" s="97"/>
      <c r="H1076" s="98"/>
      <c r="I1076" s="129" t="str">
        <f>IF(B1076="","",_xlfn.XLOOKUP(N1076,#REF!,#REF!))</f>
        <v/>
      </c>
      <c r="J1076" s="126" t="str">
        <f>IF(B1076="","",_xlfn.XLOOKUP(N1076,#REF!,冷暖工资表!B:B))</f>
        <v/>
      </c>
      <c r="K1076" s="126" t="str">
        <f t="shared" si="96"/>
        <v/>
      </c>
      <c r="L1076" s="126" t="str">
        <f t="shared" si="97"/>
        <v/>
      </c>
      <c r="M1076" s="126" t="str">
        <f>IF(Q1076="","",_xlfn.XLOOKUP(Q1076,立项!W:W,立项!H:H))</f>
        <v/>
      </c>
      <c r="N1076" s="130" t="str">
        <f t="shared" si="98"/>
        <v/>
      </c>
      <c r="O1076" s="130" t="str">
        <f t="shared" si="99"/>
        <v/>
      </c>
      <c r="P1076" s="131" t="str">
        <f t="shared" si="100"/>
        <v/>
      </c>
      <c r="Q1076" s="135" t="str">
        <f t="shared" si="101"/>
        <v/>
      </c>
      <c r="R1076" s="103"/>
      <c r="S1076" s="102"/>
      <c r="T1076" s="102"/>
      <c r="U1076" s="102"/>
    </row>
    <row r="1077" s="93" customFormat="1" customHeight="1" spans="2:21">
      <c r="B1077" s="94"/>
      <c r="C1077" s="95"/>
      <c r="D1077" s="95"/>
      <c r="E1077" s="95"/>
      <c r="F1077" s="96"/>
      <c r="G1077" s="97"/>
      <c r="H1077" s="98"/>
      <c r="I1077" s="129" t="str">
        <f>IF(B1077="","",_xlfn.XLOOKUP(N1077,#REF!,#REF!))</f>
        <v/>
      </c>
      <c r="J1077" s="126" t="str">
        <f>IF(B1077="","",_xlfn.XLOOKUP(N1077,#REF!,冷暖工资表!B:B))</f>
        <v/>
      </c>
      <c r="K1077" s="126" t="str">
        <f t="shared" si="96"/>
        <v/>
      </c>
      <c r="L1077" s="126" t="str">
        <f t="shared" si="97"/>
        <v/>
      </c>
      <c r="M1077" s="126" t="str">
        <f>IF(Q1077="","",_xlfn.XLOOKUP(Q1077,立项!W:W,立项!H:H))</f>
        <v/>
      </c>
      <c r="N1077" s="130" t="str">
        <f t="shared" si="98"/>
        <v/>
      </c>
      <c r="O1077" s="130" t="str">
        <f t="shared" si="99"/>
        <v/>
      </c>
      <c r="P1077" s="131" t="str">
        <f t="shared" si="100"/>
        <v/>
      </c>
      <c r="Q1077" s="135" t="str">
        <f t="shared" si="101"/>
        <v/>
      </c>
      <c r="R1077" s="103"/>
      <c r="S1077" s="102"/>
      <c r="T1077" s="102"/>
      <c r="U1077" s="102"/>
    </row>
    <row r="1078" s="93" customFormat="1" customHeight="1" spans="2:21">
      <c r="B1078" s="94"/>
      <c r="C1078" s="95"/>
      <c r="D1078" s="95"/>
      <c r="E1078" s="95"/>
      <c r="F1078" s="96"/>
      <c r="G1078" s="97"/>
      <c r="H1078" s="98"/>
      <c r="I1078" s="129" t="str">
        <f>IF(B1078="","",_xlfn.XLOOKUP(N1078,#REF!,#REF!))</f>
        <v/>
      </c>
      <c r="J1078" s="126" t="str">
        <f>IF(B1078="","",_xlfn.XLOOKUP(N1078,#REF!,冷暖工资表!B:B))</f>
        <v/>
      </c>
      <c r="K1078" s="126" t="str">
        <f t="shared" si="96"/>
        <v/>
      </c>
      <c r="L1078" s="126" t="str">
        <f t="shared" si="97"/>
        <v/>
      </c>
      <c r="M1078" s="126" t="str">
        <f>IF(Q1078="","",_xlfn.XLOOKUP(Q1078,立项!W:W,立项!H:H))</f>
        <v/>
      </c>
      <c r="N1078" s="130" t="str">
        <f t="shared" si="98"/>
        <v/>
      </c>
      <c r="O1078" s="130" t="str">
        <f t="shared" si="99"/>
        <v/>
      </c>
      <c r="P1078" s="131" t="str">
        <f t="shared" si="100"/>
        <v/>
      </c>
      <c r="Q1078" s="135" t="str">
        <f t="shared" si="101"/>
        <v/>
      </c>
      <c r="R1078" s="103"/>
      <c r="S1078" s="102"/>
      <c r="T1078" s="102"/>
      <c r="U1078" s="102"/>
    </row>
    <row r="1079" s="93" customFormat="1" customHeight="1" spans="2:21">
      <c r="B1079" s="94"/>
      <c r="C1079" s="95"/>
      <c r="D1079" s="95"/>
      <c r="E1079" s="95"/>
      <c r="F1079" s="96"/>
      <c r="G1079" s="97"/>
      <c r="H1079" s="98"/>
      <c r="I1079" s="129" t="str">
        <f>IF(B1079="","",_xlfn.XLOOKUP(N1079,#REF!,#REF!))</f>
        <v/>
      </c>
      <c r="J1079" s="126" t="str">
        <f>IF(B1079="","",_xlfn.XLOOKUP(N1079,#REF!,冷暖工资表!B:B))</f>
        <v/>
      </c>
      <c r="K1079" s="126" t="str">
        <f t="shared" si="96"/>
        <v/>
      </c>
      <c r="L1079" s="126" t="str">
        <f t="shared" si="97"/>
        <v/>
      </c>
      <c r="M1079" s="126" t="str">
        <f>IF(Q1079="","",_xlfn.XLOOKUP(Q1079,立项!W:W,立项!H:H))</f>
        <v/>
      </c>
      <c r="N1079" s="130" t="str">
        <f t="shared" si="98"/>
        <v/>
      </c>
      <c r="O1079" s="130" t="str">
        <f t="shared" si="99"/>
        <v/>
      </c>
      <c r="P1079" s="131" t="str">
        <f t="shared" si="100"/>
        <v/>
      </c>
      <c r="Q1079" s="135" t="str">
        <f t="shared" si="101"/>
        <v/>
      </c>
      <c r="R1079" s="103"/>
      <c r="S1079" s="102"/>
      <c r="T1079" s="102"/>
      <c r="U1079" s="102"/>
    </row>
    <row r="1080" s="93" customFormat="1" customHeight="1" spans="2:21">
      <c r="B1080" s="94"/>
      <c r="C1080" s="95"/>
      <c r="D1080" s="95"/>
      <c r="E1080" s="95"/>
      <c r="F1080" s="96"/>
      <c r="G1080" s="97"/>
      <c r="H1080" s="98"/>
      <c r="I1080" s="129" t="str">
        <f>IF(B1080="","",_xlfn.XLOOKUP(N1080,#REF!,#REF!))</f>
        <v/>
      </c>
      <c r="J1080" s="126" t="str">
        <f>IF(B1080="","",_xlfn.XLOOKUP(N1080,#REF!,冷暖工资表!B:B))</f>
        <v/>
      </c>
      <c r="K1080" s="126" t="str">
        <f t="shared" si="96"/>
        <v/>
      </c>
      <c r="L1080" s="126" t="str">
        <f t="shared" si="97"/>
        <v/>
      </c>
      <c r="M1080" s="126" t="str">
        <f>IF(Q1080="","",_xlfn.XLOOKUP(Q1080,立项!W:W,立项!H:H))</f>
        <v/>
      </c>
      <c r="N1080" s="130" t="str">
        <f t="shared" si="98"/>
        <v/>
      </c>
      <c r="O1080" s="130" t="str">
        <f t="shared" si="99"/>
        <v/>
      </c>
      <c r="P1080" s="131" t="str">
        <f t="shared" si="100"/>
        <v/>
      </c>
      <c r="Q1080" s="135" t="str">
        <f t="shared" si="101"/>
        <v/>
      </c>
      <c r="R1080" s="103"/>
      <c r="S1080" s="102"/>
      <c r="T1080" s="102"/>
      <c r="U1080" s="102"/>
    </row>
    <row r="1081" s="93" customFormat="1" customHeight="1" spans="2:21">
      <c r="B1081" s="94"/>
      <c r="C1081" s="95"/>
      <c r="D1081" s="95"/>
      <c r="E1081" s="95"/>
      <c r="F1081" s="96"/>
      <c r="G1081" s="97"/>
      <c r="H1081" s="98"/>
      <c r="I1081" s="129" t="str">
        <f>IF(B1081="","",_xlfn.XLOOKUP(N1081,#REF!,#REF!))</f>
        <v/>
      </c>
      <c r="J1081" s="126" t="str">
        <f>IF(B1081="","",_xlfn.XLOOKUP(N1081,#REF!,冷暖工资表!B:B))</f>
        <v/>
      </c>
      <c r="K1081" s="126" t="str">
        <f t="shared" si="96"/>
        <v/>
      </c>
      <c r="L1081" s="126" t="str">
        <f t="shared" si="97"/>
        <v/>
      </c>
      <c r="M1081" s="126" t="str">
        <f>IF(Q1081="","",_xlfn.XLOOKUP(Q1081,立项!W:W,立项!H:H))</f>
        <v/>
      </c>
      <c r="N1081" s="130" t="str">
        <f t="shared" si="98"/>
        <v/>
      </c>
      <c r="O1081" s="130" t="str">
        <f t="shared" si="99"/>
        <v/>
      </c>
      <c r="P1081" s="131" t="str">
        <f t="shared" si="100"/>
        <v/>
      </c>
      <c r="Q1081" s="135" t="str">
        <f t="shared" si="101"/>
        <v/>
      </c>
      <c r="R1081" s="103"/>
      <c r="S1081" s="102"/>
      <c r="T1081" s="102"/>
      <c r="U1081" s="102"/>
    </row>
    <row r="1082" s="93" customFormat="1" customHeight="1" spans="2:21">
      <c r="B1082" s="94"/>
      <c r="C1082" s="95"/>
      <c r="D1082" s="95"/>
      <c r="E1082" s="95"/>
      <c r="F1082" s="96"/>
      <c r="G1082" s="97"/>
      <c r="H1082" s="98"/>
      <c r="I1082" s="129" t="str">
        <f>IF(B1082="","",_xlfn.XLOOKUP(N1082,#REF!,#REF!))</f>
        <v/>
      </c>
      <c r="J1082" s="126" t="str">
        <f>IF(B1082="","",_xlfn.XLOOKUP(N1082,#REF!,冷暖工资表!B:B))</f>
        <v/>
      </c>
      <c r="K1082" s="126" t="str">
        <f t="shared" si="96"/>
        <v/>
      </c>
      <c r="L1082" s="126" t="str">
        <f t="shared" si="97"/>
        <v/>
      </c>
      <c r="M1082" s="126" t="str">
        <f>IF(Q1082="","",_xlfn.XLOOKUP(Q1082,立项!W:W,立项!H:H))</f>
        <v/>
      </c>
      <c r="N1082" s="130" t="str">
        <f t="shared" si="98"/>
        <v/>
      </c>
      <c r="O1082" s="130" t="str">
        <f t="shared" si="99"/>
        <v/>
      </c>
      <c r="P1082" s="131" t="str">
        <f t="shared" si="100"/>
        <v/>
      </c>
      <c r="Q1082" s="135" t="str">
        <f t="shared" si="101"/>
        <v/>
      </c>
      <c r="R1082" s="103"/>
      <c r="S1082" s="102"/>
      <c r="T1082" s="102"/>
      <c r="U1082" s="102"/>
    </row>
    <row r="1083" s="93" customFormat="1" customHeight="1" spans="2:21">
      <c r="B1083" s="94"/>
      <c r="C1083" s="95"/>
      <c r="D1083" s="95"/>
      <c r="E1083" s="95"/>
      <c r="F1083" s="96"/>
      <c r="G1083" s="97"/>
      <c r="H1083" s="98"/>
      <c r="I1083" s="129" t="str">
        <f>IF(B1083="","",_xlfn.XLOOKUP(N1083,#REF!,#REF!))</f>
        <v/>
      </c>
      <c r="J1083" s="126" t="str">
        <f>IF(B1083="","",_xlfn.XLOOKUP(N1083,#REF!,冷暖工资表!B:B))</f>
        <v/>
      </c>
      <c r="K1083" s="126" t="str">
        <f t="shared" si="96"/>
        <v/>
      </c>
      <c r="L1083" s="126" t="str">
        <f t="shared" si="97"/>
        <v/>
      </c>
      <c r="M1083" s="126" t="str">
        <f>IF(Q1083="","",_xlfn.XLOOKUP(Q1083,立项!W:W,立项!H:H))</f>
        <v/>
      </c>
      <c r="N1083" s="130" t="str">
        <f t="shared" si="98"/>
        <v/>
      </c>
      <c r="O1083" s="130" t="str">
        <f t="shared" si="99"/>
        <v/>
      </c>
      <c r="P1083" s="131" t="str">
        <f t="shared" si="100"/>
        <v/>
      </c>
      <c r="Q1083" s="135" t="str">
        <f t="shared" si="101"/>
        <v/>
      </c>
      <c r="R1083" s="103"/>
      <c r="S1083" s="102"/>
      <c r="T1083" s="102"/>
      <c r="U1083" s="102"/>
    </row>
    <row r="1084" s="93" customFormat="1" customHeight="1" spans="2:21">
      <c r="B1084" s="94"/>
      <c r="C1084" s="95"/>
      <c r="D1084" s="95"/>
      <c r="E1084" s="95"/>
      <c r="F1084" s="96"/>
      <c r="G1084" s="97"/>
      <c r="H1084" s="98"/>
      <c r="I1084" s="129" t="str">
        <f>IF(B1084="","",_xlfn.XLOOKUP(N1084,#REF!,#REF!))</f>
        <v/>
      </c>
      <c r="J1084" s="126" t="str">
        <f>IF(B1084="","",_xlfn.XLOOKUP(N1084,#REF!,冷暖工资表!B:B))</f>
        <v/>
      </c>
      <c r="K1084" s="126" t="str">
        <f t="shared" si="96"/>
        <v/>
      </c>
      <c r="L1084" s="126" t="str">
        <f t="shared" si="97"/>
        <v/>
      </c>
      <c r="M1084" s="126" t="str">
        <f>IF(Q1084="","",_xlfn.XLOOKUP(Q1084,立项!W:W,立项!H:H))</f>
        <v/>
      </c>
      <c r="N1084" s="130" t="str">
        <f t="shared" si="98"/>
        <v/>
      </c>
      <c r="O1084" s="130" t="str">
        <f t="shared" si="99"/>
        <v/>
      </c>
      <c r="P1084" s="131" t="str">
        <f t="shared" si="100"/>
        <v/>
      </c>
      <c r="Q1084" s="135" t="str">
        <f t="shared" si="101"/>
        <v/>
      </c>
      <c r="R1084" s="103"/>
      <c r="S1084" s="102"/>
      <c r="T1084" s="102"/>
      <c r="U1084" s="102"/>
    </row>
    <row r="1085" s="93" customFormat="1" customHeight="1" spans="2:21">
      <c r="B1085" s="94"/>
      <c r="C1085" s="95"/>
      <c r="D1085" s="95"/>
      <c r="E1085" s="95"/>
      <c r="F1085" s="96"/>
      <c r="G1085" s="97"/>
      <c r="H1085" s="98"/>
      <c r="I1085" s="129" t="str">
        <f>IF(B1085="","",_xlfn.XLOOKUP(N1085,#REF!,#REF!))</f>
        <v/>
      </c>
      <c r="J1085" s="126" t="str">
        <f>IF(B1085="","",_xlfn.XLOOKUP(N1085,#REF!,冷暖工资表!B:B))</f>
        <v/>
      </c>
      <c r="K1085" s="126" t="str">
        <f t="shared" si="96"/>
        <v/>
      </c>
      <c r="L1085" s="126" t="str">
        <f t="shared" si="97"/>
        <v/>
      </c>
      <c r="M1085" s="126" t="str">
        <f>IF(Q1085="","",_xlfn.XLOOKUP(Q1085,立项!W:W,立项!H:H))</f>
        <v/>
      </c>
      <c r="N1085" s="130" t="str">
        <f t="shared" si="98"/>
        <v/>
      </c>
      <c r="O1085" s="130" t="str">
        <f t="shared" si="99"/>
        <v/>
      </c>
      <c r="P1085" s="131" t="str">
        <f t="shared" si="100"/>
        <v/>
      </c>
      <c r="Q1085" s="135" t="str">
        <f t="shared" si="101"/>
        <v/>
      </c>
      <c r="R1085" s="103"/>
      <c r="S1085" s="102"/>
      <c r="T1085" s="102"/>
      <c r="U1085" s="102"/>
    </row>
    <row r="1086" s="93" customFormat="1" customHeight="1" spans="2:21">
      <c r="B1086" s="94"/>
      <c r="C1086" s="95"/>
      <c r="D1086" s="95"/>
      <c r="E1086" s="95"/>
      <c r="F1086" s="96"/>
      <c r="G1086" s="97"/>
      <c r="H1086" s="98"/>
      <c r="I1086" s="129" t="str">
        <f>IF(B1086="","",_xlfn.XLOOKUP(N1086,#REF!,#REF!))</f>
        <v/>
      </c>
      <c r="J1086" s="126" t="str">
        <f>IF(B1086="","",_xlfn.XLOOKUP(N1086,#REF!,冷暖工资表!B:B))</f>
        <v/>
      </c>
      <c r="K1086" s="126" t="str">
        <f t="shared" si="96"/>
        <v/>
      </c>
      <c r="L1086" s="126" t="str">
        <f t="shared" si="97"/>
        <v/>
      </c>
      <c r="M1086" s="126" t="str">
        <f>IF(Q1086="","",_xlfn.XLOOKUP(Q1086,立项!W:W,立项!H:H))</f>
        <v/>
      </c>
      <c r="N1086" s="130" t="str">
        <f t="shared" si="98"/>
        <v/>
      </c>
      <c r="O1086" s="130" t="str">
        <f t="shared" si="99"/>
        <v/>
      </c>
      <c r="P1086" s="131" t="str">
        <f t="shared" si="100"/>
        <v/>
      </c>
      <c r="Q1086" s="135" t="str">
        <f t="shared" si="101"/>
        <v/>
      </c>
      <c r="R1086" s="103"/>
      <c r="S1086" s="102"/>
      <c r="T1086" s="102"/>
      <c r="U1086" s="102"/>
    </row>
    <row r="1087" s="93" customFormat="1" customHeight="1" spans="2:21">
      <c r="B1087" s="94"/>
      <c r="C1087" s="95"/>
      <c r="D1087" s="95"/>
      <c r="E1087" s="95"/>
      <c r="F1087" s="96"/>
      <c r="G1087" s="97"/>
      <c r="H1087" s="98"/>
      <c r="I1087" s="129" t="str">
        <f>IF(B1087="","",_xlfn.XLOOKUP(N1087,#REF!,#REF!))</f>
        <v/>
      </c>
      <c r="J1087" s="126" t="str">
        <f>IF(B1087="","",_xlfn.XLOOKUP(N1087,#REF!,冷暖工资表!B:B))</f>
        <v/>
      </c>
      <c r="K1087" s="126" t="str">
        <f t="shared" si="96"/>
        <v/>
      </c>
      <c r="L1087" s="126" t="str">
        <f t="shared" si="97"/>
        <v/>
      </c>
      <c r="M1087" s="126" t="str">
        <f>IF(Q1087="","",_xlfn.XLOOKUP(Q1087,立项!W:W,立项!H:H))</f>
        <v/>
      </c>
      <c r="N1087" s="130" t="str">
        <f t="shared" si="98"/>
        <v/>
      </c>
      <c r="O1087" s="130" t="str">
        <f t="shared" si="99"/>
        <v/>
      </c>
      <c r="P1087" s="131" t="str">
        <f t="shared" si="100"/>
        <v/>
      </c>
      <c r="Q1087" s="135" t="str">
        <f t="shared" si="101"/>
        <v/>
      </c>
      <c r="R1087" s="103"/>
      <c r="S1087" s="102"/>
      <c r="T1087" s="102"/>
      <c r="U1087" s="102"/>
    </row>
    <row r="1088" s="93" customFormat="1" customHeight="1" spans="2:21">
      <c r="B1088" s="94"/>
      <c r="C1088" s="95"/>
      <c r="D1088" s="95"/>
      <c r="E1088" s="95"/>
      <c r="F1088" s="96"/>
      <c r="G1088" s="97"/>
      <c r="H1088" s="98"/>
      <c r="I1088" s="129" t="str">
        <f>IF(B1088="","",_xlfn.XLOOKUP(N1088,#REF!,#REF!))</f>
        <v/>
      </c>
      <c r="J1088" s="126" t="str">
        <f>IF(B1088="","",_xlfn.XLOOKUP(N1088,#REF!,冷暖工资表!B:B))</f>
        <v/>
      </c>
      <c r="K1088" s="126" t="str">
        <f t="shared" si="96"/>
        <v/>
      </c>
      <c r="L1088" s="126" t="str">
        <f t="shared" si="97"/>
        <v/>
      </c>
      <c r="M1088" s="126" t="str">
        <f>IF(Q1088="","",_xlfn.XLOOKUP(Q1088,立项!W:W,立项!H:H))</f>
        <v/>
      </c>
      <c r="N1088" s="130" t="str">
        <f t="shared" si="98"/>
        <v/>
      </c>
      <c r="O1088" s="130" t="str">
        <f t="shared" si="99"/>
        <v/>
      </c>
      <c r="P1088" s="131" t="str">
        <f t="shared" si="100"/>
        <v/>
      </c>
      <c r="Q1088" s="135" t="str">
        <f t="shared" si="101"/>
        <v/>
      </c>
      <c r="R1088" s="103"/>
      <c r="S1088" s="102"/>
      <c r="T1088" s="102"/>
      <c r="U1088" s="102"/>
    </row>
    <row r="1089" s="93" customFormat="1" customHeight="1" spans="2:21">
      <c r="B1089" s="94"/>
      <c r="C1089" s="95"/>
      <c r="D1089" s="95"/>
      <c r="E1089" s="95"/>
      <c r="F1089" s="96"/>
      <c r="G1089" s="97"/>
      <c r="H1089" s="98"/>
      <c r="I1089" s="129" t="str">
        <f>IF(B1089="","",_xlfn.XLOOKUP(N1089,#REF!,#REF!))</f>
        <v/>
      </c>
      <c r="J1089" s="126" t="str">
        <f>IF(B1089="","",_xlfn.XLOOKUP(N1089,#REF!,冷暖工资表!B:B))</f>
        <v/>
      </c>
      <c r="K1089" s="126" t="str">
        <f t="shared" si="96"/>
        <v/>
      </c>
      <c r="L1089" s="126" t="str">
        <f t="shared" si="97"/>
        <v/>
      </c>
      <c r="M1089" s="126" t="str">
        <f>IF(Q1089="","",_xlfn.XLOOKUP(Q1089,立项!W:W,立项!H:H))</f>
        <v/>
      </c>
      <c r="N1089" s="130" t="str">
        <f t="shared" si="98"/>
        <v/>
      </c>
      <c r="O1089" s="130" t="str">
        <f t="shared" si="99"/>
        <v/>
      </c>
      <c r="P1089" s="131" t="str">
        <f t="shared" si="100"/>
        <v/>
      </c>
      <c r="Q1089" s="135" t="str">
        <f t="shared" si="101"/>
        <v/>
      </c>
      <c r="R1089" s="103"/>
      <c r="S1089" s="102"/>
      <c r="T1089" s="102"/>
      <c r="U1089" s="102"/>
    </row>
    <row r="1090" s="93" customFormat="1" customHeight="1" spans="2:21">
      <c r="B1090" s="94"/>
      <c r="C1090" s="95"/>
      <c r="D1090" s="95"/>
      <c r="E1090" s="95"/>
      <c r="F1090" s="96"/>
      <c r="G1090" s="97"/>
      <c r="H1090" s="98"/>
      <c r="I1090" s="129" t="str">
        <f>IF(B1090="","",_xlfn.XLOOKUP(N1090,#REF!,#REF!))</f>
        <v/>
      </c>
      <c r="J1090" s="126" t="str">
        <f>IF(B1090="","",_xlfn.XLOOKUP(N1090,#REF!,冷暖工资表!B:B))</f>
        <v/>
      </c>
      <c r="K1090" s="126" t="str">
        <f t="shared" ref="K1090:K1153" si="102">IF(F1090="","",F1090-L1090)</f>
        <v/>
      </c>
      <c r="L1090" s="126" t="str">
        <f t="shared" ref="L1090:L1153" si="103">IF(F1090="","",F1090*G1090/(1+G1090))</f>
        <v/>
      </c>
      <c r="M1090" s="126" t="str">
        <f>IF(Q1090="","",_xlfn.XLOOKUP(Q1090,立项!W:W,立项!H:H))</f>
        <v/>
      </c>
      <c r="N1090" s="130" t="str">
        <f t="shared" ref="N1090:N1153" si="104">IF(H1090="","",LEFT(B1090,7))</f>
        <v/>
      </c>
      <c r="O1090" s="130" t="str">
        <f t="shared" ref="O1090:O1153" si="105">IF(H1090="","",MONTH(H1090))</f>
        <v/>
      </c>
      <c r="P1090" s="131" t="str">
        <f t="shared" ref="P1090:P1153" si="106">IF(H1090="","",DAY(H1090))</f>
        <v/>
      </c>
      <c r="Q1090" s="135" t="str">
        <f t="shared" ref="Q1090:Q1153" si="107">IF(B1090="","",MID(B1090,9,16))</f>
        <v/>
      </c>
      <c r="R1090" s="103"/>
      <c r="S1090" s="102"/>
      <c r="T1090" s="102"/>
      <c r="U1090" s="102"/>
    </row>
    <row r="1091" s="93" customFormat="1" customHeight="1" spans="2:21">
      <c r="B1091" s="94"/>
      <c r="C1091" s="95"/>
      <c r="D1091" s="95"/>
      <c r="E1091" s="95"/>
      <c r="F1091" s="96"/>
      <c r="G1091" s="97"/>
      <c r="H1091" s="98"/>
      <c r="I1091" s="129" t="str">
        <f>IF(B1091="","",_xlfn.XLOOKUP(N1091,#REF!,#REF!))</f>
        <v/>
      </c>
      <c r="J1091" s="126" t="str">
        <f>IF(B1091="","",_xlfn.XLOOKUP(N1091,#REF!,冷暖工资表!B:B))</f>
        <v/>
      </c>
      <c r="K1091" s="126" t="str">
        <f t="shared" si="102"/>
        <v/>
      </c>
      <c r="L1091" s="126" t="str">
        <f t="shared" si="103"/>
        <v/>
      </c>
      <c r="M1091" s="126" t="str">
        <f>IF(Q1091="","",_xlfn.XLOOKUP(Q1091,立项!W:W,立项!H:H))</f>
        <v/>
      </c>
      <c r="N1091" s="130" t="str">
        <f t="shared" si="104"/>
        <v/>
      </c>
      <c r="O1091" s="130" t="str">
        <f t="shared" si="105"/>
        <v/>
      </c>
      <c r="P1091" s="131" t="str">
        <f t="shared" si="106"/>
        <v/>
      </c>
      <c r="Q1091" s="135" t="str">
        <f t="shared" si="107"/>
        <v/>
      </c>
      <c r="R1091" s="103"/>
      <c r="S1091" s="102"/>
      <c r="T1091" s="102"/>
      <c r="U1091" s="102"/>
    </row>
    <row r="1092" s="93" customFormat="1" customHeight="1" spans="2:21">
      <c r="B1092" s="94"/>
      <c r="C1092" s="95"/>
      <c r="D1092" s="95"/>
      <c r="E1092" s="95"/>
      <c r="F1092" s="96"/>
      <c r="G1092" s="97"/>
      <c r="H1092" s="98"/>
      <c r="I1092" s="129" t="str">
        <f>IF(B1092="","",_xlfn.XLOOKUP(N1092,#REF!,#REF!))</f>
        <v/>
      </c>
      <c r="J1092" s="126" t="str">
        <f>IF(B1092="","",_xlfn.XLOOKUP(N1092,#REF!,冷暖工资表!B:B))</f>
        <v/>
      </c>
      <c r="K1092" s="126" t="str">
        <f t="shared" si="102"/>
        <v/>
      </c>
      <c r="L1092" s="126" t="str">
        <f t="shared" si="103"/>
        <v/>
      </c>
      <c r="M1092" s="126" t="str">
        <f>IF(Q1092="","",_xlfn.XLOOKUP(Q1092,立项!W:W,立项!H:H))</f>
        <v/>
      </c>
      <c r="N1092" s="130" t="str">
        <f t="shared" si="104"/>
        <v/>
      </c>
      <c r="O1092" s="130" t="str">
        <f t="shared" si="105"/>
        <v/>
      </c>
      <c r="P1092" s="131" t="str">
        <f t="shared" si="106"/>
        <v/>
      </c>
      <c r="Q1092" s="135" t="str">
        <f t="shared" si="107"/>
        <v/>
      </c>
      <c r="R1092" s="103"/>
      <c r="S1092" s="102"/>
      <c r="T1092" s="102"/>
      <c r="U1092" s="102"/>
    </row>
    <row r="1093" s="93" customFormat="1" customHeight="1" spans="2:21">
      <c r="B1093" s="94"/>
      <c r="C1093" s="95"/>
      <c r="D1093" s="95"/>
      <c r="E1093" s="95"/>
      <c r="F1093" s="96"/>
      <c r="G1093" s="97"/>
      <c r="H1093" s="98"/>
      <c r="I1093" s="129" t="str">
        <f>IF(B1093="","",_xlfn.XLOOKUP(N1093,#REF!,#REF!))</f>
        <v/>
      </c>
      <c r="J1093" s="126" t="str">
        <f>IF(B1093="","",_xlfn.XLOOKUP(N1093,#REF!,冷暖工资表!B:B))</f>
        <v/>
      </c>
      <c r="K1093" s="126" t="str">
        <f t="shared" si="102"/>
        <v/>
      </c>
      <c r="L1093" s="126" t="str">
        <f t="shared" si="103"/>
        <v/>
      </c>
      <c r="M1093" s="126" t="str">
        <f>IF(Q1093="","",_xlfn.XLOOKUP(Q1093,立项!W:W,立项!H:H))</f>
        <v/>
      </c>
      <c r="N1093" s="130" t="str">
        <f t="shared" si="104"/>
        <v/>
      </c>
      <c r="O1093" s="130" t="str">
        <f t="shared" si="105"/>
        <v/>
      </c>
      <c r="P1093" s="131" t="str">
        <f t="shared" si="106"/>
        <v/>
      </c>
      <c r="Q1093" s="135" t="str">
        <f t="shared" si="107"/>
        <v/>
      </c>
      <c r="R1093" s="103"/>
      <c r="S1093" s="102"/>
      <c r="T1093" s="102"/>
      <c r="U1093" s="102"/>
    </row>
    <row r="1094" s="93" customFormat="1" customHeight="1" spans="2:21">
      <c r="B1094" s="94"/>
      <c r="C1094" s="95"/>
      <c r="D1094" s="95"/>
      <c r="E1094" s="95"/>
      <c r="F1094" s="96"/>
      <c r="G1094" s="97"/>
      <c r="H1094" s="98"/>
      <c r="I1094" s="129" t="str">
        <f>IF(B1094="","",_xlfn.XLOOKUP(N1094,#REF!,#REF!))</f>
        <v/>
      </c>
      <c r="J1094" s="126" t="str">
        <f>IF(B1094="","",_xlfn.XLOOKUP(N1094,#REF!,冷暖工资表!B:B))</f>
        <v/>
      </c>
      <c r="K1094" s="126" t="str">
        <f t="shared" si="102"/>
        <v/>
      </c>
      <c r="L1094" s="126" t="str">
        <f t="shared" si="103"/>
        <v/>
      </c>
      <c r="M1094" s="126" t="str">
        <f>IF(Q1094="","",_xlfn.XLOOKUP(Q1094,立项!W:W,立项!H:H))</f>
        <v/>
      </c>
      <c r="N1094" s="130" t="str">
        <f t="shared" si="104"/>
        <v/>
      </c>
      <c r="O1094" s="130" t="str">
        <f t="shared" si="105"/>
        <v/>
      </c>
      <c r="P1094" s="131" t="str">
        <f t="shared" si="106"/>
        <v/>
      </c>
      <c r="Q1094" s="135" t="str">
        <f t="shared" si="107"/>
        <v/>
      </c>
      <c r="R1094" s="103"/>
      <c r="S1094" s="102"/>
      <c r="T1094" s="102"/>
      <c r="U1094" s="102"/>
    </row>
    <row r="1095" s="93" customFormat="1" customHeight="1" spans="2:21">
      <c r="B1095" s="94"/>
      <c r="C1095" s="95"/>
      <c r="D1095" s="95"/>
      <c r="E1095" s="95"/>
      <c r="F1095" s="96"/>
      <c r="G1095" s="97"/>
      <c r="H1095" s="98"/>
      <c r="I1095" s="129" t="str">
        <f>IF(B1095="","",_xlfn.XLOOKUP(N1095,#REF!,#REF!))</f>
        <v/>
      </c>
      <c r="J1095" s="126" t="str">
        <f>IF(B1095="","",_xlfn.XLOOKUP(N1095,#REF!,冷暖工资表!B:B))</f>
        <v/>
      </c>
      <c r="K1095" s="126" t="str">
        <f t="shared" si="102"/>
        <v/>
      </c>
      <c r="L1095" s="126" t="str">
        <f t="shared" si="103"/>
        <v/>
      </c>
      <c r="M1095" s="126" t="str">
        <f>IF(Q1095="","",_xlfn.XLOOKUP(Q1095,立项!W:W,立项!H:H))</f>
        <v/>
      </c>
      <c r="N1095" s="130" t="str">
        <f t="shared" si="104"/>
        <v/>
      </c>
      <c r="O1095" s="130" t="str">
        <f t="shared" si="105"/>
        <v/>
      </c>
      <c r="P1095" s="131" t="str">
        <f t="shared" si="106"/>
        <v/>
      </c>
      <c r="Q1095" s="135" t="str">
        <f t="shared" si="107"/>
        <v/>
      </c>
      <c r="R1095" s="103"/>
      <c r="S1095" s="102"/>
      <c r="T1095" s="102"/>
      <c r="U1095" s="102"/>
    </row>
    <row r="1096" s="93" customFormat="1" customHeight="1" spans="2:21">
      <c r="B1096" s="94"/>
      <c r="C1096" s="95"/>
      <c r="D1096" s="95"/>
      <c r="E1096" s="95"/>
      <c r="F1096" s="96"/>
      <c r="G1096" s="97"/>
      <c r="H1096" s="98"/>
      <c r="I1096" s="129" t="str">
        <f>IF(B1096="","",_xlfn.XLOOKUP(N1096,#REF!,#REF!))</f>
        <v/>
      </c>
      <c r="J1096" s="126" t="str">
        <f>IF(B1096="","",_xlfn.XLOOKUP(N1096,#REF!,冷暖工资表!B:B))</f>
        <v/>
      </c>
      <c r="K1096" s="126" t="str">
        <f t="shared" si="102"/>
        <v/>
      </c>
      <c r="L1096" s="126" t="str">
        <f t="shared" si="103"/>
        <v/>
      </c>
      <c r="M1096" s="126" t="str">
        <f>IF(Q1096="","",_xlfn.XLOOKUP(Q1096,立项!W:W,立项!H:H))</f>
        <v/>
      </c>
      <c r="N1096" s="130" t="str">
        <f t="shared" si="104"/>
        <v/>
      </c>
      <c r="O1096" s="130" t="str">
        <f t="shared" si="105"/>
        <v/>
      </c>
      <c r="P1096" s="131" t="str">
        <f t="shared" si="106"/>
        <v/>
      </c>
      <c r="Q1096" s="135" t="str">
        <f t="shared" si="107"/>
        <v/>
      </c>
      <c r="R1096" s="103"/>
      <c r="S1096" s="102"/>
      <c r="T1096" s="102"/>
      <c r="U1096" s="102"/>
    </row>
    <row r="1097" s="93" customFormat="1" customHeight="1" spans="2:21">
      <c r="B1097" s="94"/>
      <c r="C1097" s="95"/>
      <c r="D1097" s="95"/>
      <c r="E1097" s="95"/>
      <c r="F1097" s="96"/>
      <c r="G1097" s="97"/>
      <c r="H1097" s="98"/>
      <c r="I1097" s="129" t="str">
        <f>IF(B1097="","",_xlfn.XLOOKUP(N1097,#REF!,#REF!))</f>
        <v/>
      </c>
      <c r="J1097" s="126" t="str">
        <f>IF(B1097="","",_xlfn.XLOOKUP(N1097,#REF!,冷暖工资表!B:B))</f>
        <v/>
      </c>
      <c r="K1097" s="126" t="str">
        <f t="shared" si="102"/>
        <v/>
      </c>
      <c r="L1097" s="126" t="str">
        <f t="shared" si="103"/>
        <v/>
      </c>
      <c r="M1097" s="126" t="str">
        <f>IF(Q1097="","",_xlfn.XLOOKUP(Q1097,立项!W:W,立项!H:H))</f>
        <v/>
      </c>
      <c r="N1097" s="130" t="str">
        <f t="shared" si="104"/>
        <v/>
      </c>
      <c r="O1097" s="130" t="str">
        <f t="shared" si="105"/>
        <v/>
      </c>
      <c r="P1097" s="131" t="str">
        <f t="shared" si="106"/>
        <v/>
      </c>
      <c r="Q1097" s="135" t="str">
        <f t="shared" si="107"/>
        <v/>
      </c>
      <c r="R1097" s="103"/>
      <c r="S1097" s="102"/>
      <c r="T1097" s="102"/>
      <c r="U1097" s="102"/>
    </row>
    <row r="1098" s="93" customFormat="1" customHeight="1" spans="2:21">
      <c r="B1098" s="94"/>
      <c r="C1098" s="95"/>
      <c r="D1098" s="95"/>
      <c r="E1098" s="95"/>
      <c r="F1098" s="96"/>
      <c r="G1098" s="97"/>
      <c r="H1098" s="98"/>
      <c r="I1098" s="129" t="str">
        <f>IF(B1098="","",_xlfn.XLOOKUP(N1098,#REF!,#REF!))</f>
        <v/>
      </c>
      <c r="J1098" s="126" t="str">
        <f>IF(B1098="","",_xlfn.XLOOKUP(N1098,#REF!,冷暖工资表!B:B))</f>
        <v/>
      </c>
      <c r="K1098" s="126" t="str">
        <f t="shared" si="102"/>
        <v/>
      </c>
      <c r="L1098" s="126" t="str">
        <f t="shared" si="103"/>
        <v/>
      </c>
      <c r="M1098" s="126" t="str">
        <f>IF(Q1098="","",_xlfn.XLOOKUP(Q1098,立项!W:W,立项!H:H))</f>
        <v/>
      </c>
      <c r="N1098" s="130" t="str">
        <f t="shared" si="104"/>
        <v/>
      </c>
      <c r="O1098" s="130" t="str">
        <f t="shared" si="105"/>
        <v/>
      </c>
      <c r="P1098" s="131" t="str">
        <f t="shared" si="106"/>
        <v/>
      </c>
      <c r="Q1098" s="135" t="str">
        <f t="shared" si="107"/>
        <v/>
      </c>
      <c r="R1098" s="103"/>
      <c r="S1098" s="102"/>
      <c r="T1098" s="102"/>
      <c r="U1098" s="102"/>
    </row>
    <row r="1099" s="93" customFormat="1" customHeight="1" spans="2:21">
      <c r="B1099" s="94"/>
      <c r="C1099" s="95"/>
      <c r="D1099" s="95"/>
      <c r="E1099" s="95"/>
      <c r="F1099" s="96"/>
      <c r="G1099" s="97"/>
      <c r="H1099" s="98"/>
      <c r="I1099" s="129" t="str">
        <f>IF(B1099="","",_xlfn.XLOOKUP(N1099,#REF!,#REF!))</f>
        <v/>
      </c>
      <c r="J1099" s="126" t="str">
        <f>IF(B1099="","",_xlfn.XLOOKUP(N1099,#REF!,冷暖工资表!B:B))</f>
        <v/>
      </c>
      <c r="K1099" s="126" t="str">
        <f t="shared" si="102"/>
        <v/>
      </c>
      <c r="L1099" s="126" t="str">
        <f t="shared" si="103"/>
        <v/>
      </c>
      <c r="M1099" s="126" t="str">
        <f>IF(Q1099="","",_xlfn.XLOOKUP(Q1099,立项!W:W,立项!H:H))</f>
        <v/>
      </c>
      <c r="N1099" s="130" t="str">
        <f t="shared" si="104"/>
        <v/>
      </c>
      <c r="O1099" s="130" t="str">
        <f t="shared" si="105"/>
        <v/>
      </c>
      <c r="P1099" s="131" t="str">
        <f t="shared" si="106"/>
        <v/>
      </c>
      <c r="Q1099" s="135" t="str">
        <f t="shared" si="107"/>
        <v/>
      </c>
      <c r="R1099" s="103"/>
      <c r="S1099" s="102"/>
      <c r="T1099" s="102"/>
      <c r="U1099" s="102"/>
    </row>
    <row r="1100" s="93" customFormat="1" customHeight="1" spans="2:21">
      <c r="B1100" s="94"/>
      <c r="C1100" s="95"/>
      <c r="D1100" s="95"/>
      <c r="E1100" s="95"/>
      <c r="F1100" s="96"/>
      <c r="G1100" s="97"/>
      <c r="H1100" s="98"/>
      <c r="I1100" s="129" t="str">
        <f>IF(B1100="","",_xlfn.XLOOKUP(N1100,#REF!,#REF!))</f>
        <v/>
      </c>
      <c r="J1100" s="126" t="str">
        <f>IF(B1100="","",_xlfn.XLOOKUP(N1100,#REF!,冷暖工资表!B:B))</f>
        <v/>
      </c>
      <c r="K1100" s="126" t="str">
        <f t="shared" si="102"/>
        <v/>
      </c>
      <c r="L1100" s="126" t="str">
        <f t="shared" si="103"/>
        <v/>
      </c>
      <c r="M1100" s="126" t="str">
        <f>IF(Q1100="","",_xlfn.XLOOKUP(Q1100,立项!W:W,立项!H:H))</f>
        <v/>
      </c>
      <c r="N1100" s="130" t="str">
        <f t="shared" si="104"/>
        <v/>
      </c>
      <c r="O1100" s="130" t="str">
        <f t="shared" si="105"/>
        <v/>
      </c>
      <c r="P1100" s="131" t="str">
        <f t="shared" si="106"/>
        <v/>
      </c>
      <c r="Q1100" s="135" t="str">
        <f t="shared" si="107"/>
        <v/>
      </c>
      <c r="R1100" s="103"/>
      <c r="S1100" s="102"/>
      <c r="T1100" s="102"/>
      <c r="U1100" s="102"/>
    </row>
    <row r="1101" s="93" customFormat="1" customHeight="1" spans="2:21">
      <c r="B1101" s="94"/>
      <c r="C1101" s="95"/>
      <c r="D1101" s="95"/>
      <c r="E1101" s="95"/>
      <c r="F1101" s="96"/>
      <c r="G1101" s="97"/>
      <c r="H1101" s="98"/>
      <c r="I1101" s="129" t="str">
        <f>IF(B1101="","",_xlfn.XLOOKUP(N1101,#REF!,#REF!))</f>
        <v/>
      </c>
      <c r="J1101" s="126" t="str">
        <f>IF(B1101="","",_xlfn.XLOOKUP(N1101,#REF!,冷暖工资表!B:B))</f>
        <v/>
      </c>
      <c r="K1101" s="126" t="str">
        <f t="shared" si="102"/>
        <v/>
      </c>
      <c r="L1101" s="126" t="str">
        <f t="shared" si="103"/>
        <v/>
      </c>
      <c r="M1101" s="126" t="str">
        <f>IF(Q1101="","",_xlfn.XLOOKUP(Q1101,立项!W:W,立项!H:H))</f>
        <v/>
      </c>
      <c r="N1101" s="130" t="str">
        <f t="shared" si="104"/>
        <v/>
      </c>
      <c r="O1101" s="130" t="str">
        <f t="shared" si="105"/>
        <v/>
      </c>
      <c r="P1101" s="131" t="str">
        <f t="shared" si="106"/>
        <v/>
      </c>
      <c r="Q1101" s="135" t="str">
        <f t="shared" si="107"/>
        <v/>
      </c>
      <c r="R1101" s="103"/>
      <c r="S1101" s="102"/>
      <c r="T1101" s="102"/>
      <c r="U1101" s="102"/>
    </row>
    <row r="1102" s="93" customFormat="1" customHeight="1" spans="2:21">
      <c r="B1102" s="94"/>
      <c r="C1102" s="95"/>
      <c r="D1102" s="95"/>
      <c r="E1102" s="95"/>
      <c r="F1102" s="96"/>
      <c r="G1102" s="97"/>
      <c r="H1102" s="98"/>
      <c r="I1102" s="129" t="str">
        <f>IF(B1102="","",_xlfn.XLOOKUP(N1102,#REF!,#REF!))</f>
        <v/>
      </c>
      <c r="J1102" s="126" t="str">
        <f>IF(B1102="","",_xlfn.XLOOKUP(N1102,#REF!,冷暖工资表!B:B))</f>
        <v/>
      </c>
      <c r="K1102" s="126" t="str">
        <f t="shared" si="102"/>
        <v/>
      </c>
      <c r="L1102" s="126" t="str">
        <f t="shared" si="103"/>
        <v/>
      </c>
      <c r="M1102" s="126" t="str">
        <f>IF(Q1102="","",_xlfn.XLOOKUP(Q1102,立项!W:W,立项!H:H))</f>
        <v/>
      </c>
      <c r="N1102" s="130" t="str">
        <f t="shared" si="104"/>
        <v/>
      </c>
      <c r="O1102" s="130" t="str">
        <f t="shared" si="105"/>
        <v/>
      </c>
      <c r="P1102" s="131" t="str">
        <f t="shared" si="106"/>
        <v/>
      </c>
      <c r="Q1102" s="135" t="str">
        <f t="shared" si="107"/>
        <v/>
      </c>
      <c r="R1102" s="103"/>
      <c r="S1102" s="102"/>
      <c r="T1102" s="102"/>
      <c r="U1102" s="102"/>
    </row>
    <row r="1103" s="93" customFormat="1" customHeight="1" spans="2:21">
      <c r="B1103" s="94"/>
      <c r="C1103" s="95"/>
      <c r="D1103" s="95"/>
      <c r="E1103" s="95"/>
      <c r="F1103" s="96"/>
      <c r="G1103" s="97"/>
      <c r="H1103" s="98"/>
      <c r="I1103" s="129" t="str">
        <f>IF(B1103="","",_xlfn.XLOOKUP(N1103,#REF!,#REF!))</f>
        <v/>
      </c>
      <c r="J1103" s="126" t="str">
        <f>IF(B1103="","",_xlfn.XLOOKUP(N1103,#REF!,冷暖工资表!B:B))</f>
        <v/>
      </c>
      <c r="K1103" s="126" t="str">
        <f t="shared" si="102"/>
        <v/>
      </c>
      <c r="L1103" s="126" t="str">
        <f t="shared" si="103"/>
        <v/>
      </c>
      <c r="M1103" s="126" t="str">
        <f>IF(Q1103="","",_xlfn.XLOOKUP(Q1103,立项!W:W,立项!H:H))</f>
        <v/>
      </c>
      <c r="N1103" s="130" t="str">
        <f t="shared" si="104"/>
        <v/>
      </c>
      <c r="O1103" s="130" t="str">
        <f t="shared" si="105"/>
        <v/>
      </c>
      <c r="P1103" s="131" t="str">
        <f t="shared" si="106"/>
        <v/>
      </c>
      <c r="Q1103" s="135" t="str">
        <f t="shared" si="107"/>
        <v/>
      </c>
      <c r="R1103" s="103"/>
      <c r="S1103" s="102"/>
      <c r="T1103" s="102"/>
      <c r="U1103" s="102"/>
    </row>
    <row r="1104" s="93" customFormat="1" customHeight="1" spans="2:21">
      <c r="B1104" s="94"/>
      <c r="C1104" s="95"/>
      <c r="D1104" s="95"/>
      <c r="E1104" s="95"/>
      <c r="F1104" s="96"/>
      <c r="G1104" s="97"/>
      <c r="H1104" s="98"/>
      <c r="I1104" s="129" t="str">
        <f>IF(B1104="","",_xlfn.XLOOKUP(N1104,#REF!,#REF!))</f>
        <v/>
      </c>
      <c r="J1104" s="126" t="str">
        <f>IF(B1104="","",_xlfn.XLOOKUP(N1104,#REF!,冷暖工资表!B:B))</f>
        <v/>
      </c>
      <c r="K1104" s="126" t="str">
        <f t="shared" si="102"/>
        <v/>
      </c>
      <c r="L1104" s="126" t="str">
        <f t="shared" si="103"/>
        <v/>
      </c>
      <c r="M1104" s="126" t="str">
        <f>IF(Q1104="","",_xlfn.XLOOKUP(Q1104,立项!W:W,立项!H:H))</f>
        <v/>
      </c>
      <c r="N1104" s="130" t="str">
        <f t="shared" si="104"/>
        <v/>
      </c>
      <c r="O1104" s="130" t="str">
        <f t="shared" si="105"/>
        <v/>
      </c>
      <c r="P1104" s="131" t="str">
        <f t="shared" si="106"/>
        <v/>
      </c>
      <c r="Q1104" s="135" t="str">
        <f t="shared" si="107"/>
        <v/>
      </c>
      <c r="R1104" s="103"/>
      <c r="S1104" s="102"/>
      <c r="T1104" s="102"/>
      <c r="U1104" s="102"/>
    </row>
    <row r="1105" s="93" customFormat="1" customHeight="1" spans="2:21">
      <c r="B1105" s="94"/>
      <c r="C1105" s="95"/>
      <c r="D1105" s="95"/>
      <c r="E1105" s="95"/>
      <c r="F1105" s="96"/>
      <c r="G1105" s="97"/>
      <c r="H1105" s="98"/>
      <c r="I1105" s="129" t="str">
        <f>IF(B1105="","",_xlfn.XLOOKUP(N1105,#REF!,#REF!))</f>
        <v/>
      </c>
      <c r="J1105" s="126" t="str">
        <f>IF(B1105="","",_xlfn.XLOOKUP(N1105,#REF!,冷暖工资表!B:B))</f>
        <v/>
      </c>
      <c r="K1105" s="126" t="str">
        <f t="shared" si="102"/>
        <v/>
      </c>
      <c r="L1105" s="126" t="str">
        <f t="shared" si="103"/>
        <v/>
      </c>
      <c r="M1105" s="126" t="str">
        <f>IF(Q1105="","",_xlfn.XLOOKUP(Q1105,立项!W:W,立项!H:H))</f>
        <v/>
      </c>
      <c r="N1105" s="130" t="str">
        <f t="shared" si="104"/>
        <v/>
      </c>
      <c r="O1105" s="130" t="str">
        <f t="shared" si="105"/>
        <v/>
      </c>
      <c r="P1105" s="131" t="str">
        <f t="shared" si="106"/>
        <v/>
      </c>
      <c r="Q1105" s="135" t="str">
        <f t="shared" si="107"/>
        <v/>
      </c>
      <c r="R1105" s="103"/>
      <c r="S1105" s="102"/>
      <c r="T1105" s="102"/>
      <c r="U1105" s="102"/>
    </row>
    <row r="1106" s="93" customFormat="1" customHeight="1" spans="2:21">
      <c r="B1106" s="94"/>
      <c r="C1106" s="95"/>
      <c r="D1106" s="95"/>
      <c r="E1106" s="95"/>
      <c r="F1106" s="96"/>
      <c r="G1106" s="97"/>
      <c r="H1106" s="98"/>
      <c r="I1106" s="129" t="str">
        <f>IF(B1106="","",_xlfn.XLOOKUP(N1106,#REF!,#REF!))</f>
        <v/>
      </c>
      <c r="J1106" s="126" t="str">
        <f>IF(B1106="","",_xlfn.XLOOKUP(N1106,#REF!,冷暖工资表!B:B))</f>
        <v/>
      </c>
      <c r="K1106" s="126" t="str">
        <f t="shared" si="102"/>
        <v/>
      </c>
      <c r="L1106" s="126" t="str">
        <f t="shared" si="103"/>
        <v/>
      </c>
      <c r="M1106" s="126" t="str">
        <f>IF(Q1106="","",_xlfn.XLOOKUP(Q1106,立项!W:W,立项!H:H))</f>
        <v/>
      </c>
      <c r="N1106" s="130" t="str">
        <f t="shared" si="104"/>
        <v/>
      </c>
      <c r="O1106" s="130" t="str">
        <f t="shared" si="105"/>
        <v/>
      </c>
      <c r="P1106" s="131" t="str">
        <f t="shared" si="106"/>
        <v/>
      </c>
      <c r="Q1106" s="135" t="str">
        <f t="shared" si="107"/>
        <v/>
      </c>
      <c r="R1106" s="103"/>
      <c r="S1106" s="102"/>
      <c r="T1106" s="102"/>
      <c r="U1106" s="102"/>
    </row>
    <row r="1107" s="93" customFormat="1" customHeight="1" spans="2:21">
      <c r="B1107" s="94"/>
      <c r="C1107" s="95"/>
      <c r="D1107" s="95"/>
      <c r="E1107" s="95"/>
      <c r="F1107" s="96"/>
      <c r="G1107" s="97"/>
      <c r="H1107" s="98"/>
      <c r="I1107" s="129" t="str">
        <f>IF(B1107="","",_xlfn.XLOOKUP(N1107,#REF!,#REF!))</f>
        <v/>
      </c>
      <c r="J1107" s="126" t="str">
        <f>IF(B1107="","",_xlfn.XLOOKUP(N1107,#REF!,冷暖工资表!B:B))</f>
        <v/>
      </c>
      <c r="K1107" s="126" t="str">
        <f t="shared" si="102"/>
        <v/>
      </c>
      <c r="L1107" s="126" t="str">
        <f t="shared" si="103"/>
        <v/>
      </c>
      <c r="M1107" s="126" t="str">
        <f>IF(Q1107="","",_xlfn.XLOOKUP(Q1107,立项!W:W,立项!H:H))</f>
        <v/>
      </c>
      <c r="N1107" s="130" t="str">
        <f t="shared" si="104"/>
        <v/>
      </c>
      <c r="O1107" s="130" t="str">
        <f t="shared" si="105"/>
        <v/>
      </c>
      <c r="P1107" s="131" t="str">
        <f t="shared" si="106"/>
        <v/>
      </c>
      <c r="Q1107" s="135" t="str">
        <f t="shared" si="107"/>
        <v/>
      </c>
      <c r="R1107" s="103"/>
      <c r="S1107" s="102"/>
      <c r="T1107" s="102"/>
      <c r="U1107" s="102"/>
    </row>
    <row r="1108" s="93" customFormat="1" customHeight="1" spans="2:21">
      <c r="B1108" s="94"/>
      <c r="C1108" s="95"/>
      <c r="D1108" s="95"/>
      <c r="E1108" s="95"/>
      <c r="F1108" s="96"/>
      <c r="G1108" s="97"/>
      <c r="H1108" s="98"/>
      <c r="I1108" s="129" t="str">
        <f>IF(B1108="","",_xlfn.XLOOKUP(N1108,#REF!,#REF!))</f>
        <v/>
      </c>
      <c r="J1108" s="126" t="str">
        <f>IF(B1108="","",_xlfn.XLOOKUP(N1108,#REF!,冷暖工资表!B:B))</f>
        <v/>
      </c>
      <c r="K1108" s="126" t="str">
        <f t="shared" si="102"/>
        <v/>
      </c>
      <c r="L1108" s="126" t="str">
        <f t="shared" si="103"/>
        <v/>
      </c>
      <c r="M1108" s="126" t="str">
        <f>IF(Q1108="","",_xlfn.XLOOKUP(Q1108,立项!W:W,立项!H:H))</f>
        <v/>
      </c>
      <c r="N1108" s="130" t="str">
        <f t="shared" si="104"/>
        <v/>
      </c>
      <c r="O1108" s="130" t="str">
        <f t="shared" si="105"/>
        <v/>
      </c>
      <c r="P1108" s="131" t="str">
        <f t="shared" si="106"/>
        <v/>
      </c>
      <c r="Q1108" s="135" t="str">
        <f t="shared" si="107"/>
        <v/>
      </c>
      <c r="R1108" s="103"/>
      <c r="S1108" s="102"/>
      <c r="T1108" s="102"/>
      <c r="U1108" s="102"/>
    </row>
    <row r="1109" s="93" customFormat="1" customHeight="1" spans="2:21">
      <c r="B1109" s="94"/>
      <c r="C1109" s="95"/>
      <c r="D1109" s="95"/>
      <c r="E1109" s="95"/>
      <c r="F1109" s="96"/>
      <c r="G1109" s="97"/>
      <c r="H1109" s="98"/>
      <c r="I1109" s="129" t="str">
        <f>IF(B1109="","",_xlfn.XLOOKUP(N1109,#REF!,#REF!))</f>
        <v/>
      </c>
      <c r="J1109" s="126" t="str">
        <f>IF(B1109="","",_xlfn.XLOOKUP(N1109,#REF!,冷暖工资表!B:B))</f>
        <v/>
      </c>
      <c r="K1109" s="126" t="str">
        <f t="shared" si="102"/>
        <v/>
      </c>
      <c r="L1109" s="126" t="str">
        <f t="shared" si="103"/>
        <v/>
      </c>
      <c r="M1109" s="126" t="str">
        <f>IF(Q1109="","",_xlfn.XLOOKUP(Q1109,立项!W:W,立项!H:H))</f>
        <v/>
      </c>
      <c r="N1109" s="130" t="str">
        <f t="shared" si="104"/>
        <v/>
      </c>
      <c r="O1109" s="130" t="str">
        <f t="shared" si="105"/>
        <v/>
      </c>
      <c r="P1109" s="131" t="str">
        <f t="shared" si="106"/>
        <v/>
      </c>
      <c r="Q1109" s="135" t="str">
        <f t="shared" si="107"/>
        <v/>
      </c>
      <c r="R1109" s="103"/>
      <c r="S1109" s="102"/>
      <c r="T1109" s="102"/>
      <c r="U1109" s="102"/>
    </row>
    <row r="1110" s="93" customFormat="1" customHeight="1" spans="2:21">
      <c r="B1110" s="94"/>
      <c r="C1110" s="95"/>
      <c r="D1110" s="95"/>
      <c r="E1110" s="95"/>
      <c r="F1110" s="96"/>
      <c r="G1110" s="97"/>
      <c r="H1110" s="98"/>
      <c r="I1110" s="129" t="str">
        <f>IF(B1110="","",_xlfn.XLOOKUP(N1110,#REF!,#REF!))</f>
        <v/>
      </c>
      <c r="J1110" s="126" t="str">
        <f>IF(B1110="","",_xlfn.XLOOKUP(N1110,#REF!,冷暖工资表!B:B))</f>
        <v/>
      </c>
      <c r="K1110" s="126" t="str">
        <f t="shared" si="102"/>
        <v/>
      </c>
      <c r="L1110" s="126" t="str">
        <f t="shared" si="103"/>
        <v/>
      </c>
      <c r="M1110" s="126" t="str">
        <f>IF(Q1110="","",_xlfn.XLOOKUP(Q1110,立项!W:W,立项!H:H))</f>
        <v/>
      </c>
      <c r="N1110" s="130" t="str">
        <f t="shared" si="104"/>
        <v/>
      </c>
      <c r="O1110" s="130" t="str">
        <f t="shared" si="105"/>
        <v/>
      </c>
      <c r="P1110" s="131" t="str">
        <f t="shared" si="106"/>
        <v/>
      </c>
      <c r="Q1110" s="135" t="str">
        <f t="shared" si="107"/>
        <v/>
      </c>
      <c r="R1110" s="103"/>
      <c r="S1110" s="102"/>
      <c r="T1110" s="102"/>
      <c r="U1110" s="102"/>
    </row>
    <row r="1111" s="93" customFormat="1" customHeight="1" spans="2:21">
      <c r="B1111" s="94"/>
      <c r="C1111" s="95"/>
      <c r="D1111" s="95"/>
      <c r="E1111" s="95"/>
      <c r="F1111" s="96"/>
      <c r="G1111" s="97"/>
      <c r="H1111" s="98"/>
      <c r="I1111" s="129" t="str">
        <f>IF(B1111="","",_xlfn.XLOOKUP(N1111,#REF!,#REF!))</f>
        <v/>
      </c>
      <c r="J1111" s="126" t="str">
        <f>IF(B1111="","",_xlfn.XLOOKUP(N1111,#REF!,冷暖工资表!B:B))</f>
        <v/>
      </c>
      <c r="K1111" s="126" t="str">
        <f t="shared" si="102"/>
        <v/>
      </c>
      <c r="L1111" s="126" t="str">
        <f t="shared" si="103"/>
        <v/>
      </c>
      <c r="M1111" s="126" t="str">
        <f>IF(Q1111="","",_xlfn.XLOOKUP(Q1111,立项!W:W,立项!H:H))</f>
        <v/>
      </c>
      <c r="N1111" s="130" t="str">
        <f t="shared" si="104"/>
        <v/>
      </c>
      <c r="O1111" s="130" t="str">
        <f t="shared" si="105"/>
        <v/>
      </c>
      <c r="P1111" s="131" t="str">
        <f t="shared" si="106"/>
        <v/>
      </c>
      <c r="Q1111" s="135" t="str">
        <f t="shared" si="107"/>
        <v/>
      </c>
      <c r="R1111" s="103"/>
      <c r="S1111" s="102"/>
      <c r="T1111" s="102"/>
      <c r="U1111" s="102"/>
    </row>
    <row r="1112" s="93" customFormat="1" customHeight="1" spans="2:21">
      <c r="B1112" s="94"/>
      <c r="C1112" s="95"/>
      <c r="D1112" s="95"/>
      <c r="E1112" s="95"/>
      <c r="F1112" s="96"/>
      <c r="G1112" s="97"/>
      <c r="H1112" s="98"/>
      <c r="I1112" s="129" t="str">
        <f>IF(B1112="","",_xlfn.XLOOKUP(N1112,#REF!,#REF!))</f>
        <v/>
      </c>
      <c r="J1112" s="126" t="str">
        <f>IF(B1112="","",_xlfn.XLOOKUP(N1112,#REF!,冷暖工资表!B:B))</f>
        <v/>
      </c>
      <c r="K1112" s="126" t="str">
        <f t="shared" si="102"/>
        <v/>
      </c>
      <c r="L1112" s="126" t="str">
        <f t="shared" si="103"/>
        <v/>
      </c>
      <c r="M1112" s="126" t="str">
        <f>IF(Q1112="","",_xlfn.XLOOKUP(Q1112,立项!W:W,立项!H:H))</f>
        <v/>
      </c>
      <c r="N1112" s="130" t="str">
        <f t="shared" si="104"/>
        <v/>
      </c>
      <c r="O1112" s="130" t="str">
        <f t="shared" si="105"/>
        <v/>
      </c>
      <c r="P1112" s="131" t="str">
        <f t="shared" si="106"/>
        <v/>
      </c>
      <c r="Q1112" s="135" t="str">
        <f t="shared" si="107"/>
        <v/>
      </c>
      <c r="R1112" s="103"/>
      <c r="S1112" s="102"/>
      <c r="T1112" s="102"/>
      <c r="U1112" s="102"/>
    </row>
    <row r="1113" s="93" customFormat="1" customHeight="1" spans="2:21">
      <c r="B1113" s="94"/>
      <c r="C1113" s="95"/>
      <c r="D1113" s="95"/>
      <c r="E1113" s="95"/>
      <c r="F1113" s="96"/>
      <c r="G1113" s="97"/>
      <c r="H1113" s="98"/>
      <c r="I1113" s="129" t="str">
        <f>IF(B1113="","",_xlfn.XLOOKUP(N1113,#REF!,#REF!))</f>
        <v/>
      </c>
      <c r="J1113" s="126" t="str">
        <f>IF(B1113="","",_xlfn.XLOOKUP(N1113,#REF!,冷暖工资表!B:B))</f>
        <v/>
      </c>
      <c r="K1113" s="126" t="str">
        <f t="shared" si="102"/>
        <v/>
      </c>
      <c r="L1113" s="126" t="str">
        <f t="shared" si="103"/>
        <v/>
      </c>
      <c r="M1113" s="126" t="str">
        <f>IF(Q1113="","",_xlfn.XLOOKUP(Q1113,立项!W:W,立项!H:H))</f>
        <v/>
      </c>
      <c r="N1113" s="130" t="str">
        <f t="shared" si="104"/>
        <v/>
      </c>
      <c r="O1113" s="130" t="str">
        <f t="shared" si="105"/>
        <v/>
      </c>
      <c r="P1113" s="131" t="str">
        <f t="shared" si="106"/>
        <v/>
      </c>
      <c r="Q1113" s="135" t="str">
        <f t="shared" si="107"/>
        <v/>
      </c>
      <c r="R1113" s="103"/>
      <c r="S1113" s="102"/>
      <c r="T1113" s="102"/>
      <c r="U1113" s="102"/>
    </row>
    <row r="1114" s="93" customFormat="1" customHeight="1" spans="2:21">
      <c r="B1114" s="94"/>
      <c r="C1114" s="95"/>
      <c r="D1114" s="95"/>
      <c r="E1114" s="95"/>
      <c r="F1114" s="96"/>
      <c r="G1114" s="97"/>
      <c r="H1114" s="98"/>
      <c r="I1114" s="129" t="str">
        <f>IF(B1114="","",_xlfn.XLOOKUP(N1114,#REF!,#REF!))</f>
        <v/>
      </c>
      <c r="J1114" s="126" t="str">
        <f>IF(B1114="","",_xlfn.XLOOKUP(N1114,#REF!,冷暖工资表!B:B))</f>
        <v/>
      </c>
      <c r="K1114" s="126" t="str">
        <f t="shared" si="102"/>
        <v/>
      </c>
      <c r="L1114" s="126" t="str">
        <f t="shared" si="103"/>
        <v/>
      </c>
      <c r="M1114" s="126" t="str">
        <f>IF(Q1114="","",_xlfn.XLOOKUP(Q1114,立项!W:W,立项!H:H))</f>
        <v/>
      </c>
      <c r="N1114" s="130" t="str">
        <f t="shared" si="104"/>
        <v/>
      </c>
      <c r="O1114" s="130" t="str">
        <f t="shared" si="105"/>
        <v/>
      </c>
      <c r="P1114" s="131" t="str">
        <f t="shared" si="106"/>
        <v/>
      </c>
      <c r="Q1114" s="135" t="str">
        <f t="shared" si="107"/>
        <v/>
      </c>
      <c r="R1114" s="103"/>
      <c r="S1114" s="102"/>
      <c r="T1114" s="102"/>
      <c r="U1114" s="102"/>
    </row>
    <row r="1115" s="93" customFormat="1" customHeight="1" spans="2:21">
      <c r="B1115" s="94"/>
      <c r="C1115" s="95"/>
      <c r="D1115" s="95"/>
      <c r="E1115" s="95"/>
      <c r="F1115" s="96"/>
      <c r="G1115" s="97"/>
      <c r="H1115" s="98"/>
      <c r="I1115" s="129" t="str">
        <f>IF(B1115="","",_xlfn.XLOOKUP(N1115,#REF!,#REF!))</f>
        <v/>
      </c>
      <c r="J1115" s="126" t="str">
        <f>IF(B1115="","",_xlfn.XLOOKUP(N1115,#REF!,冷暖工资表!B:B))</f>
        <v/>
      </c>
      <c r="K1115" s="126" t="str">
        <f t="shared" si="102"/>
        <v/>
      </c>
      <c r="L1115" s="126" t="str">
        <f t="shared" si="103"/>
        <v/>
      </c>
      <c r="M1115" s="126" t="str">
        <f>IF(Q1115="","",_xlfn.XLOOKUP(Q1115,立项!W:W,立项!H:H))</f>
        <v/>
      </c>
      <c r="N1115" s="130" t="str">
        <f t="shared" si="104"/>
        <v/>
      </c>
      <c r="O1115" s="130" t="str">
        <f t="shared" si="105"/>
        <v/>
      </c>
      <c r="P1115" s="131" t="str">
        <f t="shared" si="106"/>
        <v/>
      </c>
      <c r="Q1115" s="135" t="str">
        <f t="shared" si="107"/>
        <v/>
      </c>
      <c r="R1115" s="103"/>
      <c r="S1115" s="102"/>
      <c r="T1115" s="102"/>
      <c r="U1115" s="102"/>
    </row>
    <row r="1116" s="93" customFormat="1" customHeight="1" spans="2:21">
      <c r="B1116" s="94"/>
      <c r="C1116" s="95"/>
      <c r="D1116" s="95"/>
      <c r="E1116" s="95"/>
      <c r="F1116" s="96"/>
      <c r="G1116" s="97"/>
      <c r="H1116" s="98"/>
      <c r="I1116" s="129" t="str">
        <f>IF(B1116="","",_xlfn.XLOOKUP(N1116,#REF!,#REF!))</f>
        <v/>
      </c>
      <c r="J1116" s="126" t="str">
        <f>IF(B1116="","",_xlfn.XLOOKUP(N1116,#REF!,冷暖工资表!B:B))</f>
        <v/>
      </c>
      <c r="K1116" s="126" t="str">
        <f t="shared" si="102"/>
        <v/>
      </c>
      <c r="L1116" s="126" t="str">
        <f t="shared" si="103"/>
        <v/>
      </c>
      <c r="M1116" s="126" t="str">
        <f>IF(Q1116="","",_xlfn.XLOOKUP(Q1116,立项!W:W,立项!H:H))</f>
        <v/>
      </c>
      <c r="N1116" s="130" t="str">
        <f t="shared" si="104"/>
        <v/>
      </c>
      <c r="O1116" s="130" t="str">
        <f t="shared" si="105"/>
        <v/>
      </c>
      <c r="P1116" s="131" t="str">
        <f t="shared" si="106"/>
        <v/>
      </c>
      <c r="Q1116" s="135" t="str">
        <f t="shared" si="107"/>
        <v/>
      </c>
      <c r="R1116" s="103"/>
      <c r="S1116" s="102"/>
      <c r="T1116" s="102"/>
      <c r="U1116" s="102"/>
    </row>
    <row r="1117" s="93" customFormat="1" customHeight="1" spans="2:21">
      <c r="B1117" s="94"/>
      <c r="C1117" s="95"/>
      <c r="D1117" s="95"/>
      <c r="E1117" s="95"/>
      <c r="F1117" s="96"/>
      <c r="G1117" s="97"/>
      <c r="H1117" s="98"/>
      <c r="I1117" s="129" t="str">
        <f>IF(B1117="","",_xlfn.XLOOKUP(N1117,#REF!,#REF!))</f>
        <v/>
      </c>
      <c r="J1117" s="126" t="str">
        <f>IF(B1117="","",_xlfn.XLOOKUP(N1117,#REF!,冷暖工资表!B:B))</f>
        <v/>
      </c>
      <c r="K1117" s="126" t="str">
        <f t="shared" si="102"/>
        <v/>
      </c>
      <c r="L1117" s="126" t="str">
        <f t="shared" si="103"/>
        <v/>
      </c>
      <c r="M1117" s="126" t="str">
        <f>IF(Q1117="","",_xlfn.XLOOKUP(Q1117,立项!W:W,立项!H:H))</f>
        <v/>
      </c>
      <c r="N1117" s="130" t="str">
        <f t="shared" si="104"/>
        <v/>
      </c>
      <c r="O1117" s="130" t="str">
        <f t="shared" si="105"/>
        <v/>
      </c>
      <c r="P1117" s="131" t="str">
        <f t="shared" si="106"/>
        <v/>
      </c>
      <c r="Q1117" s="135" t="str">
        <f t="shared" si="107"/>
        <v/>
      </c>
      <c r="R1117" s="103"/>
      <c r="S1117" s="102"/>
      <c r="T1117" s="102"/>
      <c r="U1117" s="102"/>
    </row>
    <row r="1118" s="93" customFormat="1" customHeight="1" spans="2:21">
      <c r="B1118" s="94"/>
      <c r="C1118" s="95"/>
      <c r="D1118" s="95"/>
      <c r="E1118" s="95"/>
      <c r="F1118" s="96"/>
      <c r="G1118" s="97"/>
      <c r="H1118" s="98"/>
      <c r="I1118" s="129" t="str">
        <f>IF(B1118="","",_xlfn.XLOOKUP(N1118,#REF!,#REF!))</f>
        <v/>
      </c>
      <c r="J1118" s="126" t="str">
        <f>IF(B1118="","",_xlfn.XLOOKUP(N1118,#REF!,冷暖工资表!B:B))</f>
        <v/>
      </c>
      <c r="K1118" s="126" t="str">
        <f t="shared" si="102"/>
        <v/>
      </c>
      <c r="L1118" s="126" t="str">
        <f t="shared" si="103"/>
        <v/>
      </c>
      <c r="M1118" s="126" t="str">
        <f>IF(Q1118="","",_xlfn.XLOOKUP(Q1118,立项!W:W,立项!H:H))</f>
        <v/>
      </c>
      <c r="N1118" s="130" t="str">
        <f t="shared" si="104"/>
        <v/>
      </c>
      <c r="O1118" s="130" t="str">
        <f t="shared" si="105"/>
        <v/>
      </c>
      <c r="P1118" s="131" t="str">
        <f t="shared" si="106"/>
        <v/>
      </c>
      <c r="Q1118" s="135" t="str">
        <f t="shared" si="107"/>
        <v/>
      </c>
      <c r="R1118" s="103"/>
      <c r="S1118" s="102"/>
      <c r="T1118" s="102"/>
      <c r="U1118" s="102"/>
    </row>
    <row r="1119" s="93" customFormat="1" customHeight="1" spans="2:21">
      <c r="B1119" s="94"/>
      <c r="C1119" s="95"/>
      <c r="D1119" s="95"/>
      <c r="E1119" s="95"/>
      <c r="F1119" s="96"/>
      <c r="G1119" s="97"/>
      <c r="H1119" s="98"/>
      <c r="I1119" s="129" t="str">
        <f>IF(B1119="","",_xlfn.XLOOKUP(N1119,#REF!,#REF!))</f>
        <v/>
      </c>
      <c r="J1119" s="126" t="str">
        <f>IF(B1119="","",_xlfn.XLOOKUP(N1119,#REF!,冷暖工资表!B:B))</f>
        <v/>
      </c>
      <c r="K1119" s="126" t="str">
        <f t="shared" si="102"/>
        <v/>
      </c>
      <c r="L1119" s="126" t="str">
        <f t="shared" si="103"/>
        <v/>
      </c>
      <c r="M1119" s="126" t="str">
        <f>IF(Q1119="","",_xlfn.XLOOKUP(Q1119,立项!W:W,立项!H:H))</f>
        <v/>
      </c>
      <c r="N1119" s="130" t="str">
        <f t="shared" si="104"/>
        <v/>
      </c>
      <c r="O1119" s="130" t="str">
        <f t="shared" si="105"/>
        <v/>
      </c>
      <c r="P1119" s="131" t="str">
        <f t="shared" si="106"/>
        <v/>
      </c>
      <c r="Q1119" s="135" t="str">
        <f t="shared" si="107"/>
        <v/>
      </c>
      <c r="R1119" s="103"/>
      <c r="S1119" s="102"/>
      <c r="T1119" s="102"/>
      <c r="U1119" s="102"/>
    </row>
    <row r="1120" s="93" customFormat="1" customHeight="1" spans="2:21">
      <c r="B1120" s="94"/>
      <c r="C1120" s="95"/>
      <c r="D1120" s="95"/>
      <c r="E1120" s="95"/>
      <c r="F1120" s="96"/>
      <c r="G1120" s="97"/>
      <c r="H1120" s="98"/>
      <c r="I1120" s="129" t="str">
        <f>IF(B1120="","",_xlfn.XLOOKUP(N1120,#REF!,#REF!))</f>
        <v/>
      </c>
      <c r="J1120" s="126" t="str">
        <f>IF(B1120="","",_xlfn.XLOOKUP(N1120,#REF!,冷暖工资表!B:B))</f>
        <v/>
      </c>
      <c r="K1120" s="126" t="str">
        <f t="shared" si="102"/>
        <v/>
      </c>
      <c r="L1120" s="126" t="str">
        <f t="shared" si="103"/>
        <v/>
      </c>
      <c r="M1120" s="126" t="str">
        <f>IF(Q1120="","",_xlfn.XLOOKUP(Q1120,立项!W:W,立项!H:H))</f>
        <v/>
      </c>
      <c r="N1120" s="130" t="str">
        <f t="shared" si="104"/>
        <v/>
      </c>
      <c r="O1120" s="130" t="str">
        <f t="shared" si="105"/>
        <v/>
      </c>
      <c r="P1120" s="131" t="str">
        <f t="shared" si="106"/>
        <v/>
      </c>
      <c r="Q1120" s="135" t="str">
        <f t="shared" si="107"/>
        <v/>
      </c>
      <c r="R1120" s="103"/>
      <c r="S1120" s="102"/>
      <c r="T1120" s="102"/>
      <c r="U1120" s="102"/>
    </row>
    <row r="1121" s="93" customFormat="1" customHeight="1" spans="2:21">
      <c r="B1121" s="94"/>
      <c r="C1121" s="95"/>
      <c r="D1121" s="95"/>
      <c r="E1121" s="95"/>
      <c r="F1121" s="96"/>
      <c r="G1121" s="97"/>
      <c r="H1121" s="98"/>
      <c r="I1121" s="129" t="str">
        <f>IF(B1121="","",_xlfn.XLOOKUP(N1121,#REF!,#REF!))</f>
        <v/>
      </c>
      <c r="J1121" s="126" t="str">
        <f>IF(B1121="","",_xlfn.XLOOKUP(N1121,#REF!,冷暖工资表!B:B))</f>
        <v/>
      </c>
      <c r="K1121" s="126" t="str">
        <f t="shared" si="102"/>
        <v/>
      </c>
      <c r="L1121" s="126" t="str">
        <f t="shared" si="103"/>
        <v/>
      </c>
      <c r="M1121" s="126" t="str">
        <f>IF(Q1121="","",_xlfn.XLOOKUP(Q1121,立项!W:W,立项!H:H))</f>
        <v/>
      </c>
      <c r="N1121" s="130" t="str">
        <f t="shared" si="104"/>
        <v/>
      </c>
      <c r="O1121" s="130" t="str">
        <f t="shared" si="105"/>
        <v/>
      </c>
      <c r="P1121" s="131" t="str">
        <f t="shared" si="106"/>
        <v/>
      </c>
      <c r="Q1121" s="135" t="str">
        <f t="shared" si="107"/>
        <v/>
      </c>
      <c r="R1121" s="103"/>
      <c r="S1121" s="102"/>
      <c r="T1121" s="102"/>
      <c r="U1121" s="102"/>
    </row>
    <row r="1122" s="93" customFormat="1" customHeight="1" spans="2:21">
      <c r="B1122" s="94"/>
      <c r="C1122" s="95"/>
      <c r="D1122" s="95"/>
      <c r="E1122" s="95"/>
      <c r="F1122" s="96"/>
      <c r="G1122" s="97"/>
      <c r="H1122" s="98"/>
      <c r="I1122" s="129" t="str">
        <f>IF(B1122="","",_xlfn.XLOOKUP(N1122,#REF!,#REF!))</f>
        <v/>
      </c>
      <c r="J1122" s="126" t="str">
        <f>IF(B1122="","",_xlfn.XLOOKUP(N1122,#REF!,冷暖工资表!B:B))</f>
        <v/>
      </c>
      <c r="K1122" s="126" t="str">
        <f t="shared" si="102"/>
        <v/>
      </c>
      <c r="L1122" s="126" t="str">
        <f t="shared" si="103"/>
        <v/>
      </c>
      <c r="M1122" s="126" t="str">
        <f>IF(Q1122="","",_xlfn.XLOOKUP(Q1122,立项!W:W,立项!H:H))</f>
        <v/>
      </c>
      <c r="N1122" s="130" t="str">
        <f t="shared" si="104"/>
        <v/>
      </c>
      <c r="O1122" s="130" t="str">
        <f t="shared" si="105"/>
        <v/>
      </c>
      <c r="P1122" s="131" t="str">
        <f t="shared" si="106"/>
        <v/>
      </c>
      <c r="Q1122" s="135" t="str">
        <f t="shared" si="107"/>
        <v/>
      </c>
      <c r="R1122" s="103"/>
      <c r="S1122" s="102"/>
      <c r="T1122" s="102"/>
      <c r="U1122" s="102"/>
    </row>
    <row r="1123" s="93" customFormat="1" customHeight="1" spans="2:21">
      <c r="B1123" s="94"/>
      <c r="C1123" s="95"/>
      <c r="D1123" s="95"/>
      <c r="E1123" s="95"/>
      <c r="F1123" s="96"/>
      <c r="G1123" s="97"/>
      <c r="H1123" s="98"/>
      <c r="I1123" s="129" t="str">
        <f>IF(B1123="","",_xlfn.XLOOKUP(N1123,#REF!,#REF!))</f>
        <v/>
      </c>
      <c r="J1123" s="126" t="str">
        <f>IF(B1123="","",_xlfn.XLOOKUP(N1123,#REF!,冷暖工资表!B:B))</f>
        <v/>
      </c>
      <c r="K1123" s="126" t="str">
        <f t="shared" si="102"/>
        <v/>
      </c>
      <c r="L1123" s="126" t="str">
        <f t="shared" si="103"/>
        <v/>
      </c>
      <c r="M1123" s="126" t="str">
        <f>IF(Q1123="","",_xlfn.XLOOKUP(Q1123,立项!W:W,立项!H:H))</f>
        <v/>
      </c>
      <c r="N1123" s="130" t="str">
        <f t="shared" si="104"/>
        <v/>
      </c>
      <c r="O1123" s="130" t="str">
        <f t="shared" si="105"/>
        <v/>
      </c>
      <c r="P1123" s="131" t="str">
        <f t="shared" si="106"/>
        <v/>
      </c>
      <c r="Q1123" s="135" t="str">
        <f t="shared" si="107"/>
        <v/>
      </c>
      <c r="R1123" s="103"/>
      <c r="S1123" s="102"/>
      <c r="T1123" s="102"/>
      <c r="U1123" s="102"/>
    </row>
    <row r="1124" s="93" customFormat="1" customHeight="1" spans="2:21">
      <c r="B1124" s="94"/>
      <c r="C1124" s="95"/>
      <c r="D1124" s="95"/>
      <c r="E1124" s="95"/>
      <c r="F1124" s="96"/>
      <c r="G1124" s="97"/>
      <c r="H1124" s="98"/>
      <c r="I1124" s="129" t="str">
        <f>IF(B1124="","",_xlfn.XLOOKUP(N1124,#REF!,#REF!))</f>
        <v/>
      </c>
      <c r="J1124" s="126" t="str">
        <f>IF(B1124="","",_xlfn.XLOOKUP(N1124,#REF!,冷暖工资表!B:B))</f>
        <v/>
      </c>
      <c r="K1124" s="126" t="str">
        <f t="shared" si="102"/>
        <v/>
      </c>
      <c r="L1124" s="126" t="str">
        <f t="shared" si="103"/>
        <v/>
      </c>
      <c r="M1124" s="126" t="str">
        <f>IF(Q1124="","",_xlfn.XLOOKUP(Q1124,立项!W:W,立项!H:H))</f>
        <v/>
      </c>
      <c r="N1124" s="130" t="str">
        <f t="shared" si="104"/>
        <v/>
      </c>
      <c r="O1124" s="130" t="str">
        <f t="shared" si="105"/>
        <v/>
      </c>
      <c r="P1124" s="131" t="str">
        <f t="shared" si="106"/>
        <v/>
      </c>
      <c r="Q1124" s="135" t="str">
        <f t="shared" si="107"/>
        <v/>
      </c>
      <c r="R1124" s="103"/>
      <c r="S1124" s="102"/>
      <c r="T1124" s="102"/>
      <c r="U1124" s="102"/>
    </row>
    <row r="1125" s="93" customFormat="1" customHeight="1" spans="2:21">
      <c r="B1125" s="94"/>
      <c r="C1125" s="95"/>
      <c r="D1125" s="95"/>
      <c r="E1125" s="95"/>
      <c r="F1125" s="96"/>
      <c r="G1125" s="97"/>
      <c r="H1125" s="98"/>
      <c r="I1125" s="129" t="str">
        <f>IF(B1125="","",_xlfn.XLOOKUP(N1125,#REF!,#REF!))</f>
        <v/>
      </c>
      <c r="J1125" s="126" t="str">
        <f>IF(B1125="","",_xlfn.XLOOKUP(N1125,#REF!,冷暖工资表!B:B))</f>
        <v/>
      </c>
      <c r="K1125" s="126" t="str">
        <f t="shared" si="102"/>
        <v/>
      </c>
      <c r="L1125" s="126" t="str">
        <f t="shared" si="103"/>
        <v/>
      </c>
      <c r="M1125" s="126" t="str">
        <f>IF(Q1125="","",_xlfn.XLOOKUP(Q1125,立项!W:W,立项!H:H))</f>
        <v/>
      </c>
      <c r="N1125" s="130" t="str">
        <f t="shared" si="104"/>
        <v/>
      </c>
      <c r="O1125" s="130" t="str">
        <f t="shared" si="105"/>
        <v/>
      </c>
      <c r="P1125" s="131" t="str">
        <f t="shared" si="106"/>
        <v/>
      </c>
      <c r="Q1125" s="135" t="str">
        <f t="shared" si="107"/>
        <v/>
      </c>
      <c r="R1125" s="103"/>
      <c r="S1125" s="102"/>
      <c r="T1125" s="102"/>
      <c r="U1125" s="102"/>
    </row>
    <row r="1126" s="93" customFormat="1" customHeight="1" spans="2:21">
      <c r="B1126" s="94"/>
      <c r="C1126" s="95"/>
      <c r="D1126" s="95"/>
      <c r="E1126" s="95"/>
      <c r="F1126" s="96"/>
      <c r="G1126" s="97"/>
      <c r="H1126" s="98"/>
      <c r="I1126" s="129" t="str">
        <f>IF(B1126="","",_xlfn.XLOOKUP(N1126,#REF!,#REF!))</f>
        <v/>
      </c>
      <c r="J1126" s="126" t="str">
        <f>IF(B1126="","",_xlfn.XLOOKUP(N1126,#REF!,冷暖工资表!B:B))</f>
        <v/>
      </c>
      <c r="K1126" s="126" t="str">
        <f t="shared" si="102"/>
        <v/>
      </c>
      <c r="L1126" s="126" t="str">
        <f t="shared" si="103"/>
        <v/>
      </c>
      <c r="M1126" s="126" t="str">
        <f>IF(Q1126="","",_xlfn.XLOOKUP(Q1126,立项!W:W,立项!H:H))</f>
        <v/>
      </c>
      <c r="N1126" s="130" t="str">
        <f t="shared" si="104"/>
        <v/>
      </c>
      <c r="O1126" s="130" t="str">
        <f t="shared" si="105"/>
        <v/>
      </c>
      <c r="P1126" s="131" t="str">
        <f t="shared" si="106"/>
        <v/>
      </c>
      <c r="Q1126" s="135" t="str">
        <f t="shared" si="107"/>
        <v/>
      </c>
      <c r="R1126" s="103"/>
      <c r="S1126" s="102"/>
      <c r="T1126" s="102"/>
      <c r="U1126" s="102"/>
    </row>
    <row r="1127" s="93" customFormat="1" customHeight="1" spans="2:21">
      <c r="B1127" s="94"/>
      <c r="C1127" s="95"/>
      <c r="D1127" s="95"/>
      <c r="E1127" s="95"/>
      <c r="F1127" s="96"/>
      <c r="G1127" s="97"/>
      <c r="H1127" s="98"/>
      <c r="I1127" s="129" t="str">
        <f>IF(B1127="","",_xlfn.XLOOKUP(N1127,#REF!,#REF!))</f>
        <v/>
      </c>
      <c r="J1127" s="126" t="str">
        <f>IF(B1127="","",_xlfn.XLOOKUP(N1127,#REF!,冷暖工资表!B:B))</f>
        <v/>
      </c>
      <c r="K1127" s="126" t="str">
        <f t="shared" si="102"/>
        <v/>
      </c>
      <c r="L1127" s="126" t="str">
        <f t="shared" si="103"/>
        <v/>
      </c>
      <c r="M1127" s="126" t="str">
        <f>IF(Q1127="","",_xlfn.XLOOKUP(Q1127,立项!W:W,立项!H:H))</f>
        <v/>
      </c>
      <c r="N1127" s="130" t="str">
        <f t="shared" si="104"/>
        <v/>
      </c>
      <c r="O1127" s="130" t="str">
        <f t="shared" si="105"/>
        <v/>
      </c>
      <c r="P1127" s="131" t="str">
        <f t="shared" si="106"/>
        <v/>
      </c>
      <c r="Q1127" s="135" t="str">
        <f t="shared" si="107"/>
        <v/>
      </c>
      <c r="R1127" s="103"/>
      <c r="S1127" s="102"/>
      <c r="T1127" s="102"/>
      <c r="U1127" s="102"/>
    </row>
    <row r="1128" s="93" customFormat="1" customHeight="1" spans="2:21">
      <c r="B1128" s="94"/>
      <c r="C1128" s="95"/>
      <c r="D1128" s="95"/>
      <c r="E1128" s="95"/>
      <c r="F1128" s="96"/>
      <c r="G1128" s="97"/>
      <c r="H1128" s="98"/>
      <c r="I1128" s="129" t="str">
        <f>IF(B1128="","",_xlfn.XLOOKUP(N1128,#REF!,#REF!))</f>
        <v/>
      </c>
      <c r="J1128" s="126" t="str">
        <f>IF(B1128="","",_xlfn.XLOOKUP(N1128,#REF!,冷暖工资表!B:B))</f>
        <v/>
      </c>
      <c r="K1128" s="126" t="str">
        <f t="shared" si="102"/>
        <v/>
      </c>
      <c r="L1128" s="126" t="str">
        <f t="shared" si="103"/>
        <v/>
      </c>
      <c r="M1128" s="126" t="str">
        <f>IF(Q1128="","",_xlfn.XLOOKUP(Q1128,立项!W:W,立项!H:H))</f>
        <v/>
      </c>
      <c r="N1128" s="130" t="str">
        <f t="shared" si="104"/>
        <v/>
      </c>
      <c r="O1128" s="130" t="str">
        <f t="shared" si="105"/>
        <v/>
      </c>
      <c r="P1128" s="131" t="str">
        <f t="shared" si="106"/>
        <v/>
      </c>
      <c r="Q1128" s="135" t="str">
        <f t="shared" si="107"/>
        <v/>
      </c>
      <c r="R1128" s="103"/>
      <c r="S1128" s="102"/>
      <c r="T1128" s="102"/>
      <c r="U1128" s="102"/>
    </row>
    <row r="1129" s="93" customFormat="1" customHeight="1" spans="2:21">
      <c r="B1129" s="94"/>
      <c r="C1129" s="95"/>
      <c r="D1129" s="95"/>
      <c r="E1129" s="95"/>
      <c r="F1129" s="96"/>
      <c r="G1129" s="97"/>
      <c r="H1129" s="98"/>
      <c r="I1129" s="129" t="str">
        <f>IF(B1129="","",_xlfn.XLOOKUP(N1129,#REF!,#REF!))</f>
        <v/>
      </c>
      <c r="J1129" s="126" t="str">
        <f>IF(B1129="","",_xlfn.XLOOKUP(N1129,#REF!,冷暖工资表!B:B))</f>
        <v/>
      </c>
      <c r="K1129" s="126" t="str">
        <f t="shared" si="102"/>
        <v/>
      </c>
      <c r="L1129" s="126" t="str">
        <f t="shared" si="103"/>
        <v/>
      </c>
      <c r="M1129" s="126" t="str">
        <f>IF(Q1129="","",_xlfn.XLOOKUP(Q1129,立项!W:W,立项!H:H))</f>
        <v/>
      </c>
      <c r="N1129" s="130" t="str">
        <f t="shared" si="104"/>
        <v/>
      </c>
      <c r="O1129" s="130" t="str">
        <f t="shared" si="105"/>
        <v/>
      </c>
      <c r="P1129" s="131" t="str">
        <f t="shared" si="106"/>
        <v/>
      </c>
      <c r="Q1129" s="135" t="str">
        <f t="shared" si="107"/>
        <v/>
      </c>
      <c r="R1129" s="103"/>
      <c r="S1129" s="102"/>
      <c r="T1129" s="102"/>
      <c r="U1129" s="102"/>
    </row>
    <row r="1130" s="93" customFormat="1" customHeight="1" spans="2:21">
      <c r="B1130" s="94"/>
      <c r="C1130" s="95"/>
      <c r="D1130" s="95"/>
      <c r="E1130" s="95"/>
      <c r="F1130" s="96"/>
      <c r="G1130" s="97"/>
      <c r="H1130" s="98"/>
      <c r="I1130" s="129" t="str">
        <f>IF(B1130="","",_xlfn.XLOOKUP(N1130,#REF!,#REF!))</f>
        <v/>
      </c>
      <c r="J1130" s="126" t="str">
        <f>IF(B1130="","",_xlfn.XLOOKUP(N1130,#REF!,冷暖工资表!B:B))</f>
        <v/>
      </c>
      <c r="K1130" s="126" t="str">
        <f t="shared" si="102"/>
        <v/>
      </c>
      <c r="L1130" s="126" t="str">
        <f t="shared" si="103"/>
        <v/>
      </c>
      <c r="M1130" s="126" t="str">
        <f>IF(Q1130="","",_xlfn.XLOOKUP(Q1130,立项!W:W,立项!H:H))</f>
        <v/>
      </c>
      <c r="N1130" s="130" t="str">
        <f t="shared" si="104"/>
        <v/>
      </c>
      <c r="O1130" s="130" t="str">
        <f t="shared" si="105"/>
        <v/>
      </c>
      <c r="P1130" s="131" t="str">
        <f t="shared" si="106"/>
        <v/>
      </c>
      <c r="Q1130" s="135" t="str">
        <f t="shared" si="107"/>
        <v/>
      </c>
      <c r="R1130" s="103"/>
      <c r="S1130" s="102"/>
      <c r="T1130" s="102"/>
      <c r="U1130" s="102"/>
    </row>
    <row r="1131" s="93" customFormat="1" customHeight="1" spans="2:21">
      <c r="B1131" s="94"/>
      <c r="C1131" s="95"/>
      <c r="D1131" s="95"/>
      <c r="E1131" s="95"/>
      <c r="F1131" s="96"/>
      <c r="G1131" s="97"/>
      <c r="H1131" s="98"/>
      <c r="I1131" s="129" t="str">
        <f>IF(B1131="","",_xlfn.XLOOKUP(N1131,#REF!,#REF!))</f>
        <v/>
      </c>
      <c r="J1131" s="126" t="str">
        <f>IF(B1131="","",_xlfn.XLOOKUP(N1131,#REF!,冷暖工资表!B:B))</f>
        <v/>
      </c>
      <c r="K1131" s="126" t="str">
        <f t="shared" si="102"/>
        <v/>
      </c>
      <c r="L1131" s="126" t="str">
        <f t="shared" si="103"/>
        <v/>
      </c>
      <c r="M1131" s="126" t="str">
        <f>IF(Q1131="","",_xlfn.XLOOKUP(Q1131,立项!W:W,立项!H:H))</f>
        <v/>
      </c>
      <c r="N1131" s="130" t="str">
        <f t="shared" si="104"/>
        <v/>
      </c>
      <c r="O1131" s="130" t="str">
        <f t="shared" si="105"/>
        <v/>
      </c>
      <c r="P1131" s="131" t="str">
        <f t="shared" si="106"/>
        <v/>
      </c>
      <c r="Q1131" s="135" t="str">
        <f t="shared" si="107"/>
        <v/>
      </c>
      <c r="R1131" s="103"/>
      <c r="S1131" s="102"/>
      <c r="T1131" s="102"/>
      <c r="U1131" s="102"/>
    </row>
    <row r="1132" s="93" customFormat="1" customHeight="1" spans="2:21">
      <c r="B1132" s="94"/>
      <c r="C1132" s="95"/>
      <c r="D1132" s="95"/>
      <c r="E1132" s="95"/>
      <c r="F1132" s="96"/>
      <c r="G1132" s="97"/>
      <c r="H1132" s="98"/>
      <c r="I1132" s="129" t="str">
        <f>IF(B1132="","",_xlfn.XLOOKUP(N1132,#REF!,#REF!))</f>
        <v/>
      </c>
      <c r="J1132" s="126" t="str">
        <f>IF(B1132="","",_xlfn.XLOOKUP(N1132,#REF!,冷暖工资表!B:B))</f>
        <v/>
      </c>
      <c r="K1132" s="126" t="str">
        <f t="shared" si="102"/>
        <v/>
      </c>
      <c r="L1132" s="126" t="str">
        <f t="shared" si="103"/>
        <v/>
      </c>
      <c r="M1132" s="126" t="str">
        <f>IF(Q1132="","",_xlfn.XLOOKUP(Q1132,立项!W:W,立项!H:H))</f>
        <v/>
      </c>
      <c r="N1132" s="130" t="str">
        <f t="shared" si="104"/>
        <v/>
      </c>
      <c r="O1132" s="130" t="str">
        <f t="shared" si="105"/>
        <v/>
      </c>
      <c r="P1132" s="131" t="str">
        <f t="shared" si="106"/>
        <v/>
      </c>
      <c r="Q1132" s="135" t="str">
        <f t="shared" si="107"/>
        <v/>
      </c>
      <c r="R1132" s="103"/>
      <c r="S1132" s="102"/>
      <c r="T1132" s="102"/>
      <c r="U1132" s="102"/>
    </row>
    <row r="1133" s="93" customFormat="1" customHeight="1" spans="2:21">
      <c r="B1133" s="94"/>
      <c r="C1133" s="95"/>
      <c r="D1133" s="95"/>
      <c r="E1133" s="95"/>
      <c r="F1133" s="96"/>
      <c r="G1133" s="97"/>
      <c r="H1133" s="98"/>
      <c r="I1133" s="129" t="str">
        <f>IF(B1133="","",_xlfn.XLOOKUP(N1133,#REF!,#REF!))</f>
        <v/>
      </c>
      <c r="J1133" s="126" t="str">
        <f>IF(B1133="","",_xlfn.XLOOKUP(N1133,#REF!,冷暖工资表!B:B))</f>
        <v/>
      </c>
      <c r="K1133" s="126" t="str">
        <f t="shared" si="102"/>
        <v/>
      </c>
      <c r="L1133" s="126" t="str">
        <f t="shared" si="103"/>
        <v/>
      </c>
      <c r="M1133" s="126" t="str">
        <f>IF(Q1133="","",_xlfn.XLOOKUP(Q1133,立项!W:W,立项!H:H))</f>
        <v/>
      </c>
      <c r="N1133" s="130" t="str">
        <f t="shared" si="104"/>
        <v/>
      </c>
      <c r="O1133" s="130" t="str">
        <f t="shared" si="105"/>
        <v/>
      </c>
      <c r="P1133" s="131" t="str">
        <f t="shared" si="106"/>
        <v/>
      </c>
      <c r="Q1133" s="135" t="str">
        <f t="shared" si="107"/>
        <v/>
      </c>
      <c r="R1133" s="103"/>
      <c r="S1133" s="102"/>
      <c r="T1133" s="102"/>
      <c r="U1133" s="102"/>
    </row>
    <row r="1134" s="93" customFormat="1" customHeight="1" spans="2:21">
      <c r="B1134" s="94"/>
      <c r="C1134" s="95"/>
      <c r="D1134" s="95"/>
      <c r="E1134" s="95"/>
      <c r="F1134" s="96"/>
      <c r="G1134" s="97"/>
      <c r="H1134" s="98"/>
      <c r="I1134" s="129" t="str">
        <f>IF(B1134="","",_xlfn.XLOOKUP(N1134,#REF!,#REF!))</f>
        <v/>
      </c>
      <c r="J1134" s="126" t="str">
        <f>IF(B1134="","",_xlfn.XLOOKUP(N1134,#REF!,冷暖工资表!B:B))</f>
        <v/>
      </c>
      <c r="K1134" s="126" t="str">
        <f t="shared" si="102"/>
        <v/>
      </c>
      <c r="L1134" s="126" t="str">
        <f t="shared" si="103"/>
        <v/>
      </c>
      <c r="M1134" s="126" t="str">
        <f>IF(Q1134="","",_xlfn.XLOOKUP(Q1134,立项!W:W,立项!H:H))</f>
        <v/>
      </c>
      <c r="N1134" s="130" t="str">
        <f t="shared" si="104"/>
        <v/>
      </c>
      <c r="O1134" s="130" t="str">
        <f t="shared" si="105"/>
        <v/>
      </c>
      <c r="P1134" s="131" t="str">
        <f t="shared" si="106"/>
        <v/>
      </c>
      <c r="Q1134" s="135" t="str">
        <f t="shared" si="107"/>
        <v/>
      </c>
      <c r="R1134" s="103"/>
      <c r="S1134" s="102"/>
      <c r="T1134" s="102"/>
      <c r="U1134" s="102"/>
    </row>
    <row r="1135" s="93" customFormat="1" customHeight="1" spans="2:21">
      <c r="B1135" s="94"/>
      <c r="C1135" s="95"/>
      <c r="D1135" s="95"/>
      <c r="E1135" s="95"/>
      <c r="F1135" s="96"/>
      <c r="G1135" s="97"/>
      <c r="H1135" s="98"/>
      <c r="I1135" s="129" t="str">
        <f>IF(B1135="","",_xlfn.XLOOKUP(N1135,#REF!,#REF!))</f>
        <v/>
      </c>
      <c r="J1135" s="126" t="str">
        <f>IF(B1135="","",_xlfn.XLOOKUP(N1135,#REF!,冷暖工资表!B:B))</f>
        <v/>
      </c>
      <c r="K1135" s="126" t="str">
        <f t="shared" si="102"/>
        <v/>
      </c>
      <c r="L1135" s="126" t="str">
        <f t="shared" si="103"/>
        <v/>
      </c>
      <c r="M1135" s="126" t="str">
        <f>IF(Q1135="","",_xlfn.XLOOKUP(Q1135,立项!W:W,立项!H:H))</f>
        <v/>
      </c>
      <c r="N1135" s="130" t="str">
        <f t="shared" si="104"/>
        <v/>
      </c>
      <c r="O1135" s="130" t="str">
        <f t="shared" si="105"/>
        <v/>
      </c>
      <c r="P1135" s="131" t="str">
        <f t="shared" si="106"/>
        <v/>
      </c>
      <c r="Q1135" s="135" t="str">
        <f t="shared" si="107"/>
        <v/>
      </c>
      <c r="R1135" s="103"/>
      <c r="S1135" s="102"/>
      <c r="T1135" s="102"/>
      <c r="U1135" s="102"/>
    </row>
    <row r="1136" s="93" customFormat="1" customHeight="1" spans="2:21">
      <c r="B1136" s="94"/>
      <c r="C1136" s="95"/>
      <c r="D1136" s="95"/>
      <c r="E1136" s="95"/>
      <c r="F1136" s="96"/>
      <c r="G1136" s="97"/>
      <c r="H1136" s="98"/>
      <c r="I1136" s="129" t="str">
        <f>IF(B1136="","",_xlfn.XLOOKUP(N1136,#REF!,#REF!))</f>
        <v/>
      </c>
      <c r="J1136" s="126" t="str">
        <f>IF(B1136="","",_xlfn.XLOOKUP(N1136,#REF!,冷暖工资表!B:B))</f>
        <v/>
      </c>
      <c r="K1136" s="126" t="str">
        <f t="shared" si="102"/>
        <v/>
      </c>
      <c r="L1136" s="126" t="str">
        <f t="shared" si="103"/>
        <v/>
      </c>
      <c r="M1136" s="126" t="str">
        <f>IF(Q1136="","",_xlfn.XLOOKUP(Q1136,立项!W:W,立项!H:H))</f>
        <v/>
      </c>
      <c r="N1136" s="130" t="str">
        <f t="shared" si="104"/>
        <v/>
      </c>
      <c r="O1136" s="130" t="str">
        <f t="shared" si="105"/>
        <v/>
      </c>
      <c r="P1136" s="131" t="str">
        <f t="shared" si="106"/>
        <v/>
      </c>
      <c r="Q1136" s="135" t="str">
        <f t="shared" si="107"/>
        <v/>
      </c>
      <c r="R1136" s="103"/>
      <c r="S1136" s="102"/>
      <c r="T1136" s="102"/>
      <c r="U1136" s="102"/>
    </row>
    <row r="1137" s="93" customFormat="1" customHeight="1" spans="2:21">
      <c r="B1137" s="94"/>
      <c r="C1137" s="95"/>
      <c r="D1137" s="95"/>
      <c r="E1137" s="95"/>
      <c r="F1137" s="96"/>
      <c r="G1137" s="97"/>
      <c r="H1137" s="98"/>
      <c r="I1137" s="129" t="str">
        <f>IF(B1137="","",_xlfn.XLOOKUP(N1137,#REF!,#REF!))</f>
        <v/>
      </c>
      <c r="J1137" s="126" t="str">
        <f>IF(B1137="","",_xlfn.XLOOKUP(N1137,#REF!,冷暖工资表!B:B))</f>
        <v/>
      </c>
      <c r="K1137" s="126" t="str">
        <f t="shared" si="102"/>
        <v/>
      </c>
      <c r="L1137" s="126" t="str">
        <f t="shared" si="103"/>
        <v/>
      </c>
      <c r="M1137" s="126" t="str">
        <f>IF(Q1137="","",_xlfn.XLOOKUP(Q1137,立项!W:W,立项!H:H))</f>
        <v/>
      </c>
      <c r="N1137" s="130" t="str">
        <f t="shared" si="104"/>
        <v/>
      </c>
      <c r="O1137" s="130" t="str">
        <f t="shared" si="105"/>
        <v/>
      </c>
      <c r="P1137" s="131" t="str">
        <f t="shared" si="106"/>
        <v/>
      </c>
      <c r="Q1137" s="135" t="str">
        <f t="shared" si="107"/>
        <v/>
      </c>
      <c r="R1137" s="103"/>
      <c r="S1137" s="102"/>
      <c r="T1137" s="102"/>
      <c r="U1137" s="102"/>
    </row>
    <row r="1138" s="93" customFormat="1" customHeight="1" spans="2:21">
      <c r="B1138" s="94"/>
      <c r="C1138" s="95"/>
      <c r="D1138" s="95"/>
      <c r="E1138" s="95"/>
      <c r="F1138" s="96"/>
      <c r="G1138" s="97"/>
      <c r="H1138" s="98"/>
      <c r="I1138" s="129" t="str">
        <f>IF(B1138="","",_xlfn.XLOOKUP(N1138,#REF!,#REF!))</f>
        <v/>
      </c>
      <c r="J1138" s="126" t="str">
        <f>IF(B1138="","",_xlfn.XLOOKUP(N1138,#REF!,冷暖工资表!B:B))</f>
        <v/>
      </c>
      <c r="K1138" s="126" t="str">
        <f t="shared" si="102"/>
        <v/>
      </c>
      <c r="L1138" s="126" t="str">
        <f t="shared" si="103"/>
        <v/>
      </c>
      <c r="M1138" s="126" t="str">
        <f>IF(Q1138="","",_xlfn.XLOOKUP(Q1138,立项!W:W,立项!H:H))</f>
        <v/>
      </c>
      <c r="N1138" s="130" t="str">
        <f t="shared" si="104"/>
        <v/>
      </c>
      <c r="O1138" s="130" t="str">
        <f t="shared" si="105"/>
        <v/>
      </c>
      <c r="P1138" s="131" t="str">
        <f t="shared" si="106"/>
        <v/>
      </c>
      <c r="Q1138" s="135" t="str">
        <f t="shared" si="107"/>
        <v/>
      </c>
      <c r="R1138" s="103"/>
      <c r="S1138" s="102"/>
      <c r="T1138" s="102"/>
      <c r="U1138" s="102"/>
    </row>
    <row r="1139" s="93" customFormat="1" customHeight="1" spans="2:21">
      <c r="B1139" s="94"/>
      <c r="C1139" s="95"/>
      <c r="D1139" s="95"/>
      <c r="E1139" s="95"/>
      <c r="F1139" s="96"/>
      <c r="G1139" s="97"/>
      <c r="H1139" s="98"/>
      <c r="I1139" s="129" t="str">
        <f>IF(B1139="","",_xlfn.XLOOKUP(N1139,#REF!,#REF!))</f>
        <v/>
      </c>
      <c r="J1139" s="126" t="str">
        <f>IF(B1139="","",_xlfn.XLOOKUP(N1139,#REF!,冷暖工资表!B:B))</f>
        <v/>
      </c>
      <c r="K1139" s="126" t="str">
        <f t="shared" si="102"/>
        <v/>
      </c>
      <c r="L1139" s="126" t="str">
        <f t="shared" si="103"/>
        <v/>
      </c>
      <c r="M1139" s="126" t="str">
        <f>IF(Q1139="","",_xlfn.XLOOKUP(Q1139,立项!W:W,立项!H:H))</f>
        <v/>
      </c>
      <c r="N1139" s="130" t="str">
        <f t="shared" si="104"/>
        <v/>
      </c>
      <c r="O1139" s="130" t="str">
        <f t="shared" si="105"/>
        <v/>
      </c>
      <c r="P1139" s="131" t="str">
        <f t="shared" si="106"/>
        <v/>
      </c>
      <c r="Q1139" s="135" t="str">
        <f t="shared" si="107"/>
        <v/>
      </c>
      <c r="R1139" s="103"/>
      <c r="S1139" s="102"/>
      <c r="T1139" s="102"/>
      <c r="U1139" s="102"/>
    </row>
    <row r="1140" s="93" customFormat="1" customHeight="1" spans="2:21">
      <c r="B1140" s="94"/>
      <c r="C1140" s="95"/>
      <c r="D1140" s="95"/>
      <c r="E1140" s="95"/>
      <c r="F1140" s="96"/>
      <c r="G1140" s="97"/>
      <c r="H1140" s="98"/>
      <c r="I1140" s="129" t="str">
        <f>IF(B1140="","",_xlfn.XLOOKUP(N1140,#REF!,#REF!))</f>
        <v/>
      </c>
      <c r="J1140" s="126" t="str">
        <f>IF(B1140="","",_xlfn.XLOOKUP(N1140,#REF!,冷暖工资表!B:B))</f>
        <v/>
      </c>
      <c r="K1140" s="126" t="str">
        <f t="shared" si="102"/>
        <v/>
      </c>
      <c r="L1140" s="126" t="str">
        <f t="shared" si="103"/>
        <v/>
      </c>
      <c r="M1140" s="126" t="str">
        <f>IF(Q1140="","",_xlfn.XLOOKUP(Q1140,立项!W:W,立项!H:H))</f>
        <v/>
      </c>
      <c r="N1140" s="130" t="str">
        <f t="shared" si="104"/>
        <v/>
      </c>
      <c r="O1140" s="130" t="str">
        <f t="shared" si="105"/>
        <v/>
      </c>
      <c r="P1140" s="131" t="str">
        <f t="shared" si="106"/>
        <v/>
      </c>
      <c r="Q1140" s="135" t="str">
        <f t="shared" si="107"/>
        <v/>
      </c>
      <c r="R1140" s="103"/>
      <c r="S1140" s="102"/>
      <c r="T1140" s="102"/>
      <c r="U1140" s="102"/>
    </row>
    <row r="1141" s="93" customFormat="1" customHeight="1" spans="2:21">
      <c r="B1141" s="94"/>
      <c r="C1141" s="95"/>
      <c r="D1141" s="95"/>
      <c r="E1141" s="95"/>
      <c r="F1141" s="96"/>
      <c r="G1141" s="97"/>
      <c r="H1141" s="98"/>
      <c r="I1141" s="129" t="str">
        <f>IF(B1141="","",_xlfn.XLOOKUP(N1141,#REF!,#REF!))</f>
        <v/>
      </c>
      <c r="J1141" s="126" t="str">
        <f>IF(B1141="","",_xlfn.XLOOKUP(N1141,#REF!,冷暖工资表!B:B))</f>
        <v/>
      </c>
      <c r="K1141" s="126" t="str">
        <f t="shared" si="102"/>
        <v/>
      </c>
      <c r="L1141" s="126" t="str">
        <f t="shared" si="103"/>
        <v/>
      </c>
      <c r="M1141" s="126" t="str">
        <f>IF(Q1141="","",_xlfn.XLOOKUP(Q1141,立项!W:W,立项!H:H))</f>
        <v/>
      </c>
      <c r="N1141" s="130" t="str">
        <f t="shared" si="104"/>
        <v/>
      </c>
      <c r="O1141" s="130" t="str">
        <f t="shared" si="105"/>
        <v/>
      </c>
      <c r="P1141" s="131" t="str">
        <f t="shared" si="106"/>
        <v/>
      </c>
      <c r="Q1141" s="135" t="str">
        <f t="shared" si="107"/>
        <v/>
      </c>
      <c r="R1141" s="103"/>
      <c r="S1141" s="102"/>
      <c r="T1141" s="102"/>
      <c r="U1141" s="102"/>
    </row>
    <row r="1142" s="93" customFormat="1" customHeight="1" spans="2:21">
      <c r="B1142" s="94"/>
      <c r="C1142" s="95"/>
      <c r="D1142" s="95"/>
      <c r="E1142" s="95"/>
      <c r="F1142" s="96"/>
      <c r="G1142" s="97"/>
      <c r="H1142" s="98"/>
      <c r="I1142" s="129" t="str">
        <f>IF(B1142="","",_xlfn.XLOOKUP(N1142,#REF!,#REF!))</f>
        <v/>
      </c>
      <c r="J1142" s="126" t="str">
        <f>IF(B1142="","",_xlfn.XLOOKUP(N1142,#REF!,冷暖工资表!B:B))</f>
        <v/>
      </c>
      <c r="K1142" s="126" t="str">
        <f t="shared" si="102"/>
        <v/>
      </c>
      <c r="L1142" s="126" t="str">
        <f t="shared" si="103"/>
        <v/>
      </c>
      <c r="M1142" s="126" t="str">
        <f>IF(Q1142="","",_xlfn.XLOOKUP(Q1142,立项!W:W,立项!H:H))</f>
        <v/>
      </c>
      <c r="N1142" s="130" t="str">
        <f t="shared" si="104"/>
        <v/>
      </c>
      <c r="O1142" s="130" t="str">
        <f t="shared" si="105"/>
        <v/>
      </c>
      <c r="P1142" s="131" t="str">
        <f t="shared" si="106"/>
        <v/>
      </c>
      <c r="Q1142" s="135" t="str">
        <f t="shared" si="107"/>
        <v/>
      </c>
      <c r="R1142" s="103"/>
      <c r="S1142" s="102"/>
      <c r="T1142" s="102"/>
      <c r="U1142" s="102"/>
    </row>
    <row r="1143" s="93" customFormat="1" customHeight="1" spans="2:21">
      <c r="B1143" s="94"/>
      <c r="C1143" s="95"/>
      <c r="D1143" s="95"/>
      <c r="E1143" s="95"/>
      <c r="F1143" s="96"/>
      <c r="G1143" s="97"/>
      <c r="H1143" s="98"/>
      <c r="I1143" s="129" t="str">
        <f>IF(B1143="","",_xlfn.XLOOKUP(N1143,#REF!,#REF!))</f>
        <v/>
      </c>
      <c r="J1143" s="126" t="str">
        <f>IF(B1143="","",_xlfn.XLOOKUP(N1143,#REF!,冷暖工资表!B:B))</f>
        <v/>
      </c>
      <c r="K1143" s="126" t="str">
        <f t="shared" si="102"/>
        <v/>
      </c>
      <c r="L1143" s="126" t="str">
        <f t="shared" si="103"/>
        <v/>
      </c>
      <c r="M1143" s="126" t="str">
        <f>IF(Q1143="","",_xlfn.XLOOKUP(Q1143,立项!W:W,立项!H:H))</f>
        <v/>
      </c>
      <c r="N1143" s="130" t="str">
        <f t="shared" si="104"/>
        <v/>
      </c>
      <c r="O1143" s="130" t="str">
        <f t="shared" si="105"/>
        <v/>
      </c>
      <c r="P1143" s="131" t="str">
        <f t="shared" si="106"/>
        <v/>
      </c>
      <c r="Q1143" s="135" t="str">
        <f t="shared" si="107"/>
        <v/>
      </c>
      <c r="R1143" s="103"/>
      <c r="S1143" s="102"/>
      <c r="T1143" s="102"/>
      <c r="U1143" s="102"/>
    </row>
    <row r="1144" s="93" customFormat="1" customHeight="1" spans="2:21">
      <c r="B1144" s="94"/>
      <c r="C1144" s="95"/>
      <c r="D1144" s="95"/>
      <c r="E1144" s="95"/>
      <c r="F1144" s="96"/>
      <c r="G1144" s="97"/>
      <c r="H1144" s="98"/>
      <c r="I1144" s="129" t="str">
        <f>IF(B1144="","",_xlfn.XLOOKUP(N1144,#REF!,#REF!))</f>
        <v/>
      </c>
      <c r="J1144" s="126" t="str">
        <f>IF(B1144="","",_xlfn.XLOOKUP(N1144,#REF!,冷暖工资表!B:B))</f>
        <v/>
      </c>
      <c r="K1144" s="126" t="str">
        <f t="shared" si="102"/>
        <v/>
      </c>
      <c r="L1144" s="126" t="str">
        <f t="shared" si="103"/>
        <v/>
      </c>
      <c r="M1144" s="126" t="str">
        <f>IF(Q1144="","",_xlfn.XLOOKUP(Q1144,立项!W:W,立项!H:H))</f>
        <v/>
      </c>
      <c r="N1144" s="130" t="str">
        <f t="shared" si="104"/>
        <v/>
      </c>
      <c r="O1144" s="130" t="str">
        <f t="shared" si="105"/>
        <v/>
      </c>
      <c r="P1144" s="131" t="str">
        <f t="shared" si="106"/>
        <v/>
      </c>
      <c r="Q1144" s="135" t="str">
        <f t="shared" si="107"/>
        <v/>
      </c>
      <c r="R1144" s="103"/>
      <c r="S1144" s="102"/>
      <c r="T1144" s="102"/>
      <c r="U1144" s="102"/>
    </row>
    <row r="1145" s="93" customFormat="1" customHeight="1" spans="2:21">
      <c r="B1145" s="94"/>
      <c r="C1145" s="95"/>
      <c r="D1145" s="95"/>
      <c r="E1145" s="95"/>
      <c r="F1145" s="96"/>
      <c r="G1145" s="97"/>
      <c r="H1145" s="98"/>
      <c r="I1145" s="129" t="str">
        <f>IF(B1145="","",_xlfn.XLOOKUP(N1145,#REF!,#REF!))</f>
        <v/>
      </c>
      <c r="J1145" s="126" t="str">
        <f>IF(B1145="","",_xlfn.XLOOKUP(N1145,#REF!,冷暖工资表!B:B))</f>
        <v/>
      </c>
      <c r="K1145" s="126" t="str">
        <f t="shared" si="102"/>
        <v/>
      </c>
      <c r="L1145" s="126" t="str">
        <f t="shared" si="103"/>
        <v/>
      </c>
      <c r="M1145" s="126" t="str">
        <f>IF(Q1145="","",_xlfn.XLOOKUP(Q1145,立项!W:W,立项!H:H))</f>
        <v/>
      </c>
      <c r="N1145" s="130" t="str">
        <f t="shared" si="104"/>
        <v/>
      </c>
      <c r="O1145" s="130" t="str">
        <f t="shared" si="105"/>
        <v/>
      </c>
      <c r="P1145" s="131" t="str">
        <f t="shared" si="106"/>
        <v/>
      </c>
      <c r="Q1145" s="135" t="str">
        <f t="shared" si="107"/>
        <v/>
      </c>
      <c r="R1145" s="103"/>
      <c r="S1145" s="102"/>
      <c r="T1145" s="102"/>
      <c r="U1145" s="102"/>
    </row>
    <row r="1146" s="93" customFormat="1" customHeight="1" spans="2:21">
      <c r="B1146" s="94"/>
      <c r="C1146" s="95"/>
      <c r="D1146" s="95"/>
      <c r="E1146" s="95"/>
      <c r="F1146" s="96"/>
      <c r="G1146" s="97"/>
      <c r="H1146" s="98"/>
      <c r="I1146" s="129" t="str">
        <f>IF(B1146="","",_xlfn.XLOOKUP(N1146,#REF!,#REF!))</f>
        <v/>
      </c>
      <c r="J1146" s="126" t="str">
        <f>IF(B1146="","",_xlfn.XLOOKUP(N1146,#REF!,冷暖工资表!B:B))</f>
        <v/>
      </c>
      <c r="K1146" s="126" t="str">
        <f t="shared" si="102"/>
        <v/>
      </c>
      <c r="L1146" s="126" t="str">
        <f t="shared" si="103"/>
        <v/>
      </c>
      <c r="M1146" s="126" t="str">
        <f>IF(Q1146="","",_xlfn.XLOOKUP(Q1146,立项!W:W,立项!H:H))</f>
        <v/>
      </c>
      <c r="N1146" s="130" t="str">
        <f t="shared" si="104"/>
        <v/>
      </c>
      <c r="O1146" s="130" t="str">
        <f t="shared" si="105"/>
        <v/>
      </c>
      <c r="P1146" s="131" t="str">
        <f t="shared" si="106"/>
        <v/>
      </c>
      <c r="Q1146" s="135" t="str">
        <f t="shared" si="107"/>
        <v/>
      </c>
      <c r="R1146" s="103"/>
      <c r="S1146" s="102"/>
      <c r="T1146" s="102"/>
      <c r="U1146" s="102"/>
    </row>
    <row r="1147" s="93" customFormat="1" customHeight="1" spans="2:21">
      <c r="B1147" s="94"/>
      <c r="C1147" s="95"/>
      <c r="D1147" s="95"/>
      <c r="E1147" s="95"/>
      <c r="F1147" s="96"/>
      <c r="G1147" s="97"/>
      <c r="H1147" s="98"/>
      <c r="I1147" s="129" t="str">
        <f>IF(B1147="","",_xlfn.XLOOKUP(N1147,#REF!,#REF!))</f>
        <v/>
      </c>
      <c r="J1147" s="126" t="str">
        <f>IF(B1147="","",_xlfn.XLOOKUP(N1147,#REF!,冷暖工资表!B:B))</f>
        <v/>
      </c>
      <c r="K1147" s="126" t="str">
        <f t="shared" si="102"/>
        <v/>
      </c>
      <c r="L1147" s="126" t="str">
        <f t="shared" si="103"/>
        <v/>
      </c>
      <c r="M1147" s="126" t="str">
        <f>IF(Q1147="","",_xlfn.XLOOKUP(Q1147,立项!W:W,立项!H:H))</f>
        <v/>
      </c>
      <c r="N1147" s="130" t="str">
        <f t="shared" si="104"/>
        <v/>
      </c>
      <c r="O1147" s="130" t="str">
        <f t="shared" si="105"/>
        <v/>
      </c>
      <c r="P1147" s="131" t="str">
        <f t="shared" si="106"/>
        <v/>
      </c>
      <c r="Q1147" s="135" t="str">
        <f t="shared" si="107"/>
        <v/>
      </c>
      <c r="R1147" s="103"/>
      <c r="S1147" s="102"/>
      <c r="T1147" s="102"/>
      <c r="U1147" s="102"/>
    </row>
    <row r="1148" s="93" customFormat="1" customHeight="1" spans="2:21">
      <c r="B1148" s="94"/>
      <c r="C1148" s="95"/>
      <c r="D1148" s="95"/>
      <c r="E1148" s="95"/>
      <c r="F1148" s="96"/>
      <c r="G1148" s="97"/>
      <c r="H1148" s="98"/>
      <c r="I1148" s="129" t="str">
        <f>IF(B1148="","",_xlfn.XLOOKUP(N1148,#REF!,#REF!))</f>
        <v/>
      </c>
      <c r="J1148" s="126" t="str">
        <f>IF(B1148="","",_xlfn.XLOOKUP(N1148,#REF!,冷暖工资表!B:B))</f>
        <v/>
      </c>
      <c r="K1148" s="126" t="str">
        <f t="shared" si="102"/>
        <v/>
      </c>
      <c r="L1148" s="126" t="str">
        <f t="shared" si="103"/>
        <v/>
      </c>
      <c r="M1148" s="126" t="str">
        <f>IF(Q1148="","",_xlfn.XLOOKUP(Q1148,立项!W:W,立项!H:H))</f>
        <v/>
      </c>
      <c r="N1148" s="130" t="str">
        <f t="shared" si="104"/>
        <v/>
      </c>
      <c r="O1148" s="130" t="str">
        <f t="shared" si="105"/>
        <v/>
      </c>
      <c r="P1148" s="131" t="str">
        <f t="shared" si="106"/>
        <v/>
      </c>
      <c r="Q1148" s="135" t="str">
        <f t="shared" si="107"/>
        <v/>
      </c>
      <c r="R1148" s="103"/>
      <c r="S1148" s="102"/>
      <c r="T1148" s="102"/>
      <c r="U1148" s="102"/>
    </row>
    <row r="1149" s="93" customFormat="1" customHeight="1" spans="2:21">
      <c r="B1149" s="94"/>
      <c r="C1149" s="95"/>
      <c r="D1149" s="95"/>
      <c r="E1149" s="95"/>
      <c r="F1149" s="96"/>
      <c r="G1149" s="97"/>
      <c r="H1149" s="98"/>
      <c r="I1149" s="129" t="str">
        <f>IF(B1149="","",_xlfn.XLOOKUP(N1149,#REF!,#REF!))</f>
        <v/>
      </c>
      <c r="J1149" s="126" t="str">
        <f>IF(B1149="","",_xlfn.XLOOKUP(N1149,#REF!,冷暖工资表!B:B))</f>
        <v/>
      </c>
      <c r="K1149" s="126" t="str">
        <f t="shared" si="102"/>
        <v/>
      </c>
      <c r="L1149" s="126" t="str">
        <f t="shared" si="103"/>
        <v/>
      </c>
      <c r="M1149" s="126" t="str">
        <f>IF(Q1149="","",_xlfn.XLOOKUP(Q1149,立项!W:W,立项!H:H))</f>
        <v/>
      </c>
      <c r="N1149" s="130" t="str">
        <f t="shared" si="104"/>
        <v/>
      </c>
      <c r="O1149" s="130" t="str">
        <f t="shared" si="105"/>
        <v/>
      </c>
      <c r="P1149" s="131" t="str">
        <f t="shared" si="106"/>
        <v/>
      </c>
      <c r="Q1149" s="135" t="str">
        <f t="shared" si="107"/>
        <v/>
      </c>
      <c r="R1149" s="103"/>
      <c r="S1149" s="102"/>
      <c r="T1149" s="102"/>
      <c r="U1149" s="102"/>
    </row>
    <row r="1150" s="93" customFormat="1" customHeight="1" spans="2:21">
      <c r="B1150" s="94"/>
      <c r="C1150" s="95"/>
      <c r="D1150" s="95"/>
      <c r="E1150" s="95"/>
      <c r="F1150" s="96"/>
      <c r="G1150" s="97"/>
      <c r="H1150" s="98"/>
      <c r="I1150" s="129" t="str">
        <f>IF(B1150="","",_xlfn.XLOOKUP(N1150,#REF!,#REF!))</f>
        <v/>
      </c>
      <c r="J1150" s="126" t="str">
        <f>IF(B1150="","",_xlfn.XLOOKUP(N1150,#REF!,冷暖工资表!B:B))</f>
        <v/>
      </c>
      <c r="K1150" s="126" t="str">
        <f t="shared" si="102"/>
        <v/>
      </c>
      <c r="L1150" s="126" t="str">
        <f t="shared" si="103"/>
        <v/>
      </c>
      <c r="M1150" s="126" t="str">
        <f>IF(Q1150="","",_xlfn.XLOOKUP(Q1150,立项!W:W,立项!H:H))</f>
        <v/>
      </c>
      <c r="N1150" s="130" t="str">
        <f t="shared" si="104"/>
        <v/>
      </c>
      <c r="O1150" s="130" t="str">
        <f t="shared" si="105"/>
        <v/>
      </c>
      <c r="P1150" s="131" t="str">
        <f t="shared" si="106"/>
        <v/>
      </c>
      <c r="Q1150" s="135" t="str">
        <f t="shared" si="107"/>
        <v/>
      </c>
      <c r="R1150" s="103"/>
      <c r="S1150" s="102"/>
      <c r="T1150" s="102"/>
      <c r="U1150" s="102"/>
    </row>
    <row r="1151" s="93" customFormat="1" customHeight="1" spans="2:21">
      <c r="B1151" s="94"/>
      <c r="C1151" s="95"/>
      <c r="D1151" s="95"/>
      <c r="E1151" s="95"/>
      <c r="F1151" s="96"/>
      <c r="G1151" s="97"/>
      <c r="H1151" s="98"/>
      <c r="I1151" s="129" t="str">
        <f>IF(B1151="","",_xlfn.XLOOKUP(N1151,#REF!,#REF!))</f>
        <v/>
      </c>
      <c r="J1151" s="126" t="str">
        <f>IF(B1151="","",_xlfn.XLOOKUP(N1151,#REF!,冷暖工资表!B:B))</f>
        <v/>
      </c>
      <c r="K1151" s="126" t="str">
        <f t="shared" si="102"/>
        <v/>
      </c>
      <c r="L1151" s="126" t="str">
        <f t="shared" si="103"/>
        <v/>
      </c>
      <c r="M1151" s="126" t="str">
        <f>IF(Q1151="","",_xlfn.XLOOKUP(Q1151,立项!W:W,立项!H:H))</f>
        <v/>
      </c>
      <c r="N1151" s="130" t="str">
        <f t="shared" si="104"/>
        <v/>
      </c>
      <c r="O1151" s="130" t="str">
        <f t="shared" si="105"/>
        <v/>
      </c>
      <c r="P1151" s="131" t="str">
        <f t="shared" si="106"/>
        <v/>
      </c>
      <c r="Q1151" s="135" t="str">
        <f t="shared" si="107"/>
        <v/>
      </c>
      <c r="R1151" s="103"/>
      <c r="S1151" s="102"/>
      <c r="T1151" s="102"/>
      <c r="U1151" s="102"/>
    </row>
    <row r="1152" s="93" customFormat="1" customHeight="1" spans="2:21">
      <c r="B1152" s="94"/>
      <c r="C1152" s="95"/>
      <c r="D1152" s="95"/>
      <c r="E1152" s="95"/>
      <c r="F1152" s="96"/>
      <c r="G1152" s="97"/>
      <c r="H1152" s="98"/>
      <c r="I1152" s="129" t="str">
        <f>IF(B1152="","",_xlfn.XLOOKUP(N1152,#REF!,#REF!))</f>
        <v/>
      </c>
      <c r="J1152" s="126" t="str">
        <f>IF(B1152="","",_xlfn.XLOOKUP(N1152,#REF!,冷暖工资表!B:B))</f>
        <v/>
      </c>
      <c r="K1152" s="126" t="str">
        <f t="shared" si="102"/>
        <v/>
      </c>
      <c r="L1152" s="126" t="str">
        <f t="shared" si="103"/>
        <v/>
      </c>
      <c r="M1152" s="126" t="str">
        <f>IF(Q1152="","",_xlfn.XLOOKUP(Q1152,立项!W:W,立项!H:H))</f>
        <v/>
      </c>
      <c r="N1152" s="130" t="str">
        <f t="shared" si="104"/>
        <v/>
      </c>
      <c r="O1152" s="130" t="str">
        <f t="shared" si="105"/>
        <v/>
      </c>
      <c r="P1152" s="131" t="str">
        <f t="shared" si="106"/>
        <v/>
      </c>
      <c r="Q1152" s="135" t="str">
        <f t="shared" si="107"/>
        <v/>
      </c>
      <c r="R1152" s="103"/>
      <c r="S1152" s="102"/>
      <c r="T1152" s="102"/>
      <c r="U1152" s="102"/>
    </row>
    <row r="1153" s="93" customFormat="1" customHeight="1" spans="2:21">
      <c r="B1153" s="94"/>
      <c r="C1153" s="95"/>
      <c r="D1153" s="95"/>
      <c r="E1153" s="95"/>
      <c r="F1153" s="96"/>
      <c r="G1153" s="97"/>
      <c r="H1153" s="98"/>
      <c r="I1153" s="129" t="str">
        <f>IF(B1153="","",_xlfn.XLOOKUP(N1153,#REF!,#REF!))</f>
        <v/>
      </c>
      <c r="J1153" s="126" t="str">
        <f>IF(B1153="","",_xlfn.XLOOKUP(N1153,#REF!,冷暖工资表!B:B))</f>
        <v/>
      </c>
      <c r="K1153" s="126" t="str">
        <f t="shared" si="102"/>
        <v/>
      </c>
      <c r="L1153" s="126" t="str">
        <f t="shared" si="103"/>
        <v/>
      </c>
      <c r="M1153" s="126" t="str">
        <f>IF(Q1153="","",_xlfn.XLOOKUP(Q1153,立项!W:W,立项!H:H))</f>
        <v/>
      </c>
      <c r="N1153" s="130" t="str">
        <f t="shared" si="104"/>
        <v/>
      </c>
      <c r="O1153" s="130" t="str">
        <f t="shared" si="105"/>
        <v/>
      </c>
      <c r="P1153" s="131" t="str">
        <f t="shared" si="106"/>
        <v/>
      </c>
      <c r="Q1153" s="135" t="str">
        <f t="shared" si="107"/>
        <v/>
      </c>
      <c r="R1153" s="103"/>
      <c r="S1153" s="102"/>
      <c r="T1153" s="102"/>
      <c r="U1153" s="102"/>
    </row>
    <row r="1154" s="93" customFormat="1" customHeight="1" spans="2:21">
      <c r="B1154" s="94"/>
      <c r="C1154" s="95"/>
      <c r="D1154" s="95"/>
      <c r="E1154" s="95"/>
      <c r="F1154" s="96"/>
      <c r="G1154" s="97"/>
      <c r="H1154" s="98"/>
      <c r="I1154" s="129" t="str">
        <f>IF(B1154="","",_xlfn.XLOOKUP(N1154,#REF!,#REF!))</f>
        <v/>
      </c>
      <c r="J1154" s="126" t="str">
        <f>IF(B1154="","",_xlfn.XLOOKUP(N1154,#REF!,冷暖工资表!B:B))</f>
        <v/>
      </c>
      <c r="K1154" s="126" t="str">
        <f t="shared" ref="K1154:K1217" si="108">IF(F1154="","",F1154-L1154)</f>
        <v/>
      </c>
      <c r="L1154" s="126" t="str">
        <f t="shared" ref="L1154:L1217" si="109">IF(F1154="","",F1154*G1154/(1+G1154))</f>
        <v/>
      </c>
      <c r="M1154" s="126" t="str">
        <f>IF(Q1154="","",_xlfn.XLOOKUP(Q1154,立项!W:W,立项!H:H))</f>
        <v/>
      </c>
      <c r="N1154" s="130" t="str">
        <f t="shared" ref="N1154:N1217" si="110">IF(H1154="","",LEFT(B1154,7))</f>
        <v/>
      </c>
      <c r="O1154" s="130" t="str">
        <f t="shared" ref="O1154:O1217" si="111">IF(H1154="","",MONTH(H1154))</f>
        <v/>
      </c>
      <c r="P1154" s="131" t="str">
        <f t="shared" ref="P1154:P1217" si="112">IF(H1154="","",DAY(H1154))</f>
        <v/>
      </c>
      <c r="Q1154" s="135" t="str">
        <f t="shared" ref="Q1154:Q1217" si="113">IF(B1154="","",MID(B1154,9,16))</f>
        <v/>
      </c>
      <c r="R1154" s="103"/>
      <c r="S1154" s="102"/>
      <c r="T1154" s="102"/>
      <c r="U1154" s="102"/>
    </row>
    <row r="1155" s="93" customFormat="1" customHeight="1" spans="2:21">
      <c r="B1155" s="94"/>
      <c r="C1155" s="95"/>
      <c r="D1155" s="95"/>
      <c r="E1155" s="95"/>
      <c r="F1155" s="96"/>
      <c r="G1155" s="97"/>
      <c r="H1155" s="98"/>
      <c r="I1155" s="129" t="str">
        <f>IF(B1155="","",_xlfn.XLOOKUP(N1155,#REF!,#REF!))</f>
        <v/>
      </c>
      <c r="J1155" s="126" t="str">
        <f>IF(B1155="","",_xlfn.XLOOKUP(N1155,#REF!,冷暖工资表!B:B))</f>
        <v/>
      </c>
      <c r="K1155" s="126" t="str">
        <f t="shared" si="108"/>
        <v/>
      </c>
      <c r="L1155" s="126" t="str">
        <f t="shared" si="109"/>
        <v/>
      </c>
      <c r="M1155" s="126" t="str">
        <f>IF(Q1155="","",_xlfn.XLOOKUP(Q1155,立项!W:W,立项!H:H))</f>
        <v/>
      </c>
      <c r="N1155" s="130" t="str">
        <f t="shared" si="110"/>
        <v/>
      </c>
      <c r="O1155" s="130" t="str">
        <f t="shared" si="111"/>
        <v/>
      </c>
      <c r="P1155" s="131" t="str">
        <f t="shared" si="112"/>
        <v/>
      </c>
      <c r="Q1155" s="135" t="str">
        <f t="shared" si="113"/>
        <v/>
      </c>
      <c r="R1155" s="103"/>
      <c r="S1155" s="102"/>
      <c r="T1155" s="102"/>
      <c r="U1155" s="102"/>
    </row>
    <row r="1156" s="93" customFormat="1" customHeight="1" spans="2:21">
      <c r="B1156" s="94"/>
      <c r="C1156" s="95"/>
      <c r="D1156" s="95"/>
      <c r="E1156" s="95"/>
      <c r="F1156" s="96"/>
      <c r="G1156" s="97"/>
      <c r="H1156" s="98"/>
      <c r="I1156" s="129" t="str">
        <f>IF(B1156="","",_xlfn.XLOOKUP(N1156,#REF!,#REF!))</f>
        <v/>
      </c>
      <c r="J1156" s="126" t="str">
        <f>IF(B1156="","",_xlfn.XLOOKUP(N1156,#REF!,冷暖工资表!B:B))</f>
        <v/>
      </c>
      <c r="K1156" s="126" t="str">
        <f t="shared" si="108"/>
        <v/>
      </c>
      <c r="L1156" s="126" t="str">
        <f t="shared" si="109"/>
        <v/>
      </c>
      <c r="M1156" s="126" t="str">
        <f>IF(Q1156="","",_xlfn.XLOOKUP(Q1156,立项!W:W,立项!H:H))</f>
        <v/>
      </c>
      <c r="N1156" s="130" t="str">
        <f t="shared" si="110"/>
        <v/>
      </c>
      <c r="O1156" s="130" t="str">
        <f t="shared" si="111"/>
        <v/>
      </c>
      <c r="P1156" s="131" t="str">
        <f t="shared" si="112"/>
        <v/>
      </c>
      <c r="Q1156" s="135" t="str">
        <f t="shared" si="113"/>
        <v/>
      </c>
      <c r="R1156" s="103"/>
      <c r="S1156" s="102"/>
      <c r="T1156" s="102"/>
      <c r="U1156" s="102"/>
    </row>
    <row r="1157" s="93" customFormat="1" customHeight="1" spans="2:21">
      <c r="B1157" s="94"/>
      <c r="C1157" s="95"/>
      <c r="D1157" s="95"/>
      <c r="E1157" s="95"/>
      <c r="F1157" s="96"/>
      <c r="G1157" s="97"/>
      <c r="H1157" s="98"/>
      <c r="I1157" s="129" t="str">
        <f>IF(B1157="","",_xlfn.XLOOKUP(N1157,#REF!,#REF!))</f>
        <v/>
      </c>
      <c r="J1157" s="126" t="str">
        <f>IF(B1157="","",_xlfn.XLOOKUP(N1157,#REF!,冷暖工资表!B:B))</f>
        <v/>
      </c>
      <c r="K1157" s="126" t="str">
        <f t="shared" si="108"/>
        <v/>
      </c>
      <c r="L1157" s="126" t="str">
        <f t="shared" si="109"/>
        <v/>
      </c>
      <c r="M1157" s="126" t="str">
        <f>IF(Q1157="","",_xlfn.XLOOKUP(Q1157,立项!W:W,立项!H:H))</f>
        <v/>
      </c>
      <c r="N1157" s="130" t="str">
        <f t="shared" si="110"/>
        <v/>
      </c>
      <c r="O1157" s="130" t="str">
        <f t="shared" si="111"/>
        <v/>
      </c>
      <c r="P1157" s="131" t="str">
        <f t="shared" si="112"/>
        <v/>
      </c>
      <c r="Q1157" s="135" t="str">
        <f t="shared" si="113"/>
        <v/>
      </c>
      <c r="R1157" s="103"/>
      <c r="S1157" s="102"/>
      <c r="T1157" s="102"/>
      <c r="U1157" s="102"/>
    </row>
    <row r="1158" s="93" customFormat="1" customHeight="1" spans="2:21">
      <c r="B1158" s="94"/>
      <c r="C1158" s="95"/>
      <c r="D1158" s="95"/>
      <c r="E1158" s="95"/>
      <c r="F1158" s="96"/>
      <c r="G1158" s="97"/>
      <c r="H1158" s="98"/>
      <c r="I1158" s="129" t="str">
        <f>IF(B1158="","",_xlfn.XLOOKUP(N1158,#REF!,#REF!))</f>
        <v/>
      </c>
      <c r="J1158" s="126" t="str">
        <f>IF(B1158="","",_xlfn.XLOOKUP(N1158,#REF!,冷暖工资表!B:B))</f>
        <v/>
      </c>
      <c r="K1158" s="126" t="str">
        <f t="shared" si="108"/>
        <v/>
      </c>
      <c r="L1158" s="126" t="str">
        <f t="shared" si="109"/>
        <v/>
      </c>
      <c r="M1158" s="126" t="str">
        <f>IF(Q1158="","",_xlfn.XLOOKUP(Q1158,立项!W:W,立项!H:H))</f>
        <v/>
      </c>
      <c r="N1158" s="130" t="str">
        <f t="shared" si="110"/>
        <v/>
      </c>
      <c r="O1158" s="130" t="str">
        <f t="shared" si="111"/>
        <v/>
      </c>
      <c r="P1158" s="131" t="str">
        <f t="shared" si="112"/>
        <v/>
      </c>
      <c r="Q1158" s="135" t="str">
        <f t="shared" si="113"/>
        <v/>
      </c>
      <c r="R1158" s="103"/>
      <c r="S1158" s="102"/>
      <c r="T1158" s="102"/>
      <c r="U1158" s="102"/>
    </row>
    <row r="1159" s="93" customFormat="1" customHeight="1" spans="2:21">
      <c r="B1159" s="94"/>
      <c r="C1159" s="95"/>
      <c r="D1159" s="95"/>
      <c r="E1159" s="95"/>
      <c r="F1159" s="96"/>
      <c r="G1159" s="97"/>
      <c r="H1159" s="98"/>
      <c r="I1159" s="129" t="str">
        <f>IF(B1159="","",_xlfn.XLOOKUP(N1159,#REF!,#REF!))</f>
        <v/>
      </c>
      <c r="J1159" s="126" t="str">
        <f>IF(B1159="","",_xlfn.XLOOKUP(N1159,#REF!,冷暖工资表!B:B))</f>
        <v/>
      </c>
      <c r="K1159" s="126" t="str">
        <f t="shared" si="108"/>
        <v/>
      </c>
      <c r="L1159" s="126" t="str">
        <f t="shared" si="109"/>
        <v/>
      </c>
      <c r="M1159" s="126" t="str">
        <f>IF(Q1159="","",_xlfn.XLOOKUP(Q1159,立项!W:W,立项!H:H))</f>
        <v/>
      </c>
      <c r="N1159" s="130" t="str">
        <f t="shared" si="110"/>
        <v/>
      </c>
      <c r="O1159" s="130" t="str">
        <f t="shared" si="111"/>
        <v/>
      </c>
      <c r="P1159" s="131" t="str">
        <f t="shared" si="112"/>
        <v/>
      </c>
      <c r="Q1159" s="135" t="str">
        <f t="shared" si="113"/>
        <v/>
      </c>
      <c r="R1159" s="103"/>
      <c r="S1159" s="102"/>
      <c r="T1159" s="102"/>
      <c r="U1159" s="102"/>
    </row>
    <row r="1160" s="93" customFormat="1" customHeight="1" spans="2:21">
      <c r="B1160" s="94"/>
      <c r="C1160" s="95"/>
      <c r="D1160" s="95"/>
      <c r="E1160" s="95"/>
      <c r="F1160" s="96"/>
      <c r="G1160" s="97"/>
      <c r="H1160" s="98"/>
      <c r="I1160" s="129" t="str">
        <f>IF(B1160="","",_xlfn.XLOOKUP(N1160,#REF!,#REF!))</f>
        <v/>
      </c>
      <c r="J1160" s="126" t="str">
        <f>IF(B1160="","",_xlfn.XLOOKUP(N1160,#REF!,冷暖工资表!B:B))</f>
        <v/>
      </c>
      <c r="K1160" s="126" t="str">
        <f t="shared" si="108"/>
        <v/>
      </c>
      <c r="L1160" s="126" t="str">
        <f t="shared" si="109"/>
        <v/>
      </c>
      <c r="M1160" s="126" t="str">
        <f>IF(Q1160="","",_xlfn.XLOOKUP(Q1160,立项!W:W,立项!H:H))</f>
        <v/>
      </c>
      <c r="N1160" s="130" t="str">
        <f t="shared" si="110"/>
        <v/>
      </c>
      <c r="O1160" s="130" t="str">
        <f t="shared" si="111"/>
        <v/>
      </c>
      <c r="P1160" s="131" t="str">
        <f t="shared" si="112"/>
        <v/>
      </c>
      <c r="Q1160" s="135" t="str">
        <f t="shared" si="113"/>
        <v/>
      </c>
      <c r="R1160" s="103"/>
      <c r="S1160" s="102"/>
      <c r="T1160" s="102"/>
      <c r="U1160" s="102"/>
    </row>
    <row r="1161" s="93" customFormat="1" customHeight="1" spans="2:21">
      <c r="B1161" s="94"/>
      <c r="C1161" s="95"/>
      <c r="D1161" s="95"/>
      <c r="E1161" s="95"/>
      <c r="F1161" s="96"/>
      <c r="G1161" s="97"/>
      <c r="H1161" s="98"/>
      <c r="I1161" s="129" t="str">
        <f>IF(B1161="","",_xlfn.XLOOKUP(N1161,#REF!,#REF!))</f>
        <v/>
      </c>
      <c r="J1161" s="126" t="str">
        <f>IF(B1161="","",_xlfn.XLOOKUP(N1161,#REF!,冷暖工资表!B:B))</f>
        <v/>
      </c>
      <c r="K1161" s="126" t="str">
        <f t="shared" si="108"/>
        <v/>
      </c>
      <c r="L1161" s="126" t="str">
        <f t="shared" si="109"/>
        <v/>
      </c>
      <c r="M1161" s="126" t="str">
        <f>IF(Q1161="","",_xlfn.XLOOKUP(Q1161,立项!W:W,立项!H:H))</f>
        <v/>
      </c>
      <c r="N1161" s="130" t="str">
        <f t="shared" si="110"/>
        <v/>
      </c>
      <c r="O1161" s="130" t="str">
        <f t="shared" si="111"/>
        <v/>
      </c>
      <c r="P1161" s="131" t="str">
        <f t="shared" si="112"/>
        <v/>
      </c>
      <c r="Q1161" s="135" t="str">
        <f t="shared" si="113"/>
        <v/>
      </c>
      <c r="R1161" s="103"/>
      <c r="S1161" s="102"/>
      <c r="T1161" s="102"/>
      <c r="U1161" s="102"/>
    </row>
    <row r="1162" s="93" customFormat="1" customHeight="1" spans="2:21">
      <c r="B1162" s="94"/>
      <c r="C1162" s="95"/>
      <c r="D1162" s="95"/>
      <c r="E1162" s="95"/>
      <c r="F1162" s="96"/>
      <c r="G1162" s="97"/>
      <c r="H1162" s="98"/>
      <c r="I1162" s="129" t="str">
        <f>IF(B1162="","",_xlfn.XLOOKUP(N1162,#REF!,#REF!))</f>
        <v/>
      </c>
      <c r="J1162" s="126" t="str">
        <f>IF(B1162="","",_xlfn.XLOOKUP(N1162,#REF!,冷暖工资表!B:B))</f>
        <v/>
      </c>
      <c r="K1162" s="126" t="str">
        <f t="shared" si="108"/>
        <v/>
      </c>
      <c r="L1162" s="126" t="str">
        <f t="shared" si="109"/>
        <v/>
      </c>
      <c r="M1162" s="126" t="str">
        <f>IF(Q1162="","",_xlfn.XLOOKUP(Q1162,立项!W:W,立项!H:H))</f>
        <v/>
      </c>
      <c r="N1162" s="130" t="str">
        <f t="shared" si="110"/>
        <v/>
      </c>
      <c r="O1162" s="130" t="str">
        <f t="shared" si="111"/>
        <v/>
      </c>
      <c r="P1162" s="131" t="str">
        <f t="shared" si="112"/>
        <v/>
      </c>
      <c r="Q1162" s="135" t="str">
        <f t="shared" si="113"/>
        <v/>
      </c>
      <c r="R1162" s="103"/>
      <c r="S1162" s="102"/>
      <c r="T1162" s="102"/>
      <c r="U1162" s="102"/>
    </row>
    <row r="1163" s="93" customFormat="1" customHeight="1" spans="2:21">
      <c r="B1163" s="94"/>
      <c r="C1163" s="95"/>
      <c r="D1163" s="95"/>
      <c r="E1163" s="95"/>
      <c r="F1163" s="96"/>
      <c r="G1163" s="97"/>
      <c r="H1163" s="98"/>
      <c r="I1163" s="129" t="str">
        <f>IF(B1163="","",_xlfn.XLOOKUP(N1163,#REF!,#REF!))</f>
        <v/>
      </c>
      <c r="J1163" s="126" t="str">
        <f>IF(B1163="","",_xlfn.XLOOKUP(N1163,#REF!,冷暖工资表!B:B))</f>
        <v/>
      </c>
      <c r="K1163" s="126" t="str">
        <f t="shared" si="108"/>
        <v/>
      </c>
      <c r="L1163" s="126" t="str">
        <f t="shared" si="109"/>
        <v/>
      </c>
      <c r="M1163" s="126" t="str">
        <f>IF(Q1163="","",_xlfn.XLOOKUP(Q1163,立项!W:W,立项!H:H))</f>
        <v/>
      </c>
      <c r="N1163" s="130" t="str">
        <f t="shared" si="110"/>
        <v/>
      </c>
      <c r="O1163" s="130" t="str">
        <f t="shared" si="111"/>
        <v/>
      </c>
      <c r="P1163" s="131" t="str">
        <f t="shared" si="112"/>
        <v/>
      </c>
      <c r="Q1163" s="135" t="str">
        <f t="shared" si="113"/>
        <v/>
      </c>
      <c r="R1163" s="103"/>
      <c r="S1163" s="102"/>
      <c r="T1163" s="102"/>
      <c r="U1163" s="102"/>
    </row>
    <row r="1164" s="93" customFormat="1" customHeight="1" spans="2:21">
      <c r="B1164" s="94"/>
      <c r="C1164" s="95"/>
      <c r="D1164" s="95"/>
      <c r="E1164" s="95"/>
      <c r="F1164" s="96"/>
      <c r="G1164" s="97"/>
      <c r="H1164" s="98"/>
      <c r="I1164" s="129" t="str">
        <f>IF(B1164="","",_xlfn.XLOOKUP(N1164,#REF!,#REF!))</f>
        <v/>
      </c>
      <c r="J1164" s="126" t="str">
        <f>IF(B1164="","",_xlfn.XLOOKUP(N1164,#REF!,冷暖工资表!B:B))</f>
        <v/>
      </c>
      <c r="K1164" s="126" t="str">
        <f t="shared" si="108"/>
        <v/>
      </c>
      <c r="L1164" s="126" t="str">
        <f t="shared" si="109"/>
        <v/>
      </c>
      <c r="M1164" s="126" t="str">
        <f>IF(Q1164="","",_xlfn.XLOOKUP(Q1164,立项!W:W,立项!H:H))</f>
        <v/>
      </c>
      <c r="N1164" s="130" t="str">
        <f t="shared" si="110"/>
        <v/>
      </c>
      <c r="O1164" s="130" t="str">
        <f t="shared" si="111"/>
        <v/>
      </c>
      <c r="P1164" s="131" t="str">
        <f t="shared" si="112"/>
        <v/>
      </c>
      <c r="Q1164" s="135" t="str">
        <f t="shared" si="113"/>
        <v/>
      </c>
      <c r="R1164" s="103"/>
      <c r="S1164" s="102"/>
      <c r="T1164" s="102"/>
      <c r="U1164" s="102"/>
    </row>
    <row r="1165" s="93" customFormat="1" customHeight="1" spans="2:21">
      <c r="B1165" s="94"/>
      <c r="C1165" s="95"/>
      <c r="D1165" s="95"/>
      <c r="E1165" s="95"/>
      <c r="F1165" s="96"/>
      <c r="G1165" s="97"/>
      <c r="H1165" s="98"/>
      <c r="I1165" s="129" t="str">
        <f>IF(B1165="","",_xlfn.XLOOKUP(N1165,#REF!,#REF!))</f>
        <v/>
      </c>
      <c r="J1165" s="126" t="str">
        <f>IF(B1165="","",_xlfn.XLOOKUP(N1165,#REF!,冷暖工资表!B:B))</f>
        <v/>
      </c>
      <c r="K1165" s="126" t="str">
        <f t="shared" si="108"/>
        <v/>
      </c>
      <c r="L1165" s="126" t="str">
        <f t="shared" si="109"/>
        <v/>
      </c>
      <c r="M1165" s="126" t="str">
        <f>IF(Q1165="","",_xlfn.XLOOKUP(Q1165,立项!W:W,立项!H:H))</f>
        <v/>
      </c>
      <c r="N1165" s="130" t="str">
        <f t="shared" si="110"/>
        <v/>
      </c>
      <c r="O1165" s="130" t="str">
        <f t="shared" si="111"/>
        <v/>
      </c>
      <c r="P1165" s="131" t="str">
        <f t="shared" si="112"/>
        <v/>
      </c>
      <c r="Q1165" s="135" t="str">
        <f t="shared" si="113"/>
        <v/>
      </c>
      <c r="R1165" s="103"/>
      <c r="S1165" s="102"/>
      <c r="T1165" s="102"/>
      <c r="U1165" s="102"/>
    </row>
    <row r="1166" s="93" customFormat="1" customHeight="1" spans="2:21">
      <c r="B1166" s="94"/>
      <c r="C1166" s="95"/>
      <c r="D1166" s="95"/>
      <c r="E1166" s="95"/>
      <c r="F1166" s="96"/>
      <c r="G1166" s="97"/>
      <c r="H1166" s="98"/>
      <c r="I1166" s="129" t="str">
        <f>IF(B1166="","",_xlfn.XLOOKUP(N1166,#REF!,#REF!))</f>
        <v/>
      </c>
      <c r="J1166" s="126" t="str">
        <f>IF(B1166="","",_xlfn.XLOOKUP(N1166,#REF!,冷暖工资表!B:B))</f>
        <v/>
      </c>
      <c r="K1166" s="126" t="str">
        <f t="shared" si="108"/>
        <v/>
      </c>
      <c r="L1166" s="126" t="str">
        <f t="shared" si="109"/>
        <v/>
      </c>
      <c r="M1166" s="126" t="str">
        <f>IF(Q1166="","",_xlfn.XLOOKUP(Q1166,立项!W:W,立项!H:H))</f>
        <v/>
      </c>
      <c r="N1166" s="130" t="str">
        <f t="shared" si="110"/>
        <v/>
      </c>
      <c r="O1166" s="130" t="str">
        <f t="shared" si="111"/>
        <v/>
      </c>
      <c r="P1166" s="131" t="str">
        <f t="shared" si="112"/>
        <v/>
      </c>
      <c r="Q1166" s="135" t="str">
        <f t="shared" si="113"/>
        <v/>
      </c>
      <c r="R1166" s="103"/>
      <c r="S1166" s="102"/>
      <c r="T1166" s="102"/>
      <c r="U1166" s="102"/>
    </row>
    <row r="1167" s="93" customFormat="1" customHeight="1" spans="2:21">
      <c r="B1167" s="94"/>
      <c r="C1167" s="95"/>
      <c r="D1167" s="95"/>
      <c r="E1167" s="95"/>
      <c r="F1167" s="96"/>
      <c r="G1167" s="97"/>
      <c r="H1167" s="98"/>
      <c r="I1167" s="129" t="str">
        <f>IF(B1167="","",_xlfn.XLOOKUP(N1167,#REF!,#REF!))</f>
        <v/>
      </c>
      <c r="J1167" s="126" t="str">
        <f>IF(B1167="","",_xlfn.XLOOKUP(N1167,#REF!,冷暖工资表!B:B))</f>
        <v/>
      </c>
      <c r="K1167" s="126" t="str">
        <f t="shared" si="108"/>
        <v/>
      </c>
      <c r="L1167" s="126" t="str">
        <f t="shared" si="109"/>
        <v/>
      </c>
      <c r="M1167" s="126" t="str">
        <f>IF(Q1167="","",_xlfn.XLOOKUP(Q1167,立项!W:W,立项!H:H))</f>
        <v/>
      </c>
      <c r="N1167" s="130" t="str">
        <f t="shared" si="110"/>
        <v/>
      </c>
      <c r="O1167" s="130" t="str">
        <f t="shared" si="111"/>
        <v/>
      </c>
      <c r="P1167" s="131" t="str">
        <f t="shared" si="112"/>
        <v/>
      </c>
      <c r="Q1167" s="135" t="str">
        <f t="shared" si="113"/>
        <v/>
      </c>
      <c r="R1167" s="103"/>
      <c r="S1167" s="102"/>
      <c r="T1167" s="102"/>
      <c r="U1167" s="102"/>
    </row>
    <row r="1168" s="93" customFormat="1" customHeight="1" spans="2:21">
      <c r="B1168" s="94"/>
      <c r="C1168" s="95"/>
      <c r="D1168" s="95"/>
      <c r="E1168" s="95"/>
      <c r="F1168" s="96"/>
      <c r="G1168" s="97"/>
      <c r="H1168" s="98"/>
      <c r="I1168" s="129" t="str">
        <f>IF(B1168="","",_xlfn.XLOOKUP(N1168,#REF!,#REF!))</f>
        <v/>
      </c>
      <c r="J1168" s="126" t="str">
        <f>IF(B1168="","",_xlfn.XLOOKUP(N1168,#REF!,冷暖工资表!B:B))</f>
        <v/>
      </c>
      <c r="K1168" s="126" t="str">
        <f t="shared" si="108"/>
        <v/>
      </c>
      <c r="L1168" s="126" t="str">
        <f t="shared" si="109"/>
        <v/>
      </c>
      <c r="M1168" s="126" t="str">
        <f>IF(Q1168="","",_xlfn.XLOOKUP(Q1168,立项!W:W,立项!H:H))</f>
        <v/>
      </c>
      <c r="N1168" s="130" t="str">
        <f t="shared" si="110"/>
        <v/>
      </c>
      <c r="O1168" s="130" t="str">
        <f t="shared" si="111"/>
        <v/>
      </c>
      <c r="P1168" s="131" t="str">
        <f t="shared" si="112"/>
        <v/>
      </c>
      <c r="Q1168" s="135" t="str">
        <f t="shared" si="113"/>
        <v/>
      </c>
      <c r="R1168" s="103"/>
      <c r="S1168" s="102"/>
      <c r="T1168" s="102"/>
      <c r="U1168" s="102"/>
    </row>
    <row r="1169" s="93" customFormat="1" customHeight="1" spans="2:21">
      <c r="B1169" s="94"/>
      <c r="C1169" s="95"/>
      <c r="D1169" s="95"/>
      <c r="E1169" s="95"/>
      <c r="F1169" s="96"/>
      <c r="G1169" s="97"/>
      <c r="H1169" s="98"/>
      <c r="I1169" s="129" t="str">
        <f>IF(B1169="","",_xlfn.XLOOKUP(N1169,#REF!,#REF!))</f>
        <v/>
      </c>
      <c r="J1169" s="126" t="str">
        <f>IF(B1169="","",_xlfn.XLOOKUP(N1169,#REF!,冷暖工资表!B:B))</f>
        <v/>
      </c>
      <c r="K1169" s="126" t="str">
        <f t="shared" si="108"/>
        <v/>
      </c>
      <c r="L1169" s="126" t="str">
        <f t="shared" si="109"/>
        <v/>
      </c>
      <c r="M1169" s="126" t="str">
        <f>IF(Q1169="","",_xlfn.XLOOKUP(Q1169,立项!W:W,立项!H:H))</f>
        <v/>
      </c>
      <c r="N1169" s="130" t="str">
        <f t="shared" si="110"/>
        <v/>
      </c>
      <c r="O1169" s="130" t="str">
        <f t="shared" si="111"/>
        <v/>
      </c>
      <c r="P1169" s="131" t="str">
        <f t="shared" si="112"/>
        <v/>
      </c>
      <c r="Q1169" s="135" t="str">
        <f t="shared" si="113"/>
        <v/>
      </c>
      <c r="R1169" s="103"/>
      <c r="S1169" s="102"/>
      <c r="T1169" s="102"/>
      <c r="U1169" s="102"/>
    </row>
    <row r="1170" s="93" customFormat="1" customHeight="1" spans="2:21">
      <c r="B1170" s="94"/>
      <c r="C1170" s="95"/>
      <c r="D1170" s="95"/>
      <c r="E1170" s="95"/>
      <c r="F1170" s="96"/>
      <c r="G1170" s="97"/>
      <c r="H1170" s="98"/>
      <c r="I1170" s="129" t="str">
        <f>IF(B1170="","",_xlfn.XLOOKUP(N1170,#REF!,#REF!))</f>
        <v/>
      </c>
      <c r="J1170" s="126" t="str">
        <f>IF(B1170="","",_xlfn.XLOOKUP(N1170,#REF!,冷暖工资表!B:B))</f>
        <v/>
      </c>
      <c r="K1170" s="126" t="str">
        <f t="shared" si="108"/>
        <v/>
      </c>
      <c r="L1170" s="126" t="str">
        <f t="shared" si="109"/>
        <v/>
      </c>
      <c r="M1170" s="126" t="str">
        <f>IF(Q1170="","",_xlfn.XLOOKUP(Q1170,立项!W:W,立项!H:H))</f>
        <v/>
      </c>
      <c r="N1170" s="130" t="str">
        <f t="shared" si="110"/>
        <v/>
      </c>
      <c r="O1170" s="130" t="str">
        <f t="shared" si="111"/>
        <v/>
      </c>
      <c r="P1170" s="131" t="str">
        <f t="shared" si="112"/>
        <v/>
      </c>
      <c r="Q1170" s="135" t="str">
        <f t="shared" si="113"/>
        <v/>
      </c>
      <c r="R1170" s="103"/>
      <c r="S1170" s="102"/>
      <c r="T1170" s="102"/>
      <c r="U1170" s="102"/>
    </row>
    <row r="1171" s="93" customFormat="1" customHeight="1" spans="2:21">
      <c r="B1171" s="94"/>
      <c r="C1171" s="95"/>
      <c r="D1171" s="95"/>
      <c r="E1171" s="95"/>
      <c r="F1171" s="96"/>
      <c r="G1171" s="97"/>
      <c r="H1171" s="98"/>
      <c r="I1171" s="129" t="str">
        <f>IF(B1171="","",_xlfn.XLOOKUP(N1171,#REF!,#REF!))</f>
        <v/>
      </c>
      <c r="J1171" s="126" t="str">
        <f>IF(B1171="","",_xlfn.XLOOKUP(N1171,#REF!,冷暖工资表!B:B))</f>
        <v/>
      </c>
      <c r="K1171" s="126" t="str">
        <f t="shared" si="108"/>
        <v/>
      </c>
      <c r="L1171" s="126" t="str">
        <f t="shared" si="109"/>
        <v/>
      </c>
      <c r="M1171" s="126" t="str">
        <f>IF(Q1171="","",_xlfn.XLOOKUP(Q1171,立项!W:W,立项!H:H))</f>
        <v/>
      </c>
      <c r="N1171" s="130" t="str">
        <f t="shared" si="110"/>
        <v/>
      </c>
      <c r="O1171" s="130" t="str">
        <f t="shared" si="111"/>
        <v/>
      </c>
      <c r="P1171" s="131" t="str">
        <f t="shared" si="112"/>
        <v/>
      </c>
      <c r="Q1171" s="135" t="str">
        <f t="shared" si="113"/>
        <v/>
      </c>
      <c r="R1171" s="103"/>
      <c r="S1171" s="102"/>
      <c r="T1171" s="102"/>
      <c r="U1171" s="102"/>
    </row>
    <row r="1172" s="93" customFormat="1" customHeight="1" spans="2:21">
      <c r="B1172" s="94"/>
      <c r="C1172" s="95"/>
      <c r="D1172" s="95"/>
      <c r="E1172" s="95"/>
      <c r="F1172" s="96"/>
      <c r="G1172" s="97"/>
      <c r="H1172" s="98"/>
      <c r="I1172" s="129" t="str">
        <f>IF(B1172="","",_xlfn.XLOOKUP(N1172,#REF!,#REF!))</f>
        <v/>
      </c>
      <c r="J1172" s="126" t="str">
        <f>IF(B1172="","",_xlfn.XLOOKUP(N1172,#REF!,冷暖工资表!B:B))</f>
        <v/>
      </c>
      <c r="K1172" s="126" t="str">
        <f t="shared" si="108"/>
        <v/>
      </c>
      <c r="L1172" s="126" t="str">
        <f t="shared" si="109"/>
        <v/>
      </c>
      <c r="M1172" s="126" t="str">
        <f>IF(Q1172="","",_xlfn.XLOOKUP(Q1172,立项!W:W,立项!H:H))</f>
        <v/>
      </c>
      <c r="N1172" s="130" t="str">
        <f t="shared" si="110"/>
        <v/>
      </c>
      <c r="O1172" s="130" t="str">
        <f t="shared" si="111"/>
        <v/>
      </c>
      <c r="P1172" s="131" t="str">
        <f t="shared" si="112"/>
        <v/>
      </c>
      <c r="Q1172" s="135" t="str">
        <f t="shared" si="113"/>
        <v/>
      </c>
      <c r="R1172" s="103"/>
      <c r="S1172" s="102"/>
      <c r="T1172" s="102"/>
      <c r="U1172" s="102"/>
    </row>
    <row r="1173" s="93" customFormat="1" customHeight="1" spans="2:21">
      <c r="B1173" s="94"/>
      <c r="C1173" s="95"/>
      <c r="D1173" s="95"/>
      <c r="E1173" s="95"/>
      <c r="F1173" s="96"/>
      <c r="G1173" s="97"/>
      <c r="H1173" s="98"/>
      <c r="I1173" s="129" t="str">
        <f>IF(B1173="","",_xlfn.XLOOKUP(N1173,#REF!,#REF!))</f>
        <v/>
      </c>
      <c r="J1173" s="126" t="str">
        <f>IF(B1173="","",_xlfn.XLOOKUP(N1173,#REF!,冷暖工资表!B:B))</f>
        <v/>
      </c>
      <c r="K1173" s="126" t="str">
        <f t="shared" si="108"/>
        <v/>
      </c>
      <c r="L1173" s="126" t="str">
        <f t="shared" si="109"/>
        <v/>
      </c>
      <c r="M1173" s="126" t="str">
        <f>IF(Q1173="","",_xlfn.XLOOKUP(Q1173,立项!W:W,立项!H:H))</f>
        <v/>
      </c>
      <c r="N1173" s="130" t="str">
        <f t="shared" si="110"/>
        <v/>
      </c>
      <c r="O1173" s="130" t="str">
        <f t="shared" si="111"/>
        <v/>
      </c>
      <c r="P1173" s="131" t="str">
        <f t="shared" si="112"/>
        <v/>
      </c>
      <c r="Q1173" s="135" t="str">
        <f t="shared" si="113"/>
        <v/>
      </c>
      <c r="R1173" s="103"/>
      <c r="S1173" s="102"/>
      <c r="T1173" s="102"/>
      <c r="U1173" s="102"/>
    </row>
    <row r="1174" s="93" customFormat="1" customHeight="1" spans="2:21">
      <c r="B1174" s="94"/>
      <c r="C1174" s="95"/>
      <c r="D1174" s="95"/>
      <c r="E1174" s="95"/>
      <c r="F1174" s="96"/>
      <c r="G1174" s="97"/>
      <c r="H1174" s="98"/>
      <c r="I1174" s="129" t="str">
        <f>IF(B1174="","",_xlfn.XLOOKUP(N1174,#REF!,#REF!))</f>
        <v/>
      </c>
      <c r="J1174" s="126" t="str">
        <f>IF(B1174="","",_xlfn.XLOOKUP(N1174,#REF!,冷暖工资表!B:B))</f>
        <v/>
      </c>
      <c r="K1174" s="126" t="str">
        <f t="shared" si="108"/>
        <v/>
      </c>
      <c r="L1174" s="126" t="str">
        <f t="shared" si="109"/>
        <v/>
      </c>
      <c r="M1174" s="126" t="str">
        <f>IF(Q1174="","",_xlfn.XLOOKUP(Q1174,立项!W:W,立项!H:H))</f>
        <v/>
      </c>
      <c r="N1174" s="130" t="str">
        <f t="shared" si="110"/>
        <v/>
      </c>
      <c r="O1174" s="130" t="str">
        <f t="shared" si="111"/>
        <v/>
      </c>
      <c r="P1174" s="131" t="str">
        <f t="shared" si="112"/>
        <v/>
      </c>
      <c r="Q1174" s="135" t="str">
        <f t="shared" si="113"/>
        <v/>
      </c>
      <c r="R1174" s="103"/>
      <c r="S1174" s="102"/>
      <c r="T1174" s="102"/>
      <c r="U1174" s="102"/>
    </row>
    <row r="1175" s="93" customFormat="1" customHeight="1" spans="2:21">
      <c r="B1175" s="94"/>
      <c r="C1175" s="95"/>
      <c r="D1175" s="95"/>
      <c r="E1175" s="95"/>
      <c r="F1175" s="96"/>
      <c r="G1175" s="97"/>
      <c r="H1175" s="98"/>
      <c r="I1175" s="129" t="str">
        <f>IF(B1175="","",_xlfn.XLOOKUP(N1175,#REF!,#REF!))</f>
        <v/>
      </c>
      <c r="J1175" s="126" t="str">
        <f>IF(B1175="","",_xlfn.XLOOKUP(N1175,#REF!,冷暖工资表!B:B))</f>
        <v/>
      </c>
      <c r="K1175" s="126" t="str">
        <f t="shared" si="108"/>
        <v/>
      </c>
      <c r="L1175" s="126" t="str">
        <f t="shared" si="109"/>
        <v/>
      </c>
      <c r="M1175" s="126" t="str">
        <f>IF(Q1175="","",_xlfn.XLOOKUP(Q1175,立项!W:W,立项!H:H))</f>
        <v/>
      </c>
      <c r="N1175" s="130" t="str">
        <f t="shared" si="110"/>
        <v/>
      </c>
      <c r="O1175" s="130" t="str">
        <f t="shared" si="111"/>
        <v/>
      </c>
      <c r="P1175" s="131" t="str">
        <f t="shared" si="112"/>
        <v/>
      </c>
      <c r="Q1175" s="135" t="str">
        <f t="shared" si="113"/>
        <v/>
      </c>
      <c r="R1175" s="103"/>
      <c r="S1175" s="102"/>
      <c r="T1175" s="102"/>
      <c r="U1175" s="102"/>
    </row>
    <row r="1176" s="93" customFormat="1" customHeight="1" spans="2:21">
      <c r="B1176" s="94"/>
      <c r="C1176" s="95"/>
      <c r="D1176" s="95"/>
      <c r="E1176" s="95"/>
      <c r="F1176" s="96"/>
      <c r="G1176" s="97"/>
      <c r="H1176" s="98"/>
      <c r="I1176" s="129" t="str">
        <f>IF(B1176="","",_xlfn.XLOOKUP(N1176,#REF!,#REF!))</f>
        <v/>
      </c>
      <c r="J1176" s="126" t="str">
        <f>IF(B1176="","",_xlfn.XLOOKUP(N1176,#REF!,冷暖工资表!B:B))</f>
        <v/>
      </c>
      <c r="K1176" s="126" t="str">
        <f t="shared" si="108"/>
        <v/>
      </c>
      <c r="L1176" s="126" t="str">
        <f t="shared" si="109"/>
        <v/>
      </c>
      <c r="M1176" s="126" t="str">
        <f>IF(Q1176="","",_xlfn.XLOOKUP(Q1176,立项!W:W,立项!H:H))</f>
        <v/>
      </c>
      <c r="N1176" s="130" t="str">
        <f t="shared" si="110"/>
        <v/>
      </c>
      <c r="O1176" s="130" t="str">
        <f t="shared" si="111"/>
        <v/>
      </c>
      <c r="P1176" s="131" t="str">
        <f t="shared" si="112"/>
        <v/>
      </c>
      <c r="Q1176" s="135" t="str">
        <f t="shared" si="113"/>
        <v/>
      </c>
      <c r="R1176" s="103"/>
      <c r="S1176" s="102"/>
      <c r="T1176" s="102"/>
      <c r="U1176" s="102"/>
    </row>
    <row r="1177" s="93" customFormat="1" customHeight="1" spans="2:21">
      <c r="B1177" s="94"/>
      <c r="C1177" s="95"/>
      <c r="D1177" s="95"/>
      <c r="E1177" s="95"/>
      <c r="F1177" s="96"/>
      <c r="G1177" s="97"/>
      <c r="H1177" s="98"/>
      <c r="I1177" s="129" t="str">
        <f>IF(B1177="","",_xlfn.XLOOKUP(N1177,#REF!,#REF!))</f>
        <v/>
      </c>
      <c r="J1177" s="126" t="str">
        <f>IF(B1177="","",_xlfn.XLOOKUP(N1177,#REF!,冷暖工资表!B:B))</f>
        <v/>
      </c>
      <c r="K1177" s="126" t="str">
        <f t="shared" si="108"/>
        <v/>
      </c>
      <c r="L1177" s="126" t="str">
        <f t="shared" si="109"/>
        <v/>
      </c>
      <c r="M1177" s="126" t="str">
        <f>IF(Q1177="","",_xlfn.XLOOKUP(Q1177,立项!W:W,立项!H:H))</f>
        <v/>
      </c>
      <c r="N1177" s="130" t="str">
        <f t="shared" si="110"/>
        <v/>
      </c>
      <c r="O1177" s="130" t="str">
        <f t="shared" si="111"/>
        <v/>
      </c>
      <c r="P1177" s="131" t="str">
        <f t="shared" si="112"/>
        <v/>
      </c>
      <c r="Q1177" s="135" t="str">
        <f t="shared" si="113"/>
        <v/>
      </c>
      <c r="R1177" s="103"/>
      <c r="S1177" s="102"/>
      <c r="T1177" s="102"/>
      <c r="U1177" s="102"/>
    </row>
    <row r="1178" s="93" customFormat="1" customHeight="1" spans="2:21">
      <c r="B1178" s="94"/>
      <c r="C1178" s="95"/>
      <c r="D1178" s="95"/>
      <c r="E1178" s="95"/>
      <c r="F1178" s="96"/>
      <c r="G1178" s="97"/>
      <c r="H1178" s="98"/>
      <c r="I1178" s="129" t="str">
        <f>IF(B1178="","",_xlfn.XLOOKUP(N1178,#REF!,#REF!))</f>
        <v/>
      </c>
      <c r="J1178" s="126" t="str">
        <f>IF(B1178="","",_xlfn.XLOOKUP(N1178,#REF!,冷暖工资表!B:B))</f>
        <v/>
      </c>
      <c r="K1178" s="126" t="str">
        <f t="shared" si="108"/>
        <v/>
      </c>
      <c r="L1178" s="126" t="str">
        <f t="shared" si="109"/>
        <v/>
      </c>
      <c r="M1178" s="126" t="str">
        <f>IF(Q1178="","",_xlfn.XLOOKUP(Q1178,立项!W:W,立项!H:H))</f>
        <v/>
      </c>
      <c r="N1178" s="130" t="str">
        <f t="shared" si="110"/>
        <v/>
      </c>
      <c r="O1178" s="130" t="str">
        <f t="shared" si="111"/>
        <v/>
      </c>
      <c r="P1178" s="131" t="str">
        <f t="shared" si="112"/>
        <v/>
      </c>
      <c r="Q1178" s="135" t="str">
        <f t="shared" si="113"/>
        <v/>
      </c>
      <c r="R1178" s="103"/>
      <c r="S1178" s="102"/>
      <c r="T1178" s="102"/>
      <c r="U1178" s="102"/>
    </row>
    <row r="1179" s="93" customFormat="1" customHeight="1" spans="2:21">
      <c r="B1179" s="94"/>
      <c r="C1179" s="95"/>
      <c r="D1179" s="95"/>
      <c r="E1179" s="95"/>
      <c r="F1179" s="96"/>
      <c r="G1179" s="97"/>
      <c r="H1179" s="98"/>
      <c r="I1179" s="129" t="str">
        <f>IF(B1179="","",_xlfn.XLOOKUP(N1179,#REF!,#REF!))</f>
        <v/>
      </c>
      <c r="J1179" s="126" t="str">
        <f>IF(B1179="","",_xlfn.XLOOKUP(N1179,#REF!,冷暖工资表!B:B))</f>
        <v/>
      </c>
      <c r="K1179" s="126" t="str">
        <f t="shared" si="108"/>
        <v/>
      </c>
      <c r="L1179" s="126" t="str">
        <f t="shared" si="109"/>
        <v/>
      </c>
      <c r="M1179" s="126" t="str">
        <f>IF(Q1179="","",_xlfn.XLOOKUP(Q1179,立项!W:W,立项!H:H))</f>
        <v/>
      </c>
      <c r="N1179" s="130" t="str">
        <f t="shared" si="110"/>
        <v/>
      </c>
      <c r="O1179" s="130" t="str">
        <f t="shared" si="111"/>
        <v/>
      </c>
      <c r="P1179" s="131" t="str">
        <f t="shared" si="112"/>
        <v/>
      </c>
      <c r="Q1179" s="135" t="str">
        <f t="shared" si="113"/>
        <v/>
      </c>
      <c r="R1179" s="103"/>
      <c r="S1179" s="102"/>
      <c r="T1179" s="102"/>
      <c r="U1179" s="102"/>
    </row>
    <row r="1180" s="93" customFormat="1" customHeight="1" spans="2:21">
      <c r="B1180" s="94"/>
      <c r="C1180" s="95"/>
      <c r="D1180" s="95"/>
      <c r="E1180" s="95"/>
      <c r="F1180" s="96"/>
      <c r="G1180" s="97"/>
      <c r="H1180" s="98"/>
      <c r="I1180" s="129" t="str">
        <f>IF(B1180="","",_xlfn.XLOOKUP(N1180,#REF!,#REF!))</f>
        <v/>
      </c>
      <c r="J1180" s="126" t="str">
        <f>IF(B1180="","",_xlfn.XLOOKUP(N1180,#REF!,冷暖工资表!B:B))</f>
        <v/>
      </c>
      <c r="K1180" s="126" t="str">
        <f t="shared" si="108"/>
        <v/>
      </c>
      <c r="L1180" s="126" t="str">
        <f t="shared" si="109"/>
        <v/>
      </c>
      <c r="M1180" s="126" t="str">
        <f>IF(Q1180="","",_xlfn.XLOOKUP(Q1180,立项!W:W,立项!H:H))</f>
        <v/>
      </c>
      <c r="N1180" s="130" t="str">
        <f t="shared" si="110"/>
        <v/>
      </c>
      <c r="O1180" s="130" t="str">
        <f t="shared" si="111"/>
        <v/>
      </c>
      <c r="P1180" s="131" t="str">
        <f t="shared" si="112"/>
        <v/>
      </c>
      <c r="Q1180" s="135" t="str">
        <f t="shared" si="113"/>
        <v/>
      </c>
      <c r="R1180" s="103"/>
      <c r="S1180" s="102"/>
      <c r="T1180" s="102"/>
      <c r="U1180" s="102"/>
    </row>
    <row r="1181" s="93" customFormat="1" customHeight="1" spans="2:21">
      <c r="B1181" s="94"/>
      <c r="C1181" s="95"/>
      <c r="D1181" s="95"/>
      <c r="E1181" s="95"/>
      <c r="F1181" s="96"/>
      <c r="G1181" s="97"/>
      <c r="H1181" s="98"/>
      <c r="I1181" s="129" t="str">
        <f>IF(B1181="","",_xlfn.XLOOKUP(N1181,#REF!,#REF!))</f>
        <v/>
      </c>
      <c r="J1181" s="126" t="str">
        <f>IF(B1181="","",_xlfn.XLOOKUP(N1181,#REF!,冷暖工资表!B:B))</f>
        <v/>
      </c>
      <c r="K1181" s="126" t="str">
        <f t="shared" si="108"/>
        <v/>
      </c>
      <c r="L1181" s="126" t="str">
        <f t="shared" si="109"/>
        <v/>
      </c>
      <c r="M1181" s="126" t="str">
        <f>IF(Q1181="","",_xlfn.XLOOKUP(Q1181,立项!W:W,立项!H:H))</f>
        <v/>
      </c>
      <c r="N1181" s="130" t="str">
        <f t="shared" si="110"/>
        <v/>
      </c>
      <c r="O1181" s="130" t="str">
        <f t="shared" si="111"/>
        <v/>
      </c>
      <c r="P1181" s="131" t="str">
        <f t="shared" si="112"/>
        <v/>
      </c>
      <c r="Q1181" s="135" t="str">
        <f t="shared" si="113"/>
        <v/>
      </c>
      <c r="R1181" s="103"/>
      <c r="S1181" s="102"/>
      <c r="T1181" s="102"/>
      <c r="U1181" s="102"/>
    </row>
    <row r="1182" s="93" customFormat="1" customHeight="1" spans="2:21">
      <c r="B1182" s="94"/>
      <c r="C1182" s="95"/>
      <c r="D1182" s="95"/>
      <c r="E1182" s="95"/>
      <c r="F1182" s="96"/>
      <c r="G1182" s="97"/>
      <c r="H1182" s="98"/>
      <c r="I1182" s="129" t="str">
        <f>IF(B1182="","",_xlfn.XLOOKUP(N1182,#REF!,#REF!))</f>
        <v/>
      </c>
      <c r="J1182" s="126" t="str">
        <f>IF(B1182="","",_xlfn.XLOOKUP(N1182,#REF!,冷暖工资表!B:B))</f>
        <v/>
      </c>
      <c r="K1182" s="126" t="str">
        <f t="shared" si="108"/>
        <v/>
      </c>
      <c r="L1182" s="126" t="str">
        <f t="shared" si="109"/>
        <v/>
      </c>
      <c r="M1182" s="126" t="str">
        <f>IF(Q1182="","",_xlfn.XLOOKUP(Q1182,立项!W:W,立项!H:H))</f>
        <v/>
      </c>
      <c r="N1182" s="130" t="str">
        <f t="shared" si="110"/>
        <v/>
      </c>
      <c r="O1182" s="130" t="str">
        <f t="shared" si="111"/>
        <v/>
      </c>
      <c r="P1182" s="131" t="str">
        <f t="shared" si="112"/>
        <v/>
      </c>
      <c r="Q1182" s="135" t="str">
        <f t="shared" si="113"/>
        <v/>
      </c>
      <c r="R1182" s="103"/>
      <c r="S1182" s="102"/>
      <c r="T1182" s="102"/>
      <c r="U1182" s="102"/>
    </row>
    <row r="1183" s="93" customFormat="1" customHeight="1" spans="2:21">
      <c r="B1183" s="94"/>
      <c r="C1183" s="95"/>
      <c r="D1183" s="95"/>
      <c r="E1183" s="95"/>
      <c r="F1183" s="96"/>
      <c r="G1183" s="97"/>
      <c r="H1183" s="98"/>
      <c r="I1183" s="129" t="str">
        <f>IF(B1183="","",_xlfn.XLOOKUP(N1183,#REF!,#REF!))</f>
        <v/>
      </c>
      <c r="J1183" s="126" t="str">
        <f>IF(B1183="","",_xlfn.XLOOKUP(N1183,#REF!,冷暖工资表!B:B))</f>
        <v/>
      </c>
      <c r="K1183" s="126" t="str">
        <f t="shared" si="108"/>
        <v/>
      </c>
      <c r="L1183" s="126" t="str">
        <f t="shared" si="109"/>
        <v/>
      </c>
      <c r="M1183" s="126" t="str">
        <f>IF(Q1183="","",_xlfn.XLOOKUP(Q1183,立项!W:W,立项!H:H))</f>
        <v/>
      </c>
      <c r="N1183" s="130" t="str">
        <f t="shared" si="110"/>
        <v/>
      </c>
      <c r="O1183" s="130" t="str">
        <f t="shared" si="111"/>
        <v/>
      </c>
      <c r="P1183" s="131" t="str">
        <f t="shared" si="112"/>
        <v/>
      </c>
      <c r="Q1183" s="135" t="str">
        <f t="shared" si="113"/>
        <v/>
      </c>
      <c r="R1183" s="103"/>
      <c r="S1183" s="102"/>
      <c r="T1183" s="102"/>
      <c r="U1183" s="102"/>
    </row>
    <row r="1184" s="93" customFormat="1" customHeight="1" spans="2:21">
      <c r="B1184" s="94"/>
      <c r="C1184" s="95"/>
      <c r="D1184" s="95"/>
      <c r="E1184" s="95"/>
      <c r="F1184" s="96"/>
      <c r="G1184" s="97"/>
      <c r="H1184" s="98"/>
      <c r="I1184" s="129" t="str">
        <f>IF(B1184="","",_xlfn.XLOOKUP(N1184,#REF!,#REF!))</f>
        <v/>
      </c>
      <c r="J1184" s="126" t="str">
        <f>IF(B1184="","",_xlfn.XLOOKUP(N1184,#REF!,冷暖工资表!B:B))</f>
        <v/>
      </c>
      <c r="K1184" s="126" t="str">
        <f t="shared" si="108"/>
        <v/>
      </c>
      <c r="L1184" s="126" t="str">
        <f t="shared" si="109"/>
        <v/>
      </c>
      <c r="M1184" s="126" t="str">
        <f>IF(Q1184="","",_xlfn.XLOOKUP(Q1184,立项!W:W,立项!H:H))</f>
        <v/>
      </c>
      <c r="N1184" s="130" t="str">
        <f t="shared" si="110"/>
        <v/>
      </c>
      <c r="O1184" s="130" t="str">
        <f t="shared" si="111"/>
        <v/>
      </c>
      <c r="P1184" s="131" t="str">
        <f t="shared" si="112"/>
        <v/>
      </c>
      <c r="Q1184" s="135" t="str">
        <f t="shared" si="113"/>
        <v/>
      </c>
      <c r="R1184" s="103"/>
      <c r="S1184" s="102"/>
      <c r="T1184" s="102"/>
      <c r="U1184" s="102"/>
    </row>
    <row r="1185" s="93" customFormat="1" customHeight="1" spans="2:21">
      <c r="B1185" s="94"/>
      <c r="C1185" s="95"/>
      <c r="D1185" s="95"/>
      <c r="E1185" s="95"/>
      <c r="F1185" s="96"/>
      <c r="G1185" s="97"/>
      <c r="H1185" s="98"/>
      <c r="I1185" s="129" t="str">
        <f>IF(B1185="","",_xlfn.XLOOKUP(N1185,#REF!,#REF!))</f>
        <v/>
      </c>
      <c r="J1185" s="126" t="str">
        <f>IF(B1185="","",_xlfn.XLOOKUP(N1185,#REF!,冷暖工资表!B:B))</f>
        <v/>
      </c>
      <c r="K1185" s="126" t="str">
        <f t="shared" si="108"/>
        <v/>
      </c>
      <c r="L1185" s="126" t="str">
        <f t="shared" si="109"/>
        <v/>
      </c>
      <c r="M1185" s="126" t="str">
        <f>IF(Q1185="","",_xlfn.XLOOKUP(Q1185,立项!W:W,立项!H:H))</f>
        <v/>
      </c>
      <c r="N1185" s="130" t="str">
        <f t="shared" si="110"/>
        <v/>
      </c>
      <c r="O1185" s="130" t="str">
        <f t="shared" si="111"/>
        <v/>
      </c>
      <c r="P1185" s="131" t="str">
        <f t="shared" si="112"/>
        <v/>
      </c>
      <c r="Q1185" s="135" t="str">
        <f t="shared" si="113"/>
        <v/>
      </c>
      <c r="R1185" s="103"/>
      <c r="S1185" s="102"/>
      <c r="T1185" s="102"/>
      <c r="U1185" s="102"/>
    </row>
    <row r="1186" s="93" customFormat="1" customHeight="1" spans="2:21">
      <c r="B1186" s="94"/>
      <c r="C1186" s="95"/>
      <c r="D1186" s="95"/>
      <c r="E1186" s="95"/>
      <c r="F1186" s="96"/>
      <c r="G1186" s="97"/>
      <c r="H1186" s="98"/>
      <c r="I1186" s="129" t="str">
        <f>IF(B1186="","",_xlfn.XLOOKUP(N1186,#REF!,#REF!))</f>
        <v/>
      </c>
      <c r="J1186" s="126" t="str">
        <f>IF(B1186="","",_xlfn.XLOOKUP(N1186,#REF!,冷暖工资表!B:B))</f>
        <v/>
      </c>
      <c r="K1186" s="126" t="str">
        <f t="shared" si="108"/>
        <v/>
      </c>
      <c r="L1186" s="126" t="str">
        <f t="shared" si="109"/>
        <v/>
      </c>
      <c r="M1186" s="126" t="str">
        <f>IF(Q1186="","",_xlfn.XLOOKUP(Q1186,立项!W:W,立项!H:H))</f>
        <v/>
      </c>
      <c r="N1186" s="130" t="str">
        <f t="shared" si="110"/>
        <v/>
      </c>
      <c r="O1186" s="130" t="str">
        <f t="shared" si="111"/>
        <v/>
      </c>
      <c r="P1186" s="131" t="str">
        <f t="shared" si="112"/>
        <v/>
      </c>
      <c r="Q1186" s="135" t="str">
        <f t="shared" si="113"/>
        <v/>
      </c>
      <c r="R1186" s="103"/>
      <c r="S1186" s="102"/>
      <c r="T1186" s="102"/>
      <c r="U1186" s="102"/>
    </row>
    <row r="1187" s="93" customFormat="1" customHeight="1" spans="2:21">
      <c r="B1187" s="94"/>
      <c r="C1187" s="95"/>
      <c r="D1187" s="95"/>
      <c r="E1187" s="95"/>
      <c r="F1187" s="96"/>
      <c r="G1187" s="97"/>
      <c r="H1187" s="98"/>
      <c r="I1187" s="129" t="str">
        <f>IF(B1187="","",_xlfn.XLOOKUP(N1187,#REF!,#REF!))</f>
        <v/>
      </c>
      <c r="J1187" s="126" t="str">
        <f>IF(B1187="","",_xlfn.XLOOKUP(N1187,#REF!,冷暖工资表!B:B))</f>
        <v/>
      </c>
      <c r="K1187" s="126" t="str">
        <f t="shared" si="108"/>
        <v/>
      </c>
      <c r="L1187" s="126" t="str">
        <f t="shared" si="109"/>
        <v/>
      </c>
      <c r="M1187" s="126" t="str">
        <f>IF(Q1187="","",_xlfn.XLOOKUP(Q1187,立项!W:W,立项!H:H))</f>
        <v/>
      </c>
      <c r="N1187" s="130" t="str">
        <f t="shared" si="110"/>
        <v/>
      </c>
      <c r="O1187" s="130" t="str">
        <f t="shared" si="111"/>
        <v/>
      </c>
      <c r="P1187" s="131" t="str">
        <f t="shared" si="112"/>
        <v/>
      </c>
      <c r="Q1187" s="135" t="str">
        <f t="shared" si="113"/>
        <v/>
      </c>
      <c r="R1187" s="103"/>
      <c r="S1187" s="102"/>
      <c r="T1187" s="102"/>
      <c r="U1187" s="102"/>
    </row>
    <row r="1188" s="93" customFormat="1" customHeight="1" spans="2:21">
      <c r="B1188" s="94"/>
      <c r="C1188" s="95"/>
      <c r="D1188" s="95"/>
      <c r="E1188" s="95"/>
      <c r="F1188" s="96"/>
      <c r="G1188" s="97"/>
      <c r="H1188" s="98"/>
      <c r="I1188" s="129" t="str">
        <f>IF(B1188="","",_xlfn.XLOOKUP(N1188,#REF!,#REF!))</f>
        <v/>
      </c>
      <c r="J1188" s="126" t="str">
        <f>IF(B1188="","",_xlfn.XLOOKUP(N1188,#REF!,冷暖工资表!B:B))</f>
        <v/>
      </c>
      <c r="K1188" s="126" t="str">
        <f t="shared" si="108"/>
        <v/>
      </c>
      <c r="L1188" s="126" t="str">
        <f t="shared" si="109"/>
        <v/>
      </c>
      <c r="M1188" s="126" t="str">
        <f>IF(Q1188="","",_xlfn.XLOOKUP(Q1188,立项!W:W,立项!H:H))</f>
        <v/>
      </c>
      <c r="N1188" s="130" t="str">
        <f t="shared" si="110"/>
        <v/>
      </c>
      <c r="O1188" s="130" t="str">
        <f t="shared" si="111"/>
        <v/>
      </c>
      <c r="P1188" s="131" t="str">
        <f t="shared" si="112"/>
        <v/>
      </c>
      <c r="Q1188" s="135" t="str">
        <f t="shared" si="113"/>
        <v/>
      </c>
      <c r="R1188" s="103"/>
      <c r="S1188" s="102"/>
      <c r="T1188" s="102"/>
      <c r="U1188" s="102"/>
    </row>
    <row r="1189" s="93" customFormat="1" customHeight="1" spans="2:21">
      <c r="B1189" s="94"/>
      <c r="C1189" s="95"/>
      <c r="D1189" s="95"/>
      <c r="E1189" s="95"/>
      <c r="F1189" s="96"/>
      <c r="G1189" s="97"/>
      <c r="H1189" s="98"/>
      <c r="I1189" s="129" t="str">
        <f>IF(B1189="","",_xlfn.XLOOKUP(N1189,#REF!,#REF!))</f>
        <v/>
      </c>
      <c r="J1189" s="126" t="str">
        <f>IF(B1189="","",_xlfn.XLOOKUP(N1189,#REF!,冷暖工资表!B:B))</f>
        <v/>
      </c>
      <c r="K1189" s="126" t="str">
        <f t="shared" si="108"/>
        <v/>
      </c>
      <c r="L1189" s="126" t="str">
        <f t="shared" si="109"/>
        <v/>
      </c>
      <c r="M1189" s="126" t="str">
        <f>IF(Q1189="","",_xlfn.XLOOKUP(Q1189,立项!W:W,立项!H:H))</f>
        <v/>
      </c>
      <c r="N1189" s="130" t="str">
        <f t="shared" si="110"/>
        <v/>
      </c>
      <c r="O1189" s="130" t="str">
        <f t="shared" si="111"/>
        <v/>
      </c>
      <c r="P1189" s="131" t="str">
        <f t="shared" si="112"/>
        <v/>
      </c>
      <c r="Q1189" s="135" t="str">
        <f t="shared" si="113"/>
        <v/>
      </c>
      <c r="R1189" s="103"/>
      <c r="S1189" s="102"/>
      <c r="T1189" s="102"/>
      <c r="U1189" s="102"/>
    </row>
    <row r="1190" s="93" customFormat="1" customHeight="1" spans="2:21">
      <c r="B1190" s="94"/>
      <c r="C1190" s="95"/>
      <c r="D1190" s="95"/>
      <c r="E1190" s="95"/>
      <c r="F1190" s="96"/>
      <c r="G1190" s="97"/>
      <c r="H1190" s="98"/>
      <c r="I1190" s="129" t="str">
        <f>IF(B1190="","",_xlfn.XLOOKUP(N1190,#REF!,#REF!))</f>
        <v/>
      </c>
      <c r="J1190" s="126" t="str">
        <f>IF(B1190="","",_xlfn.XLOOKUP(N1190,#REF!,冷暖工资表!B:B))</f>
        <v/>
      </c>
      <c r="K1190" s="126" t="str">
        <f t="shared" si="108"/>
        <v/>
      </c>
      <c r="L1190" s="126" t="str">
        <f t="shared" si="109"/>
        <v/>
      </c>
      <c r="M1190" s="126" t="str">
        <f>IF(Q1190="","",_xlfn.XLOOKUP(Q1190,立项!W:W,立项!H:H))</f>
        <v/>
      </c>
      <c r="N1190" s="130" t="str">
        <f t="shared" si="110"/>
        <v/>
      </c>
      <c r="O1190" s="130" t="str">
        <f t="shared" si="111"/>
        <v/>
      </c>
      <c r="P1190" s="131" t="str">
        <f t="shared" si="112"/>
        <v/>
      </c>
      <c r="Q1190" s="135" t="str">
        <f t="shared" si="113"/>
        <v/>
      </c>
      <c r="R1190" s="103"/>
      <c r="S1190" s="102"/>
      <c r="T1190" s="102"/>
      <c r="U1190" s="102"/>
    </row>
    <row r="1191" s="93" customFormat="1" customHeight="1" spans="2:21">
      <c r="B1191" s="94"/>
      <c r="C1191" s="95"/>
      <c r="D1191" s="95"/>
      <c r="E1191" s="95"/>
      <c r="F1191" s="96"/>
      <c r="G1191" s="97"/>
      <c r="H1191" s="98"/>
      <c r="I1191" s="129" t="str">
        <f>IF(B1191="","",_xlfn.XLOOKUP(N1191,#REF!,#REF!))</f>
        <v/>
      </c>
      <c r="J1191" s="126" t="str">
        <f>IF(B1191="","",_xlfn.XLOOKUP(N1191,#REF!,冷暖工资表!B:B))</f>
        <v/>
      </c>
      <c r="K1191" s="126" t="str">
        <f t="shared" si="108"/>
        <v/>
      </c>
      <c r="L1191" s="126" t="str">
        <f t="shared" si="109"/>
        <v/>
      </c>
      <c r="M1191" s="126" t="str">
        <f>IF(Q1191="","",_xlfn.XLOOKUP(Q1191,立项!W:W,立项!H:H))</f>
        <v/>
      </c>
      <c r="N1191" s="130" t="str">
        <f t="shared" si="110"/>
        <v/>
      </c>
      <c r="O1191" s="130" t="str">
        <f t="shared" si="111"/>
        <v/>
      </c>
      <c r="P1191" s="131" t="str">
        <f t="shared" si="112"/>
        <v/>
      </c>
      <c r="Q1191" s="135" t="str">
        <f t="shared" si="113"/>
        <v/>
      </c>
      <c r="R1191" s="103"/>
      <c r="S1191" s="102"/>
      <c r="T1191" s="102"/>
      <c r="U1191" s="102"/>
    </row>
    <row r="1192" s="93" customFormat="1" customHeight="1" spans="2:21">
      <c r="B1192" s="94"/>
      <c r="C1192" s="95"/>
      <c r="D1192" s="95"/>
      <c r="E1192" s="95"/>
      <c r="F1192" s="96"/>
      <c r="G1192" s="97"/>
      <c r="H1192" s="98"/>
      <c r="I1192" s="129" t="str">
        <f>IF(B1192="","",_xlfn.XLOOKUP(N1192,#REF!,#REF!))</f>
        <v/>
      </c>
      <c r="J1192" s="126" t="str">
        <f>IF(B1192="","",_xlfn.XLOOKUP(N1192,#REF!,冷暖工资表!B:B))</f>
        <v/>
      </c>
      <c r="K1192" s="126" t="str">
        <f t="shared" si="108"/>
        <v/>
      </c>
      <c r="L1192" s="126" t="str">
        <f t="shared" si="109"/>
        <v/>
      </c>
      <c r="M1192" s="126" t="str">
        <f>IF(Q1192="","",_xlfn.XLOOKUP(Q1192,立项!W:W,立项!H:H))</f>
        <v/>
      </c>
      <c r="N1192" s="130" t="str">
        <f t="shared" si="110"/>
        <v/>
      </c>
      <c r="O1192" s="130" t="str">
        <f t="shared" si="111"/>
        <v/>
      </c>
      <c r="P1192" s="131" t="str">
        <f t="shared" si="112"/>
        <v/>
      </c>
      <c r="Q1192" s="135" t="str">
        <f t="shared" si="113"/>
        <v/>
      </c>
      <c r="R1192" s="103"/>
      <c r="S1192" s="102"/>
      <c r="T1192" s="102"/>
      <c r="U1192" s="102"/>
    </row>
    <row r="1193" s="93" customFormat="1" customHeight="1" spans="2:21">
      <c r="B1193" s="94"/>
      <c r="C1193" s="95"/>
      <c r="D1193" s="95"/>
      <c r="E1193" s="95"/>
      <c r="F1193" s="96"/>
      <c r="G1193" s="97"/>
      <c r="H1193" s="98"/>
      <c r="I1193" s="129" t="str">
        <f>IF(B1193="","",_xlfn.XLOOKUP(N1193,#REF!,#REF!))</f>
        <v/>
      </c>
      <c r="J1193" s="126" t="str">
        <f>IF(B1193="","",_xlfn.XLOOKUP(N1193,#REF!,冷暖工资表!B:B))</f>
        <v/>
      </c>
      <c r="K1193" s="126" t="str">
        <f t="shared" si="108"/>
        <v/>
      </c>
      <c r="L1193" s="126" t="str">
        <f t="shared" si="109"/>
        <v/>
      </c>
      <c r="M1193" s="126" t="str">
        <f>IF(Q1193="","",_xlfn.XLOOKUP(Q1193,立项!W:W,立项!H:H))</f>
        <v/>
      </c>
      <c r="N1193" s="130" t="str">
        <f t="shared" si="110"/>
        <v/>
      </c>
      <c r="O1193" s="130" t="str">
        <f t="shared" si="111"/>
        <v/>
      </c>
      <c r="P1193" s="131" t="str">
        <f t="shared" si="112"/>
        <v/>
      </c>
      <c r="Q1193" s="135" t="str">
        <f t="shared" si="113"/>
        <v/>
      </c>
      <c r="R1193" s="103"/>
      <c r="S1193" s="102"/>
      <c r="T1193" s="102"/>
      <c r="U1193" s="102"/>
    </row>
    <row r="1194" s="93" customFormat="1" customHeight="1" spans="2:21">
      <c r="B1194" s="94"/>
      <c r="C1194" s="95"/>
      <c r="D1194" s="95"/>
      <c r="E1194" s="95"/>
      <c r="F1194" s="96"/>
      <c r="G1194" s="97"/>
      <c r="H1194" s="98"/>
      <c r="I1194" s="129" t="str">
        <f>IF(B1194="","",_xlfn.XLOOKUP(N1194,#REF!,#REF!))</f>
        <v/>
      </c>
      <c r="J1194" s="126" t="str">
        <f>IF(B1194="","",_xlfn.XLOOKUP(N1194,#REF!,冷暖工资表!B:B))</f>
        <v/>
      </c>
      <c r="K1194" s="126" t="str">
        <f t="shared" si="108"/>
        <v/>
      </c>
      <c r="L1194" s="126" t="str">
        <f t="shared" si="109"/>
        <v/>
      </c>
      <c r="M1194" s="126" t="str">
        <f>IF(Q1194="","",_xlfn.XLOOKUP(Q1194,立项!W:W,立项!H:H))</f>
        <v/>
      </c>
      <c r="N1194" s="130" t="str">
        <f t="shared" si="110"/>
        <v/>
      </c>
      <c r="O1194" s="130" t="str">
        <f t="shared" si="111"/>
        <v/>
      </c>
      <c r="P1194" s="131" t="str">
        <f t="shared" si="112"/>
        <v/>
      </c>
      <c r="Q1194" s="135" t="str">
        <f t="shared" si="113"/>
        <v/>
      </c>
      <c r="R1194" s="103"/>
      <c r="S1194" s="102"/>
      <c r="T1194" s="102"/>
      <c r="U1194" s="102"/>
    </row>
    <row r="1195" s="93" customFormat="1" customHeight="1" spans="2:21">
      <c r="B1195" s="94"/>
      <c r="C1195" s="95"/>
      <c r="D1195" s="95"/>
      <c r="E1195" s="95"/>
      <c r="F1195" s="96"/>
      <c r="G1195" s="97"/>
      <c r="H1195" s="98"/>
      <c r="I1195" s="129" t="str">
        <f>IF(B1195="","",_xlfn.XLOOKUP(N1195,#REF!,#REF!))</f>
        <v/>
      </c>
      <c r="J1195" s="126" t="str">
        <f>IF(B1195="","",_xlfn.XLOOKUP(N1195,#REF!,冷暖工资表!B:B))</f>
        <v/>
      </c>
      <c r="K1195" s="126" t="str">
        <f t="shared" si="108"/>
        <v/>
      </c>
      <c r="L1195" s="126" t="str">
        <f t="shared" si="109"/>
        <v/>
      </c>
      <c r="M1195" s="126" t="str">
        <f>IF(Q1195="","",_xlfn.XLOOKUP(Q1195,立项!W:W,立项!H:H))</f>
        <v/>
      </c>
      <c r="N1195" s="130" t="str">
        <f t="shared" si="110"/>
        <v/>
      </c>
      <c r="O1195" s="130" t="str">
        <f t="shared" si="111"/>
        <v/>
      </c>
      <c r="P1195" s="131" t="str">
        <f t="shared" si="112"/>
        <v/>
      </c>
      <c r="Q1195" s="135" t="str">
        <f t="shared" si="113"/>
        <v/>
      </c>
      <c r="R1195" s="103"/>
      <c r="S1195" s="102"/>
      <c r="T1195" s="102"/>
      <c r="U1195" s="102"/>
    </row>
    <row r="1196" s="93" customFormat="1" customHeight="1" spans="2:21">
      <c r="B1196" s="94"/>
      <c r="C1196" s="95"/>
      <c r="D1196" s="95"/>
      <c r="E1196" s="95"/>
      <c r="F1196" s="96"/>
      <c r="G1196" s="97"/>
      <c r="H1196" s="98"/>
      <c r="I1196" s="129" t="str">
        <f>IF(B1196="","",_xlfn.XLOOKUP(N1196,#REF!,#REF!))</f>
        <v/>
      </c>
      <c r="J1196" s="126" t="str">
        <f>IF(B1196="","",_xlfn.XLOOKUP(N1196,#REF!,冷暖工资表!B:B))</f>
        <v/>
      </c>
      <c r="K1196" s="126" t="str">
        <f t="shared" si="108"/>
        <v/>
      </c>
      <c r="L1196" s="126" t="str">
        <f t="shared" si="109"/>
        <v/>
      </c>
      <c r="M1196" s="126" t="str">
        <f>IF(Q1196="","",_xlfn.XLOOKUP(Q1196,立项!W:W,立项!H:H))</f>
        <v/>
      </c>
      <c r="N1196" s="130" t="str">
        <f t="shared" si="110"/>
        <v/>
      </c>
      <c r="O1196" s="130" t="str">
        <f t="shared" si="111"/>
        <v/>
      </c>
      <c r="P1196" s="131" t="str">
        <f t="shared" si="112"/>
        <v/>
      </c>
      <c r="Q1196" s="135" t="str">
        <f t="shared" si="113"/>
        <v/>
      </c>
      <c r="R1196" s="103"/>
      <c r="S1196" s="102"/>
      <c r="T1196" s="102"/>
      <c r="U1196" s="102"/>
    </row>
    <row r="1197" s="93" customFormat="1" customHeight="1" spans="2:21">
      <c r="B1197" s="94"/>
      <c r="C1197" s="95"/>
      <c r="D1197" s="95"/>
      <c r="E1197" s="95"/>
      <c r="F1197" s="96"/>
      <c r="G1197" s="97"/>
      <c r="H1197" s="98"/>
      <c r="I1197" s="129" t="str">
        <f>IF(B1197="","",_xlfn.XLOOKUP(N1197,#REF!,#REF!))</f>
        <v/>
      </c>
      <c r="J1197" s="126" t="str">
        <f>IF(B1197="","",_xlfn.XLOOKUP(N1197,#REF!,冷暖工资表!B:B))</f>
        <v/>
      </c>
      <c r="K1197" s="126" t="str">
        <f t="shared" si="108"/>
        <v/>
      </c>
      <c r="L1197" s="126" t="str">
        <f t="shared" si="109"/>
        <v/>
      </c>
      <c r="M1197" s="126" t="str">
        <f>IF(Q1197="","",_xlfn.XLOOKUP(Q1197,立项!W:W,立项!H:H))</f>
        <v/>
      </c>
      <c r="N1197" s="130" t="str">
        <f t="shared" si="110"/>
        <v/>
      </c>
      <c r="O1197" s="130" t="str">
        <f t="shared" si="111"/>
        <v/>
      </c>
      <c r="P1197" s="131" t="str">
        <f t="shared" si="112"/>
        <v/>
      </c>
      <c r="Q1197" s="135" t="str">
        <f t="shared" si="113"/>
        <v/>
      </c>
      <c r="R1197" s="103"/>
      <c r="S1197" s="102"/>
      <c r="T1197" s="102"/>
      <c r="U1197" s="102"/>
    </row>
    <row r="1198" s="93" customFormat="1" customHeight="1" spans="2:21">
      <c r="B1198" s="94"/>
      <c r="C1198" s="95"/>
      <c r="D1198" s="95"/>
      <c r="E1198" s="95"/>
      <c r="F1198" s="96"/>
      <c r="G1198" s="97"/>
      <c r="H1198" s="98"/>
      <c r="I1198" s="129" t="str">
        <f>IF(B1198="","",_xlfn.XLOOKUP(N1198,#REF!,#REF!))</f>
        <v/>
      </c>
      <c r="J1198" s="126" t="str">
        <f>IF(B1198="","",_xlfn.XLOOKUP(N1198,#REF!,冷暖工资表!B:B))</f>
        <v/>
      </c>
      <c r="K1198" s="126" t="str">
        <f t="shared" si="108"/>
        <v/>
      </c>
      <c r="L1198" s="126" t="str">
        <f t="shared" si="109"/>
        <v/>
      </c>
      <c r="M1198" s="126" t="str">
        <f>IF(Q1198="","",_xlfn.XLOOKUP(Q1198,立项!W:W,立项!H:H))</f>
        <v/>
      </c>
      <c r="N1198" s="130" t="str">
        <f t="shared" si="110"/>
        <v/>
      </c>
      <c r="O1198" s="130" t="str">
        <f t="shared" si="111"/>
        <v/>
      </c>
      <c r="P1198" s="131" t="str">
        <f t="shared" si="112"/>
        <v/>
      </c>
      <c r="Q1198" s="135" t="str">
        <f t="shared" si="113"/>
        <v/>
      </c>
      <c r="R1198" s="103"/>
      <c r="S1198" s="102"/>
      <c r="T1198" s="102"/>
      <c r="U1198" s="102"/>
    </row>
    <row r="1199" s="93" customFormat="1" customHeight="1" spans="2:21">
      <c r="B1199" s="94"/>
      <c r="C1199" s="95"/>
      <c r="D1199" s="95"/>
      <c r="E1199" s="95"/>
      <c r="F1199" s="96"/>
      <c r="G1199" s="97"/>
      <c r="H1199" s="98"/>
      <c r="I1199" s="129" t="str">
        <f>IF(B1199="","",_xlfn.XLOOKUP(N1199,#REF!,#REF!))</f>
        <v/>
      </c>
      <c r="J1199" s="126" t="str">
        <f>IF(B1199="","",_xlfn.XLOOKUP(N1199,#REF!,冷暖工资表!B:B))</f>
        <v/>
      </c>
      <c r="K1199" s="126" t="str">
        <f t="shared" si="108"/>
        <v/>
      </c>
      <c r="L1199" s="126" t="str">
        <f t="shared" si="109"/>
        <v/>
      </c>
      <c r="M1199" s="126" t="str">
        <f>IF(Q1199="","",_xlfn.XLOOKUP(Q1199,立项!W:W,立项!H:H))</f>
        <v/>
      </c>
      <c r="N1199" s="130" t="str">
        <f t="shared" si="110"/>
        <v/>
      </c>
      <c r="O1199" s="130" t="str">
        <f t="shared" si="111"/>
        <v/>
      </c>
      <c r="P1199" s="131" t="str">
        <f t="shared" si="112"/>
        <v/>
      </c>
      <c r="Q1199" s="135" t="str">
        <f t="shared" si="113"/>
        <v/>
      </c>
      <c r="R1199" s="103"/>
      <c r="S1199" s="102"/>
      <c r="T1199" s="102"/>
      <c r="U1199" s="102"/>
    </row>
    <row r="1200" s="93" customFormat="1" customHeight="1" spans="2:21">
      <c r="B1200" s="94"/>
      <c r="C1200" s="95"/>
      <c r="D1200" s="95"/>
      <c r="E1200" s="95"/>
      <c r="F1200" s="96"/>
      <c r="G1200" s="97"/>
      <c r="H1200" s="98"/>
      <c r="I1200" s="129" t="str">
        <f>IF(B1200="","",_xlfn.XLOOKUP(N1200,#REF!,#REF!))</f>
        <v/>
      </c>
      <c r="J1200" s="126" t="str">
        <f>IF(B1200="","",_xlfn.XLOOKUP(N1200,#REF!,冷暖工资表!B:B))</f>
        <v/>
      </c>
      <c r="K1200" s="126" t="str">
        <f t="shared" si="108"/>
        <v/>
      </c>
      <c r="L1200" s="126" t="str">
        <f t="shared" si="109"/>
        <v/>
      </c>
      <c r="M1200" s="126" t="str">
        <f>IF(Q1200="","",_xlfn.XLOOKUP(Q1200,立项!W:W,立项!H:H))</f>
        <v/>
      </c>
      <c r="N1200" s="130" t="str">
        <f t="shared" si="110"/>
        <v/>
      </c>
      <c r="O1200" s="130" t="str">
        <f t="shared" si="111"/>
        <v/>
      </c>
      <c r="P1200" s="131" t="str">
        <f t="shared" si="112"/>
        <v/>
      </c>
      <c r="Q1200" s="135" t="str">
        <f t="shared" si="113"/>
        <v/>
      </c>
      <c r="R1200" s="103"/>
      <c r="S1200" s="102"/>
      <c r="T1200" s="102"/>
      <c r="U1200" s="102"/>
    </row>
    <row r="1201" s="93" customFormat="1" customHeight="1" spans="2:21">
      <c r="B1201" s="94"/>
      <c r="C1201" s="95"/>
      <c r="D1201" s="95"/>
      <c r="E1201" s="95"/>
      <c r="F1201" s="96"/>
      <c r="G1201" s="97"/>
      <c r="H1201" s="98"/>
      <c r="I1201" s="129" t="str">
        <f>IF(B1201="","",_xlfn.XLOOKUP(N1201,#REF!,#REF!))</f>
        <v/>
      </c>
      <c r="J1201" s="126" t="str">
        <f>IF(B1201="","",_xlfn.XLOOKUP(N1201,#REF!,冷暖工资表!B:B))</f>
        <v/>
      </c>
      <c r="K1201" s="126" t="str">
        <f t="shared" si="108"/>
        <v/>
      </c>
      <c r="L1201" s="126" t="str">
        <f t="shared" si="109"/>
        <v/>
      </c>
      <c r="M1201" s="126" t="str">
        <f>IF(Q1201="","",_xlfn.XLOOKUP(Q1201,立项!W:W,立项!H:H))</f>
        <v/>
      </c>
      <c r="N1201" s="130" t="str">
        <f t="shared" si="110"/>
        <v/>
      </c>
      <c r="O1201" s="130" t="str">
        <f t="shared" si="111"/>
        <v/>
      </c>
      <c r="P1201" s="131" t="str">
        <f t="shared" si="112"/>
        <v/>
      </c>
      <c r="Q1201" s="135" t="str">
        <f t="shared" si="113"/>
        <v/>
      </c>
      <c r="R1201" s="103"/>
      <c r="S1201" s="102"/>
      <c r="T1201" s="102"/>
      <c r="U1201" s="102"/>
    </row>
    <row r="1202" s="93" customFormat="1" customHeight="1" spans="2:21">
      <c r="B1202" s="94"/>
      <c r="C1202" s="95"/>
      <c r="D1202" s="95"/>
      <c r="E1202" s="95"/>
      <c r="F1202" s="96"/>
      <c r="G1202" s="97"/>
      <c r="H1202" s="98"/>
      <c r="I1202" s="129" t="str">
        <f>IF(B1202="","",_xlfn.XLOOKUP(N1202,#REF!,#REF!))</f>
        <v/>
      </c>
      <c r="J1202" s="126" t="str">
        <f>IF(B1202="","",_xlfn.XLOOKUP(N1202,#REF!,冷暖工资表!B:B))</f>
        <v/>
      </c>
      <c r="K1202" s="126" t="str">
        <f t="shared" si="108"/>
        <v/>
      </c>
      <c r="L1202" s="126" t="str">
        <f t="shared" si="109"/>
        <v/>
      </c>
      <c r="M1202" s="126" t="str">
        <f>IF(Q1202="","",_xlfn.XLOOKUP(Q1202,立项!W:W,立项!H:H))</f>
        <v/>
      </c>
      <c r="N1202" s="130" t="str">
        <f t="shared" si="110"/>
        <v/>
      </c>
      <c r="O1202" s="130" t="str">
        <f t="shared" si="111"/>
        <v/>
      </c>
      <c r="P1202" s="131" t="str">
        <f t="shared" si="112"/>
        <v/>
      </c>
      <c r="Q1202" s="135" t="str">
        <f t="shared" si="113"/>
        <v/>
      </c>
      <c r="R1202" s="103"/>
      <c r="S1202" s="102"/>
      <c r="T1202" s="102"/>
      <c r="U1202" s="102"/>
    </row>
    <row r="1203" s="93" customFormat="1" customHeight="1" spans="2:21">
      <c r="B1203" s="94"/>
      <c r="C1203" s="95"/>
      <c r="D1203" s="95"/>
      <c r="E1203" s="95"/>
      <c r="F1203" s="96"/>
      <c r="G1203" s="97"/>
      <c r="H1203" s="98"/>
      <c r="I1203" s="129" t="str">
        <f>IF(B1203="","",_xlfn.XLOOKUP(N1203,#REF!,#REF!))</f>
        <v/>
      </c>
      <c r="J1203" s="126" t="str">
        <f>IF(B1203="","",_xlfn.XLOOKUP(N1203,#REF!,冷暖工资表!B:B))</f>
        <v/>
      </c>
      <c r="K1203" s="126" t="str">
        <f t="shared" si="108"/>
        <v/>
      </c>
      <c r="L1203" s="126" t="str">
        <f t="shared" si="109"/>
        <v/>
      </c>
      <c r="M1203" s="126" t="str">
        <f>IF(Q1203="","",_xlfn.XLOOKUP(Q1203,立项!W:W,立项!H:H))</f>
        <v/>
      </c>
      <c r="N1203" s="130" t="str">
        <f t="shared" si="110"/>
        <v/>
      </c>
      <c r="O1203" s="130" t="str">
        <f t="shared" si="111"/>
        <v/>
      </c>
      <c r="P1203" s="131" t="str">
        <f t="shared" si="112"/>
        <v/>
      </c>
      <c r="Q1203" s="135" t="str">
        <f t="shared" si="113"/>
        <v/>
      </c>
      <c r="R1203" s="103"/>
      <c r="S1203" s="102"/>
      <c r="T1203" s="102"/>
      <c r="U1203" s="102"/>
    </row>
    <row r="1204" s="93" customFormat="1" customHeight="1" spans="2:21">
      <c r="B1204" s="94"/>
      <c r="C1204" s="95"/>
      <c r="D1204" s="95"/>
      <c r="E1204" s="95"/>
      <c r="F1204" s="96"/>
      <c r="G1204" s="97"/>
      <c r="H1204" s="98"/>
      <c r="I1204" s="129" t="str">
        <f>IF(B1204="","",_xlfn.XLOOKUP(N1204,#REF!,#REF!))</f>
        <v/>
      </c>
      <c r="J1204" s="126" t="str">
        <f>IF(B1204="","",_xlfn.XLOOKUP(N1204,#REF!,冷暖工资表!B:B))</f>
        <v/>
      </c>
      <c r="K1204" s="126" t="str">
        <f t="shared" si="108"/>
        <v/>
      </c>
      <c r="L1204" s="126" t="str">
        <f t="shared" si="109"/>
        <v/>
      </c>
      <c r="M1204" s="126" t="str">
        <f>IF(Q1204="","",_xlfn.XLOOKUP(Q1204,立项!W:W,立项!H:H))</f>
        <v/>
      </c>
      <c r="N1204" s="130" t="str">
        <f t="shared" si="110"/>
        <v/>
      </c>
      <c r="O1204" s="130" t="str">
        <f t="shared" si="111"/>
        <v/>
      </c>
      <c r="P1204" s="131" t="str">
        <f t="shared" si="112"/>
        <v/>
      </c>
      <c r="Q1204" s="135" t="str">
        <f t="shared" si="113"/>
        <v/>
      </c>
      <c r="R1204" s="103"/>
      <c r="S1204" s="102"/>
      <c r="T1204" s="102"/>
      <c r="U1204" s="102"/>
    </row>
    <row r="1205" s="93" customFormat="1" customHeight="1" spans="2:21">
      <c r="B1205" s="94"/>
      <c r="C1205" s="95"/>
      <c r="D1205" s="95"/>
      <c r="E1205" s="95"/>
      <c r="F1205" s="96"/>
      <c r="G1205" s="97"/>
      <c r="H1205" s="98"/>
      <c r="I1205" s="129" t="str">
        <f>IF(B1205="","",_xlfn.XLOOKUP(N1205,#REF!,#REF!))</f>
        <v/>
      </c>
      <c r="J1205" s="126" t="str">
        <f>IF(B1205="","",_xlfn.XLOOKUP(N1205,#REF!,冷暖工资表!B:B))</f>
        <v/>
      </c>
      <c r="K1205" s="126" t="str">
        <f t="shared" si="108"/>
        <v/>
      </c>
      <c r="L1205" s="126" t="str">
        <f t="shared" si="109"/>
        <v/>
      </c>
      <c r="M1205" s="126" t="str">
        <f>IF(Q1205="","",_xlfn.XLOOKUP(Q1205,立项!W:W,立项!H:H))</f>
        <v/>
      </c>
      <c r="N1205" s="130" t="str">
        <f t="shared" si="110"/>
        <v/>
      </c>
      <c r="O1205" s="130" t="str">
        <f t="shared" si="111"/>
        <v/>
      </c>
      <c r="P1205" s="131" t="str">
        <f t="shared" si="112"/>
        <v/>
      </c>
      <c r="Q1205" s="135" t="str">
        <f t="shared" si="113"/>
        <v/>
      </c>
      <c r="R1205" s="103"/>
      <c r="S1205" s="102"/>
      <c r="T1205" s="102"/>
      <c r="U1205" s="102"/>
    </row>
    <row r="1206" s="93" customFormat="1" customHeight="1" spans="2:21">
      <c r="B1206" s="94"/>
      <c r="C1206" s="95"/>
      <c r="D1206" s="95"/>
      <c r="E1206" s="95"/>
      <c r="F1206" s="96"/>
      <c r="G1206" s="97"/>
      <c r="H1206" s="98"/>
      <c r="I1206" s="129" t="str">
        <f>IF(B1206="","",_xlfn.XLOOKUP(N1206,#REF!,#REF!))</f>
        <v/>
      </c>
      <c r="J1206" s="126" t="str">
        <f>IF(B1206="","",_xlfn.XLOOKUP(N1206,#REF!,冷暖工资表!B:B))</f>
        <v/>
      </c>
      <c r="K1206" s="126" t="str">
        <f t="shared" si="108"/>
        <v/>
      </c>
      <c r="L1206" s="126" t="str">
        <f t="shared" si="109"/>
        <v/>
      </c>
      <c r="M1206" s="126" t="str">
        <f>IF(Q1206="","",_xlfn.XLOOKUP(Q1206,立项!W:W,立项!H:H))</f>
        <v/>
      </c>
      <c r="N1206" s="130" t="str">
        <f t="shared" si="110"/>
        <v/>
      </c>
      <c r="O1206" s="130" t="str">
        <f t="shared" si="111"/>
        <v/>
      </c>
      <c r="P1206" s="131" t="str">
        <f t="shared" si="112"/>
        <v/>
      </c>
      <c r="Q1206" s="135" t="str">
        <f t="shared" si="113"/>
        <v/>
      </c>
      <c r="R1206" s="103"/>
      <c r="S1206" s="102"/>
      <c r="T1206" s="102"/>
      <c r="U1206" s="102"/>
    </row>
    <row r="1207" s="93" customFormat="1" customHeight="1" spans="2:21">
      <c r="B1207" s="94"/>
      <c r="C1207" s="95"/>
      <c r="D1207" s="95"/>
      <c r="E1207" s="95"/>
      <c r="F1207" s="96"/>
      <c r="G1207" s="97"/>
      <c r="H1207" s="98"/>
      <c r="I1207" s="129" t="str">
        <f>IF(B1207="","",_xlfn.XLOOKUP(N1207,#REF!,#REF!))</f>
        <v/>
      </c>
      <c r="J1207" s="126" t="str">
        <f>IF(B1207="","",_xlfn.XLOOKUP(N1207,#REF!,冷暖工资表!B:B))</f>
        <v/>
      </c>
      <c r="K1207" s="126" t="str">
        <f t="shared" si="108"/>
        <v/>
      </c>
      <c r="L1207" s="126" t="str">
        <f t="shared" si="109"/>
        <v/>
      </c>
      <c r="M1207" s="126" t="str">
        <f>IF(Q1207="","",_xlfn.XLOOKUP(Q1207,立项!W:W,立项!H:H))</f>
        <v/>
      </c>
      <c r="N1207" s="130" t="str">
        <f t="shared" si="110"/>
        <v/>
      </c>
      <c r="O1207" s="130" t="str">
        <f t="shared" si="111"/>
        <v/>
      </c>
      <c r="P1207" s="131" t="str">
        <f t="shared" si="112"/>
        <v/>
      </c>
      <c r="Q1207" s="135" t="str">
        <f t="shared" si="113"/>
        <v/>
      </c>
      <c r="R1207" s="103"/>
      <c r="S1207" s="102"/>
      <c r="T1207" s="102"/>
      <c r="U1207" s="102"/>
    </row>
    <row r="1208" s="93" customFormat="1" customHeight="1" spans="2:21">
      <c r="B1208" s="94"/>
      <c r="C1208" s="95"/>
      <c r="D1208" s="95"/>
      <c r="E1208" s="95"/>
      <c r="F1208" s="96"/>
      <c r="G1208" s="97"/>
      <c r="H1208" s="98"/>
      <c r="I1208" s="129" t="str">
        <f>IF(B1208="","",_xlfn.XLOOKUP(N1208,#REF!,#REF!))</f>
        <v/>
      </c>
      <c r="J1208" s="126" t="str">
        <f>IF(B1208="","",_xlfn.XLOOKUP(N1208,#REF!,冷暖工资表!B:B))</f>
        <v/>
      </c>
      <c r="K1208" s="126" t="str">
        <f t="shared" si="108"/>
        <v/>
      </c>
      <c r="L1208" s="126" t="str">
        <f t="shared" si="109"/>
        <v/>
      </c>
      <c r="M1208" s="126" t="str">
        <f>IF(Q1208="","",_xlfn.XLOOKUP(Q1208,立项!W:W,立项!H:H))</f>
        <v/>
      </c>
      <c r="N1208" s="130" t="str">
        <f t="shared" si="110"/>
        <v/>
      </c>
      <c r="O1208" s="130" t="str">
        <f t="shared" si="111"/>
        <v/>
      </c>
      <c r="P1208" s="131" t="str">
        <f t="shared" si="112"/>
        <v/>
      </c>
      <c r="Q1208" s="135" t="str">
        <f t="shared" si="113"/>
        <v/>
      </c>
      <c r="R1208" s="103"/>
      <c r="S1208" s="102"/>
      <c r="T1208" s="102"/>
      <c r="U1208" s="102"/>
    </row>
    <row r="1209" s="93" customFormat="1" customHeight="1" spans="2:21">
      <c r="B1209" s="94"/>
      <c r="C1209" s="95"/>
      <c r="D1209" s="95"/>
      <c r="E1209" s="95"/>
      <c r="F1209" s="96"/>
      <c r="G1209" s="97"/>
      <c r="H1209" s="98"/>
      <c r="I1209" s="129" t="str">
        <f>IF(B1209="","",_xlfn.XLOOKUP(N1209,#REF!,#REF!))</f>
        <v/>
      </c>
      <c r="J1209" s="126" t="str">
        <f>IF(B1209="","",_xlfn.XLOOKUP(N1209,#REF!,冷暖工资表!B:B))</f>
        <v/>
      </c>
      <c r="K1209" s="126" t="str">
        <f t="shared" si="108"/>
        <v/>
      </c>
      <c r="L1209" s="126" t="str">
        <f t="shared" si="109"/>
        <v/>
      </c>
      <c r="M1209" s="126" t="str">
        <f>IF(Q1209="","",_xlfn.XLOOKUP(Q1209,立项!W:W,立项!H:H))</f>
        <v/>
      </c>
      <c r="N1209" s="130" t="str">
        <f t="shared" si="110"/>
        <v/>
      </c>
      <c r="O1209" s="130" t="str">
        <f t="shared" si="111"/>
        <v/>
      </c>
      <c r="P1209" s="131" t="str">
        <f t="shared" si="112"/>
        <v/>
      </c>
      <c r="Q1209" s="135" t="str">
        <f t="shared" si="113"/>
        <v/>
      </c>
      <c r="R1209" s="103"/>
      <c r="S1209" s="102"/>
      <c r="T1209" s="102"/>
      <c r="U1209" s="102"/>
    </row>
    <row r="1210" s="93" customFormat="1" customHeight="1" spans="2:21">
      <c r="B1210" s="94"/>
      <c r="C1210" s="95"/>
      <c r="D1210" s="95"/>
      <c r="E1210" s="95"/>
      <c r="F1210" s="96"/>
      <c r="G1210" s="97"/>
      <c r="H1210" s="98"/>
      <c r="I1210" s="129" t="str">
        <f>IF(B1210="","",_xlfn.XLOOKUP(N1210,#REF!,#REF!))</f>
        <v/>
      </c>
      <c r="J1210" s="126" t="str">
        <f>IF(B1210="","",_xlfn.XLOOKUP(N1210,#REF!,冷暖工资表!B:B))</f>
        <v/>
      </c>
      <c r="K1210" s="126" t="str">
        <f t="shared" si="108"/>
        <v/>
      </c>
      <c r="L1210" s="126" t="str">
        <f t="shared" si="109"/>
        <v/>
      </c>
      <c r="M1210" s="126" t="str">
        <f>IF(Q1210="","",_xlfn.XLOOKUP(Q1210,立项!W:W,立项!H:H))</f>
        <v/>
      </c>
      <c r="N1210" s="130" t="str">
        <f t="shared" si="110"/>
        <v/>
      </c>
      <c r="O1210" s="130" t="str">
        <f t="shared" si="111"/>
        <v/>
      </c>
      <c r="P1210" s="131" t="str">
        <f t="shared" si="112"/>
        <v/>
      </c>
      <c r="Q1210" s="135" t="str">
        <f t="shared" si="113"/>
        <v/>
      </c>
      <c r="R1210" s="103"/>
      <c r="S1210" s="102"/>
      <c r="T1210" s="102"/>
      <c r="U1210" s="102"/>
    </row>
    <row r="1211" s="93" customFormat="1" customHeight="1" spans="2:21">
      <c r="B1211" s="94"/>
      <c r="C1211" s="95"/>
      <c r="D1211" s="95"/>
      <c r="E1211" s="95"/>
      <c r="F1211" s="96"/>
      <c r="G1211" s="97"/>
      <c r="H1211" s="98"/>
      <c r="I1211" s="129" t="str">
        <f>IF(B1211="","",_xlfn.XLOOKUP(N1211,#REF!,#REF!))</f>
        <v/>
      </c>
      <c r="J1211" s="126" t="str">
        <f>IF(B1211="","",_xlfn.XLOOKUP(N1211,#REF!,冷暖工资表!B:B))</f>
        <v/>
      </c>
      <c r="K1211" s="126" t="str">
        <f t="shared" si="108"/>
        <v/>
      </c>
      <c r="L1211" s="126" t="str">
        <f t="shared" si="109"/>
        <v/>
      </c>
      <c r="M1211" s="126" t="str">
        <f>IF(Q1211="","",_xlfn.XLOOKUP(Q1211,立项!W:W,立项!H:H))</f>
        <v/>
      </c>
      <c r="N1211" s="130" t="str">
        <f t="shared" si="110"/>
        <v/>
      </c>
      <c r="O1211" s="130" t="str">
        <f t="shared" si="111"/>
        <v/>
      </c>
      <c r="P1211" s="131" t="str">
        <f t="shared" si="112"/>
        <v/>
      </c>
      <c r="Q1211" s="135" t="str">
        <f t="shared" si="113"/>
        <v/>
      </c>
      <c r="R1211" s="103"/>
      <c r="S1211" s="102"/>
      <c r="T1211" s="102"/>
      <c r="U1211" s="102"/>
    </row>
    <row r="1212" s="93" customFormat="1" customHeight="1" spans="2:21">
      <c r="B1212" s="94"/>
      <c r="C1212" s="95"/>
      <c r="D1212" s="95"/>
      <c r="E1212" s="95"/>
      <c r="F1212" s="96"/>
      <c r="G1212" s="97"/>
      <c r="H1212" s="98"/>
      <c r="I1212" s="129" t="str">
        <f>IF(B1212="","",_xlfn.XLOOKUP(N1212,#REF!,#REF!))</f>
        <v/>
      </c>
      <c r="J1212" s="126" t="str">
        <f>IF(B1212="","",_xlfn.XLOOKUP(N1212,#REF!,冷暖工资表!B:B))</f>
        <v/>
      </c>
      <c r="K1212" s="126" t="str">
        <f t="shared" si="108"/>
        <v/>
      </c>
      <c r="L1212" s="126" t="str">
        <f t="shared" si="109"/>
        <v/>
      </c>
      <c r="M1212" s="126" t="str">
        <f>IF(Q1212="","",_xlfn.XLOOKUP(Q1212,立项!W:W,立项!H:H))</f>
        <v/>
      </c>
      <c r="N1212" s="130" t="str">
        <f t="shared" si="110"/>
        <v/>
      </c>
      <c r="O1212" s="130" t="str">
        <f t="shared" si="111"/>
        <v/>
      </c>
      <c r="P1212" s="131" t="str">
        <f t="shared" si="112"/>
        <v/>
      </c>
      <c r="Q1212" s="135" t="str">
        <f t="shared" si="113"/>
        <v/>
      </c>
      <c r="R1212" s="103"/>
      <c r="S1212" s="102"/>
      <c r="T1212" s="102"/>
      <c r="U1212" s="102"/>
    </row>
    <row r="1213" s="93" customFormat="1" customHeight="1" spans="2:21">
      <c r="B1213" s="94"/>
      <c r="C1213" s="95"/>
      <c r="D1213" s="95"/>
      <c r="E1213" s="95"/>
      <c r="F1213" s="96"/>
      <c r="G1213" s="97"/>
      <c r="H1213" s="98"/>
      <c r="I1213" s="129" t="str">
        <f>IF(B1213="","",_xlfn.XLOOKUP(N1213,#REF!,#REF!))</f>
        <v/>
      </c>
      <c r="J1213" s="126" t="str">
        <f>IF(B1213="","",_xlfn.XLOOKUP(N1213,#REF!,冷暖工资表!B:B))</f>
        <v/>
      </c>
      <c r="K1213" s="126" t="str">
        <f t="shared" si="108"/>
        <v/>
      </c>
      <c r="L1213" s="126" t="str">
        <f t="shared" si="109"/>
        <v/>
      </c>
      <c r="M1213" s="126" t="str">
        <f>IF(Q1213="","",_xlfn.XLOOKUP(Q1213,立项!W:W,立项!H:H))</f>
        <v/>
      </c>
      <c r="N1213" s="130" t="str">
        <f t="shared" si="110"/>
        <v/>
      </c>
      <c r="O1213" s="130" t="str">
        <f t="shared" si="111"/>
        <v/>
      </c>
      <c r="P1213" s="131" t="str">
        <f t="shared" si="112"/>
        <v/>
      </c>
      <c r="Q1213" s="135" t="str">
        <f t="shared" si="113"/>
        <v/>
      </c>
      <c r="R1213" s="103"/>
      <c r="S1213" s="102"/>
      <c r="T1213" s="102"/>
      <c r="U1213" s="102"/>
    </row>
    <row r="1214" s="93" customFormat="1" customHeight="1" spans="2:21">
      <c r="B1214" s="94"/>
      <c r="C1214" s="95"/>
      <c r="D1214" s="95"/>
      <c r="E1214" s="95"/>
      <c r="F1214" s="96"/>
      <c r="G1214" s="97"/>
      <c r="H1214" s="98"/>
      <c r="I1214" s="129" t="str">
        <f>IF(B1214="","",_xlfn.XLOOKUP(N1214,#REF!,#REF!))</f>
        <v/>
      </c>
      <c r="J1214" s="126" t="str">
        <f>IF(B1214="","",_xlfn.XLOOKUP(N1214,#REF!,冷暖工资表!B:B))</f>
        <v/>
      </c>
      <c r="K1214" s="126" t="str">
        <f t="shared" si="108"/>
        <v/>
      </c>
      <c r="L1214" s="126" t="str">
        <f t="shared" si="109"/>
        <v/>
      </c>
      <c r="M1214" s="126" t="str">
        <f>IF(Q1214="","",_xlfn.XLOOKUP(Q1214,立项!W:W,立项!H:H))</f>
        <v/>
      </c>
      <c r="N1214" s="130" t="str">
        <f t="shared" si="110"/>
        <v/>
      </c>
      <c r="O1214" s="130" t="str">
        <f t="shared" si="111"/>
        <v/>
      </c>
      <c r="P1214" s="131" t="str">
        <f t="shared" si="112"/>
        <v/>
      </c>
      <c r="Q1214" s="135" t="str">
        <f t="shared" si="113"/>
        <v/>
      </c>
      <c r="R1214" s="103"/>
      <c r="S1214" s="102"/>
      <c r="T1214" s="102"/>
      <c r="U1214" s="102"/>
    </row>
    <row r="1215" s="93" customFormat="1" customHeight="1" spans="2:21">
      <c r="B1215" s="94"/>
      <c r="C1215" s="95"/>
      <c r="D1215" s="95"/>
      <c r="E1215" s="95"/>
      <c r="F1215" s="96"/>
      <c r="G1215" s="97"/>
      <c r="H1215" s="98"/>
      <c r="I1215" s="129" t="str">
        <f>IF(B1215="","",_xlfn.XLOOKUP(N1215,#REF!,#REF!))</f>
        <v/>
      </c>
      <c r="J1215" s="126" t="str">
        <f>IF(B1215="","",_xlfn.XLOOKUP(N1215,#REF!,冷暖工资表!B:B))</f>
        <v/>
      </c>
      <c r="K1215" s="126" t="str">
        <f t="shared" si="108"/>
        <v/>
      </c>
      <c r="L1215" s="126" t="str">
        <f t="shared" si="109"/>
        <v/>
      </c>
      <c r="M1215" s="126" t="str">
        <f>IF(Q1215="","",_xlfn.XLOOKUP(Q1215,立项!W:W,立项!H:H))</f>
        <v/>
      </c>
      <c r="N1215" s="130" t="str">
        <f t="shared" si="110"/>
        <v/>
      </c>
      <c r="O1215" s="130" t="str">
        <f t="shared" si="111"/>
        <v/>
      </c>
      <c r="P1215" s="131" t="str">
        <f t="shared" si="112"/>
        <v/>
      </c>
      <c r="Q1215" s="135" t="str">
        <f t="shared" si="113"/>
        <v/>
      </c>
      <c r="R1215" s="103"/>
      <c r="S1215" s="102"/>
      <c r="T1215" s="102"/>
      <c r="U1215" s="102"/>
    </row>
    <row r="1216" s="93" customFormat="1" customHeight="1" spans="2:21">
      <c r="B1216" s="94"/>
      <c r="C1216" s="95"/>
      <c r="D1216" s="95"/>
      <c r="E1216" s="95"/>
      <c r="F1216" s="96"/>
      <c r="G1216" s="97"/>
      <c r="H1216" s="98"/>
      <c r="I1216" s="129" t="str">
        <f>IF(B1216="","",_xlfn.XLOOKUP(N1216,#REF!,#REF!))</f>
        <v/>
      </c>
      <c r="J1216" s="126" t="str">
        <f>IF(B1216="","",_xlfn.XLOOKUP(N1216,#REF!,冷暖工资表!B:B))</f>
        <v/>
      </c>
      <c r="K1216" s="126" t="str">
        <f t="shared" si="108"/>
        <v/>
      </c>
      <c r="L1216" s="126" t="str">
        <f t="shared" si="109"/>
        <v/>
      </c>
      <c r="M1216" s="126" t="str">
        <f>IF(Q1216="","",_xlfn.XLOOKUP(Q1216,立项!W:W,立项!H:H))</f>
        <v/>
      </c>
      <c r="N1216" s="130" t="str">
        <f t="shared" si="110"/>
        <v/>
      </c>
      <c r="O1216" s="130" t="str">
        <f t="shared" si="111"/>
        <v/>
      </c>
      <c r="P1216" s="131" t="str">
        <f t="shared" si="112"/>
        <v/>
      </c>
      <c r="Q1216" s="135" t="str">
        <f t="shared" si="113"/>
        <v/>
      </c>
      <c r="R1216" s="103"/>
      <c r="S1216" s="102"/>
      <c r="T1216" s="102"/>
      <c r="U1216" s="102"/>
    </row>
    <row r="1217" s="93" customFormat="1" customHeight="1" spans="2:21">
      <c r="B1217" s="94"/>
      <c r="C1217" s="95"/>
      <c r="D1217" s="95"/>
      <c r="E1217" s="95"/>
      <c r="F1217" s="96"/>
      <c r="G1217" s="97"/>
      <c r="H1217" s="98"/>
      <c r="I1217" s="129" t="str">
        <f>IF(B1217="","",_xlfn.XLOOKUP(N1217,#REF!,#REF!))</f>
        <v/>
      </c>
      <c r="J1217" s="126" t="str">
        <f>IF(B1217="","",_xlfn.XLOOKUP(N1217,#REF!,冷暖工资表!B:B))</f>
        <v/>
      </c>
      <c r="K1217" s="126" t="str">
        <f t="shared" si="108"/>
        <v/>
      </c>
      <c r="L1217" s="126" t="str">
        <f t="shared" si="109"/>
        <v/>
      </c>
      <c r="M1217" s="126" t="str">
        <f>IF(Q1217="","",_xlfn.XLOOKUP(Q1217,立项!W:W,立项!H:H))</f>
        <v/>
      </c>
      <c r="N1217" s="130" t="str">
        <f t="shared" si="110"/>
        <v/>
      </c>
      <c r="O1217" s="130" t="str">
        <f t="shared" si="111"/>
        <v/>
      </c>
      <c r="P1217" s="131" t="str">
        <f t="shared" si="112"/>
        <v/>
      </c>
      <c r="Q1217" s="135" t="str">
        <f t="shared" si="113"/>
        <v/>
      </c>
      <c r="R1217" s="103"/>
      <c r="S1217" s="102"/>
      <c r="T1217" s="102"/>
      <c r="U1217" s="102"/>
    </row>
    <row r="1218" s="93" customFormat="1" customHeight="1" spans="2:21">
      <c r="B1218" s="94"/>
      <c r="C1218" s="95"/>
      <c r="D1218" s="95"/>
      <c r="E1218" s="95"/>
      <c r="F1218" s="96"/>
      <c r="G1218" s="97"/>
      <c r="H1218" s="98"/>
      <c r="I1218" s="129" t="str">
        <f>IF(B1218="","",_xlfn.XLOOKUP(N1218,#REF!,#REF!))</f>
        <v/>
      </c>
      <c r="J1218" s="126" t="str">
        <f>IF(B1218="","",_xlfn.XLOOKUP(N1218,#REF!,冷暖工资表!B:B))</f>
        <v/>
      </c>
      <c r="K1218" s="126" t="str">
        <f t="shared" ref="K1218:K1281" si="114">IF(F1218="","",F1218-L1218)</f>
        <v/>
      </c>
      <c r="L1218" s="126" t="str">
        <f t="shared" ref="L1218:L1281" si="115">IF(F1218="","",F1218*G1218/(1+G1218))</f>
        <v/>
      </c>
      <c r="M1218" s="126" t="str">
        <f>IF(Q1218="","",_xlfn.XLOOKUP(Q1218,立项!W:W,立项!H:H))</f>
        <v/>
      </c>
      <c r="N1218" s="130" t="str">
        <f t="shared" ref="N1218:N1281" si="116">IF(H1218="","",LEFT(B1218,7))</f>
        <v/>
      </c>
      <c r="O1218" s="130" t="str">
        <f t="shared" ref="O1218:O1281" si="117">IF(H1218="","",MONTH(H1218))</f>
        <v/>
      </c>
      <c r="P1218" s="131" t="str">
        <f t="shared" ref="P1218:P1281" si="118">IF(H1218="","",DAY(H1218))</f>
        <v/>
      </c>
      <c r="Q1218" s="135" t="str">
        <f t="shared" ref="Q1218:Q1281" si="119">IF(B1218="","",MID(B1218,9,16))</f>
        <v/>
      </c>
      <c r="R1218" s="103"/>
      <c r="S1218" s="102"/>
      <c r="T1218" s="102"/>
      <c r="U1218" s="102"/>
    </row>
    <row r="1219" s="93" customFormat="1" customHeight="1" spans="2:21">
      <c r="B1219" s="94"/>
      <c r="C1219" s="95"/>
      <c r="D1219" s="95"/>
      <c r="E1219" s="95"/>
      <c r="F1219" s="96"/>
      <c r="G1219" s="97"/>
      <c r="H1219" s="98"/>
      <c r="I1219" s="129" t="str">
        <f>IF(B1219="","",_xlfn.XLOOKUP(N1219,#REF!,#REF!))</f>
        <v/>
      </c>
      <c r="J1219" s="126" t="str">
        <f>IF(B1219="","",_xlfn.XLOOKUP(N1219,#REF!,冷暖工资表!B:B))</f>
        <v/>
      </c>
      <c r="K1219" s="126" t="str">
        <f t="shared" si="114"/>
        <v/>
      </c>
      <c r="L1219" s="126" t="str">
        <f t="shared" si="115"/>
        <v/>
      </c>
      <c r="M1219" s="126" t="str">
        <f>IF(Q1219="","",_xlfn.XLOOKUP(Q1219,立项!W:W,立项!H:H))</f>
        <v/>
      </c>
      <c r="N1219" s="130" t="str">
        <f t="shared" si="116"/>
        <v/>
      </c>
      <c r="O1219" s="130" t="str">
        <f t="shared" si="117"/>
        <v/>
      </c>
      <c r="P1219" s="131" t="str">
        <f t="shared" si="118"/>
        <v/>
      </c>
      <c r="Q1219" s="135" t="str">
        <f t="shared" si="119"/>
        <v/>
      </c>
      <c r="R1219" s="103"/>
      <c r="S1219" s="102"/>
      <c r="T1219" s="102"/>
      <c r="U1219" s="102"/>
    </row>
    <row r="1220" s="93" customFormat="1" customHeight="1" spans="2:21">
      <c r="B1220" s="94"/>
      <c r="C1220" s="95"/>
      <c r="D1220" s="95"/>
      <c r="E1220" s="95"/>
      <c r="F1220" s="96"/>
      <c r="G1220" s="97"/>
      <c r="H1220" s="98"/>
      <c r="I1220" s="129" t="str">
        <f>IF(B1220="","",_xlfn.XLOOKUP(N1220,#REF!,#REF!))</f>
        <v/>
      </c>
      <c r="J1220" s="126" t="str">
        <f>IF(B1220="","",_xlfn.XLOOKUP(N1220,#REF!,冷暖工资表!B:B))</f>
        <v/>
      </c>
      <c r="K1220" s="126" t="str">
        <f t="shared" si="114"/>
        <v/>
      </c>
      <c r="L1220" s="126" t="str">
        <f t="shared" si="115"/>
        <v/>
      </c>
      <c r="M1220" s="126" t="str">
        <f>IF(Q1220="","",_xlfn.XLOOKUP(Q1220,立项!W:W,立项!H:H))</f>
        <v/>
      </c>
      <c r="N1220" s="130" t="str">
        <f t="shared" si="116"/>
        <v/>
      </c>
      <c r="O1220" s="130" t="str">
        <f t="shared" si="117"/>
        <v/>
      </c>
      <c r="P1220" s="131" t="str">
        <f t="shared" si="118"/>
        <v/>
      </c>
      <c r="Q1220" s="135" t="str">
        <f t="shared" si="119"/>
        <v/>
      </c>
      <c r="R1220" s="103"/>
      <c r="S1220" s="102"/>
      <c r="T1220" s="102"/>
      <c r="U1220" s="102"/>
    </row>
    <row r="1221" s="93" customFormat="1" customHeight="1" spans="2:21">
      <c r="B1221" s="94"/>
      <c r="C1221" s="95"/>
      <c r="D1221" s="95"/>
      <c r="E1221" s="95"/>
      <c r="F1221" s="96"/>
      <c r="G1221" s="97"/>
      <c r="H1221" s="98"/>
      <c r="I1221" s="129" t="str">
        <f>IF(B1221="","",_xlfn.XLOOKUP(N1221,#REF!,#REF!))</f>
        <v/>
      </c>
      <c r="J1221" s="126" t="str">
        <f>IF(B1221="","",_xlfn.XLOOKUP(N1221,#REF!,冷暖工资表!B:B))</f>
        <v/>
      </c>
      <c r="K1221" s="126" t="str">
        <f t="shared" si="114"/>
        <v/>
      </c>
      <c r="L1221" s="126" t="str">
        <f t="shared" si="115"/>
        <v/>
      </c>
      <c r="M1221" s="126" t="str">
        <f>IF(Q1221="","",_xlfn.XLOOKUP(Q1221,立项!W:W,立项!H:H))</f>
        <v/>
      </c>
      <c r="N1221" s="130" t="str">
        <f t="shared" si="116"/>
        <v/>
      </c>
      <c r="O1221" s="130" t="str">
        <f t="shared" si="117"/>
        <v/>
      </c>
      <c r="P1221" s="131" t="str">
        <f t="shared" si="118"/>
        <v/>
      </c>
      <c r="Q1221" s="135" t="str">
        <f t="shared" si="119"/>
        <v/>
      </c>
      <c r="R1221" s="103"/>
      <c r="S1221" s="102"/>
      <c r="T1221" s="102"/>
      <c r="U1221" s="102"/>
    </row>
    <row r="1222" s="93" customFormat="1" customHeight="1" spans="2:21">
      <c r="B1222" s="94"/>
      <c r="C1222" s="95"/>
      <c r="D1222" s="95"/>
      <c r="E1222" s="95"/>
      <c r="F1222" s="96"/>
      <c r="G1222" s="97"/>
      <c r="H1222" s="98"/>
      <c r="I1222" s="129" t="str">
        <f>IF(B1222="","",_xlfn.XLOOKUP(N1222,#REF!,#REF!))</f>
        <v/>
      </c>
      <c r="J1222" s="126" t="str">
        <f>IF(B1222="","",_xlfn.XLOOKUP(N1222,#REF!,冷暖工资表!B:B))</f>
        <v/>
      </c>
      <c r="K1222" s="126" t="str">
        <f t="shared" si="114"/>
        <v/>
      </c>
      <c r="L1222" s="126" t="str">
        <f t="shared" si="115"/>
        <v/>
      </c>
      <c r="M1222" s="126" t="str">
        <f>IF(Q1222="","",_xlfn.XLOOKUP(Q1222,立项!W:W,立项!H:H))</f>
        <v/>
      </c>
      <c r="N1222" s="130" t="str">
        <f t="shared" si="116"/>
        <v/>
      </c>
      <c r="O1222" s="130" t="str">
        <f t="shared" si="117"/>
        <v/>
      </c>
      <c r="P1222" s="131" t="str">
        <f t="shared" si="118"/>
        <v/>
      </c>
      <c r="Q1222" s="135" t="str">
        <f t="shared" si="119"/>
        <v/>
      </c>
      <c r="R1222" s="103"/>
      <c r="S1222" s="102"/>
      <c r="T1222" s="102"/>
      <c r="U1222" s="102"/>
    </row>
    <row r="1223" s="93" customFormat="1" customHeight="1" spans="2:21">
      <c r="B1223" s="94"/>
      <c r="C1223" s="95"/>
      <c r="D1223" s="95"/>
      <c r="E1223" s="95"/>
      <c r="F1223" s="96"/>
      <c r="G1223" s="97"/>
      <c r="H1223" s="98"/>
      <c r="I1223" s="129" t="str">
        <f>IF(B1223="","",_xlfn.XLOOKUP(N1223,#REF!,#REF!))</f>
        <v/>
      </c>
      <c r="J1223" s="126" t="str">
        <f>IF(B1223="","",_xlfn.XLOOKUP(N1223,#REF!,冷暖工资表!B:B))</f>
        <v/>
      </c>
      <c r="K1223" s="126" t="str">
        <f t="shared" si="114"/>
        <v/>
      </c>
      <c r="L1223" s="126" t="str">
        <f t="shared" si="115"/>
        <v/>
      </c>
      <c r="M1223" s="126" t="str">
        <f>IF(Q1223="","",_xlfn.XLOOKUP(Q1223,立项!W:W,立项!H:H))</f>
        <v/>
      </c>
      <c r="N1223" s="130" t="str">
        <f t="shared" si="116"/>
        <v/>
      </c>
      <c r="O1223" s="130" t="str">
        <f t="shared" si="117"/>
        <v/>
      </c>
      <c r="P1223" s="131" t="str">
        <f t="shared" si="118"/>
        <v/>
      </c>
      <c r="Q1223" s="135" t="str">
        <f t="shared" si="119"/>
        <v/>
      </c>
      <c r="R1223" s="103"/>
      <c r="S1223" s="102"/>
      <c r="T1223" s="102"/>
      <c r="U1223" s="102"/>
    </row>
    <row r="1224" s="93" customFormat="1" customHeight="1" spans="2:21">
      <c r="B1224" s="94"/>
      <c r="C1224" s="95"/>
      <c r="D1224" s="95"/>
      <c r="E1224" s="95"/>
      <c r="F1224" s="96"/>
      <c r="G1224" s="97"/>
      <c r="H1224" s="98"/>
      <c r="I1224" s="129" t="str">
        <f>IF(B1224="","",_xlfn.XLOOKUP(N1224,#REF!,#REF!))</f>
        <v/>
      </c>
      <c r="J1224" s="126" t="str">
        <f>IF(B1224="","",_xlfn.XLOOKUP(N1224,#REF!,冷暖工资表!B:B))</f>
        <v/>
      </c>
      <c r="K1224" s="126" t="str">
        <f t="shared" si="114"/>
        <v/>
      </c>
      <c r="L1224" s="126" t="str">
        <f t="shared" si="115"/>
        <v/>
      </c>
      <c r="M1224" s="126" t="str">
        <f>IF(Q1224="","",_xlfn.XLOOKUP(Q1224,立项!W:W,立项!H:H))</f>
        <v/>
      </c>
      <c r="N1224" s="130" t="str">
        <f t="shared" si="116"/>
        <v/>
      </c>
      <c r="O1224" s="130" t="str">
        <f t="shared" si="117"/>
        <v/>
      </c>
      <c r="P1224" s="131" t="str">
        <f t="shared" si="118"/>
        <v/>
      </c>
      <c r="Q1224" s="135" t="str">
        <f t="shared" si="119"/>
        <v/>
      </c>
      <c r="R1224" s="103"/>
      <c r="S1224" s="102"/>
      <c r="T1224" s="102"/>
      <c r="U1224" s="102"/>
    </row>
    <row r="1225" s="93" customFormat="1" customHeight="1" spans="2:21">
      <c r="B1225" s="94"/>
      <c r="C1225" s="95"/>
      <c r="D1225" s="95"/>
      <c r="E1225" s="95"/>
      <c r="F1225" s="96"/>
      <c r="G1225" s="97"/>
      <c r="H1225" s="98"/>
      <c r="I1225" s="129" t="str">
        <f>IF(B1225="","",_xlfn.XLOOKUP(N1225,#REF!,#REF!))</f>
        <v/>
      </c>
      <c r="J1225" s="126" t="str">
        <f>IF(B1225="","",_xlfn.XLOOKUP(N1225,#REF!,冷暖工资表!B:B))</f>
        <v/>
      </c>
      <c r="K1225" s="126" t="str">
        <f t="shared" si="114"/>
        <v/>
      </c>
      <c r="L1225" s="126" t="str">
        <f t="shared" si="115"/>
        <v/>
      </c>
      <c r="M1225" s="126" t="str">
        <f>IF(Q1225="","",_xlfn.XLOOKUP(Q1225,立项!W:W,立项!H:H))</f>
        <v/>
      </c>
      <c r="N1225" s="130" t="str">
        <f t="shared" si="116"/>
        <v/>
      </c>
      <c r="O1225" s="130" t="str">
        <f t="shared" si="117"/>
        <v/>
      </c>
      <c r="P1225" s="131" t="str">
        <f t="shared" si="118"/>
        <v/>
      </c>
      <c r="Q1225" s="135" t="str">
        <f t="shared" si="119"/>
        <v/>
      </c>
      <c r="R1225" s="103"/>
      <c r="S1225" s="102"/>
      <c r="T1225" s="102"/>
      <c r="U1225" s="102"/>
    </row>
    <row r="1226" s="93" customFormat="1" customHeight="1" spans="2:21">
      <c r="B1226" s="94"/>
      <c r="C1226" s="95"/>
      <c r="D1226" s="95"/>
      <c r="E1226" s="95"/>
      <c r="F1226" s="96"/>
      <c r="G1226" s="97"/>
      <c r="H1226" s="98"/>
      <c r="I1226" s="129" t="str">
        <f>IF(B1226="","",_xlfn.XLOOKUP(N1226,#REF!,#REF!))</f>
        <v/>
      </c>
      <c r="J1226" s="126" t="str">
        <f>IF(B1226="","",_xlfn.XLOOKUP(N1226,#REF!,冷暖工资表!B:B))</f>
        <v/>
      </c>
      <c r="K1226" s="126" t="str">
        <f t="shared" si="114"/>
        <v/>
      </c>
      <c r="L1226" s="126" t="str">
        <f t="shared" si="115"/>
        <v/>
      </c>
      <c r="M1226" s="126" t="str">
        <f>IF(Q1226="","",_xlfn.XLOOKUP(Q1226,立项!W:W,立项!H:H))</f>
        <v/>
      </c>
      <c r="N1226" s="130" t="str">
        <f t="shared" si="116"/>
        <v/>
      </c>
      <c r="O1226" s="130" t="str">
        <f t="shared" si="117"/>
        <v/>
      </c>
      <c r="P1226" s="131" t="str">
        <f t="shared" si="118"/>
        <v/>
      </c>
      <c r="Q1226" s="135" t="str">
        <f t="shared" si="119"/>
        <v/>
      </c>
      <c r="R1226" s="103"/>
      <c r="S1226" s="102"/>
      <c r="T1226" s="102"/>
      <c r="U1226" s="102"/>
    </row>
    <row r="1227" s="93" customFormat="1" customHeight="1" spans="2:21">
      <c r="B1227" s="94"/>
      <c r="C1227" s="95"/>
      <c r="D1227" s="95"/>
      <c r="E1227" s="95"/>
      <c r="F1227" s="96"/>
      <c r="G1227" s="97"/>
      <c r="H1227" s="98"/>
      <c r="I1227" s="129" t="str">
        <f>IF(B1227="","",_xlfn.XLOOKUP(N1227,#REF!,#REF!))</f>
        <v/>
      </c>
      <c r="J1227" s="126" t="str">
        <f>IF(B1227="","",_xlfn.XLOOKUP(N1227,#REF!,冷暖工资表!B:B))</f>
        <v/>
      </c>
      <c r="K1227" s="126" t="str">
        <f t="shared" si="114"/>
        <v/>
      </c>
      <c r="L1227" s="126" t="str">
        <f t="shared" si="115"/>
        <v/>
      </c>
      <c r="M1227" s="126" t="str">
        <f>IF(Q1227="","",_xlfn.XLOOKUP(Q1227,立项!W:W,立项!H:H))</f>
        <v/>
      </c>
      <c r="N1227" s="130" t="str">
        <f t="shared" si="116"/>
        <v/>
      </c>
      <c r="O1227" s="130" t="str">
        <f t="shared" si="117"/>
        <v/>
      </c>
      <c r="P1227" s="131" t="str">
        <f t="shared" si="118"/>
        <v/>
      </c>
      <c r="Q1227" s="135" t="str">
        <f t="shared" si="119"/>
        <v/>
      </c>
      <c r="R1227" s="103"/>
      <c r="S1227" s="102"/>
      <c r="T1227" s="102"/>
      <c r="U1227" s="102"/>
    </row>
    <row r="1228" s="93" customFormat="1" customHeight="1" spans="2:21">
      <c r="B1228" s="94"/>
      <c r="C1228" s="95"/>
      <c r="D1228" s="95"/>
      <c r="E1228" s="95"/>
      <c r="F1228" s="96"/>
      <c r="G1228" s="97"/>
      <c r="H1228" s="98"/>
      <c r="I1228" s="129" t="str">
        <f>IF(B1228="","",_xlfn.XLOOKUP(N1228,#REF!,#REF!))</f>
        <v/>
      </c>
      <c r="J1228" s="126" t="str">
        <f>IF(B1228="","",_xlfn.XLOOKUP(N1228,#REF!,冷暖工资表!B:B))</f>
        <v/>
      </c>
      <c r="K1228" s="126" t="str">
        <f t="shared" si="114"/>
        <v/>
      </c>
      <c r="L1228" s="126" t="str">
        <f t="shared" si="115"/>
        <v/>
      </c>
      <c r="M1228" s="126" t="str">
        <f>IF(Q1228="","",_xlfn.XLOOKUP(Q1228,立项!W:W,立项!H:H))</f>
        <v/>
      </c>
      <c r="N1228" s="130" t="str">
        <f t="shared" si="116"/>
        <v/>
      </c>
      <c r="O1228" s="130" t="str">
        <f t="shared" si="117"/>
        <v/>
      </c>
      <c r="P1228" s="131" t="str">
        <f t="shared" si="118"/>
        <v/>
      </c>
      <c r="Q1228" s="135" t="str">
        <f t="shared" si="119"/>
        <v/>
      </c>
      <c r="R1228" s="103"/>
      <c r="S1228" s="102"/>
      <c r="T1228" s="102"/>
      <c r="U1228" s="102"/>
    </row>
    <row r="1229" s="93" customFormat="1" customHeight="1" spans="2:21">
      <c r="B1229" s="94"/>
      <c r="C1229" s="95"/>
      <c r="D1229" s="95"/>
      <c r="E1229" s="95"/>
      <c r="F1229" s="96"/>
      <c r="G1229" s="97"/>
      <c r="H1229" s="98"/>
      <c r="I1229" s="129" t="str">
        <f>IF(B1229="","",_xlfn.XLOOKUP(N1229,#REF!,#REF!))</f>
        <v/>
      </c>
      <c r="J1229" s="126" t="str">
        <f>IF(B1229="","",_xlfn.XLOOKUP(N1229,#REF!,冷暖工资表!B:B))</f>
        <v/>
      </c>
      <c r="K1229" s="126" t="str">
        <f t="shared" si="114"/>
        <v/>
      </c>
      <c r="L1229" s="126" t="str">
        <f t="shared" si="115"/>
        <v/>
      </c>
      <c r="M1229" s="126" t="str">
        <f>IF(Q1229="","",_xlfn.XLOOKUP(Q1229,立项!W:W,立项!H:H))</f>
        <v/>
      </c>
      <c r="N1229" s="130" t="str">
        <f t="shared" si="116"/>
        <v/>
      </c>
      <c r="O1229" s="130" t="str">
        <f t="shared" si="117"/>
        <v/>
      </c>
      <c r="P1229" s="131" t="str">
        <f t="shared" si="118"/>
        <v/>
      </c>
      <c r="Q1229" s="135" t="str">
        <f t="shared" si="119"/>
        <v/>
      </c>
      <c r="R1229" s="103"/>
      <c r="S1229" s="102"/>
      <c r="T1229" s="102"/>
      <c r="U1229" s="102"/>
    </row>
    <row r="1230" s="93" customFormat="1" customHeight="1" spans="2:21">
      <c r="B1230" s="94"/>
      <c r="C1230" s="95"/>
      <c r="D1230" s="95"/>
      <c r="E1230" s="95"/>
      <c r="F1230" s="96"/>
      <c r="G1230" s="97"/>
      <c r="H1230" s="98"/>
      <c r="I1230" s="129" t="str">
        <f>IF(B1230="","",_xlfn.XLOOKUP(N1230,#REF!,#REF!))</f>
        <v/>
      </c>
      <c r="J1230" s="126" t="str">
        <f>IF(B1230="","",_xlfn.XLOOKUP(N1230,#REF!,冷暖工资表!B:B))</f>
        <v/>
      </c>
      <c r="K1230" s="126" t="str">
        <f t="shared" si="114"/>
        <v/>
      </c>
      <c r="L1230" s="126" t="str">
        <f t="shared" si="115"/>
        <v/>
      </c>
      <c r="M1230" s="126" t="str">
        <f>IF(Q1230="","",_xlfn.XLOOKUP(Q1230,立项!W:W,立项!H:H))</f>
        <v/>
      </c>
      <c r="N1230" s="130" t="str">
        <f t="shared" si="116"/>
        <v/>
      </c>
      <c r="O1230" s="130" t="str">
        <f t="shared" si="117"/>
        <v/>
      </c>
      <c r="P1230" s="131" t="str">
        <f t="shared" si="118"/>
        <v/>
      </c>
      <c r="Q1230" s="135" t="str">
        <f t="shared" si="119"/>
        <v/>
      </c>
      <c r="R1230" s="103"/>
      <c r="S1230" s="102"/>
      <c r="T1230" s="102"/>
      <c r="U1230" s="102"/>
    </row>
    <row r="1231" s="93" customFormat="1" customHeight="1" spans="2:21">
      <c r="B1231" s="94"/>
      <c r="C1231" s="95"/>
      <c r="D1231" s="95"/>
      <c r="E1231" s="95"/>
      <c r="F1231" s="96"/>
      <c r="G1231" s="97"/>
      <c r="H1231" s="98"/>
      <c r="I1231" s="129" t="str">
        <f>IF(B1231="","",_xlfn.XLOOKUP(N1231,#REF!,#REF!))</f>
        <v/>
      </c>
      <c r="J1231" s="126" t="str">
        <f>IF(B1231="","",_xlfn.XLOOKUP(N1231,#REF!,冷暖工资表!B:B))</f>
        <v/>
      </c>
      <c r="K1231" s="126" t="str">
        <f t="shared" si="114"/>
        <v/>
      </c>
      <c r="L1231" s="126" t="str">
        <f t="shared" si="115"/>
        <v/>
      </c>
      <c r="M1231" s="126" t="str">
        <f>IF(Q1231="","",_xlfn.XLOOKUP(Q1231,立项!W:W,立项!H:H))</f>
        <v/>
      </c>
      <c r="N1231" s="130" t="str">
        <f t="shared" si="116"/>
        <v/>
      </c>
      <c r="O1231" s="130" t="str">
        <f t="shared" si="117"/>
        <v/>
      </c>
      <c r="P1231" s="131" t="str">
        <f t="shared" si="118"/>
        <v/>
      </c>
      <c r="Q1231" s="135" t="str">
        <f t="shared" si="119"/>
        <v/>
      </c>
      <c r="R1231" s="103"/>
      <c r="S1231" s="102"/>
      <c r="T1231" s="102"/>
      <c r="U1231" s="102"/>
    </row>
    <row r="1232" s="93" customFormat="1" customHeight="1" spans="2:21">
      <c r="B1232" s="94"/>
      <c r="C1232" s="95"/>
      <c r="D1232" s="95"/>
      <c r="E1232" s="95"/>
      <c r="F1232" s="96"/>
      <c r="G1232" s="97"/>
      <c r="H1232" s="98"/>
      <c r="I1232" s="129" t="str">
        <f>IF(B1232="","",_xlfn.XLOOKUP(N1232,#REF!,#REF!))</f>
        <v/>
      </c>
      <c r="J1232" s="126" t="str">
        <f>IF(B1232="","",_xlfn.XLOOKUP(N1232,#REF!,冷暖工资表!B:B))</f>
        <v/>
      </c>
      <c r="K1232" s="126" t="str">
        <f t="shared" si="114"/>
        <v/>
      </c>
      <c r="L1232" s="126" t="str">
        <f t="shared" si="115"/>
        <v/>
      </c>
      <c r="M1232" s="126" t="str">
        <f>IF(Q1232="","",_xlfn.XLOOKUP(Q1232,立项!W:W,立项!H:H))</f>
        <v/>
      </c>
      <c r="N1232" s="130" t="str">
        <f t="shared" si="116"/>
        <v/>
      </c>
      <c r="O1232" s="130" t="str">
        <f t="shared" si="117"/>
        <v/>
      </c>
      <c r="P1232" s="131" t="str">
        <f t="shared" si="118"/>
        <v/>
      </c>
      <c r="Q1232" s="135" t="str">
        <f t="shared" si="119"/>
        <v/>
      </c>
      <c r="R1232" s="103"/>
      <c r="S1232" s="102"/>
      <c r="T1232" s="102"/>
      <c r="U1232" s="102"/>
    </row>
    <row r="1233" s="93" customFormat="1" customHeight="1" spans="2:21">
      <c r="B1233" s="94"/>
      <c r="C1233" s="95"/>
      <c r="D1233" s="95"/>
      <c r="E1233" s="95"/>
      <c r="F1233" s="96"/>
      <c r="G1233" s="97"/>
      <c r="H1233" s="98"/>
      <c r="I1233" s="129" t="str">
        <f>IF(B1233="","",_xlfn.XLOOKUP(N1233,#REF!,#REF!))</f>
        <v/>
      </c>
      <c r="J1233" s="126" t="str">
        <f>IF(B1233="","",_xlfn.XLOOKUP(N1233,#REF!,冷暖工资表!B:B))</f>
        <v/>
      </c>
      <c r="K1233" s="126" t="str">
        <f t="shared" si="114"/>
        <v/>
      </c>
      <c r="L1233" s="126" t="str">
        <f t="shared" si="115"/>
        <v/>
      </c>
      <c r="M1233" s="126" t="str">
        <f>IF(Q1233="","",_xlfn.XLOOKUP(Q1233,立项!W:W,立项!H:H))</f>
        <v/>
      </c>
      <c r="N1233" s="130" t="str">
        <f t="shared" si="116"/>
        <v/>
      </c>
      <c r="O1233" s="130" t="str">
        <f t="shared" si="117"/>
        <v/>
      </c>
      <c r="P1233" s="131" t="str">
        <f t="shared" si="118"/>
        <v/>
      </c>
      <c r="Q1233" s="135" t="str">
        <f t="shared" si="119"/>
        <v/>
      </c>
      <c r="R1233" s="103"/>
      <c r="S1233" s="102"/>
      <c r="T1233" s="102"/>
      <c r="U1233" s="102"/>
    </row>
    <row r="1234" s="93" customFormat="1" customHeight="1" spans="2:21">
      <c r="B1234" s="94"/>
      <c r="C1234" s="95"/>
      <c r="D1234" s="95"/>
      <c r="E1234" s="95"/>
      <c r="F1234" s="96"/>
      <c r="G1234" s="97"/>
      <c r="H1234" s="98"/>
      <c r="I1234" s="129" t="str">
        <f>IF(B1234="","",_xlfn.XLOOKUP(N1234,#REF!,#REF!))</f>
        <v/>
      </c>
      <c r="J1234" s="126" t="str">
        <f>IF(B1234="","",_xlfn.XLOOKUP(N1234,#REF!,冷暖工资表!B:B))</f>
        <v/>
      </c>
      <c r="K1234" s="126" t="str">
        <f t="shared" si="114"/>
        <v/>
      </c>
      <c r="L1234" s="126" t="str">
        <f t="shared" si="115"/>
        <v/>
      </c>
      <c r="M1234" s="126" t="str">
        <f>IF(Q1234="","",_xlfn.XLOOKUP(Q1234,立项!W:W,立项!H:H))</f>
        <v/>
      </c>
      <c r="N1234" s="130" t="str">
        <f t="shared" si="116"/>
        <v/>
      </c>
      <c r="O1234" s="130" t="str">
        <f t="shared" si="117"/>
        <v/>
      </c>
      <c r="P1234" s="131" t="str">
        <f t="shared" si="118"/>
        <v/>
      </c>
      <c r="Q1234" s="135" t="str">
        <f t="shared" si="119"/>
        <v/>
      </c>
      <c r="R1234" s="103"/>
      <c r="S1234" s="102"/>
      <c r="T1234" s="102"/>
      <c r="U1234" s="102"/>
    </row>
    <row r="1235" s="93" customFormat="1" customHeight="1" spans="2:21">
      <c r="B1235" s="94"/>
      <c r="C1235" s="95"/>
      <c r="D1235" s="95"/>
      <c r="E1235" s="95"/>
      <c r="F1235" s="96"/>
      <c r="G1235" s="97"/>
      <c r="H1235" s="98"/>
      <c r="I1235" s="129" t="str">
        <f>IF(B1235="","",_xlfn.XLOOKUP(N1235,#REF!,#REF!))</f>
        <v/>
      </c>
      <c r="J1235" s="126" t="str">
        <f>IF(B1235="","",_xlfn.XLOOKUP(N1235,#REF!,冷暖工资表!B:B))</f>
        <v/>
      </c>
      <c r="K1235" s="126" t="str">
        <f t="shared" si="114"/>
        <v/>
      </c>
      <c r="L1235" s="126" t="str">
        <f t="shared" si="115"/>
        <v/>
      </c>
      <c r="M1235" s="126" t="str">
        <f>IF(Q1235="","",_xlfn.XLOOKUP(Q1235,立项!W:W,立项!H:H))</f>
        <v/>
      </c>
      <c r="N1235" s="130" t="str">
        <f t="shared" si="116"/>
        <v/>
      </c>
      <c r="O1235" s="130" t="str">
        <f t="shared" si="117"/>
        <v/>
      </c>
      <c r="P1235" s="131" t="str">
        <f t="shared" si="118"/>
        <v/>
      </c>
      <c r="Q1235" s="135" t="str">
        <f t="shared" si="119"/>
        <v/>
      </c>
      <c r="R1235" s="103"/>
      <c r="S1235" s="102"/>
      <c r="T1235" s="102"/>
      <c r="U1235" s="102"/>
    </row>
    <row r="1236" s="93" customFormat="1" customHeight="1" spans="2:21">
      <c r="B1236" s="94"/>
      <c r="C1236" s="95"/>
      <c r="D1236" s="95"/>
      <c r="E1236" s="95"/>
      <c r="F1236" s="96"/>
      <c r="G1236" s="97"/>
      <c r="H1236" s="98"/>
      <c r="I1236" s="129" t="str">
        <f>IF(B1236="","",_xlfn.XLOOKUP(N1236,#REF!,#REF!))</f>
        <v/>
      </c>
      <c r="J1236" s="126" t="str">
        <f>IF(B1236="","",_xlfn.XLOOKUP(N1236,#REF!,冷暖工资表!B:B))</f>
        <v/>
      </c>
      <c r="K1236" s="126" t="str">
        <f t="shared" si="114"/>
        <v/>
      </c>
      <c r="L1236" s="126" t="str">
        <f t="shared" si="115"/>
        <v/>
      </c>
      <c r="M1236" s="126" t="str">
        <f>IF(Q1236="","",_xlfn.XLOOKUP(Q1236,立项!W:W,立项!H:H))</f>
        <v/>
      </c>
      <c r="N1236" s="130" t="str">
        <f t="shared" si="116"/>
        <v/>
      </c>
      <c r="O1236" s="130" t="str">
        <f t="shared" si="117"/>
        <v/>
      </c>
      <c r="P1236" s="131" t="str">
        <f t="shared" si="118"/>
        <v/>
      </c>
      <c r="Q1236" s="135" t="str">
        <f t="shared" si="119"/>
        <v/>
      </c>
      <c r="R1236" s="103"/>
      <c r="S1236" s="102"/>
      <c r="T1236" s="102"/>
      <c r="U1236" s="102"/>
    </row>
    <row r="1237" s="93" customFormat="1" customHeight="1" spans="2:21">
      <c r="B1237" s="94"/>
      <c r="C1237" s="95"/>
      <c r="D1237" s="95"/>
      <c r="E1237" s="95"/>
      <c r="F1237" s="96"/>
      <c r="G1237" s="97"/>
      <c r="H1237" s="98"/>
      <c r="I1237" s="129" t="str">
        <f>IF(B1237="","",_xlfn.XLOOKUP(N1237,#REF!,#REF!))</f>
        <v/>
      </c>
      <c r="J1237" s="126" t="str">
        <f>IF(B1237="","",_xlfn.XLOOKUP(N1237,#REF!,冷暖工资表!B:B))</f>
        <v/>
      </c>
      <c r="K1237" s="126" t="str">
        <f t="shared" si="114"/>
        <v/>
      </c>
      <c r="L1237" s="126" t="str">
        <f t="shared" si="115"/>
        <v/>
      </c>
      <c r="M1237" s="126" t="str">
        <f>IF(Q1237="","",_xlfn.XLOOKUP(Q1237,立项!W:W,立项!H:H))</f>
        <v/>
      </c>
      <c r="N1237" s="130" t="str">
        <f t="shared" si="116"/>
        <v/>
      </c>
      <c r="O1237" s="130" t="str">
        <f t="shared" si="117"/>
        <v/>
      </c>
      <c r="P1237" s="131" t="str">
        <f t="shared" si="118"/>
        <v/>
      </c>
      <c r="Q1237" s="135" t="str">
        <f t="shared" si="119"/>
        <v/>
      </c>
      <c r="R1237" s="103"/>
      <c r="S1237" s="102"/>
      <c r="T1237" s="102"/>
      <c r="U1237" s="102"/>
    </row>
    <row r="1238" s="93" customFormat="1" customHeight="1" spans="2:21">
      <c r="B1238" s="94"/>
      <c r="C1238" s="95"/>
      <c r="D1238" s="95"/>
      <c r="E1238" s="95"/>
      <c r="F1238" s="96"/>
      <c r="G1238" s="97"/>
      <c r="H1238" s="98"/>
      <c r="I1238" s="129" t="str">
        <f>IF(B1238="","",_xlfn.XLOOKUP(N1238,#REF!,#REF!))</f>
        <v/>
      </c>
      <c r="J1238" s="126" t="str">
        <f>IF(B1238="","",_xlfn.XLOOKUP(N1238,#REF!,冷暖工资表!B:B))</f>
        <v/>
      </c>
      <c r="K1238" s="126" t="str">
        <f t="shared" si="114"/>
        <v/>
      </c>
      <c r="L1238" s="126" t="str">
        <f t="shared" si="115"/>
        <v/>
      </c>
      <c r="M1238" s="126" t="str">
        <f>IF(Q1238="","",_xlfn.XLOOKUP(Q1238,立项!W:W,立项!H:H))</f>
        <v/>
      </c>
      <c r="N1238" s="130" t="str">
        <f t="shared" si="116"/>
        <v/>
      </c>
      <c r="O1238" s="130" t="str">
        <f t="shared" si="117"/>
        <v/>
      </c>
      <c r="P1238" s="131" t="str">
        <f t="shared" si="118"/>
        <v/>
      </c>
      <c r="Q1238" s="135" t="str">
        <f t="shared" si="119"/>
        <v/>
      </c>
      <c r="R1238" s="103"/>
      <c r="S1238" s="102"/>
      <c r="T1238" s="102"/>
      <c r="U1238" s="102"/>
    </row>
    <row r="1239" s="93" customFormat="1" customHeight="1" spans="2:21">
      <c r="B1239" s="94"/>
      <c r="C1239" s="95"/>
      <c r="D1239" s="95"/>
      <c r="E1239" s="95"/>
      <c r="F1239" s="96"/>
      <c r="G1239" s="97"/>
      <c r="H1239" s="98"/>
      <c r="I1239" s="129" t="str">
        <f>IF(B1239="","",_xlfn.XLOOKUP(N1239,#REF!,#REF!))</f>
        <v/>
      </c>
      <c r="J1239" s="126" t="str">
        <f>IF(B1239="","",_xlfn.XLOOKUP(N1239,#REF!,冷暖工资表!B:B))</f>
        <v/>
      </c>
      <c r="K1239" s="126" t="str">
        <f t="shared" si="114"/>
        <v/>
      </c>
      <c r="L1239" s="126" t="str">
        <f t="shared" si="115"/>
        <v/>
      </c>
      <c r="M1239" s="126" t="str">
        <f>IF(Q1239="","",_xlfn.XLOOKUP(Q1239,立项!W:W,立项!H:H))</f>
        <v/>
      </c>
      <c r="N1239" s="130" t="str">
        <f t="shared" si="116"/>
        <v/>
      </c>
      <c r="O1239" s="130" t="str">
        <f t="shared" si="117"/>
        <v/>
      </c>
      <c r="P1239" s="131" t="str">
        <f t="shared" si="118"/>
        <v/>
      </c>
      <c r="Q1239" s="135" t="str">
        <f t="shared" si="119"/>
        <v/>
      </c>
      <c r="R1239" s="103"/>
      <c r="S1239" s="102"/>
      <c r="T1239" s="102"/>
      <c r="U1239" s="102"/>
    </row>
    <row r="1240" s="93" customFormat="1" customHeight="1" spans="2:21">
      <c r="B1240" s="94"/>
      <c r="C1240" s="95"/>
      <c r="D1240" s="95"/>
      <c r="E1240" s="95"/>
      <c r="F1240" s="96"/>
      <c r="G1240" s="97"/>
      <c r="H1240" s="98"/>
      <c r="I1240" s="129" t="str">
        <f>IF(B1240="","",_xlfn.XLOOKUP(N1240,#REF!,#REF!))</f>
        <v/>
      </c>
      <c r="J1240" s="126" t="str">
        <f>IF(B1240="","",_xlfn.XLOOKUP(N1240,#REF!,冷暖工资表!B:B))</f>
        <v/>
      </c>
      <c r="K1240" s="126" t="str">
        <f t="shared" si="114"/>
        <v/>
      </c>
      <c r="L1240" s="126" t="str">
        <f t="shared" si="115"/>
        <v/>
      </c>
      <c r="M1240" s="126" t="str">
        <f>IF(Q1240="","",_xlfn.XLOOKUP(Q1240,立项!W:W,立项!H:H))</f>
        <v/>
      </c>
      <c r="N1240" s="130" t="str">
        <f t="shared" si="116"/>
        <v/>
      </c>
      <c r="O1240" s="130" t="str">
        <f t="shared" si="117"/>
        <v/>
      </c>
      <c r="P1240" s="131" t="str">
        <f t="shared" si="118"/>
        <v/>
      </c>
      <c r="Q1240" s="135" t="str">
        <f t="shared" si="119"/>
        <v/>
      </c>
      <c r="R1240" s="103"/>
      <c r="S1240" s="102"/>
      <c r="T1240" s="102"/>
      <c r="U1240" s="102"/>
    </row>
    <row r="1241" s="93" customFormat="1" customHeight="1" spans="2:21">
      <c r="B1241" s="94"/>
      <c r="C1241" s="95"/>
      <c r="D1241" s="95"/>
      <c r="E1241" s="95"/>
      <c r="F1241" s="96"/>
      <c r="G1241" s="97"/>
      <c r="H1241" s="98"/>
      <c r="I1241" s="129" t="str">
        <f>IF(B1241="","",_xlfn.XLOOKUP(N1241,#REF!,#REF!))</f>
        <v/>
      </c>
      <c r="J1241" s="126" t="str">
        <f>IF(B1241="","",_xlfn.XLOOKUP(N1241,#REF!,冷暖工资表!B:B))</f>
        <v/>
      </c>
      <c r="K1241" s="126" t="str">
        <f t="shared" si="114"/>
        <v/>
      </c>
      <c r="L1241" s="126" t="str">
        <f t="shared" si="115"/>
        <v/>
      </c>
      <c r="M1241" s="126" t="str">
        <f>IF(Q1241="","",_xlfn.XLOOKUP(Q1241,立项!W:W,立项!H:H))</f>
        <v/>
      </c>
      <c r="N1241" s="130" t="str">
        <f t="shared" si="116"/>
        <v/>
      </c>
      <c r="O1241" s="130" t="str">
        <f t="shared" si="117"/>
        <v/>
      </c>
      <c r="P1241" s="131" t="str">
        <f t="shared" si="118"/>
        <v/>
      </c>
      <c r="Q1241" s="135" t="str">
        <f t="shared" si="119"/>
        <v/>
      </c>
      <c r="R1241" s="103"/>
      <c r="S1241" s="102"/>
      <c r="T1241" s="102"/>
      <c r="U1241" s="102"/>
    </row>
    <row r="1242" s="93" customFormat="1" customHeight="1" spans="2:21">
      <c r="B1242" s="94"/>
      <c r="C1242" s="95"/>
      <c r="D1242" s="95"/>
      <c r="E1242" s="95"/>
      <c r="F1242" s="96"/>
      <c r="G1242" s="97"/>
      <c r="H1242" s="98"/>
      <c r="I1242" s="129" t="str">
        <f>IF(B1242="","",_xlfn.XLOOKUP(N1242,#REF!,#REF!))</f>
        <v/>
      </c>
      <c r="J1242" s="126" t="str">
        <f>IF(B1242="","",_xlfn.XLOOKUP(N1242,#REF!,冷暖工资表!B:B))</f>
        <v/>
      </c>
      <c r="K1242" s="126" t="str">
        <f t="shared" si="114"/>
        <v/>
      </c>
      <c r="L1242" s="126" t="str">
        <f t="shared" si="115"/>
        <v/>
      </c>
      <c r="M1242" s="126" t="str">
        <f>IF(Q1242="","",_xlfn.XLOOKUP(Q1242,立项!W:W,立项!H:H))</f>
        <v/>
      </c>
      <c r="N1242" s="130" t="str">
        <f t="shared" si="116"/>
        <v/>
      </c>
      <c r="O1242" s="130" t="str">
        <f t="shared" si="117"/>
        <v/>
      </c>
      <c r="P1242" s="131" t="str">
        <f t="shared" si="118"/>
        <v/>
      </c>
      <c r="Q1242" s="135" t="str">
        <f t="shared" si="119"/>
        <v/>
      </c>
      <c r="R1242" s="103"/>
      <c r="S1242" s="102"/>
      <c r="T1242" s="102"/>
      <c r="U1242" s="102"/>
    </row>
    <row r="1243" s="93" customFormat="1" customHeight="1" spans="2:21">
      <c r="B1243" s="94"/>
      <c r="C1243" s="95"/>
      <c r="D1243" s="95"/>
      <c r="E1243" s="95"/>
      <c r="F1243" s="96"/>
      <c r="G1243" s="97"/>
      <c r="H1243" s="98"/>
      <c r="I1243" s="129" t="str">
        <f>IF(B1243="","",_xlfn.XLOOKUP(N1243,#REF!,#REF!))</f>
        <v/>
      </c>
      <c r="J1243" s="126" t="str">
        <f>IF(B1243="","",_xlfn.XLOOKUP(N1243,#REF!,冷暖工资表!B:B))</f>
        <v/>
      </c>
      <c r="K1243" s="126" t="str">
        <f t="shared" si="114"/>
        <v/>
      </c>
      <c r="L1243" s="126" t="str">
        <f t="shared" si="115"/>
        <v/>
      </c>
      <c r="M1243" s="126" t="str">
        <f>IF(Q1243="","",_xlfn.XLOOKUP(Q1243,立项!W:W,立项!H:H))</f>
        <v/>
      </c>
      <c r="N1243" s="130" t="str">
        <f t="shared" si="116"/>
        <v/>
      </c>
      <c r="O1243" s="130" t="str">
        <f t="shared" si="117"/>
        <v/>
      </c>
      <c r="P1243" s="131" t="str">
        <f t="shared" si="118"/>
        <v/>
      </c>
      <c r="Q1243" s="135" t="str">
        <f t="shared" si="119"/>
        <v/>
      </c>
      <c r="R1243" s="103"/>
      <c r="S1243" s="102"/>
      <c r="T1243" s="102"/>
      <c r="U1243" s="102"/>
    </row>
    <row r="1244" s="93" customFormat="1" customHeight="1" spans="2:21">
      <c r="B1244" s="94"/>
      <c r="C1244" s="95"/>
      <c r="D1244" s="95"/>
      <c r="E1244" s="95"/>
      <c r="F1244" s="96"/>
      <c r="G1244" s="97"/>
      <c r="H1244" s="98"/>
      <c r="I1244" s="129" t="str">
        <f>IF(B1244="","",_xlfn.XLOOKUP(N1244,#REF!,#REF!))</f>
        <v/>
      </c>
      <c r="J1244" s="126" t="str">
        <f>IF(B1244="","",_xlfn.XLOOKUP(N1244,#REF!,冷暖工资表!B:B))</f>
        <v/>
      </c>
      <c r="K1244" s="126" t="str">
        <f t="shared" si="114"/>
        <v/>
      </c>
      <c r="L1244" s="126" t="str">
        <f t="shared" si="115"/>
        <v/>
      </c>
      <c r="M1244" s="126" t="str">
        <f>IF(Q1244="","",_xlfn.XLOOKUP(Q1244,立项!W:W,立项!H:H))</f>
        <v/>
      </c>
      <c r="N1244" s="130" t="str">
        <f t="shared" si="116"/>
        <v/>
      </c>
      <c r="O1244" s="130" t="str">
        <f t="shared" si="117"/>
        <v/>
      </c>
      <c r="P1244" s="131" t="str">
        <f t="shared" si="118"/>
        <v/>
      </c>
      <c r="Q1244" s="135" t="str">
        <f t="shared" si="119"/>
        <v/>
      </c>
      <c r="R1244" s="103"/>
      <c r="S1244" s="102"/>
      <c r="T1244" s="102"/>
      <c r="U1244" s="102"/>
    </row>
    <row r="1245" s="93" customFormat="1" customHeight="1" spans="2:21">
      <c r="B1245" s="94"/>
      <c r="C1245" s="95"/>
      <c r="D1245" s="95"/>
      <c r="E1245" s="95"/>
      <c r="F1245" s="96"/>
      <c r="G1245" s="97"/>
      <c r="H1245" s="98"/>
      <c r="I1245" s="129" t="str">
        <f>IF(B1245="","",_xlfn.XLOOKUP(N1245,#REF!,#REF!))</f>
        <v/>
      </c>
      <c r="J1245" s="126" t="str">
        <f>IF(B1245="","",_xlfn.XLOOKUP(N1245,#REF!,冷暖工资表!B:B))</f>
        <v/>
      </c>
      <c r="K1245" s="126" t="str">
        <f t="shared" si="114"/>
        <v/>
      </c>
      <c r="L1245" s="126" t="str">
        <f t="shared" si="115"/>
        <v/>
      </c>
      <c r="M1245" s="126" t="str">
        <f>IF(Q1245="","",_xlfn.XLOOKUP(Q1245,立项!W:W,立项!H:H))</f>
        <v/>
      </c>
      <c r="N1245" s="130" t="str">
        <f t="shared" si="116"/>
        <v/>
      </c>
      <c r="O1245" s="130" t="str">
        <f t="shared" si="117"/>
        <v/>
      </c>
      <c r="P1245" s="131" t="str">
        <f t="shared" si="118"/>
        <v/>
      </c>
      <c r="Q1245" s="135" t="str">
        <f t="shared" si="119"/>
        <v/>
      </c>
      <c r="R1245" s="103"/>
      <c r="S1245" s="102"/>
      <c r="T1245" s="102"/>
      <c r="U1245" s="102"/>
    </row>
    <row r="1246" s="93" customFormat="1" customHeight="1" spans="2:21">
      <c r="B1246" s="94"/>
      <c r="C1246" s="95"/>
      <c r="D1246" s="95"/>
      <c r="E1246" s="95"/>
      <c r="F1246" s="96"/>
      <c r="G1246" s="97"/>
      <c r="H1246" s="98"/>
      <c r="I1246" s="129" t="str">
        <f>IF(B1246="","",_xlfn.XLOOKUP(N1246,#REF!,#REF!))</f>
        <v/>
      </c>
      <c r="J1246" s="126" t="str">
        <f>IF(B1246="","",_xlfn.XLOOKUP(N1246,#REF!,冷暖工资表!B:B))</f>
        <v/>
      </c>
      <c r="K1246" s="126" t="str">
        <f t="shared" si="114"/>
        <v/>
      </c>
      <c r="L1246" s="126" t="str">
        <f t="shared" si="115"/>
        <v/>
      </c>
      <c r="M1246" s="126" t="str">
        <f>IF(Q1246="","",_xlfn.XLOOKUP(Q1246,立项!W:W,立项!H:H))</f>
        <v/>
      </c>
      <c r="N1246" s="130" t="str">
        <f t="shared" si="116"/>
        <v/>
      </c>
      <c r="O1246" s="130" t="str">
        <f t="shared" si="117"/>
        <v/>
      </c>
      <c r="P1246" s="131" t="str">
        <f t="shared" si="118"/>
        <v/>
      </c>
      <c r="Q1246" s="135" t="str">
        <f t="shared" si="119"/>
        <v/>
      </c>
      <c r="R1246" s="103"/>
      <c r="S1246" s="102"/>
      <c r="T1246" s="102"/>
      <c r="U1246" s="102"/>
    </row>
    <row r="1247" s="93" customFormat="1" customHeight="1" spans="2:21">
      <c r="B1247" s="94"/>
      <c r="C1247" s="95"/>
      <c r="D1247" s="95"/>
      <c r="E1247" s="95"/>
      <c r="F1247" s="96"/>
      <c r="G1247" s="97"/>
      <c r="H1247" s="98"/>
      <c r="I1247" s="129" t="str">
        <f>IF(B1247="","",_xlfn.XLOOKUP(N1247,#REF!,#REF!))</f>
        <v/>
      </c>
      <c r="J1247" s="126" t="str">
        <f>IF(B1247="","",_xlfn.XLOOKUP(N1247,#REF!,冷暖工资表!B:B))</f>
        <v/>
      </c>
      <c r="K1247" s="126" t="str">
        <f t="shared" si="114"/>
        <v/>
      </c>
      <c r="L1247" s="126" t="str">
        <f t="shared" si="115"/>
        <v/>
      </c>
      <c r="M1247" s="126" t="str">
        <f>IF(Q1247="","",_xlfn.XLOOKUP(Q1247,立项!W:W,立项!H:H))</f>
        <v/>
      </c>
      <c r="N1247" s="130" t="str">
        <f t="shared" si="116"/>
        <v/>
      </c>
      <c r="O1247" s="130" t="str">
        <f t="shared" si="117"/>
        <v/>
      </c>
      <c r="P1247" s="131" t="str">
        <f t="shared" si="118"/>
        <v/>
      </c>
      <c r="Q1247" s="135" t="str">
        <f t="shared" si="119"/>
        <v/>
      </c>
      <c r="R1247" s="103"/>
      <c r="S1247" s="102"/>
      <c r="T1247" s="102"/>
      <c r="U1247" s="102"/>
    </row>
    <row r="1248" s="93" customFormat="1" customHeight="1" spans="2:21">
      <c r="B1248" s="94"/>
      <c r="C1248" s="95"/>
      <c r="D1248" s="95"/>
      <c r="E1248" s="95"/>
      <c r="F1248" s="96"/>
      <c r="G1248" s="97"/>
      <c r="H1248" s="98"/>
      <c r="I1248" s="129" t="str">
        <f>IF(B1248="","",_xlfn.XLOOKUP(N1248,#REF!,#REF!))</f>
        <v/>
      </c>
      <c r="J1248" s="126" t="str">
        <f>IF(B1248="","",_xlfn.XLOOKUP(N1248,#REF!,冷暖工资表!B:B))</f>
        <v/>
      </c>
      <c r="K1248" s="126" t="str">
        <f t="shared" si="114"/>
        <v/>
      </c>
      <c r="L1248" s="126" t="str">
        <f t="shared" si="115"/>
        <v/>
      </c>
      <c r="M1248" s="126" t="str">
        <f>IF(Q1248="","",_xlfn.XLOOKUP(Q1248,立项!W:W,立项!H:H))</f>
        <v/>
      </c>
      <c r="N1248" s="130" t="str">
        <f t="shared" si="116"/>
        <v/>
      </c>
      <c r="O1248" s="130" t="str">
        <f t="shared" si="117"/>
        <v/>
      </c>
      <c r="P1248" s="131" t="str">
        <f t="shared" si="118"/>
        <v/>
      </c>
      <c r="Q1248" s="135" t="str">
        <f t="shared" si="119"/>
        <v/>
      </c>
      <c r="R1248" s="103"/>
      <c r="S1248" s="102"/>
      <c r="T1248" s="102"/>
      <c r="U1248" s="102"/>
    </row>
    <row r="1249" s="93" customFormat="1" customHeight="1" spans="2:21">
      <c r="B1249" s="94"/>
      <c r="C1249" s="95"/>
      <c r="D1249" s="95"/>
      <c r="E1249" s="95"/>
      <c r="F1249" s="96"/>
      <c r="G1249" s="97"/>
      <c r="H1249" s="98"/>
      <c r="I1249" s="129" t="str">
        <f>IF(B1249="","",_xlfn.XLOOKUP(N1249,#REF!,#REF!))</f>
        <v/>
      </c>
      <c r="J1249" s="126" t="str">
        <f>IF(B1249="","",_xlfn.XLOOKUP(N1249,#REF!,冷暖工资表!B:B))</f>
        <v/>
      </c>
      <c r="K1249" s="126" t="str">
        <f t="shared" si="114"/>
        <v/>
      </c>
      <c r="L1249" s="126" t="str">
        <f t="shared" si="115"/>
        <v/>
      </c>
      <c r="M1249" s="126" t="str">
        <f>IF(Q1249="","",_xlfn.XLOOKUP(Q1249,立项!W:W,立项!H:H))</f>
        <v/>
      </c>
      <c r="N1249" s="130" t="str">
        <f t="shared" si="116"/>
        <v/>
      </c>
      <c r="O1249" s="130" t="str">
        <f t="shared" si="117"/>
        <v/>
      </c>
      <c r="P1249" s="131" t="str">
        <f t="shared" si="118"/>
        <v/>
      </c>
      <c r="Q1249" s="135" t="str">
        <f t="shared" si="119"/>
        <v/>
      </c>
      <c r="R1249" s="103"/>
      <c r="S1249" s="102"/>
      <c r="T1249" s="102"/>
      <c r="U1249" s="102"/>
    </row>
    <row r="1250" s="93" customFormat="1" customHeight="1" spans="2:21">
      <c r="B1250" s="94"/>
      <c r="C1250" s="95"/>
      <c r="D1250" s="95"/>
      <c r="E1250" s="95"/>
      <c r="F1250" s="96"/>
      <c r="G1250" s="97"/>
      <c r="H1250" s="98"/>
      <c r="I1250" s="129" t="str">
        <f>IF(B1250="","",_xlfn.XLOOKUP(N1250,#REF!,#REF!))</f>
        <v/>
      </c>
      <c r="J1250" s="126" t="str">
        <f>IF(B1250="","",_xlfn.XLOOKUP(N1250,#REF!,冷暖工资表!B:B))</f>
        <v/>
      </c>
      <c r="K1250" s="126" t="str">
        <f t="shared" si="114"/>
        <v/>
      </c>
      <c r="L1250" s="126" t="str">
        <f t="shared" si="115"/>
        <v/>
      </c>
      <c r="M1250" s="126" t="str">
        <f>IF(Q1250="","",_xlfn.XLOOKUP(Q1250,立项!W:W,立项!H:H))</f>
        <v/>
      </c>
      <c r="N1250" s="130" t="str">
        <f t="shared" si="116"/>
        <v/>
      </c>
      <c r="O1250" s="130" t="str">
        <f t="shared" si="117"/>
        <v/>
      </c>
      <c r="P1250" s="131" t="str">
        <f t="shared" si="118"/>
        <v/>
      </c>
      <c r="Q1250" s="135" t="str">
        <f t="shared" si="119"/>
        <v/>
      </c>
      <c r="R1250" s="103"/>
      <c r="S1250" s="102"/>
      <c r="T1250" s="102"/>
      <c r="U1250" s="102"/>
    </row>
    <row r="1251" s="93" customFormat="1" customHeight="1" spans="2:21">
      <c r="B1251" s="94"/>
      <c r="C1251" s="95"/>
      <c r="D1251" s="95"/>
      <c r="E1251" s="95"/>
      <c r="F1251" s="96"/>
      <c r="G1251" s="97"/>
      <c r="H1251" s="98"/>
      <c r="I1251" s="129" t="str">
        <f>IF(B1251="","",_xlfn.XLOOKUP(N1251,#REF!,#REF!))</f>
        <v/>
      </c>
      <c r="J1251" s="126" t="str">
        <f>IF(B1251="","",_xlfn.XLOOKUP(N1251,#REF!,冷暖工资表!B:B))</f>
        <v/>
      </c>
      <c r="K1251" s="126" t="str">
        <f t="shared" si="114"/>
        <v/>
      </c>
      <c r="L1251" s="126" t="str">
        <f t="shared" si="115"/>
        <v/>
      </c>
      <c r="M1251" s="126" t="str">
        <f>IF(Q1251="","",_xlfn.XLOOKUP(Q1251,立项!W:W,立项!H:H))</f>
        <v/>
      </c>
      <c r="N1251" s="130" t="str">
        <f t="shared" si="116"/>
        <v/>
      </c>
      <c r="O1251" s="130" t="str">
        <f t="shared" si="117"/>
        <v/>
      </c>
      <c r="P1251" s="131" t="str">
        <f t="shared" si="118"/>
        <v/>
      </c>
      <c r="Q1251" s="135" t="str">
        <f t="shared" si="119"/>
        <v/>
      </c>
      <c r="R1251" s="103"/>
      <c r="S1251" s="102"/>
      <c r="T1251" s="102"/>
      <c r="U1251" s="102"/>
    </row>
    <row r="1252" s="93" customFormat="1" customHeight="1" spans="2:21">
      <c r="B1252" s="94"/>
      <c r="C1252" s="95"/>
      <c r="D1252" s="95"/>
      <c r="E1252" s="95"/>
      <c r="F1252" s="96"/>
      <c r="G1252" s="97"/>
      <c r="H1252" s="98"/>
      <c r="I1252" s="129" t="str">
        <f>IF(B1252="","",_xlfn.XLOOKUP(N1252,#REF!,#REF!))</f>
        <v/>
      </c>
      <c r="J1252" s="126" t="str">
        <f>IF(B1252="","",_xlfn.XLOOKUP(N1252,#REF!,冷暖工资表!B:B))</f>
        <v/>
      </c>
      <c r="K1252" s="126" t="str">
        <f t="shared" si="114"/>
        <v/>
      </c>
      <c r="L1252" s="126" t="str">
        <f t="shared" si="115"/>
        <v/>
      </c>
      <c r="M1252" s="126" t="str">
        <f>IF(Q1252="","",_xlfn.XLOOKUP(Q1252,立项!W:W,立项!H:H))</f>
        <v/>
      </c>
      <c r="N1252" s="130" t="str">
        <f t="shared" si="116"/>
        <v/>
      </c>
      <c r="O1252" s="130" t="str">
        <f t="shared" si="117"/>
        <v/>
      </c>
      <c r="P1252" s="131" t="str">
        <f t="shared" si="118"/>
        <v/>
      </c>
      <c r="Q1252" s="135" t="str">
        <f t="shared" si="119"/>
        <v/>
      </c>
      <c r="R1252" s="103"/>
      <c r="S1252" s="102"/>
      <c r="T1252" s="102"/>
      <c r="U1252" s="102"/>
    </row>
    <row r="1253" s="93" customFormat="1" customHeight="1" spans="2:21">
      <c r="B1253" s="94"/>
      <c r="C1253" s="95"/>
      <c r="D1253" s="95"/>
      <c r="E1253" s="95"/>
      <c r="F1253" s="96"/>
      <c r="G1253" s="97"/>
      <c r="H1253" s="98"/>
      <c r="I1253" s="129" t="str">
        <f>IF(B1253="","",_xlfn.XLOOKUP(N1253,#REF!,#REF!))</f>
        <v/>
      </c>
      <c r="J1253" s="126" t="str">
        <f>IF(B1253="","",_xlfn.XLOOKUP(N1253,#REF!,冷暖工资表!B:B))</f>
        <v/>
      </c>
      <c r="K1253" s="126" t="str">
        <f t="shared" si="114"/>
        <v/>
      </c>
      <c r="L1253" s="126" t="str">
        <f t="shared" si="115"/>
        <v/>
      </c>
      <c r="M1253" s="126" t="str">
        <f>IF(Q1253="","",_xlfn.XLOOKUP(Q1253,立项!W:W,立项!H:H))</f>
        <v/>
      </c>
      <c r="N1253" s="130" t="str">
        <f t="shared" si="116"/>
        <v/>
      </c>
      <c r="O1253" s="130" t="str">
        <f t="shared" si="117"/>
        <v/>
      </c>
      <c r="P1253" s="131" t="str">
        <f t="shared" si="118"/>
        <v/>
      </c>
      <c r="Q1253" s="135" t="str">
        <f t="shared" si="119"/>
        <v/>
      </c>
      <c r="R1253" s="103"/>
      <c r="S1253" s="102"/>
      <c r="T1253" s="102"/>
      <c r="U1253" s="102"/>
    </row>
    <row r="1254" s="93" customFormat="1" customHeight="1" spans="2:21">
      <c r="B1254" s="94"/>
      <c r="C1254" s="95"/>
      <c r="D1254" s="95"/>
      <c r="E1254" s="95"/>
      <c r="F1254" s="96"/>
      <c r="G1254" s="97"/>
      <c r="H1254" s="98"/>
      <c r="I1254" s="129" t="str">
        <f>IF(B1254="","",_xlfn.XLOOKUP(N1254,#REF!,#REF!))</f>
        <v/>
      </c>
      <c r="J1254" s="126" t="str">
        <f>IF(B1254="","",_xlfn.XLOOKUP(N1254,#REF!,冷暖工资表!B:B))</f>
        <v/>
      </c>
      <c r="K1254" s="126" t="str">
        <f t="shared" si="114"/>
        <v/>
      </c>
      <c r="L1254" s="126" t="str">
        <f t="shared" si="115"/>
        <v/>
      </c>
      <c r="M1254" s="126" t="str">
        <f>IF(Q1254="","",_xlfn.XLOOKUP(Q1254,立项!W:W,立项!H:H))</f>
        <v/>
      </c>
      <c r="N1254" s="130" t="str">
        <f t="shared" si="116"/>
        <v/>
      </c>
      <c r="O1254" s="130" t="str">
        <f t="shared" si="117"/>
        <v/>
      </c>
      <c r="P1254" s="131" t="str">
        <f t="shared" si="118"/>
        <v/>
      </c>
      <c r="Q1254" s="135" t="str">
        <f t="shared" si="119"/>
        <v/>
      </c>
      <c r="R1254" s="103"/>
      <c r="S1254" s="102"/>
      <c r="T1254" s="102"/>
      <c r="U1254" s="102"/>
    </row>
    <row r="1255" s="93" customFormat="1" customHeight="1" spans="2:21">
      <c r="B1255" s="94"/>
      <c r="C1255" s="95"/>
      <c r="D1255" s="95"/>
      <c r="E1255" s="95"/>
      <c r="F1255" s="96"/>
      <c r="G1255" s="97"/>
      <c r="H1255" s="98"/>
      <c r="I1255" s="129" t="str">
        <f>IF(B1255="","",_xlfn.XLOOKUP(N1255,#REF!,#REF!))</f>
        <v/>
      </c>
      <c r="J1255" s="126" t="str">
        <f>IF(B1255="","",_xlfn.XLOOKUP(N1255,#REF!,冷暖工资表!B:B))</f>
        <v/>
      </c>
      <c r="K1255" s="126" t="str">
        <f t="shared" si="114"/>
        <v/>
      </c>
      <c r="L1255" s="126" t="str">
        <f t="shared" si="115"/>
        <v/>
      </c>
      <c r="M1255" s="126" t="str">
        <f>IF(Q1255="","",_xlfn.XLOOKUP(Q1255,立项!W:W,立项!H:H))</f>
        <v/>
      </c>
      <c r="N1255" s="130" t="str">
        <f t="shared" si="116"/>
        <v/>
      </c>
      <c r="O1255" s="130" t="str">
        <f t="shared" si="117"/>
        <v/>
      </c>
      <c r="P1255" s="131" t="str">
        <f t="shared" si="118"/>
        <v/>
      </c>
      <c r="Q1255" s="135" t="str">
        <f t="shared" si="119"/>
        <v/>
      </c>
      <c r="R1255" s="103"/>
      <c r="S1255" s="102"/>
      <c r="T1255" s="102"/>
      <c r="U1255" s="102"/>
    </row>
    <row r="1256" s="93" customFormat="1" customHeight="1" spans="2:21">
      <c r="B1256" s="94"/>
      <c r="C1256" s="95"/>
      <c r="D1256" s="95"/>
      <c r="E1256" s="95"/>
      <c r="F1256" s="96"/>
      <c r="G1256" s="97"/>
      <c r="H1256" s="98"/>
      <c r="I1256" s="129" t="str">
        <f>IF(B1256="","",_xlfn.XLOOKUP(N1256,#REF!,#REF!))</f>
        <v/>
      </c>
      <c r="J1256" s="126" t="str">
        <f>IF(B1256="","",_xlfn.XLOOKUP(N1256,#REF!,冷暖工资表!B:B))</f>
        <v/>
      </c>
      <c r="K1256" s="126" t="str">
        <f t="shared" si="114"/>
        <v/>
      </c>
      <c r="L1256" s="126" t="str">
        <f t="shared" si="115"/>
        <v/>
      </c>
      <c r="M1256" s="126" t="str">
        <f>IF(Q1256="","",_xlfn.XLOOKUP(Q1256,立项!W:W,立项!H:H))</f>
        <v/>
      </c>
      <c r="N1256" s="130" t="str">
        <f t="shared" si="116"/>
        <v/>
      </c>
      <c r="O1256" s="130" t="str">
        <f t="shared" si="117"/>
        <v/>
      </c>
      <c r="P1256" s="131" t="str">
        <f t="shared" si="118"/>
        <v/>
      </c>
      <c r="Q1256" s="135" t="str">
        <f t="shared" si="119"/>
        <v/>
      </c>
      <c r="R1256" s="103"/>
      <c r="S1256" s="102"/>
      <c r="T1256" s="102"/>
      <c r="U1256" s="102"/>
    </row>
    <row r="1257" s="93" customFormat="1" customHeight="1" spans="2:21">
      <c r="B1257" s="94"/>
      <c r="C1257" s="95"/>
      <c r="D1257" s="95"/>
      <c r="E1257" s="95"/>
      <c r="F1257" s="96"/>
      <c r="G1257" s="97"/>
      <c r="H1257" s="98"/>
      <c r="I1257" s="129" t="str">
        <f>IF(B1257="","",_xlfn.XLOOKUP(N1257,#REF!,#REF!))</f>
        <v/>
      </c>
      <c r="J1257" s="126" t="str">
        <f>IF(B1257="","",_xlfn.XLOOKUP(N1257,#REF!,冷暖工资表!B:B))</f>
        <v/>
      </c>
      <c r="K1257" s="126" t="str">
        <f t="shared" si="114"/>
        <v/>
      </c>
      <c r="L1257" s="126" t="str">
        <f t="shared" si="115"/>
        <v/>
      </c>
      <c r="M1257" s="126" t="str">
        <f>IF(Q1257="","",_xlfn.XLOOKUP(Q1257,立项!W:W,立项!H:H))</f>
        <v/>
      </c>
      <c r="N1257" s="130" t="str">
        <f t="shared" si="116"/>
        <v/>
      </c>
      <c r="O1257" s="130" t="str">
        <f t="shared" si="117"/>
        <v/>
      </c>
      <c r="P1257" s="131" t="str">
        <f t="shared" si="118"/>
        <v/>
      </c>
      <c r="Q1257" s="135" t="str">
        <f t="shared" si="119"/>
        <v/>
      </c>
      <c r="R1257" s="103"/>
      <c r="S1257" s="102"/>
      <c r="T1257" s="102"/>
      <c r="U1257" s="102"/>
    </row>
    <row r="1258" s="93" customFormat="1" customHeight="1" spans="2:21">
      <c r="B1258" s="94"/>
      <c r="C1258" s="95"/>
      <c r="D1258" s="95"/>
      <c r="E1258" s="95"/>
      <c r="F1258" s="96"/>
      <c r="G1258" s="97"/>
      <c r="H1258" s="98"/>
      <c r="I1258" s="129" t="str">
        <f>IF(B1258="","",_xlfn.XLOOKUP(N1258,#REF!,#REF!))</f>
        <v/>
      </c>
      <c r="J1258" s="126" t="str">
        <f>IF(B1258="","",_xlfn.XLOOKUP(N1258,#REF!,冷暖工资表!B:B))</f>
        <v/>
      </c>
      <c r="K1258" s="126" t="str">
        <f t="shared" si="114"/>
        <v/>
      </c>
      <c r="L1258" s="126" t="str">
        <f t="shared" si="115"/>
        <v/>
      </c>
      <c r="M1258" s="126" t="str">
        <f>IF(Q1258="","",_xlfn.XLOOKUP(Q1258,立项!W:W,立项!H:H))</f>
        <v/>
      </c>
      <c r="N1258" s="130" t="str">
        <f t="shared" si="116"/>
        <v/>
      </c>
      <c r="O1258" s="130" t="str">
        <f t="shared" si="117"/>
        <v/>
      </c>
      <c r="P1258" s="131" t="str">
        <f t="shared" si="118"/>
        <v/>
      </c>
      <c r="Q1258" s="135" t="str">
        <f t="shared" si="119"/>
        <v/>
      </c>
      <c r="R1258" s="103"/>
      <c r="S1258" s="102"/>
      <c r="T1258" s="102"/>
      <c r="U1258" s="102"/>
    </row>
    <row r="1259" s="93" customFormat="1" customHeight="1" spans="2:21">
      <c r="B1259" s="94"/>
      <c r="C1259" s="95"/>
      <c r="D1259" s="95"/>
      <c r="E1259" s="95"/>
      <c r="F1259" s="96"/>
      <c r="G1259" s="97"/>
      <c r="H1259" s="98"/>
      <c r="I1259" s="129" t="str">
        <f>IF(B1259="","",_xlfn.XLOOKUP(N1259,#REF!,#REF!))</f>
        <v/>
      </c>
      <c r="J1259" s="126" t="str">
        <f>IF(B1259="","",_xlfn.XLOOKUP(N1259,#REF!,冷暖工资表!B:B))</f>
        <v/>
      </c>
      <c r="K1259" s="126" t="str">
        <f t="shared" si="114"/>
        <v/>
      </c>
      <c r="L1259" s="126" t="str">
        <f t="shared" si="115"/>
        <v/>
      </c>
      <c r="M1259" s="126" t="str">
        <f>IF(Q1259="","",_xlfn.XLOOKUP(Q1259,立项!W:W,立项!H:H))</f>
        <v/>
      </c>
      <c r="N1259" s="130" t="str">
        <f t="shared" si="116"/>
        <v/>
      </c>
      <c r="O1259" s="130" t="str">
        <f t="shared" si="117"/>
        <v/>
      </c>
      <c r="P1259" s="131" t="str">
        <f t="shared" si="118"/>
        <v/>
      </c>
      <c r="Q1259" s="135" t="str">
        <f t="shared" si="119"/>
        <v/>
      </c>
      <c r="R1259" s="103"/>
      <c r="S1259" s="102"/>
      <c r="T1259" s="102"/>
      <c r="U1259" s="102"/>
    </row>
    <row r="1260" s="93" customFormat="1" customHeight="1" spans="2:21">
      <c r="B1260" s="94"/>
      <c r="C1260" s="95"/>
      <c r="D1260" s="95"/>
      <c r="E1260" s="95"/>
      <c r="F1260" s="96"/>
      <c r="G1260" s="97"/>
      <c r="H1260" s="98"/>
      <c r="I1260" s="129" t="str">
        <f>IF(B1260="","",_xlfn.XLOOKUP(N1260,#REF!,#REF!))</f>
        <v/>
      </c>
      <c r="J1260" s="126" t="str">
        <f>IF(B1260="","",_xlfn.XLOOKUP(N1260,#REF!,冷暖工资表!B:B))</f>
        <v/>
      </c>
      <c r="K1260" s="126" t="str">
        <f t="shared" si="114"/>
        <v/>
      </c>
      <c r="L1260" s="126" t="str">
        <f t="shared" si="115"/>
        <v/>
      </c>
      <c r="M1260" s="126" t="str">
        <f>IF(Q1260="","",_xlfn.XLOOKUP(Q1260,立项!W:W,立项!H:H))</f>
        <v/>
      </c>
      <c r="N1260" s="130" t="str">
        <f t="shared" si="116"/>
        <v/>
      </c>
      <c r="O1260" s="130" t="str">
        <f t="shared" si="117"/>
        <v/>
      </c>
      <c r="P1260" s="131" t="str">
        <f t="shared" si="118"/>
        <v/>
      </c>
      <c r="Q1260" s="135" t="str">
        <f t="shared" si="119"/>
        <v/>
      </c>
      <c r="R1260" s="103"/>
      <c r="S1260" s="102"/>
      <c r="T1260" s="102"/>
      <c r="U1260" s="102"/>
    </row>
    <row r="1261" s="93" customFormat="1" customHeight="1" spans="2:21">
      <c r="B1261" s="94"/>
      <c r="C1261" s="95"/>
      <c r="D1261" s="95"/>
      <c r="E1261" s="95"/>
      <c r="F1261" s="96"/>
      <c r="G1261" s="97"/>
      <c r="H1261" s="98"/>
      <c r="I1261" s="129" t="str">
        <f>IF(B1261="","",_xlfn.XLOOKUP(N1261,#REF!,#REF!))</f>
        <v/>
      </c>
      <c r="J1261" s="126" t="str">
        <f>IF(B1261="","",_xlfn.XLOOKUP(N1261,#REF!,冷暖工资表!B:B))</f>
        <v/>
      </c>
      <c r="K1261" s="126" t="str">
        <f t="shared" si="114"/>
        <v/>
      </c>
      <c r="L1261" s="126" t="str">
        <f t="shared" si="115"/>
        <v/>
      </c>
      <c r="M1261" s="126" t="str">
        <f>IF(Q1261="","",_xlfn.XLOOKUP(Q1261,立项!W:W,立项!H:H))</f>
        <v/>
      </c>
      <c r="N1261" s="130" t="str">
        <f t="shared" si="116"/>
        <v/>
      </c>
      <c r="O1261" s="130" t="str">
        <f t="shared" si="117"/>
        <v/>
      </c>
      <c r="P1261" s="131" t="str">
        <f t="shared" si="118"/>
        <v/>
      </c>
      <c r="Q1261" s="135" t="str">
        <f t="shared" si="119"/>
        <v/>
      </c>
      <c r="R1261" s="103"/>
      <c r="S1261" s="102"/>
      <c r="T1261" s="102"/>
      <c r="U1261" s="102"/>
    </row>
    <row r="1262" s="93" customFormat="1" customHeight="1" spans="2:21">
      <c r="B1262" s="94"/>
      <c r="C1262" s="95"/>
      <c r="D1262" s="95"/>
      <c r="E1262" s="95"/>
      <c r="F1262" s="96"/>
      <c r="G1262" s="97"/>
      <c r="H1262" s="98"/>
      <c r="I1262" s="129" t="str">
        <f>IF(B1262="","",_xlfn.XLOOKUP(N1262,#REF!,#REF!))</f>
        <v/>
      </c>
      <c r="J1262" s="126" t="str">
        <f>IF(B1262="","",_xlfn.XLOOKUP(N1262,#REF!,冷暖工资表!B:B))</f>
        <v/>
      </c>
      <c r="K1262" s="126" t="str">
        <f t="shared" si="114"/>
        <v/>
      </c>
      <c r="L1262" s="126" t="str">
        <f t="shared" si="115"/>
        <v/>
      </c>
      <c r="M1262" s="126" t="str">
        <f>IF(Q1262="","",_xlfn.XLOOKUP(Q1262,立项!W:W,立项!H:H))</f>
        <v/>
      </c>
      <c r="N1262" s="130" t="str">
        <f t="shared" si="116"/>
        <v/>
      </c>
      <c r="O1262" s="130" t="str">
        <f t="shared" si="117"/>
        <v/>
      </c>
      <c r="P1262" s="131" t="str">
        <f t="shared" si="118"/>
        <v/>
      </c>
      <c r="Q1262" s="135" t="str">
        <f t="shared" si="119"/>
        <v/>
      </c>
      <c r="R1262" s="103"/>
      <c r="S1262" s="102"/>
      <c r="T1262" s="102"/>
      <c r="U1262" s="102"/>
    </row>
    <row r="1263" s="93" customFormat="1" customHeight="1" spans="2:21">
      <c r="B1263" s="94"/>
      <c r="C1263" s="95"/>
      <c r="D1263" s="95"/>
      <c r="E1263" s="95"/>
      <c r="F1263" s="96"/>
      <c r="G1263" s="97"/>
      <c r="H1263" s="98"/>
      <c r="I1263" s="129" t="str">
        <f>IF(B1263="","",_xlfn.XLOOKUP(N1263,#REF!,#REF!))</f>
        <v/>
      </c>
      <c r="J1263" s="126" t="str">
        <f>IF(B1263="","",_xlfn.XLOOKUP(N1263,#REF!,冷暖工资表!B:B))</f>
        <v/>
      </c>
      <c r="K1263" s="126" t="str">
        <f t="shared" si="114"/>
        <v/>
      </c>
      <c r="L1263" s="126" t="str">
        <f t="shared" si="115"/>
        <v/>
      </c>
      <c r="M1263" s="126" t="str">
        <f>IF(Q1263="","",_xlfn.XLOOKUP(Q1263,立项!W:W,立项!H:H))</f>
        <v/>
      </c>
      <c r="N1263" s="130" t="str">
        <f t="shared" si="116"/>
        <v/>
      </c>
      <c r="O1263" s="130" t="str">
        <f t="shared" si="117"/>
        <v/>
      </c>
      <c r="P1263" s="131" t="str">
        <f t="shared" si="118"/>
        <v/>
      </c>
      <c r="Q1263" s="135" t="str">
        <f t="shared" si="119"/>
        <v/>
      </c>
      <c r="R1263" s="103"/>
      <c r="S1263" s="102"/>
      <c r="T1263" s="102"/>
      <c r="U1263" s="102"/>
    </row>
    <row r="1264" s="93" customFormat="1" customHeight="1" spans="2:21">
      <c r="B1264" s="94"/>
      <c r="C1264" s="95"/>
      <c r="D1264" s="95"/>
      <c r="E1264" s="95"/>
      <c r="F1264" s="96"/>
      <c r="G1264" s="97"/>
      <c r="H1264" s="98"/>
      <c r="I1264" s="129" t="str">
        <f>IF(B1264="","",_xlfn.XLOOKUP(N1264,#REF!,#REF!))</f>
        <v/>
      </c>
      <c r="J1264" s="126" t="str">
        <f>IF(B1264="","",_xlfn.XLOOKUP(N1264,#REF!,冷暖工资表!B:B))</f>
        <v/>
      </c>
      <c r="K1264" s="126" t="str">
        <f t="shared" si="114"/>
        <v/>
      </c>
      <c r="L1264" s="126" t="str">
        <f t="shared" si="115"/>
        <v/>
      </c>
      <c r="M1264" s="126" t="str">
        <f>IF(Q1264="","",_xlfn.XLOOKUP(Q1264,立项!W:W,立项!H:H))</f>
        <v/>
      </c>
      <c r="N1264" s="130" t="str">
        <f t="shared" si="116"/>
        <v/>
      </c>
      <c r="O1264" s="130" t="str">
        <f t="shared" si="117"/>
        <v/>
      </c>
      <c r="P1264" s="131" t="str">
        <f t="shared" si="118"/>
        <v/>
      </c>
      <c r="Q1264" s="135" t="str">
        <f t="shared" si="119"/>
        <v/>
      </c>
      <c r="R1264" s="103"/>
      <c r="S1264" s="102"/>
      <c r="T1264" s="102"/>
      <c r="U1264" s="102"/>
    </row>
    <row r="1265" s="93" customFormat="1" customHeight="1" spans="2:21">
      <c r="B1265" s="94"/>
      <c r="C1265" s="95"/>
      <c r="D1265" s="95"/>
      <c r="E1265" s="95"/>
      <c r="F1265" s="96"/>
      <c r="G1265" s="97"/>
      <c r="H1265" s="98"/>
      <c r="I1265" s="129" t="str">
        <f>IF(B1265="","",_xlfn.XLOOKUP(N1265,#REF!,#REF!))</f>
        <v/>
      </c>
      <c r="J1265" s="126" t="str">
        <f>IF(B1265="","",_xlfn.XLOOKUP(N1265,#REF!,冷暖工资表!B:B))</f>
        <v/>
      </c>
      <c r="K1265" s="126" t="str">
        <f t="shared" si="114"/>
        <v/>
      </c>
      <c r="L1265" s="126" t="str">
        <f t="shared" si="115"/>
        <v/>
      </c>
      <c r="M1265" s="126" t="str">
        <f>IF(Q1265="","",_xlfn.XLOOKUP(Q1265,立项!W:W,立项!H:H))</f>
        <v/>
      </c>
      <c r="N1265" s="130" t="str">
        <f t="shared" si="116"/>
        <v/>
      </c>
      <c r="O1265" s="130" t="str">
        <f t="shared" si="117"/>
        <v/>
      </c>
      <c r="P1265" s="131" t="str">
        <f t="shared" si="118"/>
        <v/>
      </c>
      <c r="Q1265" s="135" t="str">
        <f t="shared" si="119"/>
        <v/>
      </c>
      <c r="R1265" s="103"/>
      <c r="S1265" s="102"/>
      <c r="T1265" s="102"/>
      <c r="U1265" s="102"/>
    </row>
    <row r="1266" s="93" customFormat="1" customHeight="1" spans="2:21">
      <c r="B1266" s="94"/>
      <c r="C1266" s="95"/>
      <c r="D1266" s="95"/>
      <c r="E1266" s="95"/>
      <c r="F1266" s="96"/>
      <c r="G1266" s="97"/>
      <c r="H1266" s="98"/>
      <c r="I1266" s="129" t="str">
        <f>IF(B1266="","",_xlfn.XLOOKUP(N1266,#REF!,#REF!))</f>
        <v/>
      </c>
      <c r="J1266" s="126" t="str">
        <f>IF(B1266="","",_xlfn.XLOOKUP(N1266,#REF!,冷暖工资表!B:B))</f>
        <v/>
      </c>
      <c r="K1266" s="126" t="str">
        <f t="shared" si="114"/>
        <v/>
      </c>
      <c r="L1266" s="126" t="str">
        <f t="shared" si="115"/>
        <v/>
      </c>
      <c r="M1266" s="126" t="str">
        <f>IF(Q1266="","",_xlfn.XLOOKUP(Q1266,立项!W:W,立项!H:H))</f>
        <v/>
      </c>
      <c r="N1266" s="130" t="str">
        <f t="shared" si="116"/>
        <v/>
      </c>
      <c r="O1266" s="130" t="str">
        <f t="shared" si="117"/>
        <v/>
      </c>
      <c r="P1266" s="131" t="str">
        <f t="shared" si="118"/>
        <v/>
      </c>
      <c r="Q1266" s="135" t="str">
        <f t="shared" si="119"/>
        <v/>
      </c>
      <c r="R1266" s="103"/>
      <c r="S1266" s="102"/>
      <c r="T1266" s="102"/>
      <c r="U1266" s="102"/>
    </row>
    <row r="1267" s="93" customFormat="1" customHeight="1" spans="2:21">
      <c r="B1267" s="94"/>
      <c r="C1267" s="95"/>
      <c r="D1267" s="95"/>
      <c r="E1267" s="95"/>
      <c r="F1267" s="96"/>
      <c r="G1267" s="97"/>
      <c r="H1267" s="98"/>
      <c r="I1267" s="129" t="str">
        <f>IF(B1267="","",_xlfn.XLOOKUP(N1267,#REF!,#REF!))</f>
        <v/>
      </c>
      <c r="J1267" s="126" t="str">
        <f>IF(B1267="","",_xlfn.XLOOKUP(N1267,#REF!,冷暖工资表!B:B))</f>
        <v/>
      </c>
      <c r="K1267" s="126" t="str">
        <f t="shared" si="114"/>
        <v/>
      </c>
      <c r="L1267" s="126" t="str">
        <f t="shared" si="115"/>
        <v/>
      </c>
      <c r="M1267" s="126" t="str">
        <f>IF(Q1267="","",_xlfn.XLOOKUP(Q1267,立项!W:W,立项!H:H))</f>
        <v/>
      </c>
      <c r="N1267" s="130" t="str">
        <f t="shared" si="116"/>
        <v/>
      </c>
      <c r="O1267" s="130" t="str">
        <f t="shared" si="117"/>
        <v/>
      </c>
      <c r="P1267" s="131" t="str">
        <f t="shared" si="118"/>
        <v/>
      </c>
      <c r="Q1267" s="135" t="str">
        <f t="shared" si="119"/>
        <v/>
      </c>
      <c r="R1267" s="103"/>
      <c r="S1267" s="102"/>
      <c r="T1267" s="102"/>
      <c r="U1267" s="102"/>
    </row>
    <row r="1268" s="93" customFormat="1" customHeight="1" spans="2:21">
      <c r="B1268" s="94"/>
      <c r="C1268" s="95"/>
      <c r="D1268" s="95"/>
      <c r="E1268" s="95"/>
      <c r="F1268" s="96"/>
      <c r="G1268" s="97"/>
      <c r="H1268" s="98"/>
      <c r="I1268" s="129" t="str">
        <f>IF(B1268="","",_xlfn.XLOOKUP(N1268,#REF!,#REF!))</f>
        <v/>
      </c>
      <c r="J1268" s="126" t="str">
        <f>IF(B1268="","",_xlfn.XLOOKUP(N1268,#REF!,冷暖工资表!B:B))</f>
        <v/>
      </c>
      <c r="K1268" s="126" t="str">
        <f t="shared" si="114"/>
        <v/>
      </c>
      <c r="L1268" s="126" t="str">
        <f t="shared" si="115"/>
        <v/>
      </c>
      <c r="M1268" s="126" t="str">
        <f>IF(Q1268="","",_xlfn.XLOOKUP(Q1268,立项!W:W,立项!H:H))</f>
        <v/>
      </c>
      <c r="N1268" s="130" t="str">
        <f t="shared" si="116"/>
        <v/>
      </c>
      <c r="O1268" s="130" t="str">
        <f t="shared" si="117"/>
        <v/>
      </c>
      <c r="P1268" s="131" t="str">
        <f t="shared" si="118"/>
        <v/>
      </c>
      <c r="Q1268" s="135" t="str">
        <f t="shared" si="119"/>
        <v/>
      </c>
      <c r="R1268" s="103"/>
      <c r="S1268" s="102"/>
      <c r="T1268" s="102"/>
      <c r="U1268" s="102"/>
    </row>
    <row r="1269" s="93" customFormat="1" customHeight="1" spans="2:21">
      <c r="B1269" s="94"/>
      <c r="C1269" s="95"/>
      <c r="D1269" s="95"/>
      <c r="E1269" s="95"/>
      <c r="F1269" s="96"/>
      <c r="G1269" s="97"/>
      <c r="H1269" s="98"/>
      <c r="I1269" s="129" t="str">
        <f>IF(B1269="","",_xlfn.XLOOKUP(N1269,#REF!,#REF!))</f>
        <v/>
      </c>
      <c r="J1269" s="126" t="str">
        <f>IF(B1269="","",_xlfn.XLOOKUP(N1269,#REF!,冷暖工资表!B:B))</f>
        <v/>
      </c>
      <c r="K1269" s="126" t="str">
        <f t="shared" si="114"/>
        <v/>
      </c>
      <c r="L1269" s="126" t="str">
        <f t="shared" si="115"/>
        <v/>
      </c>
      <c r="M1269" s="126" t="str">
        <f>IF(Q1269="","",_xlfn.XLOOKUP(Q1269,立项!W:W,立项!H:H))</f>
        <v/>
      </c>
      <c r="N1269" s="130" t="str">
        <f t="shared" si="116"/>
        <v/>
      </c>
      <c r="O1269" s="130" t="str">
        <f t="shared" si="117"/>
        <v/>
      </c>
      <c r="P1269" s="131" t="str">
        <f t="shared" si="118"/>
        <v/>
      </c>
      <c r="Q1269" s="135" t="str">
        <f t="shared" si="119"/>
        <v/>
      </c>
      <c r="R1269" s="103"/>
      <c r="S1269" s="102"/>
      <c r="T1269" s="102"/>
      <c r="U1269" s="102"/>
    </row>
    <row r="1270" s="93" customFormat="1" customHeight="1" spans="2:21">
      <c r="B1270" s="94"/>
      <c r="C1270" s="95"/>
      <c r="D1270" s="95"/>
      <c r="E1270" s="95"/>
      <c r="F1270" s="96"/>
      <c r="G1270" s="97"/>
      <c r="H1270" s="98"/>
      <c r="I1270" s="129" t="str">
        <f>IF(B1270="","",_xlfn.XLOOKUP(N1270,#REF!,#REF!))</f>
        <v/>
      </c>
      <c r="J1270" s="126" t="str">
        <f>IF(B1270="","",_xlfn.XLOOKUP(N1270,#REF!,冷暖工资表!B:B))</f>
        <v/>
      </c>
      <c r="K1270" s="126" t="str">
        <f t="shared" si="114"/>
        <v/>
      </c>
      <c r="L1270" s="126" t="str">
        <f t="shared" si="115"/>
        <v/>
      </c>
      <c r="M1270" s="126" t="str">
        <f>IF(Q1270="","",_xlfn.XLOOKUP(Q1270,立项!W:W,立项!H:H))</f>
        <v/>
      </c>
      <c r="N1270" s="130" t="str">
        <f t="shared" si="116"/>
        <v/>
      </c>
      <c r="O1270" s="130" t="str">
        <f t="shared" si="117"/>
        <v/>
      </c>
      <c r="P1270" s="131" t="str">
        <f t="shared" si="118"/>
        <v/>
      </c>
      <c r="Q1270" s="135" t="str">
        <f t="shared" si="119"/>
        <v/>
      </c>
      <c r="R1270" s="103"/>
      <c r="S1270" s="102"/>
      <c r="T1270" s="102"/>
      <c r="U1270" s="102"/>
    </row>
    <row r="1271" s="93" customFormat="1" customHeight="1" spans="2:21">
      <c r="B1271" s="94"/>
      <c r="C1271" s="95"/>
      <c r="D1271" s="95"/>
      <c r="E1271" s="95"/>
      <c r="F1271" s="96"/>
      <c r="G1271" s="97"/>
      <c r="H1271" s="98"/>
      <c r="I1271" s="129" t="str">
        <f>IF(B1271="","",_xlfn.XLOOKUP(N1271,#REF!,#REF!))</f>
        <v/>
      </c>
      <c r="J1271" s="126" t="str">
        <f>IF(B1271="","",_xlfn.XLOOKUP(N1271,#REF!,冷暖工资表!B:B))</f>
        <v/>
      </c>
      <c r="K1271" s="126" t="str">
        <f t="shared" si="114"/>
        <v/>
      </c>
      <c r="L1271" s="126" t="str">
        <f t="shared" si="115"/>
        <v/>
      </c>
      <c r="M1271" s="126" t="str">
        <f>IF(Q1271="","",_xlfn.XLOOKUP(Q1271,立项!W:W,立项!H:H))</f>
        <v/>
      </c>
      <c r="N1271" s="130" t="str">
        <f t="shared" si="116"/>
        <v/>
      </c>
      <c r="O1271" s="130" t="str">
        <f t="shared" si="117"/>
        <v/>
      </c>
      <c r="P1271" s="131" t="str">
        <f t="shared" si="118"/>
        <v/>
      </c>
      <c r="Q1271" s="135" t="str">
        <f t="shared" si="119"/>
        <v/>
      </c>
      <c r="R1271" s="103"/>
      <c r="S1271" s="102"/>
      <c r="T1271" s="102"/>
      <c r="U1271" s="102"/>
    </row>
    <row r="1272" s="93" customFormat="1" customHeight="1" spans="2:21">
      <c r="B1272" s="94"/>
      <c r="C1272" s="95"/>
      <c r="D1272" s="95"/>
      <c r="E1272" s="95"/>
      <c r="F1272" s="96"/>
      <c r="G1272" s="97"/>
      <c r="H1272" s="98"/>
      <c r="I1272" s="129" t="str">
        <f>IF(B1272="","",_xlfn.XLOOKUP(N1272,#REF!,#REF!))</f>
        <v/>
      </c>
      <c r="J1272" s="126" t="str">
        <f>IF(B1272="","",_xlfn.XLOOKUP(N1272,#REF!,冷暖工资表!B:B))</f>
        <v/>
      </c>
      <c r="K1272" s="126" t="str">
        <f t="shared" si="114"/>
        <v/>
      </c>
      <c r="L1272" s="126" t="str">
        <f t="shared" si="115"/>
        <v/>
      </c>
      <c r="M1272" s="126" t="str">
        <f>IF(Q1272="","",_xlfn.XLOOKUP(Q1272,立项!W:W,立项!H:H))</f>
        <v/>
      </c>
      <c r="N1272" s="130" t="str">
        <f t="shared" si="116"/>
        <v/>
      </c>
      <c r="O1272" s="130" t="str">
        <f t="shared" si="117"/>
        <v/>
      </c>
      <c r="P1272" s="131" t="str">
        <f t="shared" si="118"/>
        <v/>
      </c>
      <c r="Q1272" s="135" t="str">
        <f t="shared" si="119"/>
        <v/>
      </c>
      <c r="R1272" s="103"/>
      <c r="S1272" s="102"/>
      <c r="T1272" s="102"/>
      <c r="U1272" s="102"/>
    </row>
    <row r="1273" s="93" customFormat="1" customHeight="1" spans="2:21">
      <c r="B1273" s="94"/>
      <c r="C1273" s="95"/>
      <c r="D1273" s="95"/>
      <c r="E1273" s="95"/>
      <c r="F1273" s="96"/>
      <c r="G1273" s="97"/>
      <c r="H1273" s="98"/>
      <c r="I1273" s="129" t="str">
        <f>IF(B1273="","",_xlfn.XLOOKUP(N1273,#REF!,#REF!))</f>
        <v/>
      </c>
      <c r="J1273" s="126" t="str">
        <f>IF(B1273="","",_xlfn.XLOOKUP(N1273,#REF!,冷暖工资表!B:B))</f>
        <v/>
      </c>
      <c r="K1273" s="126" t="str">
        <f t="shared" si="114"/>
        <v/>
      </c>
      <c r="L1273" s="126" t="str">
        <f t="shared" si="115"/>
        <v/>
      </c>
      <c r="M1273" s="126" t="str">
        <f>IF(Q1273="","",_xlfn.XLOOKUP(Q1273,立项!W:W,立项!H:H))</f>
        <v/>
      </c>
      <c r="N1273" s="130" t="str">
        <f t="shared" si="116"/>
        <v/>
      </c>
      <c r="O1273" s="130" t="str">
        <f t="shared" si="117"/>
        <v/>
      </c>
      <c r="P1273" s="131" t="str">
        <f t="shared" si="118"/>
        <v/>
      </c>
      <c r="Q1273" s="135" t="str">
        <f t="shared" si="119"/>
        <v/>
      </c>
      <c r="R1273" s="103"/>
      <c r="S1273" s="102"/>
      <c r="T1273" s="102"/>
      <c r="U1273" s="102"/>
    </row>
    <row r="1274" s="93" customFormat="1" customHeight="1" spans="2:21">
      <c r="B1274" s="94"/>
      <c r="C1274" s="95"/>
      <c r="D1274" s="95"/>
      <c r="E1274" s="95"/>
      <c r="F1274" s="96"/>
      <c r="G1274" s="97"/>
      <c r="H1274" s="98"/>
      <c r="I1274" s="129" t="str">
        <f>IF(B1274="","",_xlfn.XLOOKUP(N1274,#REF!,#REF!))</f>
        <v/>
      </c>
      <c r="J1274" s="126" t="str">
        <f>IF(B1274="","",_xlfn.XLOOKUP(N1274,#REF!,冷暖工资表!B:B))</f>
        <v/>
      </c>
      <c r="K1274" s="126" t="str">
        <f t="shared" si="114"/>
        <v/>
      </c>
      <c r="L1274" s="126" t="str">
        <f t="shared" si="115"/>
        <v/>
      </c>
      <c r="M1274" s="126" t="str">
        <f>IF(Q1274="","",_xlfn.XLOOKUP(Q1274,立项!W:W,立项!H:H))</f>
        <v/>
      </c>
      <c r="N1274" s="130" t="str">
        <f t="shared" si="116"/>
        <v/>
      </c>
      <c r="O1274" s="130" t="str">
        <f t="shared" si="117"/>
        <v/>
      </c>
      <c r="P1274" s="131" t="str">
        <f t="shared" si="118"/>
        <v/>
      </c>
      <c r="Q1274" s="135" t="str">
        <f t="shared" si="119"/>
        <v/>
      </c>
      <c r="R1274" s="103"/>
      <c r="S1274" s="102"/>
      <c r="T1274" s="102"/>
      <c r="U1274" s="102"/>
    </row>
    <row r="1275" s="93" customFormat="1" customHeight="1" spans="2:21">
      <c r="B1275" s="94"/>
      <c r="C1275" s="95"/>
      <c r="D1275" s="95"/>
      <c r="E1275" s="95"/>
      <c r="F1275" s="96"/>
      <c r="G1275" s="97"/>
      <c r="H1275" s="98"/>
      <c r="I1275" s="129" t="str">
        <f>IF(B1275="","",_xlfn.XLOOKUP(N1275,#REF!,#REF!))</f>
        <v/>
      </c>
      <c r="J1275" s="126" t="str">
        <f>IF(B1275="","",_xlfn.XLOOKUP(N1275,#REF!,冷暖工资表!B:B))</f>
        <v/>
      </c>
      <c r="K1275" s="126" t="str">
        <f t="shared" si="114"/>
        <v/>
      </c>
      <c r="L1275" s="126" t="str">
        <f t="shared" si="115"/>
        <v/>
      </c>
      <c r="M1275" s="126" t="str">
        <f>IF(Q1275="","",_xlfn.XLOOKUP(Q1275,立项!W:W,立项!H:H))</f>
        <v/>
      </c>
      <c r="N1275" s="130" t="str">
        <f t="shared" si="116"/>
        <v/>
      </c>
      <c r="O1275" s="130" t="str">
        <f t="shared" si="117"/>
        <v/>
      </c>
      <c r="P1275" s="131" t="str">
        <f t="shared" si="118"/>
        <v/>
      </c>
      <c r="Q1275" s="135" t="str">
        <f t="shared" si="119"/>
        <v/>
      </c>
      <c r="R1275" s="103"/>
      <c r="S1275" s="102"/>
      <c r="T1275" s="102"/>
      <c r="U1275" s="102"/>
    </row>
    <row r="1276" s="93" customFormat="1" customHeight="1" spans="2:21">
      <c r="B1276" s="94"/>
      <c r="C1276" s="95"/>
      <c r="D1276" s="95"/>
      <c r="E1276" s="95"/>
      <c r="F1276" s="96"/>
      <c r="G1276" s="97"/>
      <c r="H1276" s="98"/>
      <c r="I1276" s="129" t="str">
        <f>IF(B1276="","",_xlfn.XLOOKUP(N1276,#REF!,#REF!))</f>
        <v/>
      </c>
      <c r="J1276" s="126" t="str">
        <f>IF(B1276="","",_xlfn.XLOOKUP(N1276,#REF!,冷暖工资表!B:B))</f>
        <v/>
      </c>
      <c r="K1276" s="126" t="str">
        <f t="shared" si="114"/>
        <v/>
      </c>
      <c r="L1276" s="126" t="str">
        <f t="shared" si="115"/>
        <v/>
      </c>
      <c r="M1276" s="126" t="str">
        <f>IF(Q1276="","",_xlfn.XLOOKUP(Q1276,立项!W:W,立项!H:H))</f>
        <v/>
      </c>
      <c r="N1276" s="130" t="str">
        <f t="shared" si="116"/>
        <v/>
      </c>
      <c r="O1276" s="130" t="str">
        <f t="shared" si="117"/>
        <v/>
      </c>
      <c r="P1276" s="131" t="str">
        <f t="shared" si="118"/>
        <v/>
      </c>
      <c r="Q1276" s="135" t="str">
        <f t="shared" si="119"/>
        <v/>
      </c>
      <c r="R1276" s="103"/>
      <c r="S1276" s="102"/>
      <c r="T1276" s="102"/>
      <c r="U1276" s="102"/>
    </row>
    <row r="1277" s="93" customFormat="1" customHeight="1" spans="2:21">
      <c r="B1277" s="94"/>
      <c r="C1277" s="95"/>
      <c r="D1277" s="95"/>
      <c r="E1277" s="95"/>
      <c r="F1277" s="96"/>
      <c r="G1277" s="97"/>
      <c r="H1277" s="98"/>
      <c r="I1277" s="129" t="str">
        <f>IF(B1277="","",_xlfn.XLOOKUP(N1277,#REF!,#REF!))</f>
        <v/>
      </c>
      <c r="J1277" s="126" t="str">
        <f>IF(B1277="","",_xlfn.XLOOKUP(N1277,#REF!,冷暖工资表!B:B))</f>
        <v/>
      </c>
      <c r="K1277" s="126" t="str">
        <f t="shared" si="114"/>
        <v/>
      </c>
      <c r="L1277" s="126" t="str">
        <f t="shared" si="115"/>
        <v/>
      </c>
      <c r="M1277" s="126" t="str">
        <f>IF(Q1277="","",_xlfn.XLOOKUP(Q1277,立项!W:W,立项!H:H))</f>
        <v/>
      </c>
      <c r="N1277" s="130" t="str">
        <f t="shared" si="116"/>
        <v/>
      </c>
      <c r="O1277" s="130" t="str">
        <f t="shared" si="117"/>
        <v/>
      </c>
      <c r="P1277" s="131" t="str">
        <f t="shared" si="118"/>
        <v/>
      </c>
      <c r="Q1277" s="135" t="str">
        <f t="shared" si="119"/>
        <v/>
      </c>
      <c r="R1277" s="103"/>
      <c r="S1277" s="102"/>
      <c r="T1277" s="102"/>
      <c r="U1277" s="102"/>
    </row>
    <row r="1278" s="93" customFormat="1" customHeight="1" spans="2:21">
      <c r="B1278" s="94"/>
      <c r="C1278" s="95"/>
      <c r="D1278" s="95"/>
      <c r="E1278" s="95"/>
      <c r="F1278" s="96"/>
      <c r="G1278" s="97"/>
      <c r="H1278" s="98"/>
      <c r="I1278" s="129" t="str">
        <f>IF(B1278="","",_xlfn.XLOOKUP(N1278,#REF!,#REF!))</f>
        <v/>
      </c>
      <c r="J1278" s="126" t="str">
        <f>IF(B1278="","",_xlfn.XLOOKUP(N1278,#REF!,冷暖工资表!B:B))</f>
        <v/>
      </c>
      <c r="K1278" s="126" t="str">
        <f t="shared" si="114"/>
        <v/>
      </c>
      <c r="L1278" s="126" t="str">
        <f t="shared" si="115"/>
        <v/>
      </c>
      <c r="M1278" s="126" t="str">
        <f>IF(Q1278="","",_xlfn.XLOOKUP(Q1278,立项!W:W,立项!H:H))</f>
        <v/>
      </c>
      <c r="N1278" s="130" t="str">
        <f t="shared" si="116"/>
        <v/>
      </c>
      <c r="O1278" s="130" t="str">
        <f t="shared" si="117"/>
        <v/>
      </c>
      <c r="P1278" s="131" t="str">
        <f t="shared" si="118"/>
        <v/>
      </c>
      <c r="Q1278" s="135" t="str">
        <f t="shared" si="119"/>
        <v/>
      </c>
      <c r="R1278" s="103"/>
      <c r="S1278" s="102"/>
      <c r="T1278" s="102"/>
      <c r="U1278" s="102"/>
    </row>
    <row r="1279" s="93" customFormat="1" customHeight="1" spans="2:21">
      <c r="B1279" s="94"/>
      <c r="C1279" s="95"/>
      <c r="D1279" s="95"/>
      <c r="E1279" s="95"/>
      <c r="F1279" s="96"/>
      <c r="G1279" s="97"/>
      <c r="H1279" s="98"/>
      <c r="I1279" s="129" t="str">
        <f>IF(B1279="","",_xlfn.XLOOKUP(N1279,#REF!,#REF!))</f>
        <v/>
      </c>
      <c r="J1279" s="126" t="str">
        <f>IF(B1279="","",_xlfn.XLOOKUP(N1279,#REF!,冷暖工资表!B:B))</f>
        <v/>
      </c>
      <c r="K1279" s="126" t="str">
        <f t="shared" si="114"/>
        <v/>
      </c>
      <c r="L1279" s="126" t="str">
        <f t="shared" si="115"/>
        <v/>
      </c>
      <c r="M1279" s="126" t="str">
        <f>IF(Q1279="","",_xlfn.XLOOKUP(Q1279,立项!W:W,立项!H:H))</f>
        <v/>
      </c>
      <c r="N1279" s="130" t="str">
        <f t="shared" si="116"/>
        <v/>
      </c>
      <c r="O1279" s="130" t="str">
        <f t="shared" si="117"/>
        <v/>
      </c>
      <c r="P1279" s="131" t="str">
        <f t="shared" si="118"/>
        <v/>
      </c>
      <c r="Q1279" s="135" t="str">
        <f t="shared" si="119"/>
        <v/>
      </c>
      <c r="R1279" s="103"/>
      <c r="S1279" s="102"/>
      <c r="T1279" s="102"/>
      <c r="U1279" s="102"/>
    </row>
    <row r="1280" s="93" customFormat="1" customHeight="1" spans="2:21">
      <c r="B1280" s="94"/>
      <c r="C1280" s="95"/>
      <c r="D1280" s="95"/>
      <c r="E1280" s="95"/>
      <c r="F1280" s="96"/>
      <c r="G1280" s="97"/>
      <c r="H1280" s="98"/>
      <c r="I1280" s="129" t="str">
        <f>IF(B1280="","",_xlfn.XLOOKUP(N1280,#REF!,#REF!))</f>
        <v/>
      </c>
      <c r="J1280" s="126" t="str">
        <f>IF(B1280="","",_xlfn.XLOOKUP(N1280,#REF!,冷暖工资表!B:B))</f>
        <v/>
      </c>
      <c r="K1280" s="126" t="str">
        <f t="shared" si="114"/>
        <v/>
      </c>
      <c r="L1280" s="126" t="str">
        <f t="shared" si="115"/>
        <v/>
      </c>
      <c r="M1280" s="126" t="str">
        <f>IF(Q1280="","",_xlfn.XLOOKUP(Q1280,立项!W:W,立项!H:H))</f>
        <v/>
      </c>
      <c r="N1280" s="130" t="str">
        <f t="shared" si="116"/>
        <v/>
      </c>
      <c r="O1280" s="130" t="str">
        <f t="shared" si="117"/>
        <v/>
      </c>
      <c r="P1280" s="131" t="str">
        <f t="shared" si="118"/>
        <v/>
      </c>
      <c r="Q1280" s="135" t="str">
        <f t="shared" si="119"/>
        <v/>
      </c>
      <c r="R1280" s="103"/>
      <c r="S1280" s="102"/>
      <c r="T1280" s="102"/>
      <c r="U1280" s="102"/>
    </row>
    <row r="1281" s="93" customFormat="1" customHeight="1" spans="2:21">
      <c r="B1281" s="94"/>
      <c r="C1281" s="95"/>
      <c r="D1281" s="95"/>
      <c r="E1281" s="95"/>
      <c r="F1281" s="96"/>
      <c r="G1281" s="97"/>
      <c r="H1281" s="98"/>
      <c r="I1281" s="129" t="str">
        <f>IF(B1281="","",_xlfn.XLOOKUP(N1281,#REF!,#REF!))</f>
        <v/>
      </c>
      <c r="J1281" s="126" t="str">
        <f>IF(B1281="","",_xlfn.XLOOKUP(N1281,#REF!,冷暖工资表!B:B))</f>
        <v/>
      </c>
      <c r="K1281" s="126" t="str">
        <f t="shared" si="114"/>
        <v/>
      </c>
      <c r="L1281" s="126" t="str">
        <f t="shared" si="115"/>
        <v/>
      </c>
      <c r="M1281" s="126" t="str">
        <f>IF(Q1281="","",_xlfn.XLOOKUP(Q1281,立项!W:W,立项!H:H))</f>
        <v/>
      </c>
      <c r="N1281" s="130" t="str">
        <f t="shared" si="116"/>
        <v/>
      </c>
      <c r="O1281" s="130" t="str">
        <f t="shared" si="117"/>
        <v/>
      </c>
      <c r="P1281" s="131" t="str">
        <f t="shared" si="118"/>
        <v/>
      </c>
      <c r="Q1281" s="135" t="str">
        <f t="shared" si="119"/>
        <v/>
      </c>
      <c r="R1281" s="103"/>
      <c r="S1281" s="102"/>
      <c r="T1281" s="102"/>
      <c r="U1281" s="102"/>
    </row>
    <row r="1282" s="93" customFormat="1" customHeight="1" spans="2:21">
      <c r="B1282" s="94"/>
      <c r="C1282" s="95"/>
      <c r="D1282" s="95"/>
      <c r="E1282" s="95"/>
      <c r="F1282" s="96"/>
      <c r="G1282" s="97"/>
      <c r="H1282" s="98"/>
      <c r="I1282" s="129" t="str">
        <f>IF(B1282="","",_xlfn.XLOOKUP(N1282,#REF!,#REF!))</f>
        <v/>
      </c>
      <c r="J1282" s="126" t="str">
        <f>IF(B1282="","",_xlfn.XLOOKUP(N1282,#REF!,冷暖工资表!B:B))</f>
        <v/>
      </c>
      <c r="K1282" s="126" t="str">
        <f t="shared" ref="K1282:K1345" si="120">IF(F1282="","",F1282-L1282)</f>
        <v/>
      </c>
      <c r="L1282" s="126" t="str">
        <f t="shared" ref="L1282:L1345" si="121">IF(F1282="","",F1282*G1282/(1+G1282))</f>
        <v/>
      </c>
      <c r="M1282" s="126" t="str">
        <f>IF(Q1282="","",_xlfn.XLOOKUP(Q1282,立项!W:W,立项!H:H))</f>
        <v/>
      </c>
      <c r="N1282" s="130" t="str">
        <f t="shared" ref="N1282:N1345" si="122">IF(H1282="","",LEFT(B1282,7))</f>
        <v/>
      </c>
      <c r="O1282" s="130" t="str">
        <f t="shared" ref="O1282:O1345" si="123">IF(H1282="","",MONTH(H1282))</f>
        <v/>
      </c>
      <c r="P1282" s="131" t="str">
        <f t="shared" ref="P1282:P1345" si="124">IF(H1282="","",DAY(H1282))</f>
        <v/>
      </c>
      <c r="Q1282" s="135" t="str">
        <f t="shared" ref="Q1282:Q1345" si="125">IF(B1282="","",MID(B1282,9,16))</f>
        <v/>
      </c>
      <c r="R1282" s="103"/>
      <c r="S1282" s="102"/>
      <c r="T1282" s="102"/>
      <c r="U1282" s="102"/>
    </row>
    <row r="1283" s="93" customFormat="1" customHeight="1" spans="2:21">
      <c r="B1283" s="94"/>
      <c r="C1283" s="95"/>
      <c r="D1283" s="95"/>
      <c r="E1283" s="95"/>
      <c r="F1283" s="96"/>
      <c r="G1283" s="97"/>
      <c r="H1283" s="98"/>
      <c r="I1283" s="129" t="str">
        <f>IF(B1283="","",_xlfn.XLOOKUP(N1283,#REF!,#REF!))</f>
        <v/>
      </c>
      <c r="J1283" s="126" t="str">
        <f>IF(B1283="","",_xlfn.XLOOKUP(N1283,#REF!,冷暖工资表!B:B))</f>
        <v/>
      </c>
      <c r="K1283" s="126" t="str">
        <f t="shared" si="120"/>
        <v/>
      </c>
      <c r="L1283" s="126" t="str">
        <f t="shared" si="121"/>
        <v/>
      </c>
      <c r="M1283" s="126" t="str">
        <f>IF(Q1283="","",_xlfn.XLOOKUP(Q1283,立项!W:W,立项!H:H))</f>
        <v/>
      </c>
      <c r="N1283" s="130" t="str">
        <f t="shared" si="122"/>
        <v/>
      </c>
      <c r="O1283" s="130" t="str">
        <f t="shared" si="123"/>
        <v/>
      </c>
      <c r="P1283" s="131" t="str">
        <f t="shared" si="124"/>
        <v/>
      </c>
      <c r="Q1283" s="135" t="str">
        <f t="shared" si="125"/>
        <v/>
      </c>
      <c r="R1283" s="103"/>
      <c r="S1283" s="102"/>
      <c r="T1283" s="102"/>
      <c r="U1283" s="102"/>
    </row>
    <row r="1284" s="93" customFormat="1" customHeight="1" spans="2:21">
      <c r="B1284" s="94"/>
      <c r="C1284" s="95"/>
      <c r="D1284" s="95"/>
      <c r="E1284" s="95"/>
      <c r="F1284" s="96"/>
      <c r="G1284" s="97"/>
      <c r="H1284" s="98"/>
      <c r="I1284" s="129" t="str">
        <f>IF(B1284="","",_xlfn.XLOOKUP(N1284,#REF!,#REF!))</f>
        <v/>
      </c>
      <c r="J1284" s="126" t="str">
        <f>IF(B1284="","",_xlfn.XLOOKUP(N1284,#REF!,冷暖工资表!B:B))</f>
        <v/>
      </c>
      <c r="K1284" s="126" t="str">
        <f t="shared" si="120"/>
        <v/>
      </c>
      <c r="L1284" s="126" t="str">
        <f t="shared" si="121"/>
        <v/>
      </c>
      <c r="M1284" s="126" t="str">
        <f>IF(Q1284="","",_xlfn.XLOOKUP(Q1284,立项!W:W,立项!H:H))</f>
        <v/>
      </c>
      <c r="N1284" s="130" t="str">
        <f t="shared" si="122"/>
        <v/>
      </c>
      <c r="O1284" s="130" t="str">
        <f t="shared" si="123"/>
        <v/>
      </c>
      <c r="P1284" s="131" t="str">
        <f t="shared" si="124"/>
        <v/>
      </c>
      <c r="Q1284" s="135" t="str">
        <f t="shared" si="125"/>
        <v/>
      </c>
      <c r="R1284" s="103"/>
      <c r="S1284" s="102"/>
      <c r="T1284" s="102"/>
      <c r="U1284" s="102"/>
    </row>
    <row r="1285" s="93" customFormat="1" customHeight="1" spans="2:21">
      <c r="B1285" s="94"/>
      <c r="C1285" s="95"/>
      <c r="D1285" s="95"/>
      <c r="E1285" s="95"/>
      <c r="F1285" s="96"/>
      <c r="G1285" s="97"/>
      <c r="H1285" s="98"/>
      <c r="I1285" s="129" t="str">
        <f>IF(B1285="","",_xlfn.XLOOKUP(N1285,#REF!,#REF!))</f>
        <v/>
      </c>
      <c r="J1285" s="126" t="str">
        <f>IF(B1285="","",_xlfn.XLOOKUP(N1285,#REF!,冷暖工资表!B:B))</f>
        <v/>
      </c>
      <c r="K1285" s="126" t="str">
        <f t="shared" si="120"/>
        <v/>
      </c>
      <c r="L1285" s="126" t="str">
        <f t="shared" si="121"/>
        <v/>
      </c>
      <c r="M1285" s="126" t="str">
        <f>IF(Q1285="","",_xlfn.XLOOKUP(Q1285,立项!W:W,立项!H:H))</f>
        <v/>
      </c>
      <c r="N1285" s="130" t="str">
        <f t="shared" si="122"/>
        <v/>
      </c>
      <c r="O1285" s="130" t="str">
        <f t="shared" si="123"/>
        <v/>
      </c>
      <c r="P1285" s="131" t="str">
        <f t="shared" si="124"/>
        <v/>
      </c>
      <c r="Q1285" s="135" t="str">
        <f t="shared" si="125"/>
        <v/>
      </c>
      <c r="R1285" s="103"/>
      <c r="S1285" s="102"/>
      <c r="T1285" s="102"/>
      <c r="U1285" s="102"/>
    </row>
    <row r="1286" s="93" customFormat="1" customHeight="1" spans="2:21">
      <c r="B1286" s="94"/>
      <c r="C1286" s="95"/>
      <c r="D1286" s="95"/>
      <c r="E1286" s="95"/>
      <c r="F1286" s="96"/>
      <c r="G1286" s="97"/>
      <c r="H1286" s="98"/>
      <c r="I1286" s="129" t="str">
        <f>IF(B1286="","",_xlfn.XLOOKUP(N1286,#REF!,#REF!))</f>
        <v/>
      </c>
      <c r="J1286" s="126" t="str">
        <f>IF(B1286="","",_xlfn.XLOOKUP(N1286,#REF!,冷暖工资表!B:B))</f>
        <v/>
      </c>
      <c r="K1286" s="126" t="str">
        <f t="shared" si="120"/>
        <v/>
      </c>
      <c r="L1286" s="126" t="str">
        <f t="shared" si="121"/>
        <v/>
      </c>
      <c r="M1286" s="126" t="str">
        <f>IF(Q1286="","",_xlfn.XLOOKUP(Q1286,立项!W:W,立项!H:H))</f>
        <v/>
      </c>
      <c r="N1286" s="130" t="str">
        <f t="shared" si="122"/>
        <v/>
      </c>
      <c r="O1286" s="130" t="str">
        <f t="shared" si="123"/>
        <v/>
      </c>
      <c r="P1286" s="131" t="str">
        <f t="shared" si="124"/>
        <v/>
      </c>
      <c r="Q1286" s="135" t="str">
        <f t="shared" si="125"/>
        <v/>
      </c>
      <c r="R1286" s="103"/>
      <c r="S1286" s="102"/>
      <c r="T1286" s="102"/>
      <c r="U1286" s="102"/>
    </row>
    <row r="1287" s="93" customFormat="1" customHeight="1" spans="2:21">
      <c r="B1287" s="94"/>
      <c r="C1287" s="95"/>
      <c r="D1287" s="95"/>
      <c r="E1287" s="95"/>
      <c r="F1287" s="96"/>
      <c r="G1287" s="97"/>
      <c r="H1287" s="98"/>
      <c r="I1287" s="129" t="str">
        <f>IF(B1287="","",_xlfn.XLOOKUP(N1287,#REF!,#REF!))</f>
        <v/>
      </c>
      <c r="J1287" s="126" t="str">
        <f>IF(B1287="","",_xlfn.XLOOKUP(N1287,#REF!,冷暖工资表!B:B))</f>
        <v/>
      </c>
      <c r="K1287" s="126" t="str">
        <f t="shared" si="120"/>
        <v/>
      </c>
      <c r="L1287" s="126" t="str">
        <f t="shared" si="121"/>
        <v/>
      </c>
      <c r="M1287" s="126" t="str">
        <f>IF(Q1287="","",_xlfn.XLOOKUP(Q1287,立项!W:W,立项!H:H))</f>
        <v/>
      </c>
      <c r="N1287" s="130" t="str">
        <f t="shared" si="122"/>
        <v/>
      </c>
      <c r="O1287" s="130" t="str">
        <f t="shared" si="123"/>
        <v/>
      </c>
      <c r="P1287" s="131" t="str">
        <f t="shared" si="124"/>
        <v/>
      </c>
      <c r="Q1287" s="135" t="str">
        <f t="shared" si="125"/>
        <v/>
      </c>
      <c r="R1287" s="103"/>
      <c r="S1287" s="102"/>
      <c r="T1287" s="102"/>
      <c r="U1287" s="102"/>
    </row>
    <row r="1288" s="93" customFormat="1" customHeight="1" spans="2:21">
      <c r="B1288" s="94"/>
      <c r="C1288" s="95"/>
      <c r="D1288" s="95"/>
      <c r="E1288" s="95"/>
      <c r="F1288" s="96"/>
      <c r="G1288" s="97"/>
      <c r="H1288" s="98"/>
      <c r="I1288" s="129" t="str">
        <f>IF(B1288="","",_xlfn.XLOOKUP(N1288,#REF!,#REF!))</f>
        <v/>
      </c>
      <c r="J1288" s="126" t="str">
        <f>IF(B1288="","",_xlfn.XLOOKUP(N1288,#REF!,冷暖工资表!B:B))</f>
        <v/>
      </c>
      <c r="K1288" s="126" t="str">
        <f t="shared" si="120"/>
        <v/>
      </c>
      <c r="L1288" s="126" t="str">
        <f t="shared" si="121"/>
        <v/>
      </c>
      <c r="M1288" s="126" t="str">
        <f>IF(Q1288="","",_xlfn.XLOOKUP(Q1288,立项!W:W,立项!H:H))</f>
        <v/>
      </c>
      <c r="N1288" s="130" t="str">
        <f t="shared" si="122"/>
        <v/>
      </c>
      <c r="O1288" s="130" t="str">
        <f t="shared" si="123"/>
        <v/>
      </c>
      <c r="P1288" s="131" t="str">
        <f t="shared" si="124"/>
        <v/>
      </c>
      <c r="Q1288" s="135" t="str">
        <f t="shared" si="125"/>
        <v/>
      </c>
      <c r="R1288" s="103"/>
      <c r="S1288" s="102"/>
      <c r="T1288" s="102"/>
      <c r="U1288" s="102"/>
    </row>
    <row r="1289" s="93" customFormat="1" customHeight="1" spans="2:21">
      <c r="B1289" s="94"/>
      <c r="C1289" s="95"/>
      <c r="D1289" s="95"/>
      <c r="E1289" s="95"/>
      <c r="F1289" s="96"/>
      <c r="G1289" s="97"/>
      <c r="H1289" s="98"/>
      <c r="I1289" s="129" t="str">
        <f>IF(B1289="","",_xlfn.XLOOKUP(N1289,#REF!,#REF!))</f>
        <v/>
      </c>
      <c r="J1289" s="126" t="str">
        <f>IF(B1289="","",_xlfn.XLOOKUP(N1289,#REF!,冷暖工资表!B:B))</f>
        <v/>
      </c>
      <c r="K1289" s="126" t="str">
        <f t="shared" si="120"/>
        <v/>
      </c>
      <c r="L1289" s="126" t="str">
        <f t="shared" si="121"/>
        <v/>
      </c>
      <c r="M1289" s="126" t="str">
        <f>IF(Q1289="","",_xlfn.XLOOKUP(Q1289,立项!W:W,立项!H:H))</f>
        <v/>
      </c>
      <c r="N1289" s="130" t="str">
        <f t="shared" si="122"/>
        <v/>
      </c>
      <c r="O1289" s="130" t="str">
        <f t="shared" si="123"/>
        <v/>
      </c>
      <c r="P1289" s="131" t="str">
        <f t="shared" si="124"/>
        <v/>
      </c>
      <c r="Q1289" s="135" t="str">
        <f t="shared" si="125"/>
        <v/>
      </c>
      <c r="R1289" s="103"/>
      <c r="S1289" s="102"/>
      <c r="T1289" s="102"/>
      <c r="U1289" s="102"/>
    </row>
    <row r="1290" s="93" customFormat="1" customHeight="1" spans="2:21">
      <c r="B1290" s="94"/>
      <c r="C1290" s="95"/>
      <c r="D1290" s="95"/>
      <c r="E1290" s="95"/>
      <c r="F1290" s="96"/>
      <c r="G1290" s="97"/>
      <c r="H1290" s="98"/>
      <c r="I1290" s="129" t="str">
        <f>IF(B1290="","",_xlfn.XLOOKUP(N1290,#REF!,#REF!))</f>
        <v/>
      </c>
      <c r="J1290" s="126" t="str">
        <f>IF(B1290="","",_xlfn.XLOOKUP(N1290,#REF!,冷暖工资表!B:B))</f>
        <v/>
      </c>
      <c r="K1290" s="126" t="str">
        <f t="shared" si="120"/>
        <v/>
      </c>
      <c r="L1290" s="126" t="str">
        <f t="shared" si="121"/>
        <v/>
      </c>
      <c r="M1290" s="126" t="str">
        <f>IF(Q1290="","",_xlfn.XLOOKUP(Q1290,立项!W:W,立项!H:H))</f>
        <v/>
      </c>
      <c r="N1290" s="130" t="str">
        <f t="shared" si="122"/>
        <v/>
      </c>
      <c r="O1290" s="130" t="str">
        <f t="shared" si="123"/>
        <v/>
      </c>
      <c r="P1290" s="131" t="str">
        <f t="shared" si="124"/>
        <v/>
      </c>
      <c r="Q1290" s="135" t="str">
        <f t="shared" si="125"/>
        <v/>
      </c>
      <c r="R1290" s="103"/>
      <c r="S1290" s="102"/>
      <c r="T1290" s="102"/>
      <c r="U1290" s="102"/>
    </row>
    <row r="1291" s="93" customFormat="1" customHeight="1" spans="2:21">
      <c r="B1291" s="94"/>
      <c r="C1291" s="95"/>
      <c r="D1291" s="95"/>
      <c r="E1291" s="95"/>
      <c r="F1291" s="96"/>
      <c r="G1291" s="97"/>
      <c r="H1291" s="98"/>
      <c r="I1291" s="129" t="str">
        <f>IF(B1291="","",_xlfn.XLOOKUP(N1291,#REF!,#REF!))</f>
        <v/>
      </c>
      <c r="J1291" s="126" t="str">
        <f>IF(B1291="","",_xlfn.XLOOKUP(N1291,#REF!,冷暖工资表!B:B))</f>
        <v/>
      </c>
      <c r="K1291" s="126" t="str">
        <f t="shared" si="120"/>
        <v/>
      </c>
      <c r="L1291" s="126" t="str">
        <f t="shared" si="121"/>
        <v/>
      </c>
      <c r="M1291" s="126" t="str">
        <f>IF(Q1291="","",_xlfn.XLOOKUP(Q1291,立项!W:W,立项!H:H))</f>
        <v/>
      </c>
      <c r="N1291" s="130" t="str">
        <f t="shared" si="122"/>
        <v/>
      </c>
      <c r="O1291" s="130" t="str">
        <f t="shared" si="123"/>
        <v/>
      </c>
      <c r="P1291" s="131" t="str">
        <f t="shared" si="124"/>
        <v/>
      </c>
      <c r="Q1291" s="135" t="str">
        <f t="shared" si="125"/>
        <v/>
      </c>
      <c r="R1291" s="103"/>
      <c r="S1291" s="102"/>
      <c r="T1291" s="102"/>
      <c r="U1291" s="102"/>
    </row>
    <row r="1292" s="93" customFormat="1" customHeight="1" spans="2:21">
      <c r="B1292" s="94"/>
      <c r="C1292" s="95"/>
      <c r="D1292" s="95"/>
      <c r="E1292" s="95"/>
      <c r="F1292" s="96"/>
      <c r="G1292" s="97"/>
      <c r="H1292" s="98"/>
      <c r="I1292" s="129" t="str">
        <f>IF(B1292="","",_xlfn.XLOOKUP(N1292,#REF!,#REF!))</f>
        <v/>
      </c>
      <c r="J1292" s="126" t="str">
        <f>IF(B1292="","",_xlfn.XLOOKUP(N1292,#REF!,冷暖工资表!B:B))</f>
        <v/>
      </c>
      <c r="K1292" s="126" t="str">
        <f t="shared" si="120"/>
        <v/>
      </c>
      <c r="L1292" s="126" t="str">
        <f t="shared" si="121"/>
        <v/>
      </c>
      <c r="M1292" s="126" t="str">
        <f>IF(Q1292="","",_xlfn.XLOOKUP(Q1292,立项!W:W,立项!H:H))</f>
        <v/>
      </c>
      <c r="N1292" s="130" t="str">
        <f t="shared" si="122"/>
        <v/>
      </c>
      <c r="O1292" s="130" t="str">
        <f t="shared" si="123"/>
        <v/>
      </c>
      <c r="P1292" s="131" t="str">
        <f t="shared" si="124"/>
        <v/>
      </c>
      <c r="Q1292" s="135" t="str">
        <f t="shared" si="125"/>
        <v/>
      </c>
      <c r="R1292" s="103"/>
      <c r="S1292" s="102"/>
      <c r="T1292" s="102"/>
      <c r="U1292" s="102"/>
    </row>
    <row r="1293" s="93" customFormat="1" customHeight="1" spans="2:21">
      <c r="B1293" s="94"/>
      <c r="C1293" s="95"/>
      <c r="D1293" s="95"/>
      <c r="E1293" s="95"/>
      <c r="F1293" s="96"/>
      <c r="G1293" s="97"/>
      <c r="H1293" s="98"/>
      <c r="I1293" s="129" t="str">
        <f>IF(B1293="","",_xlfn.XLOOKUP(N1293,#REF!,#REF!))</f>
        <v/>
      </c>
      <c r="J1293" s="126" t="str">
        <f>IF(B1293="","",_xlfn.XLOOKUP(N1293,#REF!,冷暖工资表!B:B))</f>
        <v/>
      </c>
      <c r="K1293" s="126" t="str">
        <f t="shared" si="120"/>
        <v/>
      </c>
      <c r="L1293" s="126" t="str">
        <f t="shared" si="121"/>
        <v/>
      </c>
      <c r="M1293" s="126" t="str">
        <f>IF(Q1293="","",_xlfn.XLOOKUP(Q1293,立项!W:W,立项!H:H))</f>
        <v/>
      </c>
      <c r="N1293" s="130" t="str">
        <f t="shared" si="122"/>
        <v/>
      </c>
      <c r="O1293" s="130" t="str">
        <f t="shared" si="123"/>
        <v/>
      </c>
      <c r="P1293" s="131" t="str">
        <f t="shared" si="124"/>
        <v/>
      </c>
      <c r="Q1293" s="135" t="str">
        <f t="shared" si="125"/>
        <v/>
      </c>
      <c r="R1293" s="103"/>
      <c r="S1293" s="102"/>
      <c r="T1293" s="102"/>
      <c r="U1293" s="102"/>
    </row>
    <row r="1294" s="93" customFormat="1" customHeight="1" spans="2:21">
      <c r="B1294" s="94"/>
      <c r="C1294" s="95"/>
      <c r="D1294" s="95"/>
      <c r="E1294" s="95"/>
      <c r="F1294" s="96"/>
      <c r="G1294" s="97"/>
      <c r="H1294" s="98"/>
      <c r="I1294" s="129" t="str">
        <f>IF(B1294="","",_xlfn.XLOOKUP(N1294,#REF!,#REF!))</f>
        <v/>
      </c>
      <c r="J1294" s="126" t="str">
        <f>IF(B1294="","",_xlfn.XLOOKUP(N1294,#REF!,冷暖工资表!B:B))</f>
        <v/>
      </c>
      <c r="K1294" s="126" t="str">
        <f t="shared" si="120"/>
        <v/>
      </c>
      <c r="L1294" s="126" t="str">
        <f t="shared" si="121"/>
        <v/>
      </c>
      <c r="M1294" s="126" t="str">
        <f>IF(Q1294="","",_xlfn.XLOOKUP(Q1294,立项!W:W,立项!H:H))</f>
        <v/>
      </c>
      <c r="N1294" s="130" t="str">
        <f t="shared" si="122"/>
        <v/>
      </c>
      <c r="O1294" s="130" t="str">
        <f t="shared" si="123"/>
        <v/>
      </c>
      <c r="P1294" s="131" t="str">
        <f t="shared" si="124"/>
        <v/>
      </c>
      <c r="Q1294" s="135" t="str">
        <f t="shared" si="125"/>
        <v/>
      </c>
      <c r="R1294" s="103"/>
      <c r="S1294" s="102"/>
      <c r="T1294" s="102"/>
      <c r="U1294" s="102"/>
    </row>
    <row r="1295" s="93" customFormat="1" customHeight="1" spans="2:21">
      <c r="B1295" s="94"/>
      <c r="C1295" s="95"/>
      <c r="D1295" s="95"/>
      <c r="E1295" s="95"/>
      <c r="F1295" s="96"/>
      <c r="G1295" s="97"/>
      <c r="H1295" s="98"/>
      <c r="I1295" s="129" t="str">
        <f>IF(B1295="","",_xlfn.XLOOKUP(N1295,#REF!,#REF!))</f>
        <v/>
      </c>
      <c r="J1295" s="126" t="str">
        <f>IF(B1295="","",_xlfn.XLOOKUP(N1295,#REF!,冷暖工资表!B:B))</f>
        <v/>
      </c>
      <c r="K1295" s="126" t="str">
        <f t="shared" si="120"/>
        <v/>
      </c>
      <c r="L1295" s="126" t="str">
        <f t="shared" si="121"/>
        <v/>
      </c>
      <c r="M1295" s="126" t="str">
        <f>IF(Q1295="","",_xlfn.XLOOKUP(Q1295,立项!W:W,立项!H:H))</f>
        <v/>
      </c>
      <c r="N1295" s="130" t="str">
        <f t="shared" si="122"/>
        <v/>
      </c>
      <c r="O1295" s="130" t="str">
        <f t="shared" si="123"/>
        <v/>
      </c>
      <c r="P1295" s="131" t="str">
        <f t="shared" si="124"/>
        <v/>
      </c>
      <c r="Q1295" s="135" t="str">
        <f t="shared" si="125"/>
        <v/>
      </c>
      <c r="R1295" s="103"/>
      <c r="S1295" s="102"/>
      <c r="T1295" s="102"/>
      <c r="U1295" s="102"/>
    </row>
    <row r="1296" s="93" customFormat="1" customHeight="1" spans="2:21">
      <c r="B1296" s="94"/>
      <c r="C1296" s="95"/>
      <c r="D1296" s="95"/>
      <c r="E1296" s="95"/>
      <c r="F1296" s="96"/>
      <c r="G1296" s="97"/>
      <c r="H1296" s="98"/>
      <c r="I1296" s="129" t="str">
        <f>IF(B1296="","",_xlfn.XLOOKUP(N1296,#REF!,#REF!))</f>
        <v/>
      </c>
      <c r="J1296" s="126" t="str">
        <f>IF(B1296="","",_xlfn.XLOOKUP(N1296,#REF!,冷暖工资表!B:B))</f>
        <v/>
      </c>
      <c r="K1296" s="126" t="str">
        <f t="shared" si="120"/>
        <v/>
      </c>
      <c r="L1296" s="126" t="str">
        <f t="shared" si="121"/>
        <v/>
      </c>
      <c r="M1296" s="126" t="str">
        <f>IF(Q1296="","",_xlfn.XLOOKUP(Q1296,立项!W:W,立项!H:H))</f>
        <v/>
      </c>
      <c r="N1296" s="130" t="str">
        <f t="shared" si="122"/>
        <v/>
      </c>
      <c r="O1296" s="130" t="str">
        <f t="shared" si="123"/>
        <v/>
      </c>
      <c r="P1296" s="131" t="str">
        <f t="shared" si="124"/>
        <v/>
      </c>
      <c r="Q1296" s="135" t="str">
        <f t="shared" si="125"/>
        <v/>
      </c>
      <c r="R1296" s="103"/>
      <c r="S1296" s="102"/>
      <c r="T1296" s="102"/>
      <c r="U1296" s="102"/>
    </row>
    <row r="1297" s="93" customFormat="1" customHeight="1" spans="2:21">
      <c r="B1297" s="94"/>
      <c r="C1297" s="95"/>
      <c r="D1297" s="95"/>
      <c r="E1297" s="95"/>
      <c r="F1297" s="96"/>
      <c r="G1297" s="97"/>
      <c r="H1297" s="98"/>
      <c r="I1297" s="129" t="str">
        <f>IF(B1297="","",_xlfn.XLOOKUP(N1297,#REF!,#REF!))</f>
        <v/>
      </c>
      <c r="J1297" s="126" t="str">
        <f>IF(B1297="","",_xlfn.XLOOKUP(N1297,#REF!,冷暖工资表!B:B))</f>
        <v/>
      </c>
      <c r="K1297" s="126" t="str">
        <f t="shared" si="120"/>
        <v/>
      </c>
      <c r="L1297" s="126" t="str">
        <f t="shared" si="121"/>
        <v/>
      </c>
      <c r="M1297" s="126" t="str">
        <f>IF(Q1297="","",_xlfn.XLOOKUP(Q1297,立项!W:W,立项!H:H))</f>
        <v/>
      </c>
      <c r="N1297" s="130" t="str">
        <f t="shared" si="122"/>
        <v/>
      </c>
      <c r="O1297" s="130" t="str">
        <f t="shared" si="123"/>
        <v/>
      </c>
      <c r="P1297" s="131" t="str">
        <f t="shared" si="124"/>
        <v/>
      </c>
      <c r="Q1297" s="135" t="str">
        <f t="shared" si="125"/>
        <v/>
      </c>
      <c r="R1297" s="103"/>
      <c r="S1297" s="102"/>
      <c r="T1297" s="102"/>
      <c r="U1297" s="102"/>
    </row>
    <row r="1298" s="93" customFormat="1" customHeight="1" spans="2:21">
      <c r="B1298" s="94"/>
      <c r="C1298" s="95"/>
      <c r="D1298" s="95"/>
      <c r="E1298" s="95"/>
      <c r="F1298" s="96"/>
      <c r="G1298" s="97"/>
      <c r="H1298" s="98"/>
      <c r="I1298" s="129" t="str">
        <f>IF(B1298="","",_xlfn.XLOOKUP(N1298,#REF!,#REF!))</f>
        <v/>
      </c>
      <c r="J1298" s="126" t="str">
        <f>IF(B1298="","",_xlfn.XLOOKUP(N1298,#REF!,冷暖工资表!B:B))</f>
        <v/>
      </c>
      <c r="K1298" s="126" t="str">
        <f t="shared" si="120"/>
        <v/>
      </c>
      <c r="L1298" s="126" t="str">
        <f t="shared" si="121"/>
        <v/>
      </c>
      <c r="M1298" s="126" t="str">
        <f>IF(Q1298="","",_xlfn.XLOOKUP(Q1298,立项!W:W,立项!H:H))</f>
        <v/>
      </c>
      <c r="N1298" s="130" t="str">
        <f t="shared" si="122"/>
        <v/>
      </c>
      <c r="O1298" s="130" t="str">
        <f t="shared" si="123"/>
        <v/>
      </c>
      <c r="P1298" s="131" t="str">
        <f t="shared" si="124"/>
        <v/>
      </c>
      <c r="Q1298" s="135" t="str">
        <f t="shared" si="125"/>
        <v/>
      </c>
      <c r="R1298" s="103"/>
      <c r="S1298" s="102"/>
      <c r="T1298" s="102"/>
      <c r="U1298" s="102"/>
    </row>
    <row r="1299" s="93" customFormat="1" customHeight="1" spans="2:21">
      <c r="B1299" s="94"/>
      <c r="C1299" s="95"/>
      <c r="D1299" s="95"/>
      <c r="E1299" s="95"/>
      <c r="F1299" s="96"/>
      <c r="G1299" s="97"/>
      <c r="H1299" s="98"/>
      <c r="I1299" s="129" t="str">
        <f>IF(B1299="","",_xlfn.XLOOKUP(N1299,#REF!,#REF!))</f>
        <v/>
      </c>
      <c r="J1299" s="126" t="str">
        <f>IF(B1299="","",_xlfn.XLOOKUP(N1299,#REF!,冷暖工资表!B:B))</f>
        <v/>
      </c>
      <c r="K1299" s="126" t="str">
        <f t="shared" si="120"/>
        <v/>
      </c>
      <c r="L1299" s="126" t="str">
        <f t="shared" si="121"/>
        <v/>
      </c>
      <c r="M1299" s="126" t="str">
        <f>IF(Q1299="","",_xlfn.XLOOKUP(Q1299,立项!W:W,立项!H:H))</f>
        <v/>
      </c>
      <c r="N1299" s="130" t="str">
        <f t="shared" si="122"/>
        <v/>
      </c>
      <c r="O1299" s="130" t="str">
        <f t="shared" si="123"/>
        <v/>
      </c>
      <c r="P1299" s="131" t="str">
        <f t="shared" si="124"/>
        <v/>
      </c>
      <c r="Q1299" s="135" t="str">
        <f t="shared" si="125"/>
        <v/>
      </c>
      <c r="R1299" s="103"/>
      <c r="S1299" s="102"/>
      <c r="T1299" s="102"/>
      <c r="U1299" s="102"/>
    </row>
    <row r="1300" s="93" customFormat="1" customHeight="1" spans="2:21">
      <c r="B1300" s="94"/>
      <c r="C1300" s="95"/>
      <c r="D1300" s="95"/>
      <c r="E1300" s="95"/>
      <c r="F1300" s="96"/>
      <c r="G1300" s="97"/>
      <c r="H1300" s="98"/>
      <c r="I1300" s="129" t="str">
        <f>IF(B1300="","",_xlfn.XLOOKUP(N1300,#REF!,#REF!))</f>
        <v/>
      </c>
      <c r="J1300" s="126" t="str">
        <f>IF(B1300="","",_xlfn.XLOOKUP(N1300,#REF!,冷暖工资表!B:B))</f>
        <v/>
      </c>
      <c r="K1300" s="126" t="str">
        <f t="shared" si="120"/>
        <v/>
      </c>
      <c r="L1300" s="126" t="str">
        <f t="shared" si="121"/>
        <v/>
      </c>
      <c r="M1300" s="126" t="str">
        <f>IF(Q1300="","",_xlfn.XLOOKUP(Q1300,立项!W:W,立项!H:H))</f>
        <v/>
      </c>
      <c r="N1300" s="130" t="str">
        <f t="shared" si="122"/>
        <v/>
      </c>
      <c r="O1300" s="130" t="str">
        <f t="shared" si="123"/>
        <v/>
      </c>
      <c r="P1300" s="131" t="str">
        <f t="shared" si="124"/>
        <v/>
      </c>
      <c r="Q1300" s="135" t="str">
        <f t="shared" si="125"/>
        <v/>
      </c>
      <c r="R1300" s="103"/>
      <c r="S1300" s="102"/>
      <c r="T1300" s="102"/>
      <c r="U1300" s="102"/>
    </row>
    <row r="1301" s="93" customFormat="1" customHeight="1" spans="2:21">
      <c r="B1301" s="94"/>
      <c r="C1301" s="95"/>
      <c r="D1301" s="95"/>
      <c r="E1301" s="95"/>
      <c r="F1301" s="96"/>
      <c r="G1301" s="97"/>
      <c r="H1301" s="98"/>
      <c r="I1301" s="129" t="str">
        <f>IF(B1301="","",_xlfn.XLOOKUP(N1301,#REF!,#REF!))</f>
        <v/>
      </c>
      <c r="J1301" s="126" t="str">
        <f>IF(B1301="","",_xlfn.XLOOKUP(N1301,#REF!,冷暖工资表!B:B))</f>
        <v/>
      </c>
      <c r="K1301" s="126" t="str">
        <f t="shared" si="120"/>
        <v/>
      </c>
      <c r="L1301" s="126" t="str">
        <f t="shared" si="121"/>
        <v/>
      </c>
      <c r="M1301" s="126" t="str">
        <f>IF(Q1301="","",_xlfn.XLOOKUP(Q1301,立项!W:W,立项!H:H))</f>
        <v/>
      </c>
      <c r="N1301" s="130" t="str">
        <f t="shared" si="122"/>
        <v/>
      </c>
      <c r="O1301" s="130" t="str">
        <f t="shared" si="123"/>
        <v/>
      </c>
      <c r="P1301" s="131" t="str">
        <f t="shared" si="124"/>
        <v/>
      </c>
      <c r="Q1301" s="135" t="str">
        <f t="shared" si="125"/>
        <v/>
      </c>
      <c r="R1301" s="103"/>
      <c r="S1301" s="102"/>
      <c r="T1301" s="102"/>
      <c r="U1301" s="102"/>
    </row>
    <row r="1302" s="93" customFormat="1" customHeight="1" spans="2:21">
      <c r="B1302" s="94"/>
      <c r="C1302" s="95"/>
      <c r="D1302" s="95"/>
      <c r="E1302" s="95"/>
      <c r="F1302" s="96"/>
      <c r="G1302" s="97"/>
      <c r="H1302" s="98"/>
      <c r="I1302" s="129" t="str">
        <f>IF(B1302="","",_xlfn.XLOOKUP(N1302,#REF!,#REF!))</f>
        <v/>
      </c>
      <c r="J1302" s="126" t="str">
        <f>IF(B1302="","",_xlfn.XLOOKUP(N1302,#REF!,冷暖工资表!B:B))</f>
        <v/>
      </c>
      <c r="K1302" s="126" t="str">
        <f t="shared" si="120"/>
        <v/>
      </c>
      <c r="L1302" s="126" t="str">
        <f t="shared" si="121"/>
        <v/>
      </c>
      <c r="M1302" s="126" t="str">
        <f>IF(Q1302="","",_xlfn.XLOOKUP(Q1302,立项!W:W,立项!H:H))</f>
        <v/>
      </c>
      <c r="N1302" s="130" t="str">
        <f t="shared" si="122"/>
        <v/>
      </c>
      <c r="O1302" s="130" t="str">
        <f t="shared" si="123"/>
        <v/>
      </c>
      <c r="P1302" s="131" t="str">
        <f t="shared" si="124"/>
        <v/>
      </c>
      <c r="Q1302" s="135" t="str">
        <f t="shared" si="125"/>
        <v/>
      </c>
      <c r="R1302" s="103"/>
      <c r="S1302" s="102"/>
      <c r="T1302" s="102"/>
      <c r="U1302" s="102"/>
    </row>
    <row r="1303" s="93" customFormat="1" customHeight="1" spans="2:21">
      <c r="B1303" s="94"/>
      <c r="C1303" s="95"/>
      <c r="D1303" s="95"/>
      <c r="E1303" s="95"/>
      <c r="F1303" s="96"/>
      <c r="G1303" s="97"/>
      <c r="H1303" s="98"/>
      <c r="I1303" s="129" t="str">
        <f>IF(B1303="","",_xlfn.XLOOKUP(N1303,#REF!,#REF!))</f>
        <v/>
      </c>
      <c r="J1303" s="126" t="str">
        <f>IF(B1303="","",_xlfn.XLOOKUP(N1303,#REF!,冷暖工资表!B:B))</f>
        <v/>
      </c>
      <c r="K1303" s="126" t="str">
        <f t="shared" si="120"/>
        <v/>
      </c>
      <c r="L1303" s="126" t="str">
        <f t="shared" si="121"/>
        <v/>
      </c>
      <c r="M1303" s="126" t="str">
        <f>IF(Q1303="","",_xlfn.XLOOKUP(Q1303,立项!W:W,立项!H:H))</f>
        <v/>
      </c>
      <c r="N1303" s="130" t="str">
        <f t="shared" si="122"/>
        <v/>
      </c>
      <c r="O1303" s="130" t="str">
        <f t="shared" si="123"/>
        <v/>
      </c>
      <c r="P1303" s="131" t="str">
        <f t="shared" si="124"/>
        <v/>
      </c>
      <c r="Q1303" s="135" t="str">
        <f t="shared" si="125"/>
        <v/>
      </c>
      <c r="R1303" s="103"/>
      <c r="S1303" s="102"/>
      <c r="T1303" s="102"/>
      <c r="U1303" s="102"/>
    </row>
    <row r="1304" s="93" customFormat="1" customHeight="1" spans="2:21">
      <c r="B1304" s="94"/>
      <c r="C1304" s="95"/>
      <c r="D1304" s="95"/>
      <c r="E1304" s="95"/>
      <c r="F1304" s="96"/>
      <c r="G1304" s="97"/>
      <c r="H1304" s="98"/>
      <c r="I1304" s="129" t="str">
        <f>IF(B1304="","",_xlfn.XLOOKUP(N1304,#REF!,#REF!))</f>
        <v/>
      </c>
      <c r="J1304" s="126" t="str">
        <f>IF(B1304="","",_xlfn.XLOOKUP(N1304,#REF!,冷暖工资表!B:B))</f>
        <v/>
      </c>
      <c r="K1304" s="126" t="str">
        <f t="shared" si="120"/>
        <v/>
      </c>
      <c r="L1304" s="126" t="str">
        <f t="shared" si="121"/>
        <v/>
      </c>
      <c r="M1304" s="126" t="str">
        <f>IF(Q1304="","",_xlfn.XLOOKUP(Q1304,立项!W:W,立项!H:H))</f>
        <v/>
      </c>
      <c r="N1304" s="130" t="str">
        <f t="shared" si="122"/>
        <v/>
      </c>
      <c r="O1304" s="130" t="str">
        <f t="shared" si="123"/>
        <v/>
      </c>
      <c r="P1304" s="131" t="str">
        <f t="shared" si="124"/>
        <v/>
      </c>
      <c r="Q1304" s="135" t="str">
        <f t="shared" si="125"/>
        <v/>
      </c>
      <c r="R1304" s="103"/>
      <c r="S1304" s="102"/>
      <c r="T1304" s="102"/>
      <c r="U1304" s="102"/>
    </row>
    <row r="1305" s="93" customFormat="1" customHeight="1" spans="2:21">
      <c r="B1305" s="94"/>
      <c r="C1305" s="95"/>
      <c r="D1305" s="95"/>
      <c r="E1305" s="95"/>
      <c r="F1305" s="96"/>
      <c r="G1305" s="97"/>
      <c r="H1305" s="98"/>
      <c r="I1305" s="129" t="str">
        <f>IF(B1305="","",_xlfn.XLOOKUP(N1305,#REF!,#REF!))</f>
        <v/>
      </c>
      <c r="J1305" s="126" t="str">
        <f>IF(B1305="","",_xlfn.XLOOKUP(N1305,#REF!,冷暖工资表!B:B))</f>
        <v/>
      </c>
      <c r="K1305" s="126" t="str">
        <f t="shared" si="120"/>
        <v/>
      </c>
      <c r="L1305" s="126" t="str">
        <f t="shared" si="121"/>
        <v/>
      </c>
      <c r="M1305" s="126" t="str">
        <f>IF(Q1305="","",_xlfn.XLOOKUP(Q1305,立项!W:W,立项!H:H))</f>
        <v/>
      </c>
      <c r="N1305" s="130" t="str">
        <f t="shared" si="122"/>
        <v/>
      </c>
      <c r="O1305" s="130" t="str">
        <f t="shared" si="123"/>
        <v/>
      </c>
      <c r="P1305" s="131" t="str">
        <f t="shared" si="124"/>
        <v/>
      </c>
      <c r="Q1305" s="135" t="str">
        <f t="shared" si="125"/>
        <v/>
      </c>
      <c r="R1305" s="103"/>
      <c r="S1305" s="102"/>
      <c r="T1305" s="102"/>
      <c r="U1305" s="102"/>
    </row>
    <row r="1306" s="93" customFormat="1" customHeight="1" spans="2:21">
      <c r="B1306" s="94"/>
      <c r="C1306" s="95"/>
      <c r="D1306" s="95"/>
      <c r="E1306" s="95"/>
      <c r="F1306" s="96"/>
      <c r="G1306" s="97"/>
      <c r="H1306" s="98"/>
      <c r="I1306" s="129" t="str">
        <f>IF(B1306="","",_xlfn.XLOOKUP(N1306,#REF!,#REF!))</f>
        <v/>
      </c>
      <c r="J1306" s="126" t="str">
        <f>IF(B1306="","",_xlfn.XLOOKUP(N1306,#REF!,冷暖工资表!B:B))</f>
        <v/>
      </c>
      <c r="K1306" s="126" t="str">
        <f t="shared" si="120"/>
        <v/>
      </c>
      <c r="L1306" s="126" t="str">
        <f t="shared" si="121"/>
        <v/>
      </c>
      <c r="M1306" s="126" t="str">
        <f>IF(Q1306="","",_xlfn.XLOOKUP(Q1306,立项!W:W,立项!H:H))</f>
        <v/>
      </c>
      <c r="N1306" s="130" t="str">
        <f t="shared" si="122"/>
        <v/>
      </c>
      <c r="O1306" s="130" t="str">
        <f t="shared" si="123"/>
        <v/>
      </c>
      <c r="P1306" s="131" t="str">
        <f t="shared" si="124"/>
        <v/>
      </c>
      <c r="Q1306" s="135" t="str">
        <f t="shared" si="125"/>
        <v/>
      </c>
      <c r="R1306" s="103"/>
      <c r="S1306" s="102"/>
      <c r="T1306" s="102"/>
      <c r="U1306" s="102"/>
    </row>
    <row r="1307" s="93" customFormat="1" customHeight="1" spans="2:21">
      <c r="B1307" s="94"/>
      <c r="C1307" s="95"/>
      <c r="D1307" s="95"/>
      <c r="E1307" s="95"/>
      <c r="F1307" s="96"/>
      <c r="G1307" s="97"/>
      <c r="H1307" s="98"/>
      <c r="I1307" s="129" t="str">
        <f>IF(B1307="","",_xlfn.XLOOKUP(N1307,#REF!,#REF!))</f>
        <v/>
      </c>
      <c r="J1307" s="126" t="str">
        <f>IF(B1307="","",_xlfn.XLOOKUP(N1307,#REF!,冷暖工资表!B:B))</f>
        <v/>
      </c>
      <c r="K1307" s="126" t="str">
        <f t="shared" si="120"/>
        <v/>
      </c>
      <c r="L1307" s="126" t="str">
        <f t="shared" si="121"/>
        <v/>
      </c>
      <c r="M1307" s="126" t="str">
        <f>IF(Q1307="","",_xlfn.XLOOKUP(Q1307,立项!W:W,立项!H:H))</f>
        <v/>
      </c>
      <c r="N1307" s="130" t="str">
        <f t="shared" si="122"/>
        <v/>
      </c>
      <c r="O1307" s="130" t="str">
        <f t="shared" si="123"/>
        <v/>
      </c>
      <c r="P1307" s="131" t="str">
        <f t="shared" si="124"/>
        <v/>
      </c>
      <c r="Q1307" s="135" t="str">
        <f t="shared" si="125"/>
        <v/>
      </c>
      <c r="R1307" s="103"/>
      <c r="S1307" s="102"/>
      <c r="T1307" s="102"/>
      <c r="U1307" s="102"/>
    </row>
    <row r="1308" s="93" customFormat="1" customHeight="1" spans="2:21">
      <c r="B1308" s="94"/>
      <c r="C1308" s="95"/>
      <c r="D1308" s="95"/>
      <c r="E1308" s="95"/>
      <c r="F1308" s="96"/>
      <c r="G1308" s="97"/>
      <c r="H1308" s="98"/>
      <c r="I1308" s="129" t="str">
        <f>IF(B1308="","",_xlfn.XLOOKUP(N1308,#REF!,#REF!))</f>
        <v/>
      </c>
      <c r="J1308" s="126" t="str">
        <f>IF(B1308="","",_xlfn.XLOOKUP(N1308,#REF!,冷暖工资表!B:B))</f>
        <v/>
      </c>
      <c r="K1308" s="126" t="str">
        <f t="shared" si="120"/>
        <v/>
      </c>
      <c r="L1308" s="126" t="str">
        <f t="shared" si="121"/>
        <v/>
      </c>
      <c r="M1308" s="126" t="str">
        <f>IF(Q1308="","",_xlfn.XLOOKUP(Q1308,立项!W:W,立项!H:H))</f>
        <v/>
      </c>
      <c r="N1308" s="130" t="str">
        <f t="shared" si="122"/>
        <v/>
      </c>
      <c r="O1308" s="130" t="str">
        <f t="shared" si="123"/>
        <v/>
      </c>
      <c r="P1308" s="131" t="str">
        <f t="shared" si="124"/>
        <v/>
      </c>
      <c r="Q1308" s="135" t="str">
        <f t="shared" si="125"/>
        <v/>
      </c>
      <c r="R1308" s="103"/>
      <c r="S1308" s="102"/>
      <c r="T1308" s="102"/>
      <c r="U1308" s="102"/>
    </row>
    <row r="1309" s="93" customFormat="1" customHeight="1" spans="2:21">
      <c r="B1309" s="94"/>
      <c r="C1309" s="95"/>
      <c r="D1309" s="95"/>
      <c r="E1309" s="95"/>
      <c r="F1309" s="96"/>
      <c r="G1309" s="97"/>
      <c r="H1309" s="98"/>
      <c r="I1309" s="129" t="str">
        <f>IF(B1309="","",_xlfn.XLOOKUP(N1309,#REF!,#REF!))</f>
        <v/>
      </c>
      <c r="J1309" s="126" t="str">
        <f>IF(B1309="","",_xlfn.XLOOKUP(N1309,#REF!,冷暖工资表!B:B))</f>
        <v/>
      </c>
      <c r="K1309" s="126" t="str">
        <f t="shared" si="120"/>
        <v/>
      </c>
      <c r="L1309" s="126" t="str">
        <f t="shared" si="121"/>
        <v/>
      </c>
      <c r="M1309" s="126" t="str">
        <f>IF(Q1309="","",_xlfn.XLOOKUP(Q1309,立项!W:W,立项!H:H))</f>
        <v/>
      </c>
      <c r="N1309" s="130" t="str">
        <f t="shared" si="122"/>
        <v/>
      </c>
      <c r="O1309" s="130" t="str">
        <f t="shared" si="123"/>
        <v/>
      </c>
      <c r="P1309" s="131" t="str">
        <f t="shared" si="124"/>
        <v/>
      </c>
      <c r="Q1309" s="135" t="str">
        <f t="shared" si="125"/>
        <v/>
      </c>
      <c r="R1309" s="103"/>
      <c r="S1309" s="102"/>
      <c r="T1309" s="102"/>
      <c r="U1309" s="102"/>
    </row>
    <row r="1310" s="93" customFormat="1" customHeight="1" spans="2:21">
      <c r="B1310" s="94"/>
      <c r="C1310" s="95"/>
      <c r="D1310" s="95"/>
      <c r="E1310" s="95"/>
      <c r="F1310" s="96"/>
      <c r="G1310" s="97"/>
      <c r="H1310" s="98"/>
      <c r="I1310" s="129" t="str">
        <f>IF(B1310="","",_xlfn.XLOOKUP(N1310,#REF!,#REF!))</f>
        <v/>
      </c>
      <c r="J1310" s="126" t="str">
        <f>IF(B1310="","",_xlfn.XLOOKUP(N1310,#REF!,冷暖工资表!B:B))</f>
        <v/>
      </c>
      <c r="K1310" s="126" t="str">
        <f t="shared" si="120"/>
        <v/>
      </c>
      <c r="L1310" s="126" t="str">
        <f t="shared" si="121"/>
        <v/>
      </c>
      <c r="M1310" s="126" t="str">
        <f>IF(Q1310="","",_xlfn.XLOOKUP(Q1310,立项!W:W,立项!H:H))</f>
        <v/>
      </c>
      <c r="N1310" s="130" t="str">
        <f t="shared" si="122"/>
        <v/>
      </c>
      <c r="O1310" s="130" t="str">
        <f t="shared" si="123"/>
        <v/>
      </c>
      <c r="P1310" s="131" t="str">
        <f t="shared" si="124"/>
        <v/>
      </c>
      <c r="Q1310" s="135" t="str">
        <f t="shared" si="125"/>
        <v/>
      </c>
      <c r="R1310" s="103"/>
      <c r="S1310" s="102"/>
      <c r="T1310" s="102"/>
      <c r="U1310" s="102"/>
    </row>
    <row r="1311" s="93" customFormat="1" customHeight="1" spans="2:21">
      <c r="B1311" s="94"/>
      <c r="C1311" s="95"/>
      <c r="D1311" s="95"/>
      <c r="E1311" s="95"/>
      <c r="F1311" s="96"/>
      <c r="G1311" s="97"/>
      <c r="H1311" s="98"/>
      <c r="I1311" s="129" t="str">
        <f>IF(B1311="","",_xlfn.XLOOKUP(N1311,#REF!,#REF!))</f>
        <v/>
      </c>
      <c r="J1311" s="126" t="str">
        <f>IF(B1311="","",_xlfn.XLOOKUP(N1311,#REF!,冷暖工资表!B:B))</f>
        <v/>
      </c>
      <c r="K1311" s="126" t="str">
        <f t="shared" si="120"/>
        <v/>
      </c>
      <c r="L1311" s="126" t="str">
        <f t="shared" si="121"/>
        <v/>
      </c>
      <c r="M1311" s="126" t="str">
        <f>IF(Q1311="","",_xlfn.XLOOKUP(Q1311,立项!W:W,立项!H:H))</f>
        <v/>
      </c>
      <c r="N1311" s="130" t="str">
        <f t="shared" si="122"/>
        <v/>
      </c>
      <c r="O1311" s="130" t="str">
        <f t="shared" si="123"/>
        <v/>
      </c>
      <c r="P1311" s="131" t="str">
        <f t="shared" si="124"/>
        <v/>
      </c>
      <c r="Q1311" s="135" t="str">
        <f t="shared" si="125"/>
        <v/>
      </c>
      <c r="R1311" s="103"/>
      <c r="S1311" s="102"/>
      <c r="T1311" s="102"/>
      <c r="U1311" s="102"/>
    </row>
    <row r="1312" s="93" customFormat="1" customHeight="1" spans="2:21">
      <c r="B1312" s="94"/>
      <c r="C1312" s="95"/>
      <c r="D1312" s="95"/>
      <c r="E1312" s="95"/>
      <c r="F1312" s="96"/>
      <c r="G1312" s="97"/>
      <c r="H1312" s="98"/>
      <c r="I1312" s="129" t="str">
        <f>IF(B1312="","",_xlfn.XLOOKUP(N1312,#REF!,#REF!))</f>
        <v/>
      </c>
      <c r="J1312" s="126" t="str">
        <f>IF(B1312="","",_xlfn.XLOOKUP(N1312,#REF!,冷暖工资表!B:B))</f>
        <v/>
      </c>
      <c r="K1312" s="126" t="str">
        <f t="shared" si="120"/>
        <v/>
      </c>
      <c r="L1312" s="126" t="str">
        <f t="shared" si="121"/>
        <v/>
      </c>
      <c r="M1312" s="126" t="str">
        <f>IF(Q1312="","",_xlfn.XLOOKUP(Q1312,立项!W:W,立项!H:H))</f>
        <v/>
      </c>
      <c r="N1312" s="130" t="str">
        <f t="shared" si="122"/>
        <v/>
      </c>
      <c r="O1312" s="130" t="str">
        <f t="shared" si="123"/>
        <v/>
      </c>
      <c r="P1312" s="131" t="str">
        <f t="shared" si="124"/>
        <v/>
      </c>
      <c r="Q1312" s="135" t="str">
        <f t="shared" si="125"/>
        <v/>
      </c>
      <c r="R1312" s="103"/>
      <c r="S1312" s="102"/>
      <c r="T1312" s="102"/>
      <c r="U1312" s="102"/>
    </row>
    <row r="1313" s="93" customFormat="1" customHeight="1" spans="2:21">
      <c r="B1313" s="94"/>
      <c r="C1313" s="95"/>
      <c r="D1313" s="95"/>
      <c r="E1313" s="95"/>
      <c r="F1313" s="96"/>
      <c r="G1313" s="97"/>
      <c r="H1313" s="98"/>
      <c r="I1313" s="129" t="str">
        <f>IF(B1313="","",_xlfn.XLOOKUP(N1313,#REF!,#REF!))</f>
        <v/>
      </c>
      <c r="J1313" s="126" t="str">
        <f>IF(B1313="","",_xlfn.XLOOKUP(N1313,#REF!,冷暖工资表!B:B))</f>
        <v/>
      </c>
      <c r="K1313" s="126" t="str">
        <f t="shared" si="120"/>
        <v/>
      </c>
      <c r="L1313" s="126" t="str">
        <f t="shared" si="121"/>
        <v/>
      </c>
      <c r="M1313" s="126" t="str">
        <f>IF(Q1313="","",_xlfn.XLOOKUP(Q1313,立项!W:W,立项!H:H))</f>
        <v/>
      </c>
      <c r="N1313" s="130" t="str">
        <f t="shared" si="122"/>
        <v/>
      </c>
      <c r="O1313" s="130" t="str">
        <f t="shared" si="123"/>
        <v/>
      </c>
      <c r="P1313" s="131" t="str">
        <f t="shared" si="124"/>
        <v/>
      </c>
      <c r="Q1313" s="135" t="str">
        <f t="shared" si="125"/>
        <v/>
      </c>
      <c r="R1313" s="103"/>
      <c r="S1313" s="102"/>
      <c r="T1313" s="102"/>
      <c r="U1313" s="102"/>
    </row>
    <row r="1314" s="93" customFormat="1" customHeight="1" spans="2:21">
      <c r="B1314" s="94"/>
      <c r="C1314" s="95"/>
      <c r="D1314" s="95"/>
      <c r="E1314" s="95"/>
      <c r="F1314" s="96"/>
      <c r="G1314" s="97"/>
      <c r="H1314" s="98"/>
      <c r="I1314" s="129" t="str">
        <f>IF(B1314="","",_xlfn.XLOOKUP(N1314,#REF!,#REF!))</f>
        <v/>
      </c>
      <c r="J1314" s="126" t="str">
        <f>IF(B1314="","",_xlfn.XLOOKUP(N1314,#REF!,冷暖工资表!B:B))</f>
        <v/>
      </c>
      <c r="K1314" s="126" t="str">
        <f t="shared" si="120"/>
        <v/>
      </c>
      <c r="L1314" s="126" t="str">
        <f t="shared" si="121"/>
        <v/>
      </c>
      <c r="M1314" s="126" t="str">
        <f>IF(Q1314="","",_xlfn.XLOOKUP(Q1314,立项!W:W,立项!H:H))</f>
        <v/>
      </c>
      <c r="N1314" s="130" t="str">
        <f t="shared" si="122"/>
        <v/>
      </c>
      <c r="O1314" s="130" t="str">
        <f t="shared" si="123"/>
        <v/>
      </c>
      <c r="P1314" s="131" t="str">
        <f t="shared" si="124"/>
        <v/>
      </c>
      <c r="Q1314" s="135" t="str">
        <f t="shared" si="125"/>
        <v/>
      </c>
      <c r="R1314" s="103"/>
      <c r="S1314" s="102"/>
      <c r="T1314" s="102"/>
      <c r="U1314" s="102"/>
    </row>
    <row r="1315" s="93" customFormat="1" customHeight="1" spans="2:21">
      <c r="B1315" s="94"/>
      <c r="C1315" s="95"/>
      <c r="D1315" s="95"/>
      <c r="E1315" s="95"/>
      <c r="F1315" s="96"/>
      <c r="G1315" s="97"/>
      <c r="H1315" s="98"/>
      <c r="I1315" s="129" t="str">
        <f>IF(B1315="","",_xlfn.XLOOKUP(N1315,#REF!,#REF!))</f>
        <v/>
      </c>
      <c r="J1315" s="126" t="str">
        <f>IF(B1315="","",_xlfn.XLOOKUP(N1315,#REF!,冷暖工资表!B:B))</f>
        <v/>
      </c>
      <c r="K1315" s="126" t="str">
        <f t="shared" si="120"/>
        <v/>
      </c>
      <c r="L1315" s="126" t="str">
        <f t="shared" si="121"/>
        <v/>
      </c>
      <c r="M1315" s="126" t="str">
        <f>IF(Q1315="","",_xlfn.XLOOKUP(Q1315,立项!W:W,立项!H:H))</f>
        <v/>
      </c>
      <c r="N1315" s="130" t="str">
        <f t="shared" si="122"/>
        <v/>
      </c>
      <c r="O1315" s="130" t="str">
        <f t="shared" si="123"/>
        <v/>
      </c>
      <c r="P1315" s="131" t="str">
        <f t="shared" si="124"/>
        <v/>
      </c>
      <c r="Q1315" s="135" t="str">
        <f t="shared" si="125"/>
        <v/>
      </c>
      <c r="R1315" s="103"/>
      <c r="S1315" s="102"/>
      <c r="T1315" s="102"/>
      <c r="U1315" s="102"/>
    </row>
    <row r="1316" s="93" customFormat="1" customHeight="1" spans="2:21">
      <c r="B1316" s="94"/>
      <c r="C1316" s="95"/>
      <c r="D1316" s="95"/>
      <c r="E1316" s="95"/>
      <c r="F1316" s="96"/>
      <c r="G1316" s="97"/>
      <c r="H1316" s="98"/>
      <c r="I1316" s="129" t="str">
        <f>IF(B1316="","",_xlfn.XLOOKUP(N1316,#REF!,#REF!))</f>
        <v/>
      </c>
      <c r="J1316" s="126" t="str">
        <f>IF(B1316="","",_xlfn.XLOOKUP(N1316,#REF!,冷暖工资表!B:B))</f>
        <v/>
      </c>
      <c r="K1316" s="126" t="str">
        <f t="shared" si="120"/>
        <v/>
      </c>
      <c r="L1316" s="126" t="str">
        <f t="shared" si="121"/>
        <v/>
      </c>
      <c r="M1316" s="126" t="str">
        <f>IF(Q1316="","",_xlfn.XLOOKUP(Q1316,立项!W:W,立项!H:H))</f>
        <v/>
      </c>
      <c r="N1316" s="130" t="str">
        <f t="shared" si="122"/>
        <v/>
      </c>
      <c r="O1316" s="130" t="str">
        <f t="shared" si="123"/>
        <v/>
      </c>
      <c r="P1316" s="131" t="str">
        <f t="shared" si="124"/>
        <v/>
      </c>
      <c r="Q1316" s="135" t="str">
        <f t="shared" si="125"/>
        <v/>
      </c>
      <c r="R1316" s="103"/>
      <c r="S1316" s="102"/>
      <c r="T1316" s="102"/>
      <c r="U1316" s="102"/>
    </row>
    <row r="1317" s="93" customFormat="1" customHeight="1" spans="2:21">
      <c r="B1317" s="94"/>
      <c r="C1317" s="95"/>
      <c r="D1317" s="95"/>
      <c r="E1317" s="95"/>
      <c r="F1317" s="96"/>
      <c r="G1317" s="97"/>
      <c r="H1317" s="98"/>
      <c r="I1317" s="129" t="str">
        <f>IF(B1317="","",_xlfn.XLOOKUP(N1317,#REF!,#REF!))</f>
        <v/>
      </c>
      <c r="J1317" s="126" t="str">
        <f>IF(B1317="","",_xlfn.XLOOKUP(N1317,#REF!,冷暖工资表!B:B))</f>
        <v/>
      </c>
      <c r="K1317" s="126" t="str">
        <f t="shared" si="120"/>
        <v/>
      </c>
      <c r="L1317" s="126" t="str">
        <f t="shared" si="121"/>
        <v/>
      </c>
      <c r="M1317" s="126" t="str">
        <f>IF(Q1317="","",_xlfn.XLOOKUP(Q1317,立项!W:W,立项!H:H))</f>
        <v/>
      </c>
      <c r="N1317" s="130" t="str">
        <f t="shared" si="122"/>
        <v/>
      </c>
      <c r="O1317" s="130" t="str">
        <f t="shared" si="123"/>
        <v/>
      </c>
      <c r="P1317" s="131" t="str">
        <f t="shared" si="124"/>
        <v/>
      </c>
      <c r="Q1317" s="135" t="str">
        <f t="shared" si="125"/>
        <v/>
      </c>
      <c r="R1317" s="103"/>
      <c r="S1317" s="102"/>
      <c r="T1317" s="102"/>
      <c r="U1317" s="102"/>
    </row>
    <row r="1318" s="93" customFormat="1" customHeight="1" spans="2:21">
      <c r="B1318" s="94"/>
      <c r="C1318" s="95"/>
      <c r="D1318" s="95"/>
      <c r="E1318" s="95"/>
      <c r="F1318" s="96"/>
      <c r="G1318" s="97"/>
      <c r="H1318" s="98"/>
      <c r="I1318" s="129" t="str">
        <f>IF(B1318="","",_xlfn.XLOOKUP(N1318,#REF!,#REF!))</f>
        <v/>
      </c>
      <c r="J1318" s="126" t="str">
        <f>IF(B1318="","",_xlfn.XLOOKUP(N1318,#REF!,冷暖工资表!B:B))</f>
        <v/>
      </c>
      <c r="K1318" s="126" t="str">
        <f t="shared" si="120"/>
        <v/>
      </c>
      <c r="L1318" s="126" t="str">
        <f t="shared" si="121"/>
        <v/>
      </c>
      <c r="M1318" s="126" t="str">
        <f>IF(Q1318="","",_xlfn.XLOOKUP(Q1318,立项!W:W,立项!H:H))</f>
        <v/>
      </c>
      <c r="N1318" s="130" t="str">
        <f t="shared" si="122"/>
        <v/>
      </c>
      <c r="O1318" s="130" t="str">
        <f t="shared" si="123"/>
        <v/>
      </c>
      <c r="P1318" s="131" t="str">
        <f t="shared" si="124"/>
        <v/>
      </c>
      <c r="Q1318" s="135" t="str">
        <f t="shared" si="125"/>
        <v/>
      </c>
      <c r="R1318" s="103"/>
      <c r="S1318" s="102"/>
      <c r="T1318" s="102"/>
      <c r="U1318" s="102"/>
    </row>
    <row r="1319" s="93" customFormat="1" customHeight="1" spans="2:21">
      <c r="B1319" s="94"/>
      <c r="C1319" s="95"/>
      <c r="D1319" s="95"/>
      <c r="E1319" s="95"/>
      <c r="F1319" s="96"/>
      <c r="G1319" s="97"/>
      <c r="H1319" s="98"/>
      <c r="I1319" s="129" t="str">
        <f>IF(B1319="","",_xlfn.XLOOKUP(N1319,#REF!,#REF!))</f>
        <v/>
      </c>
      <c r="J1319" s="126" t="str">
        <f>IF(B1319="","",_xlfn.XLOOKUP(N1319,#REF!,冷暖工资表!B:B))</f>
        <v/>
      </c>
      <c r="K1319" s="126" t="str">
        <f t="shared" si="120"/>
        <v/>
      </c>
      <c r="L1319" s="126" t="str">
        <f t="shared" si="121"/>
        <v/>
      </c>
      <c r="M1319" s="126" t="str">
        <f>IF(Q1319="","",_xlfn.XLOOKUP(Q1319,立项!W:W,立项!H:H))</f>
        <v/>
      </c>
      <c r="N1319" s="130" t="str">
        <f t="shared" si="122"/>
        <v/>
      </c>
      <c r="O1319" s="130" t="str">
        <f t="shared" si="123"/>
        <v/>
      </c>
      <c r="P1319" s="131" t="str">
        <f t="shared" si="124"/>
        <v/>
      </c>
      <c r="Q1319" s="135" t="str">
        <f t="shared" si="125"/>
        <v/>
      </c>
      <c r="R1319" s="103"/>
      <c r="S1319" s="102"/>
      <c r="T1319" s="102"/>
      <c r="U1319" s="102"/>
    </row>
    <row r="1320" s="93" customFormat="1" customHeight="1" spans="2:21">
      <c r="B1320" s="94"/>
      <c r="C1320" s="95"/>
      <c r="D1320" s="95"/>
      <c r="E1320" s="95"/>
      <c r="F1320" s="96"/>
      <c r="G1320" s="97"/>
      <c r="H1320" s="98"/>
      <c r="I1320" s="129" t="str">
        <f>IF(B1320="","",_xlfn.XLOOKUP(N1320,#REF!,#REF!))</f>
        <v/>
      </c>
      <c r="J1320" s="126" t="str">
        <f>IF(B1320="","",_xlfn.XLOOKUP(N1320,#REF!,冷暖工资表!B:B))</f>
        <v/>
      </c>
      <c r="K1320" s="126" t="str">
        <f t="shared" si="120"/>
        <v/>
      </c>
      <c r="L1320" s="126" t="str">
        <f t="shared" si="121"/>
        <v/>
      </c>
      <c r="M1320" s="126" t="str">
        <f>IF(Q1320="","",_xlfn.XLOOKUP(Q1320,立项!W:W,立项!H:H))</f>
        <v/>
      </c>
      <c r="N1320" s="130" t="str">
        <f t="shared" si="122"/>
        <v/>
      </c>
      <c r="O1320" s="130" t="str">
        <f t="shared" si="123"/>
        <v/>
      </c>
      <c r="P1320" s="131" t="str">
        <f t="shared" si="124"/>
        <v/>
      </c>
      <c r="Q1320" s="135" t="str">
        <f t="shared" si="125"/>
        <v/>
      </c>
      <c r="R1320" s="103"/>
      <c r="S1320" s="102"/>
      <c r="T1320" s="102"/>
      <c r="U1320" s="102"/>
    </row>
    <row r="1321" s="93" customFormat="1" customHeight="1" spans="2:21">
      <c r="B1321" s="94"/>
      <c r="C1321" s="95"/>
      <c r="D1321" s="95"/>
      <c r="E1321" s="95"/>
      <c r="F1321" s="96"/>
      <c r="G1321" s="97"/>
      <c r="H1321" s="98"/>
      <c r="I1321" s="129" t="str">
        <f>IF(B1321="","",_xlfn.XLOOKUP(N1321,#REF!,#REF!))</f>
        <v/>
      </c>
      <c r="J1321" s="126" t="str">
        <f>IF(B1321="","",_xlfn.XLOOKUP(N1321,#REF!,冷暖工资表!B:B))</f>
        <v/>
      </c>
      <c r="K1321" s="126" t="str">
        <f t="shared" si="120"/>
        <v/>
      </c>
      <c r="L1321" s="126" t="str">
        <f t="shared" si="121"/>
        <v/>
      </c>
      <c r="M1321" s="126" t="str">
        <f>IF(Q1321="","",_xlfn.XLOOKUP(Q1321,立项!W:W,立项!H:H))</f>
        <v/>
      </c>
      <c r="N1321" s="130" t="str">
        <f t="shared" si="122"/>
        <v/>
      </c>
      <c r="O1321" s="130" t="str">
        <f t="shared" si="123"/>
        <v/>
      </c>
      <c r="P1321" s="131" t="str">
        <f t="shared" si="124"/>
        <v/>
      </c>
      <c r="Q1321" s="135" t="str">
        <f t="shared" si="125"/>
        <v/>
      </c>
      <c r="R1321" s="103"/>
      <c r="S1321" s="102"/>
      <c r="T1321" s="102"/>
      <c r="U1321" s="102"/>
    </row>
    <row r="1322" s="93" customFormat="1" customHeight="1" spans="2:21">
      <c r="B1322" s="94"/>
      <c r="C1322" s="95"/>
      <c r="D1322" s="95"/>
      <c r="E1322" s="95"/>
      <c r="F1322" s="96"/>
      <c r="G1322" s="97"/>
      <c r="H1322" s="98"/>
      <c r="I1322" s="129" t="str">
        <f>IF(B1322="","",_xlfn.XLOOKUP(N1322,#REF!,#REF!))</f>
        <v/>
      </c>
      <c r="J1322" s="126" t="str">
        <f>IF(B1322="","",_xlfn.XLOOKUP(N1322,#REF!,冷暖工资表!B:B))</f>
        <v/>
      </c>
      <c r="K1322" s="126" t="str">
        <f t="shared" si="120"/>
        <v/>
      </c>
      <c r="L1322" s="126" t="str">
        <f t="shared" si="121"/>
        <v/>
      </c>
      <c r="M1322" s="126" t="str">
        <f>IF(Q1322="","",_xlfn.XLOOKUP(Q1322,立项!W:W,立项!H:H))</f>
        <v/>
      </c>
      <c r="N1322" s="130" t="str">
        <f t="shared" si="122"/>
        <v/>
      </c>
      <c r="O1322" s="130" t="str">
        <f t="shared" si="123"/>
        <v/>
      </c>
      <c r="P1322" s="131" t="str">
        <f t="shared" si="124"/>
        <v/>
      </c>
      <c r="Q1322" s="135" t="str">
        <f t="shared" si="125"/>
        <v/>
      </c>
      <c r="R1322" s="103"/>
      <c r="S1322" s="102"/>
      <c r="T1322" s="102"/>
      <c r="U1322" s="102"/>
    </row>
    <row r="1323" s="93" customFormat="1" customHeight="1" spans="2:21">
      <c r="B1323" s="94"/>
      <c r="C1323" s="95"/>
      <c r="D1323" s="95"/>
      <c r="E1323" s="95"/>
      <c r="F1323" s="96"/>
      <c r="G1323" s="97"/>
      <c r="H1323" s="98"/>
      <c r="I1323" s="129" t="str">
        <f>IF(B1323="","",_xlfn.XLOOKUP(N1323,#REF!,#REF!))</f>
        <v/>
      </c>
      <c r="J1323" s="126" t="str">
        <f>IF(B1323="","",_xlfn.XLOOKUP(N1323,#REF!,冷暖工资表!B:B))</f>
        <v/>
      </c>
      <c r="K1323" s="126" t="str">
        <f t="shared" si="120"/>
        <v/>
      </c>
      <c r="L1323" s="126" t="str">
        <f t="shared" si="121"/>
        <v/>
      </c>
      <c r="M1323" s="126" t="str">
        <f>IF(Q1323="","",_xlfn.XLOOKUP(Q1323,立项!W:W,立项!H:H))</f>
        <v/>
      </c>
      <c r="N1323" s="130" t="str">
        <f t="shared" si="122"/>
        <v/>
      </c>
      <c r="O1323" s="130" t="str">
        <f t="shared" si="123"/>
        <v/>
      </c>
      <c r="P1323" s="131" t="str">
        <f t="shared" si="124"/>
        <v/>
      </c>
      <c r="Q1323" s="135" t="str">
        <f t="shared" si="125"/>
        <v/>
      </c>
      <c r="R1323" s="103"/>
      <c r="S1323" s="102"/>
      <c r="T1323" s="102"/>
      <c r="U1323" s="102"/>
    </row>
    <row r="1324" s="93" customFormat="1" customHeight="1" spans="2:21">
      <c r="B1324" s="94"/>
      <c r="C1324" s="95"/>
      <c r="D1324" s="95"/>
      <c r="E1324" s="95"/>
      <c r="F1324" s="96"/>
      <c r="G1324" s="97"/>
      <c r="H1324" s="98"/>
      <c r="I1324" s="129" t="str">
        <f>IF(B1324="","",_xlfn.XLOOKUP(N1324,#REF!,#REF!))</f>
        <v/>
      </c>
      <c r="J1324" s="126" t="str">
        <f>IF(B1324="","",_xlfn.XLOOKUP(N1324,#REF!,冷暖工资表!B:B))</f>
        <v/>
      </c>
      <c r="K1324" s="126" t="str">
        <f t="shared" si="120"/>
        <v/>
      </c>
      <c r="L1324" s="126" t="str">
        <f t="shared" si="121"/>
        <v/>
      </c>
      <c r="M1324" s="126" t="str">
        <f>IF(Q1324="","",_xlfn.XLOOKUP(Q1324,立项!W:W,立项!H:H))</f>
        <v/>
      </c>
      <c r="N1324" s="130" t="str">
        <f t="shared" si="122"/>
        <v/>
      </c>
      <c r="O1324" s="130" t="str">
        <f t="shared" si="123"/>
        <v/>
      </c>
      <c r="P1324" s="131" t="str">
        <f t="shared" si="124"/>
        <v/>
      </c>
      <c r="Q1324" s="135" t="str">
        <f t="shared" si="125"/>
        <v/>
      </c>
      <c r="R1324" s="103"/>
      <c r="S1324" s="102"/>
      <c r="T1324" s="102"/>
      <c r="U1324" s="102"/>
    </row>
    <row r="1325" s="93" customFormat="1" customHeight="1" spans="2:21">
      <c r="B1325" s="94"/>
      <c r="C1325" s="95"/>
      <c r="D1325" s="95"/>
      <c r="E1325" s="95"/>
      <c r="F1325" s="96"/>
      <c r="G1325" s="97"/>
      <c r="H1325" s="98"/>
      <c r="I1325" s="129" t="str">
        <f>IF(B1325="","",_xlfn.XLOOKUP(N1325,#REF!,#REF!))</f>
        <v/>
      </c>
      <c r="J1325" s="126" t="str">
        <f>IF(B1325="","",_xlfn.XLOOKUP(N1325,#REF!,冷暖工资表!B:B))</f>
        <v/>
      </c>
      <c r="K1325" s="126" t="str">
        <f t="shared" si="120"/>
        <v/>
      </c>
      <c r="L1325" s="126" t="str">
        <f t="shared" si="121"/>
        <v/>
      </c>
      <c r="M1325" s="126" t="str">
        <f>IF(Q1325="","",_xlfn.XLOOKUP(Q1325,立项!W:W,立项!H:H))</f>
        <v/>
      </c>
      <c r="N1325" s="130" t="str">
        <f t="shared" si="122"/>
        <v/>
      </c>
      <c r="O1325" s="130" t="str">
        <f t="shared" si="123"/>
        <v/>
      </c>
      <c r="P1325" s="131" t="str">
        <f t="shared" si="124"/>
        <v/>
      </c>
      <c r="Q1325" s="135" t="str">
        <f t="shared" si="125"/>
        <v/>
      </c>
      <c r="R1325" s="103"/>
      <c r="S1325" s="102"/>
      <c r="T1325" s="102"/>
      <c r="U1325" s="102"/>
    </row>
    <row r="1326" s="93" customFormat="1" customHeight="1" spans="2:21">
      <c r="B1326" s="94"/>
      <c r="C1326" s="95"/>
      <c r="D1326" s="95"/>
      <c r="E1326" s="95"/>
      <c r="F1326" s="96"/>
      <c r="G1326" s="97"/>
      <c r="H1326" s="98"/>
      <c r="I1326" s="129" t="str">
        <f>IF(B1326="","",_xlfn.XLOOKUP(N1326,#REF!,#REF!))</f>
        <v/>
      </c>
      <c r="J1326" s="126" t="str">
        <f>IF(B1326="","",_xlfn.XLOOKUP(N1326,#REF!,冷暖工资表!B:B))</f>
        <v/>
      </c>
      <c r="K1326" s="126" t="str">
        <f t="shared" si="120"/>
        <v/>
      </c>
      <c r="L1326" s="126" t="str">
        <f t="shared" si="121"/>
        <v/>
      </c>
      <c r="M1326" s="126" t="str">
        <f>IF(Q1326="","",_xlfn.XLOOKUP(Q1326,立项!W:W,立项!H:H))</f>
        <v/>
      </c>
      <c r="N1326" s="130" t="str">
        <f t="shared" si="122"/>
        <v/>
      </c>
      <c r="O1326" s="130" t="str">
        <f t="shared" si="123"/>
        <v/>
      </c>
      <c r="P1326" s="131" t="str">
        <f t="shared" si="124"/>
        <v/>
      </c>
      <c r="Q1326" s="135" t="str">
        <f t="shared" si="125"/>
        <v/>
      </c>
      <c r="R1326" s="103"/>
      <c r="S1326" s="102"/>
      <c r="T1326" s="102"/>
      <c r="U1326" s="102"/>
    </row>
    <row r="1327" s="93" customFormat="1" customHeight="1" spans="2:21">
      <c r="B1327" s="94"/>
      <c r="C1327" s="95"/>
      <c r="D1327" s="95"/>
      <c r="E1327" s="95"/>
      <c r="F1327" s="96"/>
      <c r="G1327" s="97"/>
      <c r="H1327" s="98"/>
      <c r="I1327" s="129" t="str">
        <f>IF(B1327="","",_xlfn.XLOOKUP(N1327,#REF!,#REF!))</f>
        <v/>
      </c>
      <c r="J1327" s="126" t="str">
        <f>IF(B1327="","",_xlfn.XLOOKUP(N1327,#REF!,冷暖工资表!B:B))</f>
        <v/>
      </c>
      <c r="K1327" s="126" t="str">
        <f t="shared" si="120"/>
        <v/>
      </c>
      <c r="L1327" s="126" t="str">
        <f t="shared" si="121"/>
        <v/>
      </c>
      <c r="M1327" s="126" t="str">
        <f>IF(Q1327="","",_xlfn.XLOOKUP(Q1327,立项!W:W,立项!H:H))</f>
        <v/>
      </c>
      <c r="N1327" s="130" t="str">
        <f t="shared" si="122"/>
        <v/>
      </c>
      <c r="O1327" s="130" t="str">
        <f t="shared" si="123"/>
        <v/>
      </c>
      <c r="P1327" s="131" t="str">
        <f t="shared" si="124"/>
        <v/>
      </c>
      <c r="Q1327" s="135" t="str">
        <f t="shared" si="125"/>
        <v/>
      </c>
      <c r="R1327" s="103"/>
      <c r="S1327" s="102"/>
      <c r="T1327" s="102"/>
      <c r="U1327" s="102"/>
    </row>
    <row r="1328" s="93" customFormat="1" customHeight="1" spans="2:21">
      <c r="B1328" s="94"/>
      <c r="C1328" s="95"/>
      <c r="D1328" s="95"/>
      <c r="E1328" s="95"/>
      <c r="F1328" s="96"/>
      <c r="G1328" s="97"/>
      <c r="H1328" s="98"/>
      <c r="I1328" s="129" t="str">
        <f>IF(B1328="","",_xlfn.XLOOKUP(N1328,#REF!,#REF!))</f>
        <v/>
      </c>
      <c r="J1328" s="126" t="str">
        <f>IF(B1328="","",_xlfn.XLOOKUP(N1328,#REF!,冷暖工资表!B:B))</f>
        <v/>
      </c>
      <c r="K1328" s="126" t="str">
        <f t="shared" si="120"/>
        <v/>
      </c>
      <c r="L1328" s="126" t="str">
        <f t="shared" si="121"/>
        <v/>
      </c>
      <c r="M1328" s="126" t="str">
        <f>IF(Q1328="","",_xlfn.XLOOKUP(Q1328,立项!W:W,立项!H:H))</f>
        <v/>
      </c>
      <c r="N1328" s="130" t="str">
        <f t="shared" si="122"/>
        <v/>
      </c>
      <c r="O1328" s="130" t="str">
        <f t="shared" si="123"/>
        <v/>
      </c>
      <c r="P1328" s="131" t="str">
        <f t="shared" si="124"/>
        <v/>
      </c>
      <c r="Q1328" s="135" t="str">
        <f t="shared" si="125"/>
        <v/>
      </c>
      <c r="R1328" s="103"/>
      <c r="S1328" s="102"/>
      <c r="T1328" s="102"/>
      <c r="U1328" s="102"/>
    </row>
    <row r="1329" s="93" customFormat="1" customHeight="1" spans="2:21">
      <c r="B1329" s="94"/>
      <c r="C1329" s="95"/>
      <c r="D1329" s="95"/>
      <c r="E1329" s="95"/>
      <c r="F1329" s="96"/>
      <c r="G1329" s="97"/>
      <c r="H1329" s="98"/>
      <c r="I1329" s="129" t="str">
        <f>IF(B1329="","",_xlfn.XLOOKUP(N1329,#REF!,#REF!))</f>
        <v/>
      </c>
      <c r="J1329" s="126" t="str">
        <f>IF(B1329="","",_xlfn.XLOOKUP(N1329,#REF!,冷暖工资表!B:B))</f>
        <v/>
      </c>
      <c r="K1329" s="126" t="str">
        <f t="shared" si="120"/>
        <v/>
      </c>
      <c r="L1329" s="126" t="str">
        <f t="shared" si="121"/>
        <v/>
      </c>
      <c r="M1329" s="126" t="str">
        <f>IF(Q1329="","",_xlfn.XLOOKUP(Q1329,立项!W:W,立项!H:H))</f>
        <v/>
      </c>
      <c r="N1329" s="130" t="str">
        <f t="shared" si="122"/>
        <v/>
      </c>
      <c r="O1329" s="130" t="str">
        <f t="shared" si="123"/>
        <v/>
      </c>
      <c r="P1329" s="131" t="str">
        <f t="shared" si="124"/>
        <v/>
      </c>
      <c r="Q1329" s="135" t="str">
        <f t="shared" si="125"/>
        <v/>
      </c>
      <c r="R1329" s="103"/>
      <c r="S1329" s="102"/>
      <c r="T1329" s="102"/>
      <c r="U1329" s="102"/>
    </row>
    <row r="1330" s="93" customFormat="1" customHeight="1" spans="2:21">
      <c r="B1330" s="94"/>
      <c r="C1330" s="95"/>
      <c r="D1330" s="95"/>
      <c r="E1330" s="95"/>
      <c r="F1330" s="96"/>
      <c r="G1330" s="97"/>
      <c r="H1330" s="98"/>
      <c r="I1330" s="129" t="str">
        <f>IF(B1330="","",_xlfn.XLOOKUP(N1330,#REF!,#REF!))</f>
        <v/>
      </c>
      <c r="J1330" s="126" t="str">
        <f>IF(B1330="","",_xlfn.XLOOKUP(N1330,#REF!,冷暖工资表!B:B))</f>
        <v/>
      </c>
      <c r="K1330" s="126" t="str">
        <f t="shared" si="120"/>
        <v/>
      </c>
      <c r="L1330" s="126" t="str">
        <f t="shared" si="121"/>
        <v/>
      </c>
      <c r="M1330" s="126" t="str">
        <f>IF(Q1330="","",_xlfn.XLOOKUP(Q1330,立项!W:W,立项!H:H))</f>
        <v/>
      </c>
      <c r="N1330" s="130" t="str">
        <f t="shared" si="122"/>
        <v/>
      </c>
      <c r="O1330" s="130" t="str">
        <f t="shared" si="123"/>
        <v/>
      </c>
      <c r="P1330" s="131" t="str">
        <f t="shared" si="124"/>
        <v/>
      </c>
      <c r="Q1330" s="135" t="str">
        <f t="shared" si="125"/>
        <v/>
      </c>
      <c r="R1330" s="103"/>
      <c r="S1330" s="102"/>
      <c r="T1330" s="102"/>
      <c r="U1330" s="102"/>
    </row>
    <row r="1331" s="93" customFormat="1" customHeight="1" spans="2:21">
      <c r="B1331" s="94"/>
      <c r="C1331" s="95"/>
      <c r="D1331" s="95"/>
      <c r="E1331" s="95"/>
      <c r="F1331" s="96"/>
      <c r="G1331" s="97"/>
      <c r="H1331" s="98"/>
      <c r="I1331" s="129" t="str">
        <f>IF(B1331="","",_xlfn.XLOOKUP(N1331,#REF!,#REF!))</f>
        <v/>
      </c>
      <c r="J1331" s="126" t="str">
        <f>IF(B1331="","",_xlfn.XLOOKUP(N1331,#REF!,冷暖工资表!B:B))</f>
        <v/>
      </c>
      <c r="K1331" s="126" t="str">
        <f t="shared" si="120"/>
        <v/>
      </c>
      <c r="L1331" s="126" t="str">
        <f t="shared" si="121"/>
        <v/>
      </c>
      <c r="M1331" s="126" t="str">
        <f>IF(Q1331="","",_xlfn.XLOOKUP(Q1331,立项!W:W,立项!H:H))</f>
        <v/>
      </c>
      <c r="N1331" s="130" t="str">
        <f t="shared" si="122"/>
        <v/>
      </c>
      <c r="O1331" s="130" t="str">
        <f t="shared" si="123"/>
        <v/>
      </c>
      <c r="P1331" s="131" t="str">
        <f t="shared" si="124"/>
        <v/>
      </c>
      <c r="Q1331" s="135" t="str">
        <f t="shared" si="125"/>
        <v/>
      </c>
      <c r="R1331" s="103"/>
      <c r="S1331" s="102"/>
      <c r="T1331" s="102"/>
      <c r="U1331" s="102"/>
    </row>
    <row r="1332" s="93" customFormat="1" customHeight="1" spans="2:21">
      <c r="B1332" s="94"/>
      <c r="C1332" s="95"/>
      <c r="D1332" s="95"/>
      <c r="E1332" s="95"/>
      <c r="F1332" s="96"/>
      <c r="G1332" s="97"/>
      <c r="H1332" s="98"/>
      <c r="I1332" s="129" t="str">
        <f>IF(B1332="","",_xlfn.XLOOKUP(N1332,#REF!,#REF!))</f>
        <v/>
      </c>
      <c r="J1332" s="126" t="str">
        <f>IF(B1332="","",_xlfn.XLOOKUP(N1332,#REF!,冷暖工资表!B:B))</f>
        <v/>
      </c>
      <c r="K1332" s="126" t="str">
        <f t="shared" si="120"/>
        <v/>
      </c>
      <c r="L1332" s="126" t="str">
        <f t="shared" si="121"/>
        <v/>
      </c>
      <c r="M1332" s="126" t="str">
        <f>IF(Q1332="","",_xlfn.XLOOKUP(Q1332,立项!W:W,立项!H:H))</f>
        <v/>
      </c>
      <c r="N1332" s="130" t="str">
        <f t="shared" si="122"/>
        <v/>
      </c>
      <c r="O1332" s="130" t="str">
        <f t="shared" si="123"/>
        <v/>
      </c>
      <c r="P1332" s="131" t="str">
        <f t="shared" si="124"/>
        <v/>
      </c>
      <c r="Q1332" s="135" t="str">
        <f t="shared" si="125"/>
        <v/>
      </c>
      <c r="R1332" s="103"/>
      <c r="S1332" s="102"/>
      <c r="T1332" s="102"/>
      <c r="U1332" s="102"/>
    </row>
    <row r="1333" s="93" customFormat="1" customHeight="1" spans="2:21">
      <c r="B1333" s="94"/>
      <c r="C1333" s="95"/>
      <c r="D1333" s="95"/>
      <c r="E1333" s="95"/>
      <c r="F1333" s="96"/>
      <c r="G1333" s="97"/>
      <c r="H1333" s="98"/>
      <c r="I1333" s="129" t="str">
        <f>IF(B1333="","",_xlfn.XLOOKUP(N1333,#REF!,#REF!))</f>
        <v/>
      </c>
      <c r="J1333" s="126" t="str">
        <f>IF(B1333="","",_xlfn.XLOOKUP(N1333,#REF!,冷暖工资表!B:B))</f>
        <v/>
      </c>
      <c r="K1333" s="126" t="str">
        <f t="shared" si="120"/>
        <v/>
      </c>
      <c r="L1333" s="126" t="str">
        <f t="shared" si="121"/>
        <v/>
      </c>
      <c r="M1333" s="126" t="str">
        <f>IF(Q1333="","",_xlfn.XLOOKUP(Q1333,立项!W:W,立项!H:H))</f>
        <v/>
      </c>
      <c r="N1333" s="130" t="str">
        <f t="shared" si="122"/>
        <v/>
      </c>
      <c r="O1333" s="130" t="str">
        <f t="shared" si="123"/>
        <v/>
      </c>
      <c r="P1333" s="131" t="str">
        <f t="shared" si="124"/>
        <v/>
      </c>
      <c r="Q1333" s="135" t="str">
        <f t="shared" si="125"/>
        <v/>
      </c>
      <c r="R1333" s="103"/>
      <c r="S1333" s="102"/>
      <c r="T1333" s="102"/>
      <c r="U1333" s="102"/>
    </row>
    <row r="1334" s="93" customFormat="1" customHeight="1" spans="2:21">
      <c r="B1334" s="94"/>
      <c r="C1334" s="95"/>
      <c r="D1334" s="95"/>
      <c r="E1334" s="95"/>
      <c r="F1334" s="96"/>
      <c r="G1334" s="97"/>
      <c r="H1334" s="98"/>
      <c r="I1334" s="129" t="str">
        <f>IF(B1334="","",_xlfn.XLOOKUP(N1334,#REF!,#REF!))</f>
        <v/>
      </c>
      <c r="J1334" s="126" t="str">
        <f>IF(B1334="","",_xlfn.XLOOKUP(N1334,#REF!,冷暖工资表!B:B))</f>
        <v/>
      </c>
      <c r="K1334" s="126" t="str">
        <f t="shared" si="120"/>
        <v/>
      </c>
      <c r="L1334" s="126" t="str">
        <f t="shared" si="121"/>
        <v/>
      </c>
      <c r="M1334" s="126" t="str">
        <f>IF(Q1334="","",_xlfn.XLOOKUP(Q1334,立项!W:W,立项!H:H))</f>
        <v/>
      </c>
      <c r="N1334" s="130" t="str">
        <f t="shared" si="122"/>
        <v/>
      </c>
      <c r="O1334" s="130" t="str">
        <f t="shared" si="123"/>
        <v/>
      </c>
      <c r="P1334" s="131" t="str">
        <f t="shared" si="124"/>
        <v/>
      </c>
      <c r="Q1334" s="135" t="str">
        <f t="shared" si="125"/>
        <v/>
      </c>
      <c r="R1334" s="103"/>
      <c r="S1334" s="102"/>
      <c r="T1334" s="102"/>
      <c r="U1334" s="102"/>
    </row>
    <row r="1335" s="93" customFormat="1" customHeight="1" spans="2:21">
      <c r="B1335" s="94"/>
      <c r="C1335" s="95"/>
      <c r="D1335" s="95"/>
      <c r="E1335" s="95"/>
      <c r="F1335" s="96"/>
      <c r="G1335" s="97"/>
      <c r="H1335" s="98"/>
      <c r="I1335" s="129" t="str">
        <f>IF(B1335="","",_xlfn.XLOOKUP(N1335,#REF!,#REF!))</f>
        <v/>
      </c>
      <c r="J1335" s="126" t="str">
        <f>IF(B1335="","",_xlfn.XLOOKUP(N1335,#REF!,冷暖工资表!B:B))</f>
        <v/>
      </c>
      <c r="K1335" s="126" t="str">
        <f t="shared" si="120"/>
        <v/>
      </c>
      <c r="L1335" s="126" t="str">
        <f t="shared" si="121"/>
        <v/>
      </c>
      <c r="M1335" s="126" t="str">
        <f>IF(Q1335="","",_xlfn.XLOOKUP(Q1335,立项!W:W,立项!H:H))</f>
        <v/>
      </c>
      <c r="N1335" s="130" t="str">
        <f t="shared" si="122"/>
        <v/>
      </c>
      <c r="O1335" s="130" t="str">
        <f t="shared" si="123"/>
        <v/>
      </c>
      <c r="P1335" s="131" t="str">
        <f t="shared" si="124"/>
        <v/>
      </c>
      <c r="Q1335" s="135" t="str">
        <f t="shared" si="125"/>
        <v/>
      </c>
      <c r="R1335" s="103"/>
      <c r="S1335" s="102"/>
      <c r="T1335" s="102"/>
      <c r="U1335" s="102"/>
    </row>
    <row r="1336" s="93" customFormat="1" customHeight="1" spans="2:21">
      <c r="B1336" s="94"/>
      <c r="C1336" s="95"/>
      <c r="D1336" s="95"/>
      <c r="E1336" s="95"/>
      <c r="F1336" s="96"/>
      <c r="G1336" s="97"/>
      <c r="H1336" s="98"/>
      <c r="I1336" s="129" t="str">
        <f>IF(B1336="","",_xlfn.XLOOKUP(N1336,#REF!,#REF!))</f>
        <v/>
      </c>
      <c r="J1336" s="126" t="str">
        <f>IF(B1336="","",_xlfn.XLOOKUP(N1336,#REF!,冷暖工资表!B:B))</f>
        <v/>
      </c>
      <c r="K1336" s="126" t="str">
        <f t="shared" si="120"/>
        <v/>
      </c>
      <c r="L1336" s="126" t="str">
        <f t="shared" si="121"/>
        <v/>
      </c>
      <c r="M1336" s="126" t="str">
        <f>IF(Q1336="","",_xlfn.XLOOKUP(Q1336,立项!W:W,立项!H:H))</f>
        <v/>
      </c>
      <c r="N1336" s="130" t="str">
        <f t="shared" si="122"/>
        <v/>
      </c>
      <c r="O1336" s="130" t="str">
        <f t="shared" si="123"/>
        <v/>
      </c>
      <c r="P1336" s="131" t="str">
        <f t="shared" si="124"/>
        <v/>
      </c>
      <c r="Q1336" s="135" t="str">
        <f t="shared" si="125"/>
        <v/>
      </c>
      <c r="R1336" s="103"/>
      <c r="S1336" s="102"/>
      <c r="T1336" s="102"/>
      <c r="U1336" s="102"/>
    </row>
    <row r="1337" s="93" customFormat="1" customHeight="1" spans="2:21">
      <c r="B1337" s="94"/>
      <c r="C1337" s="95"/>
      <c r="D1337" s="95"/>
      <c r="E1337" s="95"/>
      <c r="F1337" s="96"/>
      <c r="G1337" s="97"/>
      <c r="H1337" s="98"/>
      <c r="I1337" s="129" t="str">
        <f>IF(B1337="","",_xlfn.XLOOKUP(N1337,#REF!,#REF!))</f>
        <v/>
      </c>
      <c r="J1337" s="126" t="str">
        <f>IF(B1337="","",_xlfn.XLOOKUP(N1337,#REF!,冷暖工资表!B:B))</f>
        <v/>
      </c>
      <c r="K1337" s="126" t="str">
        <f t="shared" si="120"/>
        <v/>
      </c>
      <c r="L1337" s="126" t="str">
        <f t="shared" si="121"/>
        <v/>
      </c>
      <c r="M1337" s="126" t="str">
        <f>IF(Q1337="","",_xlfn.XLOOKUP(Q1337,立项!W:W,立项!H:H))</f>
        <v/>
      </c>
      <c r="N1337" s="130" t="str">
        <f t="shared" si="122"/>
        <v/>
      </c>
      <c r="O1337" s="130" t="str">
        <f t="shared" si="123"/>
        <v/>
      </c>
      <c r="P1337" s="131" t="str">
        <f t="shared" si="124"/>
        <v/>
      </c>
      <c r="Q1337" s="135" t="str">
        <f t="shared" si="125"/>
        <v/>
      </c>
      <c r="R1337" s="103"/>
      <c r="S1337" s="102"/>
      <c r="T1337" s="102"/>
      <c r="U1337" s="102"/>
    </row>
    <row r="1338" s="93" customFormat="1" customHeight="1" spans="2:21">
      <c r="B1338" s="94"/>
      <c r="C1338" s="95"/>
      <c r="D1338" s="95"/>
      <c r="E1338" s="95"/>
      <c r="F1338" s="96"/>
      <c r="G1338" s="97"/>
      <c r="H1338" s="98"/>
      <c r="I1338" s="129" t="str">
        <f>IF(B1338="","",_xlfn.XLOOKUP(N1338,#REF!,#REF!))</f>
        <v/>
      </c>
      <c r="J1338" s="126" t="str">
        <f>IF(B1338="","",_xlfn.XLOOKUP(N1338,#REF!,冷暖工资表!B:B))</f>
        <v/>
      </c>
      <c r="K1338" s="126" t="str">
        <f t="shared" si="120"/>
        <v/>
      </c>
      <c r="L1338" s="126" t="str">
        <f t="shared" si="121"/>
        <v/>
      </c>
      <c r="M1338" s="126" t="str">
        <f>IF(Q1338="","",_xlfn.XLOOKUP(Q1338,立项!W:W,立项!H:H))</f>
        <v/>
      </c>
      <c r="N1338" s="130" t="str">
        <f t="shared" si="122"/>
        <v/>
      </c>
      <c r="O1338" s="130" t="str">
        <f t="shared" si="123"/>
        <v/>
      </c>
      <c r="P1338" s="131" t="str">
        <f t="shared" si="124"/>
        <v/>
      </c>
      <c r="Q1338" s="135" t="str">
        <f t="shared" si="125"/>
        <v/>
      </c>
      <c r="R1338" s="103"/>
      <c r="S1338" s="102"/>
      <c r="T1338" s="102"/>
      <c r="U1338" s="102"/>
    </row>
    <row r="1339" s="93" customFormat="1" customHeight="1" spans="2:21">
      <c r="B1339" s="94"/>
      <c r="C1339" s="95"/>
      <c r="D1339" s="95"/>
      <c r="E1339" s="95"/>
      <c r="F1339" s="96"/>
      <c r="G1339" s="97"/>
      <c r="H1339" s="98"/>
      <c r="I1339" s="129" t="str">
        <f>IF(B1339="","",_xlfn.XLOOKUP(N1339,#REF!,#REF!))</f>
        <v/>
      </c>
      <c r="J1339" s="126" t="str">
        <f>IF(B1339="","",_xlfn.XLOOKUP(N1339,#REF!,冷暖工资表!B:B))</f>
        <v/>
      </c>
      <c r="K1339" s="126" t="str">
        <f t="shared" si="120"/>
        <v/>
      </c>
      <c r="L1339" s="126" t="str">
        <f t="shared" si="121"/>
        <v/>
      </c>
      <c r="M1339" s="126" t="str">
        <f>IF(Q1339="","",_xlfn.XLOOKUP(Q1339,立项!W:W,立项!H:H))</f>
        <v/>
      </c>
      <c r="N1339" s="130" t="str">
        <f t="shared" si="122"/>
        <v/>
      </c>
      <c r="O1339" s="130" t="str">
        <f t="shared" si="123"/>
        <v/>
      </c>
      <c r="P1339" s="131" t="str">
        <f t="shared" si="124"/>
        <v/>
      </c>
      <c r="Q1339" s="135" t="str">
        <f t="shared" si="125"/>
        <v/>
      </c>
      <c r="R1339" s="103"/>
      <c r="S1339" s="102"/>
      <c r="T1339" s="102"/>
      <c r="U1339" s="102"/>
    </row>
    <row r="1340" s="93" customFormat="1" customHeight="1" spans="2:21">
      <c r="B1340" s="94"/>
      <c r="C1340" s="95"/>
      <c r="D1340" s="95"/>
      <c r="E1340" s="95"/>
      <c r="F1340" s="96"/>
      <c r="G1340" s="97"/>
      <c r="H1340" s="98"/>
      <c r="I1340" s="129" t="str">
        <f>IF(B1340="","",_xlfn.XLOOKUP(N1340,#REF!,#REF!))</f>
        <v/>
      </c>
      <c r="J1340" s="126" t="str">
        <f>IF(B1340="","",_xlfn.XLOOKUP(N1340,#REF!,冷暖工资表!B:B))</f>
        <v/>
      </c>
      <c r="K1340" s="126" t="str">
        <f t="shared" si="120"/>
        <v/>
      </c>
      <c r="L1340" s="126" t="str">
        <f t="shared" si="121"/>
        <v/>
      </c>
      <c r="M1340" s="126" t="str">
        <f>IF(Q1340="","",_xlfn.XLOOKUP(Q1340,立项!W:W,立项!H:H))</f>
        <v/>
      </c>
      <c r="N1340" s="130" t="str">
        <f t="shared" si="122"/>
        <v/>
      </c>
      <c r="O1340" s="130" t="str">
        <f t="shared" si="123"/>
        <v/>
      </c>
      <c r="P1340" s="131" t="str">
        <f t="shared" si="124"/>
        <v/>
      </c>
      <c r="Q1340" s="135" t="str">
        <f t="shared" si="125"/>
        <v/>
      </c>
      <c r="R1340" s="103"/>
      <c r="S1340" s="102"/>
      <c r="T1340" s="102"/>
      <c r="U1340" s="102"/>
    </row>
    <row r="1341" s="93" customFormat="1" customHeight="1" spans="2:21">
      <c r="B1341" s="94"/>
      <c r="C1341" s="95"/>
      <c r="D1341" s="95"/>
      <c r="E1341" s="95"/>
      <c r="F1341" s="96"/>
      <c r="G1341" s="97"/>
      <c r="H1341" s="98"/>
      <c r="I1341" s="129" t="str">
        <f>IF(B1341="","",_xlfn.XLOOKUP(N1341,#REF!,#REF!))</f>
        <v/>
      </c>
      <c r="J1341" s="126" t="str">
        <f>IF(B1341="","",_xlfn.XLOOKUP(N1341,#REF!,冷暖工资表!B:B))</f>
        <v/>
      </c>
      <c r="K1341" s="126" t="str">
        <f t="shared" si="120"/>
        <v/>
      </c>
      <c r="L1341" s="126" t="str">
        <f t="shared" si="121"/>
        <v/>
      </c>
      <c r="M1341" s="126" t="str">
        <f>IF(Q1341="","",_xlfn.XLOOKUP(Q1341,立项!W:W,立项!H:H))</f>
        <v/>
      </c>
      <c r="N1341" s="130" t="str">
        <f t="shared" si="122"/>
        <v/>
      </c>
      <c r="O1341" s="130" t="str">
        <f t="shared" si="123"/>
        <v/>
      </c>
      <c r="P1341" s="131" t="str">
        <f t="shared" si="124"/>
        <v/>
      </c>
      <c r="Q1341" s="135" t="str">
        <f t="shared" si="125"/>
        <v/>
      </c>
      <c r="R1341" s="103"/>
      <c r="S1341" s="102"/>
      <c r="T1341" s="102"/>
      <c r="U1341" s="102"/>
    </row>
    <row r="1342" s="93" customFormat="1" customHeight="1" spans="2:21">
      <c r="B1342" s="94"/>
      <c r="C1342" s="95"/>
      <c r="D1342" s="95"/>
      <c r="E1342" s="95"/>
      <c r="F1342" s="96"/>
      <c r="G1342" s="97"/>
      <c r="H1342" s="98"/>
      <c r="I1342" s="129" t="str">
        <f>IF(B1342="","",_xlfn.XLOOKUP(N1342,#REF!,#REF!))</f>
        <v/>
      </c>
      <c r="J1342" s="126" t="str">
        <f>IF(B1342="","",_xlfn.XLOOKUP(N1342,#REF!,冷暖工资表!B:B))</f>
        <v/>
      </c>
      <c r="K1342" s="126" t="str">
        <f t="shared" si="120"/>
        <v/>
      </c>
      <c r="L1342" s="126" t="str">
        <f t="shared" si="121"/>
        <v/>
      </c>
      <c r="M1342" s="126" t="str">
        <f>IF(Q1342="","",_xlfn.XLOOKUP(Q1342,立项!W:W,立项!H:H))</f>
        <v/>
      </c>
      <c r="N1342" s="130" t="str">
        <f t="shared" si="122"/>
        <v/>
      </c>
      <c r="O1342" s="130" t="str">
        <f t="shared" si="123"/>
        <v/>
      </c>
      <c r="P1342" s="131" t="str">
        <f t="shared" si="124"/>
        <v/>
      </c>
      <c r="Q1342" s="135" t="str">
        <f t="shared" si="125"/>
        <v/>
      </c>
      <c r="R1342" s="103"/>
      <c r="S1342" s="102"/>
      <c r="T1342" s="102"/>
      <c r="U1342" s="102"/>
    </row>
    <row r="1343" s="93" customFormat="1" customHeight="1" spans="2:21">
      <c r="B1343" s="94"/>
      <c r="C1343" s="95"/>
      <c r="D1343" s="95"/>
      <c r="E1343" s="95"/>
      <c r="F1343" s="96"/>
      <c r="G1343" s="97"/>
      <c r="H1343" s="98"/>
      <c r="I1343" s="129" t="str">
        <f>IF(B1343="","",_xlfn.XLOOKUP(N1343,#REF!,#REF!))</f>
        <v/>
      </c>
      <c r="J1343" s="126" t="str">
        <f>IF(B1343="","",_xlfn.XLOOKUP(N1343,#REF!,冷暖工资表!B:B))</f>
        <v/>
      </c>
      <c r="K1343" s="126" t="str">
        <f t="shared" si="120"/>
        <v/>
      </c>
      <c r="L1343" s="126" t="str">
        <f t="shared" si="121"/>
        <v/>
      </c>
      <c r="M1343" s="126" t="str">
        <f>IF(Q1343="","",_xlfn.XLOOKUP(Q1343,立项!W:W,立项!H:H))</f>
        <v/>
      </c>
      <c r="N1343" s="130" t="str">
        <f t="shared" si="122"/>
        <v/>
      </c>
      <c r="O1343" s="130" t="str">
        <f t="shared" si="123"/>
        <v/>
      </c>
      <c r="P1343" s="131" t="str">
        <f t="shared" si="124"/>
        <v/>
      </c>
      <c r="Q1343" s="135" t="str">
        <f t="shared" si="125"/>
        <v/>
      </c>
      <c r="R1343" s="103"/>
      <c r="S1343" s="102"/>
      <c r="T1343" s="102"/>
      <c r="U1343" s="102"/>
    </row>
    <row r="1344" s="93" customFormat="1" customHeight="1" spans="2:21">
      <c r="B1344" s="94"/>
      <c r="C1344" s="95"/>
      <c r="D1344" s="95"/>
      <c r="E1344" s="95"/>
      <c r="F1344" s="96"/>
      <c r="G1344" s="97"/>
      <c r="H1344" s="98"/>
      <c r="I1344" s="129" t="str">
        <f>IF(B1344="","",_xlfn.XLOOKUP(N1344,#REF!,#REF!))</f>
        <v/>
      </c>
      <c r="J1344" s="126" t="str">
        <f>IF(B1344="","",_xlfn.XLOOKUP(N1344,#REF!,冷暖工资表!B:B))</f>
        <v/>
      </c>
      <c r="K1344" s="126" t="str">
        <f t="shared" si="120"/>
        <v/>
      </c>
      <c r="L1344" s="126" t="str">
        <f t="shared" si="121"/>
        <v/>
      </c>
      <c r="M1344" s="126" t="str">
        <f>IF(Q1344="","",_xlfn.XLOOKUP(Q1344,立项!W:W,立项!H:H))</f>
        <v/>
      </c>
      <c r="N1344" s="130" t="str">
        <f t="shared" si="122"/>
        <v/>
      </c>
      <c r="O1344" s="130" t="str">
        <f t="shared" si="123"/>
        <v/>
      </c>
      <c r="P1344" s="131" t="str">
        <f t="shared" si="124"/>
        <v/>
      </c>
      <c r="Q1344" s="135" t="str">
        <f t="shared" si="125"/>
        <v/>
      </c>
      <c r="R1344" s="103"/>
      <c r="S1344" s="102"/>
      <c r="T1344" s="102"/>
      <c r="U1344" s="102"/>
    </row>
    <row r="1345" s="93" customFormat="1" customHeight="1" spans="2:21">
      <c r="B1345" s="94"/>
      <c r="C1345" s="95"/>
      <c r="D1345" s="95"/>
      <c r="E1345" s="95"/>
      <c r="F1345" s="96"/>
      <c r="G1345" s="97"/>
      <c r="H1345" s="98"/>
      <c r="I1345" s="129" t="str">
        <f>IF(B1345="","",_xlfn.XLOOKUP(N1345,#REF!,#REF!))</f>
        <v/>
      </c>
      <c r="J1345" s="126" t="str">
        <f>IF(B1345="","",_xlfn.XLOOKUP(N1345,#REF!,冷暖工资表!B:B))</f>
        <v/>
      </c>
      <c r="K1345" s="126" t="str">
        <f t="shared" si="120"/>
        <v/>
      </c>
      <c r="L1345" s="126" t="str">
        <f t="shared" si="121"/>
        <v/>
      </c>
      <c r="M1345" s="126" t="str">
        <f>IF(Q1345="","",_xlfn.XLOOKUP(Q1345,立项!W:W,立项!H:H))</f>
        <v/>
      </c>
      <c r="N1345" s="130" t="str">
        <f t="shared" si="122"/>
        <v/>
      </c>
      <c r="O1345" s="130" t="str">
        <f t="shared" si="123"/>
        <v/>
      </c>
      <c r="P1345" s="131" t="str">
        <f t="shared" si="124"/>
        <v/>
      </c>
      <c r="Q1345" s="135" t="str">
        <f t="shared" si="125"/>
        <v/>
      </c>
      <c r="R1345" s="103"/>
      <c r="S1345" s="102"/>
      <c r="T1345" s="102"/>
      <c r="U1345" s="102"/>
    </row>
    <row r="1346" s="93" customFormat="1" customHeight="1" spans="2:21">
      <c r="B1346" s="94"/>
      <c r="C1346" s="95"/>
      <c r="D1346" s="95"/>
      <c r="E1346" s="95"/>
      <c r="F1346" s="96"/>
      <c r="G1346" s="97"/>
      <c r="H1346" s="98"/>
      <c r="I1346" s="129" t="str">
        <f>IF(B1346="","",_xlfn.XLOOKUP(N1346,#REF!,#REF!))</f>
        <v/>
      </c>
      <c r="J1346" s="126" t="str">
        <f>IF(B1346="","",_xlfn.XLOOKUP(N1346,#REF!,冷暖工资表!B:B))</f>
        <v/>
      </c>
      <c r="K1346" s="126" t="str">
        <f t="shared" ref="K1346:K1409" si="126">IF(F1346="","",F1346-L1346)</f>
        <v/>
      </c>
      <c r="L1346" s="126" t="str">
        <f t="shared" ref="L1346:L1409" si="127">IF(F1346="","",F1346*G1346/(1+G1346))</f>
        <v/>
      </c>
      <c r="M1346" s="126" t="str">
        <f>IF(Q1346="","",_xlfn.XLOOKUP(Q1346,立项!W:W,立项!H:H))</f>
        <v/>
      </c>
      <c r="N1346" s="130" t="str">
        <f t="shared" ref="N1346:N1409" si="128">IF(H1346="","",LEFT(B1346,7))</f>
        <v/>
      </c>
      <c r="O1346" s="130" t="str">
        <f t="shared" ref="O1346:O1409" si="129">IF(H1346="","",MONTH(H1346))</f>
        <v/>
      </c>
      <c r="P1346" s="131" t="str">
        <f t="shared" ref="P1346:P1409" si="130">IF(H1346="","",DAY(H1346))</f>
        <v/>
      </c>
      <c r="Q1346" s="135" t="str">
        <f t="shared" ref="Q1346:Q1409" si="131">IF(B1346="","",MID(B1346,9,16))</f>
        <v/>
      </c>
      <c r="R1346" s="103"/>
      <c r="S1346" s="102"/>
      <c r="T1346" s="102"/>
      <c r="U1346" s="102"/>
    </row>
    <row r="1347" s="93" customFormat="1" customHeight="1" spans="2:21">
      <c r="B1347" s="94"/>
      <c r="C1347" s="95"/>
      <c r="D1347" s="95"/>
      <c r="E1347" s="95"/>
      <c r="F1347" s="96"/>
      <c r="G1347" s="97"/>
      <c r="H1347" s="98"/>
      <c r="I1347" s="129" t="str">
        <f>IF(B1347="","",_xlfn.XLOOKUP(N1347,#REF!,#REF!))</f>
        <v/>
      </c>
      <c r="J1347" s="126" t="str">
        <f>IF(B1347="","",_xlfn.XLOOKUP(N1347,#REF!,冷暖工资表!B:B))</f>
        <v/>
      </c>
      <c r="K1347" s="126" t="str">
        <f t="shared" si="126"/>
        <v/>
      </c>
      <c r="L1347" s="126" t="str">
        <f t="shared" si="127"/>
        <v/>
      </c>
      <c r="M1347" s="126" t="str">
        <f>IF(Q1347="","",_xlfn.XLOOKUP(Q1347,立项!W:W,立项!H:H))</f>
        <v/>
      </c>
      <c r="N1347" s="130" t="str">
        <f t="shared" si="128"/>
        <v/>
      </c>
      <c r="O1347" s="130" t="str">
        <f t="shared" si="129"/>
        <v/>
      </c>
      <c r="P1347" s="131" t="str">
        <f t="shared" si="130"/>
        <v/>
      </c>
      <c r="Q1347" s="135" t="str">
        <f t="shared" si="131"/>
        <v/>
      </c>
      <c r="R1347" s="103"/>
      <c r="S1347" s="102"/>
      <c r="T1347" s="102"/>
      <c r="U1347" s="102"/>
    </row>
    <row r="1348" s="93" customFormat="1" customHeight="1" spans="2:21">
      <c r="B1348" s="94"/>
      <c r="C1348" s="95"/>
      <c r="D1348" s="95"/>
      <c r="E1348" s="95"/>
      <c r="F1348" s="96"/>
      <c r="G1348" s="97"/>
      <c r="H1348" s="98"/>
      <c r="I1348" s="129" t="str">
        <f>IF(B1348="","",_xlfn.XLOOKUP(N1348,#REF!,#REF!))</f>
        <v/>
      </c>
      <c r="J1348" s="126" t="str">
        <f>IF(B1348="","",_xlfn.XLOOKUP(N1348,#REF!,冷暖工资表!B:B))</f>
        <v/>
      </c>
      <c r="K1348" s="126" t="str">
        <f t="shared" si="126"/>
        <v/>
      </c>
      <c r="L1348" s="126" t="str">
        <f t="shared" si="127"/>
        <v/>
      </c>
      <c r="M1348" s="126" t="str">
        <f>IF(Q1348="","",_xlfn.XLOOKUP(Q1348,立项!W:W,立项!H:H))</f>
        <v/>
      </c>
      <c r="N1348" s="130" t="str">
        <f t="shared" si="128"/>
        <v/>
      </c>
      <c r="O1348" s="130" t="str">
        <f t="shared" si="129"/>
        <v/>
      </c>
      <c r="P1348" s="131" t="str">
        <f t="shared" si="130"/>
        <v/>
      </c>
      <c r="Q1348" s="135" t="str">
        <f t="shared" si="131"/>
        <v/>
      </c>
      <c r="R1348" s="103"/>
      <c r="S1348" s="102"/>
      <c r="T1348" s="102"/>
      <c r="U1348" s="102"/>
    </row>
    <row r="1349" s="93" customFormat="1" customHeight="1" spans="2:21">
      <c r="B1349" s="94"/>
      <c r="C1349" s="95"/>
      <c r="D1349" s="95"/>
      <c r="E1349" s="95"/>
      <c r="F1349" s="96"/>
      <c r="G1349" s="97"/>
      <c r="H1349" s="98"/>
      <c r="I1349" s="129" t="str">
        <f>IF(B1349="","",_xlfn.XLOOKUP(N1349,#REF!,#REF!))</f>
        <v/>
      </c>
      <c r="J1349" s="126" t="str">
        <f>IF(B1349="","",_xlfn.XLOOKUP(N1349,#REF!,冷暖工资表!B:B))</f>
        <v/>
      </c>
      <c r="K1349" s="126" t="str">
        <f t="shared" si="126"/>
        <v/>
      </c>
      <c r="L1349" s="126" t="str">
        <f t="shared" si="127"/>
        <v/>
      </c>
      <c r="M1349" s="126" t="str">
        <f>IF(Q1349="","",_xlfn.XLOOKUP(Q1349,立项!W:W,立项!H:H))</f>
        <v/>
      </c>
      <c r="N1349" s="130" t="str">
        <f t="shared" si="128"/>
        <v/>
      </c>
      <c r="O1349" s="130" t="str">
        <f t="shared" si="129"/>
        <v/>
      </c>
      <c r="P1349" s="131" t="str">
        <f t="shared" si="130"/>
        <v/>
      </c>
      <c r="Q1349" s="135" t="str">
        <f t="shared" si="131"/>
        <v/>
      </c>
      <c r="R1349" s="103"/>
      <c r="S1349" s="102"/>
      <c r="T1349" s="102"/>
      <c r="U1349" s="102"/>
    </row>
    <row r="1350" s="93" customFormat="1" customHeight="1" spans="2:21">
      <c r="B1350" s="94"/>
      <c r="C1350" s="95"/>
      <c r="D1350" s="95"/>
      <c r="E1350" s="95"/>
      <c r="F1350" s="96"/>
      <c r="G1350" s="97"/>
      <c r="H1350" s="98"/>
      <c r="I1350" s="129" t="str">
        <f>IF(B1350="","",_xlfn.XLOOKUP(N1350,#REF!,#REF!))</f>
        <v/>
      </c>
      <c r="J1350" s="126" t="str">
        <f>IF(B1350="","",_xlfn.XLOOKUP(N1350,#REF!,冷暖工资表!B:B))</f>
        <v/>
      </c>
      <c r="K1350" s="126" t="str">
        <f t="shared" si="126"/>
        <v/>
      </c>
      <c r="L1350" s="126" t="str">
        <f t="shared" si="127"/>
        <v/>
      </c>
      <c r="M1350" s="126" t="str">
        <f>IF(Q1350="","",_xlfn.XLOOKUP(Q1350,立项!W:W,立项!H:H))</f>
        <v/>
      </c>
      <c r="N1350" s="130" t="str">
        <f t="shared" si="128"/>
        <v/>
      </c>
      <c r="O1350" s="130" t="str">
        <f t="shared" si="129"/>
        <v/>
      </c>
      <c r="P1350" s="131" t="str">
        <f t="shared" si="130"/>
        <v/>
      </c>
      <c r="Q1350" s="135" t="str">
        <f t="shared" si="131"/>
        <v/>
      </c>
      <c r="R1350" s="103"/>
      <c r="S1350" s="102"/>
      <c r="T1350" s="102"/>
      <c r="U1350" s="102"/>
    </row>
    <row r="1351" s="93" customFormat="1" customHeight="1" spans="2:21">
      <c r="B1351" s="94"/>
      <c r="C1351" s="95"/>
      <c r="D1351" s="95"/>
      <c r="E1351" s="95"/>
      <c r="F1351" s="96"/>
      <c r="G1351" s="97"/>
      <c r="H1351" s="98"/>
      <c r="I1351" s="129" t="str">
        <f>IF(B1351="","",_xlfn.XLOOKUP(N1351,#REF!,#REF!))</f>
        <v/>
      </c>
      <c r="J1351" s="126" t="str">
        <f>IF(B1351="","",_xlfn.XLOOKUP(N1351,#REF!,冷暖工资表!B:B))</f>
        <v/>
      </c>
      <c r="K1351" s="126" t="str">
        <f t="shared" si="126"/>
        <v/>
      </c>
      <c r="L1351" s="126" t="str">
        <f t="shared" si="127"/>
        <v/>
      </c>
      <c r="M1351" s="126" t="str">
        <f>IF(Q1351="","",_xlfn.XLOOKUP(Q1351,立项!W:W,立项!H:H))</f>
        <v/>
      </c>
      <c r="N1351" s="130" t="str">
        <f t="shared" si="128"/>
        <v/>
      </c>
      <c r="O1351" s="130" t="str">
        <f t="shared" si="129"/>
        <v/>
      </c>
      <c r="P1351" s="131" t="str">
        <f t="shared" si="130"/>
        <v/>
      </c>
      <c r="Q1351" s="135" t="str">
        <f t="shared" si="131"/>
        <v/>
      </c>
      <c r="R1351" s="103"/>
      <c r="S1351" s="102"/>
      <c r="T1351" s="102"/>
      <c r="U1351" s="102"/>
    </row>
    <row r="1352" s="93" customFormat="1" customHeight="1" spans="2:21">
      <c r="B1352" s="94"/>
      <c r="C1352" s="95"/>
      <c r="D1352" s="95"/>
      <c r="E1352" s="95"/>
      <c r="F1352" s="96"/>
      <c r="G1352" s="97"/>
      <c r="H1352" s="98"/>
      <c r="I1352" s="129" t="str">
        <f>IF(B1352="","",_xlfn.XLOOKUP(N1352,#REF!,#REF!))</f>
        <v/>
      </c>
      <c r="J1352" s="126" t="str">
        <f>IF(B1352="","",_xlfn.XLOOKUP(N1352,#REF!,冷暖工资表!B:B))</f>
        <v/>
      </c>
      <c r="K1352" s="126" t="str">
        <f t="shared" si="126"/>
        <v/>
      </c>
      <c r="L1352" s="126" t="str">
        <f t="shared" si="127"/>
        <v/>
      </c>
      <c r="M1352" s="126" t="str">
        <f>IF(Q1352="","",_xlfn.XLOOKUP(Q1352,立项!W:W,立项!H:H))</f>
        <v/>
      </c>
      <c r="N1352" s="130" t="str">
        <f t="shared" si="128"/>
        <v/>
      </c>
      <c r="O1352" s="130" t="str">
        <f t="shared" si="129"/>
        <v/>
      </c>
      <c r="P1352" s="131" t="str">
        <f t="shared" si="130"/>
        <v/>
      </c>
      <c r="Q1352" s="135" t="str">
        <f t="shared" si="131"/>
        <v/>
      </c>
      <c r="R1352" s="103"/>
      <c r="S1352" s="102"/>
      <c r="T1352" s="102"/>
      <c r="U1352" s="102"/>
    </row>
    <row r="1353" s="93" customFormat="1" customHeight="1" spans="2:21">
      <c r="B1353" s="94"/>
      <c r="C1353" s="95"/>
      <c r="D1353" s="95"/>
      <c r="E1353" s="95"/>
      <c r="F1353" s="96"/>
      <c r="G1353" s="97"/>
      <c r="H1353" s="98"/>
      <c r="I1353" s="129" t="str">
        <f>IF(B1353="","",_xlfn.XLOOKUP(N1353,#REF!,#REF!))</f>
        <v/>
      </c>
      <c r="J1353" s="126" t="str">
        <f>IF(B1353="","",_xlfn.XLOOKUP(N1353,#REF!,冷暖工资表!B:B))</f>
        <v/>
      </c>
      <c r="K1353" s="126" t="str">
        <f t="shared" si="126"/>
        <v/>
      </c>
      <c r="L1353" s="126" t="str">
        <f t="shared" si="127"/>
        <v/>
      </c>
      <c r="M1353" s="126" t="str">
        <f>IF(Q1353="","",_xlfn.XLOOKUP(Q1353,立项!W:W,立项!H:H))</f>
        <v/>
      </c>
      <c r="N1353" s="130" t="str">
        <f t="shared" si="128"/>
        <v/>
      </c>
      <c r="O1353" s="130" t="str">
        <f t="shared" si="129"/>
        <v/>
      </c>
      <c r="P1353" s="131" t="str">
        <f t="shared" si="130"/>
        <v/>
      </c>
      <c r="Q1353" s="135" t="str">
        <f t="shared" si="131"/>
        <v/>
      </c>
      <c r="R1353" s="103"/>
      <c r="S1353" s="102"/>
      <c r="T1353" s="102"/>
      <c r="U1353" s="102"/>
    </row>
    <row r="1354" s="93" customFormat="1" customHeight="1" spans="2:21">
      <c r="B1354" s="94"/>
      <c r="C1354" s="95"/>
      <c r="D1354" s="95"/>
      <c r="E1354" s="95"/>
      <c r="F1354" s="96"/>
      <c r="G1354" s="97"/>
      <c r="H1354" s="98"/>
      <c r="I1354" s="129" t="str">
        <f>IF(B1354="","",_xlfn.XLOOKUP(N1354,#REF!,#REF!))</f>
        <v/>
      </c>
      <c r="J1354" s="126" t="str">
        <f>IF(B1354="","",_xlfn.XLOOKUP(N1354,#REF!,冷暖工资表!B:B))</f>
        <v/>
      </c>
      <c r="K1354" s="126" t="str">
        <f t="shared" si="126"/>
        <v/>
      </c>
      <c r="L1354" s="126" t="str">
        <f t="shared" si="127"/>
        <v/>
      </c>
      <c r="M1354" s="126" t="str">
        <f>IF(Q1354="","",_xlfn.XLOOKUP(Q1354,立项!W:W,立项!H:H))</f>
        <v/>
      </c>
      <c r="N1354" s="130" t="str">
        <f t="shared" si="128"/>
        <v/>
      </c>
      <c r="O1354" s="130" t="str">
        <f t="shared" si="129"/>
        <v/>
      </c>
      <c r="P1354" s="131" t="str">
        <f t="shared" si="130"/>
        <v/>
      </c>
      <c r="Q1354" s="135" t="str">
        <f t="shared" si="131"/>
        <v/>
      </c>
      <c r="R1354" s="103"/>
      <c r="S1354" s="102"/>
      <c r="T1354" s="102"/>
      <c r="U1354" s="102"/>
    </row>
    <row r="1355" s="93" customFormat="1" customHeight="1" spans="2:21">
      <c r="B1355" s="94"/>
      <c r="C1355" s="95"/>
      <c r="D1355" s="95"/>
      <c r="E1355" s="95"/>
      <c r="F1355" s="96"/>
      <c r="G1355" s="97"/>
      <c r="H1355" s="98"/>
      <c r="I1355" s="129" t="str">
        <f>IF(B1355="","",_xlfn.XLOOKUP(N1355,#REF!,#REF!))</f>
        <v/>
      </c>
      <c r="J1355" s="126" t="str">
        <f>IF(B1355="","",_xlfn.XLOOKUP(N1355,#REF!,冷暖工资表!B:B))</f>
        <v/>
      </c>
      <c r="K1355" s="126" t="str">
        <f t="shared" si="126"/>
        <v/>
      </c>
      <c r="L1355" s="126" t="str">
        <f t="shared" si="127"/>
        <v/>
      </c>
      <c r="M1355" s="126" t="str">
        <f>IF(Q1355="","",_xlfn.XLOOKUP(Q1355,立项!W:W,立项!H:H))</f>
        <v/>
      </c>
      <c r="N1355" s="130" t="str">
        <f t="shared" si="128"/>
        <v/>
      </c>
      <c r="O1355" s="130" t="str">
        <f t="shared" si="129"/>
        <v/>
      </c>
      <c r="P1355" s="131" t="str">
        <f t="shared" si="130"/>
        <v/>
      </c>
      <c r="Q1355" s="135" t="str">
        <f t="shared" si="131"/>
        <v/>
      </c>
      <c r="R1355" s="103"/>
      <c r="S1355" s="102"/>
      <c r="T1355" s="102"/>
      <c r="U1355" s="102"/>
    </row>
    <row r="1356" s="93" customFormat="1" customHeight="1" spans="2:21">
      <c r="B1356" s="94"/>
      <c r="C1356" s="95"/>
      <c r="D1356" s="95"/>
      <c r="E1356" s="95"/>
      <c r="F1356" s="96"/>
      <c r="G1356" s="97"/>
      <c r="H1356" s="98"/>
      <c r="I1356" s="129" t="str">
        <f>IF(B1356="","",_xlfn.XLOOKUP(N1356,#REF!,#REF!))</f>
        <v/>
      </c>
      <c r="J1356" s="126" t="str">
        <f>IF(B1356="","",_xlfn.XLOOKUP(N1356,#REF!,冷暖工资表!B:B))</f>
        <v/>
      </c>
      <c r="K1356" s="126" t="str">
        <f t="shared" si="126"/>
        <v/>
      </c>
      <c r="L1356" s="126" t="str">
        <f t="shared" si="127"/>
        <v/>
      </c>
      <c r="M1356" s="126" t="str">
        <f>IF(Q1356="","",_xlfn.XLOOKUP(Q1356,立项!W:W,立项!H:H))</f>
        <v/>
      </c>
      <c r="N1356" s="130" t="str">
        <f t="shared" si="128"/>
        <v/>
      </c>
      <c r="O1356" s="130" t="str">
        <f t="shared" si="129"/>
        <v/>
      </c>
      <c r="P1356" s="131" t="str">
        <f t="shared" si="130"/>
        <v/>
      </c>
      <c r="Q1356" s="135" t="str">
        <f t="shared" si="131"/>
        <v/>
      </c>
      <c r="R1356" s="103"/>
      <c r="S1356" s="102"/>
      <c r="T1356" s="102"/>
      <c r="U1356" s="102"/>
    </row>
    <row r="1357" s="93" customFormat="1" customHeight="1" spans="2:21">
      <c r="B1357" s="94"/>
      <c r="C1357" s="95"/>
      <c r="D1357" s="95"/>
      <c r="E1357" s="95"/>
      <c r="F1357" s="96"/>
      <c r="G1357" s="97"/>
      <c r="H1357" s="98"/>
      <c r="I1357" s="129" t="str">
        <f>IF(B1357="","",_xlfn.XLOOKUP(N1357,#REF!,#REF!))</f>
        <v/>
      </c>
      <c r="J1357" s="126" t="str">
        <f>IF(B1357="","",_xlfn.XLOOKUP(N1357,#REF!,冷暖工资表!B:B))</f>
        <v/>
      </c>
      <c r="K1357" s="126" t="str">
        <f t="shared" si="126"/>
        <v/>
      </c>
      <c r="L1357" s="126" t="str">
        <f t="shared" si="127"/>
        <v/>
      </c>
      <c r="M1357" s="126" t="str">
        <f>IF(Q1357="","",_xlfn.XLOOKUP(Q1357,立项!W:W,立项!H:H))</f>
        <v/>
      </c>
      <c r="N1357" s="130" t="str">
        <f t="shared" si="128"/>
        <v/>
      </c>
      <c r="O1357" s="130" t="str">
        <f t="shared" si="129"/>
        <v/>
      </c>
      <c r="P1357" s="131" t="str">
        <f t="shared" si="130"/>
        <v/>
      </c>
      <c r="Q1357" s="135" t="str">
        <f t="shared" si="131"/>
        <v/>
      </c>
      <c r="R1357" s="103"/>
      <c r="S1357" s="102"/>
      <c r="T1357" s="102"/>
      <c r="U1357" s="102"/>
    </row>
    <row r="1358" s="93" customFormat="1" customHeight="1" spans="2:21">
      <c r="B1358" s="94"/>
      <c r="C1358" s="95"/>
      <c r="D1358" s="95"/>
      <c r="E1358" s="95"/>
      <c r="F1358" s="96"/>
      <c r="G1358" s="97"/>
      <c r="H1358" s="98"/>
      <c r="I1358" s="129" t="str">
        <f>IF(B1358="","",_xlfn.XLOOKUP(N1358,#REF!,#REF!))</f>
        <v/>
      </c>
      <c r="J1358" s="126" t="str">
        <f>IF(B1358="","",_xlfn.XLOOKUP(N1358,#REF!,冷暖工资表!B:B))</f>
        <v/>
      </c>
      <c r="K1358" s="126" t="str">
        <f t="shared" si="126"/>
        <v/>
      </c>
      <c r="L1358" s="126" t="str">
        <f t="shared" si="127"/>
        <v/>
      </c>
      <c r="M1358" s="126" t="str">
        <f>IF(Q1358="","",_xlfn.XLOOKUP(Q1358,立项!W:W,立项!H:H))</f>
        <v/>
      </c>
      <c r="N1358" s="130" t="str">
        <f t="shared" si="128"/>
        <v/>
      </c>
      <c r="O1358" s="130" t="str">
        <f t="shared" si="129"/>
        <v/>
      </c>
      <c r="P1358" s="131" t="str">
        <f t="shared" si="130"/>
        <v/>
      </c>
      <c r="Q1358" s="135" t="str">
        <f t="shared" si="131"/>
        <v/>
      </c>
      <c r="R1358" s="103"/>
      <c r="S1358" s="102"/>
      <c r="T1358" s="102"/>
      <c r="U1358" s="102"/>
    </row>
    <row r="1359" s="93" customFormat="1" customHeight="1" spans="2:21">
      <c r="B1359" s="94"/>
      <c r="C1359" s="95"/>
      <c r="D1359" s="95"/>
      <c r="E1359" s="95"/>
      <c r="F1359" s="96"/>
      <c r="G1359" s="97"/>
      <c r="H1359" s="98"/>
      <c r="I1359" s="129" t="str">
        <f>IF(B1359="","",_xlfn.XLOOKUP(N1359,#REF!,#REF!))</f>
        <v/>
      </c>
      <c r="J1359" s="126" t="str">
        <f>IF(B1359="","",_xlfn.XLOOKUP(N1359,#REF!,冷暖工资表!B:B))</f>
        <v/>
      </c>
      <c r="K1359" s="126" t="str">
        <f t="shared" si="126"/>
        <v/>
      </c>
      <c r="L1359" s="126" t="str">
        <f t="shared" si="127"/>
        <v/>
      </c>
      <c r="M1359" s="126" t="str">
        <f>IF(Q1359="","",_xlfn.XLOOKUP(Q1359,立项!W:W,立项!H:H))</f>
        <v/>
      </c>
      <c r="N1359" s="130" t="str">
        <f t="shared" si="128"/>
        <v/>
      </c>
      <c r="O1359" s="130" t="str">
        <f t="shared" si="129"/>
        <v/>
      </c>
      <c r="P1359" s="131" t="str">
        <f t="shared" si="130"/>
        <v/>
      </c>
      <c r="Q1359" s="135" t="str">
        <f t="shared" si="131"/>
        <v/>
      </c>
      <c r="R1359" s="103"/>
      <c r="S1359" s="102"/>
      <c r="T1359" s="102"/>
      <c r="U1359" s="102"/>
    </row>
    <row r="1360" s="93" customFormat="1" customHeight="1" spans="2:21">
      <c r="B1360" s="94"/>
      <c r="C1360" s="95"/>
      <c r="D1360" s="95"/>
      <c r="E1360" s="95"/>
      <c r="F1360" s="96"/>
      <c r="G1360" s="97"/>
      <c r="H1360" s="98"/>
      <c r="I1360" s="129" t="str">
        <f>IF(B1360="","",_xlfn.XLOOKUP(N1360,#REF!,#REF!))</f>
        <v/>
      </c>
      <c r="J1360" s="126" t="str">
        <f>IF(B1360="","",_xlfn.XLOOKUP(N1360,#REF!,冷暖工资表!B:B))</f>
        <v/>
      </c>
      <c r="K1360" s="126" t="str">
        <f t="shared" si="126"/>
        <v/>
      </c>
      <c r="L1360" s="126" t="str">
        <f t="shared" si="127"/>
        <v/>
      </c>
      <c r="M1360" s="126" t="str">
        <f>IF(Q1360="","",_xlfn.XLOOKUP(Q1360,立项!W:W,立项!H:H))</f>
        <v/>
      </c>
      <c r="N1360" s="130" t="str">
        <f t="shared" si="128"/>
        <v/>
      </c>
      <c r="O1360" s="130" t="str">
        <f t="shared" si="129"/>
        <v/>
      </c>
      <c r="P1360" s="131" t="str">
        <f t="shared" si="130"/>
        <v/>
      </c>
      <c r="Q1360" s="135" t="str">
        <f t="shared" si="131"/>
        <v/>
      </c>
      <c r="R1360" s="103"/>
      <c r="S1360" s="102"/>
      <c r="T1360" s="102"/>
      <c r="U1360" s="102"/>
    </row>
    <row r="1361" s="93" customFormat="1" customHeight="1" spans="2:21">
      <c r="B1361" s="94"/>
      <c r="C1361" s="95"/>
      <c r="D1361" s="95"/>
      <c r="E1361" s="95"/>
      <c r="F1361" s="96"/>
      <c r="G1361" s="97"/>
      <c r="H1361" s="98"/>
      <c r="I1361" s="129" t="str">
        <f>IF(B1361="","",_xlfn.XLOOKUP(N1361,#REF!,#REF!))</f>
        <v/>
      </c>
      <c r="J1361" s="126" t="str">
        <f>IF(B1361="","",_xlfn.XLOOKUP(N1361,#REF!,冷暖工资表!B:B))</f>
        <v/>
      </c>
      <c r="K1361" s="126" t="str">
        <f t="shared" si="126"/>
        <v/>
      </c>
      <c r="L1361" s="126" t="str">
        <f t="shared" si="127"/>
        <v/>
      </c>
      <c r="M1361" s="126" t="str">
        <f>IF(Q1361="","",_xlfn.XLOOKUP(Q1361,立项!W:W,立项!H:H))</f>
        <v/>
      </c>
      <c r="N1361" s="130" t="str">
        <f t="shared" si="128"/>
        <v/>
      </c>
      <c r="O1361" s="130" t="str">
        <f t="shared" si="129"/>
        <v/>
      </c>
      <c r="P1361" s="131" t="str">
        <f t="shared" si="130"/>
        <v/>
      </c>
      <c r="Q1361" s="135" t="str">
        <f t="shared" si="131"/>
        <v/>
      </c>
      <c r="R1361" s="103"/>
      <c r="S1361" s="102"/>
      <c r="T1361" s="102"/>
      <c r="U1361" s="102"/>
    </row>
    <row r="1362" s="93" customFormat="1" customHeight="1" spans="2:21">
      <c r="B1362" s="94"/>
      <c r="C1362" s="95"/>
      <c r="D1362" s="95"/>
      <c r="E1362" s="95"/>
      <c r="F1362" s="96"/>
      <c r="G1362" s="97"/>
      <c r="H1362" s="98"/>
      <c r="I1362" s="129" t="str">
        <f>IF(B1362="","",_xlfn.XLOOKUP(N1362,#REF!,#REF!))</f>
        <v/>
      </c>
      <c r="J1362" s="126" t="str">
        <f>IF(B1362="","",_xlfn.XLOOKUP(N1362,#REF!,冷暖工资表!B:B))</f>
        <v/>
      </c>
      <c r="K1362" s="126" t="str">
        <f t="shared" si="126"/>
        <v/>
      </c>
      <c r="L1362" s="126" t="str">
        <f t="shared" si="127"/>
        <v/>
      </c>
      <c r="M1362" s="126" t="str">
        <f>IF(Q1362="","",_xlfn.XLOOKUP(Q1362,立项!W:W,立项!H:H))</f>
        <v/>
      </c>
      <c r="N1362" s="130" t="str">
        <f t="shared" si="128"/>
        <v/>
      </c>
      <c r="O1362" s="130" t="str">
        <f t="shared" si="129"/>
        <v/>
      </c>
      <c r="P1362" s="131" t="str">
        <f t="shared" si="130"/>
        <v/>
      </c>
      <c r="Q1362" s="135" t="str">
        <f t="shared" si="131"/>
        <v/>
      </c>
      <c r="R1362" s="103"/>
      <c r="S1362" s="102"/>
      <c r="T1362" s="102"/>
      <c r="U1362" s="102"/>
    </row>
    <row r="1363" s="93" customFormat="1" customHeight="1" spans="2:21">
      <c r="B1363" s="94"/>
      <c r="C1363" s="95"/>
      <c r="D1363" s="95"/>
      <c r="E1363" s="95"/>
      <c r="F1363" s="96"/>
      <c r="G1363" s="97"/>
      <c r="H1363" s="98"/>
      <c r="I1363" s="129" t="str">
        <f>IF(B1363="","",_xlfn.XLOOKUP(N1363,#REF!,#REF!))</f>
        <v/>
      </c>
      <c r="J1363" s="126" t="str">
        <f>IF(B1363="","",_xlfn.XLOOKUP(N1363,#REF!,冷暖工资表!B:B))</f>
        <v/>
      </c>
      <c r="K1363" s="126" t="str">
        <f t="shared" si="126"/>
        <v/>
      </c>
      <c r="L1363" s="126" t="str">
        <f t="shared" si="127"/>
        <v/>
      </c>
      <c r="M1363" s="126" t="str">
        <f>IF(Q1363="","",_xlfn.XLOOKUP(Q1363,立项!W:W,立项!H:H))</f>
        <v/>
      </c>
      <c r="N1363" s="130" t="str">
        <f t="shared" si="128"/>
        <v/>
      </c>
      <c r="O1363" s="130" t="str">
        <f t="shared" si="129"/>
        <v/>
      </c>
      <c r="P1363" s="131" t="str">
        <f t="shared" si="130"/>
        <v/>
      </c>
      <c r="Q1363" s="135" t="str">
        <f t="shared" si="131"/>
        <v/>
      </c>
      <c r="R1363" s="103"/>
      <c r="S1363" s="102"/>
      <c r="T1363" s="102"/>
      <c r="U1363" s="102"/>
    </row>
    <row r="1364" s="93" customFormat="1" customHeight="1" spans="2:21">
      <c r="B1364" s="94"/>
      <c r="C1364" s="95"/>
      <c r="D1364" s="95"/>
      <c r="E1364" s="95"/>
      <c r="F1364" s="96"/>
      <c r="G1364" s="97"/>
      <c r="H1364" s="98"/>
      <c r="I1364" s="129" t="str">
        <f>IF(B1364="","",_xlfn.XLOOKUP(N1364,#REF!,#REF!))</f>
        <v/>
      </c>
      <c r="J1364" s="126" t="str">
        <f>IF(B1364="","",_xlfn.XLOOKUP(N1364,#REF!,冷暖工资表!B:B))</f>
        <v/>
      </c>
      <c r="K1364" s="126" t="str">
        <f t="shared" si="126"/>
        <v/>
      </c>
      <c r="L1364" s="126" t="str">
        <f t="shared" si="127"/>
        <v/>
      </c>
      <c r="M1364" s="126" t="str">
        <f>IF(Q1364="","",_xlfn.XLOOKUP(Q1364,立项!W:W,立项!H:H))</f>
        <v/>
      </c>
      <c r="N1364" s="130" t="str">
        <f t="shared" si="128"/>
        <v/>
      </c>
      <c r="O1364" s="130" t="str">
        <f t="shared" si="129"/>
        <v/>
      </c>
      <c r="P1364" s="131" t="str">
        <f t="shared" si="130"/>
        <v/>
      </c>
      <c r="Q1364" s="135" t="str">
        <f t="shared" si="131"/>
        <v/>
      </c>
      <c r="R1364" s="103"/>
      <c r="S1364" s="102"/>
      <c r="T1364" s="102"/>
      <c r="U1364" s="102"/>
    </row>
    <row r="1365" s="93" customFormat="1" customHeight="1" spans="2:21">
      <c r="B1365" s="94"/>
      <c r="C1365" s="95"/>
      <c r="D1365" s="95"/>
      <c r="E1365" s="95"/>
      <c r="F1365" s="96"/>
      <c r="G1365" s="97"/>
      <c r="H1365" s="98"/>
      <c r="I1365" s="129" t="str">
        <f>IF(B1365="","",_xlfn.XLOOKUP(N1365,#REF!,#REF!))</f>
        <v/>
      </c>
      <c r="J1365" s="126" t="str">
        <f>IF(B1365="","",_xlfn.XLOOKUP(N1365,#REF!,冷暖工资表!B:B))</f>
        <v/>
      </c>
      <c r="K1365" s="126" t="str">
        <f t="shared" si="126"/>
        <v/>
      </c>
      <c r="L1365" s="126" t="str">
        <f t="shared" si="127"/>
        <v/>
      </c>
      <c r="M1365" s="126" t="str">
        <f>IF(Q1365="","",_xlfn.XLOOKUP(Q1365,立项!W:W,立项!H:H))</f>
        <v/>
      </c>
      <c r="N1365" s="130" t="str">
        <f t="shared" si="128"/>
        <v/>
      </c>
      <c r="O1365" s="130" t="str">
        <f t="shared" si="129"/>
        <v/>
      </c>
      <c r="P1365" s="131" t="str">
        <f t="shared" si="130"/>
        <v/>
      </c>
      <c r="Q1365" s="135" t="str">
        <f t="shared" si="131"/>
        <v/>
      </c>
      <c r="R1365" s="103"/>
      <c r="S1365" s="102"/>
      <c r="T1365" s="102"/>
      <c r="U1365" s="102"/>
    </row>
    <row r="1366" s="93" customFormat="1" customHeight="1" spans="2:21">
      <c r="B1366" s="94"/>
      <c r="C1366" s="95"/>
      <c r="D1366" s="95"/>
      <c r="E1366" s="95"/>
      <c r="F1366" s="96"/>
      <c r="G1366" s="97"/>
      <c r="H1366" s="98"/>
      <c r="I1366" s="129" t="str">
        <f>IF(B1366="","",_xlfn.XLOOKUP(N1366,#REF!,#REF!))</f>
        <v/>
      </c>
      <c r="J1366" s="126" t="str">
        <f>IF(B1366="","",_xlfn.XLOOKUP(N1366,#REF!,冷暖工资表!B:B))</f>
        <v/>
      </c>
      <c r="K1366" s="126" t="str">
        <f t="shared" si="126"/>
        <v/>
      </c>
      <c r="L1366" s="126" t="str">
        <f t="shared" si="127"/>
        <v/>
      </c>
      <c r="M1366" s="126" t="str">
        <f>IF(Q1366="","",_xlfn.XLOOKUP(Q1366,立项!W:W,立项!H:H))</f>
        <v/>
      </c>
      <c r="N1366" s="130" t="str">
        <f t="shared" si="128"/>
        <v/>
      </c>
      <c r="O1366" s="130" t="str">
        <f t="shared" si="129"/>
        <v/>
      </c>
      <c r="P1366" s="131" t="str">
        <f t="shared" si="130"/>
        <v/>
      </c>
      <c r="Q1366" s="135" t="str">
        <f t="shared" si="131"/>
        <v/>
      </c>
      <c r="R1366" s="103"/>
      <c r="S1366" s="102"/>
      <c r="T1366" s="102"/>
      <c r="U1366" s="102"/>
    </row>
    <row r="1367" s="93" customFormat="1" customHeight="1" spans="2:21">
      <c r="B1367" s="94"/>
      <c r="C1367" s="95"/>
      <c r="D1367" s="95"/>
      <c r="E1367" s="95"/>
      <c r="F1367" s="96"/>
      <c r="G1367" s="97"/>
      <c r="H1367" s="98"/>
      <c r="I1367" s="129" t="str">
        <f>IF(B1367="","",_xlfn.XLOOKUP(N1367,#REF!,#REF!))</f>
        <v/>
      </c>
      <c r="J1367" s="126" t="str">
        <f>IF(B1367="","",_xlfn.XLOOKUP(N1367,#REF!,冷暖工资表!B:B))</f>
        <v/>
      </c>
      <c r="K1367" s="126" t="str">
        <f t="shared" si="126"/>
        <v/>
      </c>
      <c r="L1367" s="126" t="str">
        <f t="shared" si="127"/>
        <v/>
      </c>
      <c r="M1367" s="126" t="str">
        <f>IF(Q1367="","",_xlfn.XLOOKUP(Q1367,立项!W:W,立项!H:H))</f>
        <v/>
      </c>
      <c r="N1367" s="130" t="str">
        <f t="shared" si="128"/>
        <v/>
      </c>
      <c r="O1367" s="130" t="str">
        <f t="shared" si="129"/>
        <v/>
      </c>
      <c r="P1367" s="131" t="str">
        <f t="shared" si="130"/>
        <v/>
      </c>
      <c r="Q1367" s="135" t="str">
        <f t="shared" si="131"/>
        <v/>
      </c>
      <c r="R1367" s="103"/>
      <c r="S1367" s="102"/>
      <c r="T1367" s="102"/>
      <c r="U1367" s="102"/>
    </row>
    <row r="1368" s="93" customFormat="1" customHeight="1" spans="2:21">
      <c r="B1368" s="94"/>
      <c r="C1368" s="95"/>
      <c r="D1368" s="95"/>
      <c r="E1368" s="95"/>
      <c r="F1368" s="96"/>
      <c r="G1368" s="97"/>
      <c r="H1368" s="98"/>
      <c r="I1368" s="129" t="str">
        <f>IF(B1368="","",_xlfn.XLOOKUP(N1368,#REF!,#REF!))</f>
        <v/>
      </c>
      <c r="J1368" s="126" t="str">
        <f>IF(B1368="","",_xlfn.XLOOKUP(N1368,#REF!,冷暖工资表!B:B))</f>
        <v/>
      </c>
      <c r="K1368" s="126" t="str">
        <f t="shared" si="126"/>
        <v/>
      </c>
      <c r="L1368" s="126" t="str">
        <f t="shared" si="127"/>
        <v/>
      </c>
      <c r="M1368" s="126" t="str">
        <f>IF(Q1368="","",_xlfn.XLOOKUP(Q1368,立项!W:W,立项!H:H))</f>
        <v/>
      </c>
      <c r="N1368" s="130" t="str">
        <f t="shared" si="128"/>
        <v/>
      </c>
      <c r="O1368" s="130" t="str">
        <f t="shared" si="129"/>
        <v/>
      </c>
      <c r="P1368" s="131" t="str">
        <f t="shared" si="130"/>
        <v/>
      </c>
      <c r="Q1368" s="135" t="str">
        <f t="shared" si="131"/>
        <v/>
      </c>
      <c r="R1368" s="103"/>
      <c r="S1368" s="102"/>
      <c r="T1368" s="102"/>
      <c r="U1368" s="102"/>
    </row>
    <row r="1369" s="93" customFormat="1" customHeight="1" spans="2:21">
      <c r="B1369" s="94"/>
      <c r="C1369" s="95"/>
      <c r="D1369" s="95"/>
      <c r="E1369" s="95"/>
      <c r="F1369" s="96"/>
      <c r="G1369" s="97"/>
      <c r="H1369" s="98"/>
      <c r="I1369" s="129" t="str">
        <f>IF(B1369="","",_xlfn.XLOOKUP(N1369,#REF!,#REF!))</f>
        <v/>
      </c>
      <c r="J1369" s="126" t="str">
        <f>IF(B1369="","",_xlfn.XLOOKUP(N1369,#REF!,冷暖工资表!B:B))</f>
        <v/>
      </c>
      <c r="K1369" s="126" t="str">
        <f t="shared" si="126"/>
        <v/>
      </c>
      <c r="L1369" s="126" t="str">
        <f t="shared" si="127"/>
        <v/>
      </c>
      <c r="M1369" s="126" t="str">
        <f>IF(Q1369="","",_xlfn.XLOOKUP(Q1369,立项!W:W,立项!H:H))</f>
        <v/>
      </c>
      <c r="N1369" s="130" t="str">
        <f t="shared" si="128"/>
        <v/>
      </c>
      <c r="O1369" s="130" t="str">
        <f t="shared" si="129"/>
        <v/>
      </c>
      <c r="P1369" s="131" t="str">
        <f t="shared" si="130"/>
        <v/>
      </c>
      <c r="Q1369" s="135" t="str">
        <f t="shared" si="131"/>
        <v/>
      </c>
      <c r="R1369" s="103"/>
      <c r="S1369" s="102"/>
      <c r="T1369" s="102"/>
      <c r="U1369" s="102"/>
    </row>
    <row r="1370" s="93" customFormat="1" customHeight="1" spans="2:21">
      <c r="B1370" s="94"/>
      <c r="C1370" s="95"/>
      <c r="D1370" s="95"/>
      <c r="E1370" s="95"/>
      <c r="F1370" s="96"/>
      <c r="G1370" s="97"/>
      <c r="H1370" s="98"/>
      <c r="I1370" s="129" t="str">
        <f>IF(B1370="","",_xlfn.XLOOKUP(N1370,#REF!,#REF!))</f>
        <v/>
      </c>
      <c r="J1370" s="126" t="str">
        <f>IF(B1370="","",_xlfn.XLOOKUP(N1370,#REF!,冷暖工资表!B:B))</f>
        <v/>
      </c>
      <c r="K1370" s="126" t="str">
        <f t="shared" si="126"/>
        <v/>
      </c>
      <c r="L1370" s="126" t="str">
        <f t="shared" si="127"/>
        <v/>
      </c>
      <c r="M1370" s="126" t="str">
        <f>IF(Q1370="","",_xlfn.XLOOKUP(Q1370,立项!W:W,立项!H:H))</f>
        <v/>
      </c>
      <c r="N1370" s="130" t="str">
        <f t="shared" si="128"/>
        <v/>
      </c>
      <c r="O1370" s="130" t="str">
        <f t="shared" si="129"/>
        <v/>
      </c>
      <c r="P1370" s="131" t="str">
        <f t="shared" si="130"/>
        <v/>
      </c>
      <c r="Q1370" s="135" t="str">
        <f t="shared" si="131"/>
        <v/>
      </c>
      <c r="R1370" s="103"/>
      <c r="S1370" s="102"/>
      <c r="T1370" s="102"/>
      <c r="U1370" s="102"/>
    </row>
    <row r="1371" s="93" customFormat="1" customHeight="1" spans="2:21">
      <c r="B1371" s="94"/>
      <c r="C1371" s="95"/>
      <c r="D1371" s="95"/>
      <c r="E1371" s="95"/>
      <c r="F1371" s="96"/>
      <c r="G1371" s="97"/>
      <c r="H1371" s="98"/>
      <c r="I1371" s="129" t="str">
        <f>IF(B1371="","",_xlfn.XLOOKUP(N1371,#REF!,#REF!))</f>
        <v/>
      </c>
      <c r="J1371" s="126" t="str">
        <f>IF(B1371="","",_xlfn.XLOOKUP(N1371,#REF!,冷暖工资表!B:B))</f>
        <v/>
      </c>
      <c r="K1371" s="126" t="str">
        <f t="shared" si="126"/>
        <v/>
      </c>
      <c r="L1371" s="126" t="str">
        <f t="shared" si="127"/>
        <v/>
      </c>
      <c r="M1371" s="126" t="str">
        <f>IF(Q1371="","",_xlfn.XLOOKUP(Q1371,立项!W:W,立项!H:H))</f>
        <v/>
      </c>
      <c r="N1371" s="130" t="str">
        <f t="shared" si="128"/>
        <v/>
      </c>
      <c r="O1371" s="130" t="str">
        <f t="shared" si="129"/>
        <v/>
      </c>
      <c r="P1371" s="131" t="str">
        <f t="shared" si="130"/>
        <v/>
      </c>
      <c r="Q1371" s="135" t="str">
        <f t="shared" si="131"/>
        <v/>
      </c>
      <c r="R1371" s="103"/>
      <c r="S1371" s="102"/>
      <c r="T1371" s="102"/>
      <c r="U1371" s="102"/>
    </row>
    <row r="1372" s="93" customFormat="1" customHeight="1" spans="2:21">
      <c r="B1372" s="94"/>
      <c r="C1372" s="95"/>
      <c r="D1372" s="95"/>
      <c r="E1372" s="95"/>
      <c r="F1372" s="96"/>
      <c r="G1372" s="97"/>
      <c r="H1372" s="98"/>
      <c r="I1372" s="129" t="str">
        <f>IF(B1372="","",_xlfn.XLOOKUP(N1372,#REF!,#REF!))</f>
        <v/>
      </c>
      <c r="J1372" s="126" t="str">
        <f>IF(B1372="","",_xlfn.XLOOKUP(N1372,#REF!,冷暖工资表!B:B))</f>
        <v/>
      </c>
      <c r="K1372" s="126" t="str">
        <f t="shared" si="126"/>
        <v/>
      </c>
      <c r="L1372" s="126" t="str">
        <f t="shared" si="127"/>
        <v/>
      </c>
      <c r="M1372" s="126" t="str">
        <f>IF(Q1372="","",_xlfn.XLOOKUP(Q1372,立项!W:W,立项!H:H))</f>
        <v/>
      </c>
      <c r="N1372" s="130" t="str">
        <f t="shared" si="128"/>
        <v/>
      </c>
      <c r="O1372" s="130" t="str">
        <f t="shared" si="129"/>
        <v/>
      </c>
      <c r="P1372" s="131" t="str">
        <f t="shared" si="130"/>
        <v/>
      </c>
      <c r="Q1372" s="135" t="str">
        <f t="shared" si="131"/>
        <v/>
      </c>
      <c r="R1372" s="103"/>
      <c r="S1372" s="102"/>
      <c r="T1372" s="102"/>
      <c r="U1372" s="102"/>
    </row>
    <row r="1373" s="93" customFormat="1" customHeight="1" spans="2:21">
      <c r="B1373" s="94"/>
      <c r="C1373" s="95"/>
      <c r="D1373" s="95"/>
      <c r="E1373" s="95"/>
      <c r="F1373" s="96"/>
      <c r="G1373" s="97"/>
      <c r="H1373" s="98"/>
      <c r="I1373" s="129" t="str">
        <f>IF(B1373="","",_xlfn.XLOOKUP(N1373,#REF!,#REF!))</f>
        <v/>
      </c>
      <c r="J1373" s="126" t="str">
        <f>IF(B1373="","",_xlfn.XLOOKUP(N1373,#REF!,冷暖工资表!B:B))</f>
        <v/>
      </c>
      <c r="K1373" s="126" t="str">
        <f t="shared" si="126"/>
        <v/>
      </c>
      <c r="L1373" s="126" t="str">
        <f t="shared" si="127"/>
        <v/>
      </c>
      <c r="M1373" s="126" t="str">
        <f>IF(Q1373="","",_xlfn.XLOOKUP(Q1373,立项!W:W,立项!H:H))</f>
        <v/>
      </c>
      <c r="N1373" s="130" t="str">
        <f t="shared" si="128"/>
        <v/>
      </c>
      <c r="O1373" s="130" t="str">
        <f t="shared" si="129"/>
        <v/>
      </c>
      <c r="P1373" s="131" t="str">
        <f t="shared" si="130"/>
        <v/>
      </c>
      <c r="Q1373" s="135" t="str">
        <f t="shared" si="131"/>
        <v/>
      </c>
      <c r="R1373" s="103"/>
      <c r="S1373" s="102"/>
      <c r="T1373" s="102"/>
      <c r="U1373" s="102"/>
    </row>
    <row r="1374" s="93" customFormat="1" customHeight="1" spans="2:21">
      <c r="B1374" s="94"/>
      <c r="C1374" s="95"/>
      <c r="D1374" s="95"/>
      <c r="E1374" s="95"/>
      <c r="F1374" s="96"/>
      <c r="G1374" s="97"/>
      <c r="H1374" s="98"/>
      <c r="I1374" s="129" t="str">
        <f>IF(B1374="","",_xlfn.XLOOKUP(N1374,#REF!,#REF!))</f>
        <v/>
      </c>
      <c r="J1374" s="126" t="str">
        <f>IF(B1374="","",_xlfn.XLOOKUP(N1374,#REF!,冷暖工资表!B:B))</f>
        <v/>
      </c>
      <c r="K1374" s="126" t="str">
        <f t="shared" si="126"/>
        <v/>
      </c>
      <c r="L1374" s="126" t="str">
        <f t="shared" si="127"/>
        <v/>
      </c>
      <c r="M1374" s="126" t="str">
        <f>IF(Q1374="","",_xlfn.XLOOKUP(Q1374,立项!W:W,立项!H:H))</f>
        <v/>
      </c>
      <c r="N1374" s="130" t="str">
        <f t="shared" si="128"/>
        <v/>
      </c>
      <c r="O1374" s="130" t="str">
        <f t="shared" si="129"/>
        <v/>
      </c>
      <c r="P1374" s="131" t="str">
        <f t="shared" si="130"/>
        <v/>
      </c>
      <c r="Q1374" s="135" t="str">
        <f t="shared" si="131"/>
        <v/>
      </c>
      <c r="R1374" s="103"/>
      <c r="S1374" s="102"/>
      <c r="T1374" s="102"/>
      <c r="U1374" s="102"/>
    </row>
    <row r="1375" s="93" customFormat="1" customHeight="1" spans="2:21">
      <c r="B1375" s="94"/>
      <c r="C1375" s="95"/>
      <c r="D1375" s="95"/>
      <c r="E1375" s="95"/>
      <c r="F1375" s="96"/>
      <c r="G1375" s="97"/>
      <c r="H1375" s="98"/>
      <c r="I1375" s="129" t="str">
        <f>IF(B1375="","",_xlfn.XLOOKUP(N1375,#REF!,#REF!))</f>
        <v/>
      </c>
      <c r="J1375" s="126" t="str">
        <f>IF(B1375="","",_xlfn.XLOOKUP(N1375,#REF!,冷暖工资表!B:B))</f>
        <v/>
      </c>
      <c r="K1375" s="126" t="str">
        <f t="shared" si="126"/>
        <v/>
      </c>
      <c r="L1375" s="126" t="str">
        <f t="shared" si="127"/>
        <v/>
      </c>
      <c r="M1375" s="126" t="str">
        <f>IF(Q1375="","",_xlfn.XLOOKUP(Q1375,立项!W:W,立项!H:H))</f>
        <v/>
      </c>
      <c r="N1375" s="130" t="str">
        <f t="shared" si="128"/>
        <v/>
      </c>
      <c r="O1375" s="130" t="str">
        <f t="shared" si="129"/>
        <v/>
      </c>
      <c r="P1375" s="131" t="str">
        <f t="shared" si="130"/>
        <v/>
      </c>
      <c r="Q1375" s="135" t="str">
        <f t="shared" si="131"/>
        <v/>
      </c>
      <c r="R1375" s="103"/>
      <c r="S1375" s="102"/>
      <c r="T1375" s="102"/>
      <c r="U1375" s="102"/>
    </row>
    <row r="1376" s="93" customFormat="1" customHeight="1" spans="2:21">
      <c r="B1376" s="94"/>
      <c r="C1376" s="95"/>
      <c r="D1376" s="95"/>
      <c r="E1376" s="95"/>
      <c r="F1376" s="96"/>
      <c r="G1376" s="97"/>
      <c r="H1376" s="98"/>
      <c r="I1376" s="129" t="str">
        <f>IF(B1376="","",_xlfn.XLOOKUP(N1376,#REF!,#REF!))</f>
        <v/>
      </c>
      <c r="J1376" s="126" t="str">
        <f>IF(B1376="","",_xlfn.XLOOKUP(N1376,#REF!,冷暖工资表!B:B))</f>
        <v/>
      </c>
      <c r="K1376" s="126" t="str">
        <f t="shared" si="126"/>
        <v/>
      </c>
      <c r="L1376" s="126" t="str">
        <f t="shared" si="127"/>
        <v/>
      </c>
      <c r="M1376" s="126" t="str">
        <f>IF(Q1376="","",_xlfn.XLOOKUP(Q1376,立项!W:W,立项!H:H))</f>
        <v/>
      </c>
      <c r="N1376" s="130" t="str">
        <f t="shared" si="128"/>
        <v/>
      </c>
      <c r="O1376" s="130" t="str">
        <f t="shared" si="129"/>
        <v/>
      </c>
      <c r="P1376" s="131" t="str">
        <f t="shared" si="130"/>
        <v/>
      </c>
      <c r="Q1376" s="135" t="str">
        <f t="shared" si="131"/>
        <v/>
      </c>
      <c r="R1376" s="103"/>
      <c r="S1376" s="102"/>
      <c r="T1376" s="102"/>
      <c r="U1376" s="102"/>
    </row>
    <row r="1377" s="93" customFormat="1" customHeight="1" spans="2:21">
      <c r="B1377" s="94"/>
      <c r="C1377" s="95"/>
      <c r="D1377" s="95"/>
      <c r="E1377" s="95"/>
      <c r="F1377" s="96"/>
      <c r="G1377" s="97"/>
      <c r="H1377" s="98"/>
      <c r="I1377" s="129" t="str">
        <f>IF(B1377="","",_xlfn.XLOOKUP(N1377,#REF!,#REF!))</f>
        <v/>
      </c>
      <c r="J1377" s="126" t="str">
        <f>IF(B1377="","",_xlfn.XLOOKUP(N1377,#REF!,冷暖工资表!B:B))</f>
        <v/>
      </c>
      <c r="K1377" s="126" t="str">
        <f t="shared" si="126"/>
        <v/>
      </c>
      <c r="L1377" s="126" t="str">
        <f t="shared" si="127"/>
        <v/>
      </c>
      <c r="M1377" s="126" t="str">
        <f>IF(Q1377="","",_xlfn.XLOOKUP(Q1377,立项!W:W,立项!H:H))</f>
        <v/>
      </c>
      <c r="N1377" s="130" t="str">
        <f t="shared" si="128"/>
        <v/>
      </c>
      <c r="O1377" s="130" t="str">
        <f t="shared" si="129"/>
        <v/>
      </c>
      <c r="P1377" s="131" t="str">
        <f t="shared" si="130"/>
        <v/>
      </c>
      <c r="Q1377" s="135" t="str">
        <f t="shared" si="131"/>
        <v/>
      </c>
      <c r="R1377" s="103"/>
      <c r="S1377" s="102"/>
      <c r="T1377" s="102"/>
      <c r="U1377" s="102"/>
    </row>
    <row r="1378" s="93" customFormat="1" customHeight="1" spans="2:21">
      <c r="B1378" s="94"/>
      <c r="C1378" s="95"/>
      <c r="D1378" s="95"/>
      <c r="E1378" s="95"/>
      <c r="F1378" s="96"/>
      <c r="G1378" s="97"/>
      <c r="H1378" s="98"/>
      <c r="I1378" s="129" t="str">
        <f>IF(B1378="","",_xlfn.XLOOKUP(N1378,#REF!,#REF!))</f>
        <v/>
      </c>
      <c r="J1378" s="126" t="str">
        <f>IF(B1378="","",_xlfn.XLOOKUP(N1378,#REF!,冷暖工资表!B:B))</f>
        <v/>
      </c>
      <c r="K1378" s="126" t="str">
        <f t="shared" si="126"/>
        <v/>
      </c>
      <c r="L1378" s="126" t="str">
        <f t="shared" si="127"/>
        <v/>
      </c>
      <c r="M1378" s="126" t="str">
        <f>IF(Q1378="","",_xlfn.XLOOKUP(Q1378,立项!W:W,立项!H:H))</f>
        <v/>
      </c>
      <c r="N1378" s="130" t="str">
        <f t="shared" si="128"/>
        <v/>
      </c>
      <c r="O1378" s="130" t="str">
        <f t="shared" si="129"/>
        <v/>
      </c>
      <c r="P1378" s="131" t="str">
        <f t="shared" si="130"/>
        <v/>
      </c>
      <c r="Q1378" s="135" t="str">
        <f t="shared" si="131"/>
        <v/>
      </c>
      <c r="R1378" s="103"/>
      <c r="S1378" s="102"/>
      <c r="T1378" s="102"/>
      <c r="U1378" s="102"/>
    </row>
    <row r="1379" s="93" customFormat="1" customHeight="1" spans="2:21">
      <c r="B1379" s="94"/>
      <c r="C1379" s="95"/>
      <c r="D1379" s="95"/>
      <c r="E1379" s="95"/>
      <c r="F1379" s="96"/>
      <c r="G1379" s="97"/>
      <c r="H1379" s="98"/>
      <c r="I1379" s="129" t="str">
        <f>IF(B1379="","",_xlfn.XLOOKUP(N1379,#REF!,#REF!))</f>
        <v/>
      </c>
      <c r="J1379" s="126" t="str">
        <f>IF(B1379="","",_xlfn.XLOOKUP(N1379,#REF!,冷暖工资表!B:B))</f>
        <v/>
      </c>
      <c r="K1379" s="126" t="str">
        <f t="shared" si="126"/>
        <v/>
      </c>
      <c r="L1379" s="126" t="str">
        <f t="shared" si="127"/>
        <v/>
      </c>
      <c r="M1379" s="126" t="str">
        <f>IF(Q1379="","",_xlfn.XLOOKUP(Q1379,立项!W:W,立项!H:H))</f>
        <v/>
      </c>
      <c r="N1379" s="130" t="str">
        <f t="shared" si="128"/>
        <v/>
      </c>
      <c r="O1379" s="130" t="str">
        <f t="shared" si="129"/>
        <v/>
      </c>
      <c r="P1379" s="131" t="str">
        <f t="shared" si="130"/>
        <v/>
      </c>
      <c r="Q1379" s="135" t="str">
        <f t="shared" si="131"/>
        <v/>
      </c>
      <c r="R1379" s="103"/>
      <c r="S1379" s="102"/>
      <c r="T1379" s="102"/>
      <c r="U1379" s="102"/>
    </row>
    <row r="1380" s="93" customFormat="1" customHeight="1" spans="2:21">
      <c r="B1380" s="94"/>
      <c r="C1380" s="95"/>
      <c r="D1380" s="95"/>
      <c r="E1380" s="95"/>
      <c r="F1380" s="96"/>
      <c r="G1380" s="97"/>
      <c r="H1380" s="98"/>
      <c r="I1380" s="129" t="str">
        <f>IF(B1380="","",_xlfn.XLOOKUP(N1380,#REF!,#REF!))</f>
        <v/>
      </c>
      <c r="J1380" s="126" t="str">
        <f>IF(B1380="","",_xlfn.XLOOKUP(N1380,#REF!,冷暖工资表!B:B))</f>
        <v/>
      </c>
      <c r="K1380" s="126" t="str">
        <f t="shared" si="126"/>
        <v/>
      </c>
      <c r="L1380" s="126" t="str">
        <f t="shared" si="127"/>
        <v/>
      </c>
      <c r="M1380" s="126" t="str">
        <f>IF(Q1380="","",_xlfn.XLOOKUP(Q1380,立项!W:W,立项!H:H))</f>
        <v/>
      </c>
      <c r="N1380" s="130" t="str">
        <f t="shared" si="128"/>
        <v/>
      </c>
      <c r="O1380" s="130" t="str">
        <f t="shared" si="129"/>
        <v/>
      </c>
      <c r="P1380" s="131" t="str">
        <f t="shared" si="130"/>
        <v/>
      </c>
      <c r="Q1380" s="135" t="str">
        <f t="shared" si="131"/>
        <v/>
      </c>
      <c r="R1380" s="103"/>
      <c r="S1380" s="102"/>
      <c r="T1380" s="102"/>
      <c r="U1380" s="102"/>
    </row>
    <row r="1381" s="93" customFormat="1" customHeight="1" spans="2:21">
      <c r="B1381" s="94"/>
      <c r="C1381" s="95"/>
      <c r="D1381" s="95"/>
      <c r="E1381" s="95"/>
      <c r="F1381" s="96"/>
      <c r="G1381" s="97"/>
      <c r="H1381" s="98"/>
      <c r="I1381" s="129" t="str">
        <f>IF(B1381="","",_xlfn.XLOOKUP(N1381,#REF!,#REF!))</f>
        <v/>
      </c>
      <c r="J1381" s="126" t="str">
        <f>IF(B1381="","",_xlfn.XLOOKUP(N1381,#REF!,冷暖工资表!B:B))</f>
        <v/>
      </c>
      <c r="K1381" s="126" t="str">
        <f t="shared" si="126"/>
        <v/>
      </c>
      <c r="L1381" s="126" t="str">
        <f t="shared" si="127"/>
        <v/>
      </c>
      <c r="M1381" s="126" t="str">
        <f>IF(Q1381="","",_xlfn.XLOOKUP(Q1381,立项!W:W,立项!H:H))</f>
        <v/>
      </c>
      <c r="N1381" s="130" t="str">
        <f t="shared" si="128"/>
        <v/>
      </c>
      <c r="O1381" s="130" t="str">
        <f t="shared" si="129"/>
        <v/>
      </c>
      <c r="P1381" s="131" t="str">
        <f t="shared" si="130"/>
        <v/>
      </c>
      <c r="Q1381" s="135" t="str">
        <f t="shared" si="131"/>
        <v/>
      </c>
      <c r="R1381" s="103"/>
      <c r="S1381" s="102"/>
      <c r="T1381" s="102"/>
      <c r="U1381" s="102"/>
    </row>
    <row r="1382" s="93" customFormat="1" customHeight="1" spans="2:21">
      <c r="B1382" s="94"/>
      <c r="C1382" s="95"/>
      <c r="D1382" s="95"/>
      <c r="E1382" s="95"/>
      <c r="F1382" s="96"/>
      <c r="G1382" s="97"/>
      <c r="H1382" s="98"/>
      <c r="I1382" s="129" t="str">
        <f>IF(B1382="","",_xlfn.XLOOKUP(N1382,#REF!,#REF!))</f>
        <v/>
      </c>
      <c r="J1382" s="126" t="str">
        <f>IF(B1382="","",_xlfn.XLOOKUP(N1382,#REF!,冷暖工资表!B:B))</f>
        <v/>
      </c>
      <c r="K1382" s="126" t="str">
        <f t="shared" si="126"/>
        <v/>
      </c>
      <c r="L1382" s="126" t="str">
        <f t="shared" si="127"/>
        <v/>
      </c>
      <c r="M1382" s="126" t="str">
        <f>IF(Q1382="","",_xlfn.XLOOKUP(Q1382,立项!W:W,立项!H:H))</f>
        <v/>
      </c>
      <c r="N1382" s="130" t="str">
        <f t="shared" si="128"/>
        <v/>
      </c>
      <c r="O1382" s="130" t="str">
        <f t="shared" si="129"/>
        <v/>
      </c>
      <c r="P1382" s="131" t="str">
        <f t="shared" si="130"/>
        <v/>
      </c>
      <c r="Q1382" s="135" t="str">
        <f t="shared" si="131"/>
        <v/>
      </c>
      <c r="R1382" s="103"/>
      <c r="S1382" s="102"/>
      <c r="T1382" s="102"/>
      <c r="U1382" s="102"/>
    </row>
    <row r="1383" s="93" customFormat="1" customHeight="1" spans="2:21">
      <c r="B1383" s="94"/>
      <c r="C1383" s="95"/>
      <c r="D1383" s="95"/>
      <c r="E1383" s="95"/>
      <c r="F1383" s="96"/>
      <c r="G1383" s="97"/>
      <c r="H1383" s="98"/>
      <c r="I1383" s="129" t="str">
        <f>IF(B1383="","",_xlfn.XLOOKUP(N1383,#REF!,#REF!))</f>
        <v/>
      </c>
      <c r="J1383" s="126" t="str">
        <f>IF(B1383="","",_xlfn.XLOOKUP(N1383,#REF!,冷暖工资表!B:B))</f>
        <v/>
      </c>
      <c r="K1383" s="126" t="str">
        <f t="shared" si="126"/>
        <v/>
      </c>
      <c r="L1383" s="126" t="str">
        <f t="shared" si="127"/>
        <v/>
      </c>
      <c r="M1383" s="126" t="str">
        <f>IF(Q1383="","",_xlfn.XLOOKUP(Q1383,立项!W:W,立项!H:H))</f>
        <v/>
      </c>
      <c r="N1383" s="130" t="str">
        <f t="shared" si="128"/>
        <v/>
      </c>
      <c r="O1383" s="130" t="str">
        <f t="shared" si="129"/>
        <v/>
      </c>
      <c r="P1383" s="131" t="str">
        <f t="shared" si="130"/>
        <v/>
      </c>
      <c r="Q1383" s="135" t="str">
        <f t="shared" si="131"/>
        <v/>
      </c>
      <c r="R1383" s="103"/>
      <c r="S1383" s="102"/>
      <c r="T1383" s="102"/>
      <c r="U1383" s="102"/>
    </row>
    <row r="1384" s="93" customFormat="1" customHeight="1" spans="2:21">
      <c r="B1384" s="94"/>
      <c r="C1384" s="95"/>
      <c r="D1384" s="95"/>
      <c r="E1384" s="95"/>
      <c r="F1384" s="96"/>
      <c r="G1384" s="97"/>
      <c r="H1384" s="98"/>
      <c r="I1384" s="129" t="str">
        <f>IF(B1384="","",_xlfn.XLOOKUP(N1384,#REF!,#REF!))</f>
        <v/>
      </c>
      <c r="J1384" s="126" t="str">
        <f>IF(B1384="","",_xlfn.XLOOKUP(N1384,#REF!,冷暖工资表!B:B))</f>
        <v/>
      </c>
      <c r="K1384" s="126" t="str">
        <f t="shared" si="126"/>
        <v/>
      </c>
      <c r="L1384" s="126" t="str">
        <f t="shared" si="127"/>
        <v/>
      </c>
      <c r="M1384" s="126" t="str">
        <f>IF(Q1384="","",_xlfn.XLOOKUP(Q1384,立项!W:W,立项!H:H))</f>
        <v/>
      </c>
      <c r="N1384" s="130" t="str">
        <f t="shared" si="128"/>
        <v/>
      </c>
      <c r="O1384" s="130" t="str">
        <f t="shared" si="129"/>
        <v/>
      </c>
      <c r="P1384" s="131" t="str">
        <f t="shared" si="130"/>
        <v/>
      </c>
      <c r="Q1384" s="135" t="str">
        <f t="shared" si="131"/>
        <v/>
      </c>
      <c r="R1384" s="103"/>
      <c r="S1384" s="102"/>
      <c r="T1384" s="102"/>
      <c r="U1384" s="102"/>
    </row>
    <row r="1385" s="93" customFormat="1" customHeight="1" spans="2:21">
      <c r="B1385" s="94"/>
      <c r="C1385" s="95"/>
      <c r="D1385" s="95"/>
      <c r="E1385" s="95"/>
      <c r="F1385" s="96"/>
      <c r="G1385" s="97"/>
      <c r="H1385" s="98"/>
      <c r="I1385" s="129" t="str">
        <f>IF(B1385="","",_xlfn.XLOOKUP(N1385,#REF!,#REF!))</f>
        <v/>
      </c>
      <c r="J1385" s="126" t="str">
        <f>IF(B1385="","",_xlfn.XLOOKUP(N1385,#REF!,冷暖工资表!B:B))</f>
        <v/>
      </c>
      <c r="K1385" s="126" t="str">
        <f t="shared" si="126"/>
        <v/>
      </c>
      <c r="L1385" s="126" t="str">
        <f t="shared" si="127"/>
        <v/>
      </c>
      <c r="M1385" s="126" t="str">
        <f>IF(Q1385="","",_xlfn.XLOOKUP(Q1385,立项!W:W,立项!H:H))</f>
        <v/>
      </c>
      <c r="N1385" s="130" t="str">
        <f t="shared" si="128"/>
        <v/>
      </c>
      <c r="O1385" s="130" t="str">
        <f t="shared" si="129"/>
        <v/>
      </c>
      <c r="P1385" s="131" t="str">
        <f t="shared" si="130"/>
        <v/>
      </c>
      <c r="Q1385" s="135" t="str">
        <f t="shared" si="131"/>
        <v/>
      </c>
      <c r="R1385" s="103"/>
      <c r="S1385" s="102"/>
      <c r="T1385" s="102"/>
      <c r="U1385" s="102"/>
    </row>
    <row r="1386" s="93" customFormat="1" customHeight="1" spans="2:21">
      <c r="B1386" s="94"/>
      <c r="C1386" s="95"/>
      <c r="D1386" s="95"/>
      <c r="E1386" s="95"/>
      <c r="F1386" s="96"/>
      <c r="G1386" s="97"/>
      <c r="H1386" s="98"/>
      <c r="I1386" s="129" t="str">
        <f>IF(B1386="","",_xlfn.XLOOKUP(N1386,#REF!,#REF!))</f>
        <v/>
      </c>
      <c r="J1386" s="126" t="str">
        <f>IF(B1386="","",_xlfn.XLOOKUP(N1386,#REF!,冷暖工资表!B:B))</f>
        <v/>
      </c>
      <c r="K1386" s="126" t="str">
        <f t="shared" si="126"/>
        <v/>
      </c>
      <c r="L1386" s="126" t="str">
        <f t="shared" si="127"/>
        <v/>
      </c>
      <c r="M1386" s="126" t="str">
        <f>IF(Q1386="","",_xlfn.XLOOKUP(Q1386,立项!W:W,立项!H:H))</f>
        <v/>
      </c>
      <c r="N1386" s="130" t="str">
        <f t="shared" si="128"/>
        <v/>
      </c>
      <c r="O1386" s="130" t="str">
        <f t="shared" si="129"/>
        <v/>
      </c>
      <c r="P1386" s="131" t="str">
        <f t="shared" si="130"/>
        <v/>
      </c>
      <c r="Q1386" s="135" t="str">
        <f t="shared" si="131"/>
        <v/>
      </c>
      <c r="R1386" s="103"/>
      <c r="S1386" s="102"/>
      <c r="T1386" s="102"/>
      <c r="U1386" s="102"/>
    </row>
    <row r="1387" s="93" customFormat="1" customHeight="1" spans="2:21">
      <c r="B1387" s="94"/>
      <c r="C1387" s="95"/>
      <c r="D1387" s="95"/>
      <c r="E1387" s="95"/>
      <c r="F1387" s="96"/>
      <c r="G1387" s="97"/>
      <c r="H1387" s="98"/>
      <c r="I1387" s="129" t="str">
        <f>IF(B1387="","",_xlfn.XLOOKUP(N1387,#REF!,#REF!))</f>
        <v/>
      </c>
      <c r="J1387" s="126" t="str">
        <f>IF(B1387="","",_xlfn.XLOOKUP(N1387,#REF!,冷暖工资表!B:B))</f>
        <v/>
      </c>
      <c r="K1387" s="126" t="str">
        <f t="shared" si="126"/>
        <v/>
      </c>
      <c r="L1387" s="126" t="str">
        <f t="shared" si="127"/>
        <v/>
      </c>
      <c r="M1387" s="126" t="str">
        <f>IF(Q1387="","",_xlfn.XLOOKUP(Q1387,立项!W:W,立项!H:H))</f>
        <v/>
      </c>
      <c r="N1387" s="130" t="str">
        <f t="shared" si="128"/>
        <v/>
      </c>
      <c r="O1387" s="130" t="str">
        <f t="shared" si="129"/>
        <v/>
      </c>
      <c r="P1387" s="131" t="str">
        <f t="shared" si="130"/>
        <v/>
      </c>
      <c r="Q1387" s="135" t="str">
        <f t="shared" si="131"/>
        <v/>
      </c>
      <c r="R1387" s="103"/>
      <c r="S1387" s="102"/>
      <c r="T1387" s="102"/>
      <c r="U1387" s="102"/>
    </row>
    <row r="1388" s="93" customFormat="1" customHeight="1" spans="2:21">
      <c r="B1388" s="94"/>
      <c r="C1388" s="95"/>
      <c r="D1388" s="95"/>
      <c r="E1388" s="95"/>
      <c r="F1388" s="96"/>
      <c r="G1388" s="97"/>
      <c r="H1388" s="98"/>
      <c r="I1388" s="129" t="str">
        <f>IF(B1388="","",_xlfn.XLOOKUP(N1388,#REF!,#REF!))</f>
        <v/>
      </c>
      <c r="J1388" s="126" t="str">
        <f>IF(B1388="","",_xlfn.XLOOKUP(N1388,#REF!,冷暖工资表!B:B))</f>
        <v/>
      </c>
      <c r="K1388" s="126" t="str">
        <f t="shared" si="126"/>
        <v/>
      </c>
      <c r="L1388" s="126" t="str">
        <f t="shared" si="127"/>
        <v/>
      </c>
      <c r="M1388" s="126" t="str">
        <f>IF(Q1388="","",_xlfn.XLOOKUP(Q1388,立项!W:W,立项!H:H))</f>
        <v/>
      </c>
      <c r="N1388" s="130" t="str">
        <f t="shared" si="128"/>
        <v/>
      </c>
      <c r="O1388" s="130" t="str">
        <f t="shared" si="129"/>
        <v/>
      </c>
      <c r="P1388" s="131" t="str">
        <f t="shared" si="130"/>
        <v/>
      </c>
      <c r="Q1388" s="135" t="str">
        <f t="shared" si="131"/>
        <v/>
      </c>
      <c r="R1388" s="103"/>
      <c r="S1388" s="102"/>
      <c r="T1388" s="102"/>
      <c r="U1388" s="102"/>
    </row>
    <row r="1389" s="93" customFormat="1" customHeight="1" spans="2:21">
      <c r="B1389" s="94"/>
      <c r="C1389" s="95"/>
      <c r="D1389" s="95"/>
      <c r="E1389" s="95"/>
      <c r="F1389" s="96"/>
      <c r="G1389" s="97"/>
      <c r="H1389" s="98"/>
      <c r="I1389" s="129" t="str">
        <f>IF(B1389="","",_xlfn.XLOOKUP(N1389,#REF!,#REF!))</f>
        <v/>
      </c>
      <c r="J1389" s="126" t="str">
        <f>IF(B1389="","",_xlfn.XLOOKUP(N1389,#REF!,冷暖工资表!B:B))</f>
        <v/>
      </c>
      <c r="K1389" s="126" t="str">
        <f t="shared" si="126"/>
        <v/>
      </c>
      <c r="L1389" s="126" t="str">
        <f t="shared" si="127"/>
        <v/>
      </c>
      <c r="M1389" s="126" t="str">
        <f>IF(Q1389="","",_xlfn.XLOOKUP(Q1389,立项!W:W,立项!H:H))</f>
        <v/>
      </c>
      <c r="N1389" s="130" t="str">
        <f t="shared" si="128"/>
        <v/>
      </c>
      <c r="O1389" s="130" t="str">
        <f t="shared" si="129"/>
        <v/>
      </c>
      <c r="P1389" s="131" t="str">
        <f t="shared" si="130"/>
        <v/>
      </c>
      <c r="Q1389" s="135" t="str">
        <f t="shared" si="131"/>
        <v/>
      </c>
      <c r="R1389" s="103"/>
      <c r="S1389" s="102"/>
      <c r="T1389" s="102"/>
      <c r="U1389" s="102"/>
    </row>
    <row r="1390" s="93" customFormat="1" customHeight="1" spans="2:21">
      <c r="B1390" s="94"/>
      <c r="C1390" s="95"/>
      <c r="D1390" s="95"/>
      <c r="E1390" s="95"/>
      <c r="F1390" s="96"/>
      <c r="G1390" s="97"/>
      <c r="H1390" s="98"/>
      <c r="I1390" s="129" t="str">
        <f>IF(B1390="","",_xlfn.XLOOKUP(N1390,#REF!,#REF!))</f>
        <v/>
      </c>
      <c r="J1390" s="126" t="str">
        <f>IF(B1390="","",_xlfn.XLOOKUP(N1390,#REF!,冷暖工资表!B:B))</f>
        <v/>
      </c>
      <c r="K1390" s="126" t="str">
        <f t="shared" si="126"/>
        <v/>
      </c>
      <c r="L1390" s="126" t="str">
        <f t="shared" si="127"/>
        <v/>
      </c>
      <c r="M1390" s="126" t="str">
        <f>IF(Q1390="","",_xlfn.XLOOKUP(Q1390,立项!W:W,立项!H:H))</f>
        <v/>
      </c>
      <c r="N1390" s="130" t="str">
        <f t="shared" si="128"/>
        <v/>
      </c>
      <c r="O1390" s="130" t="str">
        <f t="shared" si="129"/>
        <v/>
      </c>
      <c r="P1390" s="131" t="str">
        <f t="shared" si="130"/>
        <v/>
      </c>
      <c r="Q1390" s="135" t="str">
        <f t="shared" si="131"/>
        <v/>
      </c>
      <c r="R1390" s="103"/>
      <c r="S1390" s="102"/>
      <c r="T1390" s="102"/>
      <c r="U1390" s="102"/>
    </row>
    <row r="1391" s="93" customFormat="1" customHeight="1" spans="2:21">
      <c r="B1391" s="94"/>
      <c r="C1391" s="95"/>
      <c r="D1391" s="95"/>
      <c r="E1391" s="95"/>
      <c r="F1391" s="96"/>
      <c r="G1391" s="97"/>
      <c r="H1391" s="98"/>
      <c r="I1391" s="129" t="str">
        <f>IF(B1391="","",_xlfn.XLOOKUP(N1391,#REF!,#REF!))</f>
        <v/>
      </c>
      <c r="J1391" s="126" t="str">
        <f>IF(B1391="","",_xlfn.XLOOKUP(N1391,#REF!,冷暖工资表!B:B))</f>
        <v/>
      </c>
      <c r="K1391" s="126" t="str">
        <f t="shared" si="126"/>
        <v/>
      </c>
      <c r="L1391" s="126" t="str">
        <f t="shared" si="127"/>
        <v/>
      </c>
      <c r="M1391" s="126" t="str">
        <f>IF(Q1391="","",_xlfn.XLOOKUP(Q1391,立项!W:W,立项!H:H))</f>
        <v/>
      </c>
      <c r="N1391" s="130" t="str">
        <f t="shared" si="128"/>
        <v/>
      </c>
      <c r="O1391" s="130" t="str">
        <f t="shared" si="129"/>
        <v/>
      </c>
      <c r="P1391" s="131" t="str">
        <f t="shared" si="130"/>
        <v/>
      </c>
      <c r="Q1391" s="135" t="str">
        <f t="shared" si="131"/>
        <v/>
      </c>
      <c r="R1391" s="103"/>
      <c r="S1391" s="102"/>
      <c r="T1391" s="102"/>
      <c r="U1391" s="102"/>
    </row>
    <row r="1392" s="93" customFormat="1" customHeight="1" spans="2:21">
      <c r="B1392" s="94"/>
      <c r="C1392" s="95"/>
      <c r="D1392" s="95"/>
      <c r="E1392" s="95"/>
      <c r="F1392" s="96"/>
      <c r="G1392" s="97"/>
      <c r="H1392" s="98"/>
      <c r="I1392" s="129" t="str">
        <f>IF(B1392="","",_xlfn.XLOOKUP(N1392,#REF!,#REF!))</f>
        <v/>
      </c>
      <c r="J1392" s="126" t="str">
        <f>IF(B1392="","",_xlfn.XLOOKUP(N1392,#REF!,冷暖工资表!B:B))</f>
        <v/>
      </c>
      <c r="K1392" s="126" t="str">
        <f t="shared" si="126"/>
        <v/>
      </c>
      <c r="L1392" s="126" t="str">
        <f t="shared" si="127"/>
        <v/>
      </c>
      <c r="M1392" s="126" t="str">
        <f>IF(Q1392="","",_xlfn.XLOOKUP(Q1392,立项!W:W,立项!H:H))</f>
        <v/>
      </c>
      <c r="N1392" s="130" t="str">
        <f t="shared" si="128"/>
        <v/>
      </c>
      <c r="O1392" s="130" t="str">
        <f t="shared" si="129"/>
        <v/>
      </c>
      <c r="P1392" s="131" t="str">
        <f t="shared" si="130"/>
        <v/>
      </c>
      <c r="Q1392" s="135" t="str">
        <f t="shared" si="131"/>
        <v/>
      </c>
      <c r="R1392" s="103"/>
      <c r="S1392" s="102"/>
      <c r="T1392" s="102"/>
      <c r="U1392" s="102"/>
    </row>
    <row r="1393" s="93" customFormat="1" customHeight="1" spans="2:21">
      <c r="B1393" s="94"/>
      <c r="C1393" s="95"/>
      <c r="D1393" s="95"/>
      <c r="E1393" s="95"/>
      <c r="F1393" s="96"/>
      <c r="G1393" s="97"/>
      <c r="H1393" s="98"/>
      <c r="I1393" s="129" t="str">
        <f>IF(B1393="","",_xlfn.XLOOKUP(N1393,#REF!,#REF!))</f>
        <v/>
      </c>
      <c r="J1393" s="126" t="str">
        <f>IF(B1393="","",_xlfn.XLOOKUP(N1393,#REF!,冷暖工资表!B:B))</f>
        <v/>
      </c>
      <c r="K1393" s="126" t="str">
        <f t="shared" si="126"/>
        <v/>
      </c>
      <c r="L1393" s="126" t="str">
        <f t="shared" si="127"/>
        <v/>
      </c>
      <c r="M1393" s="126" t="str">
        <f>IF(Q1393="","",_xlfn.XLOOKUP(Q1393,立项!W:W,立项!H:H))</f>
        <v/>
      </c>
      <c r="N1393" s="130" t="str">
        <f t="shared" si="128"/>
        <v/>
      </c>
      <c r="O1393" s="130" t="str">
        <f t="shared" si="129"/>
        <v/>
      </c>
      <c r="P1393" s="131" t="str">
        <f t="shared" si="130"/>
        <v/>
      </c>
      <c r="Q1393" s="135" t="str">
        <f t="shared" si="131"/>
        <v/>
      </c>
      <c r="R1393" s="103"/>
      <c r="S1393" s="102"/>
      <c r="T1393" s="102"/>
      <c r="U1393" s="102"/>
    </row>
    <row r="1394" s="93" customFormat="1" customHeight="1" spans="2:21">
      <c r="B1394" s="94"/>
      <c r="C1394" s="95"/>
      <c r="D1394" s="95"/>
      <c r="E1394" s="95"/>
      <c r="F1394" s="96"/>
      <c r="G1394" s="97"/>
      <c r="H1394" s="98"/>
      <c r="I1394" s="129" t="str">
        <f>IF(B1394="","",_xlfn.XLOOKUP(N1394,#REF!,#REF!))</f>
        <v/>
      </c>
      <c r="J1394" s="126" t="str">
        <f>IF(B1394="","",_xlfn.XLOOKUP(N1394,#REF!,冷暖工资表!B:B))</f>
        <v/>
      </c>
      <c r="K1394" s="126" t="str">
        <f t="shared" si="126"/>
        <v/>
      </c>
      <c r="L1394" s="126" t="str">
        <f t="shared" si="127"/>
        <v/>
      </c>
      <c r="M1394" s="126" t="str">
        <f>IF(Q1394="","",_xlfn.XLOOKUP(Q1394,立项!W:W,立项!H:H))</f>
        <v/>
      </c>
      <c r="N1394" s="130" t="str">
        <f t="shared" si="128"/>
        <v/>
      </c>
      <c r="O1394" s="130" t="str">
        <f t="shared" si="129"/>
        <v/>
      </c>
      <c r="P1394" s="131" t="str">
        <f t="shared" si="130"/>
        <v/>
      </c>
      <c r="Q1394" s="135" t="str">
        <f t="shared" si="131"/>
        <v/>
      </c>
      <c r="R1394" s="103"/>
      <c r="S1394" s="102"/>
      <c r="T1394" s="102"/>
      <c r="U1394" s="102"/>
    </row>
    <row r="1395" s="93" customFormat="1" customHeight="1" spans="2:21">
      <c r="B1395" s="94"/>
      <c r="C1395" s="95"/>
      <c r="D1395" s="95"/>
      <c r="E1395" s="95"/>
      <c r="F1395" s="96"/>
      <c r="G1395" s="97"/>
      <c r="H1395" s="98"/>
      <c r="I1395" s="129" t="str">
        <f>IF(B1395="","",_xlfn.XLOOKUP(N1395,#REF!,#REF!))</f>
        <v/>
      </c>
      <c r="J1395" s="126" t="str">
        <f>IF(B1395="","",_xlfn.XLOOKUP(N1395,#REF!,冷暖工资表!B:B))</f>
        <v/>
      </c>
      <c r="K1395" s="126" t="str">
        <f t="shared" si="126"/>
        <v/>
      </c>
      <c r="L1395" s="126" t="str">
        <f t="shared" si="127"/>
        <v/>
      </c>
      <c r="M1395" s="126" t="str">
        <f>IF(Q1395="","",_xlfn.XLOOKUP(Q1395,立项!W:W,立项!H:H))</f>
        <v/>
      </c>
      <c r="N1395" s="130" t="str">
        <f t="shared" si="128"/>
        <v/>
      </c>
      <c r="O1395" s="130" t="str">
        <f t="shared" si="129"/>
        <v/>
      </c>
      <c r="P1395" s="131" t="str">
        <f t="shared" si="130"/>
        <v/>
      </c>
      <c r="Q1395" s="135" t="str">
        <f t="shared" si="131"/>
        <v/>
      </c>
      <c r="R1395" s="103"/>
      <c r="S1395" s="102"/>
      <c r="T1395" s="102"/>
      <c r="U1395" s="102"/>
    </row>
    <row r="1396" s="93" customFormat="1" customHeight="1" spans="2:21">
      <c r="B1396" s="94"/>
      <c r="C1396" s="95"/>
      <c r="D1396" s="95"/>
      <c r="E1396" s="95"/>
      <c r="F1396" s="96"/>
      <c r="G1396" s="97"/>
      <c r="H1396" s="98"/>
      <c r="I1396" s="129" t="str">
        <f>IF(B1396="","",_xlfn.XLOOKUP(N1396,#REF!,#REF!))</f>
        <v/>
      </c>
      <c r="J1396" s="126" t="str">
        <f>IF(B1396="","",_xlfn.XLOOKUP(N1396,#REF!,冷暖工资表!B:B))</f>
        <v/>
      </c>
      <c r="K1396" s="126" t="str">
        <f t="shared" si="126"/>
        <v/>
      </c>
      <c r="L1396" s="126" t="str">
        <f t="shared" si="127"/>
        <v/>
      </c>
      <c r="M1396" s="126" t="str">
        <f>IF(Q1396="","",_xlfn.XLOOKUP(Q1396,立项!W:W,立项!H:H))</f>
        <v/>
      </c>
      <c r="N1396" s="130" t="str">
        <f t="shared" si="128"/>
        <v/>
      </c>
      <c r="O1396" s="130" t="str">
        <f t="shared" si="129"/>
        <v/>
      </c>
      <c r="P1396" s="131" t="str">
        <f t="shared" si="130"/>
        <v/>
      </c>
      <c r="Q1396" s="135" t="str">
        <f t="shared" si="131"/>
        <v/>
      </c>
      <c r="R1396" s="103"/>
      <c r="S1396" s="102"/>
      <c r="T1396" s="102"/>
      <c r="U1396" s="102"/>
    </row>
    <row r="1397" s="93" customFormat="1" customHeight="1" spans="2:21">
      <c r="B1397" s="94"/>
      <c r="C1397" s="95"/>
      <c r="D1397" s="95"/>
      <c r="E1397" s="95"/>
      <c r="F1397" s="96"/>
      <c r="G1397" s="97"/>
      <c r="H1397" s="98"/>
      <c r="I1397" s="129" t="str">
        <f>IF(B1397="","",_xlfn.XLOOKUP(N1397,#REF!,#REF!))</f>
        <v/>
      </c>
      <c r="J1397" s="126" t="str">
        <f>IF(B1397="","",_xlfn.XLOOKUP(N1397,#REF!,冷暖工资表!B:B))</f>
        <v/>
      </c>
      <c r="K1397" s="126" t="str">
        <f t="shared" si="126"/>
        <v/>
      </c>
      <c r="L1397" s="126" t="str">
        <f t="shared" si="127"/>
        <v/>
      </c>
      <c r="M1397" s="126" t="str">
        <f>IF(Q1397="","",_xlfn.XLOOKUP(Q1397,立项!W:W,立项!H:H))</f>
        <v/>
      </c>
      <c r="N1397" s="130" t="str">
        <f t="shared" si="128"/>
        <v/>
      </c>
      <c r="O1397" s="130" t="str">
        <f t="shared" si="129"/>
        <v/>
      </c>
      <c r="P1397" s="131" t="str">
        <f t="shared" si="130"/>
        <v/>
      </c>
      <c r="Q1397" s="135" t="str">
        <f t="shared" si="131"/>
        <v/>
      </c>
      <c r="R1397" s="103"/>
      <c r="S1397" s="102"/>
      <c r="T1397" s="102"/>
      <c r="U1397" s="102"/>
    </row>
    <row r="1398" s="93" customFormat="1" customHeight="1" spans="2:21">
      <c r="B1398" s="94"/>
      <c r="C1398" s="95"/>
      <c r="D1398" s="95"/>
      <c r="E1398" s="95"/>
      <c r="F1398" s="96"/>
      <c r="G1398" s="97"/>
      <c r="H1398" s="98"/>
      <c r="I1398" s="129" t="str">
        <f>IF(B1398="","",_xlfn.XLOOKUP(N1398,#REF!,#REF!))</f>
        <v/>
      </c>
      <c r="J1398" s="126" t="str">
        <f>IF(B1398="","",_xlfn.XLOOKUP(N1398,#REF!,冷暖工资表!B:B))</f>
        <v/>
      </c>
      <c r="K1398" s="126" t="str">
        <f t="shared" si="126"/>
        <v/>
      </c>
      <c r="L1398" s="126" t="str">
        <f t="shared" si="127"/>
        <v/>
      </c>
      <c r="M1398" s="126" t="str">
        <f>IF(Q1398="","",_xlfn.XLOOKUP(Q1398,立项!W:W,立项!H:H))</f>
        <v/>
      </c>
      <c r="N1398" s="130" t="str">
        <f t="shared" si="128"/>
        <v/>
      </c>
      <c r="O1398" s="130" t="str">
        <f t="shared" si="129"/>
        <v/>
      </c>
      <c r="P1398" s="131" t="str">
        <f t="shared" si="130"/>
        <v/>
      </c>
      <c r="Q1398" s="135" t="str">
        <f t="shared" si="131"/>
        <v/>
      </c>
      <c r="R1398" s="103"/>
      <c r="S1398" s="102"/>
      <c r="T1398" s="102"/>
      <c r="U1398" s="102"/>
    </row>
    <row r="1399" s="93" customFormat="1" customHeight="1" spans="2:21">
      <c r="B1399" s="94"/>
      <c r="C1399" s="95"/>
      <c r="D1399" s="95"/>
      <c r="E1399" s="95"/>
      <c r="F1399" s="96"/>
      <c r="G1399" s="97"/>
      <c r="H1399" s="98"/>
      <c r="I1399" s="129" t="str">
        <f>IF(B1399="","",_xlfn.XLOOKUP(N1399,#REF!,#REF!))</f>
        <v/>
      </c>
      <c r="J1399" s="126" t="str">
        <f>IF(B1399="","",_xlfn.XLOOKUP(N1399,#REF!,冷暖工资表!B:B))</f>
        <v/>
      </c>
      <c r="K1399" s="126" t="str">
        <f t="shared" si="126"/>
        <v/>
      </c>
      <c r="L1399" s="126" t="str">
        <f t="shared" si="127"/>
        <v/>
      </c>
      <c r="M1399" s="126" t="str">
        <f>IF(Q1399="","",_xlfn.XLOOKUP(Q1399,立项!W:W,立项!H:H))</f>
        <v/>
      </c>
      <c r="N1399" s="130" t="str">
        <f t="shared" si="128"/>
        <v/>
      </c>
      <c r="O1399" s="130" t="str">
        <f t="shared" si="129"/>
        <v/>
      </c>
      <c r="P1399" s="131" t="str">
        <f t="shared" si="130"/>
        <v/>
      </c>
      <c r="Q1399" s="135" t="str">
        <f t="shared" si="131"/>
        <v/>
      </c>
      <c r="R1399" s="103"/>
      <c r="S1399" s="102"/>
      <c r="T1399" s="102"/>
      <c r="U1399" s="102"/>
    </row>
    <row r="1400" s="93" customFormat="1" customHeight="1" spans="2:21">
      <c r="B1400" s="94"/>
      <c r="C1400" s="95"/>
      <c r="D1400" s="95"/>
      <c r="E1400" s="95"/>
      <c r="F1400" s="96"/>
      <c r="G1400" s="97"/>
      <c r="H1400" s="98"/>
      <c r="I1400" s="129" t="str">
        <f>IF(B1400="","",_xlfn.XLOOKUP(N1400,#REF!,#REF!))</f>
        <v/>
      </c>
      <c r="J1400" s="126" t="str">
        <f>IF(B1400="","",_xlfn.XLOOKUP(N1400,#REF!,冷暖工资表!B:B))</f>
        <v/>
      </c>
      <c r="K1400" s="126" t="str">
        <f t="shared" si="126"/>
        <v/>
      </c>
      <c r="L1400" s="126" t="str">
        <f t="shared" si="127"/>
        <v/>
      </c>
      <c r="M1400" s="126" t="str">
        <f>IF(Q1400="","",_xlfn.XLOOKUP(Q1400,立项!W:W,立项!H:H))</f>
        <v/>
      </c>
      <c r="N1400" s="130" t="str">
        <f t="shared" si="128"/>
        <v/>
      </c>
      <c r="O1400" s="130" t="str">
        <f t="shared" si="129"/>
        <v/>
      </c>
      <c r="P1400" s="131" t="str">
        <f t="shared" si="130"/>
        <v/>
      </c>
      <c r="Q1400" s="135" t="str">
        <f t="shared" si="131"/>
        <v/>
      </c>
      <c r="R1400" s="103"/>
      <c r="S1400" s="102"/>
      <c r="T1400" s="102"/>
      <c r="U1400" s="102"/>
    </row>
    <row r="1401" s="93" customFormat="1" customHeight="1" spans="2:21">
      <c r="B1401" s="94"/>
      <c r="C1401" s="95"/>
      <c r="D1401" s="95"/>
      <c r="E1401" s="95"/>
      <c r="F1401" s="96"/>
      <c r="G1401" s="97"/>
      <c r="H1401" s="98"/>
      <c r="I1401" s="129" t="str">
        <f>IF(B1401="","",_xlfn.XLOOKUP(N1401,#REF!,#REF!))</f>
        <v/>
      </c>
      <c r="J1401" s="126" t="str">
        <f>IF(B1401="","",_xlfn.XLOOKUP(N1401,#REF!,冷暖工资表!B:B))</f>
        <v/>
      </c>
      <c r="K1401" s="126" t="str">
        <f t="shared" si="126"/>
        <v/>
      </c>
      <c r="L1401" s="126" t="str">
        <f t="shared" si="127"/>
        <v/>
      </c>
      <c r="M1401" s="126" t="str">
        <f>IF(Q1401="","",_xlfn.XLOOKUP(Q1401,立项!W:W,立项!H:H))</f>
        <v/>
      </c>
      <c r="N1401" s="130" t="str">
        <f t="shared" si="128"/>
        <v/>
      </c>
      <c r="O1401" s="130" t="str">
        <f t="shared" si="129"/>
        <v/>
      </c>
      <c r="P1401" s="131" t="str">
        <f t="shared" si="130"/>
        <v/>
      </c>
      <c r="Q1401" s="135" t="str">
        <f t="shared" si="131"/>
        <v/>
      </c>
      <c r="R1401" s="103"/>
      <c r="S1401" s="102"/>
      <c r="T1401" s="102"/>
      <c r="U1401" s="102"/>
    </row>
    <row r="1402" s="93" customFormat="1" customHeight="1" spans="2:21">
      <c r="B1402" s="94"/>
      <c r="C1402" s="95"/>
      <c r="D1402" s="95"/>
      <c r="E1402" s="95"/>
      <c r="F1402" s="96"/>
      <c r="G1402" s="97"/>
      <c r="H1402" s="98"/>
      <c r="I1402" s="129" t="str">
        <f>IF(B1402="","",_xlfn.XLOOKUP(N1402,#REF!,#REF!))</f>
        <v/>
      </c>
      <c r="J1402" s="126" t="str">
        <f>IF(B1402="","",_xlfn.XLOOKUP(N1402,#REF!,冷暖工资表!B:B))</f>
        <v/>
      </c>
      <c r="K1402" s="126" t="str">
        <f t="shared" si="126"/>
        <v/>
      </c>
      <c r="L1402" s="126" t="str">
        <f t="shared" si="127"/>
        <v/>
      </c>
      <c r="M1402" s="126" t="str">
        <f>IF(Q1402="","",_xlfn.XLOOKUP(Q1402,立项!W:W,立项!H:H))</f>
        <v/>
      </c>
      <c r="N1402" s="130" t="str">
        <f t="shared" si="128"/>
        <v/>
      </c>
      <c r="O1402" s="130" t="str">
        <f t="shared" si="129"/>
        <v/>
      </c>
      <c r="P1402" s="131" t="str">
        <f t="shared" si="130"/>
        <v/>
      </c>
      <c r="Q1402" s="135" t="str">
        <f t="shared" si="131"/>
        <v/>
      </c>
      <c r="R1402" s="103"/>
      <c r="S1402" s="102"/>
      <c r="T1402" s="102"/>
      <c r="U1402" s="102"/>
    </row>
    <row r="1403" s="93" customFormat="1" customHeight="1" spans="2:21">
      <c r="B1403" s="94"/>
      <c r="C1403" s="95"/>
      <c r="D1403" s="95"/>
      <c r="E1403" s="95"/>
      <c r="F1403" s="96"/>
      <c r="G1403" s="97"/>
      <c r="H1403" s="98"/>
      <c r="I1403" s="129" t="str">
        <f>IF(B1403="","",_xlfn.XLOOKUP(N1403,#REF!,#REF!))</f>
        <v/>
      </c>
      <c r="J1403" s="126" t="str">
        <f>IF(B1403="","",_xlfn.XLOOKUP(N1403,#REF!,冷暖工资表!B:B))</f>
        <v/>
      </c>
      <c r="K1403" s="126" t="str">
        <f t="shared" si="126"/>
        <v/>
      </c>
      <c r="L1403" s="126" t="str">
        <f t="shared" si="127"/>
        <v/>
      </c>
      <c r="M1403" s="126" t="str">
        <f>IF(Q1403="","",_xlfn.XLOOKUP(Q1403,立项!W:W,立项!H:H))</f>
        <v/>
      </c>
      <c r="N1403" s="130" t="str">
        <f t="shared" si="128"/>
        <v/>
      </c>
      <c r="O1403" s="130" t="str">
        <f t="shared" si="129"/>
        <v/>
      </c>
      <c r="P1403" s="131" t="str">
        <f t="shared" si="130"/>
        <v/>
      </c>
      <c r="Q1403" s="135" t="str">
        <f t="shared" si="131"/>
        <v/>
      </c>
      <c r="R1403" s="103"/>
      <c r="S1403" s="102"/>
      <c r="T1403" s="102"/>
      <c r="U1403" s="102"/>
    </row>
    <row r="1404" s="93" customFormat="1" customHeight="1" spans="2:21">
      <c r="B1404" s="94"/>
      <c r="C1404" s="95"/>
      <c r="D1404" s="95"/>
      <c r="E1404" s="95"/>
      <c r="F1404" s="96"/>
      <c r="G1404" s="97"/>
      <c r="H1404" s="98"/>
      <c r="I1404" s="129" t="str">
        <f>IF(B1404="","",_xlfn.XLOOKUP(N1404,#REF!,#REF!))</f>
        <v/>
      </c>
      <c r="J1404" s="126" t="str">
        <f>IF(B1404="","",_xlfn.XLOOKUP(N1404,#REF!,冷暖工资表!B:B))</f>
        <v/>
      </c>
      <c r="K1404" s="126" t="str">
        <f t="shared" si="126"/>
        <v/>
      </c>
      <c r="L1404" s="126" t="str">
        <f t="shared" si="127"/>
        <v/>
      </c>
      <c r="M1404" s="126" t="str">
        <f>IF(Q1404="","",_xlfn.XLOOKUP(Q1404,立项!W:W,立项!H:H))</f>
        <v/>
      </c>
      <c r="N1404" s="130" t="str">
        <f t="shared" si="128"/>
        <v/>
      </c>
      <c r="O1404" s="130" t="str">
        <f t="shared" si="129"/>
        <v/>
      </c>
      <c r="P1404" s="131" t="str">
        <f t="shared" si="130"/>
        <v/>
      </c>
      <c r="Q1404" s="135" t="str">
        <f t="shared" si="131"/>
        <v/>
      </c>
      <c r="R1404" s="103"/>
      <c r="S1404" s="102"/>
      <c r="T1404" s="102"/>
      <c r="U1404" s="102"/>
    </row>
    <row r="1405" s="93" customFormat="1" customHeight="1" spans="2:21">
      <c r="B1405" s="94"/>
      <c r="C1405" s="95"/>
      <c r="D1405" s="95"/>
      <c r="E1405" s="95"/>
      <c r="F1405" s="96"/>
      <c r="G1405" s="97"/>
      <c r="H1405" s="98"/>
      <c r="I1405" s="129" t="str">
        <f>IF(B1405="","",_xlfn.XLOOKUP(N1405,#REF!,#REF!))</f>
        <v/>
      </c>
      <c r="J1405" s="126" t="str">
        <f>IF(B1405="","",_xlfn.XLOOKUP(N1405,#REF!,冷暖工资表!B:B))</f>
        <v/>
      </c>
      <c r="K1405" s="126" t="str">
        <f t="shared" si="126"/>
        <v/>
      </c>
      <c r="L1405" s="126" t="str">
        <f t="shared" si="127"/>
        <v/>
      </c>
      <c r="M1405" s="126" t="str">
        <f>IF(Q1405="","",_xlfn.XLOOKUP(Q1405,立项!W:W,立项!H:H))</f>
        <v/>
      </c>
      <c r="N1405" s="130" t="str">
        <f t="shared" si="128"/>
        <v/>
      </c>
      <c r="O1405" s="130" t="str">
        <f t="shared" si="129"/>
        <v/>
      </c>
      <c r="P1405" s="131" t="str">
        <f t="shared" si="130"/>
        <v/>
      </c>
      <c r="Q1405" s="135" t="str">
        <f t="shared" si="131"/>
        <v/>
      </c>
      <c r="R1405" s="103"/>
      <c r="S1405" s="102"/>
      <c r="T1405" s="102"/>
      <c r="U1405" s="102"/>
    </row>
    <row r="1406" s="93" customFormat="1" customHeight="1" spans="2:21">
      <c r="B1406" s="94"/>
      <c r="C1406" s="95"/>
      <c r="D1406" s="95"/>
      <c r="E1406" s="95"/>
      <c r="F1406" s="96"/>
      <c r="G1406" s="97"/>
      <c r="H1406" s="98"/>
      <c r="I1406" s="129" t="str">
        <f>IF(B1406="","",_xlfn.XLOOKUP(N1406,#REF!,#REF!))</f>
        <v/>
      </c>
      <c r="J1406" s="126" t="str">
        <f>IF(B1406="","",_xlfn.XLOOKUP(N1406,#REF!,冷暖工资表!B:B))</f>
        <v/>
      </c>
      <c r="K1406" s="126" t="str">
        <f t="shared" si="126"/>
        <v/>
      </c>
      <c r="L1406" s="126" t="str">
        <f t="shared" si="127"/>
        <v/>
      </c>
      <c r="M1406" s="126" t="str">
        <f>IF(Q1406="","",_xlfn.XLOOKUP(Q1406,立项!W:W,立项!H:H))</f>
        <v/>
      </c>
      <c r="N1406" s="130" t="str">
        <f t="shared" si="128"/>
        <v/>
      </c>
      <c r="O1406" s="130" t="str">
        <f t="shared" si="129"/>
        <v/>
      </c>
      <c r="P1406" s="131" t="str">
        <f t="shared" si="130"/>
        <v/>
      </c>
      <c r="Q1406" s="135" t="str">
        <f t="shared" si="131"/>
        <v/>
      </c>
      <c r="R1406" s="103"/>
      <c r="S1406" s="102"/>
      <c r="T1406" s="102"/>
      <c r="U1406" s="102"/>
    </row>
    <row r="1407" s="93" customFormat="1" customHeight="1" spans="2:21">
      <c r="B1407" s="94"/>
      <c r="C1407" s="95"/>
      <c r="D1407" s="95"/>
      <c r="E1407" s="95"/>
      <c r="F1407" s="96"/>
      <c r="G1407" s="97"/>
      <c r="H1407" s="98"/>
      <c r="I1407" s="129" t="str">
        <f>IF(B1407="","",_xlfn.XLOOKUP(N1407,#REF!,#REF!))</f>
        <v/>
      </c>
      <c r="J1407" s="126" t="str">
        <f>IF(B1407="","",_xlfn.XLOOKUP(N1407,#REF!,冷暖工资表!B:B))</f>
        <v/>
      </c>
      <c r="K1407" s="126" t="str">
        <f t="shared" si="126"/>
        <v/>
      </c>
      <c r="L1407" s="126" t="str">
        <f t="shared" si="127"/>
        <v/>
      </c>
      <c r="M1407" s="126" t="str">
        <f>IF(Q1407="","",_xlfn.XLOOKUP(Q1407,立项!W:W,立项!H:H))</f>
        <v/>
      </c>
      <c r="N1407" s="130" t="str">
        <f t="shared" si="128"/>
        <v/>
      </c>
      <c r="O1407" s="130" t="str">
        <f t="shared" si="129"/>
        <v/>
      </c>
      <c r="P1407" s="131" t="str">
        <f t="shared" si="130"/>
        <v/>
      </c>
      <c r="Q1407" s="135" t="str">
        <f t="shared" si="131"/>
        <v/>
      </c>
      <c r="R1407" s="103"/>
      <c r="S1407" s="102"/>
      <c r="T1407" s="102"/>
      <c r="U1407" s="102"/>
    </row>
    <row r="1408" s="93" customFormat="1" customHeight="1" spans="2:21">
      <c r="B1408" s="94"/>
      <c r="C1408" s="95"/>
      <c r="D1408" s="95"/>
      <c r="E1408" s="95"/>
      <c r="F1408" s="96"/>
      <c r="G1408" s="97"/>
      <c r="H1408" s="98"/>
      <c r="I1408" s="129" t="str">
        <f>IF(B1408="","",_xlfn.XLOOKUP(N1408,#REF!,#REF!))</f>
        <v/>
      </c>
      <c r="J1408" s="126" t="str">
        <f>IF(B1408="","",_xlfn.XLOOKUP(N1408,#REF!,冷暖工资表!B:B))</f>
        <v/>
      </c>
      <c r="K1408" s="126" t="str">
        <f t="shared" si="126"/>
        <v/>
      </c>
      <c r="L1408" s="126" t="str">
        <f t="shared" si="127"/>
        <v/>
      </c>
      <c r="M1408" s="126" t="str">
        <f>IF(Q1408="","",_xlfn.XLOOKUP(Q1408,立项!W:W,立项!H:H))</f>
        <v/>
      </c>
      <c r="N1408" s="130" t="str">
        <f t="shared" si="128"/>
        <v/>
      </c>
      <c r="O1408" s="130" t="str">
        <f t="shared" si="129"/>
        <v/>
      </c>
      <c r="P1408" s="131" t="str">
        <f t="shared" si="130"/>
        <v/>
      </c>
      <c r="Q1408" s="135" t="str">
        <f t="shared" si="131"/>
        <v/>
      </c>
      <c r="R1408" s="103"/>
      <c r="S1408" s="102"/>
      <c r="T1408" s="102"/>
      <c r="U1408" s="102"/>
    </row>
    <row r="1409" s="93" customFormat="1" customHeight="1" spans="2:21">
      <c r="B1409" s="94"/>
      <c r="C1409" s="95"/>
      <c r="D1409" s="95"/>
      <c r="E1409" s="95"/>
      <c r="F1409" s="96"/>
      <c r="G1409" s="97"/>
      <c r="H1409" s="98"/>
      <c r="I1409" s="129" t="str">
        <f>IF(B1409="","",_xlfn.XLOOKUP(N1409,#REF!,#REF!))</f>
        <v/>
      </c>
      <c r="J1409" s="126" t="str">
        <f>IF(B1409="","",_xlfn.XLOOKUP(N1409,#REF!,冷暖工资表!B:B))</f>
        <v/>
      </c>
      <c r="K1409" s="126" t="str">
        <f t="shared" si="126"/>
        <v/>
      </c>
      <c r="L1409" s="126" t="str">
        <f t="shared" si="127"/>
        <v/>
      </c>
      <c r="M1409" s="126" t="str">
        <f>IF(Q1409="","",_xlfn.XLOOKUP(Q1409,立项!W:W,立项!H:H))</f>
        <v/>
      </c>
      <c r="N1409" s="130" t="str">
        <f t="shared" si="128"/>
        <v/>
      </c>
      <c r="O1409" s="130" t="str">
        <f t="shared" si="129"/>
        <v/>
      </c>
      <c r="P1409" s="131" t="str">
        <f t="shared" si="130"/>
        <v/>
      </c>
      <c r="Q1409" s="135" t="str">
        <f t="shared" si="131"/>
        <v/>
      </c>
      <c r="R1409" s="103"/>
      <c r="S1409" s="102"/>
      <c r="T1409" s="102"/>
      <c r="U1409" s="102"/>
    </row>
    <row r="1410" s="93" customFormat="1" customHeight="1" spans="2:21">
      <c r="B1410" s="94"/>
      <c r="C1410" s="95"/>
      <c r="D1410" s="95"/>
      <c r="E1410" s="95"/>
      <c r="F1410" s="96"/>
      <c r="G1410" s="97"/>
      <c r="H1410" s="98"/>
      <c r="I1410" s="129" t="str">
        <f>IF(B1410="","",_xlfn.XLOOKUP(N1410,#REF!,#REF!))</f>
        <v/>
      </c>
      <c r="J1410" s="126" t="str">
        <f>IF(B1410="","",_xlfn.XLOOKUP(N1410,#REF!,冷暖工资表!B:B))</f>
        <v/>
      </c>
      <c r="K1410" s="126" t="str">
        <f t="shared" ref="K1410:K1473" si="132">IF(F1410="","",F1410-L1410)</f>
        <v/>
      </c>
      <c r="L1410" s="126" t="str">
        <f t="shared" ref="L1410:L1473" si="133">IF(F1410="","",F1410*G1410/(1+G1410))</f>
        <v/>
      </c>
      <c r="M1410" s="126" t="str">
        <f>IF(Q1410="","",_xlfn.XLOOKUP(Q1410,立项!W:W,立项!H:H))</f>
        <v/>
      </c>
      <c r="N1410" s="130" t="str">
        <f t="shared" ref="N1410:N1473" si="134">IF(H1410="","",LEFT(B1410,7))</f>
        <v/>
      </c>
      <c r="O1410" s="130" t="str">
        <f t="shared" ref="O1410:O1473" si="135">IF(H1410="","",MONTH(H1410))</f>
        <v/>
      </c>
      <c r="P1410" s="131" t="str">
        <f t="shared" ref="P1410:P1473" si="136">IF(H1410="","",DAY(H1410))</f>
        <v/>
      </c>
      <c r="Q1410" s="135" t="str">
        <f t="shared" ref="Q1410:Q1473" si="137">IF(B1410="","",MID(B1410,9,16))</f>
        <v/>
      </c>
      <c r="R1410" s="103"/>
      <c r="S1410" s="102"/>
      <c r="T1410" s="102"/>
      <c r="U1410" s="102"/>
    </row>
    <row r="1411" s="93" customFormat="1" customHeight="1" spans="2:21">
      <c r="B1411" s="94"/>
      <c r="C1411" s="95"/>
      <c r="D1411" s="95"/>
      <c r="E1411" s="95"/>
      <c r="F1411" s="96"/>
      <c r="G1411" s="97"/>
      <c r="H1411" s="98"/>
      <c r="I1411" s="129" t="str">
        <f>IF(B1411="","",_xlfn.XLOOKUP(N1411,#REF!,#REF!))</f>
        <v/>
      </c>
      <c r="J1411" s="126" t="str">
        <f>IF(B1411="","",_xlfn.XLOOKUP(N1411,#REF!,冷暖工资表!B:B))</f>
        <v/>
      </c>
      <c r="K1411" s="126" t="str">
        <f t="shared" si="132"/>
        <v/>
      </c>
      <c r="L1411" s="126" t="str">
        <f t="shared" si="133"/>
        <v/>
      </c>
      <c r="M1411" s="126" t="str">
        <f>IF(Q1411="","",_xlfn.XLOOKUP(Q1411,立项!W:W,立项!H:H))</f>
        <v/>
      </c>
      <c r="N1411" s="130" t="str">
        <f t="shared" si="134"/>
        <v/>
      </c>
      <c r="O1411" s="130" t="str">
        <f t="shared" si="135"/>
        <v/>
      </c>
      <c r="P1411" s="131" t="str">
        <f t="shared" si="136"/>
        <v/>
      </c>
      <c r="Q1411" s="135" t="str">
        <f t="shared" si="137"/>
        <v/>
      </c>
      <c r="R1411" s="103"/>
      <c r="S1411" s="102"/>
      <c r="T1411" s="102"/>
      <c r="U1411" s="102"/>
    </row>
    <row r="1412" s="93" customFormat="1" customHeight="1" spans="2:21">
      <c r="B1412" s="94"/>
      <c r="C1412" s="95"/>
      <c r="D1412" s="95"/>
      <c r="E1412" s="95"/>
      <c r="F1412" s="96"/>
      <c r="G1412" s="97"/>
      <c r="H1412" s="98"/>
      <c r="I1412" s="129" t="str">
        <f>IF(B1412="","",_xlfn.XLOOKUP(N1412,#REF!,#REF!))</f>
        <v/>
      </c>
      <c r="J1412" s="126" t="str">
        <f>IF(B1412="","",_xlfn.XLOOKUP(N1412,#REF!,冷暖工资表!B:B))</f>
        <v/>
      </c>
      <c r="K1412" s="126" t="str">
        <f t="shared" si="132"/>
        <v/>
      </c>
      <c r="L1412" s="126" t="str">
        <f t="shared" si="133"/>
        <v/>
      </c>
      <c r="M1412" s="126" t="str">
        <f>IF(Q1412="","",_xlfn.XLOOKUP(Q1412,立项!W:W,立项!H:H))</f>
        <v/>
      </c>
      <c r="N1412" s="130" t="str">
        <f t="shared" si="134"/>
        <v/>
      </c>
      <c r="O1412" s="130" t="str">
        <f t="shared" si="135"/>
        <v/>
      </c>
      <c r="P1412" s="131" t="str">
        <f t="shared" si="136"/>
        <v/>
      </c>
      <c r="Q1412" s="135" t="str">
        <f t="shared" si="137"/>
        <v/>
      </c>
      <c r="R1412" s="103"/>
      <c r="S1412" s="102"/>
      <c r="T1412" s="102"/>
      <c r="U1412" s="102"/>
    </row>
    <row r="1413" s="93" customFormat="1" customHeight="1" spans="2:21">
      <c r="B1413" s="94"/>
      <c r="C1413" s="95"/>
      <c r="D1413" s="95"/>
      <c r="E1413" s="95"/>
      <c r="F1413" s="96"/>
      <c r="G1413" s="97"/>
      <c r="H1413" s="98"/>
      <c r="I1413" s="129" t="str">
        <f>IF(B1413="","",_xlfn.XLOOKUP(N1413,#REF!,#REF!))</f>
        <v/>
      </c>
      <c r="J1413" s="126" t="str">
        <f>IF(B1413="","",_xlfn.XLOOKUP(N1413,#REF!,冷暖工资表!B:B))</f>
        <v/>
      </c>
      <c r="K1413" s="126" t="str">
        <f t="shared" si="132"/>
        <v/>
      </c>
      <c r="L1413" s="126" t="str">
        <f t="shared" si="133"/>
        <v/>
      </c>
      <c r="M1413" s="126" t="str">
        <f>IF(Q1413="","",_xlfn.XLOOKUP(Q1413,立项!W:W,立项!H:H))</f>
        <v/>
      </c>
      <c r="N1413" s="130" t="str">
        <f t="shared" si="134"/>
        <v/>
      </c>
      <c r="O1413" s="130" t="str">
        <f t="shared" si="135"/>
        <v/>
      </c>
      <c r="P1413" s="131" t="str">
        <f t="shared" si="136"/>
        <v/>
      </c>
      <c r="Q1413" s="135" t="str">
        <f t="shared" si="137"/>
        <v/>
      </c>
      <c r="R1413" s="103"/>
      <c r="S1413" s="102"/>
      <c r="T1413" s="102"/>
      <c r="U1413" s="102"/>
    </row>
    <row r="1414" s="93" customFormat="1" customHeight="1" spans="2:21">
      <c r="B1414" s="94"/>
      <c r="C1414" s="95"/>
      <c r="D1414" s="95"/>
      <c r="E1414" s="95"/>
      <c r="F1414" s="96"/>
      <c r="G1414" s="97"/>
      <c r="H1414" s="98"/>
      <c r="I1414" s="129" t="str">
        <f>IF(B1414="","",_xlfn.XLOOKUP(N1414,#REF!,#REF!))</f>
        <v/>
      </c>
      <c r="J1414" s="126" t="str">
        <f>IF(B1414="","",_xlfn.XLOOKUP(N1414,#REF!,冷暖工资表!B:B))</f>
        <v/>
      </c>
      <c r="K1414" s="126" t="str">
        <f t="shared" si="132"/>
        <v/>
      </c>
      <c r="L1414" s="126" t="str">
        <f t="shared" si="133"/>
        <v/>
      </c>
      <c r="M1414" s="126" t="str">
        <f>IF(Q1414="","",_xlfn.XLOOKUP(Q1414,立项!W:W,立项!H:H))</f>
        <v/>
      </c>
      <c r="N1414" s="130" t="str">
        <f t="shared" si="134"/>
        <v/>
      </c>
      <c r="O1414" s="130" t="str">
        <f t="shared" si="135"/>
        <v/>
      </c>
      <c r="P1414" s="131" t="str">
        <f t="shared" si="136"/>
        <v/>
      </c>
      <c r="Q1414" s="135" t="str">
        <f t="shared" si="137"/>
        <v/>
      </c>
      <c r="R1414" s="103"/>
      <c r="S1414" s="102"/>
      <c r="T1414" s="102"/>
      <c r="U1414" s="102"/>
    </row>
    <row r="1415" s="93" customFormat="1" customHeight="1" spans="2:21">
      <c r="B1415" s="94"/>
      <c r="C1415" s="95"/>
      <c r="D1415" s="95"/>
      <c r="E1415" s="95"/>
      <c r="F1415" s="96"/>
      <c r="G1415" s="97"/>
      <c r="H1415" s="98"/>
      <c r="I1415" s="129" t="str">
        <f>IF(B1415="","",_xlfn.XLOOKUP(N1415,#REF!,#REF!))</f>
        <v/>
      </c>
      <c r="J1415" s="126" t="str">
        <f>IF(B1415="","",_xlfn.XLOOKUP(N1415,#REF!,冷暖工资表!B:B))</f>
        <v/>
      </c>
      <c r="K1415" s="126" t="str">
        <f t="shared" si="132"/>
        <v/>
      </c>
      <c r="L1415" s="126" t="str">
        <f t="shared" si="133"/>
        <v/>
      </c>
      <c r="M1415" s="126" t="str">
        <f>IF(Q1415="","",_xlfn.XLOOKUP(Q1415,立项!W:W,立项!H:H))</f>
        <v/>
      </c>
      <c r="N1415" s="130" t="str">
        <f t="shared" si="134"/>
        <v/>
      </c>
      <c r="O1415" s="130" t="str">
        <f t="shared" si="135"/>
        <v/>
      </c>
      <c r="P1415" s="131" t="str">
        <f t="shared" si="136"/>
        <v/>
      </c>
      <c r="Q1415" s="135" t="str">
        <f t="shared" si="137"/>
        <v/>
      </c>
      <c r="R1415" s="103"/>
      <c r="S1415" s="102"/>
      <c r="T1415" s="102"/>
      <c r="U1415" s="102"/>
    </row>
    <row r="1416" s="93" customFormat="1" customHeight="1" spans="2:21">
      <c r="B1416" s="94"/>
      <c r="C1416" s="95"/>
      <c r="D1416" s="95"/>
      <c r="E1416" s="95"/>
      <c r="F1416" s="96"/>
      <c r="G1416" s="97"/>
      <c r="H1416" s="98"/>
      <c r="I1416" s="129" t="str">
        <f>IF(B1416="","",_xlfn.XLOOKUP(N1416,#REF!,#REF!))</f>
        <v/>
      </c>
      <c r="J1416" s="126" t="str">
        <f>IF(B1416="","",_xlfn.XLOOKUP(N1416,#REF!,冷暖工资表!B:B))</f>
        <v/>
      </c>
      <c r="K1416" s="126" t="str">
        <f t="shared" si="132"/>
        <v/>
      </c>
      <c r="L1416" s="126" t="str">
        <f t="shared" si="133"/>
        <v/>
      </c>
      <c r="M1416" s="126" t="str">
        <f>IF(Q1416="","",_xlfn.XLOOKUP(Q1416,立项!W:W,立项!H:H))</f>
        <v/>
      </c>
      <c r="N1416" s="130" t="str">
        <f t="shared" si="134"/>
        <v/>
      </c>
      <c r="O1416" s="130" t="str">
        <f t="shared" si="135"/>
        <v/>
      </c>
      <c r="P1416" s="131" t="str">
        <f t="shared" si="136"/>
        <v/>
      </c>
      <c r="Q1416" s="135" t="str">
        <f t="shared" si="137"/>
        <v/>
      </c>
      <c r="R1416" s="103"/>
      <c r="S1416" s="102"/>
      <c r="T1416" s="102"/>
      <c r="U1416" s="102"/>
    </row>
    <row r="1417" s="93" customFormat="1" customHeight="1" spans="2:21">
      <c r="B1417" s="94"/>
      <c r="C1417" s="95"/>
      <c r="D1417" s="95"/>
      <c r="E1417" s="95"/>
      <c r="F1417" s="96"/>
      <c r="G1417" s="97"/>
      <c r="H1417" s="98"/>
      <c r="I1417" s="129" t="str">
        <f>IF(B1417="","",_xlfn.XLOOKUP(N1417,#REF!,#REF!))</f>
        <v/>
      </c>
      <c r="J1417" s="126" t="str">
        <f>IF(B1417="","",_xlfn.XLOOKUP(N1417,#REF!,冷暖工资表!B:B))</f>
        <v/>
      </c>
      <c r="K1417" s="126" t="str">
        <f t="shared" si="132"/>
        <v/>
      </c>
      <c r="L1417" s="126" t="str">
        <f t="shared" si="133"/>
        <v/>
      </c>
      <c r="M1417" s="126" t="str">
        <f>IF(Q1417="","",_xlfn.XLOOKUP(Q1417,立项!W:W,立项!H:H))</f>
        <v/>
      </c>
      <c r="N1417" s="130" t="str">
        <f t="shared" si="134"/>
        <v/>
      </c>
      <c r="O1417" s="130" t="str">
        <f t="shared" si="135"/>
        <v/>
      </c>
      <c r="P1417" s="131" t="str">
        <f t="shared" si="136"/>
        <v/>
      </c>
      <c r="Q1417" s="135" t="str">
        <f t="shared" si="137"/>
        <v/>
      </c>
      <c r="R1417" s="103"/>
      <c r="S1417" s="102"/>
      <c r="T1417" s="102"/>
      <c r="U1417" s="102"/>
    </row>
    <row r="1418" s="93" customFormat="1" customHeight="1" spans="2:21">
      <c r="B1418" s="94"/>
      <c r="C1418" s="95"/>
      <c r="D1418" s="95"/>
      <c r="E1418" s="95"/>
      <c r="F1418" s="96"/>
      <c r="G1418" s="97"/>
      <c r="H1418" s="98"/>
      <c r="I1418" s="129" t="str">
        <f>IF(B1418="","",_xlfn.XLOOKUP(N1418,#REF!,#REF!))</f>
        <v/>
      </c>
      <c r="J1418" s="126" t="str">
        <f>IF(B1418="","",_xlfn.XLOOKUP(N1418,#REF!,冷暖工资表!B:B))</f>
        <v/>
      </c>
      <c r="K1418" s="126" t="str">
        <f t="shared" si="132"/>
        <v/>
      </c>
      <c r="L1418" s="126" t="str">
        <f t="shared" si="133"/>
        <v/>
      </c>
      <c r="M1418" s="126" t="str">
        <f>IF(Q1418="","",_xlfn.XLOOKUP(Q1418,立项!W:W,立项!H:H))</f>
        <v/>
      </c>
      <c r="N1418" s="130" t="str">
        <f t="shared" si="134"/>
        <v/>
      </c>
      <c r="O1418" s="130" t="str">
        <f t="shared" si="135"/>
        <v/>
      </c>
      <c r="P1418" s="131" t="str">
        <f t="shared" si="136"/>
        <v/>
      </c>
      <c r="Q1418" s="135" t="str">
        <f t="shared" si="137"/>
        <v/>
      </c>
      <c r="R1418" s="103"/>
      <c r="S1418" s="102"/>
      <c r="T1418" s="102"/>
      <c r="U1418" s="102"/>
    </row>
    <row r="1419" s="93" customFormat="1" customHeight="1" spans="2:21">
      <c r="B1419" s="94"/>
      <c r="C1419" s="95"/>
      <c r="D1419" s="95"/>
      <c r="E1419" s="95"/>
      <c r="F1419" s="96"/>
      <c r="G1419" s="97"/>
      <c r="H1419" s="98"/>
      <c r="I1419" s="129" t="str">
        <f>IF(B1419="","",_xlfn.XLOOKUP(N1419,#REF!,#REF!))</f>
        <v/>
      </c>
      <c r="J1419" s="126" t="str">
        <f>IF(B1419="","",_xlfn.XLOOKUP(N1419,#REF!,冷暖工资表!B:B))</f>
        <v/>
      </c>
      <c r="K1419" s="126" t="str">
        <f t="shared" si="132"/>
        <v/>
      </c>
      <c r="L1419" s="126" t="str">
        <f t="shared" si="133"/>
        <v/>
      </c>
      <c r="M1419" s="126" t="str">
        <f>IF(Q1419="","",_xlfn.XLOOKUP(Q1419,立项!W:W,立项!H:H))</f>
        <v/>
      </c>
      <c r="N1419" s="130" t="str">
        <f t="shared" si="134"/>
        <v/>
      </c>
      <c r="O1419" s="130" t="str">
        <f t="shared" si="135"/>
        <v/>
      </c>
      <c r="P1419" s="131" t="str">
        <f t="shared" si="136"/>
        <v/>
      </c>
      <c r="Q1419" s="135" t="str">
        <f t="shared" si="137"/>
        <v/>
      </c>
      <c r="R1419" s="103"/>
      <c r="S1419" s="102"/>
      <c r="T1419" s="102"/>
      <c r="U1419" s="102"/>
    </row>
    <row r="1420" s="93" customFormat="1" customHeight="1" spans="2:21">
      <c r="B1420" s="94"/>
      <c r="C1420" s="95"/>
      <c r="D1420" s="95"/>
      <c r="E1420" s="95"/>
      <c r="F1420" s="96"/>
      <c r="G1420" s="97"/>
      <c r="H1420" s="98"/>
      <c r="I1420" s="129" t="str">
        <f>IF(B1420="","",_xlfn.XLOOKUP(N1420,#REF!,#REF!))</f>
        <v/>
      </c>
      <c r="J1420" s="126" t="str">
        <f>IF(B1420="","",_xlfn.XLOOKUP(N1420,#REF!,冷暖工资表!B:B))</f>
        <v/>
      </c>
      <c r="K1420" s="126" t="str">
        <f t="shared" si="132"/>
        <v/>
      </c>
      <c r="L1420" s="126" t="str">
        <f t="shared" si="133"/>
        <v/>
      </c>
      <c r="M1420" s="126" t="str">
        <f>IF(Q1420="","",_xlfn.XLOOKUP(Q1420,立项!W:W,立项!H:H))</f>
        <v/>
      </c>
      <c r="N1420" s="130" t="str">
        <f t="shared" si="134"/>
        <v/>
      </c>
      <c r="O1420" s="130" t="str">
        <f t="shared" si="135"/>
        <v/>
      </c>
      <c r="P1420" s="131" t="str">
        <f t="shared" si="136"/>
        <v/>
      </c>
      <c r="Q1420" s="135" t="str">
        <f t="shared" si="137"/>
        <v/>
      </c>
      <c r="R1420" s="103"/>
      <c r="S1420" s="102"/>
      <c r="T1420" s="102"/>
      <c r="U1420" s="102"/>
    </row>
    <row r="1421" s="93" customFormat="1" customHeight="1" spans="2:21">
      <c r="B1421" s="94"/>
      <c r="C1421" s="95"/>
      <c r="D1421" s="95"/>
      <c r="E1421" s="95"/>
      <c r="F1421" s="96"/>
      <c r="G1421" s="97"/>
      <c r="H1421" s="98"/>
      <c r="I1421" s="129" t="str">
        <f>IF(B1421="","",_xlfn.XLOOKUP(N1421,#REF!,#REF!))</f>
        <v/>
      </c>
      <c r="J1421" s="126" t="str">
        <f>IF(B1421="","",_xlfn.XLOOKUP(N1421,#REF!,冷暖工资表!B:B))</f>
        <v/>
      </c>
      <c r="K1421" s="126" t="str">
        <f t="shared" si="132"/>
        <v/>
      </c>
      <c r="L1421" s="126" t="str">
        <f t="shared" si="133"/>
        <v/>
      </c>
      <c r="M1421" s="126" t="str">
        <f>IF(Q1421="","",_xlfn.XLOOKUP(Q1421,立项!W:W,立项!H:H))</f>
        <v/>
      </c>
      <c r="N1421" s="130" t="str">
        <f t="shared" si="134"/>
        <v/>
      </c>
      <c r="O1421" s="130" t="str">
        <f t="shared" si="135"/>
        <v/>
      </c>
      <c r="P1421" s="131" t="str">
        <f t="shared" si="136"/>
        <v/>
      </c>
      <c r="Q1421" s="135" t="str">
        <f t="shared" si="137"/>
        <v/>
      </c>
      <c r="R1421" s="103"/>
      <c r="S1421" s="102"/>
      <c r="T1421" s="102"/>
      <c r="U1421" s="102"/>
    </row>
    <row r="1422" s="93" customFormat="1" customHeight="1" spans="2:21">
      <c r="B1422" s="94"/>
      <c r="C1422" s="95"/>
      <c r="D1422" s="95"/>
      <c r="E1422" s="95"/>
      <c r="F1422" s="96"/>
      <c r="G1422" s="97"/>
      <c r="H1422" s="98"/>
      <c r="I1422" s="129" t="str">
        <f>IF(B1422="","",_xlfn.XLOOKUP(N1422,#REF!,#REF!))</f>
        <v/>
      </c>
      <c r="J1422" s="126" t="str">
        <f>IF(B1422="","",_xlfn.XLOOKUP(N1422,#REF!,冷暖工资表!B:B))</f>
        <v/>
      </c>
      <c r="K1422" s="126" t="str">
        <f t="shared" si="132"/>
        <v/>
      </c>
      <c r="L1422" s="126" t="str">
        <f t="shared" si="133"/>
        <v/>
      </c>
      <c r="M1422" s="126" t="str">
        <f>IF(Q1422="","",_xlfn.XLOOKUP(Q1422,立项!W:W,立项!H:H))</f>
        <v/>
      </c>
      <c r="N1422" s="130" t="str">
        <f t="shared" si="134"/>
        <v/>
      </c>
      <c r="O1422" s="130" t="str">
        <f t="shared" si="135"/>
        <v/>
      </c>
      <c r="P1422" s="131" t="str">
        <f t="shared" si="136"/>
        <v/>
      </c>
      <c r="Q1422" s="135" t="str">
        <f t="shared" si="137"/>
        <v/>
      </c>
      <c r="R1422" s="103"/>
      <c r="S1422" s="102"/>
      <c r="T1422" s="102"/>
      <c r="U1422" s="102"/>
    </row>
    <row r="1423" s="93" customFormat="1" customHeight="1" spans="2:21">
      <c r="B1423" s="94"/>
      <c r="C1423" s="95"/>
      <c r="D1423" s="95"/>
      <c r="E1423" s="95"/>
      <c r="F1423" s="96"/>
      <c r="G1423" s="97"/>
      <c r="H1423" s="98"/>
      <c r="I1423" s="129" t="str">
        <f>IF(B1423="","",_xlfn.XLOOKUP(N1423,#REF!,#REF!))</f>
        <v/>
      </c>
      <c r="J1423" s="126" t="str">
        <f>IF(B1423="","",_xlfn.XLOOKUP(N1423,#REF!,冷暖工资表!B:B))</f>
        <v/>
      </c>
      <c r="K1423" s="126" t="str">
        <f t="shared" si="132"/>
        <v/>
      </c>
      <c r="L1423" s="126" t="str">
        <f t="shared" si="133"/>
        <v/>
      </c>
      <c r="M1423" s="126" t="str">
        <f>IF(Q1423="","",_xlfn.XLOOKUP(Q1423,立项!W:W,立项!H:H))</f>
        <v/>
      </c>
      <c r="N1423" s="130" t="str">
        <f t="shared" si="134"/>
        <v/>
      </c>
      <c r="O1423" s="130" t="str">
        <f t="shared" si="135"/>
        <v/>
      </c>
      <c r="P1423" s="131" t="str">
        <f t="shared" si="136"/>
        <v/>
      </c>
      <c r="Q1423" s="135" t="str">
        <f t="shared" si="137"/>
        <v/>
      </c>
      <c r="R1423" s="103"/>
      <c r="S1423" s="102"/>
      <c r="T1423" s="102"/>
      <c r="U1423" s="102"/>
    </row>
    <row r="1424" s="93" customFormat="1" customHeight="1" spans="2:21">
      <c r="B1424" s="94"/>
      <c r="C1424" s="95"/>
      <c r="D1424" s="95"/>
      <c r="E1424" s="95"/>
      <c r="F1424" s="96"/>
      <c r="G1424" s="97"/>
      <c r="H1424" s="98"/>
      <c r="I1424" s="129" t="str">
        <f>IF(B1424="","",_xlfn.XLOOKUP(N1424,#REF!,#REF!))</f>
        <v/>
      </c>
      <c r="J1424" s="126" t="str">
        <f>IF(B1424="","",_xlfn.XLOOKUP(N1424,#REF!,冷暖工资表!B:B))</f>
        <v/>
      </c>
      <c r="K1424" s="126" t="str">
        <f t="shared" si="132"/>
        <v/>
      </c>
      <c r="L1424" s="126" t="str">
        <f t="shared" si="133"/>
        <v/>
      </c>
      <c r="M1424" s="126" t="str">
        <f>IF(Q1424="","",_xlfn.XLOOKUP(Q1424,立项!W:W,立项!H:H))</f>
        <v/>
      </c>
      <c r="N1424" s="130" t="str">
        <f t="shared" si="134"/>
        <v/>
      </c>
      <c r="O1424" s="130" t="str">
        <f t="shared" si="135"/>
        <v/>
      </c>
      <c r="P1424" s="131" t="str">
        <f t="shared" si="136"/>
        <v/>
      </c>
      <c r="Q1424" s="135" t="str">
        <f t="shared" si="137"/>
        <v/>
      </c>
      <c r="R1424" s="103"/>
      <c r="S1424" s="102"/>
      <c r="T1424" s="102"/>
      <c r="U1424" s="102"/>
    </row>
    <row r="1425" s="93" customFormat="1" customHeight="1" spans="2:21">
      <c r="B1425" s="94"/>
      <c r="C1425" s="95"/>
      <c r="D1425" s="95"/>
      <c r="E1425" s="95"/>
      <c r="F1425" s="96"/>
      <c r="G1425" s="97"/>
      <c r="H1425" s="98"/>
      <c r="I1425" s="129" t="str">
        <f>IF(B1425="","",_xlfn.XLOOKUP(N1425,#REF!,#REF!))</f>
        <v/>
      </c>
      <c r="J1425" s="126" t="str">
        <f>IF(B1425="","",_xlfn.XLOOKUP(N1425,#REF!,冷暖工资表!B:B))</f>
        <v/>
      </c>
      <c r="K1425" s="126" t="str">
        <f t="shared" si="132"/>
        <v/>
      </c>
      <c r="L1425" s="126" t="str">
        <f t="shared" si="133"/>
        <v/>
      </c>
      <c r="M1425" s="126" t="str">
        <f>IF(Q1425="","",_xlfn.XLOOKUP(Q1425,立项!W:W,立项!H:H))</f>
        <v/>
      </c>
      <c r="N1425" s="130" t="str">
        <f t="shared" si="134"/>
        <v/>
      </c>
      <c r="O1425" s="130" t="str">
        <f t="shared" si="135"/>
        <v/>
      </c>
      <c r="P1425" s="131" t="str">
        <f t="shared" si="136"/>
        <v/>
      </c>
      <c r="Q1425" s="135" t="str">
        <f t="shared" si="137"/>
        <v/>
      </c>
      <c r="R1425" s="103"/>
      <c r="S1425" s="102"/>
      <c r="T1425" s="102"/>
      <c r="U1425" s="102"/>
    </row>
    <row r="1426" s="93" customFormat="1" customHeight="1" spans="2:21">
      <c r="B1426" s="94"/>
      <c r="C1426" s="95"/>
      <c r="D1426" s="95"/>
      <c r="E1426" s="95"/>
      <c r="F1426" s="96"/>
      <c r="G1426" s="97"/>
      <c r="H1426" s="98"/>
      <c r="I1426" s="129" t="str">
        <f>IF(B1426="","",_xlfn.XLOOKUP(N1426,#REF!,#REF!))</f>
        <v/>
      </c>
      <c r="J1426" s="126" t="str">
        <f>IF(B1426="","",_xlfn.XLOOKUP(N1426,#REF!,冷暖工资表!B:B))</f>
        <v/>
      </c>
      <c r="K1426" s="126" t="str">
        <f t="shared" si="132"/>
        <v/>
      </c>
      <c r="L1426" s="126" t="str">
        <f t="shared" si="133"/>
        <v/>
      </c>
      <c r="M1426" s="126" t="str">
        <f>IF(Q1426="","",_xlfn.XLOOKUP(Q1426,立项!W:W,立项!H:H))</f>
        <v/>
      </c>
      <c r="N1426" s="130" t="str">
        <f t="shared" si="134"/>
        <v/>
      </c>
      <c r="O1426" s="130" t="str">
        <f t="shared" si="135"/>
        <v/>
      </c>
      <c r="P1426" s="131" t="str">
        <f t="shared" si="136"/>
        <v/>
      </c>
      <c r="Q1426" s="135" t="str">
        <f t="shared" si="137"/>
        <v/>
      </c>
      <c r="R1426" s="103"/>
      <c r="S1426" s="102"/>
      <c r="T1426" s="102"/>
      <c r="U1426" s="102"/>
    </row>
    <row r="1427" s="93" customFormat="1" customHeight="1" spans="2:21">
      <c r="B1427" s="94"/>
      <c r="C1427" s="95"/>
      <c r="D1427" s="95"/>
      <c r="E1427" s="95"/>
      <c r="F1427" s="96"/>
      <c r="G1427" s="97"/>
      <c r="H1427" s="98"/>
      <c r="I1427" s="129" t="str">
        <f>IF(B1427="","",_xlfn.XLOOKUP(N1427,#REF!,#REF!))</f>
        <v/>
      </c>
      <c r="J1427" s="126" t="str">
        <f>IF(B1427="","",_xlfn.XLOOKUP(N1427,#REF!,冷暖工资表!B:B))</f>
        <v/>
      </c>
      <c r="K1427" s="126" t="str">
        <f t="shared" si="132"/>
        <v/>
      </c>
      <c r="L1427" s="126" t="str">
        <f t="shared" si="133"/>
        <v/>
      </c>
      <c r="M1427" s="126" t="str">
        <f>IF(Q1427="","",_xlfn.XLOOKUP(Q1427,立项!W:W,立项!H:H))</f>
        <v/>
      </c>
      <c r="N1427" s="130" t="str">
        <f t="shared" si="134"/>
        <v/>
      </c>
      <c r="O1427" s="130" t="str">
        <f t="shared" si="135"/>
        <v/>
      </c>
      <c r="P1427" s="131" t="str">
        <f t="shared" si="136"/>
        <v/>
      </c>
      <c r="Q1427" s="135" t="str">
        <f t="shared" si="137"/>
        <v/>
      </c>
      <c r="R1427" s="103"/>
      <c r="S1427" s="102"/>
      <c r="T1427" s="102"/>
      <c r="U1427" s="102"/>
    </row>
    <row r="1428" s="93" customFormat="1" customHeight="1" spans="2:21">
      <c r="B1428" s="94"/>
      <c r="C1428" s="95"/>
      <c r="D1428" s="95"/>
      <c r="E1428" s="95"/>
      <c r="F1428" s="96"/>
      <c r="G1428" s="97"/>
      <c r="H1428" s="98"/>
      <c r="I1428" s="129" t="str">
        <f>IF(B1428="","",_xlfn.XLOOKUP(N1428,#REF!,#REF!))</f>
        <v/>
      </c>
      <c r="J1428" s="126" t="str">
        <f>IF(B1428="","",_xlfn.XLOOKUP(N1428,#REF!,冷暖工资表!B:B))</f>
        <v/>
      </c>
      <c r="K1428" s="126" t="str">
        <f t="shared" si="132"/>
        <v/>
      </c>
      <c r="L1428" s="126" t="str">
        <f t="shared" si="133"/>
        <v/>
      </c>
      <c r="M1428" s="126" t="str">
        <f>IF(Q1428="","",_xlfn.XLOOKUP(Q1428,立项!W:W,立项!H:H))</f>
        <v/>
      </c>
      <c r="N1428" s="130" t="str">
        <f t="shared" si="134"/>
        <v/>
      </c>
      <c r="O1428" s="130" t="str">
        <f t="shared" si="135"/>
        <v/>
      </c>
      <c r="P1428" s="131" t="str">
        <f t="shared" si="136"/>
        <v/>
      </c>
      <c r="Q1428" s="135" t="str">
        <f t="shared" si="137"/>
        <v/>
      </c>
      <c r="R1428" s="103"/>
      <c r="S1428" s="102"/>
      <c r="T1428" s="102"/>
      <c r="U1428" s="102"/>
    </row>
    <row r="1429" s="93" customFormat="1" customHeight="1" spans="2:21">
      <c r="B1429" s="94"/>
      <c r="C1429" s="95"/>
      <c r="D1429" s="95"/>
      <c r="E1429" s="95"/>
      <c r="F1429" s="96"/>
      <c r="G1429" s="97"/>
      <c r="H1429" s="98"/>
      <c r="I1429" s="129" t="str">
        <f>IF(B1429="","",_xlfn.XLOOKUP(N1429,#REF!,#REF!))</f>
        <v/>
      </c>
      <c r="J1429" s="126" t="str">
        <f>IF(B1429="","",_xlfn.XLOOKUP(N1429,#REF!,冷暖工资表!B:B))</f>
        <v/>
      </c>
      <c r="K1429" s="126" t="str">
        <f t="shared" si="132"/>
        <v/>
      </c>
      <c r="L1429" s="126" t="str">
        <f t="shared" si="133"/>
        <v/>
      </c>
      <c r="M1429" s="126" t="str">
        <f>IF(Q1429="","",_xlfn.XLOOKUP(Q1429,立项!W:W,立项!H:H))</f>
        <v/>
      </c>
      <c r="N1429" s="130" t="str">
        <f t="shared" si="134"/>
        <v/>
      </c>
      <c r="O1429" s="130" t="str">
        <f t="shared" si="135"/>
        <v/>
      </c>
      <c r="P1429" s="131" t="str">
        <f t="shared" si="136"/>
        <v/>
      </c>
      <c r="Q1429" s="135" t="str">
        <f t="shared" si="137"/>
        <v/>
      </c>
      <c r="R1429" s="103"/>
      <c r="S1429" s="102"/>
      <c r="T1429" s="102"/>
      <c r="U1429" s="102"/>
    </row>
    <row r="1430" s="93" customFormat="1" customHeight="1" spans="2:21">
      <c r="B1430" s="94"/>
      <c r="C1430" s="95"/>
      <c r="D1430" s="95"/>
      <c r="E1430" s="95"/>
      <c r="F1430" s="96"/>
      <c r="G1430" s="97"/>
      <c r="H1430" s="98"/>
      <c r="I1430" s="129" t="str">
        <f>IF(B1430="","",_xlfn.XLOOKUP(N1430,#REF!,#REF!))</f>
        <v/>
      </c>
      <c r="J1430" s="126" t="str">
        <f>IF(B1430="","",_xlfn.XLOOKUP(N1430,#REF!,冷暖工资表!B:B))</f>
        <v/>
      </c>
      <c r="K1430" s="126" t="str">
        <f t="shared" si="132"/>
        <v/>
      </c>
      <c r="L1430" s="126" t="str">
        <f t="shared" si="133"/>
        <v/>
      </c>
      <c r="M1430" s="126" t="str">
        <f>IF(Q1430="","",_xlfn.XLOOKUP(Q1430,立项!W:W,立项!H:H))</f>
        <v/>
      </c>
      <c r="N1430" s="130" t="str">
        <f t="shared" si="134"/>
        <v/>
      </c>
      <c r="O1430" s="130" t="str">
        <f t="shared" si="135"/>
        <v/>
      </c>
      <c r="P1430" s="131" t="str">
        <f t="shared" si="136"/>
        <v/>
      </c>
      <c r="Q1430" s="135" t="str">
        <f t="shared" si="137"/>
        <v/>
      </c>
      <c r="R1430" s="103"/>
      <c r="S1430" s="102"/>
      <c r="T1430" s="102"/>
      <c r="U1430" s="102"/>
    </row>
    <row r="1431" s="93" customFormat="1" customHeight="1" spans="2:21">
      <c r="B1431" s="94"/>
      <c r="C1431" s="95"/>
      <c r="D1431" s="95"/>
      <c r="E1431" s="95"/>
      <c r="F1431" s="96"/>
      <c r="G1431" s="97"/>
      <c r="H1431" s="98"/>
      <c r="I1431" s="129" t="str">
        <f>IF(B1431="","",_xlfn.XLOOKUP(N1431,#REF!,#REF!))</f>
        <v/>
      </c>
      <c r="J1431" s="126" t="str">
        <f>IF(B1431="","",_xlfn.XLOOKUP(N1431,#REF!,冷暖工资表!B:B))</f>
        <v/>
      </c>
      <c r="K1431" s="126" t="str">
        <f t="shared" si="132"/>
        <v/>
      </c>
      <c r="L1431" s="126" t="str">
        <f t="shared" si="133"/>
        <v/>
      </c>
      <c r="M1431" s="126" t="str">
        <f>IF(Q1431="","",_xlfn.XLOOKUP(Q1431,立项!W:W,立项!H:H))</f>
        <v/>
      </c>
      <c r="N1431" s="130" t="str">
        <f t="shared" si="134"/>
        <v/>
      </c>
      <c r="O1431" s="130" t="str">
        <f t="shared" si="135"/>
        <v/>
      </c>
      <c r="P1431" s="131" t="str">
        <f t="shared" si="136"/>
        <v/>
      </c>
      <c r="Q1431" s="135" t="str">
        <f t="shared" si="137"/>
        <v/>
      </c>
      <c r="R1431" s="103"/>
      <c r="S1431" s="102"/>
      <c r="T1431" s="102"/>
      <c r="U1431" s="102"/>
    </row>
    <row r="1432" s="93" customFormat="1" customHeight="1" spans="2:21">
      <c r="B1432" s="94"/>
      <c r="C1432" s="95"/>
      <c r="D1432" s="95"/>
      <c r="E1432" s="95"/>
      <c r="F1432" s="96"/>
      <c r="G1432" s="97"/>
      <c r="H1432" s="98"/>
      <c r="I1432" s="129" t="str">
        <f>IF(B1432="","",_xlfn.XLOOKUP(N1432,#REF!,#REF!))</f>
        <v/>
      </c>
      <c r="J1432" s="126" t="str">
        <f>IF(B1432="","",_xlfn.XLOOKUP(N1432,#REF!,冷暖工资表!B:B))</f>
        <v/>
      </c>
      <c r="K1432" s="126" t="str">
        <f t="shared" si="132"/>
        <v/>
      </c>
      <c r="L1432" s="126" t="str">
        <f t="shared" si="133"/>
        <v/>
      </c>
      <c r="M1432" s="126" t="str">
        <f>IF(Q1432="","",_xlfn.XLOOKUP(Q1432,立项!W:W,立项!H:H))</f>
        <v/>
      </c>
      <c r="N1432" s="130" t="str">
        <f t="shared" si="134"/>
        <v/>
      </c>
      <c r="O1432" s="130" t="str">
        <f t="shared" si="135"/>
        <v/>
      </c>
      <c r="P1432" s="131" t="str">
        <f t="shared" si="136"/>
        <v/>
      </c>
      <c r="Q1432" s="135" t="str">
        <f t="shared" si="137"/>
        <v/>
      </c>
      <c r="R1432" s="103"/>
      <c r="S1432" s="102"/>
      <c r="T1432" s="102"/>
      <c r="U1432" s="102"/>
    </row>
    <row r="1433" s="93" customFormat="1" customHeight="1" spans="2:21">
      <c r="B1433" s="94"/>
      <c r="C1433" s="95"/>
      <c r="D1433" s="95"/>
      <c r="E1433" s="95"/>
      <c r="F1433" s="96"/>
      <c r="G1433" s="97"/>
      <c r="H1433" s="98"/>
      <c r="I1433" s="129" t="str">
        <f>IF(B1433="","",_xlfn.XLOOKUP(N1433,#REF!,#REF!))</f>
        <v/>
      </c>
      <c r="J1433" s="126" t="str">
        <f>IF(B1433="","",_xlfn.XLOOKUP(N1433,#REF!,冷暖工资表!B:B))</f>
        <v/>
      </c>
      <c r="K1433" s="126" t="str">
        <f t="shared" si="132"/>
        <v/>
      </c>
      <c r="L1433" s="126" t="str">
        <f t="shared" si="133"/>
        <v/>
      </c>
      <c r="M1433" s="126" t="str">
        <f>IF(Q1433="","",_xlfn.XLOOKUP(Q1433,立项!W:W,立项!H:H))</f>
        <v/>
      </c>
      <c r="N1433" s="130" t="str">
        <f t="shared" si="134"/>
        <v/>
      </c>
      <c r="O1433" s="130" t="str">
        <f t="shared" si="135"/>
        <v/>
      </c>
      <c r="P1433" s="131" t="str">
        <f t="shared" si="136"/>
        <v/>
      </c>
      <c r="Q1433" s="135" t="str">
        <f t="shared" si="137"/>
        <v/>
      </c>
      <c r="R1433" s="103"/>
      <c r="S1433" s="102"/>
      <c r="T1433" s="102"/>
      <c r="U1433" s="102"/>
    </row>
    <row r="1434" s="93" customFormat="1" customHeight="1" spans="2:21">
      <c r="B1434" s="94"/>
      <c r="C1434" s="95"/>
      <c r="D1434" s="95"/>
      <c r="E1434" s="95"/>
      <c r="F1434" s="96"/>
      <c r="G1434" s="97"/>
      <c r="H1434" s="98"/>
      <c r="I1434" s="129" t="str">
        <f>IF(B1434="","",_xlfn.XLOOKUP(N1434,#REF!,#REF!))</f>
        <v/>
      </c>
      <c r="J1434" s="126" t="str">
        <f>IF(B1434="","",_xlfn.XLOOKUP(N1434,#REF!,冷暖工资表!B:B))</f>
        <v/>
      </c>
      <c r="K1434" s="126" t="str">
        <f t="shared" si="132"/>
        <v/>
      </c>
      <c r="L1434" s="126" t="str">
        <f t="shared" si="133"/>
        <v/>
      </c>
      <c r="M1434" s="126" t="str">
        <f>IF(Q1434="","",_xlfn.XLOOKUP(Q1434,立项!W:W,立项!H:H))</f>
        <v/>
      </c>
      <c r="N1434" s="130" t="str">
        <f t="shared" si="134"/>
        <v/>
      </c>
      <c r="O1434" s="130" t="str">
        <f t="shared" si="135"/>
        <v/>
      </c>
      <c r="P1434" s="131" t="str">
        <f t="shared" si="136"/>
        <v/>
      </c>
      <c r="Q1434" s="135" t="str">
        <f t="shared" si="137"/>
        <v/>
      </c>
      <c r="R1434" s="103"/>
      <c r="S1434" s="102"/>
      <c r="T1434" s="102"/>
      <c r="U1434" s="102"/>
    </row>
    <row r="1435" s="93" customFormat="1" customHeight="1" spans="2:21">
      <c r="B1435" s="94"/>
      <c r="C1435" s="95"/>
      <c r="D1435" s="95"/>
      <c r="E1435" s="95"/>
      <c r="F1435" s="96"/>
      <c r="G1435" s="97"/>
      <c r="H1435" s="98"/>
      <c r="I1435" s="129" t="str">
        <f>IF(B1435="","",_xlfn.XLOOKUP(N1435,#REF!,#REF!))</f>
        <v/>
      </c>
      <c r="J1435" s="126" t="str">
        <f>IF(B1435="","",_xlfn.XLOOKUP(N1435,#REF!,冷暖工资表!B:B))</f>
        <v/>
      </c>
      <c r="K1435" s="126" t="str">
        <f t="shared" si="132"/>
        <v/>
      </c>
      <c r="L1435" s="126" t="str">
        <f t="shared" si="133"/>
        <v/>
      </c>
      <c r="M1435" s="126" t="str">
        <f>IF(Q1435="","",_xlfn.XLOOKUP(Q1435,立项!W:W,立项!H:H))</f>
        <v/>
      </c>
      <c r="N1435" s="130" t="str">
        <f t="shared" si="134"/>
        <v/>
      </c>
      <c r="O1435" s="130" t="str">
        <f t="shared" si="135"/>
        <v/>
      </c>
      <c r="P1435" s="131" t="str">
        <f t="shared" si="136"/>
        <v/>
      </c>
      <c r="Q1435" s="135" t="str">
        <f t="shared" si="137"/>
        <v/>
      </c>
      <c r="R1435" s="103"/>
      <c r="S1435" s="102"/>
      <c r="T1435" s="102"/>
      <c r="U1435" s="102"/>
    </row>
    <row r="1436" s="93" customFormat="1" customHeight="1" spans="2:21">
      <c r="B1436" s="94"/>
      <c r="C1436" s="95"/>
      <c r="D1436" s="95"/>
      <c r="E1436" s="95"/>
      <c r="F1436" s="96"/>
      <c r="G1436" s="97"/>
      <c r="H1436" s="98"/>
      <c r="I1436" s="129" t="str">
        <f>IF(B1436="","",_xlfn.XLOOKUP(N1436,#REF!,#REF!))</f>
        <v/>
      </c>
      <c r="J1436" s="126" t="str">
        <f>IF(B1436="","",_xlfn.XLOOKUP(N1436,#REF!,冷暖工资表!B:B))</f>
        <v/>
      </c>
      <c r="K1436" s="126" t="str">
        <f t="shared" si="132"/>
        <v/>
      </c>
      <c r="L1436" s="126" t="str">
        <f t="shared" si="133"/>
        <v/>
      </c>
      <c r="M1436" s="126" t="str">
        <f>IF(Q1436="","",_xlfn.XLOOKUP(Q1436,立项!W:W,立项!H:H))</f>
        <v/>
      </c>
      <c r="N1436" s="130" t="str">
        <f t="shared" si="134"/>
        <v/>
      </c>
      <c r="O1436" s="130" t="str">
        <f t="shared" si="135"/>
        <v/>
      </c>
      <c r="P1436" s="131" t="str">
        <f t="shared" si="136"/>
        <v/>
      </c>
      <c r="Q1436" s="135" t="str">
        <f t="shared" si="137"/>
        <v/>
      </c>
      <c r="R1436" s="103"/>
      <c r="S1436" s="102"/>
      <c r="T1436" s="102"/>
      <c r="U1436" s="102"/>
    </row>
    <row r="1437" s="93" customFormat="1" customHeight="1" spans="2:21">
      <c r="B1437" s="94"/>
      <c r="C1437" s="95"/>
      <c r="D1437" s="95"/>
      <c r="E1437" s="95"/>
      <c r="F1437" s="96"/>
      <c r="G1437" s="97"/>
      <c r="H1437" s="98"/>
      <c r="I1437" s="129" t="str">
        <f>IF(B1437="","",_xlfn.XLOOKUP(N1437,#REF!,#REF!))</f>
        <v/>
      </c>
      <c r="J1437" s="126" t="str">
        <f>IF(B1437="","",_xlfn.XLOOKUP(N1437,#REF!,冷暖工资表!B:B))</f>
        <v/>
      </c>
      <c r="K1437" s="126" t="str">
        <f t="shared" si="132"/>
        <v/>
      </c>
      <c r="L1437" s="126" t="str">
        <f t="shared" si="133"/>
        <v/>
      </c>
      <c r="M1437" s="126" t="str">
        <f>IF(Q1437="","",_xlfn.XLOOKUP(Q1437,立项!W:W,立项!H:H))</f>
        <v/>
      </c>
      <c r="N1437" s="130" t="str">
        <f t="shared" si="134"/>
        <v/>
      </c>
      <c r="O1437" s="130" t="str">
        <f t="shared" si="135"/>
        <v/>
      </c>
      <c r="P1437" s="131" t="str">
        <f t="shared" si="136"/>
        <v/>
      </c>
      <c r="Q1437" s="135" t="str">
        <f t="shared" si="137"/>
        <v/>
      </c>
      <c r="R1437" s="103"/>
      <c r="S1437" s="102"/>
      <c r="T1437" s="102"/>
      <c r="U1437" s="102"/>
    </row>
    <row r="1438" s="93" customFormat="1" customHeight="1" spans="2:21">
      <c r="B1438" s="94"/>
      <c r="C1438" s="95"/>
      <c r="D1438" s="95"/>
      <c r="E1438" s="95"/>
      <c r="F1438" s="96"/>
      <c r="G1438" s="97"/>
      <c r="H1438" s="98"/>
      <c r="I1438" s="129" t="str">
        <f>IF(B1438="","",_xlfn.XLOOKUP(N1438,#REF!,#REF!))</f>
        <v/>
      </c>
      <c r="J1438" s="126" t="str">
        <f>IF(B1438="","",_xlfn.XLOOKUP(N1438,#REF!,冷暖工资表!B:B))</f>
        <v/>
      </c>
      <c r="K1438" s="126" t="str">
        <f t="shared" si="132"/>
        <v/>
      </c>
      <c r="L1438" s="126" t="str">
        <f t="shared" si="133"/>
        <v/>
      </c>
      <c r="M1438" s="126" t="str">
        <f>IF(Q1438="","",_xlfn.XLOOKUP(Q1438,立项!W:W,立项!H:H))</f>
        <v/>
      </c>
      <c r="N1438" s="130" t="str">
        <f t="shared" si="134"/>
        <v/>
      </c>
      <c r="O1438" s="130" t="str">
        <f t="shared" si="135"/>
        <v/>
      </c>
      <c r="P1438" s="131" t="str">
        <f t="shared" si="136"/>
        <v/>
      </c>
      <c r="Q1438" s="135" t="str">
        <f t="shared" si="137"/>
        <v/>
      </c>
      <c r="R1438" s="103"/>
      <c r="S1438" s="102"/>
      <c r="T1438" s="102"/>
      <c r="U1438" s="102"/>
    </row>
    <row r="1439" s="93" customFormat="1" customHeight="1" spans="2:21">
      <c r="B1439" s="94"/>
      <c r="C1439" s="95"/>
      <c r="D1439" s="95"/>
      <c r="E1439" s="95"/>
      <c r="F1439" s="96"/>
      <c r="G1439" s="97"/>
      <c r="H1439" s="98"/>
      <c r="I1439" s="129" t="str">
        <f>IF(B1439="","",_xlfn.XLOOKUP(N1439,#REF!,#REF!))</f>
        <v/>
      </c>
      <c r="J1439" s="126" t="str">
        <f>IF(B1439="","",_xlfn.XLOOKUP(N1439,#REF!,冷暖工资表!B:B))</f>
        <v/>
      </c>
      <c r="K1439" s="126" t="str">
        <f t="shared" si="132"/>
        <v/>
      </c>
      <c r="L1439" s="126" t="str">
        <f t="shared" si="133"/>
        <v/>
      </c>
      <c r="M1439" s="126" t="str">
        <f>IF(Q1439="","",_xlfn.XLOOKUP(Q1439,立项!W:W,立项!H:H))</f>
        <v/>
      </c>
      <c r="N1439" s="130" t="str">
        <f t="shared" si="134"/>
        <v/>
      </c>
      <c r="O1439" s="130" t="str">
        <f t="shared" si="135"/>
        <v/>
      </c>
      <c r="P1439" s="131" t="str">
        <f t="shared" si="136"/>
        <v/>
      </c>
      <c r="Q1439" s="135" t="str">
        <f t="shared" si="137"/>
        <v/>
      </c>
      <c r="R1439" s="103"/>
      <c r="S1439" s="102"/>
      <c r="T1439" s="102"/>
      <c r="U1439" s="102"/>
    </row>
    <row r="1440" s="93" customFormat="1" customHeight="1" spans="2:21">
      <c r="B1440" s="94"/>
      <c r="C1440" s="95"/>
      <c r="D1440" s="95"/>
      <c r="E1440" s="95"/>
      <c r="F1440" s="96"/>
      <c r="G1440" s="97"/>
      <c r="H1440" s="98"/>
      <c r="I1440" s="129" t="str">
        <f>IF(B1440="","",_xlfn.XLOOKUP(N1440,#REF!,#REF!))</f>
        <v/>
      </c>
      <c r="J1440" s="126" t="str">
        <f>IF(B1440="","",_xlfn.XLOOKUP(N1440,#REF!,冷暖工资表!B:B))</f>
        <v/>
      </c>
      <c r="K1440" s="126" t="str">
        <f t="shared" si="132"/>
        <v/>
      </c>
      <c r="L1440" s="126" t="str">
        <f t="shared" si="133"/>
        <v/>
      </c>
      <c r="M1440" s="126" t="str">
        <f>IF(Q1440="","",_xlfn.XLOOKUP(Q1440,立项!W:W,立项!H:H))</f>
        <v/>
      </c>
      <c r="N1440" s="130" t="str">
        <f t="shared" si="134"/>
        <v/>
      </c>
      <c r="O1440" s="130" t="str">
        <f t="shared" si="135"/>
        <v/>
      </c>
      <c r="P1440" s="131" t="str">
        <f t="shared" si="136"/>
        <v/>
      </c>
      <c r="Q1440" s="135" t="str">
        <f t="shared" si="137"/>
        <v/>
      </c>
      <c r="R1440" s="103"/>
      <c r="S1440" s="102"/>
      <c r="T1440" s="102"/>
      <c r="U1440" s="102"/>
    </row>
    <row r="1441" s="93" customFormat="1" customHeight="1" spans="2:21">
      <c r="B1441" s="94"/>
      <c r="C1441" s="95"/>
      <c r="D1441" s="95"/>
      <c r="E1441" s="95"/>
      <c r="F1441" s="96"/>
      <c r="G1441" s="97"/>
      <c r="H1441" s="98"/>
      <c r="I1441" s="129" t="str">
        <f>IF(B1441="","",_xlfn.XLOOKUP(N1441,#REF!,#REF!))</f>
        <v/>
      </c>
      <c r="J1441" s="126" t="str">
        <f>IF(B1441="","",_xlfn.XLOOKUP(N1441,#REF!,冷暖工资表!B:B))</f>
        <v/>
      </c>
      <c r="K1441" s="126" t="str">
        <f t="shared" si="132"/>
        <v/>
      </c>
      <c r="L1441" s="126" t="str">
        <f t="shared" si="133"/>
        <v/>
      </c>
      <c r="M1441" s="126" t="str">
        <f>IF(Q1441="","",_xlfn.XLOOKUP(Q1441,立项!W:W,立项!H:H))</f>
        <v/>
      </c>
      <c r="N1441" s="130" t="str">
        <f t="shared" si="134"/>
        <v/>
      </c>
      <c r="O1441" s="130" t="str">
        <f t="shared" si="135"/>
        <v/>
      </c>
      <c r="P1441" s="131" t="str">
        <f t="shared" si="136"/>
        <v/>
      </c>
      <c r="Q1441" s="135" t="str">
        <f t="shared" si="137"/>
        <v/>
      </c>
      <c r="R1441" s="103"/>
      <c r="S1441" s="102"/>
      <c r="T1441" s="102"/>
      <c r="U1441" s="102"/>
    </row>
    <row r="1442" s="93" customFormat="1" customHeight="1" spans="2:21">
      <c r="B1442" s="94"/>
      <c r="C1442" s="95"/>
      <c r="D1442" s="95"/>
      <c r="E1442" s="95"/>
      <c r="F1442" s="96"/>
      <c r="G1442" s="97"/>
      <c r="H1442" s="98"/>
      <c r="I1442" s="129" t="str">
        <f>IF(B1442="","",_xlfn.XLOOKUP(N1442,#REF!,#REF!))</f>
        <v/>
      </c>
      <c r="J1442" s="126" t="str">
        <f>IF(B1442="","",_xlfn.XLOOKUP(N1442,#REF!,冷暖工资表!B:B))</f>
        <v/>
      </c>
      <c r="K1442" s="126" t="str">
        <f t="shared" si="132"/>
        <v/>
      </c>
      <c r="L1442" s="126" t="str">
        <f t="shared" si="133"/>
        <v/>
      </c>
      <c r="M1442" s="126" t="str">
        <f>IF(Q1442="","",_xlfn.XLOOKUP(Q1442,立项!W:W,立项!H:H))</f>
        <v/>
      </c>
      <c r="N1442" s="130" t="str">
        <f t="shared" si="134"/>
        <v/>
      </c>
      <c r="O1442" s="130" t="str">
        <f t="shared" si="135"/>
        <v/>
      </c>
      <c r="P1442" s="131" t="str">
        <f t="shared" si="136"/>
        <v/>
      </c>
      <c r="Q1442" s="135" t="str">
        <f t="shared" si="137"/>
        <v/>
      </c>
      <c r="R1442" s="103"/>
      <c r="S1442" s="102"/>
      <c r="T1442" s="102"/>
      <c r="U1442" s="102"/>
    </row>
    <row r="1443" s="93" customFormat="1" customHeight="1" spans="2:21">
      <c r="B1443" s="94"/>
      <c r="C1443" s="95"/>
      <c r="D1443" s="95"/>
      <c r="E1443" s="95"/>
      <c r="F1443" s="96"/>
      <c r="G1443" s="97"/>
      <c r="H1443" s="98"/>
      <c r="I1443" s="129" t="str">
        <f>IF(B1443="","",_xlfn.XLOOKUP(N1443,#REF!,#REF!))</f>
        <v/>
      </c>
      <c r="J1443" s="126" t="str">
        <f>IF(B1443="","",_xlfn.XLOOKUP(N1443,#REF!,冷暖工资表!B:B))</f>
        <v/>
      </c>
      <c r="K1443" s="126" t="str">
        <f t="shared" si="132"/>
        <v/>
      </c>
      <c r="L1443" s="126" t="str">
        <f t="shared" si="133"/>
        <v/>
      </c>
      <c r="M1443" s="126" t="str">
        <f>IF(Q1443="","",_xlfn.XLOOKUP(Q1443,立项!W:W,立项!H:H))</f>
        <v/>
      </c>
      <c r="N1443" s="130" t="str">
        <f t="shared" si="134"/>
        <v/>
      </c>
      <c r="O1443" s="130" t="str">
        <f t="shared" si="135"/>
        <v/>
      </c>
      <c r="P1443" s="131" t="str">
        <f t="shared" si="136"/>
        <v/>
      </c>
      <c r="Q1443" s="135" t="str">
        <f t="shared" si="137"/>
        <v/>
      </c>
      <c r="R1443" s="103"/>
      <c r="S1443" s="102"/>
      <c r="T1443" s="102"/>
      <c r="U1443" s="102"/>
    </row>
    <row r="1444" s="93" customFormat="1" customHeight="1" spans="2:21">
      <c r="B1444" s="94"/>
      <c r="C1444" s="95"/>
      <c r="D1444" s="95"/>
      <c r="E1444" s="95"/>
      <c r="F1444" s="96"/>
      <c r="G1444" s="97"/>
      <c r="H1444" s="98"/>
      <c r="I1444" s="129" t="str">
        <f>IF(B1444="","",_xlfn.XLOOKUP(N1444,#REF!,#REF!))</f>
        <v/>
      </c>
      <c r="J1444" s="126" t="str">
        <f>IF(B1444="","",_xlfn.XLOOKUP(N1444,#REF!,冷暖工资表!B:B))</f>
        <v/>
      </c>
      <c r="K1444" s="126" t="str">
        <f t="shared" si="132"/>
        <v/>
      </c>
      <c r="L1444" s="126" t="str">
        <f t="shared" si="133"/>
        <v/>
      </c>
      <c r="M1444" s="126" t="str">
        <f>IF(Q1444="","",_xlfn.XLOOKUP(Q1444,立项!W:W,立项!H:H))</f>
        <v/>
      </c>
      <c r="N1444" s="130" t="str">
        <f t="shared" si="134"/>
        <v/>
      </c>
      <c r="O1444" s="130" t="str">
        <f t="shared" si="135"/>
        <v/>
      </c>
      <c r="P1444" s="131" t="str">
        <f t="shared" si="136"/>
        <v/>
      </c>
      <c r="Q1444" s="135" t="str">
        <f t="shared" si="137"/>
        <v/>
      </c>
      <c r="R1444" s="103"/>
      <c r="S1444" s="102"/>
      <c r="T1444" s="102"/>
      <c r="U1444" s="102"/>
    </row>
    <row r="1445" s="93" customFormat="1" customHeight="1" spans="2:21">
      <c r="B1445" s="94"/>
      <c r="C1445" s="95"/>
      <c r="D1445" s="95"/>
      <c r="E1445" s="95"/>
      <c r="F1445" s="96"/>
      <c r="G1445" s="97"/>
      <c r="H1445" s="98"/>
      <c r="I1445" s="129" t="str">
        <f>IF(B1445="","",_xlfn.XLOOKUP(N1445,#REF!,#REF!))</f>
        <v/>
      </c>
      <c r="J1445" s="126" t="str">
        <f>IF(B1445="","",_xlfn.XLOOKUP(N1445,#REF!,冷暖工资表!B:B))</f>
        <v/>
      </c>
      <c r="K1445" s="126" t="str">
        <f t="shared" si="132"/>
        <v/>
      </c>
      <c r="L1445" s="126" t="str">
        <f t="shared" si="133"/>
        <v/>
      </c>
      <c r="M1445" s="126" t="str">
        <f>IF(Q1445="","",_xlfn.XLOOKUP(Q1445,立项!W:W,立项!H:H))</f>
        <v/>
      </c>
      <c r="N1445" s="130" t="str">
        <f t="shared" si="134"/>
        <v/>
      </c>
      <c r="O1445" s="130" t="str">
        <f t="shared" si="135"/>
        <v/>
      </c>
      <c r="P1445" s="131" t="str">
        <f t="shared" si="136"/>
        <v/>
      </c>
      <c r="Q1445" s="135" t="str">
        <f t="shared" si="137"/>
        <v/>
      </c>
      <c r="R1445" s="103"/>
      <c r="S1445" s="102"/>
      <c r="T1445" s="102"/>
      <c r="U1445" s="102"/>
    </row>
    <row r="1446" s="93" customFormat="1" customHeight="1" spans="2:21">
      <c r="B1446" s="94"/>
      <c r="C1446" s="95"/>
      <c r="D1446" s="95"/>
      <c r="E1446" s="95"/>
      <c r="F1446" s="96"/>
      <c r="G1446" s="97"/>
      <c r="H1446" s="98"/>
      <c r="I1446" s="129" t="str">
        <f>IF(B1446="","",_xlfn.XLOOKUP(N1446,#REF!,#REF!))</f>
        <v/>
      </c>
      <c r="J1446" s="126" t="str">
        <f>IF(B1446="","",_xlfn.XLOOKUP(N1446,#REF!,冷暖工资表!B:B))</f>
        <v/>
      </c>
      <c r="K1446" s="126" t="str">
        <f t="shared" si="132"/>
        <v/>
      </c>
      <c r="L1446" s="126" t="str">
        <f t="shared" si="133"/>
        <v/>
      </c>
      <c r="M1446" s="126" t="str">
        <f>IF(Q1446="","",_xlfn.XLOOKUP(Q1446,立项!W:W,立项!H:H))</f>
        <v/>
      </c>
      <c r="N1446" s="130" t="str">
        <f t="shared" si="134"/>
        <v/>
      </c>
      <c r="O1446" s="130" t="str">
        <f t="shared" si="135"/>
        <v/>
      </c>
      <c r="P1446" s="131" t="str">
        <f t="shared" si="136"/>
        <v/>
      </c>
      <c r="Q1446" s="135" t="str">
        <f t="shared" si="137"/>
        <v/>
      </c>
      <c r="R1446" s="103"/>
      <c r="S1446" s="102"/>
      <c r="T1446" s="102"/>
      <c r="U1446" s="102"/>
    </row>
    <row r="1447" s="93" customFormat="1" customHeight="1" spans="2:21">
      <c r="B1447" s="94"/>
      <c r="C1447" s="95"/>
      <c r="D1447" s="95"/>
      <c r="E1447" s="95"/>
      <c r="F1447" s="96"/>
      <c r="G1447" s="97"/>
      <c r="H1447" s="98"/>
      <c r="I1447" s="129" t="str">
        <f>IF(B1447="","",_xlfn.XLOOKUP(N1447,#REF!,#REF!))</f>
        <v/>
      </c>
      <c r="J1447" s="126" t="str">
        <f>IF(B1447="","",_xlfn.XLOOKUP(N1447,#REF!,冷暖工资表!B:B))</f>
        <v/>
      </c>
      <c r="K1447" s="126" t="str">
        <f t="shared" si="132"/>
        <v/>
      </c>
      <c r="L1447" s="126" t="str">
        <f t="shared" si="133"/>
        <v/>
      </c>
      <c r="M1447" s="126" t="str">
        <f>IF(Q1447="","",_xlfn.XLOOKUP(Q1447,立项!W:W,立项!H:H))</f>
        <v/>
      </c>
      <c r="N1447" s="130" t="str">
        <f t="shared" si="134"/>
        <v/>
      </c>
      <c r="O1447" s="130" t="str">
        <f t="shared" si="135"/>
        <v/>
      </c>
      <c r="P1447" s="131" t="str">
        <f t="shared" si="136"/>
        <v/>
      </c>
      <c r="Q1447" s="135" t="str">
        <f t="shared" si="137"/>
        <v/>
      </c>
      <c r="R1447" s="103"/>
      <c r="S1447" s="102"/>
      <c r="T1447" s="102"/>
      <c r="U1447" s="102"/>
    </row>
    <row r="1448" s="93" customFormat="1" customHeight="1" spans="2:21">
      <c r="B1448" s="94"/>
      <c r="C1448" s="95"/>
      <c r="D1448" s="95"/>
      <c r="E1448" s="95"/>
      <c r="F1448" s="96"/>
      <c r="G1448" s="97"/>
      <c r="H1448" s="98"/>
      <c r="I1448" s="129" t="str">
        <f>IF(B1448="","",_xlfn.XLOOKUP(N1448,#REF!,#REF!))</f>
        <v/>
      </c>
      <c r="J1448" s="126" t="str">
        <f>IF(B1448="","",_xlfn.XLOOKUP(N1448,#REF!,冷暖工资表!B:B))</f>
        <v/>
      </c>
      <c r="K1448" s="126" t="str">
        <f t="shared" si="132"/>
        <v/>
      </c>
      <c r="L1448" s="126" t="str">
        <f t="shared" si="133"/>
        <v/>
      </c>
      <c r="M1448" s="126" t="str">
        <f>IF(Q1448="","",_xlfn.XLOOKUP(Q1448,立项!W:W,立项!H:H))</f>
        <v/>
      </c>
      <c r="N1448" s="130" t="str">
        <f t="shared" si="134"/>
        <v/>
      </c>
      <c r="O1448" s="130" t="str">
        <f t="shared" si="135"/>
        <v/>
      </c>
      <c r="P1448" s="131" t="str">
        <f t="shared" si="136"/>
        <v/>
      </c>
      <c r="Q1448" s="135" t="str">
        <f t="shared" si="137"/>
        <v/>
      </c>
      <c r="R1448" s="103"/>
      <c r="S1448" s="102"/>
      <c r="T1448" s="102"/>
      <c r="U1448" s="102"/>
    </row>
    <row r="1449" s="93" customFormat="1" customHeight="1" spans="2:21">
      <c r="B1449" s="94"/>
      <c r="C1449" s="95"/>
      <c r="D1449" s="95"/>
      <c r="E1449" s="95"/>
      <c r="F1449" s="96"/>
      <c r="G1449" s="97"/>
      <c r="H1449" s="98"/>
      <c r="I1449" s="129" t="str">
        <f>IF(B1449="","",_xlfn.XLOOKUP(N1449,#REF!,#REF!))</f>
        <v/>
      </c>
      <c r="J1449" s="126" t="str">
        <f>IF(B1449="","",_xlfn.XLOOKUP(N1449,#REF!,冷暖工资表!B:B))</f>
        <v/>
      </c>
      <c r="K1449" s="126" t="str">
        <f t="shared" si="132"/>
        <v/>
      </c>
      <c r="L1449" s="126" t="str">
        <f t="shared" si="133"/>
        <v/>
      </c>
      <c r="M1449" s="126" t="str">
        <f>IF(Q1449="","",_xlfn.XLOOKUP(Q1449,立项!W:W,立项!H:H))</f>
        <v/>
      </c>
      <c r="N1449" s="130" t="str">
        <f t="shared" si="134"/>
        <v/>
      </c>
      <c r="O1449" s="130" t="str">
        <f t="shared" si="135"/>
        <v/>
      </c>
      <c r="P1449" s="131" t="str">
        <f t="shared" si="136"/>
        <v/>
      </c>
      <c r="Q1449" s="135" t="str">
        <f t="shared" si="137"/>
        <v/>
      </c>
      <c r="R1449" s="103"/>
      <c r="S1449" s="102"/>
      <c r="T1449" s="102"/>
      <c r="U1449" s="102"/>
    </row>
    <row r="1450" s="93" customFormat="1" customHeight="1" spans="2:21">
      <c r="B1450" s="94"/>
      <c r="C1450" s="95"/>
      <c r="D1450" s="95"/>
      <c r="E1450" s="95"/>
      <c r="F1450" s="96"/>
      <c r="G1450" s="97"/>
      <c r="H1450" s="98"/>
      <c r="I1450" s="129" t="str">
        <f>IF(B1450="","",_xlfn.XLOOKUP(N1450,#REF!,#REF!))</f>
        <v/>
      </c>
      <c r="J1450" s="126" t="str">
        <f>IF(B1450="","",_xlfn.XLOOKUP(N1450,#REF!,冷暖工资表!B:B))</f>
        <v/>
      </c>
      <c r="K1450" s="126" t="str">
        <f t="shared" si="132"/>
        <v/>
      </c>
      <c r="L1450" s="126" t="str">
        <f t="shared" si="133"/>
        <v/>
      </c>
      <c r="M1450" s="126" t="str">
        <f>IF(Q1450="","",_xlfn.XLOOKUP(Q1450,立项!W:W,立项!H:H))</f>
        <v/>
      </c>
      <c r="N1450" s="130" t="str">
        <f t="shared" si="134"/>
        <v/>
      </c>
      <c r="O1450" s="130" t="str">
        <f t="shared" si="135"/>
        <v/>
      </c>
      <c r="P1450" s="131" t="str">
        <f t="shared" si="136"/>
        <v/>
      </c>
      <c r="Q1450" s="135" t="str">
        <f t="shared" si="137"/>
        <v/>
      </c>
      <c r="R1450" s="103"/>
      <c r="S1450" s="102"/>
      <c r="T1450" s="102"/>
      <c r="U1450" s="102"/>
    </row>
    <row r="1451" s="93" customFormat="1" customHeight="1" spans="2:21">
      <c r="B1451" s="94"/>
      <c r="C1451" s="95"/>
      <c r="D1451" s="95"/>
      <c r="E1451" s="95"/>
      <c r="F1451" s="96"/>
      <c r="G1451" s="97"/>
      <c r="H1451" s="98"/>
      <c r="I1451" s="129" t="str">
        <f>IF(B1451="","",_xlfn.XLOOKUP(N1451,#REF!,#REF!))</f>
        <v/>
      </c>
      <c r="J1451" s="126" t="str">
        <f>IF(B1451="","",_xlfn.XLOOKUP(N1451,#REF!,冷暖工资表!B:B))</f>
        <v/>
      </c>
      <c r="K1451" s="126" t="str">
        <f t="shared" si="132"/>
        <v/>
      </c>
      <c r="L1451" s="126" t="str">
        <f t="shared" si="133"/>
        <v/>
      </c>
      <c r="M1451" s="126" t="str">
        <f>IF(Q1451="","",_xlfn.XLOOKUP(Q1451,立项!W:W,立项!H:H))</f>
        <v/>
      </c>
      <c r="N1451" s="130" t="str">
        <f t="shared" si="134"/>
        <v/>
      </c>
      <c r="O1451" s="130" t="str">
        <f t="shared" si="135"/>
        <v/>
      </c>
      <c r="P1451" s="131" t="str">
        <f t="shared" si="136"/>
        <v/>
      </c>
      <c r="Q1451" s="135" t="str">
        <f t="shared" si="137"/>
        <v/>
      </c>
      <c r="R1451" s="103"/>
      <c r="S1451" s="102"/>
      <c r="T1451" s="102"/>
      <c r="U1451" s="102"/>
    </row>
    <row r="1452" s="93" customFormat="1" customHeight="1" spans="2:21">
      <c r="B1452" s="94"/>
      <c r="C1452" s="95"/>
      <c r="D1452" s="95"/>
      <c r="E1452" s="95"/>
      <c r="F1452" s="96"/>
      <c r="G1452" s="97"/>
      <c r="H1452" s="98"/>
      <c r="I1452" s="129" t="str">
        <f>IF(B1452="","",_xlfn.XLOOKUP(N1452,#REF!,#REF!))</f>
        <v/>
      </c>
      <c r="J1452" s="126" t="str">
        <f>IF(B1452="","",_xlfn.XLOOKUP(N1452,#REF!,冷暖工资表!B:B))</f>
        <v/>
      </c>
      <c r="K1452" s="126" t="str">
        <f t="shared" si="132"/>
        <v/>
      </c>
      <c r="L1452" s="126" t="str">
        <f t="shared" si="133"/>
        <v/>
      </c>
      <c r="M1452" s="126" t="str">
        <f>IF(Q1452="","",_xlfn.XLOOKUP(Q1452,立项!W:W,立项!H:H))</f>
        <v/>
      </c>
      <c r="N1452" s="130" t="str">
        <f t="shared" si="134"/>
        <v/>
      </c>
      <c r="O1452" s="130" t="str">
        <f t="shared" si="135"/>
        <v/>
      </c>
      <c r="P1452" s="131" t="str">
        <f t="shared" si="136"/>
        <v/>
      </c>
      <c r="Q1452" s="135" t="str">
        <f t="shared" si="137"/>
        <v/>
      </c>
      <c r="R1452" s="103"/>
      <c r="S1452" s="102"/>
      <c r="T1452" s="102"/>
      <c r="U1452" s="102"/>
    </row>
    <row r="1453" s="93" customFormat="1" customHeight="1" spans="2:21">
      <c r="B1453" s="94"/>
      <c r="C1453" s="95"/>
      <c r="D1453" s="95"/>
      <c r="E1453" s="95"/>
      <c r="F1453" s="96"/>
      <c r="G1453" s="97"/>
      <c r="H1453" s="98"/>
      <c r="I1453" s="129" t="str">
        <f>IF(B1453="","",_xlfn.XLOOKUP(N1453,#REF!,#REF!))</f>
        <v/>
      </c>
      <c r="J1453" s="126" t="str">
        <f>IF(B1453="","",_xlfn.XLOOKUP(N1453,#REF!,冷暖工资表!B:B))</f>
        <v/>
      </c>
      <c r="K1453" s="126" t="str">
        <f t="shared" si="132"/>
        <v/>
      </c>
      <c r="L1453" s="126" t="str">
        <f t="shared" si="133"/>
        <v/>
      </c>
      <c r="M1453" s="126" t="str">
        <f>IF(Q1453="","",_xlfn.XLOOKUP(Q1453,立项!W:W,立项!H:H))</f>
        <v/>
      </c>
      <c r="N1453" s="130" t="str">
        <f t="shared" si="134"/>
        <v/>
      </c>
      <c r="O1453" s="130" t="str">
        <f t="shared" si="135"/>
        <v/>
      </c>
      <c r="P1453" s="131" t="str">
        <f t="shared" si="136"/>
        <v/>
      </c>
      <c r="Q1453" s="135" t="str">
        <f t="shared" si="137"/>
        <v/>
      </c>
      <c r="R1453" s="103"/>
      <c r="S1453" s="102"/>
      <c r="T1453" s="102"/>
      <c r="U1453" s="102"/>
    </row>
    <row r="1454" s="93" customFormat="1" customHeight="1" spans="2:21">
      <c r="B1454" s="94"/>
      <c r="C1454" s="95"/>
      <c r="D1454" s="95"/>
      <c r="E1454" s="95"/>
      <c r="F1454" s="96"/>
      <c r="G1454" s="97"/>
      <c r="H1454" s="98"/>
      <c r="I1454" s="129" t="str">
        <f>IF(B1454="","",_xlfn.XLOOKUP(N1454,#REF!,#REF!))</f>
        <v/>
      </c>
      <c r="J1454" s="126" t="str">
        <f>IF(B1454="","",_xlfn.XLOOKUP(N1454,#REF!,冷暖工资表!B:B))</f>
        <v/>
      </c>
      <c r="K1454" s="126" t="str">
        <f t="shared" si="132"/>
        <v/>
      </c>
      <c r="L1454" s="126" t="str">
        <f t="shared" si="133"/>
        <v/>
      </c>
      <c r="M1454" s="126" t="str">
        <f>IF(Q1454="","",_xlfn.XLOOKUP(Q1454,立项!W:W,立项!H:H))</f>
        <v/>
      </c>
      <c r="N1454" s="130" t="str">
        <f t="shared" si="134"/>
        <v/>
      </c>
      <c r="O1454" s="130" t="str">
        <f t="shared" si="135"/>
        <v/>
      </c>
      <c r="P1454" s="131" t="str">
        <f t="shared" si="136"/>
        <v/>
      </c>
      <c r="Q1454" s="135" t="str">
        <f t="shared" si="137"/>
        <v/>
      </c>
      <c r="R1454" s="103"/>
      <c r="S1454" s="102"/>
      <c r="T1454" s="102"/>
      <c r="U1454" s="102"/>
    </row>
    <row r="1455" s="93" customFormat="1" customHeight="1" spans="2:21">
      <c r="B1455" s="94"/>
      <c r="C1455" s="95"/>
      <c r="D1455" s="95"/>
      <c r="E1455" s="95"/>
      <c r="F1455" s="96"/>
      <c r="G1455" s="97"/>
      <c r="H1455" s="98"/>
      <c r="I1455" s="129" t="str">
        <f>IF(B1455="","",_xlfn.XLOOKUP(N1455,#REF!,#REF!))</f>
        <v/>
      </c>
      <c r="J1455" s="126" t="str">
        <f>IF(B1455="","",_xlfn.XLOOKUP(N1455,#REF!,冷暖工资表!B:B))</f>
        <v/>
      </c>
      <c r="K1455" s="126" t="str">
        <f t="shared" si="132"/>
        <v/>
      </c>
      <c r="L1455" s="126" t="str">
        <f t="shared" si="133"/>
        <v/>
      </c>
      <c r="M1455" s="126" t="str">
        <f>IF(Q1455="","",_xlfn.XLOOKUP(Q1455,立项!W:W,立项!H:H))</f>
        <v/>
      </c>
      <c r="N1455" s="130" t="str">
        <f t="shared" si="134"/>
        <v/>
      </c>
      <c r="O1455" s="130" t="str">
        <f t="shared" si="135"/>
        <v/>
      </c>
      <c r="P1455" s="131" t="str">
        <f t="shared" si="136"/>
        <v/>
      </c>
      <c r="Q1455" s="135" t="str">
        <f t="shared" si="137"/>
        <v/>
      </c>
      <c r="R1455" s="103"/>
      <c r="S1455" s="102"/>
      <c r="T1455" s="102"/>
      <c r="U1455" s="102"/>
    </row>
    <row r="1456" s="93" customFormat="1" customHeight="1" spans="2:21">
      <c r="B1456" s="94"/>
      <c r="C1456" s="95"/>
      <c r="D1456" s="95"/>
      <c r="E1456" s="95"/>
      <c r="F1456" s="96"/>
      <c r="G1456" s="97"/>
      <c r="H1456" s="98"/>
      <c r="I1456" s="129" t="str">
        <f>IF(B1456="","",_xlfn.XLOOKUP(N1456,#REF!,#REF!))</f>
        <v/>
      </c>
      <c r="J1456" s="126" t="str">
        <f>IF(B1456="","",_xlfn.XLOOKUP(N1456,#REF!,冷暖工资表!B:B))</f>
        <v/>
      </c>
      <c r="K1456" s="126" t="str">
        <f t="shared" si="132"/>
        <v/>
      </c>
      <c r="L1456" s="126" t="str">
        <f t="shared" si="133"/>
        <v/>
      </c>
      <c r="M1456" s="126" t="str">
        <f>IF(Q1456="","",_xlfn.XLOOKUP(Q1456,立项!W:W,立项!H:H))</f>
        <v/>
      </c>
      <c r="N1456" s="130" t="str">
        <f t="shared" si="134"/>
        <v/>
      </c>
      <c r="O1456" s="130" t="str">
        <f t="shared" si="135"/>
        <v/>
      </c>
      <c r="P1456" s="131" t="str">
        <f t="shared" si="136"/>
        <v/>
      </c>
      <c r="Q1456" s="135" t="str">
        <f t="shared" si="137"/>
        <v/>
      </c>
      <c r="R1456" s="103"/>
      <c r="S1456" s="102"/>
      <c r="T1456" s="102"/>
      <c r="U1456" s="102"/>
    </row>
    <row r="1457" s="93" customFormat="1" customHeight="1" spans="2:21">
      <c r="B1457" s="94"/>
      <c r="C1457" s="95"/>
      <c r="D1457" s="95"/>
      <c r="E1457" s="95"/>
      <c r="F1457" s="96"/>
      <c r="G1457" s="97"/>
      <c r="H1457" s="98"/>
      <c r="I1457" s="129" t="str">
        <f>IF(B1457="","",_xlfn.XLOOKUP(N1457,#REF!,#REF!))</f>
        <v/>
      </c>
      <c r="J1457" s="126" t="str">
        <f>IF(B1457="","",_xlfn.XLOOKUP(N1457,#REF!,冷暖工资表!B:B))</f>
        <v/>
      </c>
      <c r="K1457" s="126" t="str">
        <f t="shared" si="132"/>
        <v/>
      </c>
      <c r="L1457" s="126" t="str">
        <f t="shared" si="133"/>
        <v/>
      </c>
      <c r="M1457" s="126" t="str">
        <f>IF(Q1457="","",_xlfn.XLOOKUP(Q1457,立项!W:W,立项!H:H))</f>
        <v/>
      </c>
      <c r="N1457" s="130" t="str">
        <f t="shared" si="134"/>
        <v/>
      </c>
      <c r="O1457" s="130" t="str">
        <f t="shared" si="135"/>
        <v/>
      </c>
      <c r="P1457" s="131" t="str">
        <f t="shared" si="136"/>
        <v/>
      </c>
      <c r="Q1457" s="135" t="str">
        <f t="shared" si="137"/>
        <v/>
      </c>
      <c r="R1457" s="103"/>
      <c r="S1457" s="102"/>
      <c r="T1457" s="102"/>
      <c r="U1457" s="102"/>
    </row>
    <row r="1458" s="93" customFormat="1" customHeight="1" spans="2:21">
      <c r="B1458" s="94"/>
      <c r="C1458" s="95"/>
      <c r="D1458" s="95"/>
      <c r="E1458" s="95"/>
      <c r="F1458" s="96"/>
      <c r="G1458" s="97"/>
      <c r="H1458" s="98"/>
      <c r="I1458" s="129" t="str">
        <f>IF(B1458="","",_xlfn.XLOOKUP(N1458,#REF!,#REF!))</f>
        <v/>
      </c>
      <c r="J1458" s="126" t="str">
        <f>IF(B1458="","",_xlfn.XLOOKUP(N1458,#REF!,冷暖工资表!B:B))</f>
        <v/>
      </c>
      <c r="K1458" s="126" t="str">
        <f t="shared" si="132"/>
        <v/>
      </c>
      <c r="L1458" s="126" t="str">
        <f t="shared" si="133"/>
        <v/>
      </c>
      <c r="M1458" s="126" t="str">
        <f>IF(Q1458="","",_xlfn.XLOOKUP(Q1458,立项!W:W,立项!H:H))</f>
        <v/>
      </c>
      <c r="N1458" s="130" t="str">
        <f t="shared" si="134"/>
        <v/>
      </c>
      <c r="O1458" s="130" t="str">
        <f t="shared" si="135"/>
        <v/>
      </c>
      <c r="P1458" s="131" t="str">
        <f t="shared" si="136"/>
        <v/>
      </c>
      <c r="Q1458" s="135" t="str">
        <f t="shared" si="137"/>
        <v/>
      </c>
      <c r="R1458" s="103"/>
      <c r="S1458" s="102"/>
      <c r="T1458" s="102"/>
      <c r="U1458" s="102"/>
    </row>
    <row r="1459" s="93" customFormat="1" customHeight="1" spans="2:21">
      <c r="B1459" s="94"/>
      <c r="C1459" s="95"/>
      <c r="D1459" s="95"/>
      <c r="E1459" s="95"/>
      <c r="F1459" s="96"/>
      <c r="G1459" s="97"/>
      <c r="H1459" s="98"/>
      <c r="I1459" s="129" t="str">
        <f>IF(B1459="","",_xlfn.XLOOKUP(N1459,#REF!,#REF!))</f>
        <v/>
      </c>
      <c r="J1459" s="126" t="str">
        <f>IF(B1459="","",_xlfn.XLOOKUP(N1459,#REF!,冷暖工资表!B:B))</f>
        <v/>
      </c>
      <c r="K1459" s="126" t="str">
        <f t="shared" si="132"/>
        <v/>
      </c>
      <c r="L1459" s="126" t="str">
        <f t="shared" si="133"/>
        <v/>
      </c>
      <c r="M1459" s="126" t="str">
        <f>IF(Q1459="","",_xlfn.XLOOKUP(Q1459,立项!W:W,立项!H:H))</f>
        <v/>
      </c>
      <c r="N1459" s="130" t="str">
        <f t="shared" si="134"/>
        <v/>
      </c>
      <c r="O1459" s="130" t="str">
        <f t="shared" si="135"/>
        <v/>
      </c>
      <c r="P1459" s="131" t="str">
        <f t="shared" si="136"/>
        <v/>
      </c>
      <c r="Q1459" s="135" t="str">
        <f t="shared" si="137"/>
        <v/>
      </c>
      <c r="R1459" s="103"/>
      <c r="S1459" s="102"/>
      <c r="T1459" s="102"/>
      <c r="U1459" s="102"/>
    </row>
    <row r="1460" s="93" customFormat="1" customHeight="1" spans="2:21">
      <c r="B1460" s="94"/>
      <c r="C1460" s="95"/>
      <c r="D1460" s="95"/>
      <c r="E1460" s="95"/>
      <c r="F1460" s="96"/>
      <c r="G1460" s="97"/>
      <c r="H1460" s="98"/>
      <c r="I1460" s="129" t="str">
        <f>IF(B1460="","",_xlfn.XLOOKUP(N1460,#REF!,#REF!))</f>
        <v/>
      </c>
      <c r="J1460" s="126" t="str">
        <f>IF(B1460="","",_xlfn.XLOOKUP(N1460,#REF!,冷暖工资表!B:B))</f>
        <v/>
      </c>
      <c r="K1460" s="126" t="str">
        <f t="shared" si="132"/>
        <v/>
      </c>
      <c r="L1460" s="126" t="str">
        <f t="shared" si="133"/>
        <v/>
      </c>
      <c r="M1460" s="126" t="str">
        <f>IF(Q1460="","",_xlfn.XLOOKUP(Q1460,立项!W:W,立项!H:H))</f>
        <v/>
      </c>
      <c r="N1460" s="130" t="str">
        <f t="shared" si="134"/>
        <v/>
      </c>
      <c r="O1460" s="130" t="str">
        <f t="shared" si="135"/>
        <v/>
      </c>
      <c r="P1460" s="131" t="str">
        <f t="shared" si="136"/>
        <v/>
      </c>
      <c r="Q1460" s="135" t="str">
        <f t="shared" si="137"/>
        <v/>
      </c>
      <c r="R1460" s="103"/>
      <c r="S1460" s="102"/>
      <c r="T1460" s="102"/>
      <c r="U1460" s="102"/>
    </row>
    <row r="1461" s="93" customFormat="1" customHeight="1" spans="2:21">
      <c r="B1461" s="94"/>
      <c r="C1461" s="95"/>
      <c r="D1461" s="95"/>
      <c r="E1461" s="95"/>
      <c r="F1461" s="96"/>
      <c r="G1461" s="97"/>
      <c r="H1461" s="98"/>
      <c r="I1461" s="129" t="str">
        <f>IF(B1461="","",_xlfn.XLOOKUP(N1461,#REF!,#REF!))</f>
        <v/>
      </c>
      <c r="J1461" s="126" t="str">
        <f>IF(B1461="","",_xlfn.XLOOKUP(N1461,#REF!,冷暖工资表!B:B))</f>
        <v/>
      </c>
      <c r="K1461" s="126" t="str">
        <f t="shared" si="132"/>
        <v/>
      </c>
      <c r="L1461" s="126" t="str">
        <f t="shared" si="133"/>
        <v/>
      </c>
      <c r="M1461" s="126" t="str">
        <f>IF(Q1461="","",_xlfn.XLOOKUP(Q1461,立项!W:W,立项!H:H))</f>
        <v/>
      </c>
      <c r="N1461" s="130" t="str">
        <f t="shared" si="134"/>
        <v/>
      </c>
      <c r="O1461" s="130" t="str">
        <f t="shared" si="135"/>
        <v/>
      </c>
      <c r="P1461" s="131" t="str">
        <f t="shared" si="136"/>
        <v/>
      </c>
      <c r="Q1461" s="135" t="str">
        <f t="shared" si="137"/>
        <v/>
      </c>
      <c r="R1461" s="103"/>
      <c r="S1461" s="102"/>
      <c r="T1461" s="102"/>
      <c r="U1461" s="102"/>
    </row>
    <row r="1462" s="93" customFormat="1" customHeight="1" spans="2:21">
      <c r="B1462" s="94"/>
      <c r="C1462" s="95"/>
      <c r="D1462" s="95"/>
      <c r="E1462" s="95"/>
      <c r="F1462" s="96"/>
      <c r="G1462" s="97"/>
      <c r="H1462" s="98"/>
      <c r="I1462" s="129" t="str">
        <f>IF(B1462="","",_xlfn.XLOOKUP(N1462,#REF!,#REF!))</f>
        <v/>
      </c>
      <c r="J1462" s="126" t="str">
        <f>IF(B1462="","",_xlfn.XLOOKUP(N1462,#REF!,冷暖工资表!B:B))</f>
        <v/>
      </c>
      <c r="K1462" s="126" t="str">
        <f t="shared" si="132"/>
        <v/>
      </c>
      <c r="L1462" s="126" t="str">
        <f t="shared" si="133"/>
        <v/>
      </c>
      <c r="M1462" s="126" t="str">
        <f>IF(Q1462="","",_xlfn.XLOOKUP(Q1462,立项!W:W,立项!H:H))</f>
        <v/>
      </c>
      <c r="N1462" s="130" t="str">
        <f t="shared" si="134"/>
        <v/>
      </c>
      <c r="O1462" s="130" t="str">
        <f t="shared" si="135"/>
        <v/>
      </c>
      <c r="P1462" s="131" t="str">
        <f t="shared" si="136"/>
        <v/>
      </c>
      <c r="Q1462" s="135" t="str">
        <f t="shared" si="137"/>
        <v/>
      </c>
      <c r="R1462" s="103"/>
      <c r="S1462" s="102"/>
      <c r="T1462" s="102"/>
      <c r="U1462" s="102"/>
    </row>
    <row r="1463" s="93" customFormat="1" customHeight="1" spans="2:21">
      <c r="B1463" s="94"/>
      <c r="C1463" s="95"/>
      <c r="D1463" s="95"/>
      <c r="E1463" s="95"/>
      <c r="F1463" s="96"/>
      <c r="G1463" s="97"/>
      <c r="H1463" s="98"/>
      <c r="I1463" s="129" t="str">
        <f>IF(B1463="","",_xlfn.XLOOKUP(N1463,#REF!,#REF!))</f>
        <v/>
      </c>
      <c r="J1463" s="126" t="str">
        <f>IF(B1463="","",_xlfn.XLOOKUP(N1463,#REF!,冷暖工资表!B:B))</f>
        <v/>
      </c>
      <c r="K1463" s="126" t="str">
        <f t="shared" si="132"/>
        <v/>
      </c>
      <c r="L1463" s="126" t="str">
        <f t="shared" si="133"/>
        <v/>
      </c>
      <c r="M1463" s="126" t="str">
        <f>IF(Q1463="","",_xlfn.XLOOKUP(Q1463,立项!W:W,立项!H:H))</f>
        <v/>
      </c>
      <c r="N1463" s="130" t="str">
        <f t="shared" si="134"/>
        <v/>
      </c>
      <c r="O1463" s="130" t="str">
        <f t="shared" si="135"/>
        <v/>
      </c>
      <c r="P1463" s="131" t="str">
        <f t="shared" si="136"/>
        <v/>
      </c>
      <c r="Q1463" s="135" t="str">
        <f t="shared" si="137"/>
        <v/>
      </c>
      <c r="R1463" s="103"/>
      <c r="S1463" s="102"/>
      <c r="T1463" s="102"/>
      <c r="U1463" s="102"/>
    </row>
    <row r="1464" s="93" customFormat="1" customHeight="1" spans="2:21">
      <c r="B1464" s="94"/>
      <c r="C1464" s="95"/>
      <c r="D1464" s="95"/>
      <c r="E1464" s="95"/>
      <c r="F1464" s="96"/>
      <c r="G1464" s="97"/>
      <c r="H1464" s="98"/>
      <c r="I1464" s="129" t="str">
        <f>IF(B1464="","",_xlfn.XLOOKUP(N1464,#REF!,#REF!))</f>
        <v/>
      </c>
      <c r="J1464" s="126" t="str">
        <f>IF(B1464="","",_xlfn.XLOOKUP(N1464,#REF!,冷暖工资表!B:B))</f>
        <v/>
      </c>
      <c r="K1464" s="126" t="str">
        <f t="shared" si="132"/>
        <v/>
      </c>
      <c r="L1464" s="126" t="str">
        <f t="shared" si="133"/>
        <v/>
      </c>
      <c r="M1464" s="126" t="str">
        <f>IF(Q1464="","",_xlfn.XLOOKUP(Q1464,立项!W:W,立项!H:H))</f>
        <v/>
      </c>
      <c r="N1464" s="130" t="str">
        <f t="shared" si="134"/>
        <v/>
      </c>
      <c r="O1464" s="130" t="str">
        <f t="shared" si="135"/>
        <v/>
      </c>
      <c r="P1464" s="131" t="str">
        <f t="shared" si="136"/>
        <v/>
      </c>
      <c r="Q1464" s="135" t="str">
        <f t="shared" si="137"/>
        <v/>
      </c>
      <c r="R1464" s="103"/>
      <c r="S1464" s="102"/>
      <c r="T1464" s="102"/>
      <c r="U1464" s="102"/>
    </row>
    <row r="1465" s="93" customFormat="1" customHeight="1" spans="2:21">
      <c r="B1465" s="94"/>
      <c r="C1465" s="95"/>
      <c r="D1465" s="95"/>
      <c r="E1465" s="95"/>
      <c r="F1465" s="96"/>
      <c r="G1465" s="97"/>
      <c r="H1465" s="98"/>
      <c r="I1465" s="129" t="str">
        <f>IF(B1465="","",_xlfn.XLOOKUP(N1465,#REF!,#REF!))</f>
        <v/>
      </c>
      <c r="J1465" s="126" t="str">
        <f>IF(B1465="","",_xlfn.XLOOKUP(N1465,#REF!,冷暖工资表!B:B))</f>
        <v/>
      </c>
      <c r="K1465" s="126" t="str">
        <f t="shared" si="132"/>
        <v/>
      </c>
      <c r="L1465" s="126" t="str">
        <f t="shared" si="133"/>
        <v/>
      </c>
      <c r="M1465" s="126" t="str">
        <f>IF(Q1465="","",_xlfn.XLOOKUP(Q1465,立项!W:W,立项!H:H))</f>
        <v/>
      </c>
      <c r="N1465" s="130" t="str">
        <f t="shared" si="134"/>
        <v/>
      </c>
      <c r="O1465" s="130" t="str">
        <f t="shared" si="135"/>
        <v/>
      </c>
      <c r="P1465" s="131" t="str">
        <f t="shared" si="136"/>
        <v/>
      </c>
      <c r="Q1465" s="135" t="str">
        <f t="shared" si="137"/>
        <v/>
      </c>
      <c r="R1465" s="103"/>
      <c r="S1465" s="102"/>
      <c r="T1465" s="102"/>
      <c r="U1465" s="102"/>
    </row>
    <row r="1466" s="93" customFormat="1" customHeight="1" spans="2:21">
      <c r="B1466" s="94"/>
      <c r="C1466" s="95"/>
      <c r="D1466" s="95"/>
      <c r="E1466" s="95"/>
      <c r="F1466" s="96"/>
      <c r="G1466" s="97"/>
      <c r="H1466" s="98"/>
      <c r="I1466" s="129" t="str">
        <f>IF(B1466="","",_xlfn.XLOOKUP(N1466,#REF!,#REF!))</f>
        <v/>
      </c>
      <c r="J1466" s="126" t="str">
        <f>IF(B1466="","",_xlfn.XLOOKUP(N1466,#REF!,冷暖工资表!B:B))</f>
        <v/>
      </c>
      <c r="K1466" s="126" t="str">
        <f t="shared" si="132"/>
        <v/>
      </c>
      <c r="L1466" s="126" t="str">
        <f t="shared" si="133"/>
        <v/>
      </c>
      <c r="M1466" s="126" t="str">
        <f>IF(Q1466="","",_xlfn.XLOOKUP(Q1466,立项!W:W,立项!H:H))</f>
        <v/>
      </c>
      <c r="N1466" s="130" t="str">
        <f t="shared" si="134"/>
        <v/>
      </c>
      <c r="O1466" s="130" t="str">
        <f t="shared" si="135"/>
        <v/>
      </c>
      <c r="P1466" s="131" t="str">
        <f t="shared" si="136"/>
        <v/>
      </c>
      <c r="Q1466" s="135" t="str">
        <f t="shared" si="137"/>
        <v/>
      </c>
      <c r="R1466" s="103"/>
      <c r="S1466" s="102"/>
      <c r="T1466" s="102"/>
      <c r="U1466" s="102"/>
    </row>
    <row r="1467" s="93" customFormat="1" customHeight="1" spans="2:21">
      <c r="B1467" s="94"/>
      <c r="C1467" s="95"/>
      <c r="D1467" s="95"/>
      <c r="E1467" s="95"/>
      <c r="F1467" s="96"/>
      <c r="G1467" s="97"/>
      <c r="H1467" s="98"/>
      <c r="I1467" s="129" t="str">
        <f>IF(B1467="","",_xlfn.XLOOKUP(N1467,#REF!,#REF!))</f>
        <v/>
      </c>
      <c r="J1467" s="126" t="str">
        <f>IF(B1467="","",_xlfn.XLOOKUP(N1467,#REF!,冷暖工资表!B:B))</f>
        <v/>
      </c>
      <c r="K1467" s="126" t="str">
        <f t="shared" si="132"/>
        <v/>
      </c>
      <c r="L1467" s="126" t="str">
        <f t="shared" si="133"/>
        <v/>
      </c>
      <c r="M1467" s="126" t="str">
        <f>IF(Q1467="","",_xlfn.XLOOKUP(Q1467,立项!W:W,立项!H:H))</f>
        <v/>
      </c>
      <c r="N1467" s="130" t="str">
        <f t="shared" si="134"/>
        <v/>
      </c>
      <c r="O1467" s="130" t="str">
        <f t="shared" si="135"/>
        <v/>
      </c>
      <c r="P1467" s="131" t="str">
        <f t="shared" si="136"/>
        <v/>
      </c>
      <c r="Q1467" s="135" t="str">
        <f t="shared" si="137"/>
        <v/>
      </c>
      <c r="R1467" s="103"/>
      <c r="S1467" s="102"/>
      <c r="T1467" s="102"/>
      <c r="U1467" s="102"/>
    </row>
    <row r="1468" s="93" customFormat="1" customHeight="1" spans="2:21">
      <c r="B1468" s="94"/>
      <c r="C1468" s="95"/>
      <c r="D1468" s="95"/>
      <c r="E1468" s="95"/>
      <c r="F1468" s="96"/>
      <c r="G1468" s="97"/>
      <c r="H1468" s="98"/>
      <c r="I1468" s="129" t="str">
        <f>IF(B1468="","",_xlfn.XLOOKUP(N1468,#REF!,#REF!))</f>
        <v/>
      </c>
      <c r="J1468" s="126" t="str">
        <f>IF(B1468="","",_xlfn.XLOOKUP(N1468,#REF!,冷暖工资表!B:B))</f>
        <v/>
      </c>
      <c r="K1468" s="126" t="str">
        <f t="shared" si="132"/>
        <v/>
      </c>
      <c r="L1468" s="126" t="str">
        <f t="shared" si="133"/>
        <v/>
      </c>
      <c r="M1468" s="126" t="str">
        <f>IF(Q1468="","",_xlfn.XLOOKUP(Q1468,立项!W:W,立项!H:H))</f>
        <v/>
      </c>
      <c r="N1468" s="130" t="str">
        <f t="shared" si="134"/>
        <v/>
      </c>
      <c r="O1468" s="130" t="str">
        <f t="shared" si="135"/>
        <v/>
      </c>
      <c r="P1468" s="131" t="str">
        <f t="shared" si="136"/>
        <v/>
      </c>
      <c r="Q1468" s="135" t="str">
        <f t="shared" si="137"/>
        <v/>
      </c>
      <c r="R1468" s="103"/>
      <c r="S1468" s="102"/>
      <c r="T1468" s="102"/>
      <c r="U1468" s="102"/>
    </row>
    <row r="1469" s="93" customFormat="1" customHeight="1" spans="2:21">
      <c r="B1469" s="94"/>
      <c r="C1469" s="95"/>
      <c r="D1469" s="95"/>
      <c r="E1469" s="95"/>
      <c r="F1469" s="96"/>
      <c r="G1469" s="97"/>
      <c r="H1469" s="98"/>
      <c r="I1469" s="129" t="str">
        <f>IF(B1469="","",_xlfn.XLOOKUP(N1469,#REF!,#REF!))</f>
        <v/>
      </c>
      <c r="J1469" s="126" t="str">
        <f>IF(B1469="","",_xlfn.XLOOKUP(N1469,#REF!,冷暖工资表!B:B))</f>
        <v/>
      </c>
      <c r="K1469" s="126" t="str">
        <f t="shared" si="132"/>
        <v/>
      </c>
      <c r="L1469" s="126" t="str">
        <f t="shared" si="133"/>
        <v/>
      </c>
      <c r="M1469" s="126" t="str">
        <f>IF(Q1469="","",_xlfn.XLOOKUP(Q1469,立项!W:W,立项!H:H))</f>
        <v/>
      </c>
      <c r="N1469" s="130" t="str">
        <f t="shared" si="134"/>
        <v/>
      </c>
      <c r="O1469" s="130" t="str">
        <f t="shared" si="135"/>
        <v/>
      </c>
      <c r="P1469" s="131" t="str">
        <f t="shared" si="136"/>
        <v/>
      </c>
      <c r="Q1469" s="135" t="str">
        <f t="shared" si="137"/>
        <v/>
      </c>
      <c r="R1469" s="103"/>
      <c r="S1469" s="102"/>
      <c r="T1469" s="102"/>
      <c r="U1469" s="102"/>
    </row>
    <row r="1470" s="93" customFormat="1" customHeight="1" spans="2:21">
      <c r="B1470" s="94"/>
      <c r="C1470" s="95"/>
      <c r="D1470" s="95"/>
      <c r="E1470" s="95"/>
      <c r="F1470" s="96"/>
      <c r="G1470" s="97"/>
      <c r="H1470" s="98"/>
      <c r="I1470" s="129" t="str">
        <f>IF(B1470="","",_xlfn.XLOOKUP(N1470,#REF!,#REF!))</f>
        <v/>
      </c>
      <c r="J1470" s="126" t="str">
        <f>IF(B1470="","",_xlfn.XLOOKUP(N1470,#REF!,冷暖工资表!B:B))</f>
        <v/>
      </c>
      <c r="K1470" s="126" t="str">
        <f t="shared" si="132"/>
        <v/>
      </c>
      <c r="L1470" s="126" t="str">
        <f t="shared" si="133"/>
        <v/>
      </c>
      <c r="M1470" s="126" t="str">
        <f>IF(Q1470="","",_xlfn.XLOOKUP(Q1470,立项!W:W,立项!H:H))</f>
        <v/>
      </c>
      <c r="N1470" s="130" t="str">
        <f t="shared" si="134"/>
        <v/>
      </c>
      <c r="O1470" s="130" t="str">
        <f t="shared" si="135"/>
        <v/>
      </c>
      <c r="P1470" s="131" t="str">
        <f t="shared" si="136"/>
        <v/>
      </c>
      <c r="Q1470" s="135" t="str">
        <f t="shared" si="137"/>
        <v/>
      </c>
      <c r="R1470" s="103"/>
      <c r="S1470" s="102"/>
      <c r="T1470" s="102"/>
      <c r="U1470" s="102"/>
    </row>
    <row r="1471" s="93" customFormat="1" customHeight="1" spans="2:21">
      <c r="B1471" s="94"/>
      <c r="C1471" s="95"/>
      <c r="D1471" s="95"/>
      <c r="E1471" s="95"/>
      <c r="F1471" s="96"/>
      <c r="G1471" s="97"/>
      <c r="H1471" s="98"/>
      <c r="I1471" s="129" t="str">
        <f>IF(B1471="","",_xlfn.XLOOKUP(N1471,#REF!,#REF!))</f>
        <v/>
      </c>
      <c r="J1471" s="126" t="str">
        <f>IF(B1471="","",_xlfn.XLOOKUP(N1471,#REF!,冷暖工资表!B:B))</f>
        <v/>
      </c>
      <c r="K1471" s="126" t="str">
        <f t="shared" si="132"/>
        <v/>
      </c>
      <c r="L1471" s="126" t="str">
        <f t="shared" si="133"/>
        <v/>
      </c>
      <c r="M1471" s="126" t="str">
        <f>IF(Q1471="","",_xlfn.XLOOKUP(Q1471,立项!W:W,立项!H:H))</f>
        <v/>
      </c>
      <c r="N1471" s="130" t="str">
        <f t="shared" si="134"/>
        <v/>
      </c>
      <c r="O1471" s="130" t="str">
        <f t="shared" si="135"/>
        <v/>
      </c>
      <c r="P1471" s="131" t="str">
        <f t="shared" si="136"/>
        <v/>
      </c>
      <c r="Q1471" s="135" t="str">
        <f t="shared" si="137"/>
        <v/>
      </c>
      <c r="R1471" s="103"/>
      <c r="S1471" s="102"/>
      <c r="T1471" s="102"/>
      <c r="U1471" s="102"/>
    </row>
    <row r="1472" s="93" customFormat="1" customHeight="1" spans="2:21">
      <c r="B1472" s="94"/>
      <c r="C1472" s="95"/>
      <c r="D1472" s="95"/>
      <c r="E1472" s="95"/>
      <c r="F1472" s="96"/>
      <c r="G1472" s="97"/>
      <c r="H1472" s="98"/>
      <c r="I1472" s="129" t="str">
        <f>IF(B1472="","",_xlfn.XLOOKUP(N1472,#REF!,#REF!))</f>
        <v/>
      </c>
      <c r="J1472" s="126" t="str">
        <f>IF(B1472="","",_xlfn.XLOOKUP(N1472,#REF!,冷暖工资表!B:B))</f>
        <v/>
      </c>
      <c r="K1472" s="126" t="str">
        <f t="shared" si="132"/>
        <v/>
      </c>
      <c r="L1472" s="126" t="str">
        <f t="shared" si="133"/>
        <v/>
      </c>
      <c r="M1472" s="126" t="str">
        <f>IF(Q1472="","",_xlfn.XLOOKUP(Q1472,立项!W:W,立项!H:H))</f>
        <v/>
      </c>
      <c r="N1472" s="130" t="str">
        <f t="shared" si="134"/>
        <v/>
      </c>
      <c r="O1472" s="130" t="str">
        <f t="shared" si="135"/>
        <v/>
      </c>
      <c r="P1472" s="131" t="str">
        <f t="shared" si="136"/>
        <v/>
      </c>
      <c r="Q1472" s="135" t="str">
        <f t="shared" si="137"/>
        <v/>
      </c>
      <c r="R1472" s="103"/>
      <c r="S1472" s="102"/>
      <c r="T1472" s="102"/>
      <c r="U1472" s="102"/>
    </row>
    <row r="1473" s="93" customFormat="1" customHeight="1" spans="2:21">
      <c r="B1473" s="94"/>
      <c r="C1473" s="95"/>
      <c r="D1473" s="95"/>
      <c r="E1473" s="95"/>
      <c r="F1473" s="96"/>
      <c r="G1473" s="97"/>
      <c r="H1473" s="98"/>
      <c r="I1473" s="129" t="str">
        <f>IF(B1473="","",_xlfn.XLOOKUP(N1473,#REF!,#REF!))</f>
        <v/>
      </c>
      <c r="J1473" s="126" t="str">
        <f>IF(B1473="","",_xlfn.XLOOKUP(N1473,#REF!,冷暖工资表!B:B))</f>
        <v/>
      </c>
      <c r="K1473" s="126" t="str">
        <f t="shared" si="132"/>
        <v/>
      </c>
      <c r="L1473" s="126" t="str">
        <f t="shared" si="133"/>
        <v/>
      </c>
      <c r="M1473" s="126" t="str">
        <f>IF(Q1473="","",_xlfn.XLOOKUP(Q1473,立项!W:W,立项!H:H))</f>
        <v/>
      </c>
      <c r="N1473" s="130" t="str">
        <f t="shared" si="134"/>
        <v/>
      </c>
      <c r="O1473" s="130" t="str">
        <f t="shared" si="135"/>
        <v/>
      </c>
      <c r="P1473" s="131" t="str">
        <f t="shared" si="136"/>
        <v/>
      </c>
      <c r="Q1473" s="135" t="str">
        <f t="shared" si="137"/>
        <v/>
      </c>
      <c r="R1473" s="103"/>
      <c r="S1473" s="102"/>
      <c r="T1473" s="102"/>
      <c r="U1473" s="102"/>
    </row>
    <row r="1474" s="93" customFormat="1" customHeight="1" spans="2:21">
      <c r="B1474" s="94"/>
      <c r="C1474" s="95"/>
      <c r="D1474" s="95"/>
      <c r="E1474" s="95"/>
      <c r="F1474" s="96"/>
      <c r="G1474" s="97"/>
      <c r="H1474" s="98"/>
      <c r="I1474" s="129" t="str">
        <f>IF(B1474="","",_xlfn.XLOOKUP(N1474,#REF!,#REF!))</f>
        <v/>
      </c>
      <c r="J1474" s="126" t="str">
        <f>IF(B1474="","",_xlfn.XLOOKUP(N1474,#REF!,冷暖工资表!B:B))</f>
        <v/>
      </c>
      <c r="K1474" s="126" t="str">
        <f t="shared" ref="K1474:K1537" si="138">IF(F1474="","",F1474-L1474)</f>
        <v/>
      </c>
      <c r="L1474" s="126" t="str">
        <f t="shared" ref="L1474:L1537" si="139">IF(F1474="","",F1474*G1474/(1+G1474))</f>
        <v/>
      </c>
      <c r="M1474" s="126" t="str">
        <f>IF(Q1474="","",_xlfn.XLOOKUP(Q1474,立项!W:W,立项!H:H))</f>
        <v/>
      </c>
      <c r="N1474" s="130" t="str">
        <f t="shared" ref="N1474:N1537" si="140">IF(H1474="","",LEFT(B1474,7))</f>
        <v/>
      </c>
      <c r="O1474" s="130" t="str">
        <f t="shared" ref="O1474:O1537" si="141">IF(H1474="","",MONTH(H1474))</f>
        <v/>
      </c>
      <c r="P1474" s="131" t="str">
        <f t="shared" ref="P1474:P1537" si="142">IF(H1474="","",DAY(H1474))</f>
        <v/>
      </c>
      <c r="Q1474" s="135" t="str">
        <f t="shared" ref="Q1474:Q1537" si="143">IF(B1474="","",MID(B1474,9,16))</f>
        <v/>
      </c>
      <c r="R1474" s="103"/>
      <c r="S1474" s="102"/>
      <c r="T1474" s="102"/>
      <c r="U1474" s="102"/>
    </row>
    <row r="1475" s="93" customFormat="1" customHeight="1" spans="2:21">
      <c r="B1475" s="94"/>
      <c r="C1475" s="95"/>
      <c r="D1475" s="95"/>
      <c r="E1475" s="95"/>
      <c r="F1475" s="96"/>
      <c r="G1475" s="97"/>
      <c r="H1475" s="98"/>
      <c r="I1475" s="129" t="str">
        <f>IF(B1475="","",_xlfn.XLOOKUP(N1475,#REF!,#REF!))</f>
        <v/>
      </c>
      <c r="J1475" s="126" t="str">
        <f>IF(B1475="","",_xlfn.XLOOKUP(N1475,#REF!,冷暖工资表!B:B))</f>
        <v/>
      </c>
      <c r="K1475" s="126" t="str">
        <f t="shared" si="138"/>
        <v/>
      </c>
      <c r="L1475" s="126" t="str">
        <f t="shared" si="139"/>
        <v/>
      </c>
      <c r="M1475" s="126" t="str">
        <f>IF(Q1475="","",_xlfn.XLOOKUP(Q1475,立项!W:W,立项!H:H))</f>
        <v/>
      </c>
      <c r="N1475" s="130" t="str">
        <f t="shared" si="140"/>
        <v/>
      </c>
      <c r="O1475" s="130" t="str">
        <f t="shared" si="141"/>
        <v/>
      </c>
      <c r="P1475" s="131" t="str">
        <f t="shared" si="142"/>
        <v/>
      </c>
      <c r="Q1475" s="135" t="str">
        <f t="shared" si="143"/>
        <v/>
      </c>
      <c r="R1475" s="103"/>
      <c r="S1475" s="102"/>
      <c r="T1475" s="102"/>
      <c r="U1475" s="102"/>
    </row>
    <row r="1476" s="93" customFormat="1" customHeight="1" spans="2:21">
      <c r="B1476" s="94"/>
      <c r="C1476" s="95"/>
      <c r="D1476" s="95"/>
      <c r="E1476" s="95"/>
      <c r="F1476" s="96"/>
      <c r="G1476" s="97"/>
      <c r="H1476" s="98"/>
      <c r="I1476" s="129" t="str">
        <f>IF(B1476="","",_xlfn.XLOOKUP(N1476,#REF!,#REF!))</f>
        <v/>
      </c>
      <c r="J1476" s="126" t="str">
        <f>IF(B1476="","",_xlfn.XLOOKUP(N1476,#REF!,冷暖工资表!B:B))</f>
        <v/>
      </c>
      <c r="K1476" s="126" t="str">
        <f t="shared" si="138"/>
        <v/>
      </c>
      <c r="L1476" s="126" t="str">
        <f t="shared" si="139"/>
        <v/>
      </c>
      <c r="M1476" s="126" t="str">
        <f>IF(Q1476="","",_xlfn.XLOOKUP(Q1476,立项!W:W,立项!H:H))</f>
        <v/>
      </c>
      <c r="N1476" s="130" t="str">
        <f t="shared" si="140"/>
        <v/>
      </c>
      <c r="O1476" s="130" t="str">
        <f t="shared" si="141"/>
        <v/>
      </c>
      <c r="P1476" s="131" t="str">
        <f t="shared" si="142"/>
        <v/>
      </c>
      <c r="Q1476" s="135" t="str">
        <f t="shared" si="143"/>
        <v/>
      </c>
      <c r="R1476" s="103"/>
      <c r="S1476" s="102"/>
      <c r="T1476" s="102"/>
      <c r="U1476" s="102"/>
    </row>
    <row r="1477" s="93" customFormat="1" customHeight="1" spans="2:21">
      <c r="B1477" s="94"/>
      <c r="C1477" s="95"/>
      <c r="D1477" s="95"/>
      <c r="E1477" s="95"/>
      <c r="F1477" s="96"/>
      <c r="G1477" s="97"/>
      <c r="H1477" s="98"/>
      <c r="I1477" s="129" t="str">
        <f>IF(B1477="","",_xlfn.XLOOKUP(N1477,#REF!,#REF!))</f>
        <v/>
      </c>
      <c r="J1477" s="126" t="str">
        <f>IF(B1477="","",_xlfn.XLOOKUP(N1477,#REF!,冷暖工资表!B:B))</f>
        <v/>
      </c>
      <c r="K1477" s="126" t="str">
        <f t="shared" si="138"/>
        <v/>
      </c>
      <c r="L1477" s="126" t="str">
        <f t="shared" si="139"/>
        <v/>
      </c>
      <c r="M1477" s="126" t="str">
        <f>IF(Q1477="","",_xlfn.XLOOKUP(Q1477,立项!W:W,立项!H:H))</f>
        <v/>
      </c>
      <c r="N1477" s="130" t="str">
        <f t="shared" si="140"/>
        <v/>
      </c>
      <c r="O1477" s="130" t="str">
        <f t="shared" si="141"/>
        <v/>
      </c>
      <c r="P1477" s="131" t="str">
        <f t="shared" si="142"/>
        <v/>
      </c>
      <c r="Q1477" s="135" t="str">
        <f t="shared" si="143"/>
        <v/>
      </c>
      <c r="R1477" s="103"/>
      <c r="S1477" s="102"/>
      <c r="T1477" s="102"/>
      <c r="U1477" s="102"/>
    </row>
    <row r="1478" s="93" customFormat="1" customHeight="1" spans="2:21">
      <c r="B1478" s="94"/>
      <c r="C1478" s="95"/>
      <c r="D1478" s="95"/>
      <c r="E1478" s="95"/>
      <c r="F1478" s="96"/>
      <c r="G1478" s="97"/>
      <c r="H1478" s="98"/>
      <c r="I1478" s="129" t="str">
        <f>IF(B1478="","",_xlfn.XLOOKUP(N1478,#REF!,#REF!))</f>
        <v/>
      </c>
      <c r="J1478" s="126" t="str">
        <f>IF(B1478="","",_xlfn.XLOOKUP(N1478,#REF!,冷暖工资表!B:B))</f>
        <v/>
      </c>
      <c r="K1478" s="126" t="str">
        <f t="shared" si="138"/>
        <v/>
      </c>
      <c r="L1478" s="126" t="str">
        <f t="shared" si="139"/>
        <v/>
      </c>
      <c r="M1478" s="126" t="str">
        <f>IF(Q1478="","",_xlfn.XLOOKUP(Q1478,立项!W:W,立项!H:H))</f>
        <v/>
      </c>
      <c r="N1478" s="130" t="str">
        <f t="shared" si="140"/>
        <v/>
      </c>
      <c r="O1478" s="130" t="str">
        <f t="shared" si="141"/>
        <v/>
      </c>
      <c r="P1478" s="131" t="str">
        <f t="shared" si="142"/>
        <v/>
      </c>
      <c r="Q1478" s="135" t="str">
        <f t="shared" si="143"/>
        <v/>
      </c>
      <c r="R1478" s="103"/>
      <c r="S1478" s="102"/>
      <c r="T1478" s="102"/>
      <c r="U1478" s="102"/>
    </row>
    <row r="1479" s="93" customFormat="1" customHeight="1" spans="2:21">
      <c r="B1479" s="94"/>
      <c r="C1479" s="95"/>
      <c r="D1479" s="95"/>
      <c r="E1479" s="95"/>
      <c r="F1479" s="96"/>
      <c r="G1479" s="97"/>
      <c r="H1479" s="98"/>
      <c r="I1479" s="129" t="str">
        <f>IF(B1479="","",_xlfn.XLOOKUP(N1479,#REF!,#REF!))</f>
        <v/>
      </c>
      <c r="J1479" s="126" t="str">
        <f>IF(B1479="","",_xlfn.XLOOKUP(N1479,#REF!,冷暖工资表!B:B))</f>
        <v/>
      </c>
      <c r="K1479" s="126" t="str">
        <f t="shared" si="138"/>
        <v/>
      </c>
      <c r="L1479" s="126" t="str">
        <f t="shared" si="139"/>
        <v/>
      </c>
      <c r="M1479" s="126" t="str">
        <f>IF(Q1479="","",_xlfn.XLOOKUP(Q1479,立项!W:W,立项!H:H))</f>
        <v/>
      </c>
      <c r="N1479" s="130" t="str">
        <f t="shared" si="140"/>
        <v/>
      </c>
      <c r="O1479" s="130" t="str">
        <f t="shared" si="141"/>
        <v/>
      </c>
      <c r="P1479" s="131" t="str">
        <f t="shared" si="142"/>
        <v/>
      </c>
      <c r="Q1479" s="135" t="str">
        <f t="shared" si="143"/>
        <v/>
      </c>
      <c r="R1479" s="103"/>
      <c r="S1479" s="102"/>
      <c r="T1479" s="102"/>
      <c r="U1479" s="102"/>
    </row>
    <row r="1480" s="93" customFormat="1" customHeight="1" spans="2:21">
      <c r="B1480" s="94"/>
      <c r="C1480" s="95"/>
      <c r="D1480" s="95"/>
      <c r="E1480" s="95"/>
      <c r="F1480" s="96"/>
      <c r="G1480" s="97"/>
      <c r="H1480" s="98"/>
      <c r="I1480" s="129" t="str">
        <f>IF(B1480="","",_xlfn.XLOOKUP(N1480,#REF!,#REF!))</f>
        <v/>
      </c>
      <c r="J1480" s="126" t="str">
        <f>IF(B1480="","",_xlfn.XLOOKUP(N1480,#REF!,冷暖工资表!B:B))</f>
        <v/>
      </c>
      <c r="K1480" s="126" t="str">
        <f t="shared" si="138"/>
        <v/>
      </c>
      <c r="L1480" s="126" t="str">
        <f t="shared" si="139"/>
        <v/>
      </c>
      <c r="M1480" s="126" t="str">
        <f>IF(Q1480="","",_xlfn.XLOOKUP(Q1480,立项!W:W,立项!H:H))</f>
        <v/>
      </c>
      <c r="N1480" s="130" t="str">
        <f t="shared" si="140"/>
        <v/>
      </c>
      <c r="O1480" s="130" t="str">
        <f t="shared" si="141"/>
        <v/>
      </c>
      <c r="P1480" s="131" t="str">
        <f t="shared" si="142"/>
        <v/>
      </c>
      <c r="Q1480" s="135" t="str">
        <f t="shared" si="143"/>
        <v/>
      </c>
      <c r="R1480" s="103"/>
      <c r="S1480" s="102"/>
      <c r="T1480" s="102"/>
      <c r="U1480" s="102"/>
    </row>
    <row r="1481" s="93" customFormat="1" customHeight="1" spans="2:21">
      <c r="B1481" s="94"/>
      <c r="C1481" s="95"/>
      <c r="D1481" s="95"/>
      <c r="E1481" s="95"/>
      <c r="F1481" s="96"/>
      <c r="G1481" s="97"/>
      <c r="H1481" s="98"/>
      <c r="I1481" s="129" t="str">
        <f>IF(B1481="","",_xlfn.XLOOKUP(N1481,#REF!,#REF!))</f>
        <v/>
      </c>
      <c r="J1481" s="126" t="str">
        <f>IF(B1481="","",_xlfn.XLOOKUP(N1481,#REF!,冷暖工资表!B:B))</f>
        <v/>
      </c>
      <c r="K1481" s="126" t="str">
        <f t="shared" si="138"/>
        <v/>
      </c>
      <c r="L1481" s="126" t="str">
        <f t="shared" si="139"/>
        <v/>
      </c>
      <c r="M1481" s="126" t="str">
        <f>IF(Q1481="","",_xlfn.XLOOKUP(Q1481,立项!W:W,立项!H:H))</f>
        <v/>
      </c>
      <c r="N1481" s="130" t="str">
        <f t="shared" si="140"/>
        <v/>
      </c>
      <c r="O1481" s="130" t="str">
        <f t="shared" si="141"/>
        <v/>
      </c>
      <c r="P1481" s="131" t="str">
        <f t="shared" si="142"/>
        <v/>
      </c>
      <c r="Q1481" s="135" t="str">
        <f t="shared" si="143"/>
        <v/>
      </c>
      <c r="R1481" s="103"/>
      <c r="S1481" s="102"/>
      <c r="T1481" s="102"/>
      <c r="U1481" s="102"/>
    </row>
    <row r="1482" s="93" customFormat="1" customHeight="1" spans="2:21">
      <c r="B1482" s="94"/>
      <c r="C1482" s="95"/>
      <c r="D1482" s="95"/>
      <c r="E1482" s="95"/>
      <c r="F1482" s="96"/>
      <c r="G1482" s="97"/>
      <c r="H1482" s="98"/>
      <c r="I1482" s="129" t="str">
        <f>IF(B1482="","",_xlfn.XLOOKUP(N1482,#REF!,#REF!))</f>
        <v/>
      </c>
      <c r="J1482" s="126" t="str">
        <f>IF(B1482="","",_xlfn.XLOOKUP(N1482,#REF!,冷暖工资表!B:B))</f>
        <v/>
      </c>
      <c r="K1482" s="126" t="str">
        <f t="shared" si="138"/>
        <v/>
      </c>
      <c r="L1482" s="126" t="str">
        <f t="shared" si="139"/>
        <v/>
      </c>
      <c r="M1482" s="126" t="str">
        <f>IF(Q1482="","",_xlfn.XLOOKUP(Q1482,立项!W:W,立项!H:H))</f>
        <v/>
      </c>
      <c r="N1482" s="130" t="str">
        <f t="shared" si="140"/>
        <v/>
      </c>
      <c r="O1482" s="130" t="str">
        <f t="shared" si="141"/>
        <v/>
      </c>
      <c r="P1482" s="131" t="str">
        <f t="shared" si="142"/>
        <v/>
      </c>
      <c r="Q1482" s="135" t="str">
        <f t="shared" si="143"/>
        <v/>
      </c>
      <c r="R1482" s="103"/>
      <c r="S1482" s="102"/>
      <c r="T1482" s="102"/>
      <c r="U1482" s="102"/>
    </row>
    <row r="1483" s="93" customFormat="1" customHeight="1" spans="2:21">
      <c r="B1483" s="94"/>
      <c r="C1483" s="95"/>
      <c r="D1483" s="95"/>
      <c r="E1483" s="95"/>
      <c r="F1483" s="96"/>
      <c r="G1483" s="97"/>
      <c r="H1483" s="98"/>
      <c r="I1483" s="129" t="str">
        <f>IF(B1483="","",_xlfn.XLOOKUP(N1483,#REF!,#REF!))</f>
        <v/>
      </c>
      <c r="J1483" s="126" t="str">
        <f>IF(B1483="","",_xlfn.XLOOKUP(N1483,#REF!,冷暖工资表!B:B))</f>
        <v/>
      </c>
      <c r="K1483" s="126" t="str">
        <f t="shared" si="138"/>
        <v/>
      </c>
      <c r="L1483" s="126" t="str">
        <f t="shared" si="139"/>
        <v/>
      </c>
      <c r="M1483" s="126" t="str">
        <f>IF(Q1483="","",_xlfn.XLOOKUP(Q1483,立项!W:W,立项!H:H))</f>
        <v/>
      </c>
      <c r="N1483" s="130" t="str">
        <f t="shared" si="140"/>
        <v/>
      </c>
      <c r="O1483" s="130" t="str">
        <f t="shared" si="141"/>
        <v/>
      </c>
      <c r="P1483" s="131" t="str">
        <f t="shared" si="142"/>
        <v/>
      </c>
      <c r="Q1483" s="135" t="str">
        <f t="shared" si="143"/>
        <v/>
      </c>
      <c r="R1483" s="103"/>
      <c r="S1483" s="102"/>
      <c r="T1483" s="102"/>
      <c r="U1483" s="102"/>
    </row>
    <row r="1484" s="93" customFormat="1" customHeight="1" spans="2:21">
      <c r="B1484" s="94"/>
      <c r="C1484" s="95"/>
      <c r="D1484" s="95"/>
      <c r="E1484" s="95"/>
      <c r="F1484" s="96"/>
      <c r="G1484" s="97"/>
      <c r="H1484" s="98"/>
      <c r="I1484" s="129" t="str">
        <f>IF(B1484="","",_xlfn.XLOOKUP(N1484,#REF!,#REF!))</f>
        <v/>
      </c>
      <c r="J1484" s="126" t="str">
        <f>IF(B1484="","",_xlfn.XLOOKUP(N1484,#REF!,冷暖工资表!B:B))</f>
        <v/>
      </c>
      <c r="K1484" s="126" t="str">
        <f t="shared" si="138"/>
        <v/>
      </c>
      <c r="L1484" s="126" t="str">
        <f t="shared" si="139"/>
        <v/>
      </c>
      <c r="M1484" s="126" t="str">
        <f>IF(Q1484="","",_xlfn.XLOOKUP(Q1484,立项!W:W,立项!H:H))</f>
        <v/>
      </c>
      <c r="N1484" s="130" t="str">
        <f t="shared" si="140"/>
        <v/>
      </c>
      <c r="O1484" s="130" t="str">
        <f t="shared" si="141"/>
        <v/>
      </c>
      <c r="P1484" s="131" t="str">
        <f t="shared" si="142"/>
        <v/>
      </c>
      <c r="Q1484" s="135" t="str">
        <f t="shared" si="143"/>
        <v/>
      </c>
      <c r="R1484" s="103"/>
      <c r="S1484" s="102"/>
      <c r="T1484" s="102"/>
      <c r="U1484" s="102"/>
    </row>
    <row r="1485" s="93" customFormat="1" customHeight="1" spans="2:21">
      <c r="B1485" s="94"/>
      <c r="C1485" s="95"/>
      <c r="D1485" s="95"/>
      <c r="E1485" s="95"/>
      <c r="F1485" s="96"/>
      <c r="G1485" s="97"/>
      <c r="H1485" s="98"/>
      <c r="I1485" s="129" t="str">
        <f>IF(B1485="","",_xlfn.XLOOKUP(N1485,#REF!,#REF!))</f>
        <v/>
      </c>
      <c r="J1485" s="126" t="str">
        <f>IF(B1485="","",_xlfn.XLOOKUP(N1485,#REF!,冷暖工资表!B:B))</f>
        <v/>
      </c>
      <c r="K1485" s="126" t="str">
        <f t="shared" si="138"/>
        <v/>
      </c>
      <c r="L1485" s="126" t="str">
        <f t="shared" si="139"/>
        <v/>
      </c>
      <c r="M1485" s="126" t="str">
        <f>IF(Q1485="","",_xlfn.XLOOKUP(Q1485,立项!W:W,立项!H:H))</f>
        <v/>
      </c>
      <c r="N1485" s="130" t="str">
        <f t="shared" si="140"/>
        <v/>
      </c>
      <c r="O1485" s="130" t="str">
        <f t="shared" si="141"/>
        <v/>
      </c>
      <c r="P1485" s="131" t="str">
        <f t="shared" si="142"/>
        <v/>
      </c>
      <c r="Q1485" s="135" t="str">
        <f t="shared" si="143"/>
        <v/>
      </c>
      <c r="R1485" s="103"/>
      <c r="S1485" s="102"/>
      <c r="T1485" s="102"/>
      <c r="U1485" s="102"/>
    </row>
    <row r="1486" s="93" customFormat="1" customHeight="1" spans="2:21">
      <c r="B1486" s="94"/>
      <c r="C1486" s="95"/>
      <c r="D1486" s="95"/>
      <c r="E1486" s="95"/>
      <c r="F1486" s="96"/>
      <c r="G1486" s="97"/>
      <c r="H1486" s="98"/>
      <c r="I1486" s="129" t="str">
        <f>IF(B1486="","",_xlfn.XLOOKUP(N1486,#REF!,#REF!))</f>
        <v/>
      </c>
      <c r="J1486" s="126" t="str">
        <f>IF(B1486="","",_xlfn.XLOOKUP(N1486,#REF!,冷暖工资表!B:B))</f>
        <v/>
      </c>
      <c r="K1486" s="126" t="str">
        <f t="shared" si="138"/>
        <v/>
      </c>
      <c r="L1486" s="126" t="str">
        <f t="shared" si="139"/>
        <v/>
      </c>
      <c r="M1486" s="126" t="str">
        <f>IF(Q1486="","",_xlfn.XLOOKUP(Q1486,立项!W:W,立项!H:H))</f>
        <v/>
      </c>
      <c r="N1486" s="130" t="str">
        <f t="shared" si="140"/>
        <v/>
      </c>
      <c r="O1486" s="130" t="str">
        <f t="shared" si="141"/>
        <v/>
      </c>
      <c r="P1486" s="131" t="str">
        <f t="shared" si="142"/>
        <v/>
      </c>
      <c r="Q1486" s="135" t="str">
        <f t="shared" si="143"/>
        <v/>
      </c>
      <c r="R1486" s="103"/>
      <c r="S1486" s="102"/>
      <c r="T1486" s="102"/>
      <c r="U1486" s="102"/>
    </row>
    <row r="1487" s="93" customFormat="1" customHeight="1" spans="2:21">
      <c r="B1487" s="94"/>
      <c r="C1487" s="95"/>
      <c r="D1487" s="95"/>
      <c r="E1487" s="95"/>
      <c r="F1487" s="96"/>
      <c r="G1487" s="97"/>
      <c r="H1487" s="98"/>
      <c r="I1487" s="129" t="str">
        <f>IF(B1487="","",_xlfn.XLOOKUP(N1487,#REF!,#REF!))</f>
        <v/>
      </c>
      <c r="J1487" s="126" t="str">
        <f>IF(B1487="","",_xlfn.XLOOKUP(N1487,#REF!,冷暖工资表!B:B))</f>
        <v/>
      </c>
      <c r="K1487" s="126" t="str">
        <f t="shared" si="138"/>
        <v/>
      </c>
      <c r="L1487" s="126" t="str">
        <f t="shared" si="139"/>
        <v/>
      </c>
      <c r="M1487" s="126" t="str">
        <f>IF(Q1487="","",_xlfn.XLOOKUP(Q1487,立项!W:W,立项!H:H))</f>
        <v/>
      </c>
      <c r="N1487" s="130" t="str">
        <f t="shared" si="140"/>
        <v/>
      </c>
      <c r="O1487" s="130" t="str">
        <f t="shared" si="141"/>
        <v/>
      </c>
      <c r="P1487" s="131" t="str">
        <f t="shared" si="142"/>
        <v/>
      </c>
      <c r="Q1487" s="135" t="str">
        <f t="shared" si="143"/>
        <v/>
      </c>
      <c r="R1487" s="103"/>
      <c r="S1487" s="102"/>
      <c r="T1487" s="102"/>
      <c r="U1487" s="102"/>
    </row>
    <row r="1488" s="93" customFormat="1" customHeight="1" spans="2:21">
      <c r="B1488" s="94"/>
      <c r="C1488" s="95"/>
      <c r="D1488" s="95"/>
      <c r="E1488" s="95"/>
      <c r="F1488" s="96"/>
      <c r="G1488" s="97"/>
      <c r="H1488" s="98"/>
      <c r="I1488" s="129" t="str">
        <f>IF(B1488="","",_xlfn.XLOOKUP(N1488,#REF!,#REF!))</f>
        <v/>
      </c>
      <c r="J1488" s="126" t="str">
        <f>IF(B1488="","",_xlfn.XLOOKUP(N1488,#REF!,冷暖工资表!B:B))</f>
        <v/>
      </c>
      <c r="K1488" s="126" t="str">
        <f t="shared" si="138"/>
        <v/>
      </c>
      <c r="L1488" s="126" t="str">
        <f t="shared" si="139"/>
        <v/>
      </c>
      <c r="M1488" s="126" t="str">
        <f>IF(Q1488="","",_xlfn.XLOOKUP(Q1488,立项!W:W,立项!H:H))</f>
        <v/>
      </c>
      <c r="N1488" s="130" t="str">
        <f t="shared" si="140"/>
        <v/>
      </c>
      <c r="O1488" s="130" t="str">
        <f t="shared" si="141"/>
        <v/>
      </c>
      <c r="P1488" s="131" t="str">
        <f t="shared" si="142"/>
        <v/>
      </c>
      <c r="Q1488" s="135" t="str">
        <f t="shared" si="143"/>
        <v/>
      </c>
      <c r="R1488" s="103"/>
      <c r="S1488" s="102"/>
      <c r="T1488" s="102"/>
      <c r="U1488" s="102"/>
    </row>
    <row r="1489" s="93" customFormat="1" customHeight="1" spans="2:21">
      <c r="B1489" s="94"/>
      <c r="C1489" s="95"/>
      <c r="D1489" s="95"/>
      <c r="E1489" s="95"/>
      <c r="F1489" s="96"/>
      <c r="G1489" s="97"/>
      <c r="H1489" s="98"/>
      <c r="I1489" s="129" t="str">
        <f>IF(B1489="","",_xlfn.XLOOKUP(N1489,#REF!,#REF!))</f>
        <v/>
      </c>
      <c r="J1489" s="126" t="str">
        <f>IF(B1489="","",_xlfn.XLOOKUP(N1489,#REF!,冷暖工资表!B:B))</f>
        <v/>
      </c>
      <c r="K1489" s="126" t="str">
        <f t="shared" si="138"/>
        <v/>
      </c>
      <c r="L1489" s="126" t="str">
        <f t="shared" si="139"/>
        <v/>
      </c>
      <c r="M1489" s="126" t="str">
        <f>IF(Q1489="","",_xlfn.XLOOKUP(Q1489,立项!W:W,立项!H:H))</f>
        <v/>
      </c>
      <c r="N1489" s="130" t="str">
        <f t="shared" si="140"/>
        <v/>
      </c>
      <c r="O1489" s="130" t="str">
        <f t="shared" si="141"/>
        <v/>
      </c>
      <c r="P1489" s="131" t="str">
        <f t="shared" si="142"/>
        <v/>
      </c>
      <c r="Q1489" s="135" t="str">
        <f t="shared" si="143"/>
        <v/>
      </c>
      <c r="R1489" s="103"/>
      <c r="S1489" s="102"/>
      <c r="T1489" s="102"/>
      <c r="U1489" s="102"/>
    </row>
    <row r="1490" s="93" customFormat="1" customHeight="1" spans="2:21">
      <c r="B1490" s="94"/>
      <c r="C1490" s="95"/>
      <c r="D1490" s="95"/>
      <c r="E1490" s="95"/>
      <c r="F1490" s="96"/>
      <c r="G1490" s="97"/>
      <c r="H1490" s="98"/>
      <c r="I1490" s="129" t="str">
        <f>IF(B1490="","",_xlfn.XLOOKUP(N1490,#REF!,#REF!))</f>
        <v/>
      </c>
      <c r="J1490" s="126" t="str">
        <f>IF(B1490="","",_xlfn.XLOOKUP(N1490,#REF!,冷暖工资表!B:B))</f>
        <v/>
      </c>
      <c r="K1490" s="126" t="str">
        <f t="shared" si="138"/>
        <v/>
      </c>
      <c r="L1490" s="126" t="str">
        <f t="shared" si="139"/>
        <v/>
      </c>
      <c r="M1490" s="126" t="str">
        <f>IF(Q1490="","",_xlfn.XLOOKUP(Q1490,立项!W:W,立项!H:H))</f>
        <v/>
      </c>
      <c r="N1490" s="130" t="str">
        <f t="shared" si="140"/>
        <v/>
      </c>
      <c r="O1490" s="130" t="str">
        <f t="shared" si="141"/>
        <v/>
      </c>
      <c r="P1490" s="131" t="str">
        <f t="shared" si="142"/>
        <v/>
      </c>
      <c r="Q1490" s="135" t="str">
        <f t="shared" si="143"/>
        <v/>
      </c>
      <c r="R1490" s="103"/>
      <c r="S1490" s="102"/>
      <c r="T1490" s="102"/>
      <c r="U1490" s="102"/>
    </row>
    <row r="1491" s="93" customFormat="1" customHeight="1" spans="2:21">
      <c r="B1491" s="94"/>
      <c r="C1491" s="95"/>
      <c r="D1491" s="95"/>
      <c r="E1491" s="95"/>
      <c r="F1491" s="96"/>
      <c r="G1491" s="97"/>
      <c r="H1491" s="98"/>
      <c r="I1491" s="129" t="str">
        <f>IF(B1491="","",_xlfn.XLOOKUP(N1491,#REF!,#REF!))</f>
        <v/>
      </c>
      <c r="J1491" s="126" t="str">
        <f>IF(B1491="","",_xlfn.XLOOKUP(N1491,#REF!,冷暖工资表!B:B))</f>
        <v/>
      </c>
      <c r="K1491" s="126" t="str">
        <f t="shared" si="138"/>
        <v/>
      </c>
      <c r="L1491" s="126" t="str">
        <f t="shared" si="139"/>
        <v/>
      </c>
      <c r="M1491" s="126" t="str">
        <f>IF(Q1491="","",_xlfn.XLOOKUP(Q1491,立项!W:W,立项!H:H))</f>
        <v/>
      </c>
      <c r="N1491" s="130" t="str">
        <f t="shared" si="140"/>
        <v/>
      </c>
      <c r="O1491" s="130" t="str">
        <f t="shared" si="141"/>
        <v/>
      </c>
      <c r="P1491" s="131" t="str">
        <f t="shared" si="142"/>
        <v/>
      </c>
      <c r="Q1491" s="135" t="str">
        <f t="shared" si="143"/>
        <v/>
      </c>
      <c r="R1491" s="103"/>
      <c r="S1491" s="102"/>
      <c r="T1491" s="102"/>
      <c r="U1491" s="102"/>
    </row>
    <row r="1492" s="93" customFormat="1" customHeight="1" spans="2:21">
      <c r="B1492" s="94"/>
      <c r="C1492" s="95"/>
      <c r="D1492" s="95"/>
      <c r="E1492" s="95"/>
      <c r="F1492" s="96"/>
      <c r="G1492" s="97"/>
      <c r="H1492" s="98"/>
      <c r="I1492" s="129" t="str">
        <f>IF(B1492="","",_xlfn.XLOOKUP(N1492,#REF!,#REF!))</f>
        <v/>
      </c>
      <c r="J1492" s="126" t="str">
        <f>IF(B1492="","",_xlfn.XLOOKUP(N1492,#REF!,冷暖工资表!B:B))</f>
        <v/>
      </c>
      <c r="K1492" s="126" t="str">
        <f t="shared" si="138"/>
        <v/>
      </c>
      <c r="L1492" s="126" t="str">
        <f t="shared" si="139"/>
        <v/>
      </c>
      <c r="M1492" s="126" t="str">
        <f>IF(Q1492="","",_xlfn.XLOOKUP(Q1492,立项!W:W,立项!H:H))</f>
        <v/>
      </c>
      <c r="N1492" s="130" t="str">
        <f t="shared" si="140"/>
        <v/>
      </c>
      <c r="O1492" s="130" t="str">
        <f t="shared" si="141"/>
        <v/>
      </c>
      <c r="P1492" s="131" t="str">
        <f t="shared" si="142"/>
        <v/>
      </c>
      <c r="Q1492" s="135" t="str">
        <f t="shared" si="143"/>
        <v/>
      </c>
      <c r="R1492" s="103"/>
      <c r="S1492" s="102"/>
      <c r="T1492" s="102"/>
      <c r="U1492" s="102"/>
    </row>
    <row r="1493" s="93" customFormat="1" customHeight="1" spans="2:21">
      <c r="B1493" s="94"/>
      <c r="C1493" s="95"/>
      <c r="D1493" s="95"/>
      <c r="E1493" s="95"/>
      <c r="F1493" s="96"/>
      <c r="G1493" s="97"/>
      <c r="H1493" s="98"/>
      <c r="I1493" s="129" t="str">
        <f>IF(B1493="","",_xlfn.XLOOKUP(N1493,#REF!,#REF!))</f>
        <v/>
      </c>
      <c r="J1493" s="126" t="str">
        <f>IF(B1493="","",_xlfn.XLOOKUP(N1493,#REF!,冷暖工资表!B:B))</f>
        <v/>
      </c>
      <c r="K1493" s="126" t="str">
        <f t="shared" si="138"/>
        <v/>
      </c>
      <c r="L1493" s="126" t="str">
        <f t="shared" si="139"/>
        <v/>
      </c>
      <c r="M1493" s="126" t="str">
        <f>IF(Q1493="","",_xlfn.XLOOKUP(Q1493,立项!W:W,立项!H:H))</f>
        <v/>
      </c>
      <c r="N1493" s="130" t="str">
        <f t="shared" si="140"/>
        <v/>
      </c>
      <c r="O1493" s="130" t="str">
        <f t="shared" si="141"/>
        <v/>
      </c>
      <c r="P1493" s="131" t="str">
        <f t="shared" si="142"/>
        <v/>
      </c>
      <c r="Q1493" s="135" t="str">
        <f t="shared" si="143"/>
        <v/>
      </c>
      <c r="R1493" s="103"/>
      <c r="S1493" s="102"/>
      <c r="T1493" s="102"/>
      <c r="U1493" s="102"/>
    </row>
    <row r="1494" s="93" customFormat="1" customHeight="1" spans="2:21">
      <c r="B1494" s="94"/>
      <c r="C1494" s="95"/>
      <c r="D1494" s="95"/>
      <c r="E1494" s="95"/>
      <c r="F1494" s="96"/>
      <c r="G1494" s="97"/>
      <c r="H1494" s="98"/>
      <c r="I1494" s="129" t="str">
        <f>IF(B1494="","",_xlfn.XLOOKUP(N1494,#REF!,#REF!))</f>
        <v/>
      </c>
      <c r="J1494" s="126" t="str">
        <f>IF(B1494="","",_xlfn.XLOOKUP(N1494,#REF!,冷暖工资表!B:B))</f>
        <v/>
      </c>
      <c r="K1494" s="126" t="str">
        <f t="shared" si="138"/>
        <v/>
      </c>
      <c r="L1494" s="126" t="str">
        <f t="shared" si="139"/>
        <v/>
      </c>
      <c r="M1494" s="126" t="str">
        <f>IF(Q1494="","",_xlfn.XLOOKUP(Q1494,立项!W:W,立项!H:H))</f>
        <v/>
      </c>
      <c r="N1494" s="130" t="str">
        <f t="shared" si="140"/>
        <v/>
      </c>
      <c r="O1494" s="130" t="str">
        <f t="shared" si="141"/>
        <v/>
      </c>
      <c r="P1494" s="131" t="str">
        <f t="shared" si="142"/>
        <v/>
      </c>
      <c r="Q1494" s="135" t="str">
        <f t="shared" si="143"/>
        <v/>
      </c>
      <c r="R1494" s="103"/>
      <c r="S1494" s="102"/>
      <c r="T1494" s="102"/>
      <c r="U1494" s="102"/>
    </row>
    <row r="1495" s="93" customFormat="1" customHeight="1" spans="2:21">
      <c r="B1495" s="94"/>
      <c r="C1495" s="95"/>
      <c r="D1495" s="95"/>
      <c r="E1495" s="95"/>
      <c r="F1495" s="96"/>
      <c r="G1495" s="97"/>
      <c r="H1495" s="98"/>
      <c r="I1495" s="129" t="str">
        <f>IF(B1495="","",_xlfn.XLOOKUP(N1495,#REF!,#REF!))</f>
        <v/>
      </c>
      <c r="J1495" s="126" t="str">
        <f>IF(B1495="","",_xlfn.XLOOKUP(N1495,#REF!,冷暖工资表!B:B))</f>
        <v/>
      </c>
      <c r="K1495" s="126" t="str">
        <f t="shared" si="138"/>
        <v/>
      </c>
      <c r="L1495" s="126" t="str">
        <f t="shared" si="139"/>
        <v/>
      </c>
      <c r="M1495" s="126" t="str">
        <f>IF(Q1495="","",_xlfn.XLOOKUP(Q1495,立项!W:W,立项!H:H))</f>
        <v/>
      </c>
      <c r="N1495" s="130" t="str">
        <f t="shared" si="140"/>
        <v/>
      </c>
      <c r="O1495" s="130" t="str">
        <f t="shared" si="141"/>
        <v/>
      </c>
      <c r="P1495" s="131" t="str">
        <f t="shared" si="142"/>
        <v/>
      </c>
      <c r="Q1495" s="135" t="str">
        <f t="shared" si="143"/>
        <v/>
      </c>
      <c r="R1495" s="103"/>
      <c r="S1495" s="102"/>
      <c r="T1495" s="102"/>
      <c r="U1495" s="102"/>
    </row>
    <row r="1496" s="93" customFormat="1" customHeight="1" spans="2:21">
      <c r="B1496" s="94"/>
      <c r="C1496" s="95"/>
      <c r="D1496" s="95"/>
      <c r="E1496" s="95"/>
      <c r="F1496" s="96"/>
      <c r="G1496" s="97"/>
      <c r="H1496" s="98"/>
      <c r="I1496" s="129" t="str">
        <f>IF(B1496="","",_xlfn.XLOOKUP(N1496,#REF!,#REF!))</f>
        <v/>
      </c>
      <c r="J1496" s="126" t="str">
        <f>IF(B1496="","",_xlfn.XLOOKUP(N1496,#REF!,冷暖工资表!B:B))</f>
        <v/>
      </c>
      <c r="K1496" s="126" t="str">
        <f t="shared" si="138"/>
        <v/>
      </c>
      <c r="L1496" s="126" t="str">
        <f t="shared" si="139"/>
        <v/>
      </c>
      <c r="M1496" s="126" t="str">
        <f>IF(Q1496="","",_xlfn.XLOOKUP(Q1496,立项!W:W,立项!H:H))</f>
        <v/>
      </c>
      <c r="N1496" s="130" t="str">
        <f t="shared" si="140"/>
        <v/>
      </c>
      <c r="O1496" s="130" t="str">
        <f t="shared" si="141"/>
        <v/>
      </c>
      <c r="P1496" s="131" t="str">
        <f t="shared" si="142"/>
        <v/>
      </c>
      <c r="Q1496" s="135" t="str">
        <f t="shared" si="143"/>
        <v/>
      </c>
      <c r="R1496" s="103"/>
      <c r="S1496" s="102"/>
      <c r="T1496" s="102"/>
      <c r="U1496" s="102"/>
    </row>
    <row r="1497" s="93" customFormat="1" customHeight="1" spans="2:21">
      <c r="B1497" s="94"/>
      <c r="C1497" s="95"/>
      <c r="D1497" s="95"/>
      <c r="E1497" s="95"/>
      <c r="F1497" s="96"/>
      <c r="G1497" s="97"/>
      <c r="H1497" s="98"/>
      <c r="I1497" s="129" t="str">
        <f>IF(B1497="","",_xlfn.XLOOKUP(N1497,#REF!,#REF!))</f>
        <v/>
      </c>
      <c r="J1497" s="126" t="str">
        <f>IF(B1497="","",_xlfn.XLOOKUP(N1497,#REF!,冷暖工资表!B:B))</f>
        <v/>
      </c>
      <c r="K1497" s="126" t="str">
        <f t="shared" si="138"/>
        <v/>
      </c>
      <c r="L1497" s="126" t="str">
        <f t="shared" si="139"/>
        <v/>
      </c>
      <c r="M1497" s="126" t="str">
        <f>IF(Q1497="","",_xlfn.XLOOKUP(Q1497,立项!W:W,立项!H:H))</f>
        <v/>
      </c>
      <c r="N1497" s="130" t="str">
        <f t="shared" si="140"/>
        <v/>
      </c>
      <c r="O1497" s="130" t="str">
        <f t="shared" si="141"/>
        <v/>
      </c>
      <c r="P1497" s="131" t="str">
        <f t="shared" si="142"/>
        <v/>
      </c>
      <c r="Q1497" s="135" t="str">
        <f t="shared" si="143"/>
        <v/>
      </c>
      <c r="R1497" s="103"/>
      <c r="S1497" s="102"/>
      <c r="T1497" s="102"/>
      <c r="U1497" s="102"/>
    </row>
    <row r="1498" s="93" customFormat="1" customHeight="1" spans="2:21">
      <c r="B1498" s="94"/>
      <c r="C1498" s="95"/>
      <c r="D1498" s="95"/>
      <c r="E1498" s="95"/>
      <c r="F1498" s="96"/>
      <c r="G1498" s="97"/>
      <c r="H1498" s="98"/>
      <c r="I1498" s="129" t="str">
        <f>IF(B1498="","",_xlfn.XLOOKUP(N1498,#REF!,#REF!))</f>
        <v/>
      </c>
      <c r="J1498" s="126" t="str">
        <f>IF(B1498="","",_xlfn.XLOOKUP(N1498,#REF!,冷暖工资表!B:B))</f>
        <v/>
      </c>
      <c r="K1498" s="126" t="str">
        <f t="shared" si="138"/>
        <v/>
      </c>
      <c r="L1498" s="126" t="str">
        <f t="shared" si="139"/>
        <v/>
      </c>
      <c r="M1498" s="126" t="str">
        <f>IF(Q1498="","",_xlfn.XLOOKUP(Q1498,立项!W:W,立项!H:H))</f>
        <v/>
      </c>
      <c r="N1498" s="130" t="str">
        <f t="shared" si="140"/>
        <v/>
      </c>
      <c r="O1498" s="130" t="str">
        <f t="shared" si="141"/>
        <v/>
      </c>
      <c r="P1498" s="131" t="str">
        <f t="shared" si="142"/>
        <v/>
      </c>
      <c r="Q1498" s="135" t="str">
        <f t="shared" si="143"/>
        <v/>
      </c>
      <c r="R1498" s="103"/>
      <c r="S1498" s="102"/>
      <c r="T1498" s="102"/>
      <c r="U1498" s="102"/>
    </row>
    <row r="1499" s="93" customFormat="1" customHeight="1" spans="2:21">
      <c r="B1499" s="94"/>
      <c r="C1499" s="95"/>
      <c r="D1499" s="95"/>
      <c r="E1499" s="95"/>
      <c r="F1499" s="96"/>
      <c r="G1499" s="97"/>
      <c r="H1499" s="98"/>
      <c r="I1499" s="129" t="str">
        <f>IF(B1499="","",_xlfn.XLOOKUP(N1499,#REF!,#REF!))</f>
        <v/>
      </c>
      <c r="J1499" s="126" t="str">
        <f>IF(B1499="","",_xlfn.XLOOKUP(N1499,#REF!,冷暖工资表!B:B))</f>
        <v/>
      </c>
      <c r="K1499" s="126" t="str">
        <f t="shared" si="138"/>
        <v/>
      </c>
      <c r="L1499" s="126" t="str">
        <f t="shared" si="139"/>
        <v/>
      </c>
      <c r="M1499" s="126" t="str">
        <f>IF(Q1499="","",_xlfn.XLOOKUP(Q1499,立项!W:W,立项!H:H))</f>
        <v/>
      </c>
      <c r="N1499" s="130" t="str">
        <f t="shared" si="140"/>
        <v/>
      </c>
      <c r="O1499" s="130" t="str">
        <f t="shared" si="141"/>
        <v/>
      </c>
      <c r="P1499" s="131" t="str">
        <f t="shared" si="142"/>
        <v/>
      </c>
      <c r="Q1499" s="135" t="str">
        <f t="shared" si="143"/>
        <v/>
      </c>
      <c r="R1499" s="103"/>
      <c r="S1499" s="102"/>
      <c r="T1499" s="102"/>
      <c r="U1499" s="102"/>
    </row>
    <row r="1500" s="93" customFormat="1" customHeight="1" spans="2:21">
      <c r="B1500" s="94"/>
      <c r="C1500" s="95"/>
      <c r="D1500" s="95"/>
      <c r="E1500" s="95"/>
      <c r="F1500" s="96"/>
      <c r="G1500" s="97"/>
      <c r="H1500" s="98"/>
      <c r="I1500" s="129" t="str">
        <f>IF(B1500="","",_xlfn.XLOOKUP(N1500,#REF!,#REF!))</f>
        <v/>
      </c>
      <c r="J1500" s="126" t="str">
        <f>IF(B1500="","",_xlfn.XLOOKUP(N1500,#REF!,冷暖工资表!B:B))</f>
        <v/>
      </c>
      <c r="K1500" s="126" t="str">
        <f t="shared" si="138"/>
        <v/>
      </c>
      <c r="L1500" s="126" t="str">
        <f t="shared" si="139"/>
        <v/>
      </c>
      <c r="M1500" s="126" t="str">
        <f>IF(Q1500="","",_xlfn.XLOOKUP(Q1500,立项!W:W,立项!H:H))</f>
        <v/>
      </c>
      <c r="N1500" s="130" t="str">
        <f t="shared" si="140"/>
        <v/>
      </c>
      <c r="O1500" s="130" t="str">
        <f t="shared" si="141"/>
        <v/>
      </c>
      <c r="P1500" s="131" t="str">
        <f t="shared" si="142"/>
        <v/>
      </c>
      <c r="Q1500" s="135" t="str">
        <f t="shared" si="143"/>
        <v/>
      </c>
      <c r="R1500" s="103"/>
      <c r="S1500" s="102"/>
      <c r="T1500" s="102"/>
      <c r="U1500" s="102"/>
    </row>
    <row r="1501" s="93" customFormat="1" customHeight="1" spans="2:21">
      <c r="B1501" s="94"/>
      <c r="C1501" s="95"/>
      <c r="D1501" s="95"/>
      <c r="E1501" s="95"/>
      <c r="F1501" s="96"/>
      <c r="G1501" s="97"/>
      <c r="H1501" s="98"/>
      <c r="I1501" s="129" t="str">
        <f>IF(B1501="","",_xlfn.XLOOKUP(N1501,#REF!,#REF!))</f>
        <v/>
      </c>
      <c r="J1501" s="126" t="str">
        <f>IF(B1501="","",_xlfn.XLOOKUP(N1501,#REF!,冷暖工资表!B:B))</f>
        <v/>
      </c>
      <c r="K1501" s="126" t="str">
        <f t="shared" si="138"/>
        <v/>
      </c>
      <c r="L1501" s="126" t="str">
        <f t="shared" si="139"/>
        <v/>
      </c>
      <c r="M1501" s="126" t="str">
        <f>IF(Q1501="","",_xlfn.XLOOKUP(Q1501,立项!W:W,立项!H:H))</f>
        <v/>
      </c>
      <c r="N1501" s="130" t="str">
        <f t="shared" si="140"/>
        <v/>
      </c>
      <c r="O1501" s="130" t="str">
        <f t="shared" si="141"/>
        <v/>
      </c>
      <c r="P1501" s="131" t="str">
        <f t="shared" si="142"/>
        <v/>
      </c>
      <c r="Q1501" s="135" t="str">
        <f t="shared" si="143"/>
        <v/>
      </c>
      <c r="R1501" s="103"/>
      <c r="S1501" s="102"/>
      <c r="T1501" s="102"/>
      <c r="U1501" s="102"/>
    </row>
    <row r="1502" s="93" customFormat="1" customHeight="1" spans="2:21">
      <c r="B1502" s="94"/>
      <c r="C1502" s="95"/>
      <c r="D1502" s="95"/>
      <c r="E1502" s="95"/>
      <c r="F1502" s="96"/>
      <c r="G1502" s="97"/>
      <c r="H1502" s="98"/>
      <c r="I1502" s="129" t="str">
        <f>IF(B1502="","",_xlfn.XLOOKUP(N1502,#REF!,#REF!))</f>
        <v/>
      </c>
      <c r="J1502" s="126" t="str">
        <f>IF(B1502="","",_xlfn.XLOOKUP(N1502,#REF!,冷暖工资表!B:B))</f>
        <v/>
      </c>
      <c r="K1502" s="126" t="str">
        <f t="shared" si="138"/>
        <v/>
      </c>
      <c r="L1502" s="126" t="str">
        <f t="shared" si="139"/>
        <v/>
      </c>
      <c r="M1502" s="126" t="str">
        <f>IF(Q1502="","",_xlfn.XLOOKUP(Q1502,立项!W:W,立项!H:H))</f>
        <v/>
      </c>
      <c r="N1502" s="130" t="str">
        <f t="shared" si="140"/>
        <v/>
      </c>
      <c r="O1502" s="130" t="str">
        <f t="shared" si="141"/>
        <v/>
      </c>
      <c r="P1502" s="131" t="str">
        <f t="shared" si="142"/>
        <v/>
      </c>
      <c r="Q1502" s="135" t="str">
        <f t="shared" si="143"/>
        <v/>
      </c>
      <c r="R1502" s="103"/>
      <c r="S1502" s="102"/>
      <c r="T1502" s="102"/>
      <c r="U1502" s="102"/>
    </row>
    <row r="1503" s="93" customFormat="1" customHeight="1" spans="2:21">
      <c r="B1503" s="94"/>
      <c r="C1503" s="95"/>
      <c r="D1503" s="95"/>
      <c r="E1503" s="95"/>
      <c r="F1503" s="96"/>
      <c r="G1503" s="97"/>
      <c r="H1503" s="98"/>
      <c r="I1503" s="129" t="str">
        <f>IF(B1503="","",_xlfn.XLOOKUP(N1503,#REF!,#REF!))</f>
        <v/>
      </c>
      <c r="J1503" s="126" t="str">
        <f>IF(B1503="","",_xlfn.XLOOKUP(N1503,#REF!,冷暖工资表!B:B))</f>
        <v/>
      </c>
      <c r="K1503" s="126" t="str">
        <f t="shared" si="138"/>
        <v/>
      </c>
      <c r="L1503" s="126" t="str">
        <f t="shared" si="139"/>
        <v/>
      </c>
      <c r="M1503" s="126" t="str">
        <f>IF(Q1503="","",_xlfn.XLOOKUP(Q1503,立项!W:W,立项!H:H))</f>
        <v/>
      </c>
      <c r="N1503" s="130" t="str">
        <f t="shared" si="140"/>
        <v/>
      </c>
      <c r="O1503" s="130" t="str">
        <f t="shared" si="141"/>
        <v/>
      </c>
      <c r="P1503" s="131" t="str">
        <f t="shared" si="142"/>
        <v/>
      </c>
      <c r="Q1503" s="135" t="str">
        <f t="shared" si="143"/>
        <v/>
      </c>
      <c r="R1503" s="103"/>
      <c r="S1503" s="102"/>
      <c r="T1503" s="102"/>
      <c r="U1503" s="102"/>
    </row>
    <row r="1504" s="93" customFormat="1" customHeight="1" spans="2:21">
      <c r="B1504" s="94"/>
      <c r="C1504" s="95"/>
      <c r="D1504" s="95"/>
      <c r="E1504" s="95"/>
      <c r="F1504" s="96"/>
      <c r="G1504" s="97"/>
      <c r="H1504" s="98"/>
      <c r="I1504" s="129" t="str">
        <f>IF(B1504="","",_xlfn.XLOOKUP(N1504,#REF!,#REF!))</f>
        <v/>
      </c>
      <c r="J1504" s="126" t="str">
        <f>IF(B1504="","",_xlfn.XLOOKUP(N1504,#REF!,冷暖工资表!B:B))</f>
        <v/>
      </c>
      <c r="K1504" s="126" t="str">
        <f t="shared" si="138"/>
        <v/>
      </c>
      <c r="L1504" s="126" t="str">
        <f t="shared" si="139"/>
        <v/>
      </c>
      <c r="M1504" s="126" t="str">
        <f>IF(Q1504="","",_xlfn.XLOOKUP(Q1504,立项!W:W,立项!H:H))</f>
        <v/>
      </c>
      <c r="N1504" s="130" t="str">
        <f t="shared" si="140"/>
        <v/>
      </c>
      <c r="O1504" s="130" t="str">
        <f t="shared" si="141"/>
        <v/>
      </c>
      <c r="P1504" s="131" t="str">
        <f t="shared" si="142"/>
        <v/>
      </c>
      <c r="Q1504" s="135" t="str">
        <f t="shared" si="143"/>
        <v/>
      </c>
      <c r="R1504" s="103"/>
      <c r="S1504" s="102"/>
      <c r="T1504" s="102"/>
      <c r="U1504" s="102"/>
    </row>
    <row r="1505" s="93" customFormat="1" customHeight="1" spans="2:21">
      <c r="B1505" s="94"/>
      <c r="C1505" s="95"/>
      <c r="D1505" s="95"/>
      <c r="E1505" s="95"/>
      <c r="F1505" s="96"/>
      <c r="G1505" s="97"/>
      <c r="H1505" s="98"/>
      <c r="I1505" s="129" t="str">
        <f>IF(B1505="","",_xlfn.XLOOKUP(N1505,#REF!,#REF!))</f>
        <v/>
      </c>
      <c r="J1505" s="126" t="str">
        <f>IF(B1505="","",_xlfn.XLOOKUP(N1505,#REF!,冷暖工资表!B:B))</f>
        <v/>
      </c>
      <c r="K1505" s="126" t="str">
        <f t="shared" si="138"/>
        <v/>
      </c>
      <c r="L1505" s="126" t="str">
        <f t="shared" si="139"/>
        <v/>
      </c>
      <c r="M1505" s="126" t="str">
        <f>IF(Q1505="","",_xlfn.XLOOKUP(Q1505,立项!W:W,立项!H:H))</f>
        <v/>
      </c>
      <c r="N1505" s="130" t="str">
        <f t="shared" si="140"/>
        <v/>
      </c>
      <c r="O1505" s="130" t="str">
        <f t="shared" si="141"/>
        <v/>
      </c>
      <c r="P1505" s="131" t="str">
        <f t="shared" si="142"/>
        <v/>
      </c>
      <c r="Q1505" s="135" t="str">
        <f t="shared" si="143"/>
        <v/>
      </c>
      <c r="R1505" s="103"/>
      <c r="S1505" s="102"/>
      <c r="T1505" s="102"/>
      <c r="U1505" s="102"/>
    </row>
    <row r="1506" s="93" customFormat="1" customHeight="1" spans="2:21">
      <c r="B1506" s="94"/>
      <c r="C1506" s="95"/>
      <c r="D1506" s="95"/>
      <c r="E1506" s="95"/>
      <c r="F1506" s="96"/>
      <c r="G1506" s="97"/>
      <c r="H1506" s="98"/>
      <c r="I1506" s="129" t="str">
        <f>IF(B1506="","",_xlfn.XLOOKUP(N1506,#REF!,#REF!))</f>
        <v/>
      </c>
      <c r="J1506" s="126" t="str">
        <f>IF(B1506="","",_xlfn.XLOOKUP(N1506,#REF!,冷暖工资表!B:B))</f>
        <v/>
      </c>
      <c r="K1506" s="126" t="str">
        <f t="shared" si="138"/>
        <v/>
      </c>
      <c r="L1506" s="126" t="str">
        <f t="shared" si="139"/>
        <v/>
      </c>
      <c r="M1506" s="126" t="str">
        <f>IF(Q1506="","",_xlfn.XLOOKUP(Q1506,立项!W:W,立项!H:H))</f>
        <v/>
      </c>
      <c r="N1506" s="130" t="str">
        <f t="shared" si="140"/>
        <v/>
      </c>
      <c r="O1506" s="130" t="str">
        <f t="shared" si="141"/>
        <v/>
      </c>
      <c r="P1506" s="131" t="str">
        <f t="shared" si="142"/>
        <v/>
      </c>
      <c r="Q1506" s="135" t="str">
        <f t="shared" si="143"/>
        <v/>
      </c>
      <c r="R1506" s="103"/>
      <c r="S1506" s="102"/>
      <c r="T1506" s="102"/>
      <c r="U1506" s="102"/>
    </row>
    <row r="1507" s="93" customFormat="1" customHeight="1" spans="2:21">
      <c r="B1507" s="94"/>
      <c r="C1507" s="95"/>
      <c r="D1507" s="95"/>
      <c r="E1507" s="95"/>
      <c r="F1507" s="96"/>
      <c r="G1507" s="97"/>
      <c r="H1507" s="98"/>
      <c r="I1507" s="129" t="str">
        <f>IF(B1507="","",_xlfn.XLOOKUP(N1507,#REF!,#REF!))</f>
        <v/>
      </c>
      <c r="J1507" s="126" t="str">
        <f>IF(B1507="","",_xlfn.XLOOKUP(N1507,#REF!,冷暖工资表!B:B))</f>
        <v/>
      </c>
      <c r="K1507" s="126" t="str">
        <f t="shared" si="138"/>
        <v/>
      </c>
      <c r="L1507" s="126" t="str">
        <f t="shared" si="139"/>
        <v/>
      </c>
      <c r="M1507" s="126" t="str">
        <f>IF(Q1507="","",_xlfn.XLOOKUP(Q1507,立项!W:W,立项!H:H))</f>
        <v/>
      </c>
      <c r="N1507" s="130" t="str">
        <f t="shared" si="140"/>
        <v/>
      </c>
      <c r="O1507" s="130" t="str">
        <f t="shared" si="141"/>
        <v/>
      </c>
      <c r="P1507" s="131" t="str">
        <f t="shared" si="142"/>
        <v/>
      </c>
      <c r="Q1507" s="135" t="str">
        <f t="shared" si="143"/>
        <v/>
      </c>
      <c r="R1507" s="103"/>
      <c r="S1507" s="102"/>
      <c r="T1507" s="102"/>
      <c r="U1507" s="102"/>
    </row>
    <row r="1508" s="93" customFormat="1" customHeight="1" spans="2:21">
      <c r="B1508" s="94"/>
      <c r="C1508" s="95"/>
      <c r="D1508" s="95"/>
      <c r="E1508" s="95"/>
      <c r="F1508" s="96"/>
      <c r="G1508" s="97"/>
      <c r="H1508" s="98"/>
      <c r="I1508" s="129" t="str">
        <f>IF(B1508="","",_xlfn.XLOOKUP(N1508,#REF!,#REF!))</f>
        <v/>
      </c>
      <c r="J1508" s="126" t="str">
        <f>IF(B1508="","",_xlfn.XLOOKUP(N1508,#REF!,冷暖工资表!B:B))</f>
        <v/>
      </c>
      <c r="K1508" s="126" t="str">
        <f t="shared" si="138"/>
        <v/>
      </c>
      <c r="L1508" s="126" t="str">
        <f t="shared" si="139"/>
        <v/>
      </c>
      <c r="M1508" s="126" t="str">
        <f>IF(Q1508="","",_xlfn.XLOOKUP(Q1508,立项!W:W,立项!H:H))</f>
        <v/>
      </c>
      <c r="N1508" s="130" t="str">
        <f t="shared" si="140"/>
        <v/>
      </c>
      <c r="O1508" s="130" t="str">
        <f t="shared" si="141"/>
        <v/>
      </c>
      <c r="P1508" s="131" t="str">
        <f t="shared" si="142"/>
        <v/>
      </c>
      <c r="Q1508" s="135" t="str">
        <f t="shared" si="143"/>
        <v/>
      </c>
      <c r="R1508" s="103"/>
      <c r="S1508" s="102"/>
      <c r="T1508" s="102"/>
      <c r="U1508" s="102"/>
    </row>
    <row r="1509" s="93" customFormat="1" customHeight="1" spans="2:21">
      <c r="B1509" s="94"/>
      <c r="C1509" s="95"/>
      <c r="D1509" s="95"/>
      <c r="E1509" s="95"/>
      <c r="F1509" s="96"/>
      <c r="G1509" s="97"/>
      <c r="H1509" s="98"/>
      <c r="I1509" s="129" t="str">
        <f>IF(B1509="","",_xlfn.XLOOKUP(N1509,#REF!,#REF!))</f>
        <v/>
      </c>
      <c r="J1509" s="126" t="str">
        <f>IF(B1509="","",_xlfn.XLOOKUP(N1509,#REF!,冷暖工资表!B:B))</f>
        <v/>
      </c>
      <c r="K1509" s="126" t="str">
        <f t="shared" si="138"/>
        <v/>
      </c>
      <c r="L1509" s="126" t="str">
        <f t="shared" si="139"/>
        <v/>
      </c>
      <c r="M1509" s="126" t="str">
        <f>IF(Q1509="","",_xlfn.XLOOKUP(Q1509,立项!W:W,立项!H:H))</f>
        <v/>
      </c>
      <c r="N1509" s="130" t="str">
        <f t="shared" si="140"/>
        <v/>
      </c>
      <c r="O1509" s="130" t="str">
        <f t="shared" si="141"/>
        <v/>
      </c>
      <c r="P1509" s="131" t="str">
        <f t="shared" si="142"/>
        <v/>
      </c>
      <c r="Q1509" s="135" t="str">
        <f t="shared" si="143"/>
        <v/>
      </c>
      <c r="R1509" s="103"/>
      <c r="S1509" s="102"/>
      <c r="T1509" s="102"/>
      <c r="U1509" s="102"/>
    </row>
    <row r="1510" s="93" customFormat="1" customHeight="1" spans="2:21">
      <c r="B1510" s="94"/>
      <c r="C1510" s="95"/>
      <c r="D1510" s="95"/>
      <c r="E1510" s="95"/>
      <c r="F1510" s="96"/>
      <c r="G1510" s="97"/>
      <c r="H1510" s="98"/>
      <c r="I1510" s="129" t="str">
        <f>IF(B1510="","",_xlfn.XLOOKUP(N1510,#REF!,#REF!))</f>
        <v/>
      </c>
      <c r="J1510" s="126" t="str">
        <f>IF(B1510="","",_xlfn.XLOOKUP(N1510,#REF!,冷暖工资表!B:B))</f>
        <v/>
      </c>
      <c r="K1510" s="126" t="str">
        <f t="shared" si="138"/>
        <v/>
      </c>
      <c r="L1510" s="126" t="str">
        <f t="shared" si="139"/>
        <v/>
      </c>
      <c r="M1510" s="126" t="str">
        <f>IF(Q1510="","",_xlfn.XLOOKUP(Q1510,立项!W:W,立项!H:H))</f>
        <v/>
      </c>
      <c r="N1510" s="130" t="str">
        <f t="shared" si="140"/>
        <v/>
      </c>
      <c r="O1510" s="130" t="str">
        <f t="shared" si="141"/>
        <v/>
      </c>
      <c r="P1510" s="131" t="str">
        <f t="shared" si="142"/>
        <v/>
      </c>
      <c r="Q1510" s="135" t="str">
        <f t="shared" si="143"/>
        <v/>
      </c>
      <c r="R1510" s="103"/>
      <c r="S1510" s="102"/>
      <c r="T1510" s="102"/>
      <c r="U1510" s="102"/>
    </row>
    <row r="1511" s="93" customFormat="1" customHeight="1" spans="2:21">
      <c r="B1511" s="94"/>
      <c r="C1511" s="95"/>
      <c r="D1511" s="95"/>
      <c r="E1511" s="95"/>
      <c r="F1511" s="96"/>
      <c r="G1511" s="97"/>
      <c r="H1511" s="98"/>
      <c r="I1511" s="129" t="str">
        <f>IF(B1511="","",_xlfn.XLOOKUP(N1511,#REF!,#REF!))</f>
        <v/>
      </c>
      <c r="J1511" s="126" t="str">
        <f>IF(B1511="","",_xlfn.XLOOKUP(N1511,#REF!,冷暖工资表!B:B))</f>
        <v/>
      </c>
      <c r="K1511" s="126" t="str">
        <f t="shared" si="138"/>
        <v/>
      </c>
      <c r="L1511" s="126" t="str">
        <f t="shared" si="139"/>
        <v/>
      </c>
      <c r="M1511" s="126" t="str">
        <f>IF(Q1511="","",_xlfn.XLOOKUP(Q1511,立项!W:W,立项!H:H))</f>
        <v/>
      </c>
      <c r="N1511" s="130" t="str">
        <f t="shared" si="140"/>
        <v/>
      </c>
      <c r="O1511" s="130" t="str">
        <f t="shared" si="141"/>
        <v/>
      </c>
      <c r="P1511" s="131" t="str">
        <f t="shared" si="142"/>
        <v/>
      </c>
      <c r="Q1511" s="135" t="str">
        <f t="shared" si="143"/>
        <v/>
      </c>
      <c r="R1511" s="103"/>
      <c r="S1511" s="102"/>
      <c r="T1511" s="102"/>
      <c r="U1511" s="102"/>
    </row>
    <row r="1512" s="93" customFormat="1" customHeight="1" spans="2:21">
      <c r="B1512" s="94"/>
      <c r="C1512" s="95"/>
      <c r="D1512" s="95"/>
      <c r="E1512" s="95"/>
      <c r="F1512" s="96"/>
      <c r="G1512" s="97"/>
      <c r="H1512" s="98"/>
      <c r="I1512" s="129" t="str">
        <f>IF(B1512="","",_xlfn.XLOOKUP(N1512,#REF!,#REF!))</f>
        <v/>
      </c>
      <c r="J1512" s="126" t="str">
        <f>IF(B1512="","",_xlfn.XLOOKUP(N1512,#REF!,冷暖工资表!B:B))</f>
        <v/>
      </c>
      <c r="K1512" s="126" t="str">
        <f t="shared" si="138"/>
        <v/>
      </c>
      <c r="L1512" s="126" t="str">
        <f t="shared" si="139"/>
        <v/>
      </c>
      <c r="M1512" s="126" t="str">
        <f>IF(Q1512="","",_xlfn.XLOOKUP(Q1512,立项!W:W,立项!H:H))</f>
        <v/>
      </c>
      <c r="N1512" s="130" t="str">
        <f t="shared" si="140"/>
        <v/>
      </c>
      <c r="O1512" s="130" t="str">
        <f t="shared" si="141"/>
        <v/>
      </c>
      <c r="P1512" s="131" t="str">
        <f t="shared" si="142"/>
        <v/>
      </c>
      <c r="Q1512" s="135" t="str">
        <f t="shared" si="143"/>
        <v/>
      </c>
      <c r="R1512" s="103"/>
      <c r="S1512" s="102"/>
      <c r="T1512" s="102"/>
      <c r="U1512" s="102"/>
    </row>
    <row r="1513" s="93" customFormat="1" customHeight="1" spans="2:21">
      <c r="B1513" s="94"/>
      <c r="C1513" s="95"/>
      <c r="D1513" s="95"/>
      <c r="E1513" s="95"/>
      <c r="F1513" s="96"/>
      <c r="G1513" s="97"/>
      <c r="H1513" s="98"/>
      <c r="I1513" s="129" t="str">
        <f>IF(B1513="","",_xlfn.XLOOKUP(N1513,#REF!,#REF!))</f>
        <v/>
      </c>
      <c r="J1513" s="126" t="str">
        <f>IF(B1513="","",_xlfn.XLOOKUP(N1513,#REF!,冷暖工资表!B:B))</f>
        <v/>
      </c>
      <c r="K1513" s="126" t="str">
        <f t="shared" si="138"/>
        <v/>
      </c>
      <c r="L1513" s="126" t="str">
        <f t="shared" si="139"/>
        <v/>
      </c>
      <c r="M1513" s="126" t="str">
        <f>IF(Q1513="","",_xlfn.XLOOKUP(Q1513,立项!W:W,立项!H:H))</f>
        <v/>
      </c>
      <c r="N1513" s="130" t="str">
        <f t="shared" si="140"/>
        <v/>
      </c>
      <c r="O1513" s="130" t="str">
        <f t="shared" si="141"/>
        <v/>
      </c>
      <c r="P1513" s="131" t="str">
        <f t="shared" si="142"/>
        <v/>
      </c>
      <c r="Q1513" s="135" t="str">
        <f t="shared" si="143"/>
        <v/>
      </c>
      <c r="R1513" s="103"/>
      <c r="S1513" s="102"/>
      <c r="T1513" s="102"/>
      <c r="U1513" s="102"/>
    </row>
    <row r="1514" s="93" customFormat="1" customHeight="1" spans="2:21">
      <c r="B1514" s="94"/>
      <c r="C1514" s="95"/>
      <c r="D1514" s="95"/>
      <c r="E1514" s="95"/>
      <c r="F1514" s="96"/>
      <c r="G1514" s="97"/>
      <c r="H1514" s="98"/>
      <c r="I1514" s="129" t="str">
        <f>IF(B1514="","",_xlfn.XLOOKUP(N1514,#REF!,#REF!))</f>
        <v/>
      </c>
      <c r="J1514" s="126" t="str">
        <f>IF(B1514="","",_xlfn.XLOOKUP(N1514,#REF!,冷暖工资表!B:B))</f>
        <v/>
      </c>
      <c r="K1514" s="126" t="str">
        <f t="shared" si="138"/>
        <v/>
      </c>
      <c r="L1514" s="126" t="str">
        <f t="shared" si="139"/>
        <v/>
      </c>
      <c r="M1514" s="126" t="str">
        <f>IF(Q1514="","",_xlfn.XLOOKUP(Q1514,立项!W:W,立项!H:H))</f>
        <v/>
      </c>
      <c r="N1514" s="130" t="str">
        <f t="shared" si="140"/>
        <v/>
      </c>
      <c r="O1514" s="130" t="str">
        <f t="shared" si="141"/>
        <v/>
      </c>
      <c r="P1514" s="131" t="str">
        <f t="shared" si="142"/>
        <v/>
      </c>
      <c r="Q1514" s="135" t="str">
        <f t="shared" si="143"/>
        <v/>
      </c>
      <c r="R1514" s="103"/>
      <c r="S1514" s="102"/>
      <c r="T1514" s="102"/>
      <c r="U1514" s="102"/>
    </row>
    <row r="1515" s="93" customFormat="1" customHeight="1" spans="2:21">
      <c r="B1515" s="94"/>
      <c r="C1515" s="95"/>
      <c r="D1515" s="95"/>
      <c r="E1515" s="95"/>
      <c r="F1515" s="96"/>
      <c r="G1515" s="97"/>
      <c r="H1515" s="98"/>
      <c r="I1515" s="129" t="str">
        <f>IF(B1515="","",_xlfn.XLOOKUP(N1515,#REF!,#REF!))</f>
        <v/>
      </c>
      <c r="J1515" s="126" t="str">
        <f>IF(B1515="","",_xlfn.XLOOKUP(N1515,#REF!,冷暖工资表!B:B))</f>
        <v/>
      </c>
      <c r="K1515" s="126" t="str">
        <f t="shared" si="138"/>
        <v/>
      </c>
      <c r="L1515" s="126" t="str">
        <f t="shared" si="139"/>
        <v/>
      </c>
      <c r="M1515" s="126" t="str">
        <f>IF(Q1515="","",_xlfn.XLOOKUP(Q1515,立项!W:W,立项!H:H))</f>
        <v/>
      </c>
      <c r="N1515" s="130" t="str">
        <f t="shared" si="140"/>
        <v/>
      </c>
      <c r="O1515" s="130" t="str">
        <f t="shared" si="141"/>
        <v/>
      </c>
      <c r="P1515" s="131" t="str">
        <f t="shared" si="142"/>
        <v/>
      </c>
      <c r="Q1515" s="135" t="str">
        <f t="shared" si="143"/>
        <v/>
      </c>
      <c r="R1515" s="103"/>
      <c r="S1515" s="102"/>
      <c r="T1515" s="102"/>
      <c r="U1515" s="102"/>
    </row>
    <row r="1516" s="93" customFormat="1" customHeight="1" spans="2:21">
      <c r="B1516" s="94"/>
      <c r="C1516" s="95"/>
      <c r="D1516" s="95"/>
      <c r="E1516" s="95"/>
      <c r="F1516" s="96"/>
      <c r="G1516" s="97"/>
      <c r="H1516" s="98"/>
      <c r="I1516" s="129" t="str">
        <f>IF(B1516="","",_xlfn.XLOOKUP(N1516,#REF!,#REF!))</f>
        <v/>
      </c>
      <c r="J1516" s="126" t="str">
        <f>IF(B1516="","",_xlfn.XLOOKUP(N1516,#REF!,冷暖工资表!B:B))</f>
        <v/>
      </c>
      <c r="K1516" s="126" t="str">
        <f t="shared" si="138"/>
        <v/>
      </c>
      <c r="L1516" s="126" t="str">
        <f t="shared" si="139"/>
        <v/>
      </c>
      <c r="M1516" s="126" t="str">
        <f>IF(Q1516="","",_xlfn.XLOOKUP(Q1516,立项!W:W,立项!H:H))</f>
        <v/>
      </c>
      <c r="N1516" s="130" t="str">
        <f t="shared" si="140"/>
        <v/>
      </c>
      <c r="O1516" s="130" t="str">
        <f t="shared" si="141"/>
        <v/>
      </c>
      <c r="P1516" s="131" t="str">
        <f t="shared" si="142"/>
        <v/>
      </c>
      <c r="Q1516" s="135" t="str">
        <f t="shared" si="143"/>
        <v/>
      </c>
      <c r="R1516" s="103"/>
      <c r="S1516" s="102"/>
      <c r="T1516" s="102"/>
      <c r="U1516" s="102"/>
    </row>
    <row r="1517" s="93" customFormat="1" customHeight="1" spans="2:21">
      <c r="B1517" s="94"/>
      <c r="C1517" s="95"/>
      <c r="D1517" s="95"/>
      <c r="E1517" s="95"/>
      <c r="F1517" s="96"/>
      <c r="G1517" s="97"/>
      <c r="H1517" s="98"/>
      <c r="I1517" s="129" t="str">
        <f>IF(B1517="","",_xlfn.XLOOKUP(N1517,#REF!,#REF!))</f>
        <v/>
      </c>
      <c r="J1517" s="126" t="str">
        <f>IF(B1517="","",_xlfn.XLOOKUP(N1517,#REF!,冷暖工资表!B:B))</f>
        <v/>
      </c>
      <c r="K1517" s="126" t="str">
        <f t="shared" si="138"/>
        <v/>
      </c>
      <c r="L1517" s="126" t="str">
        <f t="shared" si="139"/>
        <v/>
      </c>
      <c r="M1517" s="126" t="str">
        <f>IF(Q1517="","",_xlfn.XLOOKUP(Q1517,立项!W:W,立项!H:H))</f>
        <v/>
      </c>
      <c r="N1517" s="130" t="str">
        <f t="shared" si="140"/>
        <v/>
      </c>
      <c r="O1517" s="130" t="str">
        <f t="shared" si="141"/>
        <v/>
      </c>
      <c r="P1517" s="131" t="str">
        <f t="shared" si="142"/>
        <v/>
      </c>
      <c r="Q1517" s="135" t="str">
        <f t="shared" si="143"/>
        <v/>
      </c>
      <c r="R1517" s="103"/>
      <c r="S1517" s="102"/>
      <c r="T1517" s="102"/>
      <c r="U1517" s="102"/>
    </row>
    <row r="1518" s="93" customFormat="1" customHeight="1" spans="2:21">
      <c r="B1518" s="94"/>
      <c r="C1518" s="95"/>
      <c r="D1518" s="95"/>
      <c r="E1518" s="95"/>
      <c r="F1518" s="96"/>
      <c r="G1518" s="97"/>
      <c r="H1518" s="98"/>
      <c r="I1518" s="129" t="str">
        <f>IF(B1518="","",_xlfn.XLOOKUP(N1518,#REF!,#REF!))</f>
        <v/>
      </c>
      <c r="J1518" s="126" t="str">
        <f>IF(B1518="","",_xlfn.XLOOKUP(N1518,#REF!,冷暖工资表!B:B))</f>
        <v/>
      </c>
      <c r="K1518" s="126" t="str">
        <f t="shared" si="138"/>
        <v/>
      </c>
      <c r="L1518" s="126" t="str">
        <f t="shared" si="139"/>
        <v/>
      </c>
      <c r="M1518" s="126" t="str">
        <f>IF(Q1518="","",_xlfn.XLOOKUP(Q1518,立项!W:W,立项!H:H))</f>
        <v/>
      </c>
      <c r="N1518" s="130" t="str">
        <f t="shared" si="140"/>
        <v/>
      </c>
      <c r="O1518" s="130" t="str">
        <f t="shared" si="141"/>
        <v/>
      </c>
      <c r="P1518" s="131" t="str">
        <f t="shared" si="142"/>
        <v/>
      </c>
      <c r="Q1518" s="135" t="str">
        <f t="shared" si="143"/>
        <v/>
      </c>
      <c r="R1518" s="103"/>
      <c r="S1518" s="102"/>
      <c r="T1518" s="102"/>
      <c r="U1518" s="102"/>
    </row>
    <row r="1519" s="93" customFormat="1" customHeight="1" spans="2:21">
      <c r="B1519" s="94"/>
      <c r="C1519" s="95"/>
      <c r="D1519" s="95"/>
      <c r="E1519" s="95"/>
      <c r="F1519" s="96"/>
      <c r="G1519" s="97"/>
      <c r="H1519" s="98"/>
      <c r="I1519" s="129" t="str">
        <f>IF(B1519="","",_xlfn.XLOOKUP(N1519,#REF!,#REF!))</f>
        <v/>
      </c>
      <c r="J1519" s="126" t="str">
        <f>IF(B1519="","",_xlfn.XLOOKUP(N1519,#REF!,冷暖工资表!B:B))</f>
        <v/>
      </c>
      <c r="K1519" s="126" t="str">
        <f t="shared" si="138"/>
        <v/>
      </c>
      <c r="L1519" s="126" t="str">
        <f t="shared" si="139"/>
        <v/>
      </c>
      <c r="M1519" s="126" t="str">
        <f>IF(Q1519="","",_xlfn.XLOOKUP(Q1519,立项!W:W,立项!H:H))</f>
        <v/>
      </c>
      <c r="N1519" s="130" t="str">
        <f t="shared" si="140"/>
        <v/>
      </c>
      <c r="O1519" s="130" t="str">
        <f t="shared" si="141"/>
        <v/>
      </c>
      <c r="P1519" s="131" t="str">
        <f t="shared" si="142"/>
        <v/>
      </c>
      <c r="Q1519" s="135" t="str">
        <f t="shared" si="143"/>
        <v/>
      </c>
      <c r="R1519" s="103"/>
      <c r="S1519" s="102"/>
      <c r="T1519" s="102"/>
      <c r="U1519" s="102"/>
    </row>
    <row r="1520" s="93" customFormat="1" customHeight="1" spans="2:21">
      <c r="B1520" s="94"/>
      <c r="C1520" s="95"/>
      <c r="D1520" s="95"/>
      <c r="E1520" s="95"/>
      <c r="F1520" s="96"/>
      <c r="G1520" s="97"/>
      <c r="H1520" s="98"/>
      <c r="I1520" s="129" t="str">
        <f>IF(B1520="","",_xlfn.XLOOKUP(N1520,#REF!,#REF!))</f>
        <v/>
      </c>
      <c r="J1520" s="126" t="str">
        <f>IF(B1520="","",_xlfn.XLOOKUP(N1520,#REF!,冷暖工资表!B:B))</f>
        <v/>
      </c>
      <c r="K1520" s="126" t="str">
        <f t="shared" si="138"/>
        <v/>
      </c>
      <c r="L1520" s="126" t="str">
        <f t="shared" si="139"/>
        <v/>
      </c>
      <c r="M1520" s="126" t="str">
        <f>IF(Q1520="","",_xlfn.XLOOKUP(Q1520,立项!W:W,立项!H:H))</f>
        <v/>
      </c>
      <c r="N1520" s="130" t="str">
        <f t="shared" si="140"/>
        <v/>
      </c>
      <c r="O1520" s="130" t="str">
        <f t="shared" si="141"/>
        <v/>
      </c>
      <c r="P1520" s="131" t="str">
        <f t="shared" si="142"/>
        <v/>
      </c>
      <c r="Q1520" s="135" t="str">
        <f t="shared" si="143"/>
        <v/>
      </c>
      <c r="R1520" s="103"/>
      <c r="S1520" s="102"/>
      <c r="T1520" s="102"/>
      <c r="U1520" s="102"/>
    </row>
    <row r="1521" s="93" customFormat="1" customHeight="1" spans="2:21">
      <c r="B1521" s="94"/>
      <c r="C1521" s="95"/>
      <c r="D1521" s="95"/>
      <c r="E1521" s="95"/>
      <c r="F1521" s="96"/>
      <c r="G1521" s="97"/>
      <c r="H1521" s="98"/>
      <c r="I1521" s="129" t="str">
        <f>IF(B1521="","",_xlfn.XLOOKUP(N1521,#REF!,#REF!))</f>
        <v/>
      </c>
      <c r="J1521" s="126" t="str">
        <f>IF(B1521="","",_xlfn.XLOOKUP(N1521,#REF!,冷暖工资表!B:B))</f>
        <v/>
      </c>
      <c r="K1521" s="126" t="str">
        <f t="shared" si="138"/>
        <v/>
      </c>
      <c r="L1521" s="126" t="str">
        <f t="shared" si="139"/>
        <v/>
      </c>
      <c r="M1521" s="126" t="str">
        <f>IF(Q1521="","",_xlfn.XLOOKUP(Q1521,立项!W:W,立项!H:H))</f>
        <v/>
      </c>
      <c r="N1521" s="130" t="str">
        <f t="shared" si="140"/>
        <v/>
      </c>
      <c r="O1521" s="130" t="str">
        <f t="shared" si="141"/>
        <v/>
      </c>
      <c r="P1521" s="131" t="str">
        <f t="shared" si="142"/>
        <v/>
      </c>
      <c r="Q1521" s="135" t="str">
        <f t="shared" si="143"/>
        <v/>
      </c>
      <c r="R1521" s="103"/>
      <c r="S1521" s="102"/>
      <c r="T1521" s="102"/>
      <c r="U1521" s="102"/>
    </row>
    <row r="1522" s="93" customFormat="1" customHeight="1" spans="2:21">
      <c r="B1522" s="94"/>
      <c r="C1522" s="95"/>
      <c r="D1522" s="95"/>
      <c r="E1522" s="95"/>
      <c r="F1522" s="96"/>
      <c r="G1522" s="97"/>
      <c r="H1522" s="98"/>
      <c r="I1522" s="129" t="str">
        <f>IF(B1522="","",_xlfn.XLOOKUP(N1522,#REF!,#REF!))</f>
        <v/>
      </c>
      <c r="J1522" s="126" t="str">
        <f>IF(B1522="","",_xlfn.XLOOKUP(N1522,#REF!,冷暖工资表!B:B))</f>
        <v/>
      </c>
      <c r="K1522" s="126" t="str">
        <f t="shared" si="138"/>
        <v/>
      </c>
      <c r="L1522" s="126" t="str">
        <f t="shared" si="139"/>
        <v/>
      </c>
      <c r="M1522" s="126" t="str">
        <f>IF(Q1522="","",_xlfn.XLOOKUP(Q1522,立项!W:W,立项!H:H))</f>
        <v/>
      </c>
      <c r="N1522" s="130" t="str">
        <f t="shared" si="140"/>
        <v/>
      </c>
      <c r="O1522" s="130" t="str">
        <f t="shared" si="141"/>
        <v/>
      </c>
      <c r="P1522" s="131" t="str">
        <f t="shared" si="142"/>
        <v/>
      </c>
      <c r="Q1522" s="135" t="str">
        <f t="shared" si="143"/>
        <v/>
      </c>
      <c r="R1522" s="103"/>
      <c r="S1522" s="102"/>
      <c r="T1522" s="102"/>
      <c r="U1522" s="102"/>
    </row>
    <row r="1523" s="93" customFormat="1" customHeight="1" spans="2:21">
      <c r="B1523" s="94"/>
      <c r="C1523" s="95"/>
      <c r="D1523" s="95"/>
      <c r="E1523" s="95"/>
      <c r="F1523" s="96"/>
      <c r="G1523" s="97"/>
      <c r="H1523" s="98"/>
      <c r="I1523" s="129" t="str">
        <f>IF(B1523="","",_xlfn.XLOOKUP(N1523,#REF!,#REF!))</f>
        <v/>
      </c>
      <c r="J1523" s="126" t="str">
        <f>IF(B1523="","",_xlfn.XLOOKUP(N1523,#REF!,冷暖工资表!B:B))</f>
        <v/>
      </c>
      <c r="K1523" s="126" t="str">
        <f t="shared" si="138"/>
        <v/>
      </c>
      <c r="L1523" s="126" t="str">
        <f t="shared" si="139"/>
        <v/>
      </c>
      <c r="M1523" s="126" t="str">
        <f>IF(Q1523="","",_xlfn.XLOOKUP(Q1523,立项!W:W,立项!H:H))</f>
        <v/>
      </c>
      <c r="N1523" s="130" t="str">
        <f t="shared" si="140"/>
        <v/>
      </c>
      <c r="O1523" s="130" t="str">
        <f t="shared" si="141"/>
        <v/>
      </c>
      <c r="P1523" s="131" t="str">
        <f t="shared" si="142"/>
        <v/>
      </c>
      <c r="Q1523" s="135" t="str">
        <f t="shared" si="143"/>
        <v/>
      </c>
      <c r="R1523" s="103"/>
      <c r="S1523" s="102"/>
      <c r="T1523" s="102"/>
      <c r="U1523" s="102"/>
    </row>
    <row r="1524" s="93" customFormat="1" customHeight="1" spans="2:21">
      <c r="B1524" s="94"/>
      <c r="C1524" s="95"/>
      <c r="D1524" s="95"/>
      <c r="E1524" s="95"/>
      <c r="F1524" s="96"/>
      <c r="G1524" s="97"/>
      <c r="H1524" s="98"/>
      <c r="I1524" s="129" t="str">
        <f>IF(B1524="","",_xlfn.XLOOKUP(N1524,#REF!,#REF!))</f>
        <v/>
      </c>
      <c r="J1524" s="126" t="str">
        <f>IF(B1524="","",_xlfn.XLOOKUP(N1524,#REF!,冷暖工资表!B:B))</f>
        <v/>
      </c>
      <c r="K1524" s="126" t="str">
        <f t="shared" si="138"/>
        <v/>
      </c>
      <c r="L1524" s="126" t="str">
        <f t="shared" si="139"/>
        <v/>
      </c>
      <c r="M1524" s="126" t="str">
        <f>IF(Q1524="","",_xlfn.XLOOKUP(Q1524,立项!W:W,立项!H:H))</f>
        <v/>
      </c>
      <c r="N1524" s="130" t="str">
        <f t="shared" si="140"/>
        <v/>
      </c>
      <c r="O1524" s="130" t="str">
        <f t="shared" si="141"/>
        <v/>
      </c>
      <c r="P1524" s="131" t="str">
        <f t="shared" si="142"/>
        <v/>
      </c>
      <c r="Q1524" s="135" t="str">
        <f t="shared" si="143"/>
        <v/>
      </c>
      <c r="R1524" s="103"/>
      <c r="S1524" s="102"/>
      <c r="T1524" s="102"/>
      <c r="U1524" s="102"/>
    </row>
    <row r="1525" s="93" customFormat="1" customHeight="1" spans="2:21">
      <c r="B1525" s="94"/>
      <c r="C1525" s="95"/>
      <c r="D1525" s="95"/>
      <c r="E1525" s="95"/>
      <c r="F1525" s="96"/>
      <c r="G1525" s="97"/>
      <c r="H1525" s="98"/>
      <c r="I1525" s="129" t="str">
        <f>IF(B1525="","",_xlfn.XLOOKUP(N1525,#REF!,#REF!))</f>
        <v/>
      </c>
      <c r="J1525" s="126" t="str">
        <f>IF(B1525="","",_xlfn.XLOOKUP(N1525,#REF!,冷暖工资表!B:B))</f>
        <v/>
      </c>
      <c r="K1525" s="126" t="str">
        <f t="shared" si="138"/>
        <v/>
      </c>
      <c r="L1525" s="126" t="str">
        <f t="shared" si="139"/>
        <v/>
      </c>
      <c r="M1525" s="126" t="str">
        <f>IF(Q1525="","",_xlfn.XLOOKUP(Q1525,立项!W:W,立项!H:H))</f>
        <v/>
      </c>
      <c r="N1525" s="130" t="str">
        <f t="shared" si="140"/>
        <v/>
      </c>
      <c r="O1525" s="130" t="str">
        <f t="shared" si="141"/>
        <v/>
      </c>
      <c r="P1525" s="131" t="str">
        <f t="shared" si="142"/>
        <v/>
      </c>
      <c r="Q1525" s="135" t="str">
        <f t="shared" si="143"/>
        <v/>
      </c>
      <c r="R1525" s="103"/>
      <c r="S1525" s="102"/>
      <c r="T1525" s="102"/>
      <c r="U1525" s="102"/>
    </row>
    <row r="1526" s="93" customFormat="1" customHeight="1" spans="2:21">
      <c r="B1526" s="94"/>
      <c r="C1526" s="95"/>
      <c r="D1526" s="95"/>
      <c r="E1526" s="95"/>
      <c r="F1526" s="96"/>
      <c r="G1526" s="97"/>
      <c r="H1526" s="98"/>
      <c r="I1526" s="129" t="str">
        <f>IF(B1526="","",_xlfn.XLOOKUP(N1526,#REF!,#REF!))</f>
        <v/>
      </c>
      <c r="J1526" s="126" t="str">
        <f>IF(B1526="","",_xlfn.XLOOKUP(N1526,#REF!,冷暖工资表!B:B))</f>
        <v/>
      </c>
      <c r="K1526" s="126" t="str">
        <f t="shared" si="138"/>
        <v/>
      </c>
      <c r="L1526" s="126" t="str">
        <f t="shared" si="139"/>
        <v/>
      </c>
      <c r="M1526" s="126" t="str">
        <f>IF(Q1526="","",_xlfn.XLOOKUP(Q1526,立项!W:W,立项!H:H))</f>
        <v/>
      </c>
      <c r="N1526" s="130" t="str">
        <f t="shared" si="140"/>
        <v/>
      </c>
      <c r="O1526" s="130" t="str">
        <f t="shared" si="141"/>
        <v/>
      </c>
      <c r="P1526" s="131" t="str">
        <f t="shared" si="142"/>
        <v/>
      </c>
      <c r="Q1526" s="135" t="str">
        <f t="shared" si="143"/>
        <v/>
      </c>
      <c r="R1526" s="103"/>
      <c r="S1526" s="102"/>
      <c r="T1526" s="102"/>
      <c r="U1526" s="102"/>
    </row>
    <row r="1527" s="93" customFormat="1" customHeight="1" spans="2:21">
      <c r="B1527" s="94"/>
      <c r="C1527" s="95"/>
      <c r="D1527" s="95"/>
      <c r="E1527" s="95"/>
      <c r="F1527" s="96"/>
      <c r="G1527" s="97"/>
      <c r="H1527" s="98"/>
      <c r="I1527" s="129" t="str">
        <f>IF(B1527="","",_xlfn.XLOOKUP(N1527,#REF!,#REF!))</f>
        <v/>
      </c>
      <c r="J1527" s="126" t="str">
        <f>IF(B1527="","",_xlfn.XLOOKUP(N1527,#REF!,冷暖工资表!B:B))</f>
        <v/>
      </c>
      <c r="K1527" s="126" t="str">
        <f t="shared" si="138"/>
        <v/>
      </c>
      <c r="L1527" s="126" t="str">
        <f t="shared" si="139"/>
        <v/>
      </c>
      <c r="M1527" s="126" t="str">
        <f>IF(Q1527="","",_xlfn.XLOOKUP(Q1527,立项!W:W,立项!H:H))</f>
        <v/>
      </c>
      <c r="N1527" s="130" t="str">
        <f t="shared" si="140"/>
        <v/>
      </c>
      <c r="O1527" s="130" t="str">
        <f t="shared" si="141"/>
        <v/>
      </c>
      <c r="P1527" s="131" t="str">
        <f t="shared" si="142"/>
        <v/>
      </c>
      <c r="Q1527" s="135" t="str">
        <f t="shared" si="143"/>
        <v/>
      </c>
      <c r="R1527" s="103"/>
      <c r="S1527" s="102"/>
      <c r="T1527" s="102"/>
      <c r="U1527" s="102"/>
    </row>
    <row r="1528" s="93" customFormat="1" customHeight="1" spans="2:21">
      <c r="B1528" s="94"/>
      <c r="C1528" s="95"/>
      <c r="D1528" s="95"/>
      <c r="E1528" s="95"/>
      <c r="F1528" s="96"/>
      <c r="G1528" s="97"/>
      <c r="H1528" s="98"/>
      <c r="I1528" s="129" t="str">
        <f>IF(B1528="","",_xlfn.XLOOKUP(N1528,#REF!,#REF!))</f>
        <v/>
      </c>
      <c r="J1528" s="126" t="str">
        <f>IF(B1528="","",_xlfn.XLOOKUP(N1528,#REF!,冷暖工资表!B:B))</f>
        <v/>
      </c>
      <c r="K1528" s="126" t="str">
        <f t="shared" si="138"/>
        <v/>
      </c>
      <c r="L1528" s="126" t="str">
        <f t="shared" si="139"/>
        <v/>
      </c>
      <c r="M1528" s="126" t="str">
        <f>IF(Q1528="","",_xlfn.XLOOKUP(Q1528,立项!W:W,立项!H:H))</f>
        <v/>
      </c>
      <c r="N1528" s="130" t="str">
        <f t="shared" si="140"/>
        <v/>
      </c>
      <c r="O1528" s="130" t="str">
        <f t="shared" si="141"/>
        <v/>
      </c>
      <c r="P1528" s="131" t="str">
        <f t="shared" si="142"/>
        <v/>
      </c>
      <c r="Q1528" s="135" t="str">
        <f t="shared" si="143"/>
        <v/>
      </c>
      <c r="R1528" s="103"/>
      <c r="S1528" s="102"/>
      <c r="T1528" s="102"/>
      <c r="U1528" s="102"/>
    </row>
    <row r="1529" s="93" customFormat="1" customHeight="1" spans="2:21">
      <c r="B1529" s="94"/>
      <c r="C1529" s="95"/>
      <c r="D1529" s="95"/>
      <c r="E1529" s="95"/>
      <c r="F1529" s="96"/>
      <c r="G1529" s="97"/>
      <c r="H1529" s="98"/>
      <c r="I1529" s="129" t="str">
        <f>IF(B1529="","",_xlfn.XLOOKUP(N1529,#REF!,#REF!))</f>
        <v/>
      </c>
      <c r="J1529" s="126" t="str">
        <f>IF(B1529="","",_xlfn.XLOOKUP(N1529,#REF!,冷暖工资表!B:B))</f>
        <v/>
      </c>
      <c r="K1529" s="126" t="str">
        <f t="shared" si="138"/>
        <v/>
      </c>
      <c r="L1529" s="126" t="str">
        <f t="shared" si="139"/>
        <v/>
      </c>
      <c r="M1529" s="126" t="str">
        <f>IF(Q1529="","",_xlfn.XLOOKUP(Q1529,立项!W:W,立项!H:H))</f>
        <v/>
      </c>
      <c r="N1529" s="130" t="str">
        <f t="shared" si="140"/>
        <v/>
      </c>
      <c r="O1529" s="130" t="str">
        <f t="shared" si="141"/>
        <v/>
      </c>
      <c r="P1529" s="131" t="str">
        <f t="shared" si="142"/>
        <v/>
      </c>
      <c r="Q1529" s="135" t="str">
        <f t="shared" si="143"/>
        <v/>
      </c>
      <c r="R1529" s="103"/>
      <c r="S1529" s="102"/>
      <c r="T1529" s="102"/>
      <c r="U1529" s="102"/>
    </row>
    <row r="1530" s="93" customFormat="1" customHeight="1" spans="2:21">
      <c r="B1530" s="94"/>
      <c r="C1530" s="95"/>
      <c r="D1530" s="95"/>
      <c r="E1530" s="95"/>
      <c r="F1530" s="96"/>
      <c r="G1530" s="97"/>
      <c r="H1530" s="98"/>
      <c r="I1530" s="129" t="str">
        <f>IF(B1530="","",_xlfn.XLOOKUP(N1530,#REF!,#REF!))</f>
        <v/>
      </c>
      <c r="J1530" s="126" t="str">
        <f>IF(B1530="","",_xlfn.XLOOKUP(N1530,#REF!,冷暖工资表!B:B))</f>
        <v/>
      </c>
      <c r="K1530" s="126" t="str">
        <f t="shared" si="138"/>
        <v/>
      </c>
      <c r="L1530" s="126" t="str">
        <f t="shared" si="139"/>
        <v/>
      </c>
      <c r="M1530" s="126" t="str">
        <f>IF(Q1530="","",_xlfn.XLOOKUP(Q1530,立项!W:W,立项!H:H))</f>
        <v/>
      </c>
      <c r="N1530" s="130" t="str">
        <f t="shared" si="140"/>
        <v/>
      </c>
      <c r="O1530" s="130" t="str">
        <f t="shared" si="141"/>
        <v/>
      </c>
      <c r="P1530" s="131" t="str">
        <f t="shared" si="142"/>
        <v/>
      </c>
      <c r="Q1530" s="135" t="str">
        <f t="shared" si="143"/>
        <v/>
      </c>
      <c r="R1530" s="103"/>
      <c r="S1530" s="102"/>
      <c r="T1530" s="102"/>
      <c r="U1530" s="102"/>
    </row>
    <row r="1531" s="93" customFormat="1" customHeight="1" spans="2:21">
      <c r="B1531" s="94"/>
      <c r="C1531" s="95"/>
      <c r="D1531" s="95"/>
      <c r="E1531" s="95"/>
      <c r="F1531" s="96"/>
      <c r="G1531" s="97"/>
      <c r="H1531" s="98"/>
      <c r="I1531" s="129" t="str">
        <f>IF(B1531="","",_xlfn.XLOOKUP(N1531,#REF!,#REF!))</f>
        <v/>
      </c>
      <c r="J1531" s="126" t="str">
        <f>IF(B1531="","",_xlfn.XLOOKUP(N1531,#REF!,冷暖工资表!B:B))</f>
        <v/>
      </c>
      <c r="K1531" s="126" t="str">
        <f t="shared" si="138"/>
        <v/>
      </c>
      <c r="L1531" s="126" t="str">
        <f t="shared" si="139"/>
        <v/>
      </c>
      <c r="M1531" s="126" t="str">
        <f>IF(Q1531="","",_xlfn.XLOOKUP(Q1531,立项!W:W,立项!H:H))</f>
        <v/>
      </c>
      <c r="N1531" s="130" t="str">
        <f t="shared" si="140"/>
        <v/>
      </c>
      <c r="O1531" s="130" t="str">
        <f t="shared" si="141"/>
        <v/>
      </c>
      <c r="P1531" s="131" t="str">
        <f t="shared" si="142"/>
        <v/>
      </c>
      <c r="Q1531" s="135" t="str">
        <f t="shared" si="143"/>
        <v/>
      </c>
      <c r="R1531" s="103"/>
      <c r="S1531" s="102"/>
      <c r="T1531" s="102"/>
      <c r="U1531" s="102"/>
    </row>
    <row r="1532" s="93" customFormat="1" customHeight="1" spans="2:21">
      <c r="B1532" s="94"/>
      <c r="C1532" s="95"/>
      <c r="D1532" s="95"/>
      <c r="E1532" s="95"/>
      <c r="F1532" s="96"/>
      <c r="G1532" s="97"/>
      <c r="H1532" s="98"/>
      <c r="I1532" s="129" t="str">
        <f>IF(B1532="","",_xlfn.XLOOKUP(N1532,#REF!,#REF!))</f>
        <v/>
      </c>
      <c r="J1532" s="126" t="str">
        <f>IF(B1532="","",_xlfn.XLOOKUP(N1532,#REF!,冷暖工资表!B:B))</f>
        <v/>
      </c>
      <c r="K1532" s="126" t="str">
        <f t="shared" si="138"/>
        <v/>
      </c>
      <c r="L1532" s="126" t="str">
        <f t="shared" si="139"/>
        <v/>
      </c>
      <c r="M1532" s="126" t="str">
        <f>IF(Q1532="","",_xlfn.XLOOKUP(Q1532,立项!W:W,立项!H:H))</f>
        <v/>
      </c>
      <c r="N1532" s="130" t="str">
        <f t="shared" si="140"/>
        <v/>
      </c>
      <c r="O1532" s="130" t="str">
        <f t="shared" si="141"/>
        <v/>
      </c>
      <c r="P1532" s="131" t="str">
        <f t="shared" si="142"/>
        <v/>
      </c>
      <c r="Q1532" s="135" t="str">
        <f t="shared" si="143"/>
        <v/>
      </c>
      <c r="R1532" s="103"/>
      <c r="S1532" s="102"/>
      <c r="T1532" s="102"/>
      <c r="U1532" s="102"/>
    </row>
    <row r="1533" s="93" customFormat="1" customHeight="1" spans="2:21">
      <c r="B1533" s="94"/>
      <c r="C1533" s="95"/>
      <c r="D1533" s="95"/>
      <c r="E1533" s="95"/>
      <c r="F1533" s="96"/>
      <c r="G1533" s="97"/>
      <c r="H1533" s="98"/>
      <c r="I1533" s="129" t="str">
        <f>IF(B1533="","",_xlfn.XLOOKUP(N1533,#REF!,#REF!))</f>
        <v/>
      </c>
      <c r="J1533" s="126" t="str">
        <f>IF(B1533="","",_xlfn.XLOOKUP(N1533,#REF!,冷暖工资表!B:B))</f>
        <v/>
      </c>
      <c r="K1533" s="126" t="str">
        <f t="shared" si="138"/>
        <v/>
      </c>
      <c r="L1533" s="126" t="str">
        <f t="shared" si="139"/>
        <v/>
      </c>
      <c r="M1533" s="126" t="str">
        <f>IF(Q1533="","",_xlfn.XLOOKUP(Q1533,立项!W:W,立项!H:H))</f>
        <v/>
      </c>
      <c r="N1533" s="130" t="str">
        <f t="shared" si="140"/>
        <v/>
      </c>
      <c r="O1533" s="130" t="str">
        <f t="shared" si="141"/>
        <v/>
      </c>
      <c r="P1533" s="131" t="str">
        <f t="shared" si="142"/>
        <v/>
      </c>
      <c r="Q1533" s="135" t="str">
        <f t="shared" si="143"/>
        <v/>
      </c>
      <c r="R1533" s="103"/>
      <c r="S1533" s="102"/>
      <c r="T1533" s="102"/>
      <c r="U1533" s="102"/>
    </row>
    <row r="1534" s="93" customFormat="1" customHeight="1" spans="2:21">
      <c r="B1534" s="94"/>
      <c r="C1534" s="95"/>
      <c r="D1534" s="95"/>
      <c r="E1534" s="95"/>
      <c r="F1534" s="96"/>
      <c r="G1534" s="97"/>
      <c r="H1534" s="98"/>
      <c r="I1534" s="129" t="str">
        <f>IF(B1534="","",_xlfn.XLOOKUP(N1534,#REF!,#REF!))</f>
        <v/>
      </c>
      <c r="J1534" s="126" t="str">
        <f>IF(B1534="","",_xlfn.XLOOKUP(N1534,#REF!,冷暖工资表!B:B))</f>
        <v/>
      </c>
      <c r="K1534" s="126" t="str">
        <f t="shared" si="138"/>
        <v/>
      </c>
      <c r="L1534" s="126" t="str">
        <f t="shared" si="139"/>
        <v/>
      </c>
      <c r="M1534" s="126" t="str">
        <f>IF(Q1534="","",_xlfn.XLOOKUP(Q1534,立项!W:W,立项!H:H))</f>
        <v/>
      </c>
      <c r="N1534" s="130" t="str">
        <f t="shared" si="140"/>
        <v/>
      </c>
      <c r="O1534" s="130" t="str">
        <f t="shared" si="141"/>
        <v/>
      </c>
      <c r="P1534" s="131" t="str">
        <f t="shared" si="142"/>
        <v/>
      </c>
      <c r="Q1534" s="135" t="str">
        <f t="shared" si="143"/>
        <v/>
      </c>
      <c r="R1534" s="103"/>
      <c r="S1534" s="102"/>
      <c r="T1534" s="102"/>
      <c r="U1534" s="102"/>
    </row>
    <row r="1535" s="93" customFormat="1" customHeight="1" spans="2:21">
      <c r="B1535" s="94"/>
      <c r="C1535" s="95"/>
      <c r="D1535" s="95"/>
      <c r="E1535" s="95"/>
      <c r="F1535" s="96"/>
      <c r="G1535" s="97"/>
      <c r="H1535" s="98"/>
      <c r="I1535" s="129" t="str">
        <f>IF(B1535="","",_xlfn.XLOOKUP(N1535,#REF!,#REF!))</f>
        <v/>
      </c>
      <c r="J1535" s="126" t="str">
        <f>IF(B1535="","",_xlfn.XLOOKUP(N1535,#REF!,冷暖工资表!B:B))</f>
        <v/>
      </c>
      <c r="K1535" s="126" t="str">
        <f t="shared" si="138"/>
        <v/>
      </c>
      <c r="L1535" s="126" t="str">
        <f t="shared" si="139"/>
        <v/>
      </c>
      <c r="M1535" s="126" t="str">
        <f>IF(Q1535="","",_xlfn.XLOOKUP(Q1535,立项!W:W,立项!H:H))</f>
        <v/>
      </c>
      <c r="N1535" s="130" t="str">
        <f t="shared" si="140"/>
        <v/>
      </c>
      <c r="O1535" s="130" t="str">
        <f t="shared" si="141"/>
        <v/>
      </c>
      <c r="P1535" s="131" t="str">
        <f t="shared" si="142"/>
        <v/>
      </c>
      <c r="Q1535" s="135" t="str">
        <f t="shared" si="143"/>
        <v/>
      </c>
      <c r="R1535" s="103"/>
      <c r="S1535" s="102"/>
      <c r="T1535" s="102"/>
      <c r="U1535" s="102"/>
    </row>
    <row r="1536" s="93" customFormat="1" customHeight="1" spans="2:21">
      <c r="B1536" s="94"/>
      <c r="C1536" s="95"/>
      <c r="D1536" s="95"/>
      <c r="E1536" s="95"/>
      <c r="F1536" s="96"/>
      <c r="G1536" s="97"/>
      <c r="H1536" s="98"/>
      <c r="I1536" s="129" t="str">
        <f>IF(B1536="","",_xlfn.XLOOKUP(N1536,#REF!,#REF!))</f>
        <v/>
      </c>
      <c r="J1536" s="126" t="str">
        <f>IF(B1536="","",_xlfn.XLOOKUP(N1536,#REF!,冷暖工资表!B:B))</f>
        <v/>
      </c>
      <c r="K1536" s="126" t="str">
        <f t="shared" si="138"/>
        <v/>
      </c>
      <c r="L1536" s="126" t="str">
        <f t="shared" si="139"/>
        <v/>
      </c>
      <c r="M1536" s="126" t="str">
        <f>IF(Q1536="","",_xlfn.XLOOKUP(Q1536,立项!W:W,立项!H:H))</f>
        <v/>
      </c>
      <c r="N1536" s="130" t="str">
        <f t="shared" si="140"/>
        <v/>
      </c>
      <c r="O1536" s="130" t="str">
        <f t="shared" si="141"/>
        <v/>
      </c>
      <c r="P1536" s="131" t="str">
        <f t="shared" si="142"/>
        <v/>
      </c>
      <c r="Q1536" s="135" t="str">
        <f t="shared" si="143"/>
        <v/>
      </c>
      <c r="R1536" s="103"/>
      <c r="S1536" s="102"/>
      <c r="T1536" s="102"/>
      <c r="U1536" s="102"/>
    </row>
    <row r="1537" s="93" customFormat="1" customHeight="1" spans="2:21">
      <c r="B1537" s="94"/>
      <c r="C1537" s="95"/>
      <c r="D1537" s="95"/>
      <c r="E1537" s="95"/>
      <c r="F1537" s="96"/>
      <c r="G1537" s="97"/>
      <c r="H1537" s="98"/>
      <c r="I1537" s="129" t="str">
        <f>IF(B1537="","",_xlfn.XLOOKUP(N1537,#REF!,#REF!))</f>
        <v/>
      </c>
      <c r="J1537" s="126" t="str">
        <f>IF(B1537="","",_xlfn.XLOOKUP(N1537,#REF!,冷暖工资表!B:B))</f>
        <v/>
      </c>
      <c r="K1537" s="126" t="str">
        <f t="shared" si="138"/>
        <v/>
      </c>
      <c r="L1537" s="126" t="str">
        <f t="shared" si="139"/>
        <v/>
      </c>
      <c r="M1537" s="126" t="str">
        <f>IF(Q1537="","",_xlfn.XLOOKUP(Q1537,立项!W:W,立项!H:H))</f>
        <v/>
      </c>
      <c r="N1537" s="130" t="str">
        <f t="shared" si="140"/>
        <v/>
      </c>
      <c r="O1537" s="130" t="str">
        <f t="shared" si="141"/>
        <v/>
      </c>
      <c r="P1537" s="131" t="str">
        <f t="shared" si="142"/>
        <v/>
      </c>
      <c r="Q1537" s="135" t="str">
        <f t="shared" si="143"/>
        <v/>
      </c>
      <c r="R1537" s="103"/>
      <c r="S1537" s="102"/>
      <c r="T1537" s="102"/>
      <c r="U1537" s="102"/>
    </row>
    <row r="1538" s="93" customFormat="1" customHeight="1" spans="2:21">
      <c r="B1538" s="94"/>
      <c r="C1538" s="95"/>
      <c r="D1538" s="95"/>
      <c r="E1538" s="95"/>
      <c r="F1538" s="96"/>
      <c r="G1538" s="97"/>
      <c r="H1538" s="98"/>
      <c r="I1538" s="129" t="str">
        <f>IF(B1538="","",_xlfn.XLOOKUP(N1538,#REF!,#REF!))</f>
        <v/>
      </c>
      <c r="J1538" s="126" t="str">
        <f>IF(B1538="","",_xlfn.XLOOKUP(N1538,#REF!,冷暖工资表!B:B))</f>
        <v/>
      </c>
      <c r="K1538" s="126" t="str">
        <f t="shared" ref="K1538:K1601" si="144">IF(F1538="","",F1538-L1538)</f>
        <v/>
      </c>
      <c r="L1538" s="126" t="str">
        <f t="shared" ref="L1538:L1601" si="145">IF(F1538="","",F1538*G1538/(1+G1538))</f>
        <v/>
      </c>
      <c r="M1538" s="126" t="str">
        <f>IF(Q1538="","",_xlfn.XLOOKUP(Q1538,立项!W:W,立项!H:H))</f>
        <v/>
      </c>
      <c r="N1538" s="130" t="str">
        <f t="shared" ref="N1538:N1601" si="146">IF(H1538="","",LEFT(B1538,7))</f>
        <v/>
      </c>
      <c r="O1538" s="130" t="str">
        <f t="shared" ref="O1538:O1601" si="147">IF(H1538="","",MONTH(H1538))</f>
        <v/>
      </c>
      <c r="P1538" s="131" t="str">
        <f t="shared" ref="P1538:P1601" si="148">IF(H1538="","",DAY(H1538))</f>
        <v/>
      </c>
      <c r="Q1538" s="135" t="str">
        <f t="shared" ref="Q1538:Q1601" si="149">IF(B1538="","",MID(B1538,9,16))</f>
        <v/>
      </c>
      <c r="R1538" s="103"/>
      <c r="S1538" s="102"/>
      <c r="T1538" s="102"/>
      <c r="U1538" s="102"/>
    </row>
    <row r="1539" s="93" customFormat="1" customHeight="1" spans="2:21">
      <c r="B1539" s="94"/>
      <c r="C1539" s="95"/>
      <c r="D1539" s="95"/>
      <c r="E1539" s="95"/>
      <c r="F1539" s="96"/>
      <c r="G1539" s="97"/>
      <c r="H1539" s="98"/>
      <c r="I1539" s="129" t="str">
        <f>IF(B1539="","",_xlfn.XLOOKUP(N1539,#REF!,#REF!))</f>
        <v/>
      </c>
      <c r="J1539" s="126" t="str">
        <f>IF(B1539="","",_xlfn.XLOOKUP(N1539,#REF!,冷暖工资表!B:B))</f>
        <v/>
      </c>
      <c r="K1539" s="126" t="str">
        <f t="shared" si="144"/>
        <v/>
      </c>
      <c r="L1539" s="126" t="str">
        <f t="shared" si="145"/>
        <v/>
      </c>
      <c r="M1539" s="126" t="str">
        <f>IF(Q1539="","",_xlfn.XLOOKUP(Q1539,立项!W:W,立项!H:H))</f>
        <v/>
      </c>
      <c r="N1539" s="130" t="str">
        <f t="shared" si="146"/>
        <v/>
      </c>
      <c r="O1539" s="130" t="str">
        <f t="shared" si="147"/>
        <v/>
      </c>
      <c r="P1539" s="131" t="str">
        <f t="shared" si="148"/>
        <v/>
      </c>
      <c r="Q1539" s="135" t="str">
        <f t="shared" si="149"/>
        <v/>
      </c>
      <c r="R1539" s="103"/>
      <c r="S1539" s="102"/>
      <c r="T1539" s="102"/>
      <c r="U1539" s="102"/>
    </row>
    <row r="1540" s="93" customFormat="1" customHeight="1" spans="2:21">
      <c r="B1540" s="94"/>
      <c r="C1540" s="95"/>
      <c r="D1540" s="95"/>
      <c r="E1540" s="95"/>
      <c r="F1540" s="96"/>
      <c r="G1540" s="97"/>
      <c r="H1540" s="98"/>
      <c r="I1540" s="129" t="str">
        <f>IF(B1540="","",_xlfn.XLOOKUP(N1540,#REF!,#REF!))</f>
        <v/>
      </c>
      <c r="J1540" s="126" t="str">
        <f>IF(B1540="","",_xlfn.XLOOKUP(N1540,#REF!,冷暖工资表!B:B))</f>
        <v/>
      </c>
      <c r="K1540" s="126" t="str">
        <f t="shared" si="144"/>
        <v/>
      </c>
      <c r="L1540" s="126" t="str">
        <f t="shared" si="145"/>
        <v/>
      </c>
      <c r="M1540" s="126" t="str">
        <f>IF(Q1540="","",_xlfn.XLOOKUP(Q1540,立项!W:W,立项!H:H))</f>
        <v/>
      </c>
      <c r="N1540" s="130" t="str">
        <f t="shared" si="146"/>
        <v/>
      </c>
      <c r="O1540" s="130" t="str">
        <f t="shared" si="147"/>
        <v/>
      </c>
      <c r="P1540" s="131" t="str">
        <f t="shared" si="148"/>
        <v/>
      </c>
      <c r="Q1540" s="135" t="str">
        <f t="shared" si="149"/>
        <v/>
      </c>
      <c r="R1540" s="103"/>
      <c r="S1540" s="102"/>
      <c r="T1540" s="102"/>
      <c r="U1540" s="102"/>
    </row>
    <row r="1541" s="93" customFormat="1" customHeight="1" spans="2:21">
      <c r="B1541" s="94"/>
      <c r="C1541" s="95"/>
      <c r="D1541" s="95"/>
      <c r="E1541" s="95"/>
      <c r="F1541" s="96"/>
      <c r="G1541" s="97"/>
      <c r="H1541" s="98"/>
      <c r="I1541" s="129" t="str">
        <f>IF(B1541="","",_xlfn.XLOOKUP(N1541,#REF!,#REF!))</f>
        <v/>
      </c>
      <c r="J1541" s="126" t="str">
        <f>IF(B1541="","",_xlfn.XLOOKUP(N1541,#REF!,冷暖工资表!B:B))</f>
        <v/>
      </c>
      <c r="K1541" s="126" t="str">
        <f t="shared" si="144"/>
        <v/>
      </c>
      <c r="L1541" s="126" t="str">
        <f t="shared" si="145"/>
        <v/>
      </c>
      <c r="M1541" s="126" t="str">
        <f>IF(Q1541="","",_xlfn.XLOOKUP(Q1541,立项!W:W,立项!H:H))</f>
        <v/>
      </c>
      <c r="N1541" s="130" t="str">
        <f t="shared" si="146"/>
        <v/>
      </c>
      <c r="O1541" s="130" t="str">
        <f t="shared" si="147"/>
        <v/>
      </c>
      <c r="P1541" s="131" t="str">
        <f t="shared" si="148"/>
        <v/>
      </c>
      <c r="Q1541" s="135" t="str">
        <f t="shared" si="149"/>
        <v/>
      </c>
      <c r="R1541" s="103"/>
      <c r="S1541" s="102"/>
      <c r="T1541" s="102"/>
      <c r="U1541" s="102"/>
    </row>
    <row r="1542" s="93" customFormat="1" customHeight="1" spans="2:21">
      <c r="B1542" s="94"/>
      <c r="C1542" s="95"/>
      <c r="D1542" s="95"/>
      <c r="E1542" s="95"/>
      <c r="F1542" s="96"/>
      <c r="G1542" s="97"/>
      <c r="H1542" s="98"/>
      <c r="I1542" s="129" t="str">
        <f>IF(B1542="","",_xlfn.XLOOKUP(N1542,#REF!,#REF!))</f>
        <v/>
      </c>
      <c r="J1542" s="126" t="str">
        <f>IF(B1542="","",_xlfn.XLOOKUP(N1542,#REF!,冷暖工资表!B:B))</f>
        <v/>
      </c>
      <c r="K1542" s="126" t="str">
        <f t="shared" si="144"/>
        <v/>
      </c>
      <c r="L1542" s="126" t="str">
        <f t="shared" si="145"/>
        <v/>
      </c>
      <c r="M1542" s="126" t="str">
        <f>IF(Q1542="","",_xlfn.XLOOKUP(Q1542,立项!W:W,立项!H:H))</f>
        <v/>
      </c>
      <c r="N1542" s="130" t="str">
        <f t="shared" si="146"/>
        <v/>
      </c>
      <c r="O1542" s="130" t="str">
        <f t="shared" si="147"/>
        <v/>
      </c>
      <c r="P1542" s="131" t="str">
        <f t="shared" si="148"/>
        <v/>
      </c>
      <c r="Q1542" s="135" t="str">
        <f t="shared" si="149"/>
        <v/>
      </c>
      <c r="R1542" s="103"/>
      <c r="S1542" s="102"/>
      <c r="T1542" s="102"/>
      <c r="U1542" s="102"/>
    </row>
    <row r="1543" s="93" customFormat="1" customHeight="1" spans="2:21">
      <c r="B1543" s="94"/>
      <c r="C1543" s="95"/>
      <c r="D1543" s="95"/>
      <c r="E1543" s="95"/>
      <c r="F1543" s="96"/>
      <c r="G1543" s="97"/>
      <c r="H1543" s="98"/>
      <c r="I1543" s="129" t="str">
        <f>IF(B1543="","",_xlfn.XLOOKUP(N1543,#REF!,#REF!))</f>
        <v/>
      </c>
      <c r="J1543" s="126" t="str">
        <f>IF(B1543="","",_xlfn.XLOOKUP(N1543,#REF!,冷暖工资表!B:B))</f>
        <v/>
      </c>
      <c r="K1543" s="126" t="str">
        <f t="shared" si="144"/>
        <v/>
      </c>
      <c r="L1543" s="126" t="str">
        <f t="shared" si="145"/>
        <v/>
      </c>
      <c r="M1543" s="126" t="str">
        <f>IF(Q1543="","",_xlfn.XLOOKUP(Q1543,立项!W:W,立项!H:H))</f>
        <v/>
      </c>
      <c r="N1543" s="130" t="str">
        <f t="shared" si="146"/>
        <v/>
      </c>
      <c r="O1543" s="130" t="str">
        <f t="shared" si="147"/>
        <v/>
      </c>
      <c r="P1543" s="131" t="str">
        <f t="shared" si="148"/>
        <v/>
      </c>
      <c r="Q1543" s="135" t="str">
        <f t="shared" si="149"/>
        <v/>
      </c>
      <c r="R1543" s="103"/>
      <c r="S1543" s="102"/>
      <c r="T1543" s="102"/>
      <c r="U1543" s="102"/>
    </row>
    <row r="1544" s="93" customFormat="1" customHeight="1" spans="2:21">
      <c r="B1544" s="94"/>
      <c r="C1544" s="95"/>
      <c r="D1544" s="95"/>
      <c r="E1544" s="95"/>
      <c r="F1544" s="96"/>
      <c r="G1544" s="97"/>
      <c r="H1544" s="98"/>
      <c r="I1544" s="129" t="str">
        <f>IF(B1544="","",_xlfn.XLOOKUP(N1544,#REF!,#REF!))</f>
        <v/>
      </c>
      <c r="J1544" s="126" t="str">
        <f>IF(B1544="","",_xlfn.XLOOKUP(N1544,#REF!,冷暖工资表!B:B))</f>
        <v/>
      </c>
      <c r="K1544" s="126" t="str">
        <f t="shared" si="144"/>
        <v/>
      </c>
      <c r="L1544" s="126" t="str">
        <f t="shared" si="145"/>
        <v/>
      </c>
      <c r="M1544" s="126" t="str">
        <f>IF(Q1544="","",_xlfn.XLOOKUP(Q1544,立项!W:W,立项!H:H))</f>
        <v/>
      </c>
      <c r="N1544" s="130" t="str">
        <f t="shared" si="146"/>
        <v/>
      </c>
      <c r="O1544" s="130" t="str">
        <f t="shared" si="147"/>
        <v/>
      </c>
      <c r="P1544" s="131" t="str">
        <f t="shared" si="148"/>
        <v/>
      </c>
      <c r="Q1544" s="135" t="str">
        <f t="shared" si="149"/>
        <v/>
      </c>
      <c r="R1544" s="103"/>
      <c r="S1544" s="102"/>
      <c r="T1544" s="102"/>
      <c r="U1544" s="102"/>
    </row>
    <row r="1545" s="93" customFormat="1" customHeight="1" spans="2:21">
      <c r="B1545" s="94"/>
      <c r="C1545" s="95"/>
      <c r="D1545" s="95"/>
      <c r="E1545" s="95"/>
      <c r="F1545" s="96"/>
      <c r="G1545" s="97"/>
      <c r="H1545" s="98"/>
      <c r="I1545" s="129" t="str">
        <f>IF(B1545="","",_xlfn.XLOOKUP(N1545,#REF!,#REF!))</f>
        <v/>
      </c>
      <c r="J1545" s="126" t="str">
        <f>IF(B1545="","",_xlfn.XLOOKUP(N1545,#REF!,冷暖工资表!B:B))</f>
        <v/>
      </c>
      <c r="K1545" s="126" t="str">
        <f t="shared" si="144"/>
        <v/>
      </c>
      <c r="L1545" s="126" t="str">
        <f t="shared" si="145"/>
        <v/>
      </c>
      <c r="M1545" s="126" t="str">
        <f>IF(Q1545="","",_xlfn.XLOOKUP(Q1545,立项!W:W,立项!H:H))</f>
        <v/>
      </c>
      <c r="N1545" s="130" t="str">
        <f t="shared" si="146"/>
        <v/>
      </c>
      <c r="O1545" s="130" t="str">
        <f t="shared" si="147"/>
        <v/>
      </c>
      <c r="P1545" s="131" t="str">
        <f t="shared" si="148"/>
        <v/>
      </c>
      <c r="Q1545" s="135" t="str">
        <f t="shared" si="149"/>
        <v/>
      </c>
      <c r="R1545" s="103"/>
      <c r="S1545" s="102"/>
      <c r="T1545" s="102"/>
      <c r="U1545" s="102"/>
    </row>
    <row r="1546" s="93" customFormat="1" customHeight="1" spans="2:21">
      <c r="B1546" s="94"/>
      <c r="C1546" s="95"/>
      <c r="D1546" s="95"/>
      <c r="E1546" s="95"/>
      <c r="F1546" s="96"/>
      <c r="G1546" s="97"/>
      <c r="H1546" s="98"/>
      <c r="I1546" s="129" t="str">
        <f>IF(B1546="","",_xlfn.XLOOKUP(N1546,#REF!,#REF!))</f>
        <v/>
      </c>
      <c r="J1546" s="126" t="str">
        <f>IF(B1546="","",_xlfn.XLOOKUP(N1546,#REF!,冷暖工资表!B:B))</f>
        <v/>
      </c>
      <c r="K1546" s="126" t="str">
        <f t="shared" si="144"/>
        <v/>
      </c>
      <c r="L1546" s="126" t="str">
        <f t="shared" si="145"/>
        <v/>
      </c>
      <c r="M1546" s="126" t="str">
        <f>IF(Q1546="","",_xlfn.XLOOKUP(Q1546,立项!W:W,立项!H:H))</f>
        <v/>
      </c>
      <c r="N1546" s="130" t="str">
        <f t="shared" si="146"/>
        <v/>
      </c>
      <c r="O1546" s="130" t="str">
        <f t="shared" si="147"/>
        <v/>
      </c>
      <c r="P1546" s="131" t="str">
        <f t="shared" si="148"/>
        <v/>
      </c>
      <c r="Q1546" s="135" t="str">
        <f t="shared" si="149"/>
        <v/>
      </c>
      <c r="R1546" s="103"/>
      <c r="S1546" s="102"/>
      <c r="T1546" s="102"/>
      <c r="U1546" s="102"/>
    </row>
    <row r="1547" s="93" customFormat="1" customHeight="1" spans="2:21">
      <c r="B1547" s="94"/>
      <c r="C1547" s="95"/>
      <c r="D1547" s="95"/>
      <c r="E1547" s="95"/>
      <c r="F1547" s="96"/>
      <c r="G1547" s="97"/>
      <c r="H1547" s="98"/>
      <c r="I1547" s="129" t="str">
        <f>IF(B1547="","",_xlfn.XLOOKUP(N1547,#REF!,#REF!))</f>
        <v/>
      </c>
      <c r="J1547" s="126" t="str">
        <f>IF(B1547="","",_xlfn.XLOOKUP(N1547,#REF!,冷暖工资表!B:B))</f>
        <v/>
      </c>
      <c r="K1547" s="126" t="str">
        <f t="shared" si="144"/>
        <v/>
      </c>
      <c r="L1547" s="126" t="str">
        <f t="shared" si="145"/>
        <v/>
      </c>
      <c r="M1547" s="126" t="str">
        <f>IF(Q1547="","",_xlfn.XLOOKUP(Q1547,立项!W:W,立项!H:H))</f>
        <v/>
      </c>
      <c r="N1547" s="130" t="str">
        <f t="shared" si="146"/>
        <v/>
      </c>
      <c r="O1547" s="130" t="str">
        <f t="shared" si="147"/>
        <v/>
      </c>
      <c r="P1547" s="131" t="str">
        <f t="shared" si="148"/>
        <v/>
      </c>
      <c r="Q1547" s="135" t="str">
        <f t="shared" si="149"/>
        <v/>
      </c>
      <c r="R1547" s="103"/>
      <c r="S1547" s="102"/>
      <c r="T1547" s="102"/>
      <c r="U1547" s="102"/>
    </row>
    <row r="1548" s="93" customFormat="1" customHeight="1" spans="2:21">
      <c r="B1548" s="94"/>
      <c r="C1548" s="95"/>
      <c r="D1548" s="95"/>
      <c r="E1548" s="95"/>
      <c r="F1548" s="96"/>
      <c r="G1548" s="97"/>
      <c r="H1548" s="98"/>
      <c r="I1548" s="129" t="str">
        <f>IF(B1548="","",_xlfn.XLOOKUP(N1548,#REF!,#REF!))</f>
        <v/>
      </c>
      <c r="J1548" s="126" t="str">
        <f>IF(B1548="","",_xlfn.XLOOKUP(N1548,#REF!,冷暖工资表!B:B))</f>
        <v/>
      </c>
      <c r="K1548" s="126" t="str">
        <f t="shared" si="144"/>
        <v/>
      </c>
      <c r="L1548" s="126" t="str">
        <f t="shared" si="145"/>
        <v/>
      </c>
      <c r="M1548" s="126" t="str">
        <f>IF(Q1548="","",_xlfn.XLOOKUP(Q1548,立项!W:W,立项!H:H))</f>
        <v/>
      </c>
      <c r="N1548" s="130" t="str">
        <f t="shared" si="146"/>
        <v/>
      </c>
      <c r="O1548" s="130" t="str">
        <f t="shared" si="147"/>
        <v/>
      </c>
      <c r="P1548" s="131" t="str">
        <f t="shared" si="148"/>
        <v/>
      </c>
      <c r="Q1548" s="135" t="str">
        <f t="shared" si="149"/>
        <v/>
      </c>
      <c r="R1548" s="103"/>
      <c r="S1548" s="102"/>
      <c r="T1548" s="102"/>
      <c r="U1548" s="102"/>
    </row>
    <row r="1549" s="93" customFormat="1" customHeight="1" spans="2:21">
      <c r="B1549" s="94"/>
      <c r="C1549" s="95"/>
      <c r="D1549" s="95"/>
      <c r="E1549" s="95"/>
      <c r="F1549" s="96"/>
      <c r="G1549" s="97"/>
      <c r="H1549" s="98"/>
      <c r="I1549" s="129" t="str">
        <f>IF(B1549="","",_xlfn.XLOOKUP(N1549,#REF!,#REF!))</f>
        <v/>
      </c>
      <c r="J1549" s="126" t="str">
        <f>IF(B1549="","",_xlfn.XLOOKUP(N1549,#REF!,冷暖工资表!B:B))</f>
        <v/>
      </c>
      <c r="K1549" s="126" t="str">
        <f t="shared" si="144"/>
        <v/>
      </c>
      <c r="L1549" s="126" t="str">
        <f t="shared" si="145"/>
        <v/>
      </c>
      <c r="M1549" s="126" t="str">
        <f>IF(Q1549="","",_xlfn.XLOOKUP(Q1549,立项!W:W,立项!H:H))</f>
        <v/>
      </c>
      <c r="N1549" s="130" t="str">
        <f t="shared" si="146"/>
        <v/>
      </c>
      <c r="O1549" s="130" t="str">
        <f t="shared" si="147"/>
        <v/>
      </c>
      <c r="P1549" s="131" t="str">
        <f t="shared" si="148"/>
        <v/>
      </c>
      <c r="Q1549" s="135" t="str">
        <f t="shared" si="149"/>
        <v/>
      </c>
      <c r="R1549" s="103"/>
      <c r="S1549" s="102"/>
      <c r="T1549" s="102"/>
      <c r="U1549" s="102"/>
    </row>
    <row r="1550" s="93" customFormat="1" customHeight="1" spans="2:21">
      <c r="B1550" s="94"/>
      <c r="C1550" s="95"/>
      <c r="D1550" s="95"/>
      <c r="E1550" s="95"/>
      <c r="F1550" s="96"/>
      <c r="G1550" s="97"/>
      <c r="H1550" s="98"/>
      <c r="I1550" s="129" t="str">
        <f>IF(B1550="","",_xlfn.XLOOKUP(N1550,#REF!,#REF!))</f>
        <v/>
      </c>
      <c r="J1550" s="126" t="str">
        <f>IF(B1550="","",_xlfn.XLOOKUP(N1550,#REF!,冷暖工资表!B:B))</f>
        <v/>
      </c>
      <c r="K1550" s="126" t="str">
        <f t="shared" si="144"/>
        <v/>
      </c>
      <c r="L1550" s="126" t="str">
        <f t="shared" si="145"/>
        <v/>
      </c>
      <c r="M1550" s="126" t="str">
        <f>IF(Q1550="","",_xlfn.XLOOKUP(Q1550,立项!W:W,立项!H:H))</f>
        <v/>
      </c>
      <c r="N1550" s="130" t="str">
        <f t="shared" si="146"/>
        <v/>
      </c>
      <c r="O1550" s="130" t="str">
        <f t="shared" si="147"/>
        <v/>
      </c>
      <c r="P1550" s="131" t="str">
        <f t="shared" si="148"/>
        <v/>
      </c>
      <c r="Q1550" s="135" t="str">
        <f t="shared" si="149"/>
        <v/>
      </c>
      <c r="R1550" s="103"/>
      <c r="S1550" s="102"/>
      <c r="T1550" s="102"/>
      <c r="U1550" s="102"/>
    </row>
    <row r="1551" s="93" customFormat="1" customHeight="1" spans="2:21">
      <c r="B1551" s="94"/>
      <c r="C1551" s="95"/>
      <c r="D1551" s="95"/>
      <c r="E1551" s="95"/>
      <c r="F1551" s="96"/>
      <c r="G1551" s="97"/>
      <c r="H1551" s="98"/>
      <c r="I1551" s="129" t="str">
        <f>IF(B1551="","",_xlfn.XLOOKUP(N1551,#REF!,#REF!))</f>
        <v/>
      </c>
      <c r="J1551" s="126" t="str">
        <f>IF(B1551="","",_xlfn.XLOOKUP(N1551,#REF!,冷暖工资表!B:B))</f>
        <v/>
      </c>
      <c r="K1551" s="126" t="str">
        <f t="shared" si="144"/>
        <v/>
      </c>
      <c r="L1551" s="126" t="str">
        <f t="shared" si="145"/>
        <v/>
      </c>
      <c r="M1551" s="126" t="str">
        <f>IF(Q1551="","",_xlfn.XLOOKUP(Q1551,立项!W:W,立项!H:H))</f>
        <v/>
      </c>
      <c r="N1551" s="130" t="str">
        <f t="shared" si="146"/>
        <v/>
      </c>
      <c r="O1551" s="130" t="str">
        <f t="shared" si="147"/>
        <v/>
      </c>
      <c r="P1551" s="131" t="str">
        <f t="shared" si="148"/>
        <v/>
      </c>
      <c r="Q1551" s="135" t="str">
        <f t="shared" si="149"/>
        <v/>
      </c>
      <c r="R1551" s="103"/>
      <c r="S1551" s="102"/>
      <c r="T1551" s="102"/>
      <c r="U1551" s="102"/>
    </row>
    <row r="1552" s="93" customFormat="1" customHeight="1" spans="2:21">
      <c r="B1552" s="94"/>
      <c r="C1552" s="95"/>
      <c r="D1552" s="95"/>
      <c r="E1552" s="95"/>
      <c r="F1552" s="96"/>
      <c r="G1552" s="97"/>
      <c r="H1552" s="98"/>
      <c r="I1552" s="129" t="str">
        <f>IF(B1552="","",_xlfn.XLOOKUP(N1552,#REF!,#REF!))</f>
        <v/>
      </c>
      <c r="J1552" s="126" t="str">
        <f>IF(B1552="","",_xlfn.XLOOKUP(N1552,#REF!,冷暖工资表!B:B))</f>
        <v/>
      </c>
      <c r="K1552" s="126" t="str">
        <f t="shared" si="144"/>
        <v/>
      </c>
      <c r="L1552" s="126" t="str">
        <f t="shared" si="145"/>
        <v/>
      </c>
      <c r="M1552" s="126" t="str">
        <f>IF(Q1552="","",_xlfn.XLOOKUP(Q1552,立项!W:W,立项!H:H))</f>
        <v/>
      </c>
      <c r="N1552" s="130" t="str">
        <f t="shared" si="146"/>
        <v/>
      </c>
      <c r="O1552" s="130" t="str">
        <f t="shared" si="147"/>
        <v/>
      </c>
      <c r="P1552" s="131" t="str">
        <f t="shared" si="148"/>
        <v/>
      </c>
      <c r="Q1552" s="135" t="str">
        <f t="shared" si="149"/>
        <v/>
      </c>
      <c r="R1552" s="103"/>
      <c r="S1552" s="102"/>
      <c r="T1552" s="102"/>
      <c r="U1552" s="102"/>
    </row>
    <row r="1553" s="93" customFormat="1" customHeight="1" spans="2:21">
      <c r="B1553" s="94"/>
      <c r="C1553" s="95"/>
      <c r="D1553" s="95"/>
      <c r="E1553" s="95"/>
      <c r="F1553" s="96"/>
      <c r="G1553" s="97"/>
      <c r="H1553" s="98"/>
      <c r="I1553" s="129" t="str">
        <f>IF(B1553="","",_xlfn.XLOOKUP(N1553,#REF!,#REF!))</f>
        <v/>
      </c>
      <c r="J1553" s="126" t="str">
        <f>IF(B1553="","",_xlfn.XLOOKUP(N1553,#REF!,冷暖工资表!B:B))</f>
        <v/>
      </c>
      <c r="K1553" s="126" t="str">
        <f t="shared" si="144"/>
        <v/>
      </c>
      <c r="L1553" s="126" t="str">
        <f t="shared" si="145"/>
        <v/>
      </c>
      <c r="M1553" s="126" t="str">
        <f>IF(Q1553="","",_xlfn.XLOOKUP(Q1553,立项!W:W,立项!H:H))</f>
        <v/>
      </c>
      <c r="N1553" s="130" t="str">
        <f t="shared" si="146"/>
        <v/>
      </c>
      <c r="O1553" s="130" t="str">
        <f t="shared" si="147"/>
        <v/>
      </c>
      <c r="P1553" s="131" t="str">
        <f t="shared" si="148"/>
        <v/>
      </c>
      <c r="Q1553" s="135" t="str">
        <f t="shared" si="149"/>
        <v/>
      </c>
      <c r="R1553" s="103"/>
      <c r="S1553" s="102"/>
      <c r="T1553" s="102"/>
      <c r="U1553" s="102"/>
    </row>
    <row r="1554" s="93" customFormat="1" customHeight="1" spans="2:21">
      <c r="B1554" s="94"/>
      <c r="C1554" s="95"/>
      <c r="D1554" s="95"/>
      <c r="E1554" s="95"/>
      <c r="F1554" s="96"/>
      <c r="G1554" s="97"/>
      <c r="H1554" s="98"/>
      <c r="I1554" s="129" t="str">
        <f>IF(B1554="","",_xlfn.XLOOKUP(N1554,#REF!,#REF!))</f>
        <v/>
      </c>
      <c r="J1554" s="126" t="str">
        <f>IF(B1554="","",_xlfn.XLOOKUP(N1554,#REF!,冷暖工资表!B:B))</f>
        <v/>
      </c>
      <c r="K1554" s="126" t="str">
        <f t="shared" si="144"/>
        <v/>
      </c>
      <c r="L1554" s="126" t="str">
        <f t="shared" si="145"/>
        <v/>
      </c>
      <c r="M1554" s="126" t="str">
        <f>IF(Q1554="","",_xlfn.XLOOKUP(Q1554,立项!W:W,立项!H:H))</f>
        <v/>
      </c>
      <c r="N1554" s="130" t="str">
        <f t="shared" si="146"/>
        <v/>
      </c>
      <c r="O1554" s="130" t="str">
        <f t="shared" si="147"/>
        <v/>
      </c>
      <c r="P1554" s="131" t="str">
        <f t="shared" si="148"/>
        <v/>
      </c>
      <c r="Q1554" s="135" t="str">
        <f t="shared" si="149"/>
        <v/>
      </c>
      <c r="R1554" s="103"/>
      <c r="S1554" s="102"/>
      <c r="T1554" s="102"/>
      <c r="U1554" s="102"/>
    </row>
    <row r="1555" s="93" customFormat="1" customHeight="1" spans="2:21">
      <c r="B1555" s="94"/>
      <c r="C1555" s="95"/>
      <c r="D1555" s="95"/>
      <c r="E1555" s="95"/>
      <c r="F1555" s="96"/>
      <c r="G1555" s="97"/>
      <c r="H1555" s="98"/>
      <c r="I1555" s="129" t="str">
        <f>IF(B1555="","",_xlfn.XLOOKUP(N1555,#REF!,#REF!))</f>
        <v/>
      </c>
      <c r="J1555" s="126" t="str">
        <f>IF(B1555="","",_xlfn.XLOOKUP(N1555,#REF!,冷暖工资表!B:B))</f>
        <v/>
      </c>
      <c r="K1555" s="126" t="str">
        <f t="shared" si="144"/>
        <v/>
      </c>
      <c r="L1555" s="126" t="str">
        <f t="shared" si="145"/>
        <v/>
      </c>
      <c r="M1555" s="126" t="str">
        <f>IF(Q1555="","",_xlfn.XLOOKUP(Q1555,立项!W:W,立项!H:H))</f>
        <v/>
      </c>
      <c r="N1555" s="130" t="str">
        <f t="shared" si="146"/>
        <v/>
      </c>
      <c r="O1555" s="130" t="str">
        <f t="shared" si="147"/>
        <v/>
      </c>
      <c r="P1555" s="131" t="str">
        <f t="shared" si="148"/>
        <v/>
      </c>
      <c r="Q1555" s="135" t="str">
        <f t="shared" si="149"/>
        <v/>
      </c>
      <c r="R1555" s="103"/>
      <c r="S1555" s="102"/>
      <c r="T1555" s="102"/>
      <c r="U1555" s="102"/>
    </row>
    <row r="1556" s="93" customFormat="1" customHeight="1" spans="2:21">
      <c r="B1556" s="94"/>
      <c r="C1556" s="95"/>
      <c r="D1556" s="95"/>
      <c r="E1556" s="95"/>
      <c r="F1556" s="96"/>
      <c r="G1556" s="97"/>
      <c r="H1556" s="98"/>
      <c r="I1556" s="129" t="str">
        <f>IF(B1556="","",_xlfn.XLOOKUP(N1556,#REF!,#REF!))</f>
        <v/>
      </c>
      <c r="J1556" s="126" t="str">
        <f>IF(B1556="","",_xlfn.XLOOKUP(N1556,#REF!,冷暖工资表!B:B))</f>
        <v/>
      </c>
      <c r="K1556" s="126" t="str">
        <f t="shared" si="144"/>
        <v/>
      </c>
      <c r="L1556" s="126" t="str">
        <f t="shared" si="145"/>
        <v/>
      </c>
      <c r="M1556" s="126" t="str">
        <f>IF(Q1556="","",_xlfn.XLOOKUP(Q1556,立项!W:W,立项!H:H))</f>
        <v/>
      </c>
      <c r="N1556" s="130" t="str">
        <f t="shared" si="146"/>
        <v/>
      </c>
      <c r="O1556" s="130" t="str">
        <f t="shared" si="147"/>
        <v/>
      </c>
      <c r="P1556" s="131" t="str">
        <f t="shared" si="148"/>
        <v/>
      </c>
      <c r="Q1556" s="135" t="str">
        <f t="shared" si="149"/>
        <v/>
      </c>
      <c r="R1556" s="103"/>
      <c r="S1556" s="102"/>
      <c r="T1556" s="102"/>
      <c r="U1556" s="102"/>
    </row>
    <row r="1557" s="93" customFormat="1" customHeight="1" spans="2:21">
      <c r="B1557" s="94"/>
      <c r="C1557" s="95"/>
      <c r="D1557" s="95"/>
      <c r="E1557" s="95"/>
      <c r="F1557" s="96"/>
      <c r="G1557" s="97"/>
      <c r="H1557" s="98"/>
      <c r="I1557" s="129" t="str">
        <f>IF(B1557="","",_xlfn.XLOOKUP(N1557,#REF!,#REF!))</f>
        <v/>
      </c>
      <c r="J1557" s="126" t="str">
        <f>IF(B1557="","",_xlfn.XLOOKUP(N1557,#REF!,冷暖工资表!B:B))</f>
        <v/>
      </c>
      <c r="K1557" s="126" t="str">
        <f t="shared" si="144"/>
        <v/>
      </c>
      <c r="L1557" s="126" t="str">
        <f t="shared" si="145"/>
        <v/>
      </c>
      <c r="M1557" s="126" t="str">
        <f>IF(Q1557="","",_xlfn.XLOOKUP(Q1557,立项!W:W,立项!H:H))</f>
        <v/>
      </c>
      <c r="N1557" s="130" t="str">
        <f t="shared" si="146"/>
        <v/>
      </c>
      <c r="O1557" s="130" t="str">
        <f t="shared" si="147"/>
        <v/>
      </c>
      <c r="P1557" s="131" t="str">
        <f t="shared" si="148"/>
        <v/>
      </c>
      <c r="Q1557" s="135" t="str">
        <f t="shared" si="149"/>
        <v/>
      </c>
      <c r="R1557" s="103"/>
      <c r="S1557" s="102"/>
      <c r="T1557" s="102"/>
      <c r="U1557" s="102"/>
    </row>
    <row r="1558" s="93" customFormat="1" customHeight="1" spans="2:21">
      <c r="B1558" s="94"/>
      <c r="C1558" s="95"/>
      <c r="D1558" s="95"/>
      <c r="E1558" s="95"/>
      <c r="F1558" s="96"/>
      <c r="G1558" s="97"/>
      <c r="H1558" s="98"/>
      <c r="I1558" s="129" t="str">
        <f>IF(B1558="","",_xlfn.XLOOKUP(N1558,#REF!,#REF!))</f>
        <v/>
      </c>
      <c r="J1558" s="126" t="str">
        <f>IF(B1558="","",_xlfn.XLOOKUP(N1558,#REF!,冷暖工资表!B:B))</f>
        <v/>
      </c>
      <c r="K1558" s="126" t="str">
        <f t="shared" si="144"/>
        <v/>
      </c>
      <c r="L1558" s="126" t="str">
        <f t="shared" si="145"/>
        <v/>
      </c>
      <c r="M1558" s="126" t="str">
        <f>IF(Q1558="","",_xlfn.XLOOKUP(Q1558,立项!W:W,立项!H:H))</f>
        <v/>
      </c>
      <c r="N1558" s="130" t="str">
        <f t="shared" si="146"/>
        <v/>
      </c>
      <c r="O1558" s="130" t="str">
        <f t="shared" si="147"/>
        <v/>
      </c>
      <c r="P1558" s="131" t="str">
        <f t="shared" si="148"/>
        <v/>
      </c>
      <c r="Q1558" s="135" t="str">
        <f t="shared" si="149"/>
        <v/>
      </c>
      <c r="R1558" s="103"/>
      <c r="S1558" s="102"/>
      <c r="T1558" s="102"/>
      <c r="U1558" s="102"/>
    </row>
    <row r="1559" s="93" customFormat="1" customHeight="1" spans="2:21">
      <c r="B1559" s="94"/>
      <c r="C1559" s="95"/>
      <c r="D1559" s="95"/>
      <c r="E1559" s="95"/>
      <c r="F1559" s="96"/>
      <c r="G1559" s="97"/>
      <c r="H1559" s="98"/>
      <c r="I1559" s="129" t="str">
        <f>IF(B1559="","",_xlfn.XLOOKUP(N1559,#REF!,#REF!))</f>
        <v/>
      </c>
      <c r="J1559" s="126" t="str">
        <f>IF(B1559="","",_xlfn.XLOOKUP(N1559,#REF!,冷暖工资表!B:B))</f>
        <v/>
      </c>
      <c r="K1559" s="126" t="str">
        <f t="shared" si="144"/>
        <v/>
      </c>
      <c r="L1559" s="126" t="str">
        <f t="shared" si="145"/>
        <v/>
      </c>
      <c r="M1559" s="126" t="str">
        <f>IF(Q1559="","",_xlfn.XLOOKUP(Q1559,立项!W:W,立项!H:H))</f>
        <v/>
      </c>
      <c r="N1559" s="130" t="str">
        <f t="shared" si="146"/>
        <v/>
      </c>
      <c r="O1559" s="130" t="str">
        <f t="shared" si="147"/>
        <v/>
      </c>
      <c r="P1559" s="131" t="str">
        <f t="shared" si="148"/>
        <v/>
      </c>
      <c r="Q1559" s="135" t="str">
        <f t="shared" si="149"/>
        <v/>
      </c>
      <c r="R1559" s="103"/>
      <c r="S1559" s="102"/>
      <c r="T1559" s="102"/>
      <c r="U1559" s="102"/>
    </row>
    <row r="1560" s="93" customFormat="1" customHeight="1" spans="2:21">
      <c r="B1560" s="94"/>
      <c r="C1560" s="95"/>
      <c r="D1560" s="95"/>
      <c r="E1560" s="95"/>
      <c r="F1560" s="96"/>
      <c r="G1560" s="97"/>
      <c r="H1560" s="98"/>
      <c r="I1560" s="129" t="str">
        <f>IF(B1560="","",_xlfn.XLOOKUP(N1560,#REF!,#REF!))</f>
        <v/>
      </c>
      <c r="J1560" s="126" t="str">
        <f>IF(B1560="","",_xlfn.XLOOKUP(N1560,#REF!,冷暖工资表!B:B))</f>
        <v/>
      </c>
      <c r="K1560" s="126" t="str">
        <f t="shared" si="144"/>
        <v/>
      </c>
      <c r="L1560" s="126" t="str">
        <f t="shared" si="145"/>
        <v/>
      </c>
      <c r="M1560" s="126" t="str">
        <f>IF(Q1560="","",_xlfn.XLOOKUP(Q1560,立项!W:W,立项!H:H))</f>
        <v/>
      </c>
      <c r="N1560" s="130" t="str">
        <f t="shared" si="146"/>
        <v/>
      </c>
      <c r="O1560" s="130" t="str">
        <f t="shared" si="147"/>
        <v/>
      </c>
      <c r="P1560" s="131" t="str">
        <f t="shared" si="148"/>
        <v/>
      </c>
      <c r="Q1560" s="135" t="str">
        <f t="shared" si="149"/>
        <v/>
      </c>
      <c r="R1560" s="103"/>
      <c r="S1560" s="102"/>
      <c r="T1560" s="102"/>
      <c r="U1560" s="102"/>
    </row>
    <row r="1561" s="93" customFormat="1" customHeight="1" spans="2:21">
      <c r="B1561" s="94"/>
      <c r="C1561" s="95"/>
      <c r="D1561" s="95"/>
      <c r="E1561" s="95"/>
      <c r="F1561" s="96"/>
      <c r="G1561" s="97"/>
      <c r="H1561" s="98"/>
      <c r="I1561" s="129" t="str">
        <f>IF(B1561="","",_xlfn.XLOOKUP(N1561,#REF!,#REF!))</f>
        <v/>
      </c>
      <c r="J1561" s="126" t="str">
        <f>IF(B1561="","",_xlfn.XLOOKUP(N1561,#REF!,冷暖工资表!B:B))</f>
        <v/>
      </c>
      <c r="K1561" s="126" t="str">
        <f t="shared" si="144"/>
        <v/>
      </c>
      <c r="L1561" s="126" t="str">
        <f t="shared" si="145"/>
        <v/>
      </c>
      <c r="M1561" s="126" t="str">
        <f>IF(Q1561="","",_xlfn.XLOOKUP(Q1561,立项!W:W,立项!H:H))</f>
        <v/>
      </c>
      <c r="N1561" s="130" t="str">
        <f t="shared" si="146"/>
        <v/>
      </c>
      <c r="O1561" s="130" t="str">
        <f t="shared" si="147"/>
        <v/>
      </c>
      <c r="P1561" s="131" t="str">
        <f t="shared" si="148"/>
        <v/>
      </c>
      <c r="Q1561" s="135" t="str">
        <f t="shared" si="149"/>
        <v/>
      </c>
      <c r="R1561" s="103"/>
      <c r="S1561" s="102"/>
      <c r="T1561" s="102"/>
      <c r="U1561" s="102"/>
    </row>
    <row r="1562" s="93" customFormat="1" customHeight="1" spans="2:21">
      <c r="B1562" s="94"/>
      <c r="C1562" s="95"/>
      <c r="D1562" s="95"/>
      <c r="E1562" s="95"/>
      <c r="F1562" s="96"/>
      <c r="G1562" s="97"/>
      <c r="H1562" s="98"/>
      <c r="I1562" s="129" t="str">
        <f>IF(B1562="","",_xlfn.XLOOKUP(N1562,#REF!,#REF!))</f>
        <v/>
      </c>
      <c r="J1562" s="126" t="str">
        <f>IF(B1562="","",_xlfn.XLOOKUP(N1562,#REF!,冷暖工资表!B:B))</f>
        <v/>
      </c>
      <c r="K1562" s="126" t="str">
        <f t="shared" si="144"/>
        <v/>
      </c>
      <c r="L1562" s="126" t="str">
        <f t="shared" si="145"/>
        <v/>
      </c>
      <c r="M1562" s="126" t="str">
        <f>IF(Q1562="","",_xlfn.XLOOKUP(Q1562,立项!W:W,立项!H:H))</f>
        <v/>
      </c>
      <c r="N1562" s="130" t="str">
        <f t="shared" si="146"/>
        <v/>
      </c>
      <c r="O1562" s="130" t="str">
        <f t="shared" si="147"/>
        <v/>
      </c>
      <c r="P1562" s="131" t="str">
        <f t="shared" si="148"/>
        <v/>
      </c>
      <c r="Q1562" s="135" t="str">
        <f t="shared" si="149"/>
        <v/>
      </c>
      <c r="R1562" s="103"/>
      <c r="S1562" s="102"/>
      <c r="T1562" s="102"/>
      <c r="U1562" s="102"/>
    </row>
    <row r="1563" s="93" customFormat="1" customHeight="1" spans="2:21">
      <c r="B1563" s="94"/>
      <c r="C1563" s="95"/>
      <c r="D1563" s="95"/>
      <c r="E1563" s="95"/>
      <c r="F1563" s="96"/>
      <c r="G1563" s="97"/>
      <c r="H1563" s="98"/>
      <c r="I1563" s="129" t="str">
        <f>IF(B1563="","",_xlfn.XLOOKUP(N1563,#REF!,#REF!))</f>
        <v/>
      </c>
      <c r="J1563" s="126" t="str">
        <f>IF(B1563="","",_xlfn.XLOOKUP(N1563,#REF!,冷暖工资表!B:B))</f>
        <v/>
      </c>
      <c r="K1563" s="126" t="str">
        <f t="shared" si="144"/>
        <v/>
      </c>
      <c r="L1563" s="126" t="str">
        <f t="shared" si="145"/>
        <v/>
      </c>
      <c r="M1563" s="126" t="str">
        <f>IF(Q1563="","",_xlfn.XLOOKUP(Q1563,立项!W:W,立项!H:H))</f>
        <v/>
      </c>
      <c r="N1563" s="130" t="str">
        <f t="shared" si="146"/>
        <v/>
      </c>
      <c r="O1563" s="130" t="str">
        <f t="shared" si="147"/>
        <v/>
      </c>
      <c r="P1563" s="131" t="str">
        <f t="shared" si="148"/>
        <v/>
      </c>
      <c r="Q1563" s="135" t="str">
        <f t="shared" si="149"/>
        <v/>
      </c>
      <c r="R1563" s="103"/>
      <c r="S1563" s="102"/>
      <c r="T1563" s="102"/>
      <c r="U1563" s="102"/>
    </row>
    <row r="1564" s="93" customFormat="1" customHeight="1" spans="2:21">
      <c r="B1564" s="94"/>
      <c r="C1564" s="95"/>
      <c r="D1564" s="95"/>
      <c r="E1564" s="95"/>
      <c r="F1564" s="96"/>
      <c r="G1564" s="97"/>
      <c r="H1564" s="98"/>
      <c r="I1564" s="129" t="str">
        <f>IF(B1564="","",_xlfn.XLOOKUP(N1564,#REF!,#REF!))</f>
        <v/>
      </c>
      <c r="J1564" s="126" t="str">
        <f>IF(B1564="","",_xlfn.XLOOKUP(N1564,#REF!,冷暖工资表!B:B))</f>
        <v/>
      </c>
      <c r="K1564" s="126" t="str">
        <f t="shared" si="144"/>
        <v/>
      </c>
      <c r="L1564" s="126" t="str">
        <f t="shared" si="145"/>
        <v/>
      </c>
      <c r="M1564" s="126" t="str">
        <f>IF(Q1564="","",_xlfn.XLOOKUP(Q1564,立项!W:W,立项!H:H))</f>
        <v/>
      </c>
      <c r="N1564" s="130" t="str">
        <f t="shared" si="146"/>
        <v/>
      </c>
      <c r="O1564" s="130" t="str">
        <f t="shared" si="147"/>
        <v/>
      </c>
      <c r="P1564" s="131" t="str">
        <f t="shared" si="148"/>
        <v/>
      </c>
      <c r="Q1564" s="135" t="str">
        <f t="shared" si="149"/>
        <v/>
      </c>
      <c r="R1564" s="103"/>
      <c r="S1564" s="102"/>
      <c r="T1564" s="102"/>
      <c r="U1564" s="102"/>
    </row>
    <row r="1565" s="93" customFormat="1" customHeight="1" spans="2:21">
      <c r="B1565" s="94"/>
      <c r="C1565" s="95"/>
      <c r="D1565" s="95"/>
      <c r="E1565" s="95"/>
      <c r="F1565" s="96"/>
      <c r="G1565" s="97"/>
      <c r="H1565" s="98"/>
      <c r="I1565" s="129" t="str">
        <f>IF(B1565="","",_xlfn.XLOOKUP(N1565,#REF!,#REF!))</f>
        <v/>
      </c>
      <c r="J1565" s="126" t="str">
        <f>IF(B1565="","",_xlfn.XLOOKUP(N1565,#REF!,冷暖工资表!B:B))</f>
        <v/>
      </c>
      <c r="K1565" s="126" t="str">
        <f t="shared" si="144"/>
        <v/>
      </c>
      <c r="L1565" s="126" t="str">
        <f t="shared" si="145"/>
        <v/>
      </c>
      <c r="M1565" s="126" t="str">
        <f>IF(Q1565="","",_xlfn.XLOOKUP(Q1565,立项!W:W,立项!H:H))</f>
        <v/>
      </c>
      <c r="N1565" s="130" t="str">
        <f t="shared" si="146"/>
        <v/>
      </c>
      <c r="O1565" s="130" t="str">
        <f t="shared" si="147"/>
        <v/>
      </c>
      <c r="P1565" s="131" t="str">
        <f t="shared" si="148"/>
        <v/>
      </c>
      <c r="Q1565" s="135" t="str">
        <f t="shared" si="149"/>
        <v/>
      </c>
      <c r="R1565" s="103"/>
      <c r="S1565" s="102"/>
      <c r="T1565" s="102"/>
      <c r="U1565" s="102"/>
    </row>
    <row r="1566" s="93" customFormat="1" customHeight="1" spans="2:21">
      <c r="B1566" s="94"/>
      <c r="C1566" s="95"/>
      <c r="D1566" s="95"/>
      <c r="E1566" s="95"/>
      <c r="F1566" s="96"/>
      <c r="G1566" s="97"/>
      <c r="H1566" s="98"/>
      <c r="I1566" s="129" t="str">
        <f>IF(B1566="","",_xlfn.XLOOKUP(N1566,#REF!,#REF!))</f>
        <v/>
      </c>
      <c r="J1566" s="126" t="str">
        <f>IF(B1566="","",_xlfn.XLOOKUP(N1566,#REF!,冷暖工资表!B:B))</f>
        <v/>
      </c>
      <c r="K1566" s="126" t="str">
        <f t="shared" si="144"/>
        <v/>
      </c>
      <c r="L1566" s="126" t="str">
        <f t="shared" si="145"/>
        <v/>
      </c>
      <c r="M1566" s="126" t="str">
        <f>IF(Q1566="","",_xlfn.XLOOKUP(Q1566,立项!W:W,立项!H:H))</f>
        <v/>
      </c>
      <c r="N1566" s="130" t="str">
        <f t="shared" si="146"/>
        <v/>
      </c>
      <c r="O1566" s="130" t="str">
        <f t="shared" si="147"/>
        <v/>
      </c>
      <c r="P1566" s="131" t="str">
        <f t="shared" si="148"/>
        <v/>
      </c>
      <c r="Q1566" s="135" t="str">
        <f t="shared" si="149"/>
        <v/>
      </c>
      <c r="R1566" s="103"/>
      <c r="S1566" s="102"/>
      <c r="T1566" s="102"/>
      <c r="U1566" s="102"/>
    </row>
    <row r="1567" s="93" customFormat="1" customHeight="1" spans="2:21">
      <c r="B1567" s="94"/>
      <c r="C1567" s="95"/>
      <c r="D1567" s="95"/>
      <c r="E1567" s="95"/>
      <c r="F1567" s="96"/>
      <c r="G1567" s="97"/>
      <c r="H1567" s="98"/>
      <c r="I1567" s="129" t="str">
        <f>IF(B1567="","",_xlfn.XLOOKUP(N1567,#REF!,#REF!))</f>
        <v/>
      </c>
      <c r="J1567" s="126" t="str">
        <f>IF(B1567="","",_xlfn.XLOOKUP(N1567,#REF!,冷暖工资表!B:B))</f>
        <v/>
      </c>
      <c r="K1567" s="126" t="str">
        <f t="shared" si="144"/>
        <v/>
      </c>
      <c r="L1567" s="126" t="str">
        <f t="shared" si="145"/>
        <v/>
      </c>
      <c r="M1567" s="126" t="str">
        <f>IF(Q1567="","",_xlfn.XLOOKUP(Q1567,立项!W:W,立项!H:H))</f>
        <v/>
      </c>
      <c r="N1567" s="130" t="str">
        <f t="shared" si="146"/>
        <v/>
      </c>
      <c r="O1567" s="130" t="str">
        <f t="shared" si="147"/>
        <v/>
      </c>
      <c r="P1567" s="131" t="str">
        <f t="shared" si="148"/>
        <v/>
      </c>
      <c r="Q1567" s="135" t="str">
        <f t="shared" si="149"/>
        <v/>
      </c>
      <c r="R1567" s="103"/>
      <c r="S1567" s="102"/>
      <c r="T1567" s="102"/>
      <c r="U1567" s="102"/>
    </row>
    <row r="1568" s="93" customFormat="1" customHeight="1" spans="2:21">
      <c r="B1568" s="94"/>
      <c r="C1568" s="95"/>
      <c r="D1568" s="95"/>
      <c r="E1568" s="95"/>
      <c r="F1568" s="96"/>
      <c r="G1568" s="97"/>
      <c r="H1568" s="98"/>
      <c r="I1568" s="129" t="str">
        <f>IF(B1568="","",_xlfn.XLOOKUP(N1568,#REF!,#REF!))</f>
        <v/>
      </c>
      <c r="J1568" s="126" t="str">
        <f>IF(B1568="","",_xlfn.XLOOKUP(N1568,#REF!,冷暖工资表!B:B))</f>
        <v/>
      </c>
      <c r="K1568" s="126" t="str">
        <f t="shared" si="144"/>
        <v/>
      </c>
      <c r="L1568" s="126" t="str">
        <f t="shared" si="145"/>
        <v/>
      </c>
      <c r="M1568" s="126" t="str">
        <f>IF(Q1568="","",_xlfn.XLOOKUP(Q1568,立项!W:W,立项!H:H))</f>
        <v/>
      </c>
      <c r="N1568" s="130" t="str">
        <f t="shared" si="146"/>
        <v/>
      </c>
      <c r="O1568" s="130" t="str">
        <f t="shared" si="147"/>
        <v/>
      </c>
      <c r="P1568" s="131" t="str">
        <f t="shared" si="148"/>
        <v/>
      </c>
      <c r="Q1568" s="135" t="str">
        <f t="shared" si="149"/>
        <v/>
      </c>
      <c r="R1568" s="103"/>
      <c r="S1568" s="102"/>
      <c r="T1568" s="102"/>
      <c r="U1568" s="102"/>
    </row>
    <row r="1569" s="93" customFormat="1" customHeight="1" spans="2:21">
      <c r="B1569" s="94"/>
      <c r="C1569" s="95"/>
      <c r="D1569" s="95"/>
      <c r="E1569" s="95"/>
      <c r="F1569" s="96"/>
      <c r="G1569" s="97"/>
      <c r="H1569" s="98"/>
      <c r="I1569" s="129" t="str">
        <f>IF(B1569="","",_xlfn.XLOOKUP(N1569,#REF!,#REF!))</f>
        <v/>
      </c>
      <c r="J1569" s="126" t="str">
        <f>IF(B1569="","",_xlfn.XLOOKUP(N1569,#REF!,冷暖工资表!B:B))</f>
        <v/>
      </c>
      <c r="K1569" s="126" t="str">
        <f t="shared" si="144"/>
        <v/>
      </c>
      <c r="L1569" s="126" t="str">
        <f t="shared" si="145"/>
        <v/>
      </c>
      <c r="M1569" s="126" t="str">
        <f>IF(Q1569="","",_xlfn.XLOOKUP(Q1569,立项!W:W,立项!H:H))</f>
        <v/>
      </c>
      <c r="N1569" s="130" t="str">
        <f t="shared" si="146"/>
        <v/>
      </c>
      <c r="O1569" s="130" t="str">
        <f t="shared" si="147"/>
        <v/>
      </c>
      <c r="P1569" s="131" t="str">
        <f t="shared" si="148"/>
        <v/>
      </c>
      <c r="Q1569" s="135" t="str">
        <f t="shared" si="149"/>
        <v/>
      </c>
      <c r="R1569" s="103"/>
      <c r="S1569" s="102"/>
      <c r="T1569" s="102"/>
      <c r="U1569" s="102"/>
    </row>
    <row r="1570" s="93" customFormat="1" customHeight="1" spans="2:21">
      <c r="B1570" s="94"/>
      <c r="C1570" s="95"/>
      <c r="D1570" s="95"/>
      <c r="E1570" s="95"/>
      <c r="F1570" s="96"/>
      <c r="G1570" s="97"/>
      <c r="H1570" s="98"/>
      <c r="I1570" s="129" t="str">
        <f>IF(B1570="","",_xlfn.XLOOKUP(N1570,#REF!,#REF!))</f>
        <v/>
      </c>
      <c r="J1570" s="126" t="str">
        <f>IF(B1570="","",_xlfn.XLOOKUP(N1570,#REF!,冷暖工资表!B:B))</f>
        <v/>
      </c>
      <c r="K1570" s="126" t="str">
        <f t="shared" si="144"/>
        <v/>
      </c>
      <c r="L1570" s="126" t="str">
        <f t="shared" si="145"/>
        <v/>
      </c>
      <c r="M1570" s="126" t="str">
        <f>IF(Q1570="","",_xlfn.XLOOKUP(Q1570,立项!W:W,立项!H:H))</f>
        <v/>
      </c>
      <c r="N1570" s="130" t="str">
        <f t="shared" si="146"/>
        <v/>
      </c>
      <c r="O1570" s="130" t="str">
        <f t="shared" si="147"/>
        <v/>
      </c>
      <c r="P1570" s="131" t="str">
        <f t="shared" si="148"/>
        <v/>
      </c>
      <c r="Q1570" s="135" t="str">
        <f t="shared" si="149"/>
        <v/>
      </c>
      <c r="R1570" s="103"/>
      <c r="S1570" s="102"/>
      <c r="T1570" s="102"/>
      <c r="U1570" s="102"/>
    </row>
    <row r="1571" s="93" customFormat="1" customHeight="1" spans="2:21">
      <c r="B1571" s="94"/>
      <c r="C1571" s="95"/>
      <c r="D1571" s="95"/>
      <c r="E1571" s="95"/>
      <c r="F1571" s="96"/>
      <c r="G1571" s="97"/>
      <c r="H1571" s="98"/>
      <c r="I1571" s="129" t="str">
        <f>IF(B1571="","",_xlfn.XLOOKUP(N1571,#REF!,#REF!))</f>
        <v/>
      </c>
      <c r="J1571" s="126" t="str">
        <f>IF(B1571="","",_xlfn.XLOOKUP(N1571,#REF!,冷暖工资表!B:B))</f>
        <v/>
      </c>
      <c r="K1571" s="126" t="str">
        <f t="shared" si="144"/>
        <v/>
      </c>
      <c r="L1571" s="126" t="str">
        <f t="shared" si="145"/>
        <v/>
      </c>
      <c r="M1571" s="126" t="str">
        <f>IF(Q1571="","",_xlfn.XLOOKUP(Q1571,立项!W:W,立项!H:H))</f>
        <v/>
      </c>
      <c r="N1571" s="130" t="str">
        <f t="shared" si="146"/>
        <v/>
      </c>
      <c r="O1571" s="130" t="str">
        <f t="shared" si="147"/>
        <v/>
      </c>
      <c r="P1571" s="131" t="str">
        <f t="shared" si="148"/>
        <v/>
      </c>
      <c r="Q1571" s="135" t="str">
        <f t="shared" si="149"/>
        <v/>
      </c>
      <c r="R1571" s="103"/>
      <c r="S1571" s="102"/>
      <c r="T1571" s="102"/>
      <c r="U1571" s="102"/>
    </row>
    <row r="1572" s="93" customFormat="1" customHeight="1" spans="2:21">
      <c r="B1572" s="94"/>
      <c r="C1572" s="95"/>
      <c r="D1572" s="95"/>
      <c r="E1572" s="95"/>
      <c r="F1572" s="96"/>
      <c r="G1572" s="97"/>
      <c r="H1572" s="98"/>
      <c r="I1572" s="129" t="str">
        <f>IF(B1572="","",_xlfn.XLOOKUP(N1572,#REF!,#REF!))</f>
        <v/>
      </c>
      <c r="J1572" s="126" t="str">
        <f>IF(B1572="","",_xlfn.XLOOKUP(N1572,#REF!,冷暖工资表!B:B))</f>
        <v/>
      </c>
      <c r="K1572" s="126" t="str">
        <f t="shared" si="144"/>
        <v/>
      </c>
      <c r="L1572" s="126" t="str">
        <f t="shared" si="145"/>
        <v/>
      </c>
      <c r="M1572" s="126" t="str">
        <f>IF(Q1572="","",_xlfn.XLOOKUP(Q1572,立项!W:W,立项!H:H))</f>
        <v/>
      </c>
      <c r="N1572" s="130" t="str">
        <f t="shared" si="146"/>
        <v/>
      </c>
      <c r="O1572" s="130" t="str">
        <f t="shared" si="147"/>
        <v/>
      </c>
      <c r="P1572" s="131" t="str">
        <f t="shared" si="148"/>
        <v/>
      </c>
      <c r="Q1572" s="135" t="str">
        <f t="shared" si="149"/>
        <v/>
      </c>
      <c r="R1572" s="103"/>
      <c r="S1572" s="102"/>
      <c r="T1572" s="102"/>
      <c r="U1572" s="102"/>
    </row>
    <row r="1573" s="93" customFormat="1" customHeight="1" spans="2:21">
      <c r="B1573" s="94"/>
      <c r="C1573" s="95"/>
      <c r="D1573" s="95"/>
      <c r="E1573" s="95"/>
      <c r="F1573" s="96"/>
      <c r="G1573" s="97"/>
      <c r="H1573" s="98"/>
      <c r="I1573" s="129" t="str">
        <f>IF(B1573="","",_xlfn.XLOOKUP(N1573,#REF!,#REF!))</f>
        <v/>
      </c>
      <c r="J1573" s="126" t="str">
        <f>IF(B1573="","",_xlfn.XLOOKUP(N1573,#REF!,冷暖工资表!B:B))</f>
        <v/>
      </c>
      <c r="K1573" s="126" t="str">
        <f t="shared" si="144"/>
        <v/>
      </c>
      <c r="L1573" s="126" t="str">
        <f t="shared" si="145"/>
        <v/>
      </c>
      <c r="M1573" s="126" t="str">
        <f>IF(Q1573="","",_xlfn.XLOOKUP(Q1573,立项!W:W,立项!H:H))</f>
        <v/>
      </c>
      <c r="N1573" s="130" t="str">
        <f t="shared" si="146"/>
        <v/>
      </c>
      <c r="O1573" s="130" t="str">
        <f t="shared" si="147"/>
        <v/>
      </c>
      <c r="P1573" s="131" t="str">
        <f t="shared" si="148"/>
        <v/>
      </c>
      <c r="Q1573" s="135" t="str">
        <f t="shared" si="149"/>
        <v/>
      </c>
      <c r="R1573" s="103"/>
      <c r="S1573" s="102"/>
      <c r="T1573" s="102"/>
      <c r="U1573" s="102"/>
    </row>
    <row r="1574" s="93" customFormat="1" customHeight="1" spans="2:21">
      <c r="B1574" s="94"/>
      <c r="C1574" s="95"/>
      <c r="D1574" s="95"/>
      <c r="E1574" s="95"/>
      <c r="F1574" s="96"/>
      <c r="G1574" s="97"/>
      <c r="H1574" s="98"/>
      <c r="I1574" s="129" t="str">
        <f>IF(B1574="","",_xlfn.XLOOKUP(N1574,#REF!,#REF!))</f>
        <v/>
      </c>
      <c r="J1574" s="126" t="str">
        <f>IF(B1574="","",_xlfn.XLOOKUP(N1574,#REF!,冷暖工资表!B:B))</f>
        <v/>
      </c>
      <c r="K1574" s="126" t="str">
        <f t="shared" si="144"/>
        <v/>
      </c>
      <c r="L1574" s="126" t="str">
        <f t="shared" si="145"/>
        <v/>
      </c>
      <c r="M1574" s="126" t="str">
        <f>IF(Q1574="","",_xlfn.XLOOKUP(Q1574,立项!W:W,立项!H:H))</f>
        <v/>
      </c>
      <c r="N1574" s="130" t="str">
        <f t="shared" si="146"/>
        <v/>
      </c>
      <c r="O1574" s="130" t="str">
        <f t="shared" si="147"/>
        <v/>
      </c>
      <c r="P1574" s="131" t="str">
        <f t="shared" si="148"/>
        <v/>
      </c>
      <c r="Q1574" s="135" t="str">
        <f t="shared" si="149"/>
        <v/>
      </c>
      <c r="R1574" s="103"/>
      <c r="S1574" s="102"/>
      <c r="T1574" s="102"/>
      <c r="U1574" s="102"/>
    </row>
    <row r="1575" s="93" customFormat="1" customHeight="1" spans="2:21">
      <c r="B1575" s="94"/>
      <c r="C1575" s="95"/>
      <c r="D1575" s="95"/>
      <c r="E1575" s="95"/>
      <c r="F1575" s="96"/>
      <c r="G1575" s="97"/>
      <c r="H1575" s="98"/>
      <c r="I1575" s="129" t="str">
        <f>IF(B1575="","",_xlfn.XLOOKUP(N1575,#REF!,#REF!))</f>
        <v/>
      </c>
      <c r="J1575" s="126" t="str">
        <f>IF(B1575="","",_xlfn.XLOOKUP(N1575,#REF!,冷暖工资表!B:B))</f>
        <v/>
      </c>
      <c r="K1575" s="126" t="str">
        <f t="shared" si="144"/>
        <v/>
      </c>
      <c r="L1575" s="126" t="str">
        <f t="shared" si="145"/>
        <v/>
      </c>
      <c r="M1575" s="126" t="str">
        <f>IF(Q1575="","",_xlfn.XLOOKUP(Q1575,立项!W:W,立项!H:H))</f>
        <v/>
      </c>
      <c r="N1575" s="130" t="str">
        <f t="shared" si="146"/>
        <v/>
      </c>
      <c r="O1575" s="130" t="str">
        <f t="shared" si="147"/>
        <v/>
      </c>
      <c r="P1575" s="131" t="str">
        <f t="shared" si="148"/>
        <v/>
      </c>
      <c r="Q1575" s="135" t="str">
        <f t="shared" si="149"/>
        <v/>
      </c>
      <c r="R1575" s="103"/>
      <c r="S1575" s="102"/>
      <c r="T1575" s="102"/>
      <c r="U1575" s="102"/>
    </row>
    <row r="1576" s="93" customFormat="1" customHeight="1" spans="2:21">
      <c r="B1576" s="94"/>
      <c r="C1576" s="95"/>
      <c r="D1576" s="95"/>
      <c r="E1576" s="95"/>
      <c r="F1576" s="96"/>
      <c r="G1576" s="97"/>
      <c r="H1576" s="98"/>
      <c r="I1576" s="129" t="str">
        <f>IF(B1576="","",_xlfn.XLOOKUP(N1576,#REF!,#REF!))</f>
        <v/>
      </c>
      <c r="J1576" s="126" t="str">
        <f>IF(B1576="","",_xlfn.XLOOKUP(N1576,#REF!,冷暖工资表!B:B))</f>
        <v/>
      </c>
      <c r="K1576" s="126" t="str">
        <f t="shared" si="144"/>
        <v/>
      </c>
      <c r="L1576" s="126" t="str">
        <f t="shared" si="145"/>
        <v/>
      </c>
      <c r="M1576" s="126" t="str">
        <f>IF(Q1576="","",_xlfn.XLOOKUP(Q1576,立项!W:W,立项!H:H))</f>
        <v/>
      </c>
      <c r="N1576" s="130" t="str">
        <f t="shared" si="146"/>
        <v/>
      </c>
      <c r="O1576" s="130" t="str">
        <f t="shared" si="147"/>
        <v/>
      </c>
      <c r="P1576" s="131" t="str">
        <f t="shared" si="148"/>
        <v/>
      </c>
      <c r="Q1576" s="135" t="str">
        <f t="shared" si="149"/>
        <v/>
      </c>
      <c r="R1576" s="103"/>
      <c r="S1576" s="102"/>
      <c r="T1576" s="102"/>
      <c r="U1576" s="102"/>
    </row>
    <row r="1577" s="93" customFormat="1" customHeight="1" spans="2:21">
      <c r="B1577" s="94"/>
      <c r="C1577" s="95"/>
      <c r="D1577" s="95"/>
      <c r="E1577" s="95"/>
      <c r="F1577" s="96"/>
      <c r="G1577" s="97"/>
      <c r="H1577" s="98"/>
      <c r="I1577" s="129" t="str">
        <f>IF(B1577="","",_xlfn.XLOOKUP(N1577,#REF!,#REF!))</f>
        <v/>
      </c>
      <c r="J1577" s="126" t="str">
        <f>IF(B1577="","",_xlfn.XLOOKUP(N1577,#REF!,冷暖工资表!B:B))</f>
        <v/>
      </c>
      <c r="K1577" s="126" t="str">
        <f t="shared" si="144"/>
        <v/>
      </c>
      <c r="L1577" s="126" t="str">
        <f t="shared" si="145"/>
        <v/>
      </c>
      <c r="M1577" s="126" t="str">
        <f>IF(Q1577="","",_xlfn.XLOOKUP(Q1577,立项!W:W,立项!H:H))</f>
        <v/>
      </c>
      <c r="N1577" s="130" t="str">
        <f t="shared" si="146"/>
        <v/>
      </c>
      <c r="O1577" s="130" t="str">
        <f t="shared" si="147"/>
        <v/>
      </c>
      <c r="P1577" s="131" t="str">
        <f t="shared" si="148"/>
        <v/>
      </c>
      <c r="Q1577" s="135" t="str">
        <f t="shared" si="149"/>
        <v/>
      </c>
      <c r="R1577" s="103"/>
      <c r="S1577" s="102"/>
      <c r="T1577" s="102"/>
      <c r="U1577" s="102"/>
    </row>
    <row r="1578" s="93" customFormat="1" customHeight="1" spans="2:21">
      <c r="B1578" s="94"/>
      <c r="C1578" s="95"/>
      <c r="D1578" s="95"/>
      <c r="E1578" s="95"/>
      <c r="F1578" s="96"/>
      <c r="G1578" s="97"/>
      <c r="H1578" s="98"/>
      <c r="I1578" s="129" t="str">
        <f>IF(B1578="","",_xlfn.XLOOKUP(N1578,#REF!,#REF!))</f>
        <v/>
      </c>
      <c r="J1578" s="126" t="str">
        <f>IF(B1578="","",_xlfn.XLOOKUP(N1578,#REF!,冷暖工资表!B:B))</f>
        <v/>
      </c>
      <c r="K1578" s="126" t="str">
        <f t="shared" si="144"/>
        <v/>
      </c>
      <c r="L1578" s="126" t="str">
        <f t="shared" si="145"/>
        <v/>
      </c>
      <c r="M1578" s="126" t="str">
        <f>IF(Q1578="","",_xlfn.XLOOKUP(Q1578,立项!W:W,立项!H:H))</f>
        <v/>
      </c>
      <c r="N1578" s="130" t="str">
        <f t="shared" si="146"/>
        <v/>
      </c>
      <c r="O1578" s="130" t="str">
        <f t="shared" si="147"/>
        <v/>
      </c>
      <c r="P1578" s="131" t="str">
        <f t="shared" si="148"/>
        <v/>
      </c>
      <c r="Q1578" s="135" t="str">
        <f t="shared" si="149"/>
        <v/>
      </c>
      <c r="R1578" s="103"/>
      <c r="S1578" s="102"/>
      <c r="T1578" s="102"/>
      <c r="U1578" s="102"/>
    </row>
    <row r="1579" s="93" customFormat="1" customHeight="1" spans="2:21">
      <c r="B1579" s="94"/>
      <c r="C1579" s="95"/>
      <c r="D1579" s="95"/>
      <c r="E1579" s="95"/>
      <c r="F1579" s="96"/>
      <c r="G1579" s="97"/>
      <c r="H1579" s="98"/>
      <c r="I1579" s="129" t="str">
        <f>IF(B1579="","",_xlfn.XLOOKUP(N1579,#REF!,#REF!))</f>
        <v/>
      </c>
      <c r="J1579" s="126" t="str">
        <f>IF(B1579="","",_xlfn.XLOOKUP(N1579,#REF!,冷暖工资表!B:B))</f>
        <v/>
      </c>
      <c r="K1579" s="126" t="str">
        <f t="shared" si="144"/>
        <v/>
      </c>
      <c r="L1579" s="126" t="str">
        <f t="shared" si="145"/>
        <v/>
      </c>
      <c r="M1579" s="126" t="str">
        <f>IF(Q1579="","",_xlfn.XLOOKUP(Q1579,立项!W:W,立项!H:H))</f>
        <v/>
      </c>
      <c r="N1579" s="130" t="str">
        <f t="shared" si="146"/>
        <v/>
      </c>
      <c r="O1579" s="130" t="str">
        <f t="shared" si="147"/>
        <v/>
      </c>
      <c r="P1579" s="131" t="str">
        <f t="shared" si="148"/>
        <v/>
      </c>
      <c r="Q1579" s="135" t="str">
        <f t="shared" si="149"/>
        <v/>
      </c>
      <c r="R1579" s="103"/>
      <c r="S1579" s="102"/>
      <c r="T1579" s="102"/>
      <c r="U1579" s="102"/>
    </row>
    <row r="1580" s="93" customFormat="1" customHeight="1" spans="2:21">
      <c r="B1580" s="94"/>
      <c r="C1580" s="95"/>
      <c r="D1580" s="95"/>
      <c r="E1580" s="95"/>
      <c r="F1580" s="96"/>
      <c r="G1580" s="97"/>
      <c r="H1580" s="98"/>
      <c r="I1580" s="129" t="str">
        <f>IF(B1580="","",_xlfn.XLOOKUP(N1580,#REF!,#REF!))</f>
        <v/>
      </c>
      <c r="J1580" s="126" t="str">
        <f>IF(B1580="","",_xlfn.XLOOKUP(N1580,#REF!,冷暖工资表!B:B))</f>
        <v/>
      </c>
      <c r="K1580" s="126" t="str">
        <f t="shared" si="144"/>
        <v/>
      </c>
      <c r="L1580" s="126" t="str">
        <f t="shared" si="145"/>
        <v/>
      </c>
      <c r="M1580" s="126" t="str">
        <f>IF(Q1580="","",_xlfn.XLOOKUP(Q1580,立项!W:W,立项!H:H))</f>
        <v/>
      </c>
      <c r="N1580" s="130" t="str">
        <f t="shared" si="146"/>
        <v/>
      </c>
      <c r="O1580" s="130" t="str">
        <f t="shared" si="147"/>
        <v/>
      </c>
      <c r="P1580" s="131" t="str">
        <f t="shared" si="148"/>
        <v/>
      </c>
      <c r="Q1580" s="135" t="str">
        <f t="shared" si="149"/>
        <v/>
      </c>
      <c r="R1580" s="103"/>
      <c r="S1580" s="102"/>
      <c r="T1580" s="102"/>
      <c r="U1580" s="102"/>
    </row>
    <row r="1581" s="93" customFormat="1" customHeight="1" spans="2:21">
      <c r="B1581" s="94"/>
      <c r="C1581" s="95"/>
      <c r="D1581" s="95"/>
      <c r="E1581" s="95"/>
      <c r="F1581" s="96"/>
      <c r="G1581" s="97"/>
      <c r="H1581" s="98"/>
      <c r="I1581" s="129" t="str">
        <f>IF(B1581="","",_xlfn.XLOOKUP(N1581,#REF!,#REF!))</f>
        <v/>
      </c>
      <c r="J1581" s="126" t="str">
        <f>IF(B1581="","",_xlfn.XLOOKUP(N1581,#REF!,冷暖工资表!B:B))</f>
        <v/>
      </c>
      <c r="K1581" s="126" t="str">
        <f t="shared" si="144"/>
        <v/>
      </c>
      <c r="L1581" s="126" t="str">
        <f t="shared" si="145"/>
        <v/>
      </c>
      <c r="M1581" s="126" t="str">
        <f>IF(Q1581="","",_xlfn.XLOOKUP(Q1581,立项!W:W,立项!H:H))</f>
        <v/>
      </c>
      <c r="N1581" s="130" t="str">
        <f t="shared" si="146"/>
        <v/>
      </c>
      <c r="O1581" s="130" t="str">
        <f t="shared" si="147"/>
        <v/>
      </c>
      <c r="P1581" s="131" t="str">
        <f t="shared" si="148"/>
        <v/>
      </c>
      <c r="Q1581" s="135" t="str">
        <f t="shared" si="149"/>
        <v/>
      </c>
      <c r="R1581" s="103"/>
      <c r="S1581" s="102"/>
      <c r="T1581" s="102"/>
      <c r="U1581" s="102"/>
    </row>
    <row r="1582" s="93" customFormat="1" customHeight="1" spans="2:21">
      <c r="B1582" s="94"/>
      <c r="C1582" s="95"/>
      <c r="D1582" s="95"/>
      <c r="E1582" s="95"/>
      <c r="F1582" s="96"/>
      <c r="G1582" s="97"/>
      <c r="H1582" s="98"/>
      <c r="I1582" s="129" t="str">
        <f>IF(B1582="","",_xlfn.XLOOKUP(N1582,#REF!,#REF!))</f>
        <v/>
      </c>
      <c r="J1582" s="126" t="str">
        <f>IF(B1582="","",_xlfn.XLOOKUP(N1582,#REF!,冷暖工资表!B:B))</f>
        <v/>
      </c>
      <c r="K1582" s="126" t="str">
        <f t="shared" si="144"/>
        <v/>
      </c>
      <c r="L1582" s="126" t="str">
        <f t="shared" si="145"/>
        <v/>
      </c>
      <c r="M1582" s="126" t="str">
        <f>IF(Q1582="","",_xlfn.XLOOKUP(Q1582,立项!W:W,立项!H:H))</f>
        <v/>
      </c>
      <c r="N1582" s="130" t="str">
        <f t="shared" si="146"/>
        <v/>
      </c>
      <c r="O1582" s="130" t="str">
        <f t="shared" si="147"/>
        <v/>
      </c>
      <c r="P1582" s="131" t="str">
        <f t="shared" si="148"/>
        <v/>
      </c>
      <c r="Q1582" s="135" t="str">
        <f t="shared" si="149"/>
        <v/>
      </c>
      <c r="R1582" s="103"/>
      <c r="S1582" s="102"/>
      <c r="T1582" s="102"/>
      <c r="U1582" s="102"/>
    </row>
    <row r="1583" s="93" customFormat="1" customHeight="1" spans="2:21">
      <c r="B1583" s="94"/>
      <c r="C1583" s="95"/>
      <c r="D1583" s="95"/>
      <c r="E1583" s="95"/>
      <c r="F1583" s="96"/>
      <c r="G1583" s="97"/>
      <c r="H1583" s="98"/>
      <c r="I1583" s="129" t="str">
        <f>IF(B1583="","",_xlfn.XLOOKUP(N1583,#REF!,#REF!))</f>
        <v/>
      </c>
      <c r="J1583" s="126" t="str">
        <f>IF(B1583="","",_xlfn.XLOOKUP(N1583,#REF!,冷暖工资表!B:B))</f>
        <v/>
      </c>
      <c r="K1583" s="126" t="str">
        <f t="shared" si="144"/>
        <v/>
      </c>
      <c r="L1583" s="126" t="str">
        <f t="shared" si="145"/>
        <v/>
      </c>
      <c r="M1583" s="126" t="str">
        <f>IF(Q1583="","",_xlfn.XLOOKUP(Q1583,立项!W:W,立项!H:H))</f>
        <v/>
      </c>
      <c r="N1583" s="130" t="str">
        <f t="shared" si="146"/>
        <v/>
      </c>
      <c r="O1583" s="130" t="str">
        <f t="shared" si="147"/>
        <v/>
      </c>
      <c r="P1583" s="131" t="str">
        <f t="shared" si="148"/>
        <v/>
      </c>
      <c r="Q1583" s="135" t="str">
        <f t="shared" si="149"/>
        <v/>
      </c>
      <c r="R1583" s="103"/>
      <c r="S1583" s="102"/>
      <c r="T1583" s="102"/>
      <c r="U1583" s="102"/>
    </row>
    <row r="1584" s="93" customFormat="1" customHeight="1" spans="2:21">
      <c r="B1584" s="94"/>
      <c r="C1584" s="95"/>
      <c r="D1584" s="95"/>
      <c r="E1584" s="95"/>
      <c r="F1584" s="96"/>
      <c r="G1584" s="97"/>
      <c r="H1584" s="98"/>
      <c r="I1584" s="129" t="str">
        <f>IF(B1584="","",_xlfn.XLOOKUP(N1584,#REF!,#REF!))</f>
        <v/>
      </c>
      <c r="J1584" s="126" t="str">
        <f>IF(B1584="","",_xlfn.XLOOKUP(N1584,#REF!,冷暖工资表!B:B))</f>
        <v/>
      </c>
      <c r="K1584" s="126" t="str">
        <f t="shared" si="144"/>
        <v/>
      </c>
      <c r="L1584" s="126" t="str">
        <f t="shared" si="145"/>
        <v/>
      </c>
      <c r="M1584" s="126" t="str">
        <f>IF(Q1584="","",_xlfn.XLOOKUP(Q1584,立项!W:W,立项!H:H))</f>
        <v/>
      </c>
      <c r="N1584" s="130" t="str">
        <f t="shared" si="146"/>
        <v/>
      </c>
      <c r="O1584" s="130" t="str">
        <f t="shared" si="147"/>
        <v/>
      </c>
      <c r="P1584" s="131" t="str">
        <f t="shared" si="148"/>
        <v/>
      </c>
      <c r="Q1584" s="135" t="str">
        <f t="shared" si="149"/>
        <v/>
      </c>
      <c r="R1584" s="103"/>
      <c r="S1584" s="102"/>
      <c r="T1584" s="102"/>
      <c r="U1584" s="102"/>
    </row>
    <row r="1585" s="93" customFormat="1" customHeight="1" spans="2:21">
      <c r="B1585" s="94"/>
      <c r="C1585" s="95"/>
      <c r="D1585" s="95"/>
      <c r="E1585" s="95"/>
      <c r="F1585" s="96"/>
      <c r="G1585" s="97"/>
      <c r="H1585" s="98"/>
      <c r="I1585" s="129" t="str">
        <f>IF(B1585="","",_xlfn.XLOOKUP(N1585,#REF!,#REF!))</f>
        <v/>
      </c>
      <c r="J1585" s="126" t="str">
        <f>IF(B1585="","",_xlfn.XLOOKUP(N1585,#REF!,冷暖工资表!B:B))</f>
        <v/>
      </c>
      <c r="K1585" s="126" t="str">
        <f t="shared" si="144"/>
        <v/>
      </c>
      <c r="L1585" s="126" t="str">
        <f t="shared" si="145"/>
        <v/>
      </c>
      <c r="M1585" s="126" t="str">
        <f>IF(Q1585="","",_xlfn.XLOOKUP(Q1585,立项!W:W,立项!H:H))</f>
        <v/>
      </c>
      <c r="N1585" s="130" t="str">
        <f t="shared" si="146"/>
        <v/>
      </c>
      <c r="O1585" s="130" t="str">
        <f t="shared" si="147"/>
        <v/>
      </c>
      <c r="P1585" s="131" t="str">
        <f t="shared" si="148"/>
        <v/>
      </c>
      <c r="Q1585" s="135" t="str">
        <f t="shared" si="149"/>
        <v/>
      </c>
      <c r="R1585" s="103"/>
      <c r="S1585" s="102"/>
      <c r="T1585" s="102"/>
      <c r="U1585" s="102"/>
    </row>
    <row r="1586" s="93" customFormat="1" customHeight="1" spans="2:21">
      <c r="B1586" s="94"/>
      <c r="C1586" s="95"/>
      <c r="D1586" s="95"/>
      <c r="E1586" s="95"/>
      <c r="F1586" s="96"/>
      <c r="G1586" s="97"/>
      <c r="H1586" s="98"/>
      <c r="I1586" s="129" t="str">
        <f>IF(B1586="","",_xlfn.XLOOKUP(N1586,#REF!,#REF!))</f>
        <v/>
      </c>
      <c r="J1586" s="126" t="str">
        <f>IF(B1586="","",_xlfn.XLOOKUP(N1586,#REF!,冷暖工资表!B:B))</f>
        <v/>
      </c>
      <c r="K1586" s="126" t="str">
        <f t="shared" si="144"/>
        <v/>
      </c>
      <c r="L1586" s="126" t="str">
        <f t="shared" si="145"/>
        <v/>
      </c>
      <c r="M1586" s="126" t="str">
        <f>IF(Q1586="","",_xlfn.XLOOKUP(Q1586,立项!W:W,立项!H:H))</f>
        <v/>
      </c>
      <c r="N1586" s="130" t="str">
        <f t="shared" si="146"/>
        <v/>
      </c>
      <c r="O1586" s="130" t="str">
        <f t="shared" si="147"/>
        <v/>
      </c>
      <c r="P1586" s="131" t="str">
        <f t="shared" si="148"/>
        <v/>
      </c>
      <c r="Q1586" s="135" t="str">
        <f t="shared" si="149"/>
        <v/>
      </c>
      <c r="R1586" s="103"/>
      <c r="S1586" s="102"/>
      <c r="T1586" s="102"/>
      <c r="U1586" s="102"/>
    </row>
    <row r="1587" s="93" customFormat="1" customHeight="1" spans="2:21">
      <c r="B1587" s="94"/>
      <c r="C1587" s="95"/>
      <c r="D1587" s="95"/>
      <c r="E1587" s="95"/>
      <c r="F1587" s="96"/>
      <c r="G1587" s="97"/>
      <c r="H1587" s="98"/>
      <c r="I1587" s="129" t="str">
        <f>IF(B1587="","",_xlfn.XLOOKUP(N1587,#REF!,#REF!))</f>
        <v/>
      </c>
      <c r="J1587" s="126" t="str">
        <f>IF(B1587="","",_xlfn.XLOOKUP(N1587,#REF!,冷暖工资表!B:B))</f>
        <v/>
      </c>
      <c r="K1587" s="126" t="str">
        <f t="shared" si="144"/>
        <v/>
      </c>
      <c r="L1587" s="126" t="str">
        <f t="shared" si="145"/>
        <v/>
      </c>
      <c r="M1587" s="126" t="str">
        <f>IF(Q1587="","",_xlfn.XLOOKUP(Q1587,立项!W:W,立项!H:H))</f>
        <v/>
      </c>
      <c r="N1587" s="130" t="str">
        <f t="shared" si="146"/>
        <v/>
      </c>
      <c r="O1587" s="130" t="str">
        <f t="shared" si="147"/>
        <v/>
      </c>
      <c r="P1587" s="131" t="str">
        <f t="shared" si="148"/>
        <v/>
      </c>
      <c r="Q1587" s="135" t="str">
        <f t="shared" si="149"/>
        <v/>
      </c>
      <c r="R1587" s="103"/>
      <c r="S1587" s="102"/>
      <c r="T1587" s="102"/>
      <c r="U1587" s="102"/>
    </row>
    <row r="1588" s="93" customFormat="1" customHeight="1" spans="2:21">
      <c r="B1588" s="94"/>
      <c r="C1588" s="95"/>
      <c r="D1588" s="95"/>
      <c r="E1588" s="95"/>
      <c r="F1588" s="96"/>
      <c r="G1588" s="97"/>
      <c r="H1588" s="98"/>
      <c r="I1588" s="129" t="str">
        <f>IF(B1588="","",_xlfn.XLOOKUP(N1588,#REF!,#REF!))</f>
        <v/>
      </c>
      <c r="J1588" s="126" t="str">
        <f>IF(B1588="","",_xlfn.XLOOKUP(N1588,#REF!,冷暖工资表!B:B))</f>
        <v/>
      </c>
      <c r="K1588" s="126" t="str">
        <f t="shared" si="144"/>
        <v/>
      </c>
      <c r="L1588" s="126" t="str">
        <f t="shared" si="145"/>
        <v/>
      </c>
      <c r="M1588" s="126" t="str">
        <f>IF(Q1588="","",_xlfn.XLOOKUP(Q1588,立项!W:W,立项!H:H))</f>
        <v/>
      </c>
      <c r="N1588" s="130" t="str">
        <f t="shared" si="146"/>
        <v/>
      </c>
      <c r="O1588" s="130" t="str">
        <f t="shared" si="147"/>
        <v/>
      </c>
      <c r="P1588" s="131" t="str">
        <f t="shared" si="148"/>
        <v/>
      </c>
      <c r="Q1588" s="135" t="str">
        <f t="shared" si="149"/>
        <v/>
      </c>
      <c r="R1588" s="103"/>
      <c r="S1588" s="102"/>
      <c r="T1588" s="102"/>
      <c r="U1588" s="102"/>
    </row>
    <row r="1589" s="93" customFormat="1" customHeight="1" spans="2:21">
      <c r="B1589" s="94"/>
      <c r="C1589" s="95"/>
      <c r="D1589" s="95"/>
      <c r="E1589" s="95"/>
      <c r="F1589" s="96"/>
      <c r="G1589" s="97"/>
      <c r="H1589" s="98"/>
      <c r="I1589" s="129" t="str">
        <f>IF(B1589="","",_xlfn.XLOOKUP(N1589,#REF!,#REF!))</f>
        <v/>
      </c>
      <c r="J1589" s="126" t="str">
        <f>IF(B1589="","",_xlfn.XLOOKUP(N1589,#REF!,冷暖工资表!B:B))</f>
        <v/>
      </c>
      <c r="K1589" s="126" t="str">
        <f t="shared" si="144"/>
        <v/>
      </c>
      <c r="L1589" s="126" t="str">
        <f t="shared" si="145"/>
        <v/>
      </c>
      <c r="M1589" s="126" t="str">
        <f>IF(Q1589="","",_xlfn.XLOOKUP(Q1589,立项!W:W,立项!H:H))</f>
        <v/>
      </c>
      <c r="N1589" s="130" t="str">
        <f t="shared" si="146"/>
        <v/>
      </c>
      <c r="O1589" s="130" t="str">
        <f t="shared" si="147"/>
        <v/>
      </c>
      <c r="P1589" s="131" t="str">
        <f t="shared" si="148"/>
        <v/>
      </c>
      <c r="Q1589" s="135" t="str">
        <f t="shared" si="149"/>
        <v/>
      </c>
      <c r="R1589" s="103"/>
      <c r="S1589" s="102"/>
      <c r="T1589" s="102"/>
      <c r="U1589" s="102"/>
    </row>
    <row r="1590" s="93" customFormat="1" customHeight="1" spans="2:21">
      <c r="B1590" s="94"/>
      <c r="C1590" s="95"/>
      <c r="D1590" s="95"/>
      <c r="E1590" s="95"/>
      <c r="F1590" s="96"/>
      <c r="G1590" s="97"/>
      <c r="H1590" s="98"/>
      <c r="I1590" s="129" t="str">
        <f>IF(B1590="","",_xlfn.XLOOKUP(N1590,#REF!,#REF!))</f>
        <v/>
      </c>
      <c r="J1590" s="126" t="str">
        <f>IF(B1590="","",_xlfn.XLOOKUP(N1590,#REF!,冷暖工资表!B:B))</f>
        <v/>
      </c>
      <c r="K1590" s="126" t="str">
        <f t="shared" si="144"/>
        <v/>
      </c>
      <c r="L1590" s="126" t="str">
        <f t="shared" si="145"/>
        <v/>
      </c>
      <c r="M1590" s="126" t="str">
        <f>IF(Q1590="","",_xlfn.XLOOKUP(Q1590,立项!W:W,立项!H:H))</f>
        <v/>
      </c>
      <c r="N1590" s="130" t="str">
        <f t="shared" si="146"/>
        <v/>
      </c>
      <c r="O1590" s="130" t="str">
        <f t="shared" si="147"/>
        <v/>
      </c>
      <c r="P1590" s="131" t="str">
        <f t="shared" si="148"/>
        <v/>
      </c>
      <c r="Q1590" s="135" t="str">
        <f t="shared" si="149"/>
        <v/>
      </c>
      <c r="R1590" s="103"/>
      <c r="S1590" s="102"/>
      <c r="T1590" s="102"/>
      <c r="U1590" s="102"/>
    </row>
    <row r="1591" s="93" customFormat="1" customHeight="1" spans="2:21">
      <c r="B1591" s="94"/>
      <c r="C1591" s="95"/>
      <c r="D1591" s="95"/>
      <c r="E1591" s="95"/>
      <c r="F1591" s="96"/>
      <c r="G1591" s="97"/>
      <c r="H1591" s="98"/>
      <c r="I1591" s="129" t="str">
        <f>IF(B1591="","",_xlfn.XLOOKUP(N1591,#REF!,#REF!))</f>
        <v/>
      </c>
      <c r="J1591" s="126" t="str">
        <f>IF(B1591="","",_xlfn.XLOOKUP(N1591,#REF!,冷暖工资表!B:B))</f>
        <v/>
      </c>
      <c r="K1591" s="126" t="str">
        <f t="shared" si="144"/>
        <v/>
      </c>
      <c r="L1591" s="126" t="str">
        <f t="shared" si="145"/>
        <v/>
      </c>
      <c r="M1591" s="126" t="str">
        <f>IF(Q1591="","",_xlfn.XLOOKUP(Q1591,立项!W:W,立项!H:H))</f>
        <v/>
      </c>
      <c r="N1591" s="130" t="str">
        <f t="shared" si="146"/>
        <v/>
      </c>
      <c r="O1591" s="130" t="str">
        <f t="shared" si="147"/>
        <v/>
      </c>
      <c r="P1591" s="131" t="str">
        <f t="shared" si="148"/>
        <v/>
      </c>
      <c r="Q1591" s="135" t="str">
        <f t="shared" si="149"/>
        <v/>
      </c>
      <c r="R1591" s="103"/>
      <c r="S1591" s="102"/>
      <c r="T1591" s="102"/>
      <c r="U1591" s="102"/>
    </row>
    <row r="1592" s="93" customFormat="1" customHeight="1" spans="2:21">
      <c r="B1592" s="94"/>
      <c r="C1592" s="95"/>
      <c r="D1592" s="95"/>
      <c r="E1592" s="95"/>
      <c r="F1592" s="96"/>
      <c r="G1592" s="97"/>
      <c r="H1592" s="98"/>
      <c r="I1592" s="129" t="str">
        <f>IF(B1592="","",_xlfn.XLOOKUP(N1592,#REF!,#REF!))</f>
        <v/>
      </c>
      <c r="J1592" s="126" t="str">
        <f>IF(B1592="","",_xlfn.XLOOKUP(N1592,#REF!,冷暖工资表!B:B))</f>
        <v/>
      </c>
      <c r="K1592" s="126" t="str">
        <f t="shared" si="144"/>
        <v/>
      </c>
      <c r="L1592" s="126" t="str">
        <f t="shared" si="145"/>
        <v/>
      </c>
      <c r="M1592" s="126" t="str">
        <f>IF(Q1592="","",_xlfn.XLOOKUP(Q1592,立项!W:W,立项!H:H))</f>
        <v/>
      </c>
      <c r="N1592" s="130" t="str">
        <f t="shared" si="146"/>
        <v/>
      </c>
      <c r="O1592" s="130" t="str">
        <f t="shared" si="147"/>
        <v/>
      </c>
      <c r="P1592" s="131" t="str">
        <f t="shared" si="148"/>
        <v/>
      </c>
      <c r="Q1592" s="135" t="str">
        <f t="shared" si="149"/>
        <v/>
      </c>
      <c r="R1592" s="103"/>
      <c r="S1592" s="102"/>
      <c r="T1592" s="102"/>
      <c r="U1592" s="102"/>
    </row>
    <row r="1593" s="93" customFormat="1" customHeight="1" spans="2:21">
      <c r="B1593" s="94"/>
      <c r="C1593" s="95"/>
      <c r="D1593" s="95"/>
      <c r="E1593" s="95"/>
      <c r="F1593" s="96"/>
      <c r="G1593" s="97"/>
      <c r="H1593" s="98"/>
      <c r="I1593" s="129" t="str">
        <f>IF(B1593="","",_xlfn.XLOOKUP(N1593,#REF!,#REF!))</f>
        <v/>
      </c>
      <c r="J1593" s="126" t="str">
        <f>IF(B1593="","",_xlfn.XLOOKUP(N1593,#REF!,冷暖工资表!B:B))</f>
        <v/>
      </c>
      <c r="K1593" s="126" t="str">
        <f t="shared" si="144"/>
        <v/>
      </c>
      <c r="L1593" s="126" t="str">
        <f t="shared" si="145"/>
        <v/>
      </c>
      <c r="M1593" s="126" t="str">
        <f>IF(Q1593="","",_xlfn.XLOOKUP(Q1593,立项!W:W,立项!H:H))</f>
        <v/>
      </c>
      <c r="N1593" s="130" t="str">
        <f t="shared" si="146"/>
        <v/>
      </c>
      <c r="O1593" s="130" t="str">
        <f t="shared" si="147"/>
        <v/>
      </c>
      <c r="P1593" s="131" t="str">
        <f t="shared" si="148"/>
        <v/>
      </c>
      <c r="Q1593" s="135" t="str">
        <f t="shared" si="149"/>
        <v/>
      </c>
      <c r="R1593" s="103"/>
      <c r="S1593" s="102"/>
      <c r="T1593" s="102"/>
      <c r="U1593" s="102"/>
    </row>
    <row r="1594" s="93" customFormat="1" customHeight="1" spans="2:21">
      <c r="B1594" s="94"/>
      <c r="C1594" s="95"/>
      <c r="D1594" s="95"/>
      <c r="E1594" s="95"/>
      <c r="F1594" s="96"/>
      <c r="G1594" s="97"/>
      <c r="H1594" s="98"/>
      <c r="I1594" s="129" t="str">
        <f>IF(B1594="","",_xlfn.XLOOKUP(N1594,#REF!,#REF!))</f>
        <v/>
      </c>
      <c r="J1594" s="126" t="str">
        <f>IF(B1594="","",_xlfn.XLOOKUP(N1594,#REF!,冷暖工资表!B:B))</f>
        <v/>
      </c>
      <c r="K1594" s="126" t="str">
        <f t="shared" si="144"/>
        <v/>
      </c>
      <c r="L1594" s="126" t="str">
        <f t="shared" si="145"/>
        <v/>
      </c>
      <c r="M1594" s="126" t="str">
        <f>IF(Q1594="","",_xlfn.XLOOKUP(Q1594,立项!W:W,立项!H:H))</f>
        <v/>
      </c>
      <c r="N1594" s="130" t="str">
        <f t="shared" si="146"/>
        <v/>
      </c>
      <c r="O1594" s="130" t="str">
        <f t="shared" si="147"/>
        <v/>
      </c>
      <c r="P1594" s="131" t="str">
        <f t="shared" si="148"/>
        <v/>
      </c>
      <c r="Q1594" s="135" t="str">
        <f t="shared" si="149"/>
        <v/>
      </c>
      <c r="R1594" s="103"/>
      <c r="S1594" s="102"/>
      <c r="T1594" s="102"/>
      <c r="U1594" s="102"/>
    </row>
    <row r="1595" s="93" customFormat="1" customHeight="1" spans="2:21">
      <c r="B1595" s="94"/>
      <c r="C1595" s="95"/>
      <c r="D1595" s="95"/>
      <c r="E1595" s="95"/>
      <c r="F1595" s="96"/>
      <c r="G1595" s="97"/>
      <c r="H1595" s="98"/>
      <c r="I1595" s="129" t="str">
        <f>IF(B1595="","",_xlfn.XLOOKUP(N1595,#REF!,#REF!))</f>
        <v/>
      </c>
      <c r="J1595" s="126" t="str">
        <f>IF(B1595="","",_xlfn.XLOOKUP(N1595,#REF!,冷暖工资表!B:B))</f>
        <v/>
      </c>
      <c r="K1595" s="126" t="str">
        <f t="shared" si="144"/>
        <v/>
      </c>
      <c r="L1595" s="126" t="str">
        <f t="shared" si="145"/>
        <v/>
      </c>
      <c r="M1595" s="126" t="str">
        <f>IF(Q1595="","",_xlfn.XLOOKUP(Q1595,立项!W:W,立项!H:H))</f>
        <v/>
      </c>
      <c r="N1595" s="130" t="str">
        <f t="shared" si="146"/>
        <v/>
      </c>
      <c r="O1595" s="130" t="str">
        <f t="shared" si="147"/>
        <v/>
      </c>
      <c r="P1595" s="131" t="str">
        <f t="shared" si="148"/>
        <v/>
      </c>
      <c r="Q1595" s="135" t="str">
        <f t="shared" si="149"/>
        <v/>
      </c>
      <c r="R1595" s="103"/>
      <c r="S1595" s="102"/>
      <c r="T1595" s="102"/>
      <c r="U1595" s="102"/>
    </row>
    <row r="1596" s="93" customFormat="1" customHeight="1" spans="2:21">
      <c r="B1596" s="94"/>
      <c r="C1596" s="95"/>
      <c r="D1596" s="95"/>
      <c r="E1596" s="95"/>
      <c r="F1596" s="96"/>
      <c r="G1596" s="97"/>
      <c r="H1596" s="98"/>
      <c r="I1596" s="129" t="str">
        <f>IF(B1596="","",_xlfn.XLOOKUP(N1596,#REF!,#REF!))</f>
        <v/>
      </c>
      <c r="J1596" s="126" t="str">
        <f>IF(B1596="","",_xlfn.XLOOKUP(N1596,#REF!,冷暖工资表!B:B))</f>
        <v/>
      </c>
      <c r="K1596" s="126" t="str">
        <f t="shared" si="144"/>
        <v/>
      </c>
      <c r="L1596" s="126" t="str">
        <f t="shared" si="145"/>
        <v/>
      </c>
      <c r="M1596" s="126" t="str">
        <f>IF(Q1596="","",_xlfn.XLOOKUP(Q1596,立项!W:W,立项!H:H))</f>
        <v/>
      </c>
      <c r="N1596" s="130" t="str">
        <f t="shared" si="146"/>
        <v/>
      </c>
      <c r="O1596" s="130" t="str">
        <f t="shared" si="147"/>
        <v/>
      </c>
      <c r="P1596" s="131" t="str">
        <f t="shared" si="148"/>
        <v/>
      </c>
      <c r="Q1596" s="135" t="str">
        <f t="shared" si="149"/>
        <v/>
      </c>
      <c r="R1596" s="103"/>
      <c r="S1596" s="102"/>
      <c r="T1596" s="102"/>
      <c r="U1596" s="102"/>
    </row>
    <row r="1597" s="93" customFormat="1" customHeight="1" spans="2:21">
      <c r="B1597" s="94"/>
      <c r="C1597" s="95"/>
      <c r="D1597" s="95"/>
      <c r="E1597" s="95"/>
      <c r="F1597" s="96"/>
      <c r="G1597" s="97"/>
      <c r="H1597" s="98"/>
      <c r="I1597" s="129" t="str">
        <f>IF(B1597="","",_xlfn.XLOOKUP(N1597,#REF!,#REF!))</f>
        <v/>
      </c>
      <c r="J1597" s="126" t="str">
        <f>IF(B1597="","",_xlfn.XLOOKUP(N1597,#REF!,冷暖工资表!B:B))</f>
        <v/>
      </c>
      <c r="K1597" s="126" t="str">
        <f t="shared" si="144"/>
        <v/>
      </c>
      <c r="L1597" s="126" t="str">
        <f t="shared" si="145"/>
        <v/>
      </c>
      <c r="M1597" s="126" t="str">
        <f>IF(Q1597="","",_xlfn.XLOOKUP(Q1597,立项!W:W,立项!H:H))</f>
        <v/>
      </c>
      <c r="N1597" s="130" t="str">
        <f t="shared" si="146"/>
        <v/>
      </c>
      <c r="O1597" s="130" t="str">
        <f t="shared" si="147"/>
        <v/>
      </c>
      <c r="P1597" s="131" t="str">
        <f t="shared" si="148"/>
        <v/>
      </c>
      <c r="Q1597" s="135" t="str">
        <f t="shared" si="149"/>
        <v/>
      </c>
      <c r="R1597" s="103"/>
      <c r="S1597" s="102"/>
      <c r="T1597" s="102"/>
      <c r="U1597" s="102"/>
    </row>
    <row r="1598" s="93" customFormat="1" customHeight="1" spans="2:21">
      <c r="B1598" s="94"/>
      <c r="C1598" s="95"/>
      <c r="D1598" s="95"/>
      <c r="E1598" s="95"/>
      <c r="F1598" s="96"/>
      <c r="G1598" s="97"/>
      <c r="H1598" s="98"/>
      <c r="I1598" s="129" t="str">
        <f>IF(B1598="","",_xlfn.XLOOKUP(N1598,#REF!,#REF!))</f>
        <v/>
      </c>
      <c r="J1598" s="126" t="str">
        <f>IF(B1598="","",_xlfn.XLOOKUP(N1598,#REF!,冷暖工资表!B:B))</f>
        <v/>
      </c>
      <c r="K1598" s="126" t="str">
        <f t="shared" si="144"/>
        <v/>
      </c>
      <c r="L1598" s="126" t="str">
        <f t="shared" si="145"/>
        <v/>
      </c>
      <c r="M1598" s="126" t="str">
        <f>IF(Q1598="","",_xlfn.XLOOKUP(Q1598,立项!W:W,立项!H:H))</f>
        <v/>
      </c>
      <c r="N1598" s="130" t="str">
        <f t="shared" si="146"/>
        <v/>
      </c>
      <c r="O1598" s="130" t="str">
        <f t="shared" si="147"/>
        <v/>
      </c>
      <c r="P1598" s="131" t="str">
        <f t="shared" si="148"/>
        <v/>
      </c>
      <c r="Q1598" s="135" t="str">
        <f t="shared" si="149"/>
        <v/>
      </c>
      <c r="R1598" s="103"/>
      <c r="S1598" s="102"/>
      <c r="T1598" s="102"/>
      <c r="U1598" s="102"/>
    </row>
    <row r="1599" s="93" customFormat="1" customHeight="1" spans="2:21">
      <c r="B1599" s="94"/>
      <c r="C1599" s="95"/>
      <c r="D1599" s="95"/>
      <c r="E1599" s="95"/>
      <c r="F1599" s="96"/>
      <c r="G1599" s="97"/>
      <c r="H1599" s="98"/>
      <c r="I1599" s="129" t="str">
        <f>IF(B1599="","",_xlfn.XLOOKUP(N1599,#REF!,#REF!))</f>
        <v/>
      </c>
      <c r="J1599" s="126" t="str">
        <f>IF(B1599="","",_xlfn.XLOOKUP(N1599,#REF!,冷暖工资表!B:B))</f>
        <v/>
      </c>
      <c r="K1599" s="126" t="str">
        <f t="shared" si="144"/>
        <v/>
      </c>
      <c r="L1599" s="126" t="str">
        <f t="shared" si="145"/>
        <v/>
      </c>
      <c r="M1599" s="126" t="str">
        <f>IF(Q1599="","",_xlfn.XLOOKUP(Q1599,立项!W:W,立项!H:H))</f>
        <v/>
      </c>
      <c r="N1599" s="130" t="str">
        <f t="shared" si="146"/>
        <v/>
      </c>
      <c r="O1599" s="130" t="str">
        <f t="shared" si="147"/>
        <v/>
      </c>
      <c r="P1599" s="131" t="str">
        <f t="shared" si="148"/>
        <v/>
      </c>
      <c r="Q1599" s="135" t="str">
        <f t="shared" si="149"/>
        <v/>
      </c>
      <c r="R1599" s="103"/>
      <c r="S1599" s="102"/>
      <c r="T1599" s="102"/>
      <c r="U1599" s="102"/>
    </row>
    <row r="1600" s="93" customFormat="1" customHeight="1" spans="2:21">
      <c r="B1600" s="94"/>
      <c r="C1600" s="95"/>
      <c r="D1600" s="95"/>
      <c r="E1600" s="95"/>
      <c r="F1600" s="96"/>
      <c r="G1600" s="97"/>
      <c r="H1600" s="98"/>
      <c r="I1600" s="129" t="str">
        <f>IF(B1600="","",_xlfn.XLOOKUP(N1600,#REF!,#REF!))</f>
        <v/>
      </c>
      <c r="J1600" s="126" t="str">
        <f>IF(B1600="","",_xlfn.XLOOKUP(N1600,#REF!,冷暖工资表!B:B))</f>
        <v/>
      </c>
      <c r="K1600" s="126" t="str">
        <f t="shared" si="144"/>
        <v/>
      </c>
      <c r="L1600" s="126" t="str">
        <f t="shared" si="145"/>
        <v/>
      </c>
      <c r="M1600" s="126" t="str">
        <f>IF(Q1600="","",_xlfn.XLOOKUP(Q1600,立项!W:W,立项!H:H))</f>
        <v/>
      </c>
      <c r="N1600" s="130" t="str">
        <f t="shared" si="146"/>
        <v/>
      </c>
      <c r="O1600" s="130" t="str">
        <f t="shared" si="147"/>
        <v/>
      </c>
      <c r="P1600" s="131" t="str">
        <f t="shared" si="148"/>
        <v/>
      </c>
      <c r="Q1600" s="135" t="str">
        <f t="shared" si="149"/>
        <v/>
      </c>
      <c r="R1600" s="103"/>
      <c r="S1600" s="102"/>
      <c r="T1600" s="102"/>
      <c r="U1600" s="102"/>
    </row>
    <row r="1601" s="93" customFormat="1" customHeight="1" spans="2:21">
      <c r="B1601" s="94"/>
      <c r="C1601" s="95"/>
      <c r="D1601" s="95"/>
      <c r="E1601" s="95"/>
      <c r="F1601" s="96"/>
      <c r="G1601" s="97"/>
      <c r="H1601" s="98"/>
      <c r="I1601" s="129" t="str">
        <f>IF(B1601="","",_xlfn.XLOOKUP(N1601,#REF!,#REF!))</f>
        <v/>
      </c>
      <c r="J1601" s="126" t="str">
        <f>IF(B1601="","",_xlfn.XLOOKUP(N1601,#REF!,冷暖工资表!B:B))</f>
        <v/>
      </c>
      <c r="K1601" s="126" t="str">
        <f t="shared" si="144"/>
        <v/>
      </c>
      <c r="L1601" s="126" t="str">
        <f t="shared" si="145"/>
        <v/>
      </c>
      <c r="M1601" s="126" t="str">
        <f>IF(Q1601="","",_xlfn.XLOOKUP(Q1601,立项!W:W,立项!H:H))</f>
        <v/>
      </c>
      <c r="N1601" s="130" t="str">
        <f t="shared" si="146"/>
        <v/>
      </c>
      <c r="O1601" s="130" t="str">
        <f t="shared" si="147"/>
        <v/>
      </c>
      <c r="P1601" s="131" t="str">
        <f t="shared" si="148"/>
        <v/>
      </c>
      <c r="Q1601" s="135" t="str">
        <f t="shared" si="149"/>
        <v/>
      </c>
      <c r="R1601" s="103"/>
      <c r="S1601" s="102"/>
      <c r="T1601" s="102"/>
      <c r="U1601" s="102"/>
    </row>
    <row r="1602" s="93" customFormat="1" customHeight="1" spans="2:21">
      <c r="B1602" s="94"/>
      <c r="C1602" s="95"/>
      <c r="D1602" s="95"/>
      <c r="E1602" s="95"/>
      <c r="F1602" s="96"/>
      <c r="G1602" s="97"/>
      <c r="H1602" s="98"/>
      <c r="I1602" s="129" t="str">
        <f>IF(B1602="","",_xlfn.XLOOKUP(N1602,#REF!,#REF!))</f>
        <v/>
      </c>
      <c r="J1602" s="126" t="str">
        <f>IF(B1602="","",_xlfn.XLOOKUP(N1602,#REF!,冷暖工资表!B:B))</f>
        <v/>
      </c>
      <c r="K1602" s="126" t="str">
        <f t="shared" ref="K1602:K1665" si="150">IF(F1602="","",F1602-L1602)</f>
        <v/>
      </c>
      <c r="L1602" s="126" t="str">
        <f t="shared" ref="L1602:L1665" si="151">IF(F1602="","",F1602*G1602/(1+G1602))</f>
        <v/>
      </c>
      <c r="M1602" s="126" t="str">
        <f>IF(Q1602="","",_xlfn.XLOOKUP(Q1602,立项!W:W,立项!H:H))</f>
        <v/>
      </c>
      <c r="N1602" s="130" t="str">
        <f t="shared" ref="N1602:N1665" si="152">IF(H1602="","",LEFT(B1602,7))</f>
        <v/>
      </c>
      <c r="O1602" s="130" t="str">
        <f t="shared" ref="O1602:O1665" si="153">IF(H1602="","",MONTH(H1602))</f>
        <v/>
      </c>
      <c r="P1602" s="131" t="str">
        <f t="shared" ref="P1602:P1665" si="154">IF(H1602="","",DAY(H1602))</f>
        <v/>
      </c>
      <c r="Q1602" s="135" t="str">
        <f t="shared" ref="Q1602:Q1665" si="155">IF(B1602="","",MID(B1602,9,16))</f>
        <v/>
      </c>
      <c r="R1602" s="103"/>
      <c r="S1602" s="102"/>
      <c r="T1602" s="102"/>
      <c r="U1602" s="102"/>
    </row>
    <row r="1603" s="93" customFormat="1" customHeight="1" spans="2:21">
      <c r="B1603" s="94"/>
      <c r="C1603" s="95"/>
      <c r="D1603" s="95"/>
      <c r="E1603" s="95"/>
      <c r="F1603" s="96"/>
      <c r="G1603" s="97"/>
      <c r="H1603" s="98"/>
      <c r="I1603" s="129" t="str">
        <f>IF(B1603="","",_xlfn.XLOOKUP(N1603,#REF!,#REF!))</f>
        <v/>
      </c>
      <c r="J1603" s="126" t="str">
        <f>IF(B1603="","",_xlfn.XLOOKUP(N1603,#REF!,冷暖工资表!B:B))</f>
        <v/>
      </c>
      <c r="K1603" s="126" t="str">
        <f t="shared" si="150"/>
        <v/>
      </c>
      <c r="L1603" s="126" t="str">
        <f t="shared" si="151"/>
        <v/>
      </c>
      <c r="M1603" s="126" t="str">
        <f>IF(Q1603="","",_xlfn.XLOOKUP(Q1603,立项!W:W,立项!H:H))</f>
        <v/>
      </c>
      <c r="N1603" s="130" t="str">
        <f t="shared" si="152"/>
        <v/>
      </c>
      <c r="O1603" s="130" t="str">
        <f t="shared" si="153"/>
        <v/>
      </c>
      <c r="P1603" s="131" t="str">
        <f t="shared" si="154"/>
        <v/>
      </c>
      <c r="Q1603" s="135" t="str">
        <f t="shared" si="155"/>
        <v/>
      </c>
      <c r="R1603" s="103"/>
      <c r="S1603" s="102"/>
      <c r="T1603" s="102"/>
      <c r="U1603" s="102"/>
    </row>
    <row r="1604" s="93" customFormat="1" customHeight="1" spans="2:21">
      <c r="B1604" s="94"/>
      <c r="C1604" s="95"/>
      <c r="D1604" s="95"/>
      <c r="E1604" s="95"/>
      <c r="F1604" s="96"/>
      <c r="G1604" s="97"/>
      <c r="H1604" s="98"/>
      <c r="I1604" s="129" t="str">
        <f>IF(B1604="","",_xlfn.XLOOKUP(N1604,#REF!,#REF!))</f>
        <v/>
      </c>
      <c r="J1604" s="126" t="str">
        <f>IF(B1604="","",_xlfn.XLOOKUP(N1604,#REF!,冷暖工资表!B:B))</f>
        <v/>
      </c>
      <c r="K1604" s="126" t="str">
        <f t="shared" si="150"/>
        <v/>
      </c>
      <c r="L1604" s="126" t="str">
        <f t="shared" si="151"/>
        <v/>
      </c>
      <c r="M1604" s="126" t="str">
        <f>IF(Q1604="","",_xlfn.XLOOKUP(Q1604,立项!W:W,立项!H:H))</f>
        <v/>
      </c>
      <c r="N1604" s="130" t="str">
        <f t="shared" si="152"/>
        <v/>
      </c>
      <c r="O1604" s="130" t="str">
        <f t="shared" si="153"/>
        <v/>
      </c>
      <c r="P1604" s="131" t="str">
        <f t="shared" si="154"/>
        <v/>
      </c>
      <c r="Q1604" s="135" t="str">
        <f t="shared" si="155"/>
        <v/>
      </c>
      <c r="R1604" s="103"/>
      <c r="S1604" s="102"/>
      <c r="T1604" s="102"/>
      <c r="U1604" s="102"/>
    </row>
    <row r="1605" s="93" customFormat="1" customHeight="1" spans="2:21">
      <c r="B1605" s="94"/>
      <c r="C1605" s="95"/>
      <c r="D1605" s="95"/>
      <c r="E1605" s="95"/>
      <c r="F1605" s="96"/>
      <c r="G1605" s="97"/>
      <c r="H1605" s="98"/>
      <c r="I1605" s="129" t="str">
        <f>IF(B1605="","",_xlfn.XLOOKUP(N1605,#REF!,#REF!))</f>
        <v/>
      </c>
      <c r="J1605" s="126" t="str">
        <f>IF(B1605="","",_xlfn.XLOOKUP(N1605,#REF!,冷暖工资表!B:B))</f>
        <v/>
      </c>
      <c r="K1605" s="126" t="str">
        <f t="shared" si="150"/>
        <v/>
      </c>
      <c r="L1605" s="126" t="str">
        <f t="shared" si="151"/>
        <v/>
      </c>
      <c r="M1605" s="126" t="str">
        <f>IF(Q1605="","",_xlfn.XLOOKUP(Q1605,立项!W:W,立项!H:H))</f>
        <v/>
      </c>
      <c r="N1605" s="130" t="str">
        <f t="shared" si="152"/>
        <v/>
      </c>
      <c r="O1605" s="130" t="str">
        <f t="shared" si="153"/>
        <v/>
      </c>
      <c r="P1605" s="131" t="str">
        <f t="shared" si="154"/>
        <v/>
      </c>
      <c r="Q1605" s="135" t="str">
        <f t="shared" si="155"/>
        <v/>
      </c>
      <c r="R1605" s="103"/>
      <c r="S1605" s="102"/>
      <c r="T1605" s="102"/>
      <c r="U1605" s="102"/>
    </row>
    <row r="1606" s="93" customFormat="1" customHeight="1" spans="2:21">
      <c r="B1606" s="94"/>
      <c r="C1606" s="95"/>
      <c r="D1606" s="95"/>
      <c r="E1606" s="95"/>
      <c r="F1606" s="96"/>
      <c r="G1606" s="97"/>
      <c r="H1606" s="98"/>
      <c r="I1606" s="129" t="str">
        <f>IF(B1606="","",_xlfn.XLOOKUP(N1606,#REF!,#REF!))</f>
        <v/>
      </c>
      <c r="J1606" s="126" t="str">
        <f>IF(B1606="","",_xlfn.XLOOKUP(N1606,#REF!,冷暖工资表!B:B))</f>
        <v/>
      </c>
      <c r="K1606" s="126" t="str">
        <f t="shared" si="150"/>
        <v/>
      </c>
      <c r="L1606" s="126" t="str">
        <f t="shared" si="151"/>
        <v/>
      </c>
      <c r="M1606" s="126" t="str">
        <f>IF(Q1606="","",_xlfn.XLOOKUP(Q1606,立项!W:W,立项!H:H))</f>
        <v/>
      </c>
      <c r="N1606" s="130" t="str">
        <f t="shared" si="152"/>
        <v/>
      </c>
      <c r="O1606" s="130" t="str">
        <f t="shared" si="153"/>
        <v/>
      </c>
      <c r="P1606" s="131" t="str">
        <f t="shared" si="154"/>
        <v/>
      </c>
      <c r="Q1606" s="135" t="str">
        <f t="shared" si="155"/>
        <v/>
      </c>
      <c r="R1606" s="103"/>
      <c r="S1606" s="102"/>
      <c r="T1606" s="102"/>
      <c r="U1606" s="102"/>
    </row>
    <row r="1607" s="93" customFormat="1" customHeight="1" spans="2:21">
      <c r="B1607" s="94"/>
      <c r="C1607" s="95"/>
      <c r="D1607" s="95"/>
      <c r="E1607" s="95"/>
      <c r="F1607" s="96"/>
      <c r="G1607" s="97"/>
      <c r="H1607" s="98"/>
      <c r="I1607" s="129" t="str">
        <f>IF(B1607="","",_xlfn.XLOOKUP(N1607,#REF!,#REF!))</f>
        <v/>
      </c>
      <c r="J1607" s="126" t="str">
        <f>IF(B1607="","",_xlfn.XLOOKUP(N1607,#REF!,冷暖工资表!B:B))</f>
        <v/>
      </c>
      <c r="K1607" s="126" t="str">
        <f t="shared" si="150"/>
        <v/>
      </c>
      <c r="L1607" s="126" t="str">
        <f t="shared" si="151"/>
        <v/>
      </c>
      <c r="M1607" s="126" t="str">
        <f>IF(Q1607="","",_xlfn.XLOOKUP(Q1607,立项!W:W,立项!H:H))</f>
        <v/>
      </c>
      <c r="N1607" s="130" t="str">
        <f t="shared" si="152"/>
        <v/>
      </c>
      <c r="O1607" s="130" t="str">
        <f t="shared" si="153"/>
        <v/>
      </c>
      <c r="P1607" s="131" t="str">
        <f t="shared" si="154"/>
        <v/>
      </c>
      <c r="Q1607" s="135" t="str">
        <f t="shared" si="155"/>
        <v/>
      </c>
      <c r="R1607" s="103"/>
      <c r="S1607" s="102"/>
      <c r="T1607" s="102"/>
      <c r="U1607" s="102"/>
    </row>
    <row r="1608" s="93" customFormat="1" customHeight="1" spans="2:21">
      <c r="B1608" s="94"/>
      <c r="C1608" s="95"/>
      <c r="D1608" s="95"/>
      <c r="E1608" s="95"/>
      <c r="F1608" s="96"/>
      <c r="G1608" s="97"/>
      <c r="H1608" s="98"/>
      <c r="I1608" s="129" t="str">
        <f>IF(B1608="","",_xlfn.XLOOKUP(N1608,#REF!,#REF!))</f>
        <v/>
      </c>
      <c r="J1608" s="126" t="str">
        <f>IF(B1608="","",_xlfn.XLOOKUP(N1608,#REF!,冷暖工资表!B:B))</f>
        <v/>
      </c>
      <c r="K1608" s="126" t="str">
        <f t="shared" si="150"/>
        <v/>
      </c>
      <c r="L1608" s="126" t="str">
        <f t="shared" si="151"/>
        <v/>
      </c>
      <c r="M1608" s="126" t="str">
        <f>IF(Q1608="","",_xlfn.XLOOKUP(Q1608,立项!W:W,立项!H:H))</f>
        <v/>
      </c>
      <c r="N1608" s="130" t="str">
        <f t="shared" si="152"/>
        <v/>
      </c>
      <c r="O1608" s="130" t="str">
        <f t="shared" si="153"/>
        <v/>
      </c>
      <c r="P1608" s="131" t="str">
        <f t="shared" si="154"/>
        <v/>
      </c>
      <c r="Q1608" s="135" t="str">
        <f t="shared" si="155"/>
        <v/>
      </c>
      <c r="R1608" s="103"/>
      <c r="S1608" s="102"/>
      <c r="T1608" s="102"/>
      <c r="U1608" s="102"/>
    </row>
    <row r="1609" s="93" customFormat="1" customHeight="1" spans="2:21">
      <c r="B1609" s="94"/>
      <c r="C1609" s="95"/>
      <c r="D1609" s="95"/>
      <c r="E1609" s="95"/>
      <c r="F1609" s="96"/>
      <c r="G1609" s="97"/>
      <c r="H1609" s="98"/>
      <c r="I1609" s="129" t="str">
        <f>IF(B1609="","",_xlfn.XLOOKUP(N1609,#REF!,#REF!))</f>
        <v/>
      </c>
      <c r="J1609" s="126" t="str">
        <f>IF(B1609="","",_xlfn.XLOOKUP(N1609,#REF!,冷暖工资表!B:B))</f>
        <v/>
      </c>
      <c r="K1609" s="126" t="str">
        <f t="shared" si="150"/>
        <v/>
      </c>
      <c r="L1609" s="126" t="str">
        <f t="shared" si="151"/>
        <v/>
      </c>
      <c r="M1609" s="126" t="str">
        <f>IF(Q1609="","",_xlfn.XLOOKUP(Q1609,立项!W:W,立项!H:H))</f>
        <v/>
      </c>
      <c r="N1609" s="130" t="str">
        <f t="shared" si="152"/>
        <v/>
      </c>
      <c r="O1609" s="130" t="str">
        <f t="shared" si="153"/>
        <v/>
      </c>
      <c r="P1609" s="131" t="str">
        <f t="shared" si="154"/>
        <v/>
      </c>
      <c r="Q1609" s="135" t="str">
        <f t="shared" si="155"/>
        <v/>
      </c>
      <c r="R1609" s="103"/>
      <c r="S1609" s="102"/>
      <c r="T1609" s="102"/>
      <c r="U1609" s="102"/>
    </row>
    <row r="1610" s="93" customFormat="1" customHeight="1" spans="2:21">
      <c r="B1610" s="94"/>
      <c r="C1610" s="95"/>
      <c r="D1610" s="95"/>
      <c r="E1610" s="95"/>
      <c r="F1610" s="96"/>
      <c r="G1610" s="97"/>
      <c r="H1610" s="98"/>
      <c r="I1610" s="129" t="str">
        <f>IF(B1610="","",_xlfn.XLOOKUP(N1610,#REF!,#REF!))</f>
        <v/>
      </c>
      <c r="J1610" s="126" t="str">
        <f>IF(B1610="","",_xlfn.XLOOKUP(N1610,#REF!,冷暖工资表!B:B))</f>
        <v/>
      </c>
      <c r="K1610" s="126" t="str">
        <f t="shared" si="150"/>
        <v/>
      </c>
      <c r="L1610" s="126" t="str">
        <f t="shared" si="151"/>
        <v/>
      </c>
      <c r="M1610" s="126" t="str">
        <f>IF(Q1610="","",_xlfn.XLOOKUP(Q1610,立项!W:W,立项!H:H))</f>
        <v/>
      </c>
      <c r="N1610" s="130" t="str">
        <f t="shared" si="152"/>
        <v/>
      </c>
      <c r="O1610" s="130" t="str">
        <f t="shared" si="153"/>
        <v/>
      </c>
      <c r="P1610" s="131" t="str">
        <f t="shared" si="154"/>
        <v/>
      </c>
      <c r="Q1610" s="135" t="str">
        <f t="shared" si="155"/>
        <v/>
      </c>
      <c r="R1610" s="103"/>
      <c r="S1610" s="102"/>
      <c r="T1610" s="102"/>
      <c r="U1610" s="102"/>
    </row>
    <row r="1611" s="93" customFormat="1" customHeight="1" spans="2:21">
      <c r="B1611" s="94"/>
      <c r="C1611" s="95"/>
      <c r="D1611" s="95"/>
      <c r="E1611" s="95"/>
      <c r="F1611" s="96"/>
      <c r="G1611" s="97"/>
      <c r="H1611" s="98"/>
      <c r="I1611" s="129" t="str">
        <f>IF(B1611="","",_xlfn.XLOOKUP(N1611,#REF!,#REF!))</f>
        <v/>
      </c>
      <c r="J1611" s="126" t="str">
        <f>IF(B1611="","",_xlfn.XLOOKUP(N1611,#REF!,冷暖工资表!B:B))</f>
        <v/>
      </c>
      <c r="K1611" s="126" t="str">
        <f t="shared" si="150"/>
        <v/>
      </c>
      <c r="L1611" s="126" t="str">
        <f t="shared" si="151"/>
        <v/>
      </c>
      <c r="M1611" s="126" t="str">
        <f>IF(Q1611="","",_xlfn.XLOOKUP(Q1611,立项!W:W,立项!H:H))</f>
        <v/>
      </c>
      <c r="N1611" s="130" t="str">
        <f t="shared" si="152"/>
        <v/>
      </c>
      <c r="O1611" s="130" t="str">
        <f t="shared" si="153"/>
        <v/>
      </c>
      <c r="P1611" s="131" t="str">
        <f t="shared" si="154"/>
        <v/>
      </c>
      <c r="Q1611" s="135" t="str">
        <f t="shared" si="155"/>
        <v/>
      </c>
      <c r="R1611" s="103"/>
      <c r="S1611" s="102"/>
      <c r="T1611" s="102"/>
      <c r="U1611" s="102"/>
    </row>
    <row r="1612" s="93" customFormat="1" customHeight="1" spans="2:21">
      <c r="B1612" s="94"/>
      <c r="C1612" s="95"/>
      <c r="D1612" s="95"/>
      <c r="E1612" s="95"/>
      <c r="F1612" s="96"/>
      <c r="G1612" s="97"/>
      <c r="H1612" s="98"/>
      <c r="I1612" s="129" t="str">
        <f>IF(B1612="","",_xlfn.XLOOKUP(N1612,#REF!,#REF!))</f>
        <v/>
      </c>
      <c r="J1612" s="126" t="str">
        <f>IF(B1612="","",_xlfn.XLOOKUP(N1612,#REF!,冷暖工资表!B:B))</f>
        <v/>
      </c>
      <c r="K1612" s="126" t="str">
        <f t="shared" si="150"/>
        <v/>
      </c>
      <c r="L1612" s="126" t="str">
        <f t="shared" si="151"/>
        <v/>
      </c>
      <c r="M1612" s="126" t="str">
        <f>IF(Q1612="","",_xlfn.XLOOKUP(Q1612,立项!W:W,立项!H:H))</f>
        <v/>
      </c>
      <c r="N1612" s="130" t="str">
        <f t="shared" si="152"/>
        <v/>
      </c>
      <c r="O1612" s="130" t="str">
        <f t="shared" si="153"/>
        <v/>
      </c>
      <c r="P1612" s="131" t="str">
        <f t="shared" si="154"/>
        <v/>
      </c>
      <c r="Q1612" s="135" t="str">
        <f t="shared" si="155"/>
        <v/>
      </c>
      <c r="R1612" s="103"/>
      <c r="S1612" s="102"/>
      <c r="T1612" s="102"/>
      <c r="U1612" s="102"/>
    </row>
    <row r="1613" s="93" customFormat="1" customHeight="1" spans="2:21">
      <c r="B1613" s="94"/>
      <c r="C1613" s="95"/>
      <c r="D1613" s="95"/>
      <c r="E1613" s="95"/>
      <c r="F1613" s="96"/>
      <c r="G1613" s="97"/>
      <c r="H1613" s="98"/>
      <c r="I1613" s="129" t="str">
        <f>IF(B1613="","",_xlfn.XLOOKUP(N1613,#REF!,#REF!))</f>
        <v/>
      </c>
      <c r="J1613" s="126" t="str">
        <f>IF(B1613="","",_xlfn.XLOOKUP(N1613,#REF!,冷暖工资表!B:B))</f>
        <v/>
      </c>
      <c r="K1613" s="126" t="str">
        <f t="shared" si="150"/>
        <v/>
      </c>
      <c r="L1613" s="126" t="str">
        <f t="shared" si="151"/>
        <v/>
      </c>
      <c r="M1613" s="126" t="str">
        <f>IF(Q1613="","",_xlfn.XLOOKUP(Q1613,立项!W:W,立项!H:H))</f>
        <v/>
      </c>
      <c r="N1613" s="130" t="str">
        <f t="shared" si="152"/>
        <v/>
      </c>
      <c r="O1613" s="130" t="str">
        <f t="shared" si="153"/>
        <v/>
      </c>
      <c r="P1613" s="131" t="str">
        <f t="shared" si="154"/>
        <v/>
      </c>
      <c r="Q1613" s="135" t="str">
        <f t="shared" si="155"/>
        <v/>
      </c>
      <c r="R1613" s="103"/>
      <c r="S1613" s="102"/>
      <c r="T1613" s="102"/>
      <c r="U1613" s="102"/>
    </row>
    <row r="1614" s="93" customFormat="1" customHeight="1" spans="2:21">
      <c r="B1614" s="94"/>
      <c r="C1614" s="95"/>
      <c r="D1614" s="95"/>
      <c r="E1614" s="95"/>
      <c r="F1614" s="96"/>
      <c r="G1614" s="97"/>
      <c r="H1614" s="98"/>
      <c r="I1614" s="129" t="str">
        <f>IF(B1614="","",_xlfn.XLOOKUP(N1614,#REF!,#REF!))</f>
        <v/>
      </c>
      <c r="J1614" s="126" t="str">
        <f>IF(B1614="","",_xlfn.XLOOKUP(N1614,#REF!,冷暖工资表!B:B))</f>
        <v/>
      </c>
      <c r="K1614" s="126" t="str">
        <f t="shared" si="150"/>
        <v/>
      </c>
      <c r="L1614" s="126" t="str">
        <f t="shared" si="151"/>
        <v/>
      </c>
      <c r="M1614" s="126" t="str">
        <f>IF(Q1614="","",_xlfn.XLOOKUP(Q1614,立项!W:W,立项!H:H))</f>
        <v/>
      </c>
      <c r="N1614" s="130" t="str">
        <f t="shared" si="152"/>
        <v/>
      </c>
      <c r="O1614" s="130" t="str">
        <f t="shared" si="153"/>
        <v/>
      </c>
      <c r="P1614" s="131" t="str">
        <f t="shared" si="154"/>
        <v/>
      </c>
      <c r="Q1614" s="135" t="str">
        <f t="shared" si="155"/>
        <v/>
      </c>
      <c r="R1614" s="103"/>
      <c r="S1614" s="102"/>
      <c r="T1614" s="102"/>
      <c r="U1614" s="102"/>
    </row>
    <row r="1615" s="93" customFormat="1" customHeight="1" spans="2:21">
      <c r="B1615" s="94"/>
      <c r="C1615" s="95"/>
      <c r="D1615" s="95"/>
      <c r="E1615" s="95"/>
      <c r="F1615" s="96"/>
      <c r="G1615" s="97"/>
      <c r="H1615" s="98"/>
      <c r="I1615" s="129" t="str">
        <f>IF(B1615="","",_xlfn.XLOOKUP(N1615,#REF!,#REF!))</f>
        <v/>
      </c>
      <c r="J1615" s="126" t="str">
        <f>IF(B1615="","",_xlfn.XLOOKUP(N1615,#REF!,冷暖工资表!B:B))</f>
        <v/>
      </c>
      <c r="K1615" s="126" t="str">
        <f t="shared" si="150"/>
        <v/>
      </c>
      <c r="L1615" s="126" t="str">
        <f t="shared" si="151"/>
        <v/>
      </c>
      <c r="M1615" s="126" t="str">
        <f>IF(Q1615="","",_xlfn.XLOOKUP(Q1615,立项!W:W,立项!H:H))</f>
        <v/>
      </c>
      <c r="N1615" s="130" t="str">
        <f t="shared" si="152"/>
        <v/>
      </c>
      <c r="O1615" s="130" t="str">
        <f t="shared" si="153"/>
        <v/>
      </c>
      <c r="P1615" s="131" t="str">
        <f t="shared" si="154"/>
        <v/>
      </c>
      <c r="Q1615" s="135" t="str">
        <f t="shared" si="155"/>
        <v/>
      </c>
      <c r="R1615" s="103"/>
      <c r="S1615" s="102"/>
      <c r="T1615" s="102"/>
      <c r="U1615" s="102"/>
    </row>
    <row r="1616" s="93" customFormat="1" customHeight="1" spans="2:21">
      <c r="B1616" s="94"/>
      <c r="C1616" s="95"/>
      <c r="D1616" s="95"/>
      <c r="E1616" s="95"/>
      <c r="F1616" s="96"/>
      <c r="G1616" s="97"/>
      <c r="H1616" s="98"/>
      <c r="I1616" s="129" t="str">
        <f>IF(B1616="","",_xlfn.XLOOKUP(N1616,#REF!,#REF!))</f>
        <v/>
      </c>
      <c r="J1616" s="126" t="str">
        <f>IF(B1616="","",_xlfn.XLOOKUP(N1616,#REF!,冷暖工资表!B:B))</f>
        <v/>
      </c>
      <c r="K1616" s="126" t="str">
        <f t="shared" si="150"/>
        <v/>
      </c>
      <c r="L1616" s="126" t="str">
        <f t="shared" si="151"/>
        <v/>
      </c>
      <c r="M1616" s="126" t="str">
        <f>IF(Q1616="","",_xlfn.XLOOKUP(Q1616,立项!W:W,立项!H:H))</f>
        <v/>
      </c>
      <c r="N1616" s="130" t="str">
        <f t="shared" si="152"/>
        <v/>
      </c>
      <c r="O1616" s="130" t="str">
        <f t="shared" si="153"/>
        <v/>
      </c>
      <c r="P1616" s="131" t="str">
        <f t="shared" si="154"/>
        <v/>
      </c>
      <c r="Q1616" s="135" t="str">
        <f t="shared" si="155"/>
        <v/>
      </c>
      <c r="R1616" s="103"/>
      <c r="S1616" s="102"/>
      <c r="T1616" s="102"/>
      <c r="U1616" s="102"/>
    </row>
    <row r="1617" s="93" customFormat="1" customHeight="1" spans="2:21">
      <c r="B1617" s="94"/>
      <c r="C1617" s="95"/>
      <c r="D1617" s="95"/>
      <c r="E1617" s="95"/>
      <c r="F1617" s="96"/>
      <c r="G1617" s="97"/>
      <c r="H1617" s="98"/>
      <c r="I1617" s="129" t="str">
        <f>IF(B1617="","",_xlfn.XLOOKUP(N1617,#REF!,#REF!))</f>
        <v/>
      </c>
      <c r="J1617" s="126" t="str">
        <f>IF(B1617="","",_xlfn.XLOOKUP(N1617,#REF!,冷暖工资表!B:B))</f>
        <v/>
      </c>
      <c r="K1617" s="126" t="str">
        <f t="shared" si="150"/>
        <v/>
      </c>
      <c r="L1617" s="126" t="str">
        <f t="shared" si="151"/>
        <v/>
      </c>
      <c r="M1617" s="126" t="str">
        <f>IF(Q1617="","",_xlfn.XLOOKUP(Q1617,立项!W:W,立项!H:H))</f>
        <v/>
      </c>
      <c r="N1617" s="130" t="str">
        <f t="shared" si="152"/>
        <v/>
      </c>
      <c r="O1617" s="130" t="str">
        <f t="shared" si="153"/>
        <v/>
      </c>
      <c r="P1617" s="131" t="str">
        <f t="shared" si="154"/>
        <v/>
      </c>
      <c r="Q1617" s="135" t="str">
        <f t="shared" si="155"/>
        <v/>
      </c>
      <c r="R1617" s="103"/>
      <c r="S1617" s="102"/>
      <c r="T1617" s="102"/>
      <c r="U1617" s="102"/>
    </row>
    <row r="1618" s="93" customFormat="1" customHeight="1" spans="2:21">
      <c r="B1618" s="94"/>
      <c r="C1618" s="95"/>
      <c r="D1618" s="95"/>
      <c r="E1618" s="95"/>
      <c r="F1618" s="96"/>
      <c r="G1618" s="97"/>
      <c r="H1618" s="98"/>
      <c r="I1618" s="129" t="str">
        <f>IF(B1618="","",_xlfn.XLOOKUP(N1618,#REF!,#REF!))</f>
        <v/>
      </c>
      <c r="J1618" s="126" t="str">
        <f>IF(B1618="","",_xlfn.XLOOKUP(N1618,#REF!,冷暖工资表!B:B))</f>
        <v/>
      </c>
      <c r="K1618" s="126" t="str">
        <f t="shared" si="150"/>
        <v/>
      </c>
      <c r="L1618" s="126" t="str">
        <f t="shared" si="151"/>
        <v/>
      </c>
      <c r="M1618" s="126" t="str">
        <f>IF(Q1618="","",_xlfn.XLOOKUP(Q1618,立项!W:W,立项!H:H))</f>
        <v/>
      </c>
      <c r="N1618" s="130" t="str">
        <f t="shared" si="152"/>
        <v/>
      </c>
      <c r="O1618" s="130" t="str">
        <f t="shared" si="153"/>
        <v/>
      </c>
      <c r="P1618" s="131" t="str">
        <f t="shared" si="154"/>
        <v/>
      </c>
      <c r="Q1618" s="135" t="str">
        <f t="shared" si="155"/>
        <v/>
      </c>
      <c r="R1618" s="103"/>
      <c r="S1618" s="102"/>
      <c r="T1618" s="102"/>
      <c r="U1618" s="102"/>
    </row>
    <row r="1619" s="93" customFormat="1" customHeight="1" spans="2:21">
      <c r="B1619" s="94"/>
      <c r="C1619" s="95"/>
      <c r="D1619" s="95"/>
      <c r="E1619" s="95"/>
      <c r="F1619" s="96"/>
      <c r="G1619" s="97"/>
      <c r="H1619" s="98"/>
      <c r="I1619" s="129" t="str">
        <f>IF(B1619="","",_xlfn.XLOOKUP(N1619,#REF!,#REF!))</f>
        <v/>
      </c>
      <c r="J1619" s="126" t="str">
        <f>IF(B1619="","",_xlfn.XLOOKUP(N1619,#REF!,冷暖工资表!B:B))</f>
        <v/>
      </c>
      <c r="K1619" s="126" t="str">
        <f t="shared" si="150"/>
        <v/>
      </c>
      <c r="L1619" s="126" t="str">
        <f t="shared" si="151"/>
        <v/>
      </c>
      <c r="M1619" s="126" t="str">
        <f>IF(Q1619="","",_xlfn.XLOOKUP(Q1619,立项!W:W,立项!H:H))</f>
        <v/>
      </c>
      <c r="N1619" s="130" t="str">
        <f t="shared" si="152"/>
        <v/>
      </c>
      <c r="O1619" s="130" t="str">
        <f t="shared" si="153"/>
        <v/>
      </c>
      <c r="P1619" s="131" t="str">
        <f t="shared" si="154"/>
        <v/>
      </c>
      <c r="Q1619" s="135" t="str">
        <f t="shared" si="155"/>
        <v/>
      </c>
      <c r="R1619" s="103"/>
      <c r="S1619" s="102"/>
      <c r="T1619" s="102"/>
      <c r="U1619" s="102"/>
    </row>
    <row r="1620" s="93" customFormat="1" customHeight="1" spans="2:21">
      <c r="B1620" s="94"/>
      <c r="C1620" s="95"/>
      <c r="D1620" s="95"/>
      <c r="E1620" s="95"/>
      <c r="F1620" s="96"/>
      <c r="G1620" s="97"/>
      <c r="H1620" s="98"/>
      <c r="I1620" s="129" t="str">
        <f>IF(B1620="","",_xlfn.XLOOKUP(N1620,#REF!,#REF!))</f>
        <v/>
      </c>
      <c r="J1620" s="126" t="str">
        <f>IF(B1620="","",_xlfn.XLOOKUP(N1620,#REF!,冷暖工资表!B:B))</f>
        <v/>
      </c>
      <c r="K1620" s="126" t="str">
        <f t="shared" si="150"/>
        <v/>
      </c>
      <c r="L1620" s="126" t="str">
        <f t="shared" si="151"/>
        <v/>
      </c>
      <c r="M1620" s="126" t="str">
        <f>IF(Q1620="","",_xlfn.XLOOKUP(Q1620,立项!W:W,立项!H:H))</f>
        <v/>
      </c>
      <c r="N1620" s="130" t="str">
        <f t="shared" si="152"/>
        <v/>
      </c>
      <c r="O1620" s="130" t="str">
        <f t="shared" si="153"/>
        <v/>
      </c>
      <c r="P1620" s="131" t="str">
        <f t="shared" si="154"/>
        <v/>
      </c>
      <c r="Q1620" s="135" t="str">
        <f t="shared" si="155"/>
        <v/>
      </c>
      <c r="R1620" s="103"/>
      <c r="S1620" s="102"/>
      <c r="T1620" s="102"/>
      <c r="U1620" s="102"/>
    </row>
    <row r="1621" s="93" customFormat="1" customHeight="1" spans="2:21">
      <c r="B1621" s="94"/>
      <c r="C1621" s="95"/>
      <c r="D1621" s="95"/>
      <c r="E1621" s="95"/>
      <c r="F1621" s="96"/>
      <c r="G1621" s="97"/>
      <c r="H1621" s="98"/>
      <c r="I1621" s="129" t="str">
        <f>IF(B1621="","",_xlfn.XLOOKUP(N1621,#REF!,#REF!))</f>
        <v/>
      </c>
      <c r="J1621" s="126" t="str">
        <f>IF(B1621="","",_xlfn.XLOOKUP(N1621,#REF!,冷暖工资表!B:B))</f>
        <v/>
      </c>
      <c r="K1621" s="126" t="str">
        <f t="shared" si="150"/>
        <v/>
      </c>
      <c r="L1621" s="126" t="str">
        <f t="shared" si="151"/>
        <v/>
      </c>
      <c r="M1621" s="126" t="str">
        <f>IF(Q1621="","",_xlfn.XLOOKUP(Q1621,立项!W:W,立项!H:H))</f>
        <v/>
      </c>
      <c r="N1621" s="130" t="str">
        <f t="shared" si="152"/>
        <v/>
      </c>
      <c r="O1621" s="130" t="str">
        <f t="shared" si="153"/>
        <v/>
      </c>
      <c r="P1621" s="131" t="str">
        <f t="shared" si="154"/>
        <v/>
      </c>
      <c r="Q1621" s="135" t="str">
        <f t="shared" si="155"/>
        <v/>
      </c>
      <c r="R1621" s="103"/>
      <c r="S1621" s="102"/>
      <c r="T1621" s="102"/>
      <c r="U1621" s="102"/>
    </row>
    <row r="1622" s="93" customFormat="1" customHeight="1" spans="2:21">
      <c r="B1622" s="94"/>
      <c r="C1622" s="95"/>
      <c r="D1622" s="95"/>
      <c r="E1622" s="95"/>
      <c r="F1622" s="96"/>
      <c r="G1622" s="97"/>
      <c r="H1622" s="98"/>
      <c r="I1622" s="129" t="str">
        <f>IF(B1622="","",_xlfn.XLOOKUP(N1622,#REF!,#REF!))</f>
        <v/>
      </c>
      <c r="J1622" s="126" t="str">
        <f>IF(B1622="","",_xlfn.XLOOKUP(N1622,#REF!,冷暖工资表!B:B))</f>
        <v/>
      </c>
      <c r="K1622" s="126" t="str">
        <f t="shared" si="150"/>
        <v/>
      </c>
      <c r="L1622" s="126" t="str">
        <f t="shared" si="151"/>
        <v/>
      </c>
      <c r="M1622" s="126" t="str">
        <f>IF(Q1622="","",_xlfn.XLOOKUP(Q1622,立项!W:W,立项!H:H))</f>
        <v/>
      </c>
      <c r="N1622" s="130" t="str">
        <f t="shared" si="152"/>
        <v/>
      </c>
      <c r="O1622" s="130" t="str">
        <f t="shared" si="153"/>
        <v/>
      </c>
      <c r="P1622" s="131" t="str">
        <f t="shared" si="154"/>
        <v/>
      </c>
      <c r="Q1622" s="135" t="str">
        <f t="shared" si="155"/>
        <v/>
      </c>
      <c r="R1622" s="103"/>
      <c r="S1622" s="102"/>
      <c r="T1622" s="102"/>
      <c r="U1622" s="102"/>
    </row>
    <row r="1623" s="93" customFormat="1" customHeight="1" spans="2:21">
      <c r="B1623" s="94"/>
      <c r="C1623" s="95"/>
      <c r="D1623" s="95"/>
      <c r="E1623" s="95"/>
      <c r="F1623" s="96"/>
      <c r="G1623" s="97"/>
      <c r="H1623" s="98"/>
      <c r="I1623" s="129" t="str">
        <f>IF(B1623="","",_xlfn.XLOOKUP(N1623,#REF!,#REF!))</f>
        <v/>
      </c>
      <c r="J1623" s="126" t="str">
        <f>IF(B1623="","",_xlfn.XLOOKUP(N1623,#REF!,冷暖工资表!B:B))</f>
        <v/>
      </c>
      <c r="K1623" s="126" t="str">
        <f t="shared" si="150"/>
        <v/>
      </c>
      <c r="L1623" s="126" t="str">
        <f t="shared" si="151"/>
        <v/>
      </c>
      <c r="M1623" s="126" t="str">
        <f>IF(Q1623="","",_xlfn.XLOOKUP(Q1623,立项!W:W,立项!H:H))</f>
        <v/>
      </c>
      <c r="N1623" s="130" t="str">
        <f t="shared" si="152"/>
        <v/>
      </c>
      <c r="O1623" s="130" t="str">
        <f t="shared" si="153"/>
        <v/>
      </c>
      <c r="P1623" s="131" t="str">
        <f t="shared" si="154"/>
        <v/>
      </c>
      <c r="Q1623" s="135" t="str">
        <f t="shared" si="155"/>
        <v/>
      </c>
      <c r="R1623" s="103"/>
      <c r="S1623" s="102"/>
      <c r="T1623" s="102"/>
      <c r="U1623" s="102"/>
    </row>
    <row r="1624" s="93" customFormat="1" customHeight="1" spans="2:21">
      <c r="B1624" s="94"/>
      <c r="C1624" s="95"/>
      <c r="D1624" s="95"/>
      <c r="E1624" s="95"/>
      <c r="F1624" s="96"/>
      <c r="G1624" s="97"/>
      <c r="H1624" s="98"/>
      <c r="I1624" s="129" t="str">
        <f>IF(B1624="","",_xlfn.XLOOKUP(N1624,#REF!,#REF!))</f>
        <v/>
      </c>
      <c r="J1624" s="126" t="str">
        <f>IF(B1624="","",_xlfn.XLOOKUP(N1624,#REF!,冷暖工资表!B:B))</f>
        <v/>
      </c>
      <c r="K1624" s="126" t="str">
        <f t="shared" si="150"/>
        <v/>
      </c>
      <c r="L1624" s="126" t="str">
        <f t="shared" si="151"/>
        <v/>
      </c>
      <c r="M1624" s="126" t="str">
        <f>IF(Q1624="","",_xlfn.XLOOKUP(Q1624,立项!W:W,立项!H:H))</f>
        <v/>
      </c>
      <c r="N1624" s="130" t="str">
        <f t="shared" si="152"/>
        <v/>
      </c>
      <c r="O1624" s="130" t="str">
        <f t="shared" si="153"/>
        <v/>
      </c>
      <c r="P1624" s="131" t="str">
        <f t="shared" si="154"/>
        <v/>
      </c>
      <c r="Q1624" s="135" t="str">
        <f t="shared" si="155"/>
        <v/>
      </c>
      <c r="R1624" s="103"/>
      <c r="S1624" s="102"/>
      <c r="T1624" s="102"/>
      <c r="U1624" s="102"/>
    </row>
    <row r="1625" s="93" customFormat="1" customHeight="1" spans="2:21">
      <c r="B1625" s="94"/>
      <c r="C1625" s="95"/>
      <c r="D1625" s="95"/>
      <c r="E1625" s="95"/>
      <c r="F1625" s="96"/>
      <c r="G1625" s="97"/>
      <c r="H1625" s="98"/>
      <c r="I1625" s="129" t="str">
        <f>IF(B1625="","",_xlfn.XLOOKUP(N1625,#REF!,#REF!))</f>
        <v/>
      </c>
      <c r="J1625" s="126" t="str">
        <f>IF(B1625="","",_xlfn.XLOOKUP(N1625,#REF!,冷暖工资表!B:B))</f>
        <v/>
      </c>
      <c r="K1625" s="126" t="str">
        <f t="shared" si="150"/>
        <v/>
      </c>
      <c r="L1625" s="126" t="str">
        <f t="shared" si="151"/>
        <v/>
      </c>
      <c r="M1625" s="126" t="str">
        <f>IF(Q1625="","",_xlfn.XLOOKUP(Q1625,立项!W:W,立项!H:H))</f>
        <v/>
      </c>
      <c r="N1625" s="130" t="str">
        <f t="shared" si="152"/>
        <v/>
      </c>
      <c r="O1625" s="130" t="str">
        <f t="shared" si="153"/>
        <v/>
      </c>
      <c r="P1625" s="131" t="str">
        <f t="shared" si="154"/>
        <v/>
      </c>
      <c r="Q1625" s="135" t="str">
        <f t="shared" si="155"/>
        <v/>
      </c>
      <c r="R1625" s="103"/>
      <c r="S1625" s="102"/>
      <c r="T1625" s="102"/>
      <c r="U1625" s="102"/>
    </row>
    <row r="1626" s="93" customFormat="1" customHeight="1" spans="2:21">
      <c r="B1626" s="94"/>
      <c r="C1626" s="95"/>
      <c r="D1626" s="95"/>
      <c r="E1626" s="95"/>
      <c r="F1626" s="96"/>
      <c r="G1626" s="97"/>
      <c r="H1626" s="98"/>
      <c r="I1626" s="129" t="str">
        <f>IF(B1626="","",_xlfn.XLOOKUP(N1626,#REF!,#REF!))</f>
        <v/>
      </c>
      <c r="J1626" s="126" t="str">
        <f>IF(B1626="","",_xlfn.XLOOKUP(N1626,#REF!,冷暖工资表!B:B))</f>
        <v/>
      </c>
      <c r="K1626" s="126" t="str">
        <f t="shared" si="150"/>
        <v/>
      </c>
      <c r="L1626" s="126" t="str">
        <f t="shared" si="151"/>
        <v/>
      </c>
      <c r="M1626" s="126" t="str">
        <f>IF(Q1626="","",_xlfn.XLOOKUP(Q1626,立项!W:W,立项!H:H))</f>
        <v/>
      </c>
      <c r="N1626" s="130" t="str">
        <f t="shared" si="152"/>
        <v/>
      </c>
      <c r="O1626" s="130" t="str">
        <f t="shared" si="153"/>
        <v/>
      </c>
      <c r="P1626" s="131" t="str">
        <f t="shared" si="154"/>
        <v/>
      </c>
      <c r="Q1626" s="135" t="str">
        <f t="shared" si="155"/>
        <v/>
      </c>
      <c r="R1626" s="103"/>
      <c r="S1626" s="102"/>
      <c r="T1626" s="102"/>
      <c r="U1626" s="102"/>
    </row>
    <row r="1627" s="93" customFormat="1" customHeight="1" spans="2:21">
      <c r="B1627" s="94"/>
      <c r="C1627" s="95"/>
      <c r="D1627" s="95"/>
      <c r="E1627" s="95"/>
      <c r="F1627" s="96"/>
      <c r="G1627" s="97"/>
      <c r="H1627" s="98"/>
      <c r="I1627" s="129" t="str">
        <f>IF(B1627="","",_xlfn.XLOOKUP(N1627,#REF!,#REF!))</f>
        <v/>
      </c>
      <c r="J1627" s="126" t="str">
        <f>IF(B1627="","",_xlfn.XLOOKUP(N1627,#REF!,冷暖工资表!B:B))</f>
        <v/>
      </c>
      <c r="K1627" s="126" t="str">
        <f t="shared" si="150"/>
        <v/>
      </c>
      <c r="L1627" s="126" t="str">
        <f t="shared" si="151"/>
        <v/>
      </c>
      <c r="M1627" s="126" t="str">
        <f>IF(Q1627="","",_xlfn.XLOOKUP(Q1627,立项!W:W,立项!H:H))</f>
        <v/>
      </c>
      <c r="N1627" s="130" t="str">
        <f t="shared" si="152"/>
        <v/>
      </c>
      <c r="O1627" s="130" t="str">
        <f t="shared" si="153"/>
        <v/>
      </c>
      <c r="P1627" s="131" t="str">
        <f t="shared" si="154"/>
        <v/>
      </c>
      <c r="Q1627" s="135" t="str">
        <f t="shared" si="155"/>
        <v/>
      </c>
      <c r="R1627" s="103"/>
      <c r="S1627" s="102"/>
      <c r="T1627" s="102"/>
      <c r="U1627" s="102"/>
    </row>
    <row r="1628" s="93" customFormat="1" customHeight="1" spans="2:21">
      <c r="B1628" s="94"/>
      <c r="C1628" s="95"/>
      <c r="D1628" s="95"/>
      <c r="E1628" s="95"/>
      <c r="F1628" s="96"/>
      <c r="G1628" s="97"/>
      <c r="H1628" s="98"/>
      <c r="I1628" s="129" t="str">
        <f>IF(B1628="","",_xlfn.XLOOKUP(N1628,#REF!,#REF!))</f>
        <v/>
      </c>
      <c r="J1628" s="126" t="str">
        <f>IF(B1628="","",_xlfn.XLOOKUP(N1628,#REF!,冷暖工资表!B:B))</f>
        <v/>
      </c>
      <c r="K1628" s="126" t="str">
        <f t="shared" si="150"/>
        <v/>
      </c>
      <c r="L1628" s="126" t="str">
        <f t="shared" si="151"/>
        <v/>
      </c>
      <c r="M1628" s="126" t="str">
        <f>IF(Q1628="","",_xlfn.XLOOKUP(Q1628,立项!W:W,立项!H:H))</f>
        <v/>
      </c>
      <c r="N1628" s="130" t="str">
        <f t="shared" si="152"/>
        <v/>
      </c>
      <c r="O1628" s="130" t="str">
        <f t="shared" si="153"/>
        <v/>
      </c>
      <c r="P1628" s="131" t="str">
        <f t="shared" si="154"/>
        <v/>
      </c>
      <c r="Q1628" s="135" t="str">
        <f t="shared" si="155"/>
        <v/>
      </c>
      <c r="R1628" s="103"/>
      <c r="S1628" s="102"/>
      <c r="T1628" s="102"/>
      <c r="U1628" s="102"/>
    </row>
    <row r="1629" s="93" customFormat="1" customHeight="1" spans="2:21">
      <c r="B1629" s="94"/>
      <c r="C1629" s="95"/>
      <c r="D1629" s="95"/>
      <c r="E1629" s="95"/>
      <c r="F1629" s="96"/>
      <c r="G1629" s="97"/>
      <c r="H1629" s="98"/>
      <c r="I1629" s="129" t="str">
        <f>IF(B1629="","",_xlfn.XLOOKUP(N1629,#REF!,#REF!))</f>
        <v/>
      </c>
      <c r="J1629" s="126" t="str">
        <f>IF(B1629="","",_xlfn.XLOOKUP(N1629,#REF!,冷暖工资表!B:B))</f>
        <v/>
      </c>
      <c r="K1629" s="126" t="str">
        <f t="shared" si="150"/>
        <v/>
      </c>
      <c r="L1629" s="126" t="str">
        <f t="shared" si="151"/>
        <v/>
      </c>
      <c r="M1629" s="126" t="str">
        <f>IF(Q1629="","",_xlfn.XLOOKUP(Q1629,立项!W:W,立项!H:H))</f>
        <v/>
      </c>
      <c r="N1629" s="130" t="str">
        <f t="shared" si="152"/>
        <v/>
      </c>
      <c r="O1629" s="130" t="str">
        <f t="shared" si="153"/>
        <v/>
      </c>
      <c r="P1629" s="131" t="str">
        <f t="shared" si="154"/>
        <v/>
      </c>
      <c r="Q1629" s="135" t="str">
        <f t="shared" si="155"/>
        <v/>
      </c>
      <c r="R1629" s="103"/>
      <c r="S1629" s="102"/>
      <c r="T1629" s="102"/>
      <c r="U1629" s="102"/>
    </row>
    <row r="1630" s="93" customFormat="1" customHeight="1" spans="2:21">
      <c r="B1630" s="94"/>
      <c r="C1630" s="95"/>
      <c r="D1630" s="95"/>
      <c r="E1630" s="95"/>
      <c r="F1630" s="96"/>
      <c r="G1630" s="97"/>
      <c r="H1630" s="98"/>
      <c r="I1630" s="129" t="str">
        <f>IF(B1630="","",_xlfn.XLOOKUP(N1630,#REF!,#REF!))</f>
        <v/>
      </c>
      <c r="J1630" s="126" t="str">
        <f>IF(B1630="","",_xlfn.XLOOKUP(N1630,#REF!,冷暖工资表!B:B))</f>
        <v/>
      </c>
      <c r="K1630" s="126" t="str">
        <f t="shared" si="150"/>
        <v/>
      </c>
      <c r="L1630" s="126" t="str">
        <f t="shared" si="151"/>
        <v/>
      </c>
      <c r="M1630" s="126" t="str">
        <f>IF(Q1630="","",_xlfn.XLOOKUP(Q1630,立项!W:W,立项!H:H))</f>
        <v/>
      </c>
      <c r="N1630" s="130" t="str">
        <f t="shared" si="152"/>
        <v/>
      </c>
      <c r="O1630" s="130" t="str">
        <f t="shared" si="153"/>
        <v/>
      </c>
      <c r="P1630" s="131" t="str">
        <f t="shared" si="154"/>
        <v/>
      </c>
      <c r="Q1630" s="135" t="str">
        <f t="shared" si="155"/>
        <v/>
      </c>
      <c r="R1630" s="103"/>
      <c r="S1630" s="102"/>
      <c r="T1630" s="102"/>
      <c r="U1630" s="102"/>
    </row>
    <row r="1631" s="93" customFormat="1" customHeight="1" spans="2:21">
      <c r="B1631" s="94"/>
      <c r="C1631" s="95"/>
      <c r="D1631" s="95"/>
      <c r="E1631" s="95"/>
      <c r="F1631" s="96"/>
      <c r="G1631" s="97"/>
      <c r="H1631" s="98"/>
      <c r="I1631" s="129" t="str">
        <f>IF(B1631="","",_xlfn.XLOOKUP(N1631,#REF!,#REF!))</f>
        <v/>
      </c>
      <c r="J1631" s="126" t="str">
        <f>IF(B1631="","",_xlfn.XLOOKUP(N1631,#REF!,冷暖工资表!B:B))</f>
        <v/>
      </c>
      <c r="K1631" s="126" t="str">
        <f t="shared" si="150"/>
        <v/>
      </c>
      <c r="L1631" s="126" t="str">
        <f t="shared" si="151"/>
        <v/>
      </c>
      <c r="M1631" s="126" t="str">
        <f>IF(Q1631="","",_xlfn.XLOOKUP(Q1631,立项!W:W,立项!H:H))</f>
        <v/>
      </c>
      <c r="N1631" s="130" t="str">
        <f t="shared" si="152"/>
        <v/>
      </c>
      <c r="O1631" s="130" t="str">
        <f t="shared" si="153"/>
        <v/>
      </c>
      <c r="P1631" s="131" t="str">
        <f t="shared" si="154"/>
        <v/>
      </c>
      <c r="Q1631" s="135" t="str">
        <f t="shared" si="155"/>
        <v/>
      </c>
      <c r="R1631" s="103"/>
      <c r="S1631" s="102"/>
      <c r="T1631" s="102"/>
      <c r="U1631" s="102"/>
    </row>
    <row r="1632" s="93" customFormat="1" customHeight="1" spans="2:21">
      <c r="B1632" s="94"/>
      <c r="C1632" s="95"/>
      <c r="D1632" s="95"/>
      <c r="E1632" s="95"/>
      <c r="F1632" s="96"/>
      <c r="G1632" s="97"/>
      <c r="H1632" s="98"/>
      <c r="I1632" s="129" t="str">
        <f>IF(B1632="","",_xlfn.XLOOKUP(N1632,#REF!,#REF!))</f>
        <v/>
      </c>
      <c r="J1632" s="126" t="str">
        <f>IF(B1632="","",_xlfn.XLOOKUP(N1632,#REF!,冷暖工资表!B:B))</f>
        <v/>
      </c>
      <c r="K1632" s="126" t="str">
        <f t="shared" si="150"/>
        <v/>
      </c>
      <c r="L1632" s="126" t="str">
        <f t="shared" si="151"/>
        <v/>
      </c>
      <c r="M1632" s="126" t="str">
        <f>IF(Q1632="","",_xlfn.XLOOKUP(Q1632,立项!W:W,立项!H:H))</f>
        <v/>
      </c>
      <c r="N1632" s="130" t="str">
        <f t="shared" si="152"/>
        <v/>
      </c>
      <c r="O1632" s="130" t="str">
        <f t="shared" si="153"/>
        <v/>
      </c>
      <c r="P1632" s="131" t="str">
        <f t="shared" si="154"/>
        <v/>
      </c>
      <c r="Q1632" s="135" t="str">
        <f t="shared" si="155"/>
        <v/>
      </c>
      <c r="R1632" s="103"/>
      <c r="S1632" s="102"/>
      <c r="T1632" s="102"/>
      <c r="U1632" s="102"/>
    </row>
    <row r="1633" s="93" customFormat="1" customHeight="1" spans="2:21">
      <c r="B1633" s="94"/>
      <c r="C1633" s="95"/>
      <c r="D1633" s="95"/>
      <c r="E1633" s="95"/>
      <c r="F1633" s="96"/>
      <c r="G1633" s="97"/>
      <c r="H1633" s="98"/>
      <c r="I1633" s="129" t="str">
        <f>IF(B1633="","",_xlfn.XLOOKUP(N1633,#REF!,#REF!))</f>
        <v/>
      </c>
      <c r="J1633" s="126" t="str">
        <f>IF(B1633="","",_xlfn.XLOOKUP(N1633,#REF!,冷暖工资表!B:B))</f>
        <v/>
      </c>
      <c r="K1633" s="126" t="str">
        <f t="shared" si="150"/>
        <v/>
      </c>
      <c r="L1633" s="126" t="str">
        <f t="shared" si="151"/>
        <v/>
      </c>
      <c r="M1633" s="126" t="str">
        <f>IF(Q1633="","",_xlfn.XLOOKUP(Q1633,立项!W:W,立项!H:H))</f>
        <v/>
      </c>
      <c r="N1633" s="130" t="str">
        <f t="shared" si="152"/>
        <v/>
      </c>
      <c r="O1633" s="130" t="str">
        <f t="shared" si="153"/>
        <v/>
      </c>
      <c r="P1633" s="131" t="str">
        <f t="shared" si="154"/>
        <v/>
      </c>
      <c r="Q1633" s="135" t="str">
        <f t="shared" si="155"/>
        <v/>
      </c>
      <c r="R1633" s="103"/>
      <c r="S1633" s="102"/>
      <c r="T1633" s="102"/>
      <c r="U1633" s="102"/>
    </row>
    <row r="1634" s="93" customFormat="1" customHeight="1" spans="2:21">
      <c r="B1634" s="94"/>
      <c r="C1634" s="95"/>
      <c r="D1634" s="95"/>
      <c r="E1634" s="95"/>
      <c r="F1634" s="96"/>
      <c r="G1634" s="97"/>
      <c r="H1634" s="98"/>
      <c r="I1634" s="129" t="str">
        <f>IF(B1634="","",_xlfn.XLOOKUP(N1634,#REF!,#REF!))</f>
        <v/>
      </c>
      <c r="J1634" s="126" t="str">
        <f>IF(B1634="","",_xlfn.XLOOKUP(N1634,#REF!,冷暖工资表!B:B))</f>
        <v/>
      </c>
      <c r="K1634" s="126" t="str">
        <f t="shared" si="150"/>
        <v/>
      </c>
      <c r="L1634" s="126" t="str">
        <f t="shared" si="151"/>
        <v/>
      </c>
      <c r="M1634" s="126" t="str">
        <f>IF(Q1634="","",_xlfn.XLOOKUP(Q1634,立项!W:W,立项!H:H))</f>
        <v/>
      </c>
      <c r="N1634" s="130" t="str">
        <f t="shared" si="152"/>
        <v/>
      </c>
      <c r="O1634" s="130" t="str">
        <f t="shared" si="153"/>
        <v/>
      </c>
      <c r="P1634" s="131" t="str">
        <f t="shared" si="154"/>
        <v/>
      </c>
      <c r="Q1634" s="135" t="str">
        <f t="shared" si="155"/>
        <v/>
      </c>
      <c r="R1634" s="103"/>
      <c r="S1634" s="102"/>
      <c r="T1634" s="102"/>
      <c r="U1634" s="102"/>
    </row>
    <row r="1635" s="93" customFormat="1" customHeight="1" spans="2:21">
      <c r="B1635" s="94"/>
      <c r="C1635" s="95"/>
      <c r="D1635" s="95"/>
      <c r="E1635" s="95"/>
      <c r="F1635" s="96"/>
      <c r="G1635" s="97"/>
      <c r="H1635" s="98"/>
      <c r="I1635" s="129" t="str">
        <f>IF(B1635="","",_xlfn.XLOOKUP(N1635,#REF!,#REF!))</f>
        <v/>
      </c>
      <c r="J1635" s="126" t="str">
        <f>IF(B1635="","",_xlfn.XLOOKUP(N1635,#REF!,冷暖工资表!B:B))</f>
        <v/>
      </c>
      <c r="K1635" s="126" t="str">
        <f t="shared" si="150"/>
        <v/>
      </c>
      <c r="L1635" s="126" t="str">
        <f t="shared" si="151"/>
        <v/>
      </c>
      <c r="M1635" s="126" t="str">
        <f>IF(Q1635="","",_xlfn.XLOOKUP(Q1635,立项!W:W,立项!H:H))</f>
        <v/>
      </c>
      <c r="N1635" s="130" t="str">
        <f t="shared" si="152"/>
        <v/>
      </c>
      <c r="O1635" s="130" t="str">
        <f t="shared" si="153"/>
        <v/>
      </c>
      <c r="P1635" s="131" t="str">
        <f t="shared" si="154"/>
        <v/>
      </c>
      <c r="Q1635" s="135" t="str">
        <f t="shared" si="155"/>
        <v/>
      </c>
      <c r="R1635" s="103"/>
      <c r="S1635" s="102"/>
      <c r="T1635" s="102"/>
      <c r="U1635" s="102"/>
    </row>
    <row r="1636" s="93" customFormat="1" customHeight="1" spans="2:21">
      <c r="B1636" s="94"/>
      <c r="C1636" s="95"/>
      <c r="D1636" s="95"/>
      <c r="E1636" s="95"/>
      <c r="F1636" s="96"/>
      <c r="G1636" s="97"/>
      <c r="H1636" s="98"/>
      <c r="I1636" s="129" t="str">
        <f>IF(B1636="","",_xlfn.XLOOKUP(N1636,#REF!,#REF!))</f>
        <v/>
      </c>
      <c r="J1636" s="126" t="str">
        <f>IF(B1636="","",_xlfn.XLOOKUP(N1636,#REF!,冷暖工资表!B:B))</f>
        <v/>
      </c>
      <c r="K1636" s="126" t="str">
        <f t="shared" si="150"/>
        <v/>
      </c>
      <c r="L1636" s="126" t="str">
        <f t="shared" si="151"/>
        <v/>
      </c>
      <c r="M1636" s="126" t="str">
        <f>IF(Q1636="","",_xlfn.XLOOKUP(Q1636,立项!W:W,立项!H:H))</f>
        <v/>
      </c>
      <c r="N1636" s="130" t="str">
        <f t="shared" si="152"/>
        <v/>
      </c>
      <c r="O1636" s="130" t="str">
        <f t="shared" si="153"/>
        <v/>
      </c>
      <c r="P1636" s="131" t="str">
        <f t="shared" si="154"/>
        <v/>
      </c>
      <c r="Q1636" s="135" t="str">
        <f t="shared" si="155"/>
        <v/>
      </c>
      <c r="R1636" s="103"/>
      <c r="S1636" s="102"/>
      <c r="T1636" s="102"/>
      <c r="U1636" s="102"/>
    </row>
    <row r="1637" s="93" customFormat="1" customHeight="1" spans="2:21">
      <c r="B1637" s="94"/>
      <c r="C1637" s="95"/>
      <c r="D1637" s="95"/>
      <c r="E1637" s="95"/>
      <c r="F1637" s="96"/>
      <c r="G1637" s="97"/>
      <c r="H1637" s="98"/>
      <c r="I1637" s="129" t="str">
        <f>IF(B1637="","",_xlfn.XLOOKUP(N1637,#REF!,#REF!))</f>
        <v/>
      </c>
      <c r="J1637" s="126" t="str">
        <f>IF(B1637="","",_xlfn.XLOOKUP(N1637,#REF!,冷暖工资表!B:B))</f>
        <v/>
      </c>
      <c r="K1637" s="126" t="str">
        <f t="shared" si="150"/>
        <v/>
      </c>
      <c r="L1637" s="126" t="str">
        <f t="shared" si="151"/>
        <v/>
      </c>
      <c r="M1637" s="126" t="str">
        <f>IF(Q1637="","",_xlfn.XLOOKUP(Q1637,立项!W:W,立项!H:H))</f>
        <v/>
      </c>
      <c r="N1637" s="130" t="str">
        <f t="shared" si="152"/>
        <v/>
      </c>
      <c r="O1637" s="130" t="str">
        <f t="shared" si="153"/>
        <v/>
      </c>
      <c r="P1637" s="131" t="str">
        <f t="shared" si="154"/>
        <v/>
      </c>
      <c r="Q1637" s="135" t="str">
        <f t="shared" si="155"/>
        <v/>
      </c>
      <c r="R1637" s="103"/>
      <c r="S1637" s="102"/>
      <c r="T1637" s="102"/>
      <c r="U1637" s="102"/>
    </row>
    <row r="1638" s="93" customFormat="1" customHeight="1" spans="2:21">
      <c r="B1638" s="94"/>
      <c r="C1638" s="95"/>
      <c r="D1638" s="95"/>
      <c r="E1638" s="95"/>
      <c r="F1638" s="96"/>
      <c r="G1638" s="97"/>
      <c r="H1638" s="98"/>
      <c r="I1638" s="129" t="str">
        <f>IF(B1638="","",_xlfn.XLOOKUP(N1638,#REF!,#REF!))</f>
        <v/>
      </c>
      <c r="J1638" s="126" t="str">
        <f>IF(B1638="","",_xlfn.XLOOKUP(N1638,#REF!,冷暖工资表!B:B))</f>
        <v/>
      </c>
      <c r="K1638" s="126" t="str">
        <f t="shared" si="150"/>
        <v/>
      </c>
      <c r="L1638" s="126" t="str">
        <f t="shared" si="151"/>
        <v/>
      </c>
      <c r="M1638" s="126" t="str">
        <f>IF(Q1638="","",_xlfn.XLOOKUP(Q1638,立项!W:W,立项!H:H))</f>
        <v/>
      </c>
      <c r="N1638" s="130" t="str">
        <f t="shared" si="152"/>
        <v/>
      </c>
      <c r="O1638" s="130" t="str">
        <f t="shared" si="153"/>
        <v/>
      </c>
      <c r="P1638" s="131" t="str">
        <f t="shared" si="154"/>
        <v/>
      </c>
      <c r="Q1638" s="135" t="str">
        <f t="shared" si="155"/>
        <v/>
      </c>
      <c r="R1638" s="103"/>
      <c r="S1638" s="102"/>
      <c r="T1638" s="102"/>
      <c r="U1638" s="102"/>
    </row>
    <row r="1639" s="93" customFormat="1" customHeight="1" spans="2:21">
      <c r="B1639" s="94"/>
      <c r="C1639" s="95"/>
      <c r="D1639" s="95"/>
      <c r="E1639" s="95"/>
      <c r="F1639" s="96"/>
      <c r="G1639" s="97"/>
      <c r="H1639" s="98"/>
      <c r="I1639" s="129" t="str">
        <f>IF(B1639="","",_xlfn.XLOOKUP(N1639,#REF!,#REF!))</f>
        <v/>
      </c>
      <c r="J1639" s="126" t="str">
        <f>IF(B1639="","",_xlfn.XLOOKUP(N1639,#REF!,冷暖工资表!B:B))</f>
        <v/>
      </c>
      <c r="K1639" s="126" t="str">
        <f t="shared" si="150"/>
        <v/>
      </c>
      <c r="L1639" s="126" t="str">
        <f t="shared" si="151"/>
        <v/>
      </c>
      <c r="M1639" s="126" t="str">
        <f>IF(Q1639="","",_xlfn.XLOOKUP(Q1639,立项!W:W,立项!H:H))</f>
        <v/>
      </c>
      <c r="N1639" s="130" t="str">
        <f t="shared" si="152"/>
        <v/>
      </c>
      <c r="O1639" s="130" t="str">
        <f t="shared" si="153"/>
        <v/>
      </c>
      <c r="P1639" s="131" t="str">
        <f t="shared" si="154"/>
        <v/>
      </c>
      <c r="Q1639" s="135" t="str">
        <f t="shared" si="155"/>
        <v/>
      </c>
      <c r="R1639" s="103"/>
      <c r="S1639" s="102"/>
      <c r="T1639" s="102"/>
      <c r="U1639" s="102"/>
    </row>
    <row r="1640" s="93" customFormat="1" customHeight="1" spans="2:21">
      <c r="B1640" s="94"/>
      <c r="C1640" s="95"/>
      <c r="D1640" s="95"/>
      <c r="E1640" s="95"/>
      <c r="F1640" s="96"/>
      <c r="G1640" s="97"/>
      <c r="H1640" s="98"/>
      <c r="I1640" s="129" t="str">
        <f>IF(B1640="","",_xlfn.XLOOKUP(N1640,#REF!,#REF!))</f>
        <v/>
      </c>
      <c r="J1640" s="126" t="str">
        <f>IF(B1640="","",_xlfn.XLOOKUP(N1640,#REF!,冷暖工资表!B:B))</f>
        <v/>
      </c>
      <c r="K1640" s="126" t="str">
        <f t="shared" si="150"/>
        <v/>
      </c>
      <c r="L1640" s="126" t="str">
        <f t="shared" si="151"/>
        <v/>
      </c>
      <c r="M1640" s="126" t="str">
        <f>IF(Q1640="","",_xlfn.XLOOKUP(Q1640,立项!W:W,立项!H:H))</f>
        <v/>
      </c>
      <c r="N1640" s="130" t="str">
        <f t="shared" si="152"/>
        <v/>
      </c>
      <c r="O1640" s="130" t="str">
        <f t="shared" si="153"/>
        <v/>
      </c>
      <c r="P1640" s="131" t="str">
        <f t="shared" si="154"/>
        <v/>
      </c>
      <c r="Q1640" s="135" t="str">
        <f t="shared" si="155"/>
        <v/>
      </c>
      <c r="R1640" s="103"/>
      <c r="S1640" s="102"/>
      <c r="T1640" s="102"/>
      <c r="U1640" s="102"/>
    </row>
    <row r="1641" s="93" customFormat="1" customHeight="1" spans="2:21">
      <c r="B1641" s="94"/>
      <c r="C1641" s="95"/>
      <c r="D1641" s="95"/>
      <c r="E1641" s="95"/>
      <c r="F1641" s="96"/>
      <c r="G1641" s="97"/>
      <c r="H1641" s="98"/>
      <c r="I1641" s="129" t="str">
        <f>IF(B1641="","",_xlfn.XLOOKUP(N1641,#REF!,#REF!))</f>
        <v/>
      </c>
      <c r="J1641" s="126" t="str">
        <f>IF(B1641="","",_xlfn.XLOOKUP(N1641,#REF!,冷暖工资表!B:B))</f>
        <v/>
      </c>
      <c r="K1641" s="126" t="str">
        <f t="shared" si="150"/>
        <v/>
      </c>
      <c r="L1641" s="126" t="str">
        <f t="shared" si="151"/>
        <v/>
      </c>
      <c r="M1641" s="126" t="str">
        <f>IF(Q1641="","",_xlfn.XLOOKUP(Q1641,立项!W:W,立项!H:H))</f>
        <v/>
      </c>
      <c r="N1641" s="130" t="str">
        <f t="shared" si="152"/>
        <v/>
      </c>
      <c r="O1641" s="130" t="str">
        <f t="shared" si="153"/>
        <v/>
      </c>
      <c r="P1641" s="131" t="str">
        <f t="shared" si="154"/>
        <v/>
      </c>
      <c r="Q1641" s="135" t="str">
        <f t="shared" si="155"/>
        <v/>
      </c>
      <c r="R1641" s="103"/>
      <c r="S1641" s="102"/>
      <c r="T1641" s="102"/>
      <c r="U1641" s="102"/>
    </row>
    <row r="1642" s="93" customFormat="1" customHeight="1" spans="2:21">
      <c r="B1642" s="94"/>
      <c r="C1642" s="95"/>
      <c r="D1642" s="95"/>
      <c r="E1642" s="95"/>
      <c r="F1642" s="96"/>
      <c r="G1642" s="97"/>
      <c r="H1642" s="98"/>
      <c r="I1642" s="129" t="str">
        <f>IF(B1642="","",_xlfn.XLOOKUP(N1642,#REF!,#REF!))</f>
        <v/>
      </c>
      <c r="J1642" s="126" t="str">
        <f>IF(B1642="","",_xlfn.XLOOKUP(N1642,#REF!,冷暖工资表!B:B))</f>
        <v/>
      </c>
      <c r="K1642" s="126" t="str">
        <f t="shared" si="150"/>
        <v/>
      </c>
      <c r="L1642" s="126" t="str">
        <f t="shared" si="151"/>
        <v/>
      </c>
      <c r="M1642" s="126" t="str">
        <f>IF(Q1642="","",_xlfn.XLOOKUP(Q1642,立项!W:W,立项!H:H))</f>
        <v/>
      </c>
      <c r="N1642" s="130" t="str">
        <f t="shared" si="152"/>
        <v/>
      </c>
      <c r="O1642" s="130" t="str">
        <f t="shared" si="153"/>
        <v/>
      </c>
      <c r="P1642" s="131" t="str">
        <f t="shared" si="154"/>
        <v/>
      </c>
      <c r="Q1642" s="135" t="str">
        <f t="shared" si="155"/>
        <v/>
      </c>
      <c r="R1642" s="103"/>
      <c r="S1642" s="102"/>
      <c r="T1642" s="102"/>
      <c r="U1642" s="102"/>
    </row>
    <row r="1643" s="93" customFormat="1" customHeight="1" spans="2:21">
      <c r="B1643" s="94"/>
      <c r="C1643" s="95"/>
      <c r="D1643" s="95"/>
      <c r="E1643" s="95"/>
      <c r="F1643" s="96"/>
      <c r="G1643" s="97"/>
      <c r="H1643" s="98"/>
      <c r="I1643" s="129" t="str">
        <f>IF(B1643="","",_xlfn.XLOOKUP(N1643,#REF!,#REF!))</f>
        <v/>
      </c>
      <c r="J1643" s="126" t="str">
        <f>IF(B1643="","",_xlfn.XLOOKUP(N1643,#REF!,冷暖工资表!B:B))</f>
        <v/>
      </c>
      <c r="K1643" s="126" t="str">
        <f t="shared" si="150"/>
        <v/>
      </c>
      <c r="L1643" s="126" t="str">
        <f t="shared" si="151"/>
        <v/>
      </c>
      <c r="M1643" s="126" t="str">
        <f>IF(Q1643="","",_xlfn.XLOOKUP(Q1643,立项!W:W,立项!H:H))</f>
        <v/>
      </c>
      <c r="N1643" s="130" t="str">
        <f t="shared" si="152"/>
        <v/>
      </c>
      <c r="O1643" s="130" t="str">
        <f t="shared" si="153"/>
        <v/>
      </c>
      <c r="P1643" s="131" t="str">
        <f t="shared" si="154"/>
        <v/>
      </c>
      <c r="Q1643" s="135" t="str">
        <f t="shared" si="155"/>
        <v/>
      </c>
      <c r="R1643" s="103"/>
      <c r="S1643" s="102"/>
      <c r="T1643" s="102"/>
      <c r="U1643" s="102"/>
    </row>
    <row r="1644" s="93" customFormat="1" customHeight="1" spans="2:21">
      <c r="B1644" s="94"/>
      <c r="C1644" s="95"/>
      <c r="D1644" s="95"/>
      <c r="E1644" s="95"/>
      <c r="F1644" s="96"/>
      <c r="G1644" s="97"/>
      <c r="H1644" s="98"/>
      <c r="I1644" s="129" t="str">
        <f>IF(B1644="","",_xlfn.XLOOKUP(N1644,#REF!,#REF!))</f>
        <v/>
      </c>
      <c r="J1644" s="126" t="str">
        <f>IF(B1644="","",_xlfn.XLOOKUP(N1644,#REF!,冷暖工资表!B:B))</f>
        <v/>
      </c>
      <c r="K1644" s="126" t="str">
        <f t="shared" si="150"/>
        <v/>
      </c>
      <c r="L1644" s="126" t="str">
        <f t="shared" si="151"/>
        <v/>
      </c>
      <c r="M1644" s="126" t="str">
        <f>IF(Q1644="","",_xlfn.XLOOKUP(Q1644,立项!W:W,立项!H:H))</f>
        <v/>
      </c>
      <c r="N1644" s="130" t="str">
        <f t="shared" si="152"/>
        <v/>
      </c>
      <c r="O1644" s="130" t="str">
        <f t="shared" si="153"/>
        <v/>
      </c>
      <c r="P1644" s="131" t="str">
        <f t="shared" si="154"/>
        <v/>
      </c>
      <c r="Q1644" s="135" t="str">
        <f t="shared" si="155"/>
        <v/>
      </c>
      <c r="R1644" s="103"/>
      <c r="S1644" s="102"/>
      <c r="T1644" s="102"/>
      <c r="U1644" s="102"/>
    </row>
    <row r="1645" s="93" customFormat="1" customHeight="1" spans="2:21">
      <c r="B1645" s="94"/>
      <c r="C1645" s="95"/>
      <c r="D1645" s="95"/>
      <c r="E1645" s="95"/>
      <c r="F1645" s="96"/>
      <c r="G1645" s="97"/>
      <c r="H1645" s="98"/>
      <c r="I1645" s="129" t="str">
        <f>IF(B1645="","",_xlfn.XLOOKUP(N1645,#REF!,#REF!))</f>
        <v/>
      </c>
      <c r="J1645" s="126" t="str">
        <f>IF(B1645="","",_xlfn.XLOOKUP(N1645,#REF!,冷暖工资表!B:B))</f>
        <v/>
      </c>
      <c r="K1645" s="126" t="str">
        <f t="shared" si="150"/>
        <v/>
      </c>
      <c r="L1645" s="126" t="str">
        <f t="shared" si="151"/>
        <v/>
      </c>
      <c r="M1645" s="126" t="str">
        <f>IF(Q1645="","",_xlfn.XLOOKUP(Q1645,立项!W:W,立项!H:H))</f>
        <v/>
      </c>
      <c r="N1645" s="130" t="str">
        <f t="shared" si="152"/>
        <v/>
      </c>
      <c r="O1645" s="130" t="str">
        <f t="shared" si="153"/>
        <v/>
      </c>
      <c r="P1645" s="131" t="str">
        <f t="shared" si="154"/>
        <v/>
      </c>
      <c r="Q1645" s="135" t="str">
        <f t="shared" si="155"/>
        <v/>
      </c>
      <c r="R1645" s="103"/>
      <c r="S1645" s="102"/>
      <c r="T1645" s="102"/>
      <c r="U1645" s="102"/>
    </row>
    <row r="1646" s="93" customFormat="1" customHeight="1" spans="2:21">
      <c r="B1646" s="94"/>
      <c r="C1646" s="95"/>
      <c r="D1646" s="95"/>
      <c r="E1646" s="95"/>
      <c r="F1646" s="96"/>
      <c r="G1646" s="97"/>
      <c r="H1646" s="98"/>
      <c r="I1646" s="129" t="str">
        <f>IF(B1646="","",_xlfn.XLOOKUP(N1646,#REF!,#REF!))</f>
        <v/>
      </c>
      <c r="J1646" s="126" t="str">
        <f>IF(B1646="","",_xlfn.XLOOKUP(N1646,#REF!,冷暖工资表!B:B))</f>
        <v/>
      </c>
      <c r="K1646" s="126" t="str">
        <f t="shared" si="150"/>
        <v/>
      </c>
      <c r="L1646" s="126" t="str">
        <f t="shared" si="151"/>
        <v/>
      </c>
      <c r="M1646" s="126" t="str">
        <f>IF(Q1646="","",_xlfn.XLOOKUP(Q1646,立项!W:W,立项!H:H))</f>
        <v/>
      </c>
      <c r="N1646" s="130" t="str">
        <f t="shared" si="152"/>
        <v/>
      </c>
      <c r="O1646" s="130" t="str">
        <f t="shared" si="153"/>
        <v/>
      </c>
      <c r="P1646" s="131" t="str">
        <f t="shared" si="154"/>
        <v/>
      </c>
      <c r="Q1646" s="135" t="str">
        <f t="shared" si="155"/>
        <v/>
      </c>
      <c r="R1646" s="103"/>
      <c r="S1646" s="102"/>
      <c r="T1646" s="102"/>
      <c r="U1646" s="102"/>
    </row>
    <row r="1647" s="93" customFormat="1" customHeight="1" spans="2:21">
      <c r="B1647" s="94"/>
      <c r="C1647" s="95"/>
      <c r="D1647" s="95"/>
      <c r="E1647" s="95"/>
      <c r="F1647" s="96"/>
      <c r="G1647" s="97"/>
      <c r="H1647" s="98"/>
      <c r="I1647" s="129" t="str">
        <f>IF(B1647="","",_xlfn.XLOOKUP(N1647,#REF!,#REF!))</f>
        <v/>
      </c>
      <c r="J1647" s="126" t="str">
        <f>IF(B1647="","",_xlfn.XLOOKUP(N1647,#REF!,冷暖工资表!B:B))</f>
        <v/>
      </c>
      <c r="K1647" s="126" t="str">
        <f t="shared" si="150"/>
        <v/>
      </c>
      <c r="L1647" s="126" t="str">
        <f t="shared" si="151"/>
        <v/>
      </c>
      <c r="M1647" s="126" t="str">
        <f>IF(Q1647="","",_xlfn.XLOOKUP(Q1647,立项!W:W,立项!H:H))</f>
        <v/>
      </c>
      <c r="N1647" s="130" t="str">
        <f t="shared" si="152"/>
        <v/>
      </c>
      <c r="O1647" s="130" t="str">
        <f t="shared" si="153"/>
        <v/>
      </c>
      <c r="P1647" s="131" t="str">
        <f t="shared" si="154"/>
        <v/>
      </c>
      <c r="Q1647" s="135" t="str">
        <f t="shared" si="155"/>
        <v/>
      </c>
      <c r="R1647" s="103"/>
      <c r="S1647" s="102"/>
      <c r="T1647" s="102"/>
      <c r="U1647" s="102"/>
    </row>
    <row r="1648" s="93" customFormat="1" customHeight="1" spans="2:21">
      <c r="B1648" s="94"/>
      <c r="C1648" s="95"/>
      <c r="D1648" s="95"/>
      <c r="E1648" s="95"/>
      <c r="F1648" s="96"/>
      <c r="G1648" s="97"/>
      <c r="H1648" s="98"/>
      <c r="I1648" s="129" t="str">
        <f>IF(B1648="","",_xlfn.XLOOKUP(N1648,#REF!,#REF!))</f>
        <v/>
      </c>
      <c r="J1648" s="126" t="str">
        <f>IF(B1648="","",_xlfn.XLOOKUP(N1648,#REF!,冷暖工资表!B:B))</f>
        <v/>
      </c>
      <c r="K1648" s="126" t="str">
        <f t="shared" si="150"/>
        <v/>
      </c>
      <c r="L1648" s="126" t="str">
        <f t="shared" si="151"/>
        <v/>
      </c>
      <c r="M1648" s="126" t="str">
        <f>IF(Q1648="","",_xlfn.XLOOKUP(Q1648,立项!W:W,立项!H:H))</f>
        <v/>
      </c>
      <c r="N1648" s="130" t="str">
        <f t="shared" si="152"/>
        <v/>
      </c>
      <c r="O1648" s="130" t="str">
        <f t="shared" si="153"/>
        <v/>
      </c>
      <c r="P1648" s="131" t="str">
        <f t="shared" si="154"/>
        <v/>
      </c>
      <c r="Q1648" s="135" t="str">
        <f t="shared" si="155"/>
        <v/>
      </c>
      <c r="R1648" s="103"/>
      <c r="S1648" s="102"/>
      <c r="T1648" s="102"/>
      <c r="U1648" s="102"/>
    </row>
    <row r="1649" s="93" customFormat="1" customHeight="1" spans="2:21">
      <c r="B1649" s="94"/>
      <c r="C1649" s="95"/>
      <c r="D1649" s="95"/>
      <c r="E1649" s="95"/>
      <c r="F1649" s="96"/>
      <c r="G1649" s="97"/>
      <c r="H1649" s="98"/>
      <c r="I1649" s="129" t="str">
        <f>IF(B1649="","",_xlfn.XLOOKUP(N1649,#REF!,#REF!))</f>
        <v/>
      </c>
      <c r="J1649" s="126" t="str">
        <f>IF(B1649="","",_xlfn.XLOOKUP(N1649,#REF!,冷暖工资表!B:B))</f>
        <v/>
      </c>
      <c r="K1649" s="126" t="str">
        <f t="shared" si="150"/>
        <v/>
      </c>
      <c r="L1649" s="126" t="str">
        <f t="shared" si="151"/>
        <v/>
      </c>
      <c r="M1649" s="126" t="str">
        <f>IF(Q1649="","",_xlfn.XLOOKUP(Q1649,立项!W:W,立项!H:H))</f>
        <v/>
      </c>
      <c r="N1649" s="130" t="str">
        <f t="shared" si="152"/>
        <v/>
      </c>
      <c r="O1649" s="130" t="str">
        <f t="shared" si="153"/>
        <v/>
      </c>
      <c r="P1649" s="131" t="str">
        <f t="shared" si="154"/>
        <v/>
      </c>
      <c r="Q1649" s="135" t="str">
        <f t="shared" si="155"/>
        <v/>
      </c>
      <c r="R1649" s="103"/>
      <c r="S1649" s="102"/>
      <c r="T1649" s="102"/>
      <c r="U1649" s="102"/>
    </row>
    <row r="1650" s="93" customFormat="1" customHeight="1" spans="2:21">
      <c r="B1650" s="94"/>
      <c r="C1650" s="95"/>
      <c r="D1650" s="95"/>
      <c r="E1650" s="95"/>
      <c r="F1650" s="96"/>
      <c r="G1650" s="97"/>
      <c r="H1650" s="98"/>
      <c r="I1650" s="129" t="str">
        <f>IF(B1650="","",_xlfn.XLOOKUP(N1650,#REF!,#REF!))</f>
        <v/>
      </c>
      <c r="J1650" s="126" t="str">
        <f>IF(B1650="","",_xlfn.XLOOKUP(N1650,#REF!,冷暖工资表!B:B))</f>
        <v/>
      </c>
      <c r="K1650" s="126" t="str">
        <f t="shared" si="150"/>
        <v/>
      </c>
      <c r="L1650" s="126" t="str">
        <f t="shared" si="151"/>
        <v/>
      </c>
      <c r="M1650" s="126" t="str">
        <f>IF(Q1650="","",_xlfn.XLOOKUP(Q1650,立项!W:W,立项!H:H))</f>
        <v/>
      </c>
      <c r="N1650" s="130" t="str">
        <f t="shared" si="152"/>
        <v/>
      </c>
      <c r="O1650" s="130" t="str">
        <f t="shared" si="153"/>
        <v/>
      </c>
      <c r="P1650" s="131" t="str">
        <f t="shared" si="154"/>
        <v/>
      </c>
      <c r="Q1650" s="135" t="str">
        <f t="shared" si="155"/>
        <v/>
      </c>
      <c r="R1650" s="103"/>
      <c r="S1650" s="102"/>
      <c r="T1650" s="102"/>
      <c r="U1650" s="102"/>
    </row>
    <row r="1651" s="93" customFormat="1" customHeight="1" spans="2:21">
      <c r="B1651" s="94"/>
      <c r="C1651" s="95"/>
      <c r="D1651" s="95"/>
      <c r="E1651" s="95"/>
      <c r="F1651" s="96"/>
      <c r="G1651" s="97"/>
      <c r="H1651" s="98"/>
      <c r="I1651" s="129" t="str">
        <f>IF(B1651="","",_xlfn.XLOOKUP(N1651,#REF!,#REF!))</f>
        <v/>
      </c>
      <c r="J1651" s="126" t="str">
        <f>IF(B1651="","",_xlfn.XLOOKUP(N1651,#REF!,冷暖工资表!B:B))</f>
        <v/>
      </c>
      <c r="K1651" s="126" t="str">
        <f t="shared" si="150"/>
        <v/>
      </c>
      <c r="L1651" s="126" t="str">
        <f t="shared" si="151"/>
        <v/>
      </c>
      <c r="M1651" s="126" t="str">
        <f>IF(Q1651="","",_xlfn.XLOOKUP(Q1651,立项!W:W,立项!H:H))</f>
        <v/>
      </c>
      <c r="N1651" s="130" t="str">
        <f t="shared" si="152"/>
        <v/>
      </c>
      <c r="O1651" s="130" t="str">
        <f t="shared" si="153"/>
        <v/>
      </c>
      <c r="P1651" s="131" t="str">
        <f t="shared" si="154"/>
        <v/>
      </c>
      <c r="Q1651" s="135" t="str">
        <f t="shared" si="155"/>
        <v/>
      </c>
      <c r="R1651" s="103"/>
      <c r="S1651" s="102"/>
      <c r="T1651" s="102"/>
      <c r="U1651" s="102"/>
    </row>
    <row r="1652" s="93" customFormat="1" customHeight="1" spans="2:21">
      <c r="B1652" s="94"/>
      <c r="C1652" s="95"/>
      <c r="D1652" s="95"/>
      <c r="E1652" s="95"/>
      <c r="F1652" s="96"/>
      <c r="G1652" s="97"/>
      <c r="H1652" s="98"/>
      <c r="I1652" s="129" t="str">
        <f>IF(B1652="","",_xlfn.XLOOKUP(N1652,#REF!,#REF!))</f>
        <v/>
      </c>
      <c r="J1652" s="126" t="str">
        <f>IF(B1652="","",_xlfn.XLOOKUP(N1652,#REF!,冷暖工资表!B:B))</f>
        <v/>
      </c>
      <c r="K1652" s="126" t="str">
        <f t="shared" si="150"/>
        <v/>
      </c>
      <c r="L1652" s="126" t="str">
        <f t="shared" si="151"/>
        <v/>
      </c>
      <c r="M1652" s="126" t="str">
        <f>IF(Q1652="","",_xlfn.XLOOKUP(Q1652,立项!W:W,立项!H:H))</f>
        <v/>
      </c>
      <c r="N1652" s="130" t="str">
        <f t="shared" si="152"/>
        <v/>
      </c>
      <c r="O1652" s="130" t="str">
        <f t="shared" si="153"/>
        <v/>
      </c>
      <c r="P1652" s="131" t="str">
        <f t="shared" si="154"/>
        <v/>
      </c>
      <c r="Q1652" s="135" t="str">
        <f t="shared" si="155"/>
        <v/>
      </c>
      <c r="R1652" s="103"/>
      <c r="S1652" s="102"/>
      <c r="T1652" s="102"/>
      <c r="U1652" s="102"/>
    </row>
    <row r="1653" s="93" customFormat="1" customHeight="1" spans="2:21">
      <c r="B1653" s="94"/>
      <c r="C1653" s="95"/>
      <c r="D1653" s="95"/>
      <c r="E1653" s="95"/>
      <c r="F1653" s="96"/>
      <c r="G1653" s="97"/>
      <c r="H1653" s="98"/>
      <c r="I1653" s="129" t="str">
        <f>IF(B1653="","",_xlfn.XLOOKUP(N1653,#REF!,#REF!))</f>
        <v/>
      </c>
      <c r="J1653" s="126" t="str">
        <f>IF(B1653="","",_xlfn.XLOOKUP(N1653,#REF!,冷暖工资表!B:B))</f>
        <v/>
      </c>
      <c r="K1653" s="126" t="str">
        <f t="shared" si="150"/>
        <v/>
      </c>
      <c r="L1653" s="126" t="str">
        <f t="shared" si="151"/>
        <v/>
      </c>
      <c r="M1653" s="126" t="str">
        <f>IF(Q1653="","",_xlfn.XLOOKUP(Q1653,立项!W:W,立项!H:H))</f>
        <v/>
      </c>
      <c r="N1653" s="130" t="str">
        <f t="shared" si="152"/>
        <v/>
      </c>
      <c r="O1653" s="130" t="str">
        <f t="shared" si="153"/>
        <v/>
      </c>
      <c r="P1653" s="131" t="str">
        <f t="shared" si="154"/>
        <v/>
      </c>
      <c r="Q1653" s="135" t="str">
        <f t="shared" si="155"/>
        <v/>
      </c>
      <c r="R1653" s="103"/>
      <c r="S1653" s="102"/>
      <c r="T1653" s="102"/>
      <c r="U1653" s="102"/>
    </row>
    <row r="1654" s="93" customFormat="1" customHeight="1" spans="2:21">
      <c r="B1654" s="94"/>
      <c r="C1654" s="95"/>
      <c r="D1654" s="95"/>
      <c r="E1654" s="95"/>
      <c r="F1654" s="96"/>
      <c r="G1654" s="97"/>
      <c r="H1654" s="98"/>
      <c r="I1654" s="129" t="str">
        <f>IF(B1654="","",_xlfn.XLOOKUP(N1654,#REF!,#REF!))</f>
        <v/>
      </c>
      <c r="J1654" s="126" t="str">
        <f>IF(B1654="","",_xlfn.XLOOKUP(N1654,#REF!,冷暖工资表!B:B))</f>
        <v/>
      </c>
      <c r="K1654" s="126" t="str">
        <f t="shared" si="150"/>
        <v/>
      </c>
      <c r="L1654" s="126" t="str">
        <f t="shared" si="151"/>
        <v/>
      </c>
      <c r="M1654" s="126" t="str">
        <f>IF(Q1654="","",_xlfn.XLOOKUP(Q1654,立项!W:W,立项!H:H))</f>
        <v/>
      </c>
      <c r="N1654" s="130" t="str">
        <f t="shared" si="152"/>
        <v/>
      </c>
      <c r="O1654" s="130" t="str">
        <f t="shared" si="153"/>
        <v/>
      </c>
      <c r="P1654" s="131" t="str">
        <f t="shared" si="154"/>
        <v/>
      </c>
      <c r="Q1654" s="135" t="str">
        <f t="shared" si="155"/>
        <v/>
      </c>
      <c r="R1654" s="103"/>
      <c r="S1654" s="102"/>
      <c r="T1654" s="102"/>
      <c r="U1654" s="102"/>
    </row>
    <row r="1655" s="93" customFormat="1" customHeight="1" spans="2:21">
      <c r="B1655" s="94"/>
      <c r="C1655" s="95"/>
      <c r="D1655" s="95"/>
      <c r="E1655" s="95"/>
      <c r="F1655" s="96"/>
      <c r="G1655" s="97"/>
      <c r="H1655" s="98"/>
      <c r="I1655" s="129" t="str">
        <f>IF(B1655="","",_xlfn.XLOOKUP(N1655,#REF!,#REF!))</f>
        <v/>
      </c>
      <c r="J1655" s="126" t="str">
        <f>IF(B1655="","",_xlfn.XLOOKUP(N1655,#REF!,冷暖工资表!B:B))</f>
        <v/>
      </c>
      <c r="K1655" s="126" t="str">
        <f t="shared" si="150"/>
        <v/>
      </c>
      <c r="L1655" s="126" t="str">
        <f t="shared" si="151"/>
        <v/>
      </c>
      <c r="M1655" s="126" t="str">
        <f>IF(Q1655="","",_xlfn.XLOOKUP(Q1655,立项!W:W,立项!H:H))</f>
        <v/>
      </c>
      <c r="N1655" s="130" t="str">
        <f t="shared" si="152"/>
        <v/>
      </c>
      <c r="O1655" s="130" t="str">
        <f t="shared" si="153"/>
        <v/>
      </c>
      <c r="P1655" s="131" t="str">
        <f t="shared" si="154"/>
        <v/>
      </c>
      <c r="Q1655" s="135" t="str">
        <f t="shared" si="155"/>
        <v/>
      </c>
      <c r="R1655" s="103"/>
      <c r="S1655" s="102"/>
      <c r="T1655" s="102"/>
      <c r="U1655" s="102"/>
    </row>
    <row r="1656" s="93" customFormat="1" customHeight="1" spans="2:21">
      <c r="B1656" s="94"/>
      <c r="C1656" s="95"/>
      <c r="D1656" s="95"/>
      <c r="E1656" s="95"/>
      <c r="F1656" s="96"/>
      <c r="G1656" s="97"/>
      <c r="H1656" s="98"/>
      <c r="I1656" s="129" t="str">
        <f>IF(B1656="","",_xlfn.XLOOKUP(N1656,#REF!,#REF!))</f>
        <v/>
      </c>
      <c r="J1656" s="126" t="str">
        <f>IF(B1656="","",_xlfn.XLOOKUP(N1656,#REF!,冷暖工资表!B:B))</f>
        <v/>
      </c>
      <c r="K1656" s="126" t="str">
        <f t="shared" si="150"/>
        <v/>
      </c>
      <c r="L1656" s="126" t="str">
        <f t="shared" si="151"/>
        <v/>
      </c>
      <c r="M1656" s="126" t="str">
        <f>IF(Q1656="","",_xlfn.XLOOKUP(Q1656,立项!W:W,立项!H:H))</f>
        <v/>
      </c>
      <c r="N1656" s="130" t="str">
        <f t="shared" si="152"/>
        <v/>
      </c>
      <c r="O1656" s="130" t="str">
        <f t="shared" si="153"/>
        <v/>
      </c>
      <c r="P1656" s="131" t="str">
        <f t="shared" si="154"/>
        <v/>
      </c>
      <c r="Q1656" s="135" t="str">
        <f t="shared" si="155"/>
        <v/>
      </c>
      <c r="R1656" s="103"/>
      <c r="S1656" s="102"/>
      <c r="T1656" s="102"/>
      <c r="U1656" s="102"/>
    </row>
    <row r="1657" s="93" customFormat="1" customHeight="1" spans="2:21">
      <c r="B1657" s="94"/>
      <c r="C1657" s="95"/>
      <c r="D1657" s="95"/>
      <c r="E1657" s="95"/>
      <c r="F1657" s="96"/>
      <c r="G1657" s="97"/>
      <c r="H1657" s="98"/>
      <c r="I1657" s="129" t="str">
        <f>IF(B1657="","",_xlfn.XLOOKUP(N1657,#REF!,#REF!))</f>
        <v/>
      </c>
      <c r="J1657" s="126" t="str">
        <f>IF(B1657="","",_xlfn.XLOOKUP(N1657,#REF!,冷暖工资表!B:B))</f>
        <v/>
      </c>
      <c r="K1657" s="126" t="str">
        <f t="shared" si="150"/>
        <v/>
      </c>
      <c r="L1657" s="126" t="str">
        <f t="shared" si="151"/>
        <v/>
      </c>
      <c r="M1657" s="126" t="str">
        <f>IF(Q1657="","",_xlfn.XLOOKUP(Q1657,立项!W:W,立项!H:H))</f>
        <v/>
      </c>
      <c r="N1657" s="130" t="str">
        <f t="shared" si="152"/>
        <v/>
      </c>
      <c r="O1657" s="130" t="str">
        <f t="shared" si="153"/>
        <v/>
      </c>
      <c r="P1657" s="131" t="str">
        <f t="shared" si="154"/>
        <v/>
      </c>
      <c r="Q1657" s="135" t="str">
        <f t="shared" si="155"/>
        <v/>
      </c>
      <c r="R1657" s="103"/>
      <c r="S1657" s="102"/>
      <c r="T1657" s="102"/>
      <c r="U1657" s="102"/>
    </row>
    <row r="1658" s="93" customFormat="1" customHeight="1" spans="2:21">
      <c r="B1658" s="94"/>
      <c r="C1658" s="95"/>
      <c r="D1658" s="95"/>
      <c r="E1658" s="95"/>
      <c r="F1658" s="96"/>
      <c r="G1658" s="97"/>
      <c r="H1658" s="98"/>
      <c r="I1658" s="129" t="str">
        <f>IF(B1658="","",_xlfn.XLOOKUP(N1658,#REF!,#REF!))</f>
        <v/>
      </c>
      <c r="J1658" s="126" t="str">
        <f>IF(B1658="","",_xlfn.XLOOKUP(N1658,#REF!,冷暖工资表!B:B))</f>
        <v/>
      </c>
      <c r="K1658" s="126" t="str">
        <f t="shared" si="150"/>
        <v/>
      </c>
      <c r="L1658" s="126" t="str">
        <f t="shared" si="151"/>
        <v/>
      </c>
      <c r="M1658" s="126" t="str">
        <f>IF(Q1658="","",_xlfn.XLOOKUP(Q1658,立项!W:W,立项!H:H))</f>
        <v/>
      </c>
      <c r="N1658" s="130" t="str">
        <f t="shared" si="152"/>
        <v/>
      </c>
      <c r="O1658" s="130" t="str">
        <f t="shared" si="153"/>
        <v/>
      </c>
      <c r="P1658" s="131" t="str">
        <f t="shared" si="154"/>
        <v/>
      </c>
      <c r="Q1658" s="135" t="str">
        <f t="shared" si="155"/>
        <v/>
      </c>
      <c r="R1658" s="103"/>
      <c r="S1658" s="102"/>
      <c r="T1658" s="102"/>
      <c r="U1658" s="102"/>
    </row>
    <row r="1659" s="93" customFormat="1" customHeight="1" spans="2:21">
      <c r="B1659" s="94"/>
      <c r="C1659" s="95"/>
      <c r="D1659" s="95"/>
      <c r="E1659" s="95"/>
      <c r="F1659" s="96"/>
      <c r="G1659" s="97"/>
      <c r="H1659" s="98"/>
      <c r="I1659" s="129" t="str">
        <f>IF(B1659="","",_xlfn.XLOOKUP(N1659,#REF!,#REF!))</f>
        <v/>
      </c>
      <c r="J1659" s="126" t="str">
        <f>IF(B1659="","",_xlfn.XLOOKUP(N1659,#REF!,冷暖工资表!B:B))</f>
        <v/>
      </c>
      <c r="K1659" s="126" t="str">
        <f t="shared" si="150"/>
        <v/>
      </c>
      <c r="L1659" s="126" t="str">
        <f t="shared" si="151"/>
        <v/>
      </c>
      <c r="M1659" s="126" t="str">
        <f>IF(Q1659="","",_xlfn.XLOOKUP(Q1659,立项!W:W,立项!H:H))</f>
        <v/>
      </c>
      <c r="N1659" s="130" t="str">
        <f t="shared" si="152"/>
        <v/>
      </c>
      <c r="O1659" s="130" t="str">
        <f t="shared" si="153"/>
        <v/>
      </c>
      <c r="P1659" s="131" t="str">
        <f t="shared" si="154"/>
        <v/>
      </c>
      <c r="Q1659" s="135" t="str">
        <f t="shared" si="155"/>
        <v/>
      </c>
      <c r="R1659" s="103"/>
      <c r="S1659" s="102"/>
      <c r="T1659" s="102"/>
      <c r="U1659" s="102"/>
    </row>
    <row r="1660" s="93" customFormat="1" customHeight="1" spans="2:21">
      <c r="B1660" s="94"/>
      <c r="C1660" s="95"/>
      <c r="D1660" s="95"/>
      <c r="E1660" s="95"/>
      <c r="F1660" s="96"/>
      <c r="G1660" s="97"/>
      <c r="H1660" s="98"/>
      <c r="I1660" s="129" t="str">
        <f>IF(B1660="","",_xlfn.XLOOKUP(N1660,#REF!,#REF!))</f>
        <v/>
      </c>
      <c r="J1660" s="126" t="str">
        <f>IF(B1660="","",_xlfn.XLOOKUP(N1660,#REF!,冷暖工资表!B:B))</f>
        <v/>
      </c>
      <c r="K1660" s="126" t="str">
        <f t="shared" si="150"/>
        <v/>
      </c>
      <c r="L1660" s="126" t="str">
        <f t="shared" si="151"/>
        <v/>
      </c>
      <c r="M1660" s="126" t="str">
        <f>IF(Q1660="","",_xlfn.XLOOKUP(Q1660,立项!W:W,立项!H:H))</f>
        <v/>
      </c>
      <c r="N1660" s="130" t="str">
        <f t="shared" si="152"/>
        <v/>
      </c>
      <c r="O1660" s="130" t="str">
        <f t="shared" si="153"/>
        <v/>
      </c>
      <c r="P1660" s="131" t="str">
        <f t="shared" si="154"/>
        <v/>
      </c>
      <c r="Q1660" s="135" t="str">
        <f t="shared" si="155"/>
        <v/>
      </c>
      <c r="R1660" s="103"/>
      <c r="S1660" s="102"/>
      <c r="T1660" s="102"/>
      <c r="U1660" s="102"/>
    </row>
    <row r="1661" s="93" customFormat="1" customHeight="1" spans="2:21">
      <c r="B1661" s="94"/>
      <c r="C1661" s="95"/>
      <c r="D1661" s="95"/>
      <c r="E1661" s="95"/>
      <c r="F1661" s="96"/>
      <c r="G1661" s="97"/>
      <c r="H1661" s="98"/>
      <c r="I1661" s="129" t="str">
        <f>IF(B1661="","",_xlfn.XLOOKUP(N1661,#REF!,#REF!))</f>
        <v/>
      </c>
      <c r="J1661" s="126" t="str">
        <f>IF(B1661="","",_xlfn.XLOOKUP(N1661,#REF!,冷暖工资表!B:B))</f>
        <v/>
      </c>
      <c r="K1661" s="126" t="str">
        <f t="shared" si="150"/>
        <v/>
      </c>
      <c r="L1661" s="126" t="str">
        <f t="shared" si="151"/>
        <v/>
      </c>
      <c r="M1661" s="126" t="str">
        <f>IF(Q1661="","",_xlfn.XLOOKUP(Q1661,立项!W:W,立项!H:H))</f>
        <v/>
      </c>
      <c r="N1661" s="130" t="str">
        <f t="shared" si="152"/>
        <v/>
      </c>
      <c r="O1661" s="130" t="str">
        <f t="shared" si="153"/>
        <v/>
      </c>
      <c r="P1661" s="131" t="str">
        <f t="shared" si="154"/>
        <v/>
      </c>
      <c r="Q1661" s="135" t="str">
        <f t="shared" si="155"/>
        <v/>
      </c>
      <c r="R1661" s="103"/>
      <c r="S1661" s="102"/>
      <c r="T1661" s="102"/>
      <c r="U1661" s="102"/>
    </row>
    <row r="1662" s="93" customFormat="1" customHeight="1" spans="2:21">
      <c r="B1662" s="94"/>
      <c r="C1662" s="95"/>
      <c r="D1662" s="95"/>
      <c r="E1662" s="95"/>
      <c r="F1662" s="96"/>
      <c r="G1662" s="97"/>
      <c r="H1662" s="98"/>
      <c r="I1662" s="129" t="str">
        <f>IF(B1662="","",_xlfn.XLOOKUP(N1662,#REF!,#REF!))</f>
        <v/>
      </c>
      <c r="J1662" s="126" t="str">
        <f>IF(B1662="","",_xlfn.XLOOKUP(N1662,#REF!,冷暖工资表!B:B))</f>
        <v/>
      </c>
      <c r="K1662" s="126" t="str">
        <f t="shared" si="150"/>
        <v/>
      </c>
      <c r="L1662" s="126" t="str">
        <f t="shared" si="151"/>
        <v/>
      </c>
      <c r="M1662" s="126" t="str">
        <f>IF(Q1662="","",_xlfn.XLOOKUP(Q1662,立项!W:W,立项!H:H))</f>
        <v/>
      </c>
      <c r="N1662" s="130" t="str">
        <f t="shared" si="152"/>
        <v/>
      </c>
      <c r="O1662" s="130" t="str">
        <f t="shared" si="153"/>
        <v/>
      </c>
      <c r="P1662" s="131" t="str">
        <f t="shared" si="154"/>
        <v/>
      </c>
      <c r="Q1662" s="135" t="str">
        <f t="shared" si="155"/>
        <v/>
      </c>
      <c r="R1662" s="103"/>
      <c r="S1662" s="102"/>
      <c r="T1662" s="102"/>
      <c r="U1662" s="102"/>
    </row>
    <row r="1663" s="93" customFormat="1" customHeight="1" spans="2:21">
      <c r="B1663" s="94"/>
      <c r="C1663" s="95"/>
      <c r="D1663" s="95"/>
      <c r="E1663" s="95"/>
      <c r="F1663" s="96"/>
      <c r="G1663" s="97"/>
      <c r="H1663" s="98"/>
      <c r="I1663" s="129" t="str">
        <f>IF(B1663="","",_xlfn.XLOOKUP(N1663,#REF!,#REF!))</f>
        <v/>
      </c>
      <c r="J1663" s="126" t="str">
        <f>IF(B1663="","",_xlfn.XLOOKUP(N1663,#REF!,冷暖工资表!B:B))</f>
        <v/>
      </c>
      <c r="K1663" s="126" t="str">
        <f t="shared" si="150"/>
        <v/>
      </c>
      <c r="L1663" s="126" t="str">
        <f t="shared" si="151"/>
        <v/>
      </c>
      <c r="M1663" s="126" t="str">
        <f>IF(Q1663="","",_xlfn.XLOOKUP(Q1663,立项!W:W,立项!H:H))</f>
        <v/>
      </c>
      <c r="N1663" s="130" t="str">
        <f t="shared" si="152"/>
        <v/>
      </c>
      <c r="O1663" s="130" t="str">
        <f t="shared" si="153"/>
        <v/>
      </c>
      <c r="P1663" s="131" t="str">
        <f t="shared" si="154"/>
        <v/>
      </c>
      <c r="Q1663" s="135" t="str">
        <f t="shared" si="155"/>
        <v/>
      </c>
      <c r="R1663" s="103"/>
      <c r="S1663" s="102"/>
      <c r="T1663" s="102"/>
      <c r="U1663" s="102"/>
    </row>
    <row r="1664" s="93" customFormat="1" customHeight="1" spans="2:21">
      <c r="B1664" s="94"/>
      <c r="C1664" s="95"/>
      <c r="D1664" s="95"/>
      <c r="E1664" s="95"/>
      <c r="F1664" s="96"/>
      <c r="G1664" s="97"/>
      <c r="H1664" s="98"/>
      <c r="I1664" s="129" t="str">
        <f>IF(B1664="","",_xlfn.XLOOKUP(N1664,#REF!,#REF!))</f>
        <v/>
      </c>
      <c r="J1664" s="126" t="str">
        <f>IF(B1664="","",_xlfn.XLOOKUP(N1664,#REF!,冷暖工资表!B:B))</f>
        <v/>
      </c>
      <c r="K1664" s="126" t="str">
        <f t="shared" si="150"/>
        <v/>
      </c>
      <c r="L1664" s="126" t="str">
        <f t="shared" si="151"/>
        <v/>
      </c>
      <c r="M1664" s="126" t="str">
        <f>IF(Q1664="","",_xlfn.XLOOKUP(Q1664,立项!W:W,立项!H:H))</f>
        <v/>
      </c>
      <c r="N1664" s="130" t="str">
        <f t="shared" si="152"/>
        <v/>
      </c>
      <c r="O1664" s="130" t="str">
        <f t="shared" si="153"/>
        <v/>
      </c>
      <c r="P1664" s="131" t="str">
        <f t="shared" si="154"/>
        <v/>
      </c>
      <c r="Q1664" s="135" t="str">
        <f t="shared" si="155"/>
        <v/>
      </c>
      <c r="R1664" s="103"/>
      <c r="S1664" s="102"/>
      <c r="T1664" s="102"/>
      <c r="U1664" s="102"/>
    </row>
    <row r="1665" s="93" customFormat="1" customHeight="1" spans="2:21">
      <c r="B1665" s="94"/>
      <c r="C1665" s="95"/>
      <c r="D1665" s="95"/>
      <c r="E1665" s="95"/>
      <c r="F1665" s="96"/>
      <c r="G1665" s="97"/>
      <c r="H1665" s="98"/>
      <c r="I1665" s="129" t="str">
        <f>IF(B1665="","",_xlfn.XLOOKUP(N1665,#REF!,#REF!))</f>
        <v/>
      </c>
      <c r="J1665" s="126" t="str">
        <f>IF(B1665="","",_xlfn.XLOOKUP(N1665,#REF!,冷暖工资表!B:B))</f>
        <v/>
      </c>
      <c r="K1665" s="126" t="str">
        <f t="shared" si="150"/>
        <v/>
      </c>
      <c r="L1665" s="126" t="str">
        <f t="shared" si="151"/>
        <v/>
      </c>
      <c r="M1665" s="126" t="str">
        <f>IF(Q1665="","",_xlfn.XLOOKUP(Q1665,立项!W:W,立项!H:H))</f>
        <v/>
      </c>
      <c r="N1665" s="130" t="str">
        <f t="shared" si="152"/>
        <v/>
      </c>
      <c r="O1665" s="130" t="str">
        <f t="shared" si="153"/>
        <v/>
      </c>
      <c r="P1665" s="131" t="str">
        <f t="shared" si="154"/>
        <v/>
      </c>
      <c r="Q1665" s="135" t="str">
        <f t="shared" si="155"/>
        <v/>
      </c>
      <c r="R1665" s="103"/>
      <c r="S1665" s="102"/>
      <c r="T1665" s="102"/>
      <c r="U1665" s="102"/>
    </row>
    <row r="1666" s="93" customFormat="1" customHeight="1" spans="2:21">
      <c r="B1666" s="94"/>
      <c r="C1666" s="95"/>
      <c r="D1666" s="95"/>
      <c r="E1666" s="95"/>
      <c r="F1666" s="96"/>
      <c r="G1666" s="97"/>
      <c r="H1666" s="98"/>
      <c r="I1666" s="129" t="str">
        <f>IF(B1666="","",_xlfn.XLOOKUP(N1666,#REF!,#REF!))</f>
        <v/>
      </c>
      <c r="J1666" s="126" t="str">
        <f>IF(B1666="","",_xlfn.XLOOKUP(N1666,#REF!,冷暖工资表!B:B))</f>
        <v/>
      </c>
      <c r="K1666" s="126" t="str">
        <f t="shared" ref="K1666:K1729" si="156">IF(F1666="","",F1666-L1666)</f>
        <v/>
      </c>
      <c r="L1666" s="126" t="str">
        <f t="shared" ref="L1666:L1729" si="157">IF(F1666="","",F1666*G1666/(1+G1666))</f>
        <v/>
      </c>
      <c r="M1666" s="126" t="str">
        <f>IF(Q1666="","",_xlfn.XLOOKUP(Q1666,立项!W:W,立项!H:H))</f>
        <v/>
      </c>
      <c r="N1666" s="130" t="str">
        <f t="shared" ref="N1666:N1729" si="158">IF(H1666="","",LEFT(B1666,7))</f>
        <v/>
      </c>
      <c r="O1666" s="130" t="str">
        <f t="shared" ref="O1666:O1729" si="159">IF(H1666="","",MONTH(H1666))</f>
        <v/>
      </c>
      <c r="P1666" s="131" t="str">
        <f t="shared" ref="P1666:P1729" si="160">IF(H1666="","",DAY(H1666))</f>
        <v/>
      </c>
      <c r="Q1666" s="135" t="str">
        <f t="shared" ref="Q1666:Q1729" si="161">IF(B1666="","",MID(B1666,9,16))</f>
        <v/>
      </c>
      <c r="R1666" s="103"/>
      <c r="S1666" s="102"/>
      <c r="T1666" s="102"/>
      <c r="U1666" s="102"/>
    </row>
    <row r="1667" s="93" customFormat="1" customHeight="1" spans="2:21">
      <c r="B1667" s="94"/>
      <c r="C1667" s="95"/>
      <c r="D1667" s="95"/>
      <c r="E1667" s="95"/>
      <c r="F1667" s="96"/>
      <c r="G1667" s="97"/>
      <c r="H1667" s="98"/>
      <c r="I1667" s="129" t="str">
        <f>IF(B1667="","",_xlfn.XLOOKUP(N1667,#REF!,#REF!))</f>
        <v/>
      </c>
      <c r="J1667" s="126" t="str">
        <f>IF(B1667="","",_xlfn.XLOOKUP(N1667,#REF!,冷暖工资表!B:B))</f>
        <v/>
      </c>
      <c r="K1667" s="126" t="str">
        <f t="shared" si="156"/>
        <v/>
      </c>
      <c r="L1667" s="126" t="str">
        <f t="shared" si="157"/>
        <v/>
      </c>
      <c r="M1667" s="126" t="str">
        <f>IF(Q1667="","",_xlfn.XLOOKUP(Q1667,立项!W:W,立项!H:H))</f>
        <v/>
      </c>
      <c r="N1667" s="130" t="str">
        <f t="shared" si="158"/>
        <v/>
      </c>
      <c r="O1667" s="130" t="str">
        <f t="shared" si="159"/>
        <v/>
      </c>
      <c r="P1667" s="131" t="str">
        <f t="shared" si="160"/>
        <v/>
      </c>
      <c r="Q1667" s="135" t="str">
        <f t="shared" si="161"/>
        <v/>
      </c>
      <c r="R1667" s="103"/>
      <c r="S1667" s="102"/>
      <c r="T1667" s="102"/>
      <c r="U1667" s="102"/>
    </row>
    <row r="1668" s="93" customFormat="1" customHeight="1" spans="2:21">
      <c r="B1668" s="94"/>
      <c r="C1668" s="95"/>
      <c r="D1668" s="95"/>
      <c r="E1668" s="95"/>
      <c r="F1668" s="96"/>
      <c r="G1668" s="97"/>
      <c r="H1668" s="98"/>
      <c r="I1668" s="129" t="str">
        <f>IF(B1668="","",_xlfn.XLOOKUP(N1668,#REF!,#REF!))</f>
        <v/>
      </c>
      <c r="J1668" s="126" t="str">
        <f>IF(B1668="","",_xlfn.XLOOKUP(N1668,#REF!,冷暖工资表!B:B))</f>
        <v/>
      </c>
      <c r="K1668" s="126" t="str">
        <f t="shared" si="156"/>
        <v/>
      </c>
      <c r="L1668" s="126" t="str">
        <f t="shared" si="157"/>
        <v/>
      </c>
      <c r="M1668" s="126" t="str">
        <f>IF(Q1668="","",_xlfn.XLOOKUP(Q1668,立项!W:W,立项!H:H))</f>
        <v/>
      </c>
      <c r="N1668" s="130" t="str">
        <f t="shared" si="158"/>
        <v/>
      </c>
      <c r="O1668" s="130" t="str">
        <f t="shared" si="159"/>
        <v/>
      </c>
      <c r="P1668" s="131" t="str">
        <f t="shared" si="160"/>
        <v/>
      </c>
      <c r="Q1668" s="135" t="str">
        <f t="shared" si="161"/>
        <v/>
      </c>
      <c r="R1668" s="103"/>
      <c r="S1668" s="102"/>
      <c r="T1668" s="102"/>
      <c r="U1668" s="102"/>
    </row>
    <row r="1669" s="93" customFormat="1" customHeight="1" spans="2:21">
      <c r="B1669" s="94"/>
      <c r="C1669" s="95"/>
      <c r="D1669" s="95"/>
      <c r="E1669" s="95"/>
      <c r="F1669" s="96"/>
      <c r="G1669" s="97"/>
      <c r="H1669" s="98"/>
      <c r="I1669" s="129" t="str">
        <f>IF(B1669="","",_xlfn.XLOOKUP(N1669,#REF!,#REF!))</f>
        <v/>
      </c>
      <c r="J1669" s="126" t="str">
        <f>IF(B1669="","",_xlfn.XLOOKUP(N1669,#REF!,冷暖工资表!B:B))</f>
        <v/>
      </c>
      <c r="K1669" s="126" t="str">
        <f t="shared" si="156"/>
        <v/>
      </c>
      <c r="L1669" s="126" t="str">
        <f t="shared" si="157"/>
        <v/>
      </c>
      <c r="M1669" s="126" t="str">
        <f>IF(Q1669="","",_xlfn.XLOOKUP(Q1669,立项!W:W,立项!H:H))</f>
        <v/>
      </c>
      <c r="N1669" s="130" t="str">
        <f t="shared" si="158"/>
        <v/>
      </c>
      <c r="O1669" s="130" t="str">
        <f t="shared" si="159"/>
        <v/>
      </c>
      <c r="P1669" s="131" t="str">
        <f t="shared" si="160"/>
        <v/>
      </c>
      <c r="Q1669" s="135" t="str">
        <f t="shared" si="161"/>
        <v/>
      </c>
      <c r="R1669" s="103"/>
      <c r="S1669" s="102"/>
      <c r="T1669" s="102"/>
      <c r="U1669" s="102"/>
    </row>
    <row r="1670" s="93" customFormat="1" customHeight="1" spans="2:21">
      <c r="B1670" s="94"/>
      <c r="C1670" s="95"/>
      <c r="D1670" s="95"/>
      <c r="E1670" s="95"/>
      <c r="F1670" s="96"/>
      <c r="G1670" s="97"/>
      <c r="H1670" s="98"/>
      <c r="I1670" s="129" t="str">
        <f>IF(B1670="","",_xlfn.XLOOKUP(N1670,#REF!,#REF!))</f>
        <v/>
      </c>
      <c r="J1670" s="126" t="str">
        <f>IF(B1670="","",_xlfn.XLOOKUP(N1670,#REF!,冷暖工资表!B:B))</f>
        <v/>
      </c>
      <c r="K1670" s="126" t="str">
        <f t="shared" si="156"/>
        <v/>
      </c>
      <c r="L1670" s="126" t="str">
        <f t="shared" si="157"/>
        <v/>
      </c>
      <c r="M1670" s="126" t="str">
        <f>IF(Q1670="","",_xlfn.XLOOKUP(Q1670,立项!W:W,立项!H:H))</f>
        <v/>
      </c>
      <c r="N1670" s="130" t="str">
        <f t="shared" si="158"/>
        <v/>
      </c>
      <c r="O1670" s="130" t="str">
        <f t="shared" si="159"/>
        <v/>
      </c>
      <c r="P1670" s="131" t="str">
        <f t="shared" si="160"/>
        <v/>
      </c>
      <c r="Q1670" s="135" t="str">
        <f t="shared" si="161"/>
        <v/>
      </c>
      <c r="R1670" s="103"/>
      <c r="S1670" s="102"/>
      <c r="T1670" s="102"/>
      <c r="U1670" s="102"/>
    </row>
    <row r="1671" s="93" customFormat="1" customHeight="1" spans="2:21">
      <c r="B1671" s="94"/>
      <c r="C1671" s="95"/>
      <c r="D1671" s="95"/>
      <c r="E1671" s="95"/>
      <c r="F1671" s="96"/>
      <c r="G1671" s="97"/>
      <c r="H1671" s="98"/>
      <c r="I1671" s="129" t="str">
        <f>IF(B1671="","",_xlfn.XLOOKUP(N1671,#REF!,#REF!))</f>
        <v/>
      </c>
      <c r="J1671" s="126" t="str">
        <f>IF(B1671="","",_xlfn.XLOOKUP(N1671,#REF!,冷暖工资表!B:B))</f>
        <v/>
      </c>
      <c r="K1671" s="126" t="str">
        <f t="shared" si="156"/>
        <v/>
      </c>
      <c r="L1671" s="126" t="str">
        <f t="shared" si="157"/>
        <v/>
      </c>
      <c r="M1671" s="126" t="str">
        <f>IF(Q1671="","",_xlfn.XLOOKUP(Q1671,立项!W:W,立项!H:H))</f>
        <v/>
      </c>
      <c r="N1671" s="130" t="str">
        <f t="shared" si="158"/>
        <v/>
      </c>
      <c r="O1671" s="130" t="str">
        <f t="shared" si="159"/>
        <v/>
      </c>
      <c r="P1671" s="131" t="str">
        <f t="shared" si="160"/>
        <v/>
      </c>
      <c r="Q1671" s="135" t="str">
        <f t="shared" si="161"/>
        <v/>
      </c>
      <c r="R1671" s="103"/>
      <c r="S1671" s="102"/>
      <c r="T1671" s="102"/>
      <c r="U1671" s="102"/>
    </row>
    <row r="1672" s="93" customFormat="1" customHeight="1" spans="2:21">
      <c r="B1672" s="94"/>
      <c r="C1672" s="95"/>
      <c r="D1672" s="95"/>
      <c r="E1672" s="95"/>
      <c r="F1672" s="96"/>
      <c r="G1672" s="97"/>
      <c r="H1672" s="98"/>
      <c r="I1672" s="129" t="str">
        <f>IF(B1672="","",_xlfn.XLOOKUP(N1672,#REF!,#REF!))</f>
        <v/>
      </c>
      <c r="J1672" s="126" t="str">
        <f>IF(B1672="","",_xlfn.XLOOKUP(N1672,#REF!,冷暖工资表!B:B))</f>
        <v/>
      </c>
      <c r="K1672" s="126" t="str">
        <f t="shared" si="156"/>
        <v/>
      </c>
      <c r="L1672" s="126" t="str">
        <f t="shared" si="157"/>
        <v/>
      </c>
      <c r="M1672" s="126" t="str">
        <f>IF(Q1672="","",_xlfn.XLOOKUP(Q1672,立项!W:W,立项!H:H))</f>
        <v/>
      </c>
      <c r="N1672" s="130" t="str">
        <f t="shared" si="158"/>
        <v/>
      </c>
      <c r="O1672" s="130" t="str">
        <f t="shared" si="159"/>
        <v/>
      </c>
      <c r="P1672" s="131" t="str">
        <f t="shared" si="160"/>
        <v/>
      </c>
      <c r="Q1672" s="135" t="str">
        <f t="shared" si="161"/>
        <v/>
      </c>
      <c r="R1672" s="103"/>
      <c r="S1672" s="102"/>
      <c r="T1672" s="102"/>
      <c r="U1672" s="102"/>
    </row>
    <row r="1673" s="93" customFormat="1" customHeight="1" spans="2:21">
      <c r="B1673" s="94"/>
      <c r="C1673" s="95"/>
      <c r="D1673" s="95"/>
      <c r="E1673" s="95"/>
      <c r="F1673" s="96"/>
      <c r="G1673" s="97"/>
      <c r="H1673" s="98"/>
      <c r="I1673" s="129" t="str">
        <f>IF(B1673="","",_xlfn.XLOOKUP(N1673,#REF!,#REF!))</f>
        <v/>
      </c>
      <c r="J1673" s="126" t="str">
        <f>IF(B1673="","",_xlfn.XLOOKUP(N1673,#REF!,冷暖工资表!B:B))</f>
        <v/>
      </c>
      <c r="K1673" s="126" t="str">
        <f t="shared" si="156"/>
        <v/>
      </c>
      <c r="L1673" s="126" t="str">
        <f t="shared" si="157"/>
        <v/>
      </c>
      <c r="M1673" s="126" t="str">
        <f>IF(Q1673="","",_xlfn.XLOOKUP(Q1673,立项!W:W,立项!H:H))</f>
        <v/>
      </c>
      <c r="N1673" s="130" t="str">
        <f t="shared" si="158"/>
        <v/>
      </c>
      <c r="O1673" s="130" t="str">
        <f t="shared" si="159"/>
        <v/>
      </c>
      <c r="P1673" s="131" t="str">
        <f t="shared" si="160"/>
        <v/>
      </c>
      <c r="Q1673" s="135" t="str">
        <f t="shared" si="161"/>
        <v/>
      </c>
      <c r="R1673" s="103"/>
      <c r="S1673" s="102"/>
      <c r="T1673" s="102"/>
      <c r="U1673" s="102"/>
    </row>
    <row r="1674" s="93" customFormat="1" customHeight="1" spans="2:21">
      <c r="B1674" s="94"/>
      <c r="C1674" s="95"/>
      <c r="D1674" s="95"/>
      <c r="E1674" s="95"/>
      <c r="F1674" s="96"/>
      <c r="G1674" s="97"/>
      <c r="H1674" s="98"/>
      <c r="I1674" s="129" t="str">
        <f>IF(B1674="","",_xlfn.XLOOKUP(N1674,#REF!,#REF!))</f>
        <v/>
      </c>
      <c r="J1674" s="126" t="str">
        <f>IF(B1674="","",_xlfn.XLOOKUP(N1674,#REF!,冷暖工资表!B:B))</f>
        <v/>
      </c>
      <c r="K1674" s="126" t="str">
        <f t="shared" si="156"/>
        <v/>
      </c>
      <c r="L1674" s="126" t="str">
        <f t="shared" si="157"/>
        <v/>
      </c>
      <c r="M1674" s="126" t="str">
        <f>IF(Q1674="","",_xlfn.XLOOKUP(Q1674,立项!W:W,立项!H:H))</f>
        <v/>
      </c>
      <c r="N1674" s="130" t="str">
        <f t="shared" si="158"/>
        <v/>
      </c>
      <c r="O1674" s="130" t="str">
        <f t="shared" si="159"/>
        <v/>
      </c>
      <c r="P1674" s="131" t="str">
        <f t="shared" si="160"/>
        <v/>
      </c>
      <c r="Q1674" s="135" t="str">
        <f t="shared" si="161"/>
        <v/>
      </c>
      <c r="R1674" s="103"/>
      <c r="S1674" s="102"/>
      <c r="T1674" s="102"/>
      <c r="U1674" s="102"/>
    </row>
    <row r="1675" s="93" customFormat="1" customHeight="1" spans="2:21">
      <c r="B1675" s="94"/>
      <c r="C1675" s="95"/>
      <c r="D1675" s="95"/>
      <c r="E1675" s="95"/>
      <c r="F1675" s="96"/>
      <c r="G1675" s="97"/>
      <c r="H1675" s="98"/>
      <c r="I1675" s="129" t="str">
        <f>IF(B1675="","",_xlfn.XLOOKUP(N1675,#REF!,#REF!))</f>
        <v/>
      </c>
      <c r="J1675" s="126" t="str">
        <f>IF(B1675="","",_xlfn.XLOOKUP(N1675,#REF!,冷暖工资表!B:B))</f>
        <v/>
      </c>
      <c r="K1675" s="126" t="str">
        <f t="shared" si="156"/>
        <v/>
      </c>
      <c r="L1675" s="126" t="str">
        <f t="shared" si="157"/>
        <v/>
      </c>
      <c r="M1675" s="126" t="str">
        <f>IF(Q1675="","",_xlfn.XLOOKUP(Q1675,立项!W:W,立项!H:H))</f>
        <v/>
      </c>
      <c r="N1675" s="130" t="str">
        <f t="shared" si="158"/>
        <v/>
      </c>
      <c r="O1675" s="130" t="str">
        <f t="shared" si="159"/>
        <v/>
      </c>
      <c r="P1675" s="131" t="str">
        <f t="shared" si="160"/>
        <v/>
      </c>
      <c r="Q1675" s="135" t="str">
        <f t="shared" si="161"/>
        <v/>
      </c>
      <c r="R1675" s="103"/>
      <c r="S1675" s="102"/>
      <c r="T1675" s="102"/>
      <c r="U1675" s="102"/>
    </row>
    <row r="1676" s="93" customFormat="1" customHeight="1" spans="2:21">
      <c r="B1676" s="94"/>
      <c r="C1676" s="95"/>
      <c r="D1676" s="95"/>
      <c r="E1676" s="95"/>
      <c r="F1676" s="96"/>
      <c r="G1676" s="97"/>
      <c r="H1676" s="98"/>
      <c r="I1676" s="129" t="str">
        <f>IF(B1676="","",_xlfn.XLOOKUP(N1676,#REF!,#REF!))</f>
        <v/>
      </c>
      <c r="J1676" s="126" t="str">
        <f>IF(B1676="","",_xlfn.XLOOKUP(N1676,#REF!,冷暖工资表!B:B))</f>
        <v/>
      </c>
      <c r="K1676" s="126" t="str">
        <f t="shared" si="156"/>
        <v/>
      </c>
      <c r="L1676" s="126" t="str">
        <f t="shared" si="157"/>
        <v/>
      </c>
      <c r="M1676" s="126" t="str">
        <f>IF(Q1676="","",_xlfn.XLOOKUP(Q1676,立项!W:W,立项!H:H))</f>
        <v/>
      </c>
      <c r="N1676" s="130" t="str">
        <f t="shared" si="158"/>
        <v/>
      </c>
      <c r="O1676" s="130" t="str">
        <f t="shared" si="159"/>
        <v/>
      </c>
      <c r="P1676" s="131" t="str">
        <f t="shared" si="160"/>
        <v/>
      </c>
      <c r="Q1676" s="135" t="str">
        <f t="shared" si="161"/>
        <v/>
      </c>
      <c r="R1676" s="103"/>
      <c r="S1676" s="102"/>
      <c r="T1676" s="102"/>
      <c r="U1676" s="102"/>
    </row>
    <row r="1677" s="93" customFormat="1" customHeight="1" spans="2:21">
      <c r="B1677" s="94"/>
      <c r="C1677" s="95"/>
      <c r="D1677" s="95"/>
      <c r="E1677" s="95"/>
      <c r="F1677" s="96"/>
      <c r="G1677" s="97"/>
      <c r="H1677" s="98"/>
      <c r="I1677" s="129" t="str">
        <f>IF(B1677="","",_xlfn.XLOOKUP(N1677,#REF!,#REF!))</f>
        <v/>
      </c>
      <c r="J1677" s="126" t="str">
        <f>IF(B1677="","",_xlfn.XLOOKUP(N1677,#REF!,冷暖工资表!B:B))</f>
        <v/>
      </c>
      <c r="K1677" s="126" t="str">
        <f t="shared" si="156"/>
        <v/>
      </c>
      <c r="L1677" s="126" t="str">
        <f t="shared" si="157"/>
        <v/>
      </c>
      <c r="M1677" s="126" t="str">
        <f>IF(Q1677="","",_xlfn.XLOOKUP(Q1677,立项!W:W,立项!H:H))</f>
        <v/>
      </c>
      <c r="N1677" s="130" t="str">
        <f t="shared" si="158"/>
        <v/>
      </c>
      <c r="O1677" s="130" t="str">
        <f t="shared" si="159"/>
        <v/>
      </c>
      <c r="P1677" s="131" t="str">
        <f t="shared" si="160"/>
        <v/>
      </c>
      <c r="Q1677" s="135" t="str">
        <f t="shared" si="161"/>
        <v/>
      </c>
      <c r="R1677" s="103"/>
      <c r="S1677" s="102"/>
      <c r="T1677" s="102"/>
      <c r="U1677" s="102"/>
    </row>
    <row r="1678" s="93" customFormat="1" customHeight="1" spans="2:21">
      <c r="B1678" s="94"/>
      <c r="C1678" s="95"/>
      <c r="D1678" s="95"/>
      <c r="E1678" s="95"/>
      <c r="F1678" s="96"/>
      <c r="G1678" s="97"/>
      <c r="H1678" s="98"/>
      <c r="I1678" s="129" t="str">
        <f>IF(B1678="","",_xlfn.XLOOKUP(N1678,#REF!,#REF!))</f>
        <v/>
      </c>
      <c r="J1678" s="126" t="str">
        <f>IF(B1678="","",_xlfn.XLOOKUP(N1678,#REF!,冷暖工资表!B:B))</f>
        <v/>
      </c>
      <c r="K1678" s="126" t="str">
        <f t="shared" si="156"/>
        <v/>
      </c>
      <c r="L1678" s="126" t="str">
        <f t="shared" si="157"/>
        <v/>
      </c>
      <c r="M1678" s="126" t="str">
        <f>IF(Q1678="","",_xlfn.XLOOKUP(Q1678,立项!W:W,立项!H:H))</f>
        <v/>
      </c>
      <c r="N1678" s="130" t="str">
        <f t="shared" si="158"/>
        <v/>
      </c>
      <c r="O1678" s="130" t="str">
        <f t="shared" si="159"/>
        <v/>
      </c>
      <c r="P1678" s="131" t="str">
        <f t="shared" si="160"/>
        <v/>
      </c>
      <c r="Q1678" s="135" t="str">
        <f t="shared" si="161"/>
        <v/>
      </c>
      <c r="R1678" s="103"/>
      <c r="S1678" s="102"/>
      <c r="T1678" s="102"/>
      <c r="U1678" s="102"/>
    </row>
    <row r="1679" s="93" customFormat="1" customHeight="1" spans="2:21">
      <c r="B1679" s="94"/>
      <c r="C1679" s="95"/>
      <c r="D1679" s="95"/>
      <c r="E1679" s="95"/>
      <c r="F1679" s="96"/>
      <c r="G1679" s="97"/>
      <c r="H1679" s="98"/>
      <c r="I1679" s="129" t="str">
        <f>IF(B1679="","",_xlfn.XLOOKUP(N1679,#REF!,#REF!))</f>
        <v/>
      </c>
      <c r="J1679" s="126" t="str">
        <f>IF(B1679="","",_xlfn.XLOOKUP(N1679,#REF!,冷暖工资表!B:B))</f>
        <v/>
      </c>
      <c r="K1679" s="126" t="str">
        <f t="shared" si="156"/>
        <v/>
      </c>
      <c r="L1679" s="126" t="str">
        <f t="shared" si="157"/>
        <v/>
      </c>
      <c r="M1679" s="126" t="str">
        <f>IF(Q1679="","",_xlfn.XLOOKUP(Q1679,立项!W:W,立项!H:H))</f>
        <v/>
      </c>
      <c r="N1679" s="130" t="str">
        <f t="shared" si="158"/>
        <v/>
      </c>
      <c r="O1679" s="130" t="str">
        <f t="shared" si="159"/>
        <v/>
      </c>
      <c r="P1679" s="131" t="str">
        <f t="shared" si="160"/>
        <v/>
      </c>
      <c r="Q1679" s="135" t="str">
        <f t="shared" si="161"/>
        <v/>
      </c>
      <c r="R1679" s="103"/>
      <c r="S1679" s="102"/>
      <c r="T1679" s="102"/>
      <c r="U1679" s="102"/>
    </row>
    <row r="1680" s="93" customFormat="1" customHeight="1" spans="2:21">
      <c r="B1680" s="94"/>
      <c r="C1680" s="95"/>
      <c r="D1680" s="95"/>
      <c r="E1680" s="95"/>
      <c r="F1680" s="96"/>
      <c r="G1680" s="97"/>
      <c r="H1680" s="98"/>
      <c r="I1680" s="129" t="str">
        <f>IF(B1680="","",_xlfn.XLOOKUP(N1680,#REF!,#REF!))</f>
        <v/>
      </c>
      <c r="J1680" s="126" t="str">
        <f>IF(B1680="","",_xlfn.XLOOKUP(N1680,#REF!,冷暖工资表!B:B))</f>
        <v/>
      </c>
      <c r="K1680" s="126" t="str">
        <f t="shared" si="156"/>
        <v/>
      </c>
      <c r="L1680" s="126" t="str">
        <f t="shared" si="157"/>
        <v/>
      </c>
      <c r="M1680" s="126" t="str">
        <f>IF(Q1680="","",_xlfn.XLOOKUP(Q1680,立项!W:W,立项!H:H))</f>
        <v/>
      </c>
      <c r="N1680" s="130" t="str">
        <f t="shared" si="158"/>
        <v/>
      </c>
      <c r="O1680" s="130" t="str">
        <f t="shared" si="159"/>
        <v/>
      </c>
      <c r="P1680" s="131" t="str">
        <f t="shared" si="160"/>
        <v/>
      </c>
      <c r="Q1680" s="135" t="str">
        <f t="shared" si="161"/>
        <v/>
      </c>
      <c r="R1680" s="103"/>
      <c r="S1680" s="102"/>
      <c r="T1680" s="102"/>
      <c r="U1680" s="102"/>
    </row>
    <row r="1681" s="93" customFormat="1" customHeight="1" spans="2:21">
      <c r="B1681" s="94"/>
      <c r="C1681" s="95"/>
      <c r="D1681" s="95"/>
      <c r="E1681" s="95"/>
      <c r="F1681" s="96"/>
      <c r="G1681" s="97"/>
      <c r="H1681" s="98"/>
      <c r="I1681" s="129" t="str">
        <f>IF(B1681="","",_xlfn.XLOOKUP(N1681,#REF!,#REF!))</f>
        <v/>
      </c>
      <c r="J1681" s="126" t="str">
        <f>IF(B1681="","",_xlfn.XLOOKUP(N1681,#REF!,冷暖工资表!B:B))</f>
        <v/>
      </c>
      <c r="K1681" s="126" t="str">
        <f t="shared" si="156"/>
        <v/>
      </c>
      <c r="L1681" s="126" t="str">
        <f t="shared" si="157"/>
        <v/>
      </c>
      <c r="M1681" s="126" t="str">
        <f>IF(Q1681="","",_xlfn.XLOOKUP(Q1681,立项!W:W,立项!H:H))</f>
        <v/>
      </c>
      <c r="N1681" s="130" t="str">
        <f t="shared" si="158"/>
        <v/>
      </c>
      <c r="O1681" s="130" t="str">
        <f t="shared" si="159"/>
        <v/>
      </c>
      <c r="P1681" s="131" t="str">
        <f t="shared" si="160"/>
        <v/>
      </c>
      <c r="Q1681" s="135" t="str">
        <f t="shared" si="161"/>
        <v/>
      </c>
      <c r="R1681" s="103"/>
      <c r="S1681" s="102"/>
      <c r="T1681" s="102"/>
      <c r="U1681" s="102"/>
    </row>
    <row r="1682" s="93" customFormat="1" customHeight="1" spans="2:21">
      <c r="B1682" s="94"/>
      <c r="C1682" s="95"/>
      <c r="D1682" s="95"/>
      <c r="E1682" s="95"/>
      <c r="F1682" s="96"/>
      <c r="G1682" s="97"/>
      <c r="H1682" s="98"/>
      <c r="I1682" s="129" t="str">
        <f>IF(B1682="","",_xlfn.XLOOKUP(N1682,#REF!,#REF!))</f>
        <v/>
      </c>
      <c r="J1682" s="126" t="str">
        <f>IF(B1682="","",_xlfn.XLOOKUP(N1682,#REF!,冷暖工资表!B:B))</f>
        <v/>
      </c>
      <c r="K1682" s="126" t="str">
        <f t="shared" si="156"/>
        <v/>
      </c>
      <c r="L1682" s="126" t="str">
        <f t="shared" si="157"/>
        <v/>
      </c>
      <c r="M1682" s="126" t="str">
        <f>IF(Q1682="","",_xlfn.XLOOKUP(Q1682,立项!W:W,立项!H:H))</f>
        <v/>
      </c>
      <c r="N1682" s="130" t="str">
        <f t="shared" si="158"/>
        <v/>
      </c>
      <c r="O1682" s="130" t="str">
        <f t="shared" si="159"/>
        <v/>
      </c>
      <c r="P1682" s="131" t="str">
        <f t="shared" si="160"/>
        <v/>
      </c>
      <c r="Q1682" s="135" t="str">
        <f t="shared" si="161"/>
        <v/>
      </c>
      <c r="R1682" s="103"/>
      <c r="S1682" s="102"/>
      <c r="T1682" s="102"/>
      <c r="U1682" s="102"/>
    </row>
    <row r="1683" s="93" customFormat="1" customHeight="1" spans="2:21">
      <c r="B1683" s="94"/>
      <c r="C1683" s="95"/>
      <c r="D1683" s="95"/>
      <c r="E1683" s="95"/>
      <c r="F1683" s="96"/>
      <c r="G1683" s="97"/>
      <c r="H1683" s="98"/>
      <c r="I1683" s="129" t="str">
        <f>IF(B1683="","",_xlfn.XLOOKUP(N1683,#REF!,#REF!))</f>
        <v/>
      </c>
      <c r="J1683" s="126" t="str">
        <f>IF(B1683="","",_xlfn.XLOOKUP(N1683,#REF!,冷暖工资表!B:B))</f>
        <v/>
      </c>
      <c r="K1683" s="126" t="str">
        <f t="shared" si="156"/>
        <v/>
      </c>
      <c r="L1683" s="126" t="str">
        <f t="shared" si="157"/>
        <v/>
      </c>
      <c r="M1683" s="126" t="str">
        <f>IF(Q1683="","",_xlfn.XLOOKUP(Q1683,立项!W:W,立项!H:H))</f>
        <v/>
      </c>
      <c r="N1683" s="130" t="str">
        <f t="shared" si="158"/>
        <v/>
      </c>
      <c r="O1683" s="130" t="str">
        <f t="shared" si="159"/>
        <v/>
      </c>
      <c r="P1683" s="131" t="str">
        <f t="shared" si="160"/>
        <v/>
      </c>
      <c r="Q1683" s="135" t="str">
        <f t="shared" si="161"/>
        <v/>
      </c>
      <c r="R1683" s="103"/>
      <c r="S1683" s="102"/>
      <c r="T1683" s="102"/>
      <c r="U1683" s="102"/>
    </row>
    <row r="1684" s="93" customFormat="1" customHeight="1" spans="2:21">
      <c r="B1684" s="94"/>
      <c r="C1684" s="95"/>
      <c r="D1684" s="95"/>
      <c r="E1684" s="95"/>
      <c r="F1684" s="96"/>
      <c r="G1684" s="97"/>
      <c r="H1684" s="98"/>
      <c r="I1684" s="129" t="str">
        <f>IF(B1684="","",_xlfn.XLOOKUP(N1684,#REF!,#REF!))</f>
        <v/>
      </c>
      <c r="J1684" s="126" t="str">
        <f>IF(B1684="","",_xlfn.XLOOKUP(N1684,#REF!,冷暖工资表!B:B))</f>
        <v/>
      </c>
      <c r="K1684" s="126" t="str">
        <f t="shared" si="156"/>
        <v/>
      </c>
      <c r="L1684" s="126" t="str">
        <f t="shared" si="157"/>
        <v/>
      </c>
      <c r="M1684" s="126" t="str">
        <f>IF(Q1684="","",_xlfn.XLOOKUP(Q1684,立项!W:W,立项!H:H))</f>
        <v/>
      </c>
      <c r="N1684" s="130" t="str">
        <f t="shared" si="158"/>
        <v/>
      </c>
      <c r="O1684" s="130" t="str">
        <f t="shared" si="159"/>
        <v/>
      </c>
      <c r="P1684" s="131" t="str">
        <f t="shared" si="160"/>
        <v/>
      </c>
      <c r="Q1684" s="135" t="str">
        <f t="shared" si="161"/>
        <v/>
      </c>
      <c r="R1684" s="103"/>
      <c r="S1684" s="102"/>
      <c r="T1684" s="102"/>
      <c r="U1684" s="102"/>
    </row>
    <row r="1685" s="93" customFormat="1" customHeight="1" spans="2:21">
      <c r="B1685" s="94"/>
      <c r="C1685" s="95"/>
      <c r="D1685" s="95"/>
      <c r="E1685" s="95"/>
      <c r="F1685" s="96"/>
      <c r="G1685" s="97"/>
      <c r="H1685" s="98"/>
      <c r="I1685" s="129" t="str">
        <f>IF(B1685="","",_xlfn.XLOOKUP(N1685,#REF!,#REF!))</f>
        <v/>
      </c>
      <c r="J1685" s="126" t="str">
        <f>IF(B1685="","",_xlfn.XLOOKUP(N1685,#REF!,冷暖工资表!B:B))</f>
        <v/>
      </c>
      <c r="K1685" s="126" t="str">
        <f t="shared" si="156"/>
        <v/>
      </c>
      <c r="L1685" s="126" t="str">
        <f t="shared" si="157"/>
        <v/>
      </c>
      <c r="M1685" s="126" t="str">
        <f>IF(Q1685="","",_xlfn.XLOOKUP(Q1685,立项!W:W,立项!H:H))</f>
        <v/>
      </c>
      <c r="N1685" s="130" t="str">
        <f t="shared" si="158"/>
        <v/>
      </c>
      <c r="O1685" s="130" t="str">
        <f t="shared" si="159"/>
        <v/>
      </c>
      <c r="P1685" s="131" t="str">
        <f t="shared" si="160"/>
        <v/>
      </c>
      <c r="Q1685" s="135" t="str">
        <f t="shared" si="161"/>
        <v/>
      </c>
      <c r="R1685" s="103"/>
      <c r="S1685" s="102"/>
      <c r="T1685" s="102"/>
      <c r="U1685" s="102"/>
    </row>
    <row r="1686" s="93" customFormat="1" customHeight="1" spans="2:21">
      <c r="B1686" s="94"/>
      <c r="C1686" s="95"/>
      <c r="D1686" s="95"/>
      <c r="E1686" s="95"/>
      <c r="F1686" s="96"/>
      <c r="G1686" s="97"/>
      <c r="H1686" s="98"/>
      <c r="I1686" s="129" t="str">
        <f>IF(B1686="","",_xlfn.XLOOKUP(N1686,#REF!,#REF!))</f>
        <v/>
      </c>
      <c r="J1686" s="126" t="str">
        <f>IF(B1686="","",_xlfn.XLOOKUP(N1686,#REF!,冷暖工资表!B:B))</f>
        <v/>
      </c>
      <c r="K1686" s="126" t="str">
        <f t="shared" si="156"/>
        <v/>
      </c>
      <c r="L1686" s="126" t="str">
        <f t="shared" si="157"/>
        <v/>
      </c>
      <c r="M1686" s="126" t="str">
        <f>IF(Q1686="","",_xlfn.XLOOKUP(Q1686,立项!W:W,立项!H:H))</f>
        <v/>
      </c>
      <c r="N1686" s="130" t="str">
        <f t="shared" si="158"/>
        <v/>
      </c>
      <c r="O1686" s="130" t="str">
        <f t="shared" si="159"/>
        <v/>
      </c>
      <c r="P1686" s="131" t="str">
        <f t="shared" si="160"/>
        <v/>
      </c>
      <c r="Q1686" s="135" t="str">
        <f t="shared" si="161"/>
        <v/>
      </c>
      <c r="R1686" s="103"/>
      <c r="S1686" s="102"/>
      <c r="T1686" s="102"/>
      <c r="U1686" s="102"/>
    </row>
    <row r="1687" s="93" customFormat="1" customHeight="1" spans="2:21">
      <c r="B1687" s="94"/>
      <c r="C1687" s="95"/>
      <c r="D1687" s="95"/>
      <c r="E1687" s="95"/>
      <c r="F1687" s="96"/>
      <c r="G1687" s="97"/>
      <c r="H1687" s="98"/>
      <c r="I1687" s="129" t="str">
        <f>IF(B1687="","",_xlfn.XLOOKUP(N1687,#REF!,#REF!))</f>
        <v/>
      </c>
      <c r="J1687" s="126" t="str">
        <f>IF(B1687="","",_xlfn.XLOOKUP(N1687,#REF!,冷暖工资表!B:B))</f>
        <v/>
      </c>
      <c r="K1687" s="126" t="str">
        <f t="shared" si="156"/>
        <v/>
      </c>
      <c r="L1687" s="126" t="str">
        <f t="shared" si="157"/>
        <v/>
      </c>
      <c r="M1687" s="126" t="str">
        <f>IF(Q1687="","",_xlfn.XLOOKUP(Q1687,立项!W:W,立项!H:H))</f>
        <v/>
      </c>
      <c r="N1687" s="130" t="str">
        <f t="shared" si="158"/>
        <v/>
      </c>
      <c r="O1687" s="130" t="str">
        <f t="shared" si="159"/>
        <v/>
      </c>
      <c r="P1687" s="131" t="str">
        <f t="shared" si="160"/>
        <v/>
      </c>
      <c r="Q1687" s="135" t="str">
        <f t="shared" si="161"/>
        <v/>
      </c>
      <c r="R1687" s="103"/>
      <c r="S1687" s="102"/>
      <c r="T1687" s="102"/>
      <c r="U1687" s="102"/>
    </row>
    <row r="1688" s="93" customFormat="1" customHeight="1" spans="2:21">
      <c r="B1688" s="94"/>
      <c r="C1688" s="95"/>
      <c r="D1688" s="95"/>
      <c r="E1688" s="95"/>
      <c r="F1688" s="96"/>
      <c r="G1688" s="97"/>
      <c r="H1688" s="98"/>
      <c r="I1688" s="129" t="str">
        <f>IF(B1688="","",_xlfn.XLOOKUP(N1688,#REF!,#REF!))</f>
        <v/>
      </c>
      <c r="J1688" s="126" t="str">
        <f>IF(B1688="","",_xlfn.XLOOKUP(N1688,#REF!,冷暖工资表!B:B))</f>
        <v/>
      </c>
      <c r="K1688" s="126" t="str">
        <f t="shared" si="156"/>
        <v/>
      </c>
      <c r="L1688" s="126" t="str">
        <f t="shared" si="157"/>
        <v/>
      </c>
      <c r="M1688" s="126" t="str">
        <f>IF(Q1688="","",_xlfn.XLOOKUP(Q1688,立项!W:W,立项!H:H))</f>
        <v/>
      </c>
      <c r="N1688" s="130" t="str">
        <f t="shared" si="158"/>
        <v/>
      </c>
      <c r="O1688" s="130" t="str">
        <f t="shared" si="159"/>
        <v/>
      </c>
      <c r="P1688" s="131" t="str">
        <f t="shared" si="160"/>
        <v/>
      </c>
      <c r="Q1688" s="135" t="str">
        <f t="shared" si="161"/>
        <v/>
      </c>
      <c r="R1688" s="103"/>
      <c r="S1688" s="102"/>
      <c r="T1688" s="102"/>
      <c r="U1688" s="102"/>
    </row>
    <row r="1689" s="93" customFormat="1" customHeight="1" spans="2:21">
      <c r="B1689" s="94"/>
      <c r="C1689" s="95"/>
      <c r="D1689" s="95"/>
      <c r="E1689" s="95"/>
      <c r="F1689" s="96"/>
      <c r="G1689" s="97"/>
      <c r="H1689" s="98"/>
      <c r="I1689" s="129" t="str">
        <f>IF(B1689="","",_xlfn.XLOOKUP(N1689,#REF!,#REF!))</f>
        <v/>
      </c>
      <c r="J1689" s="126" t="str">
        <f>IF(B1689="","",_xlfn.XLOOKUP(N1689,#REF!,冷暖工资表!B:B))</f>
        <v/>
      </c>
      <c r="K1689" s="126" t="str">
        <f t="shared" si="156"/>
        <v/>
      </c>
      <c r="L1689" s="126" t="str">
        <f t="shared" si="157"/>
        <v/>
      </c>
      <c r="M1689" s="126" t="str">
        <f>IF(Q1689="","",_xlfn.XLOOKUP(Q1689,立项!W:W,立项!H:H))</f>
        <v/>
      </c>
      <c r="N1689" s="130" t="str">
        <f t="shared" si="158"/>
        <v/>
      </c>
      <c r="O1689" s="130" t="str">
        <f t="shared" si="159"/>
        <v/>
      </c>
      <c r="P1689" s="131" t="str">
        <f t="shared" si="160"/>
        <v/>
      </c>
      <c r="Q1689" s="135" t="str">
        <f t="shared" si="161"/>
        <v/>
      </c>
      <c r="R1689" s="103"/>
      <c r="S1689" s="102"/>
      <c r="T1689" s="102"/>
      <c r="U1689" s="102"/>
    </row>
    <row r="1690" s="93" customFormat="1" customHeight="1" spans="2:21">
      <c r="B1690" s="94"/>
      <c r="C1690" s="95"/>
      <c r="D1690" s="95"/>
      <c r="E1690" s="95"/>
      <c r="F1690" s="96"/>
      <c r="G1690" s="97"/>
      <c r="H1690" s="98"/>
      <c r="I1690" s="129" t="str">
        <f>IF(B1690="","",_xlfn.XLOOKUP(N1690,#REF!,#REF!))</f>
        <v/>
      </c>
      <c r="J1690" s="126" t="str">
        <f>IF(B1690="","",_xlfn.XLOOKUP(N1690,#REF!,冷暖工资表!B:B))</f>
        <v/>
      </c>
      <c r="K1690" s="126" t="str">
        <f t="shared" si="156"/>
        <v/>
      </c>
      <c r="L1690" s="126" t="str">
        <f t="shared" si="157"/>
        <v/>
      </c>
      <c r="M1690" s="126" t="str">
        <f>IF(Q1690="","",_xlfn.XLOOKUP(Q1690,立项!W:W,立项!H:H))</f>
        <v/>
      </c>
      <c r="N1690" s="130" t="str">
        <f t="shared" si="158"/>
        <v/>
      </c>
      <c r="O1690" s="130" t="str">
        <f t="shared" si="159"/>
        <v/>
      </c>
      <c r="P1690" s="131" t="str">
        <f t="shared" si="160"/>
        <v/>
      </c>
      <c r="Q1690" s="135" t="str">
        <f t="shared" si="161"/>
        <v/>
      </c>
      <c r="R1690" s="103"/>
      <c r="S1690" s="102"/>
      <c r="T1690" s="102"/>
      <c r="U1690" s="102"/>
    </row>
    <row r="1691" s="93" customFormat="1" customHeight="1" spans="2:21">
      <c r="B1691" s="94"/>
      <c r="C1691" s="95"/>
      <c r="D1691" s="95"/>
      <c r="E1691" s="95"/>
      <c r="F1691" s="96"/>
      <c r="G1691" s="97"/>
      <c r="H1691" s="98"/>
      <c r="I1691" s="129" t="str">
        <f>IF(B1691="","",_xlfn.XLOOKUP(N1691,#REF!,#REF!))</f>
        <v/>
      </c>
      <c r="J1691" s="126" t="str">
        <f>IF(B1691="","",_xlfn.XLOOKUP(N1691,#REF!,冷暖工资表!B:B))</f>
        <v/>
      </c>
      <c r="K1691" s="126" t="str">
        <f t="shared" si="156"/>
        <v/>
      </c>
      <c r="L1691" s="126" t="str">
        <f t="shared" si="157"/>
        <v/>
      </c>
      <c r="M1691" s="126" t="str">
        <f>IF(Q1691="","",_xlfn.XLOOKUP(Q1691,立项!W:W,立项!H:H))</f>
        <v/>
      </c>
      <c r="N1691" s="130" t="str">
        <f t="shared" si="158"/>
        <v/>
      </c>
      <c r="O1691" s="130" t="str">
        <f t="shared" si="159"/>
        <v/>
      </c>
      <c r="P1691" s="131" t="str">
        <f t="shared" si="160"/>
        <v/>
      </c>
      <c r="Q1691" s="135" t="str">
        <f t="shared" si="161"/>
        <v/>
      </c>
      <c r="R1691" s="103"/>
      <c r="S1691" s="102"/>
      <c r="T1691" s="102"/>
      <c r="U1691" s="102"/>
    </row>
    <row r="1692" s="93" customFormat="1" customHeight="1" spans="2:21">
      <c r="B1692" s="94"/>
      <c r="C1692" s="95"/>
      <c r="D1692" s="95"/>
      <c r="E1692" s="95"/>
      <c r="F1692" s="96"/>
      <c r="G1692" s="97"/>
      <c r="H1692" s="98"/>
      <c r="I1692" s="129" t="str">
        <f>IF(B1692="","",_xlfn.XLOOKUP(N1692,#REF!,#REF!))</f>
        <v/>
      </c>
      <c r="J1692" s="126" t="str">
        <f>IF(B1692="","",_xlfn.XLOOKUP(N1692,#REF!,冷暖工资表!B:B))</f>
        <v/>
      </c>
      <c r="K1692" s="126" t="str">
        <f t="shared" si="156"/>
        <v/>
      </c>
      <c r="L1692" s="126" t="str">
        <f t="shared" si="157"/>
        <v/>
      </c>
      <c r="M1692" s="126" t="str">
        <f>IF(Q1692="","",_xlfn.XLOOKUP(Q1692,立项!W:W,立项!H:H))</f>
        <v/>
      </c>
      <c r="N1692" s="130" t="str">
        <f t="shared" si="158"/>
        <v/>
      </c>
      <c r="O1692" s="130" t="str">
        <f t="shared" si="159"/>
        <v/>
      </c>
      <c r="P1692" s="131" t="str">
        <f t="shared" si="160"/>
        <v/>
      </c>
      <c r="Q1692" s="135" t="str">
        <f t="shared" si="161"/>
        <v/>
      </c>
      <c r="R1692" s="103"/>
      <c r="S1692" s="102"/>
      <c r="T1692" s="102"/>
      <c r="U1692" s="102"/>
    </row>
    <row r="1693" s="93" customFormat="1" customHeight="1" spans="2:21">
      <c r="B1693" s="94"/>
      <c r="C1693" s="95"/>
      <c r="D1693" s="95"/>
      <c r="E1693" s="95"/>
      <c r="F1693" s="96"/>
      <c r="G1693" s="97"/>
      <c r="H1693" s="98"/>
      <c r="I1693" s="129" t="str">
        <f>IF(B1693="","",_xlfn.XLOOKUP(N1693,#REF!,#REF!))</f>
        <v/>
      </c>
      <c r="J1693" s="126" t="str">
        <f>IF(B1693="","",_xlfn.XLOOKUP(N1693,#REF!,冷暖工资表!B:B))</f>
        <v/>
      </c>
      <c r="K1693" s="126" t="str">
        <f t="shared" si="156"/>
        <v/>
      </c>
      <c r="L1693" s="126" t="str">
        <f t="shared" si="157"/>
        <v/>
      </c>
      <c r="M1693" s="126" t="str">
        <f>IF(Q1693="","",_xlfn.XLOOKUP(Q1693,立项!W:W,立项!H:H))</f>
        <v/>
      </c>
      <c r="N1693" s="130" t="str">
        <f t="shared" si="158"/>
        <v/>
      </c>
      <c r="O1693" s="130" t="str">
        <f t="shared" si="159"/>
        <v/>
      </c>
      <c r="P1693" s="131" t="str">
        <f t="shared" si="160"/>
        <v/>
      </c>
      <c r="Q1693" s="135" t="str">
        <f t="shared" si="161"/>
        <v/>
      </c>
      <c r="R1693" s="103"/>
      <c r="S1693" s="102"/>
      <c r="T1693" s="102"/>
      <c r="U1693" s="102"/>
    </row>
    <row r="1694" s="93" customFormat="1" customHeight="1" spans="2:21">
      <c r="B1694" s="94"/>
      <c r="C1694" s="95"/>
      <c r="D1694" s="95"/>
      <c r="E1694" s="95"/>
      <c r="F1694" s="96"/>
      <c r="G1694" s="97"/>
      <c r="H1694" s="98"/>
      <c r="I1694" s="129" t="str">
        <f>IF(B1694="","",_xlfn.XLOOKUP(N1694,#REF!,#REF!))</f>
        <v/>
      </c>
      <c r="J1694" s="126" t="str">
        <f>IF(B1694="","",_xlfn.XLOOKUP(N1694,#REF!,冷暖工资表!B:B))</f>
        <v/>
      </c>
      <c r="K1694" s="126" t="str">
        <f t="shared" si="156"/>
        <v/>
      </c>
      <c r="L1694" s="126" t="str">
        <f t="shared" si="157"/>
        <v/>
      </c>
      <c r="M1694" s="126" t="str">
        <f>IF(Q1694="","",_xlfn.XLOOKUP(Q1694,立项!W:W,立项!H:H))</f>
        <v/>
      </c>
      <c r="N1694" s="130" t="str">
        <f t="shared" si="158"/>
        <v/>
      </c>
      <c r="O1694" s="130" t="str">
        <f t="shared" si="159"/>
        <v/>
      </c>
      <c r="P1694" s="131" t="str">
        <f t="shared" si="160"/>
        <v/>
      </c>
      <c r="Q1694" s="135" t="str">
        <f t="shared" si="161"/>
        <v/>
      </c>
      <c r="R1694" s="103"/>
      <c r="S1694" s="102"/>
      <c r="T1694" s="102"/>
      <c r="U1694" s="102"/>
    </row>
    <row r="1695" s="93" customFormat="1" customHeight="1" spans="2:21">
      <c r="B1695" s="94"/>
      <c r="C1695" s="95"/>
      <c r="D1695" s="95"/>
      <c r="E1695" s="95"/>
      <c r="F1695" s="96"/>
      <c r="G1695" s="97"/>
      <c r="H1695" s="98"/>
      <c r="I1695" s="129" t="str">
        <f>IF(B1695="","",_xlfn.XLOOKUP(N1695,#REF!,#REF!))</f>
        <v/>
      </c>
      <c r="J1695" s="126" t="str">
        <f>IF(B1695="","",_xlfn.XLOOKUP(N1695,#REF!,冷暖工资表!B:B))</f>
        <v/>
      </c>
      <c r="K1695" s="126" t="str">
        <f t="shared" si="156"/>
        <v/>
      </c>
      <c r="L1695" s="126" t="str">
        <f t="shared" si="157"/>
        <v/>
      </c>
      <c r="M1695" s="126" t="str">
        <f>IF(Q1695="","",_xlfn.XLOOKUP(Q1695,立项!W:W,立项!H:H))</f>
        <v/>
      </c>
      <c r="N1695" s="130" t="str">
        <f t="shared" si="158"/>
        <v/>
      </c>
      <c r="O1695" s="130" t="str">
        <f t="shared" si="159"/>
        <v/>
      </c>
      <c r="P1695" s="131" t="str">
        <f t="shared" si="160"/>
        <v/>
      </c>
      <c r="Q1695" s="135" t="str">
        <f t="shared" si="161"/>
        <v/>
      </c>
      <c r="R1695" s="103"/>
      <c r="S1695" s="102"/>
      <c r="T1695" s="102"/>
      <c r="U1695" s="102"/>
    </row>
    <row r="1696" s="93" customFormat="1" customHeight="1" spans="2:21">
      <c r="B1696" s="94"/>
      <c r="C1696" s="95"/>
      <c r="D1696" s="95"/>
      <c r="E1696" s="95"/>
      <c r="F1696" s="96"/>
      <c r="G1696" s="97"/>
      <c r="H1696" s="98"/>
      <c r="I1696" s="129" t="str">
        <f>IF(B1696="","",_xlfn.XLOOKUP(N1696,#REF!,#REF!))</f>
        <v/>
      </c>
      <c r="J1696" s="126" t="str">
        <f>IF(B1696="","",_xlfn.XLOOKUP(N1696,#REF!,冷暖工资表!B:B))</f>
        <v/>
      </c>
      <c r="K1696" s="126" t="str">
        <f t="shared" si="156"/>
        <v/>
      </c>
      <c r="L1696" s="126" t="str">
        <f t="shared" si="157"/>
        <v/>
      </c>
      <c r="M1696" s="126" t="str">
        <f>IF(Q1696="","",_xlfn.XLOOKUP(Q1696,立项!W:W,立项!H:H))</f>
        <v/>
      </c>
      <c r="N1696" s="130" t="str">
        <f t="shared" si="158"/>
        <v/>
      </c>
      <c r="O1696" s="130" t="str">
        <f t="shared" si="159"/>
        <v/>
      </c>
      <c r="P1696" s="131" t="str">
        <f t="shared" si="160"/>
        <v/>
      </c>
      <c r="Q1696" s="135" t="str">
        <f t="shared" si="161"/>
        <v/>
      </c>
      <c r="R1696" s="103"/>
      <c r="S1696" s="102"/>
      <c r="T1696" s="102"/>
      <c r="U1696" s="102"/>
    </row>
    <row r="1697" s="93" customFormat="1" customHeight="1" spans="2:21">
      <c r="B1697" s="94"/>
      <c r="C1697" s="95"/>
      <c r="D1697" s="95"/>
      <c r="E1697" s="95"/>
      <c r="F1697" s="96"/>
      <c r="G1697" s="97"/>
      <c r="H1697" s="98"/>
      <c r="I1697" s="129" t="str">
        <f>IF(B1697="","",_xlfn.XLOOKUP(N1697,#REF!,#REF!))</f>
        <v/>
      </c>
      <c r="J1697" s="126" t="str">
        <f>IF(B1697="","",_xlfn.XLOOKUP(N1697,#REF!,冷暖工资表!B:B))</f>
        <v/>
      </c>
      <c r="K1697" s="126" t="str">
        <f t="shared" si="156"/>
        <v/>
      </c>
      <c r="L1697" s="126" t="str">
        <f t="shared" si="157"/>
        <v/>
      </c>
      <c r="M1697" s="126" t="str">
        <f>IF(Q1697="","",_xlfn.XLOOKUP(Q1697,立项!W:W,立项!H:H))</f>
        <v/>
      </c>
      <c r="N1697" s="130" t="str">
        <f t="shared" si="158"/>
        <v/>
      </c>
      <c r="O1697" s="130" t="str">
        <f t="shared" si="159"/>
        <v/>
      </c>
      <c r="P1697" s="131" t="str">
        <f t="shared" si="160"/>
        <v/>
      </c>
      <c r="Q1697" s="135" t="str">
        <f t="shared" si="161"/>
        <v/>
      </c>
      <c r="R1697" s="103"/>
      <c r="S1697" s="102"/>
      <c r="T1697" s="102"/>
      <c r="U1697" s="102"/>
    </row>
    <row r="1698" s="93" customFormat="1" customHeight="1" spans="2:21">
      <c r="B1698" s="94"/>
      <c r="C1698" s="95"/>
      <c r="D1698" s="95"/>
      <c r="E1698" s="95"/>
      <c r="F1698" s="96"/>
      <c r="G1698" s="97"/>
      <c r="H1698" s="98"/>
      <c r="I1698" s="129" t="str">
        <f>IF(B1698="","",_xlfn.XLOOKUP(N1698,#REF!,#REF!))</f>
        <v/>
      </c>
      <c r="J1698" s="126" t="str">
        <f>IF(B1698="","",_xlfn.XLOOKUP(N1698,#REF!,冷暖工资表!B:B))</f>
        <v/>
      </c>
      <c r="K1698" s="126" t="str">
        <f t="shared" si="156"/>
        <v/>
      </c>
      <c r="L1698" s="126" t="str">
        <f t="shared" si="157"/>
        <v/>
      </c>
      <c r="M1698" s="126" t="str">
        <f>IF(Q1698="","",_xlfn.XLOOKUP(Q1698,立项!W:W,立项!H:H))</f>
        <v/>
      </c>
      <c r="N1698" s="130" t="str">
        <f t="shared" si="158"/>
        <v/>
      </c>
      <c r="O1698" s="130" t="str">
        <f t="shared" si="159"/>
        <v/>
      </c>
      <c r="P1698" s="131" t="str">
        <f t="shared" si="160"/>
        <v/>
      </c>
      <c r="Q1698" s="135" t="str">
        <f t="shared" si="161"/>
        <v/>
      </c>
      <c r="R1698" s="103"/>
      <c r="S1698" s="102"/>
      <c r="T1698" s="102"/>
      <c r="U1698" s="102"/>
    </row>
    <row r="1699" s="93" customFormat="1" customHeight="1" spans="2:21">
      <c r="B1699" s="94"/>
      <c r="C1699" s="95"/>
      <c r="D1699" s="95"/>
      <c r="E1699" s="95"/>
      <c r="F1699" s="96"/>
      <c r="G1699" s="97"/>
      <c r="H1699" s="98"/>
      <c r="I1699" s="129" t="str">
        <f>IF(B1699="","",_xlfn.XLOOKUP(N1699,#REF!,#REF!))</f>
        <v/>
      </c>
      <c r="J1699" s="126" t="str">
        <f>IF(B1699="","",_xlfn.XLOOKUP(N1699,#REF!,冷暖工资表!B:B))</f>
        <v/>
      </c>
      <c r="K1699" s="126" t="str">
        <f t="shared" si="156"/>
        <v/>
      </c>
      <c r="L1699" s="126" t="str">
        <f t="shared" si="157"/>
        <v/>
      </c>
      <c r="M1699" s="126" t="str">
        <f>IF(Q1699="","",_xlfn.XLOOKUP(Q1699,立项!W:W,立项!H:H))</f>
        <v/>
      </c>
      <c r="N1699" s="130" t="str">
        <f t="shared" si="158"/>
        <v/>
      </c>
      <c r="O1699" s="130" t="str">
        <f t="shared" si="159"/>
        <v/>
      </c>
      <c r="P1699" s="131" t="str">
        <f t="shared" si="160"/>
        <v/>
      </c>
      <c r="Q1699" s="135" t="str">
        <f t="shared" si="161"/>
        <v/>
      </c>
      <c r="R1699" s="103"/>
      <c r="S1699" s="102"/>
      <c r="T1699" s="102"/>
      <c r="U1699" s="102"/>
    </row>
    <row r="1700" s="93" customFormat="1" customHeight="1" spans="2:21">
      <c r="B1700" s="94"/>
      <c r="C1700" s="95"/>
      <c r="D1700" s="95"/>
      <c r="E1700" s="95"/>
      <c r="F1700" s="96"/>
      <c r="G1700" s="97"/>
      <c r="H1700" s="98"/>
      <c r="I1700" s="129" t="str">
        <f>IF(B1700="","",_xlfn.XLOOKUP(N1700,#REF!,#REF!))</f>
        <v/>
      </c>
      <c r="J1700" s="126" t="str">
        <f>IF(B1700="","",_xlfn.XLOOKUP(N1700,#REF!,冷暖工资表!B:B))</f>
        <v/>
      </c>
      <c r="K1700" s="126" t="str">
        <f t="shared" si="156"/>
        <v/>
      </c>
      <c r="L1700" s="126" t="str">
        <f t="shared" si="157"/>
        <v/>
      </c>
      <c r="M1700" s="126" t="str">
        <f>IF(Q1700="","",_xlfn.XLOOKUP(Q1700,立项!W:W,立项!H:H))</f>
        <v/>
      </c>
      <c r="N1700" s="130" t="str">
        <f t="shared" si="158"/>
        <v/>
      </c>
      <c r="O1700" s="130" t="str">
        <f t="shared" si="159"/>
        <v/>
      </c>
      <c r="P1700" s="131" t="str">
        <f t="shared" si="160"/>
        <v/>
      </c>
      <c r="Q1700" s="135" t="str">
        <f t="shared" si="161"/>
        <v/>
      </c>
      <c r="R1700" s="103"/>
      <c r="S1700" s="102"/>
      <c r="T1700" s="102"/>
      <c r="U1700" s="102"/>
    </row>
    <row r="1701" s="93" customFormat="1" customHeight="1" spans="2:21">
      <c r="B1701" s="94"/>
      <c r="C1701" s="95"/>
      <c r="D1701" s="95"/>
      <c r="E1701" s="95"/>
      <c r="F1701" s="96"/>
      <c r="G1701" s="97"/>
      <c r="H1701" s="98"/>
      <c r="I1701" s="129" t="str">
        <f>IF(B1701="","",_xlfn.XLOOKUP(N1701,#REF!,#REF!))</f>
        <v/>
      </c>
      <c r="J1701" s="126" t="str">
        <f>IF(B1701="","",_xlfn.XLOOKUP(N1701,#REF!,冷暖工资表!B:B))</f>
        <v/>
      </c>
      <c r="K1701" s="126" t="str">
        <f t="shared" si="156"/>
        <v/>
      </c>
      <c r="L1701" s="126" t="str">
        <f t="shared" si="157"/>
        <v/>
      </c>
      <c r="M1701" s="126" t="str">
        <f>IF(Q1701="","",_xlfn.XLOOKUP(Q1701,立项!W:W,立项!H:H))</f>
        <v/>
      </c>
      <c r="N1701" s="130" t="str">
        <f t="shared" si="158"/>
        <v/>
      </c>
      <c r="O1701" s="130" t="str">
        <f t="shared" si="159"/>
        <v/>
      </c>
      <c r="P1701" s="131" t="str">
        <f t="shared" si="160"/>
        <v/>
      </c>
      <c r="Q1701" s="135" t="str">
        <f t="shared" si="161"/>
        <v/>
      </c>
      <c r="R1701" s="103"/>
      <c r="S1701" s="102"/>
      <c r="T1701" s="102"/>
      <c r="U1701" s="102"/>
    </row>
    <row r="1702" s="93" customFormat="1" customHeight="1" spans="2:21">
      <c r="B1702" s="94"/>
      <c r="C1702" s="95"/>
      <c r="D1702" s="95"/>
      <c r="E1702" s="95"/>
      <c r="F1702" s="96"/>
      <c r="G1702" s="97"/>
      <c r="H1702" s="98"/>
      <c r="I1702" s="129" t="str">
        <f>IF(B1702="","",_xlfn.XLOOKUP(N1702,#REF!,#REF!))</f>
        <v/>
      </c>
      <c r="J1702" s="126" t="str">
        <f>IF(B1702="","",_xlfn.XLOOKUP(N1702,#REF!,冷暖工资表!B:B))</f>
        <v/>
      </c>
      <c r="K1702" s="126" t="str">
        <f t="shared" si="156"/>
        <v/>
      </c>
      <c r="L1702" s="126" t="str">
        <f t="shared" si="157"/>
        <v/>
      </c>
      <c r="M1702" s="126" t="str">
        <f>IF(Q1702="","",_xlfn.XLOOKUP(Q1702,立项!W:W,立项!H:H))</f>
        <v/>
      </c>
      <c r="N1702" s="130" t="str">
        <f t="shared" si="158"/>
        <v/>
      </c>
      <c r="O1702" s="130" t="str">
        <f t="shared" si="159"/>
        <v/>
      </c>
      <c r="P1702" s="131" t="str">
        <f t="shared" si="160"/>
        <v/>
      </c>
      <c r="Q1702" s="135" t="str">
        <f t="shared" si="161"/>
        <v/>
      </c>
      <c r="R1702" s="103"/>
      <c r="S1702" s="102"/>
      <c r="T1702" s="102"/>
      <c r="U1702" s="102"/>
    </row>
    <row r="1703" s="93" customFormat="1" customHeight="1" spans="2:21">
      <c r="B1703" s="94"/>
      <c r="C1703" s="95"/>
      <c r="D1703" s="95"/>
      <c r="E1703" s="95"/>
      <c r="F1703" s="96"/>
      <c r="G1703" s="97"/>
      <c r="H1703" s="98"/>
      <c r="I1703" s="129" t="str">
        <f>IF(B1703="","",_xlfn.XLOOKUP(N1703,#REF!,#REF!))</f>
        <v/>
      </c>
      <c r="J1703" s="126" t="str">
        <f>IF(B1703="","",_xlfn.XLOOKUP(N1703,#REF!,冷暖工资表!B:B))</f>
        <v/>
      </c>
      <c r="K1703" s="126" t="str">
        <f t="shared" si="156"/>
        <v/>
      </c>
      <c r="L1703" s="126" t="str">
        <f t="shared" si="157"/>
        <v/>
      </c>
      <c r="M1703" s="126" t="str">
        <f>IF(Q1703="","",_xlfn.XLOOKUP(Q1703,立项!W:W,立项!H:H))</f>
        <v/>
      </c>
      <c r="N1703" s="130" t="str">
        <f t="shared" si="158"/>
        <v/>
      </c>
      <c r="O1703" s="130" t="str">
        <f t="shared" si="159"/>
        <v/>
      </c>
      <c r="P1703" s="131" t="str">
        <f t="shared" si="160"/>
        <v/>
      </c>
      <c r="Q1703" s="135" t="str">
        <f t="shared" si="161"/>
        <v/>
      </c>
      <c r="R1703" s="103"/>
      <c r="S1703" s="102"/>
      <c r="T1703" s="102"/>
      <c r="U1703" s="102"/>
    </row>
    <row r="1704" s="93" customFormat="1" customHeight="1" spans="2:21">
      <c r="B1704" s="94"/>
      <c r="C1704" s="95"/>
      <c r="D1704" s="95"/>
      <c r="E1704" s="95"/>
      <c r="F1704" s="96"/>
      <c r="G1704" s="97"/>
      <c r="H1704" s="98"/>
      <c r="I1704" s="129" t="str">
        <f>IF(B1704="","",_xlfn.XLOOKUP(N1704,#REF!,#REF!))</f>
        <v/>
      </c>
      <c r="J1704" s="126" t="str">
        <f>IF(B1704="","",_xlfn.XLOOKUP(N1704,#REF!,冷暖工资表!B:B))</f>
        <v/>
      </c>
      <c r="K1704" s="126" t="str">
        <f t="shared" si="156"/>
        <v/>
      </c>
      <c r="L1704" s="126" t="str">
        <f t="shared" si="157"/>
        <v/>
      </c>
      <c r="M1704" s="126" t="str">
        <f>IF(Q1704="","",_xlfn.XLOOKUP(Q1704,立项!W:W,立项!H:H))</f>
        <v/>
      </c>
      <c r="N1704" s="130" t="str">
        <f t="shared" si="158"/>
        <v/>
      </c>
      <c r="O1704" s="130" t="str">
        <f t="shared" si="159"/>
        <v/>
      </c>
      <c r="P1704" s="131" t="str">
        <f t="shared" si="160"/>
        <v/>
      </c>
      <c r="Q1704" s="135" t="str">
        <f t="shared" si="161"/>
        <v/>
      </c>
      <c r="R1704" s="103"/>
      <c r="S1704" s="102"/>
      <c r="T1704" s="102"/>
      <c r="U1704" s="102"/>
    </row>
    <row r="1705" s="93" customFormat="1" customHeight="1" spans="2:21">
      <c r="B1705" s="94"/>
      <c r="C1705" s="95"/>
      <c r="D1705" s="95"/>
      <c r="E1705" s="95"/>
      <c r="F1705" s="96"/>
      <c r="G1705" s="97"/>
      <c r="H1705" s="98"/>
      <c r="I1705" s="129" t="str">
        <f>IF(B1705="","",_xlfn.XLOOKUP(N1705,#REF!,#REF!))</f>
        <v/>
      </c>
      <c r="J1705" s="126" t="str">
        <f>IF(B1705="","",_xlfn.XLOOKUP(N1705,#REF!,冷暖工资表!B:B))</f>
        <v/>
      </c>
      <c r="K1705" s="126" t="str">
        <f t="shared" si="156"/>
        <v/>
      </c>
      <c r="L1705" s="126" t="str">
        <f t="shared" si="157"/>
        <v/>
      </c>
      <c r="M1705" s="126" t="str">
        <f>IF(Q1705="","",_xlfn.XLOOKUP(Q1705,立项!W:W,立项!H:H))</f>
        <v/>
      </c>
      <c r="N1705" s="130" t="str">
        <f t="shared" si="158"/>
        <v/>
      </c>
      <c r="O1705" s="130" t="str">
        <f t="shared" si="159"/>
        <v/>
      </c>
      <c r="P1705" s="131" t="str">
        <f t="shared" si="160"/>
        <v/>
      </c>
      <c r="Q1705" s="135" t="str">
        <f t="shared" si="161"/>
        <v/>
      </c>
      <c r="R1705" s="103"/>
      <c r="S1705" s="102"/>
      <c r="T1705" s="102"/>
      <c r="U1705" s="102"/>
    </row>
    <row r="1706" s="93" customFormat="1" customHeight="1" spans="2:21">
      <c r="B1706" s="94"/>
      <c r="C1706" s="95"/>
      <c r="D1706" s="95"/>
      <c r="E1706" s="95"/>
      <c r="F1706" s="96"/>
      <c r="G1706" s="97"/>
      <c r="H1706" s="98"/>
      <c r="I1706" s="129" t="str">
        <f>IF(B1706="","",_xlfn.XLOOKUP(N1706,#REF!,#REF!))</f>
        <v/>
      </c>
      <c r="J1706" s="126" t="str">
        <f>IF(B1706="","",_xlfn.XLOOKUP(N1706,#REF!,冷暖工资表!B:B))</f>
        <v/>
      </c>
      <c r="K1706" s="126" t="str">
        <f t="shared" si="156"/>
        <v/>
      </c>
      <c r="L1706" s="126" t="str">
        <f t="shared" si="157"/>
        <v/>
      </c>
      <c r="M1706" s="126" t="str">
        <f>IF(Q1706="","",_xlfn.XLOOKUP(Q1706,立项!W:W,立项!H:H))</f>
        <v/>
      </c>
      <c r="N1706" s="130" t="str">
        <f t="shared" si="158"/>
        <v/>
      </c>
      <c r="O1706" s="130" t="str">
        <f t="shared" si="159"/>
        <v/>
      </c>
      <c r="P1706" s="131" t="str">
        <f t="shared" si="160"/>
        <v/>
      </c>
      <c r="Q1706" s="135" t="str">
        <f t="shared" si="161"/>
        <v/>
      </c>
      <c r="R1706" s="103"/>
      <c r="S1706" s="102"/>
      <c r="T1706" s="102"/>
      <c r="U1706" s="102"/>
    </row>
    <row r="1707" s="93" customFormat="1" customHeight="1" spans="2:21">
      <c r="B1707" s="94"/>
      <c r="C1707" s="95"/>
      <c r="D1707" s="95"/>
      <c r="E1707" s="95"/>
      <c r="F1707" s="96"/>
      <c r="G1707" s="97"/>
      <c r="H1707" s="98"/>
      <c r="I1707" s="129" t="str">
        <f>IF(B1707="","",_xlfn.XLOOKUP(N1707,#REF!,#REF!))</f>
        <v/>
      </c>
      <c r="J1707" s="126" t="str">
        <f>IF(B1707="","",_xlfn.XLOOKUP(N1707,#REF!,冷暖工资表!B:B))</f>
        <v/>
      </c>
      <c r="K1707" s="126" t="str">
        <f t="shared" si="156"/>
        <v/>
      </c>
      <c r="L1707" s="126" t="str">
        <f t="shared" si="157"/>
        <v/>
      </c>
      <c r="M1707" s="126" t="str">
        <f>IF(Q1707="","",_xlfn.XLOOKUP(Q1707,立项!W:W,立项!H:H))</f>
        <v/>
      </c>
      <c r="N1707" s="130" t="str">
        <f t="shared" si="158"/>
        <v/>
      </c>
      <c r="O1707" s="130" t="str">
        <f t="shared" si="159"/>
        <v/>
      </c>
      <c r="P1707" s="131" t="str">
        <f t="shared" si="160"/>
        <v/>
      </c>
      <c r="Q1707" s="135" t="str">
        <f t="shared" si="161"/>
        <v/>
      </c>
      <c r="R1707" s="103"/>
      <c r="S1707" s="102"/>
      <c r="T1707" s="102"/>
      <c r="U1707" s="102"/>
    </row>
    <row r="1708" s="93" customFormat="1" customHeight="1" spans="2:21">
      <c r="B1708" s="94"/>
      <c r="C1708" s="95"/>
      <c r="D1708" s="95"/>
      <c r="E1708" s="95"/>
      <c r="F1708" s="96"/>
      <c r="G1708" s="97"/>
      <c r="H1708" s="98"/>
      <c r="I1708" s="129" t="str">
        <f>IF(B1708="","",_xlfn.XLOOKUP(N1708,#REF!,#REF!))</f>
        <v/>
      </c>
      <c r="J1708" s="126" t="str">
        <f>IF(B1708="","",_xlfn.XLOOKUP(N1708,#REF!,冷暖工资表!B:B))</f>
        <v/>
      </c>
      <c r="K1708" s="126" t="str">
        <f t="shared" si="156"/>
        <v/>
      </c>
      <c r="L1708" s="126" t="str">
        <f t="shared" si="157"/>
        <v/>
      </c>
      <c r="M1708" s="126" t="str">
        <f>IF(Q1708="","",_xlfn.XLOOKUP(Q1708,立项!W:W,立项!H:H))</f>
        <v/>
      </c>
      <c r="N1708" s="130" t="str">
        <f t="shared" si="158"/>
        <v/>
      </c>
      <c r="O1708" s="130" t="str">
        <f t="shared" si="159"/>
        <v/>
      </c>
      <c r="P1708" s="131" t="str">
        <f t="shared" si="160"/>
        <v/>
      </c>
      <c r="Q1708" s="135" t="str">
        <f t="shared" si="161"/>
        <v/>
      </c>
      <c r="R1708" s="103"/>
      <c r="S1708" s="102"/>
      <c r="T1708" s="102"/>
      <c r="U1708" s="102"/>
    </row>
    <row r="1709" s="93" customFormat="1" customHeight="1" spans="2:21">
      <c r="B1709" s="94"/>
      <c r="C1709" s="95"/>
      <c r="D1709" s="95"/>
      <c r="E1709" s="95"/>
      <c r="F1709" s="96"/>
      <c r="G1709" s="97"/>
      <c r="H1709" s="98"/>
      <c r="I1709" s="129" t="str">
        <f>IF(B1709="","",_xlfn.XLOOKUP(N1709,#REF!,#REF!))</f>
        <v/>
      </c>
      <c r="J1709" s="126" t="str">
        <f>IF(B1709="","",_xlfn.XLOOKUP(N1709,#REF!,冷暖工资表!B:B))</f>
        <v/>
      </c>
      <c r="K1709" s="126" t="str">
        <f t="shared" si="156"/>
        <v/>
      </c>
      <c r="L1709" s="126" t="str">
        <f t="shared" si="157"/>
        <v/>
      </c>
      <c r="M1709" s="126" t="str">
        <f>IF(Q1709="","",_xlfn.XLOOKUP(Q1709,立项!W:W,立项!H:H))</f>
        <v/>
      </c>
      <c r="N1709" s="130" t="str">
        <f t="shared" si="158"/>
        <v/>
      </c>
      <c r="O1709" s="130" t="str">
        <f t="shared" si="159"/>
        <v/>
      </c>
      <c r="P1709" s="131" t="str">
        <f t="shared" si="160"/>
        <v/>
      </c>
      <c r="Q1709" s="135" t="str">
        <f t="shared" si="161"/>
        <v/>
      </c>
      <c r="R1709" s="103"/>
      <c r="S1709" s="102"/>
      <c r="T1709" s="102"/>
      <c r="U1709" s="102"/>
    </row>
    <row r="1710" s="93" customFormat="1" customHeight="1" spans="2:21">
      <c r="B1710" s="94"/>
      <c r="C1710" s="95"/>
      <c r="D1710" s="95"/>
      <c r="E1710" s="95"/>
      <c r="F1710" s="96"/>
      <c r="G1710" s="97"/>
      <c r="H1710" s="98"/>
      <c r="I1710" s="129" t="str">
        <f>IF(B1710="","",_xlfn.XLOOKUP(N1710,#REF!,#REF!))</f>
        <v/>
      </c>
      <c r="J1710" s="126" t="str">
        <f>IF(B1710="","",_xlfn.XLOOKUP(N1710,#REF!,冷暖工资表!B:B))</f>
        <v/>
      </c>
      <c r="K1710" s="126" t="str">
        <f t="shared" si="156"/>
        <v/>
      </c>
      <c r="L1710" s="126" t="str">
        <f t="shared" si="157"/>
        <v/>
      </c>
      <c r="M1710" s="126" t="str">
        <f>IF(Q1710="","",_xlfn.XLOOKUP(Q1710,立项!W:W,立项!H:H))</f>
        <v/>
      </c>
      <c r="N1710" s="130" t="str">
        <f t="shared" si="158"/>
        <v/>
      </c>
      <c r="O1710" s="130" t="str">
        <f t="shared" si="159"/>
        <v/>
      </c>
      <c r="P1710" s="131" t="str">
        <f t="shared" si="160"/>
        <v/>
      </c>
      <c r="Q1710" s="135" t="str">
        <f t="shared" si="161"/>
        <v/>
      </c>
      <c r="R1710" s="103"/>
      <c r="S1710" s="102"/>
      <c r="T1710" s="102"/>
      <c r="U1710" s="102"/>
    </row>
    <row r="1711" s="93" customFormat="1" customHeight="1" spans="2:21">
      <c r="B1711" s="94"/>
      <c r="C1711" s="95"/>
      <c r="D1711" s="95"/>
      <c r="E1711" s="95"/>
      <c r="F1711" s="96"/>
      <c r="G1711" s="97"/>
      <c r="H1711" s="98"/>
      <c r="I1711" s="129" t="str">
        <f>IF(B1711="","",_xlfn.XLOOKUP(N1711,#REF!,#REF!))</f>
        <v/>
      </c>
      <c r="J1711" s="126" t="str">
        <f>IF(B1711="","",_xlfn.XLOOKUP(N1711,#REF!,冷暖工资表!B:B))</f>
        <v/>
      </c>
      <c r="K1711" s="126" t="str">
        <f t="shared" si="156"/>
        <v/>
      </c>
      <c r="L1711" s="126" t="str">
        <f t="shared" si="157"/>
        <v/>
      </c>
      <c r="M1711" s="126" t="str">
        <f>IF(Q1711="","",_xlfn.XLOOKUP(Q1711,立项!W:W,立项!H:H))</f>
        <v/>
      </c>
      <c r="N1711" s="130" t="str">
        <f t="shared" si="158"/>
        <v/>
      </c>
      <c r="O1711" s="130" t="str">
        <f t="shared" si="159"/>
        <v/>
      </c>
      <c r="P1711" s="131" t="str">
        <f t="shared" si="160"/>
        <v/>
      </c>
      <c r="Q1711" s="135" t="str">
        <f t="shared" si="161"/>
        <v/>
      </c>
      <c r="R1711" s="103"/>
      <c r="S1711" s="102"/>
      <c r="T1711" s="102"/>
      <c r="U1711" s="102"/>
    </row>
    <row r="1712" s="93" customFormat="1" customHeight="1" spans="2:21">
      <c r="B1712" s="94"/>
      <c r="C1712" s="95"/>
      <c r="D1712" s="95"/>
      <c r="E1712" s="95"/>
      <c r="F1712" s="96"/>
      <c r="G1712" s="97"/>
      <c r="H1712" s="98"/>
      <c r="I1712" s="129" t="str">
        <f>IF(B1712="","",_xlfn.XLOOKUP(N1712,#REF!,#REF!))</f>
        <v/>
      </c>
      <c r="J1712" s="126" t="str">
        <f>IF(B1712="","",_xlfn.XLOOKUP(N1712,#REF!,冷暖工资表!B:B))</f>
        <v/>
      </c>
      <c r="K1712" s="126" t="str">
        <f t="shared" si="156"/>
        <v/>
      </c>
      <c r="L1712" s="126" t="str">
        <f t="shared" si="157"/>
        <v/>
      </c>
      <c r="M1712" s="126" t="str">
        <f>IF(Q1712="","",_xlfn.XLOOKUP(Q1712,立项!W:W,立项!H:H))</f>
        <v/>
      </c>
      <c r="N1712" s="130" t="str">
        <f t="shared" si="158"/>
        <v/>
      </c>
      <c r="O1712" s="130" t="str">
        <f t="shared" si="159"/>
        <v/>
      </c>
      <c r="P1712" s="131" t="str">
        <f t="shared" si="160"/>
        <v/>
      </c>
      <c r="Q1712" s="135" t="str">
        <f t="shared" si="161"/>
        <v/>
      </c>
      <c r="R1712" s="103"/>
      <c r="S1712" s="102"/>
      <c r="T1712" s="102"/>
      <c r="U1712" s="102"/>
    </row>
    <row r="1713" s="93" customFormat="1" customHeight="1" spans="2:21">
      <c r="B1713" s="94"/>
      <c r="C1713" s="95"/>
      <c r="D1713" s="95"/>
      <c r="E1713" s="95"/>
      <c r="F1713" s="96"/>
      <c r="G1713" s="97"/>
      <c r="H1713" s="98"/>
      <c r="I1713" s="129" t="str">
        <f>IF(B1713="","",_xlfn.XLOOKUP(N1713,#REF!,#REF!))</f>
        <v/>
      </c>
      <c r="J1713" s="126" t="str">
        <f>IF(B1713="","",_xlfn.XLOOKUP(N1713,#REF!,冷暖工资表!B:B))</f>
        <v/>
      </c>
      <c r="K1713" s="126" t="str">
        <f t="shared" si="156"/>
        <v/>
      </c>
      <c r="L1713" s="126" t="str">
        <f t="shared" si="157"/>
        <v/>
      </c>
      <c r="M1713" s="126" t="str">
        <f>IF(Q1713="","",_xlfn.XLOOKUP(Q1713,立项!W:W,立项!H:H))</f>
        <v/>
      </c>
      <c r="N1713" s="130" t="str">
        <f t="shared" si="158"/>
        <v/>
      </c>
      <c r="O1713" s="130" t="str">
        <f t="shared" si="159"/>
        <v/>
      </c>
      <c r="P1713" s="131" t="str">
        <f t="shared" si="160"/>
        <v/>
      </c>
      <c r="Q1713" s="135" t="str">
        <f t="shared" si="161"/>
        <v/>
      </c>
      <c r="R1713" s="103"/>
      <c r="S1713" s="102"/>
      <c r="T1713" s="102"/>
      <c r="U1713" s="102"/>
    </row>
    <row r="1714" s="93" customFormat="1" customHeight="1" spans="2:21">
      <c r="B1714" s="94"/>
      <c r="C1714" s="95"/>
      <c r="D1714" s="95"/>
      <c r="E1714" s="95"/>
      <c r="F1714" s="96"/>
      <c r="G1714" s="97"/>
      <c r="H1714" s="98"/>
      <c r="I1714" s="129" t="str">
        <f>IF(B1714="","",_xlfn.XLOOKUP(N1714,#REF!,#REF!))</f>
        <v/>
      </c>
      <c r="J1714" s="126" t="str">
        <f>IF(B1714="","",_xlfn.XLOOKUP(N1714,#REF!,冷暖工资表!B:B))</f>
        <v/>
      </c>
      <c r="K1714" s="126" t="str">
        <f t="shared" si="156"/>
        <v/>
      </c>
      <c r="L1714" s="126" t="str">
        <f t="shared" si="157"/>
        <v/>
      </c>
      <c r="M1714" s="126" t="str">
        <f>IF(Q1714="","",_xlfn.XLOOKUP(Q1714,立项!W:W,立项!H:H))</f>
        <v/>
      </c>
      <c r="N1714" s="130" t="str">
        <f t="shared" si="158"/>
        <v/>
      </c>
      <c r="O1714" s="130" t="str">
        <f t="shared" si="159"/>
        <v/>
      </c>
      <c r="P1714" s="131" t="str">
        <f t="shared" si="160"/>
        <v/>
      </c>
      <c r="Q1714" s="135" t="str">
        <f t="shared" si="161"/>
        <v/>
      </c>
      <c r="R1714" s="103"/>
      <c r="S1714" s="102"/>
      <c r="T1714" s="102"/>
      <c r="U1714" s="102"/>
    </row>
    <row r="1715" s="93" customFormat="1" customHeight="1" spans="2:21">
      <c r="B1715" s="94"/>
      <c r="C1715" s="95"/>
      <c r="D1715" s="95"/>
      <c r="E1715" s="95"/>
      <c r="F1715" s="96"/>
      <c r="G1715" s="97"/>
      <c r="H1715" s="98"/>
      <c r="I1715" s="129" t="str">
        <f>IF(B1715="","",_xlfn.XLOOKUP(N1715,#REF!,#REF!))</f>
        <v/>
      </c>
      <c r="J1715" s="126" t="str">
        <f>IF(B1715="","",_xlfn.XLOOKUP(N1715,#REF!,冷暖工资表!B:B))</f>
        <v/>
      </c>
      <c r="K1715" s="126" t="str">
        <f t="shared" si="156"/>
        <v/>
      </c>
      <c r="L1715" s="126" t="str">
        <f t="shared" si="157"/>
        <v/>
      </c>
      <c r="M1715" s="126" t="str">
        <f>IF(Q1715="","",_xlfn.XLOOKUP(Q1715,立项!W:W,立项!H:H))</f>
        <v/>
      </c>
      <c r="N1715" s="130" t="str">
        <f t="shared" si="158"/>
        <v/>
      </c>
      <c r="O1715" s="130" t="str">
        <f t="shared" si="159"/>
        <v/>
      </c>
      <c r="P1715" s="131" t="str">
        <f t="shared" si="160"/>
        <v/>
      </c>
      <c r="Q1715" s="135" t="str">
        <f t="shared" si="161"/>
        <v/>
      </c>
      <c r="R1715" s="103"/>
      <c r="S1715" s="102"/>
      <c r="T1715" s="102"/>
      <c r="U1715" s="102"/>
    </row>
    <row r="1716" s="93" customFormat="1" customHeight="1" spans="2:21">
      <c r="B1716" s="94"/>
      <c r="C1716" s="95"/>
      <c r="D1716" s="95"/>
      <c r="E1716" s="95"/>
      <c r="F1716" s="96"/>
      <c r="G1716" s="97"/>
      <c r="H1716" s="98"/>
      <c r="I1716" s="129" t="str">
        <f>IF(B1716="","",_xlfn.XLOOKUP(N1716,#REF!,#REF!))</f>
        <v/>
      </c>
      <c r="J1716" s="126" t="str">
        <f>IF(B1716="","",_xlfn.XLOOKUP(N1716,#REF!,冷暖工资表!B:B))</f>
        <v/>
      </c>
      <c r="K1716" s="126" t="str">
        <f t="shared" si="156"/>
        <v/>
      </c>
      <c r="L1716" s="126" t="str">
        <f t="shared" si="157"/>
        <v/>
      </c>
      <c r="M1716" s="126" t="str">
        <f>IF(Q1716="","",_xlfn.XLOOKUP(Q1716,立项!W:W,立项!H:H))</f>
        <v/>
      </c>
      <c r="N1716" s="130" t="str">
        <f t="shared" si="158"/>
        <v/>
      </c>
      <c r="O1716" s="130" t="str">
        <f t="shared" si="159"/>
        <v/>
      </c>
      <c r="P1716" s="131" t="str">
        <f t="shared" si="160"/>
        <v/>
      </c>
      <c r="Q1716" s="135" t="str">
        <f t="shared" si="161"/>
        <v/>
      </c>
      <c r="R1716" s="103"/>
      <c r="S1716" s="102"/>
      <c r="T1716" s="102"/>
      <c r="U1716" s="102"/>
    </row>
    <row r="1717" s="93" customFormat="1" customHeight="1" spans="2:21">
      <c r="B1717" s="94"/>
      <c r="C1717" s="95"/>
      <c r="D1717" s="95"/>
      <c r="E1717" s="95"/>
      <c r="F1717" s="96"/>
      <c r="G1717" s="97"/>
      <c r="H1717" s="98"/>
      <c r="I1717" s="129" t="str">
        <f>IF(B1717="","",_xlfn.XLOOKUP(N1717,#REF!,#REF!))</f>
        <v/>
      </c>
      <c r="J1717" s="126" t="str">
        <f>IF(B1717="","",_xlfn.XLOOKUP(N1717,#REF!,冷暖工资表!B:B))</f>
        <v/>
      </c>
      <c r="K1717" s="126" t="str">
        <f t="shared" si="156"/>
        <v/>
      </c>
      <c r="L1717" s="126" t="str">
        <f t="shared" si="157"/>
        <v/>
      </c>
      <c r="M1717" s="126" t="str">
        <f>IF(Q1717="","",_xlfn.XLOOKUP(Q1717,立项!W:W,立项!H:H))</f>
        <v/>
      </c>
      <c r="N1717" s="130" t="str">
        <f t="shared" si="158"/>
        <v/>
      </c>
      <c r="O1717" s="130" t="str">
        <f t="shared" si="159"/>
        <v/>
      </c>
      <c r="P1717" s="131" t="str">
        <f t="shared" si="160"/>
        <v/>
      </c>
      <c r="Q1717" s="135" t="str">
        <f t="shared" si="161"/>
        <v/>
      </c>
      <c r="R1717" s="103"/>
      <c r="S1717" s="102"/>
      <c r="T1717" s="102"/>
      <c r="U1717" s="102"/>
    </row>
    <row r="1718" s="93" customFormat="1" customHeight="1" spans="2:21">
      <c r="B1718" s="94"/>
      <c r="C1718" s="95"/>
      <c r="D1718" s="95"/>
      <c r="E1718" s="95"/>
      <c r="F1718" s="96"/>
      <c r="G1718" s="97"/>
      <c r="H1718" s="98"/>
      <c r="I1718" s="129" t="str">
        <f>IF(B1718="","",_xlfn.XLOOKUP(N1718,#REF!,#REF!))</f>
        <v/>
      </c>
      <c r="J1718" s="126" t="str">
        <f>IF(B1718="","",_xlfn.XLOOKUP(N1718,#REF!,冷暖工资表!B:B))</f>
        <v/>
      </c>
      <c r="K1718" s="126" t="str">
        <f t="shared" si="156"/>
        <v/>
      </c>
      <c r="L1718" s="126" t="str">
        <f t="shared" si="157"/>
        <v/>
      </c>
      <c r="M1718" s="126" t="str">
        <f>IF(Q1718="","",_xlfn.XLOOKUP(Q1718,立项!W:W,立项!H:H))</f>
        <v/>
      </c>
      <c r="N1718" s="130" t="str">
        <f t="shared" si="158"/>
        <v/>
      </c>
      <c r="O1718" s="130" t="str">
        <f t="shared" si="159"/>
        <v/>
      </c>
      <c r="P1718" s="131" t="str">
        <f t="shared" si="160"/>
        <v/>
      </c>
      <c r="Q1718" s="135" t="str">
        <f t="shared" si="161"/>
        <v/>
      </c>
      <c r="R1718" s="103"/>
      <c r="S1718" s="102"/>
      <c r="T1718" s="102"/>
      <c r="U1718" s="102"/>
    </row>
    <row r="1719" s="93" customFormat="1" customHeight="1" spans="2:21">
      <c r="B1719" s="94"/>
      <c r="C1719" s="95"/>
      <c r="D1719" s="95"/>
      <c r="E1719" s="95"/>
      <c r="F1719" s="96"/>
      <c r="G1719" s="97"/>
      <c r="H1719" s="98"/>
      <c r="I1719" s="129" t="str">
        <f>IF(B1719="","",_xlfn.XLOOKUP(N1719,#REF!,#REF!))</f>
        <v/>
      </c>
      <c r="J1719" s="126" t="str">
        <f>IF(B1719="","",_xlfn.XLOOKUP(N1719,#REF!,冷暖工资表!B:B))</f>
        <v/>
      </c>
      <c r="K1719" s="126" t="str">
        <f t="shared" si="156"/>
        <v/>
      </c>
      <c r="L1719" s="126" t="str">
        <f t="shared" si="157"/>
        <v/>
      </c>
      <c r="M1719" s="126" t="str">
        <f>IF(Q1719="","",_xlfn.XLOOKUP(Q1719,立项!W:W,立项!H:H))</f>
        <v/>
      </c>
      <c r="N1719" s="130" t="str">
        <f t="shared" si="158"/>
        <v/>
      </c>
      <c r="O1719" s="130" t="str">
        <f t="shared" si="159"/>
        <v/>
      </c>
      <c r="P1719" s="131" t="str">
        <f t="shared" si="160"/>
        <v/>
      </c>
      <c r="Q1719" s="135" t="str">
        <f t="shared" si="161"/>
        <v/>
      </c>
      <c r="R1719" s="103"/>
      <c r="S1719" s="102"/>
      <c r="T1719" s="102"/>
      <c r="U1719" s="102"/>
    </row>
    <row r="1720" s="93" customFormat="1" customHeight="1" spans="2:21">
      <c r="B1720" s="94"/>
      <c r="C1720" s="95"/>
      <c r="D1720" s="95"/>
      <c r="E1720" s="95"/>
      <c r="F1720" s="96"/>
      <c r="G1720" s="97"/>
      <c r="H1720" s="98"/>
      <c r="I1720" s="129" t="str">
        <f>IF(B1720="","",_xlfn.XLOOKUP(N1720,#REF!,#REF!))</f>
        <v/>
      </c>
      <c r="J1720" s="126" t="str">
        <f>IF(B1720="","",_xlfn.XLOOKUP(N1720,#REF!,冷暖工资表!B:B))</f>
        <v/>
      </c>
      <c r="K1720" s="126" t="str">
        <f t="shared" si="156"/>
        <v/>
      </c>
      <c r="L1720" s="126" t="str">
        <f t="shared" si="157"/>
        <v/>
      </c>
      <c r="M1720" s="126" t="str">
        <f>IF(Q1720="","",_xlfn.XLOOKUP(Q1720,立项!W:W,立项!H:H))</f>
        <v/>
      </c>
      <c r="N1720" s="130" t="str">
        <f t="shared" si="158"/>
        <v/>
      </c>
      <c r="O1720" s="130" t="str">
        <f t="shared" si="159"/>
        <v/>
      </c>
      <c r="P1720" s="131" t="str">
        <f t="shared" si="160"/>
        <v/>
      </c>
      <c r="Q1720" s="135" t="str">
        <f t="shared" si="161"/>
        <v/>
      </c>
      <c r="R1720" s="103"/>
      <c r="S1720" s="102"/>
      <c r="T1720" s="102"/>
      <c r="U1720" s="102"/>
    </row>
    <row r="1721" s="93" customFormat="1" customHeight="1" spans="2:21">
      <c r="B1721" s="94"/>
      <c r="C1721" s="95"/>
      <c r="D1721" s="95"/>
      <c r="E1721" s="95"/>
      <c r="F1721" s="96"/>
      <c r="G1721" s="97"/>
      <c r="H1721" s="98"/>
      <c r="I1721" s="129" t="str">
        <f>IF(B1721="","",_xlfn.XLOOKUP(N1721,#REF!,#REF!))</f>
        <v/>
      </c>
      <c r="J1721" s="126" t="str">
        <f>IF(B1721="","",_xlfn.XLOOKUP(N1721,#REF!,冷暖工资表!B:B))</f>
        <v/>
      </c>
      <c r="K1721" s="126" t="str">
        <f t="shared" si="156"/>
        <v/>
      </c>
      <c r="L1721" s="126" t="str">
        <f t="shared" si="157"/>
        <v/>
      </c>
      <c r="M1721" s="126" t="str">
        <f>IF(Q1721="","",_xlfn.XLOOKUP(Q1721,立项!W:W,立项!H:H))</f>
        <v/>
      </c>
      <c r="N1721" s="130" t="str">
        <f t="shared" si="158"/>
        <v/>
      </c>
      <c r="O1721" s="130" t="str">
        <f t="shared" si="159"/>
        <v/>
      </c>
      <c r="P1721" s="131" t="str">
        <f t="shared" si="160"/>
        <v/>
      </c>
      <c r="Q1721" s="135" t="str">
        <f t="shared" si="161"/>
        <v/>
      </c>
      <c r="R1721" s="103"/>
      <c r="S1721" s="102"/>
      <c r="T1721" s="102"/>
      <c r="U1721" s="102"/>
    </row>
    <row r="1722" s="93" customFormat="1" customHeight="1" spans="2:21">
      <c r="B1722" s="94"/>
      <c r="C1722" s="95"/>
      <c r="D1722" s="95"/>
      <c r="E1722" s="95"/>
      <c r="F1722" s="96"/>
      <c r="G1722" s="97"/>
      <c r="H1722" s="98"/>
      <c r="I1722" s="129" t="str">
        <f>IF(B1722="","",_xlfn.XLOOKUP(N1722,#REF!,#REF!))</f>
        <v/>
      </c>
      <c r="J1722" s="126" t="str">
        <f>IF(B1722="","",_xlfn.XLOOKUP(N1722,#REF!,冷暖工资表!B:B))</f>
        <v/>
      </c>
      <c r="K1722" s="126" t="str">
        <f t="shared" si="156"/>
        <v/>
      </c>
      <c r="L1722" s="126" t="str">
        <f t="shared" si="157"/>
        <v/>
      </c>
      <c r="M1722" s="126" t="str">
        <f>IF(Q1722="","",_xlfn.XLOOKUP(Q1722,立项!W:W,立项!H:H))</f>
        <v/>
      </c>
      <c r="N1722" s="130" t="str">
        <f t="shared" si="158"/>
        <v/>
      </c>
      <c r="O1722" s="130" t="str">
        <f t="shared" si="159"/>
        <v/>
      </c>
      <c r="P1722" s="131" t="str">
        <f t="shared" si="160"/>
        <v/>
      </c>
      <c r="Q1722" s="135" t="str">
        <f t="shared" si="161"/>
        <v/>
      </c>
      <c r="R1722" s="103"/>
      <c r="S1722" s="102"/>
      <c r="T1722" s="102"/>
      <c r="U1722" s="102"/>
    </row>
    <row r="1723" s="93" customFormat="1" customHeight="1" spans="2:21">
      <c r="B1723" s="94"/>
      <c r="C1723" s="95"/>
      <c r="D1723" s="95"/>
      <c r="E1723" s="95"/>
      <c r="F1723" s="96"/>
      <c r="G1723" s="97"/>
      <c r="H1723" s="98"/>
      <c r="I1723" s="129" t="str">
        <f>IF(B1723="","",_xlfn.XLOOKUP(N1723,#REF!,#REF!))</f>
        <v/>
      </c>
      <c r="J1723" s="126" t="str">
        <f>IF(B1723="","",_xlfn.XLOOKUP(N1723,#REF!,冷暖工资表!B:B))</f>
        <v/>
      </c>
      <c r="K1723" s="126" t="str">
        <f t="shared" si="156"/>
        <v/>
      </c>
      <c r="L1723" s="126" t="str">
        <f t="shared" si="157"/>
        <v/>
      </c>
      <c r="M1723" s="126" t="str">
        <f>IF(Q1723="","",_xlfn.XLOOKUP(Q1723,立项!W:W,立项!H:H))</f>
        <v/>
      </c>
      <c r="N1723" s="130" t="str">
        <f t="shared" si="158"/>
        <v/>
      </c>
      <c r="O1723" s="130" t="str">
        <f t="shared" si="159"/>
        <v/>
      </c>
      <c r="P1723" s="131" t="str">
        <f t="shared" si="160"/>
        <v/>
      </c>
      <c r="Q1723" s="135" t="str">
        <f t="shared" si="161"/>
        <v/>
      </c>
      <c r="R1723" s="103"/>
      <c r="S1723" s="102"/>
      <c r="T1723" s="102"/>
      <c r="U1723" s="102"/>
    </row>
    <row r="1724" s="93" customFormat="1" customHeight="1" spans="2:21">
      <c r="B1724" s="94"/>
      <c r="C1724" s="95"/>
      <c r="D1724" s="95"/>
      <c r="E1724" s="95"/>
      <c r="F1724" s="96"/>
      <c r="G1724" s="97"/>
      <c r="H1724" s="98"/>
      <c r="I1724" s="129" t="str">
        <f>IF(B1724="","",_xlfn.XLOOKUP(N1724,#REF!,#REF!))</f>
        <v/>
      </c>
      <c r="J1724" s="126" t="str">
        <f>IF(B1724="","",_xlfn.XLOOKUP(N1724,#REF!,冷暖工资表!B:B))</f>
        <v/>
      </c>
      <c r="K1724" s="126" t="str">
        <f t="shared" si="156"/>
        <v/>
      </c>
      <c r="L1724" s="126" t="str">
        <f t="shared" si="157"/>
        <v/>
      </c>
      <c r="M1724" s="126" t="str">
        <f>IF(Q1724="","",_xlfn.XLOOKUP(Q1724,立项!W:W,立项!H:H))</f>
        <v/>
      </c>
      <c r="N1724" s="130" t="str">
        <f t="shared" si="158"/>
        <v/>
      </c>
      <c r="O1724" s="130" t="str">
        <f t="shared" si="159"/>
        <v/>
      </c>
      <c r="P1724" s="131" t="str">
        <f t="shared" si="160"/>
        <v/>
      </c>
      <c r="Q1724" s="135" t="str">
        <f t="shared" si="161"/>
        <v/>
      </c>
      <c r="R1724" s="103"/>
      <c r="S1724" s="102"/>
      <c r="T1724" s="102"/>
      <c r="U1724" s="102"/>
    </row>
    <row r="1725" s="93" customFormat="1" customHeight="1" spans="2:21">
      <c r="B1725" s="94"/>
      <c r="C1725" s="95"/>
      <c r="D1725" s="95"/>
      <c r="E1725" s="95"/>
      <c r="F1725" s="96"/>
      <c r="G1725" s="97"/>
      <c r="H1725" s="98"/>
      <c r="I1725" s="129" t="str">
        <f>IF(B1725="","",_xlfn.XLOOKUP(N1725,#REF!,#REF!))</f>
        <v/>
      </c>
      <c r="J1725" s="126" t="str">
        <f>IF(B1725="","",_xlfn.XLOOKUP(N1725,#REF!,冷暖工资表!B:B))</f>
        <v/>
      </c>
      <c r="K1725" s="126" t="str">
        <f t="shared" si="156"/>
        <v/>
      </c>
      <c r="L1725" s="126" t="str">
        <f t="shared" si="157"/>
        <v/>
      </c>
      <c r="M1725" s="126" t="str">
        <f>IF(Q1725="","",_xlfn.XLOOKUP(Q1725,立项!W:W,立项!H:H))</f>
        <v/>
      </c>
      <c r="N1725" s="130" t="str">
        <f t="shared" si="158"/>
        <v/>
      </c>
      <c r="O1725" s="130" t="str">
        <f t="shared" si="159"/>
        <v/>
      </c>
      <c r="P1725" s="131" t="str">
        <f t="shared" si="160"/>
        <v/>
      </c>
      <c r="Q1725" s="135" t="str">
        <f t="shared" si="161"/>
        <v/>
      </c>
      <c r="R1725" s="103"/>
      <c r="S1725" s="102"/>
      <c r="T1725" s="102"/>
      <c r="U1725" s="102"/>
    </row>
    <row r="1726" s="93" customFormat="1" customHeight="1" spans="2:21">
      <c r="B1726" s="94"/>
      <c r="C1726" s="95"/>
      <c r="D1726" s="95"/>
      <c r="E1726" s="95"/>
      <c r="F1726" s="96"/>
      <c r="G1726" s="97"/>
      <c r="H1726" s="98"/>
      <c r="I1726" s="129" t="str">
        <f>IF(B1726="","",_xlfn.XLOOKUP(N1726,#REF!,#REF!))</f>
        <v/>
      </c>
      <c r="J1726" s="126" t="str">
        <f>IF(B1726="","",_xlfn.XLOOKUP(N1726,#REF!,冷暖工资表!B:B))</f>
        <v/>
      </c>
      <c r="K1726" s="126" t="str">
        <f t="shared" si="156"/>
        <v/>
      </c>
      <c r="L1726" s="126" t="str">
        <f t="shared" si="157"/>
        <v/>
      </c>
      <c r="M1726" s="126" t="str">
        <f>IF(Q1726="","",_xlfn.XLOOKUP(Q1726,立项!W:W,立项!H:H))</f>
        <v/>
      </c>
      <c r="N1726" s="130" t="str">
        <f t="shared" si="158"/>
        <v/>
      </c>
      <c r="O1726" s="130" t="str">
        <f t="shared" si="159"/>
        <v/>
      </c>
      <c r="P1726" s="131" t="str">
        <f t="shared" si="160"/>
        <v/>
      </c>
      <c r="Q1726" s="135" t="str">
        <f t="shared" si="161"/>
        <v/>
      </c>
      <c r="R1726" s="103"/>
      <c r="S1726" s="102"/>
      <c r="T1726" s="102"/>
      <c r="U1726" s="102"/>
    </row>
    <row r="1727" s="93" customFormat="1" customHeight="1" spans="2:21">
      <c r="B1727" s="94"/>
      <c r="C1727" s="95"/>
      <c r="D1727" s="95"/>
      <c r="E1727" s="95"/>
      <c r="F1727" s="96"/>
      <c r="G1727" s="97"/>
      <c r="H1727" s="98"/>
      <c r="I1727" s="129" t="str">
        <f>IF(B1727="","",_xlfn.XLOOKUP(N1727,#REF!,#REF!))</f>
        <v/>
      </c>
      <c r="J1727" s="126" t="str">
        <f>IF(B1727="","",_xlfn.XLOOKUP(N1727,#REF!,冷暖工资表!B:B))</f>
        <v/>
      </c>
      <c r="K1727" s="126" t="str">
        <f t="shared" si="156"/>
        <v/>
      </c>
      <c r="L1727" s="126" t="str">
        <f t="shared" si="157"/>
        <v/>
      </c>
      <c r="M1727" s="126" t="str">
        <f>IF(Q1727="","",_xlfn.XLOOKUP(Q1727,立项!W:W,立项!H:H))</f>
        <v/>
      </c>
      <c r="N1727" s="130" t="str">
        <f t="shared" si="158"/>
        <v/>
      </c>
      <c r="O1727" s="130" t="str">
        <f t="shared" si="159"/>
        <v/>
      </c>
      <c r="P1727" s="131" t="str">
        <f t="shared" si="160"/>
        <v/>
      </c>
      <c r="Q1727" s="135" t="str">
        <f t="shared" si="161"/>
        <v/>
      </c>
      <c r="R1727" s="103"/>
      <c r="S1727" s="102"/>
      <c r="T1727" s="102"/>
      <c r="U1727" s="102"/>
    </row>
    <row r="1728" s="93" customFormat="1" customHeight="1" spans="2:21">
      <c r="B1728" s="94"/>
      <c r="C1728" s="95"/>
      <c r="D1728" s="95"/>
      <c r="E1728" s="95"/>
      <c r="F1728" s="96"/>
      <c r="G1728" s="97"/>
      <c r="H1728" s="98"/>
      <c r="I1728" s="129" t="str">
        <f>IF(B1728="","",_xlfn.XLOOKUP(N1728,#REF!,#REF!))</f>
        <v/>
      </c>
      <c r="J1728" s="126" t="str">
        <f>IF(B1728="","",_xlfn.XLOOKUP(N1728,#REF!,冷暖工资表!B:B))</f>
        <v/>
      </c>
      <c r="K1728" s="126" t="str">
        <f t="shared" si="156"/>
        <v/>
      </c>
      <c r="L1728" s="126" t="str">
        <f t="shared" si="157"/>
        <v/>
      </c>
      <c r="M1728" s="126" t="str">
        <f>IF(Q1728="","",_xlfn.XLOOKUP(Q1728,立项!W:W,立项!H:H))</f>
        <v/>
      </c>
      <c r="N1728" s="130" t="str">
        <f t="shared" si="158"/>
        <v/>
      </c>
      <c r="O1728" s="130" t="str">
        <f t="shared" si="159"/>
        <v/>
      </c>
      <c r="P1728" s="131" t="str">
        <f t="shared" si="160"/>
        <v/>
      </c>
      <c r="Q1728" s="135" t="str">
        <f t="shared" si="161"/>
        <v/>
      </c>
      <c r="R1728" s="103"/>
      <c r="S1728" s="102"/>
      <c r="T1728" s="102"/>
      <c r="U1728" s="102"/>
    </row>
    <row r="1729" s="93" customFormat="1" customHeight="1" spans="2:21">
      <c r="B1729" s="94"/>
      <c r="C1729" s="95"/>
      <c r="D1729" s="95"/>
      <c r="E1729" s="95"/>
      <c r="F1729" s="96"/>
      <c r="G1729" s="97"/>
      <c r="H1729" s="98"/>
      <c r="I1729" s="129" t="str">
        <f>IF(B1729="","",_xlfn.XLOOKUP(N1729,#REF!,#REF!))</f>
        <v/>
      </c>
      <c r="J1729" s="126" t="str">
        <f>IF(B1729="","",_xlfn.XLOOKUP(N1729,#REF!,冷暖工资表!B:B))</f>
        <v/>
      </c>
      <c r="K1729" s="126" t="str">
        <f t="shared" si="156"/>
        <v/>
      </c>
      <c r="L1729" s="126" t="str">
        <f t="shared" si="157"/>
        <v/>
      </c>
      <c r="M1729" s="126" t="str">
        <f>IF(Q1729="","",_xlfn.XLOOKUP(Q1729,立项!W:W,立项!H:H))</f>
        <v/>
      </c>
      <c r="N1729" s="130" t="str">
        <f t="shared" si="158"/>
        <v/>
      </c>
      <c r="O1729" s="130" t="str">
        <f t="shared" si="159"/>
        <v/>
      </c>
      <c r="P1729" s="131" t="str">
        <f t="shared" si="160"/>
        <v/>
      </c>
      <c r="Q1729" s="135" t="str">
        <f t="shared" si="161"/>
        <v/>
      </c>
      <c r="R1729" s="103"/>
      <c r="S1729" s="102"/>
      <c r="T1729" s="102"/>
      <c r="U1729" s="102"/>
    </row>
    <row r="1730" s="93" customFormat="1" customHeight="1" spans="2:21">
      <c r="B1730" s="94"/>
      <c r="C1730" s="95"/>
      <c r="D1730" s="95"/>
      <c r="E1730" s="95"/>
      <c r="F1730" s="96"/>
      <c r="G1730" s="97"/>
      <c r="H1730" s="98"/>
      <c r="I1730" s="129" t="str">
        <f>IF(B1730="","",_xlfn.XLOOKUP(N1730,#REF!,#REF!))</f>
        <v/>
      </c>
      <c r="J1730" s="126" t="str">
        <f>IF(B1730="","",_xlfn.XLOOKUP(N1730,#REF!,冷暖工资表!B:B))</f>
        <v/>
      </c>
      <c r="K1730" s="126" t="str">
        <f t="shared" ref="K1730:K1793" si="162">IF(F1730="","",F1730-L1730)</f>
        <v/>
      </c>
      <c r="L1730" s="126" t="str">
        <f t="shared" ref="L1730:L1793" si="163">IF(F1730="","",F1730*G1730/(1+G1730))</f>
        <v/>
      </c>
      <c r="M1730" s="126" t="str">
        <f>IF(Q1730="","",_xlfn.XLOOKUP(Q1730,立项!W:W,立项!H:H))</f>
        <v/>
      </c>
      <c r="N1730" s="130" t="str">
        <f t="shared" ref="N1730:N1793" si="164">IF(H1730="","",LEFT(B1730,7))</f>
        <v/>
      </c>
      <c r="O1730" s="130" t="str">
        <f t="shared" ref="O1730:O1793" si="165">IF(H1730="","",MONTH(H1730))</f>
        <v/>
      </c>
      <c r="P1730" s="131" t="str">
        <f t="shared" ref="P1730:P1793" si="166">IF(H1730="","",DAY(H1730))</f>
        <v/>
      </c>
      <c r="Q1730" s="135" t="str">
        <f t="shared" ref="Q1730:Q1793" si="167">IF(B1730="","",MID(B1730,9,16))</f>
        <v/>
      </c>
      <c r="R1730" s="103"/>
      <c r="S1730" s="102"/>
      <c r="T1730" s="102"/>
      <c r="U1730" s="102"/>
    </row>
    <row r="1731" s="93" customFormat="1" customHeight="1" spans="2:21">
      <c r="B1731" s="94"/>
      <c r="C1731" s="95"/>
      <c r="D1731" s="95"/>
      <c r="E1731" s="95"/>
      <c r="F1731" s="96"/>
      <c r="G1731" s="97"/>
      <c r="H1731" s="98"/>
      <c r="I1731" s="129" t="str">
        <f>IF(B1731="","",_xlfn.XLOOKUP(N1731,#REF!,#REF!))</f>
        <v/>
      </c>
      <c r="J1731" s="126" t="str">
        <f>IF(B1731="","",_xlfn.XLOOKUP(N1731,#REF!,冷暖工资表!B:B))</f>
        <v/>
      </c>
      <c r="K1731" s="126" t="str">
        <f t="shared" si="162"/>
        <v/>
      </c>
      <c r="L1731" s="126" t="str">
        <f t="shared" si="163"/>
        <v/>
      </c>
      <c r="M1731" s="126" t="str">
        <f>IF(Q1731="","",_xlfn.XLOOKUP(Q1731,立项!W:W,立项!H:H))</f>
        <v/>
      </c>
      <c r="N1731" s="130" t="str">
        <f t="shared" si="164"/>
        <v/>
      </c>
      <c r="O1731" s="130" t="str">
        <f t="shared" si="165"/>
        <v/>
      </c>
      <c r="P1731" s="131" t="str">
        <f t="shared" si="166"/>
        <v/>
      </c>
      <c r="Q1731" s="135" t="str">
        <f t="shared" si="167"/>
        <v/>
      </c>
      <c r="R1731" s="103"/>
      <c r="S1731" s="102"/>
      <c r="T1731" s="102"/>
      <c r="U1731" s="102"/>
    </row>
    <row r="1732" s="93" customFormat="1" customHeight="1" spans="2:21">
      <c r="B1732" s="94"/>
      <c r="C1732" s="95"/>
      <c r="D1732" s="95"/>
      <c r="E1732" s="95"/>
      <c r="F1732" s="96"/>
      <c r="G1732" s="97"/>
      <c r="H1732" s="98"/>
      <c r="I1732" s="129" t="str">
        <f>IF(B1732="","",_xlfn.XLOOKUP(N1732,#REF!,#REF!))</f>
        <v/>
      </c>
      <c r="J1732" s="126" t="str">
        <f>IF(B1732="","",_xlfn.XLOOKUP(N1732,#REF!,冷暖工资表!B:B))</f>
        <v/>
      </c>
      <c r="K1732" s="126" t="str">
        <f t="shared" si="162"/>
        <v/>
      </c>
      <c r="L1732" s="126" t="str">
        <f t="shared" si="163"/>
        <v/>
      </c>
      <c r="M1732" s="126" t="str">
        <f>IF(Q1732="","",_xlfn.XLOOKUP(Q1732,立项!W:W,立项!H:H))</f>
        <v/>
      </c>
      <c r="N1732" s="130" t="str">
        <f t="shared" si="164"/>
        <v/>
      </c>
      <c r="O1732" s="130" t="str">
        <f t="shared" si="165"/>
        <v/>
      </c>
      <c r="P1732" s="131" t="str">
        <f t="shared" si="166"/>
        <v/>
      </c>
      <c r="Q1732" s="135" t="str">
        <f t="shared" si="167"/>
        <v/>
      </c>
      <c r="R1732" s="103"/>
      <c r="S1732" s="102"/>
      <c r="T1732" s="102"/>
      <c r="U1732" s="102"/>
    </row>
    <row r="1733" s="93" customFormat="1" customHeight="1" spans="2:21">
      <c r="B1733" s="94"/>
      <c r="C1733" s="95"/>
      <c r="D1733" s="95"/>
      <c r="E1733" s="95"/>
      <c r="F1733" s="96"/>
      <c r="G1733" s="97"/>
      <c r="H1733" s="98"/>
      <c r="I1733" s="129" t="str">
        <f>IF(B1733="","",_xlfn.XLOOKUP(N1733,#REF!,#REF!))</f>
        <v/>
      </c>
      <c r="J1733" s="126" t="str">
        <f>IF(B1733="","",_xlfn.XLOOKUP(N1733,#REF!,冷暖工资表!B:B))</f>
        <v/>
      </c>
      <c r="K1733" s="126" t="str">
        <f t="shared" si="162"/>
        <v/>
      </c>
      <c r="L1733" s="126" t="str">
        <f t="shared" si="163"/>
        <v/>
      </c>
      <c r="M1733" s="126" t="str">
        <f>IF(Q1733="","",_xlfn.XLOOKUP(Q1733,立项!W:W,立项!H:H))</f>
        <v/>
      </c>
      <c r="N1733" s="130" t="str">
        <f t="shared" si="164"/>
        <v/>
      </c>
      <c r="O1733" s="130" t="str">
        <f t="shared" si="165"/>
        <v/>
      </c>
      <c r="P1733" s="131" t="str">
        <f t="shared" si="166"/>
        <v/>
      </c>
      <c r="Q1733" s="135" t="str">
        <f t="shared" si="167"/>
        <v/>
      </c>
      <c r="R1733" s="103"/>
      <c r="S1733" s="102"/>
      <c r="T1733" s="102"/>
      <c r="U1733" s="102"/>
    </row>
    <row r="1734" s="93" customFormat="1" customHeight="1" spans="2:21">
      <c r="B1734" s="94"/>
      <c r="C1734" s="95"/>
      <c r="D1734" s="95"/>
      <c r="E1734" s="95"/>
      <c r="F1734" s="96"/>
      <c r="G1734" s="97"/>
      <c r="H1734" s="98"/>
      <c r="I1734" s="129" t="str">
        <f>IF(B1734="","",_xlfn.XLOOKUP(N1734,#REF!,#REF!))</f>
        <v/>
      </c>
      <c r="J1734" s="126" t="str">
        <f>IF(B1734="","",_xlfn.XLOOKUP(N1734,#REF!,冷暖工资表!B:B))</f>
        <v/>
      </c>
      <c r="K1734" s="126" t="str">
        <f t="shared" si="162"/>
        <v/>
      </c>
      <c r="L1734" s="126" t="str">
        <f t="shared" si="163"/>
        <v/>
      </c>
      <c r="M1734" s="126" t="str">
        <f>IF(Q1734="","",_xlfn.XLOOKUP(Q1734,立项!W:W,立项!H:H))</f>
        <v/>
      </c>
      <c r="N1734" s="130" t="str">
        <f t="shared" si="164"/>
        <v/>
      </c>
      <c r="O1734" s="130" t="str">
        <f t="shared" si="165"/>
        <v/>
      </c>
      <c r="P1734" s="131" t="str">
        <f t="shared" si="166"/>
        <v/>
      </c>
      <c r="Q1734" s="135" t="str">
        <f t="shared" si="167"/>
        <v/>
      </c>
      <c r="R1734" s="103"/>
      <c r="S1734" s="102"/>
      <c r="T1734" s="102"/>
      <c r="U1734" s="102"/>
    </row>
    <row r="1735" s="93" customFormat="1" customHeight="1" spans="2:21">
      <c r="B1735" s="94"/>
      <c r="C1735" s="95"/>
      <c r="D1735" s="95"/>
      <c r="E1735" s="95"/>
      <c r="F1735" s="96"/>
      <c r="G1735" s="97"/>
      <c r="H1735" s="98"/>
      <c r="I1735" s="129" t="str">
        <f>IF(B1735="","",_xlfn.XLOOKUP(N1735,#REF!,#REF!))</f>
        <v/>
      </c>
      <c r="J1735" s="126" t="str">
        <f>IF(B1735="","",_xlfn.XLOOKUP(N1735,#REF!,冷暖工资表!B:B))</f>
        <v/>
      </c>
      <c r="K1735" s="126" t="str">
        <f t="shared" si="162"/>
        <v/>
      </c>
      <c r="L1735" s="126" t="str">
        <f t="shared" si="163"/>
        <v/>
      </c>
      <c r="M1735" s="126" t="str">
        <f>IF(Q1735="","",_xlfn.XLOOKUP(Q1735,立项!W:W,立项!H:H))</f>
        <v/>
      </c>
      <c r="N1735" s="130" t="str">
        <f t="shared" si="164"/>
        <v/>
      </c>
      <c r="O1735" s="130" t="str">
        <f t="shared" si="165"/>
        <v/>
      </c>
      <c r="P1735" s="131" t="str">
        <f t="shared" si="166"/>
        <v/>
      </c>
      <c r="Q1735" s="135" t="str">
        <f t="shared" si="167"/>
        <v/>
      </c>
      <c r="R1735" s="103"/>
      <c r="S1735" s="102"/>
      <c r="T1735" s="102"/>
      <c r="U1735" s="102"/>
    </row>
    <row r="1736" s="93" customFormat="1" customHeight="1" spans="2:21">
      <c r="B1736" s="94"/>
      <c r="C1736" s="95"/>
      <c r="D1736" s="95"/>
      <c r="E1736" s="95"/>
      <c r="F1736" s="96"/>
      <c r="G1736" s="97"/>
      <c r="H1736" s="98"/>
      <c r="I1736" s="129" t="str">
        <f>IF(B1736="","",_xlfn.XLOOKUP(N1736,#REF!,#REF!))</f>
        <v/>
      </c>
      <c r="J1736" s="126" t="str">
        <f>IF(B1736="","",_xlfn.XLOOKUP(N1736,#REF!,冷暖工资表!B:B))</f>
        <v/>
      </c>
      <c r="K1736" s="126" t="str">
        <f t="shared" si="162"/>
        <v/>
      </c>
      <c r="L1736" s="126" t="str">
        <f t="shared" si="163"/>
        <v/>
      </c>
      <c r="M1736" s="126" t="str">
        <f>IF(Q1736="","",_xlfn.XLOOKUP(Q1736,立项!W:W,立项!H:H))</f>
        <v/>
      </c>
      <c r="N1736" s="130" t="str">
        <f t="shared" si="164"/>
        <v/>
      </c>
      <c r="O1736" s="130" t="str">
        <f t="shared" si="165"/>
        <v/>
      </c>
      <c r="P1736" s="131" t="str">
        <f t="shared" si="166"/>
        <v/>
      </c>
      <c r="Q1736" s="135" t="str">
        <f t="shared" si="167"/>
        <v/>
      </c>
      <c r="R1736" s="103"/>
      <c r="S1736" s="102"/>
      <c r="T1736" s="102"/>
      <c r="U1736" s="102"/>
    </row>
    <row r="1737" s="93" customFormat="1" customHeight="1" spans="2:21">
      <c r="B1737" s="94"/>
      <c r="C1737" s="95"/>
      <c r="D1737" s="95"/>
      <c r="E1737" s="95"/>
      <c r="F1737" s="96"/>
      <c r="G1737" s="97"/>
      <c r="H1737" s="98"/>
      <c r="I1737" s="129" t="str">
        <f>IF(B1737="","",_xlfn.XLOOKUP(N1737,#REF!,#REF!))</f>
        <v/>
      </c>
      <c r="J1737" s="126" t="str">
        <f>IF(B1737="","",_xlfn.XLOOKUP(N1737,#REF!,冷暖工资表!B:B))</f>
        <v/>
      </c>
      <c r="K1737" s="126" t="str">
        <f t="shared" si="162"/>
        <v/>
      </c>
      <c r="L1737" s="126" t="str">
        <f t="shared" si="163"/>
        <v/>
      </c>
      <c r="M1737" s="126" t="str">
        <f>IF(Q1737="","",_xlfn.XLOOKUP(Q1737,立项!W:W,立项!H:H))</f>
        <v/>
      </c>
      <c r="N1737" s="130" t="str">
        <f t="shared" si="164"/>
        <v/>
      </c>
      <c r="O1737" s="130" t="str">
        <f t="shared" si="165"/>
        <v/>
      </c>
      <c r="P1737" s="131" t="str">
        <f t="shared" si="166"/>
        <v/>
      </c>
      <c r="Q1737" s="135" t="str">
        <f t="shared" si="167"/>
        <v/>
      </c>
      <c r="R1737" s="103"/>
      <c r="S1737" s="102"/>
      <c r="T1737" s="102"/>
      <c r="U1737" s="102"/>
    </row>
    <row r="1738" s="93" customFormat="1" customHeight="1" spans="2:21">
      <c r="B1738" s="94"/>
      <c r="C1738" s="95"/>
      <c r="D1738" s="95"/>
      <c r="E1738" s="95"/>
      <c r="F1738" s="96"/>
      <c r="G1738" s="97"/>
      <c r="H1738" s="98"/>
      <c r="I1738" s="129" t="str">
        <f>IF(B1738="","",_xlfn.XLOOKUP(N1738,#REF!,#REF!))</f>
        <v/>
      </c>
      <c r="J1738" s="126" t="str">
        <f>IF(B1738="","",_xlfn.XLOOKUP(N1738,#REF!,冷暖工资表!B:B))</f>
        <v/>
      </c>
      <c r="K1738" s="126" t="str">
        <f t="shared" si="162"/>
        <v/>
      </c>
      <c r="L1738" s="126" t="str">
        <f t="shared" si="163"/>
        <v/>
      </c>
      <c r="M1738" s="126" t="str">
        <f>IF(Q1738="","",_xlfn.XLOOKUP(Q1738,立项!W:W,立项!H:H))</f>
        <v/>
      </c>
      <c r="N1738" s="130" t="str">
        <f t="shared" si="164"/>
        <v/>
      </c>
      <c r="O1738" s="130" t="str">
        <f t="shared" si="165"/>
        <v/>
      </c>
      <c r="P1738" s="131" t="str">
        <f t="shared" si="166"/>
        <v/>
      </c>
      <c r="Q1738" s="135" t="str">
        <f t="shared" si="167"/>
        <v/>
      </c>
      <c r="R1738" s="103"/>
      <c r="S1738" s="102"/>
      <c r="T1738" s="102"/>
      <c r="U1738" s="102"/>
    </row>
    <row r="1739" s="93" customFormat="1" customHeight="1" spans="2:21">
      <c r="B1739" s="94"/>
      <c r="C1739" s="95"/>
      <c r="D1739" s="95"/>
      <c r="E1739" s="95"/>
      <c r="F1739" s="96"/>
      <c r="G1739" s="97"/>
      <c r="H1739" s="98"/>
      <c r="I1739" s="129" t="str">
        <f>IF(B1739="","",_xlfn.XLOOKUP(N1739,#REF!,#REF!))</f>
        <v/>
      </c>
      <c r="J1739" s="126" t="str">
        <f>IF(B1739="","",_xlfn.XLOOKUP(N1739,#REF!,冷暖工资表!B:B))</f>
        <v/>
      </c>
      <c r="K1739" s="126" t="str">
        <f t="shared" si="162"/>
        <v/>
      </c>
      <c r="L1739" s="126" t="str">
        <f t="shared" si="163"/>
        <v/>
      </c>
      <c r="M1739" s="126" t="str">
        <f>IF(Q1739="","",_xlfn.XLOOKUP(Q1739,立项!W:W,立项!H:H))</f>
        <v/>
      </c>
      <c r="N1739" s="130" t="str">
        <f t="shared" si="164"/>
        <v/>
      </c>
      <c r="O1739" s="130" t="str">
        <f t="shared" si="165"/>
        <v/>
      </c>
      <c r="P1739" s="131" t="str">
        <f t="shared" si="166"/>
        <v/>
      </c>
      <c r="Q1739" s="135" t="str">
        <f t="shared" si="167"/>
        <v/>
      </c>
      <c r="R1739" s="103"/>
      <c r="S1739" s="102"/>
      <c r="T1739" s="102"/>
      <c r="U1739" s="102"/>
    </row>
    <row r="1740" s="93" customFormat="1" customHeight="1" spans="2:21">
      <c r="B1740" s="94"/>
      <c r="C1740" s="95"/>
      <c r="D1740" s="95"/>
      <c r="E1740" s="95"/>
      <c r="F1740" s="96"/>
      <c r="G1740" s="97"/>
      <c r="H1740" s="98"/>
      <c r="I1740" s="129" t="str">
        <f>IF(B1740="","",_xlfn.XLOOKUP(N1740,#REF!,#REF!))</f>
        <v/>
      </c>
      <c r="J1740" s="126" t="str">
        <f>IF(B1740="","",_xlfn.XLOOKUP(N1740,#REF!,冷暖工资表!B:B))</f>
        <v/>
      </c>
      <c r="K1740" s="126" t="str">
        <f t="shared" si="162"/>
        <v/>
      </c>
      <c r="L1740" s="126" t="str">
        <f t="shared" si="163"/>
        <v/>
      </c>
      <c r="M1740" s="126" t="str">
        <f>IF(Q1740="","",_xlfn.XLOOKUP(Q1740,立项!W:W,立项!H:H))</f>
        <v/>
      </c>
      <c r="N1740" s="130" t="str">
        <f t="shared" si="164"/>
        <v/>
      </c>
      <c r="O1740" s="130" t="str">
        <f t="shared" si="165"/>
        <v/>
      </c>
      <c r="P1740" s="131" t="str">
        <f t="shared" si="166"/>
        <v/>
      </c>
      <c r="Q1740" s="135" t="str">
        <f t="shared" si="167"/>
        <v/>
      </c>
      <c r="R1740" s="103"/>
      <c r="S1740" s="102"/>
      <c r="T1740" s="102"/>
      <c r="U1740" s="102"/>
    </row>
    <row r="1741" s="93" customFormat="1" customHeight="1" spans="2:21">
      <c r="B1741" s="94"/>
      <c r="C1741" s="95"/>
      <c r="D1741" s="95"/>
      <c r="E1741" s="95"/>
      <c r="F1741" s="96"/>
      <c r="G1741" s="97"/>
      <c r="H1741" s="98"/>
      <c r="I1741" s="129" t="str">
        <f>IF(B1741="","",_xlfn.XLOOKUP(N1741,#REF!,#REF!))</f>
        <v/>
      </c>
      <c r="J1741" s="126" t="str">
        <f>IF(B1741="","",_xlfn.XLOOKUP(N1741,#REF!,冷暖工资表!B:B))</f>
        <v/>
      </c>
      <c r="K1741" s="126" t="str">
        <f t="shared" si="162"/>
        <v/>
      </c>
      <c r="L1741" s="126" t="str">
        <f t="shared" si="163"/>
        <v/>
      </c>
      <c r="M1741" s="126" t="str">
        <f>IF(Q1741="","",_xlfn.XLOOKUP(Q1741,立项!W:W,立项!H:H))</f>
        <v/>
      </c>
      <c r="N1741" s="130" t="str">
        <f t="shared" si="164"/>
        <v/>
      </c>
      <c r="O1741" s="130" t="str">
        <f t="shared" si="165"/>
        <v/>
      </c>
      <c r="P1741" s="131" t="str">
        <f t="shared" si="166"/>
        <v/>
      </c>
      <c r="Q1741" s="135" t="str">
        <f t="shared" si="167"/>
        <v/>
      </c>
      <c r="R1741" s="103"/>
      <c r="S1741" s="102"/>
      <c r="T1741" s="102"/>
      <c r="U1741" s="102"/>
    </row>
    <row r="1742" s="93" customFormat="1" customHeight="1" spans="2:21">
      <c r="B1742" s="94"/>
      <c r="C1742" s="95"/>
      <c r="D1742" s="95"/>
      <c r="E1742" s="95"/>
      <c r="F1742" s="96"/>
      <c r="G1742" s="97"/>
      <c r="H1742" s="98"/>
      <c r="I1742" s="129" t="str">
        <f>IF(B1742="","",_xlfn.XLOOKUP(N1742,#REF!,#REF!))</f>
        <v/>
      </c>
      <c r="J1742" s="126" t="str">
        <f>IF(B1742="","",_xlfn.XLOOKUP(N1742,#REF!,冷暖工资表!B:B))</f>
        <v/>
      </c>
      <c r="K1742" s="126" t="str">
        <f t="shared" si="162"/>
        <v/>
      </c>
      <c r="L1742" s="126" t="str">
        <f t="shared" si="163"/>
        <v/>
      </c>
      <c r="M1742" s="126" t="str">
        <f>IF(Q1742="","",_xlfn.XLOOKUP(Q1742,立项!W:W,立项!H:H))</f>
        <v/>
      </c>
      <c r="N1742" s="130" t="str">
        <f t="shared" si="164"/>
        <v/>
      </c>
      <c r="O1742" s="130" t="str">
        <f t="shared" si="165"/>
        <v/>
      </c>
      <c r="P1742" s="131" t="str">
        <f t="shared" si="166"/>
        <v/>
      </c>
      <c r="Q1742" s="135" t="str">
        <f t="shared" si="167"/>
        <v/>
      </c>
      <c r="R1742" s="103"/>
      <c r="S1742" s="102"/>
      <c r="T1742" s="102"/>
      <c r="U1742" s="102"/>
    </row>
    <row r="1743" s="93" customFormat="1" customHeight="1" spans="2:21">
      <c r="B1743" s="94"/>
      <c r="C1743" s="95"/>
      <c r="D1743" s="95"/>
      <c r="E1743" s="95"/>
      <c r="F1743" s="96"/>
      <c r="G1743" s="97"/>
      <c r="H1743" s="98"/>
      <c r="I1743" s="129" t="str">
        <f>IF(B1743="","",_xlfn.XLOOKUP(N1743,#REF!,#REF!))</f>
        <v/>
      </c>
      <c r="J1743" s="126" t="str">
        <f>IF(B1743="","",_xlfn.XLOOKUP(N1743,#REF!,冷暖工资表!B:B))</f>
        <v/>
      </c>
      <c r="K1743" s="126" t="str">
        <f t="shared" si="162"/>
        <v/>
      </c>
      <c r="L1743" s="126" t="str">
        <f t="shared" si="163"/>
        <v/>
      </c>
      <c r="M1743" s="126" t="str">
        <f>IF(Q1743="","",_xlfn.XLOOKUP(Q1743,立项!W:W,立项!H:H))</f>
        <v/>
      </c>
      <c r="N1743" s="130" t="str">
        <f t="shared" si="164"/>
        <v/>
      </c>
      <c r="O1743" s="130" t="str">
        <f t="shared" si="165"/>
        <v/>
      </c>
      <c r="P1743" s="131" t="str">
        <f t="shared" si="166"/>
        <v/>
      </c>
      <c r="Q1743" s="135" t="str">
        <f t="shared" si="167"/>
        <v/>
      </c>
      <c r="R1743" s="103"/>
      <c r="S1743" s="102"/>
      <c r="T1743" s="102"/>
      <c r="U1743" s="102"/>
    </row>
    <row r="1744" s="93" customFormat="1" customHeight="1" spans="2:21">
      <c r="B1744" s="94"/>
      <c r="C1744" s="95"/>
      <c r="D1744" s="95"/>
      <c r="E1744" s="95"/>
      <c r="F1744" s="96"/>
      <c r="G1744" s="97"/>
      <c r="H1744" s="98"/>
      <c r="I1744" s="129" t="str">
        <f>IF(B1744="","",_xlfn.XLOOKUP(N1744,#REF!,#REF!))</f>
        <v/>
      </c>
      <c r="J1744" s="126" t="str">
        <f>IF(B1744="","",_xlfn.XLOOKUP(N1744,#REF!,冷暖工资表!B:B))</f>
        <v/>
      </c>
      <c r="K1744" s="126" t="str">
        <f t="shared" si="162"/>
        <v/>
      </c>
      <c r="L1744" s="126" t="str">
        <f t="shared" si="163"/>
        <v/>
      </c>
      <c r="M1744" s="126" t="str">
        <f>IF(Q1744="","",_xlfn.XLOOKUP(Q1744,立项!W:W,立项!H:H))</f>
        <v/>
      </c>
      <c r="N1744" s="130" t="str">
        <f t="shared" si="164"/>
        <v/>
      </c>
      <c r="O1744" s="130" t="str">
        <f t="shared" si="165"/>
        <v/>
      </c>
      <c r="P1744" s="131" t="str">
        <f t="shared" si="166"/>
        <v/>
      </c>
      <c r="Q1744" s="135" t="str">
        <f t="shared" si="167"/>
        <v/>
      </c>
      <c r="R1744" s="103"/>
      <c r="S1744" s="102"/>
      <c r="T1744" s="102"/>
      <c r="U1744" s="102"/>
    </row>
    <row r="1745" s="93" customFormat="1" customHeight="1" spans="2:21">
      <c r="B1745" s="94"/>
      <c r="C1745" s="95"/>
      <c r="D1745" s="95"/>
      <c r="E1745" s="95"/>
      <c r="F1745" s="96"/>
      <c r="G1745" s="97"/>
      <c r="H1745" s="98"/>
      <c r="I1745" s="129" t="str">
        <f>IF(B1745="","",_xlfn.XLOOKUP(N1745,#REF!,#REF!))</f>
        <v/>
      </c>
      <c r="J1745" s="126" t="str">
        <f>IF(B1745="","",_xlfn.XLOOKUP(N1745,#REF!,冷暖工资表!B:B))</f>
        <v/>
      </c>
      <c r="K1745" s="126" t="str">
        <f t="shared" si="162"/>
        <v/>
      </c>
      <c r="L1745" s="126" t="str">
        <f t="shared" si="163"/>
        <v/>
      </c>
      <c r="M1745" s="126" t="str">
        <f>IF(Q1745="","",_xlfn.XLOOKUP(Q1745,立项!W:W,立项!H:H))</f>
        <v/>
      </c>
      <c r="N1745" s="130" t="str">
        <f t="shared" si="164"/>
        <v/>
      </c>
      <c r="O1745" s="130" t="str">
        <f t="shared" si="165"/>
        <v/>
      </c>
      <c r="P1745" s="131" t="str">
        <f t="shared" si="166"/>
        <v/>
      </c>
      <c r="Q1745" s="135" t="str">
        <f t="shared" si="167"/>
        <v/>
      </c>
      <c r="R1745" s="103"/>
      <c r="S1745" s="102"/>
      <c r="T1745" s="102"/>
      <c r="U1745" s="102"/>
    </row>
    <row r="1746" s="93" customFormat="1" customHeight="1" spans="2:21">
      <c r="B1746" s="94"/>
      <c r="C1746" s="95"/>
      <c r="D1746" s="95"/>
      <c r="E1746" s="95"/>
      <c r="F1746" s="96"/>
      <c r="G1746" s="97"/>
      <c r="H1746" s="98"/>
      <c r="I1746" s="129" t="str">
        <f>IF(B1746="","",_xlfn.XLOOKUP(N1746,#REF!,#REF!))</f>
        <v/>
      </c>
      <c r="J1746" s="126" t="str">
        <f>IF(B1746="","",_xlfn.XLOOKUP(N1746,#REF!,冷暖工资表!B:B))</f>
        <v/>
      </c>
      <c r="K1746" s="126" t="str">
        <f t="shared" si="162"/>
        <v/>
      </c>
      <c r="L1746" s="126" t="str">
        <f t="shared" si="163"/>
        <v/>
      </c>
      <c r="M1746" s="126" t="str">
        <f>IF(Q1746="","",_xlfn.XLOOKUP(Q1746,立项!W:W,立项!H:H))</f>
        <v/>
      </c>
      <c r="N1746" s="130" t="str">
        <f t="shared" si="164"/>
        <v/>
      </c>
      <c r="O1746" s="130" t="str">
        <f t="shared" si="165"/>
        <v/>
      </c>
      <c r="P1746" s="131" t="str">
        <f t="shared" si="166"/>
        <v/>
      </c>
      <c r="Q1746" s="135" t="str">
        <f t="shared" si="167"/>
        <v/>
      </c>
      <c r="R1746" s="103"/>
      <c r="S1746" s="102"/>
      <c r="T1746" s="102"/>
      <c r="U1746" s="102"/>
    </row>
    <row r="1747" s="93" customFormat="1" customHeight="1" spans="2:21">
      <c r="B1747" s="94"/>
      <c r="C1747" s="95"/>
      <c r="D1747" s="95"/>
      <c r="E1747" s="95"/>
      <c r="F1747" s="96"/>
      <c r="G1747" s="97"/>
      <c r="H1747" s="98"/>
      <c r="I1747" s="129" t="str">
        <f>IF(B1747="","",_xlfn.XLOOKUP(N1747,#REF!,#REF!))</f>
        <v/>
      </c>
      <c r="J1747" s="126" t="str">
        <f>IF(B1747="","",_xlfn.XLOOKUP(N1747,#REF!,冷暖工资表!B:B))</f>
        <v/>
      </c>
      <c r="K1747" s="126" t="str">
        <f t="shared" si="162"/>
        <v/>
      </c>
      <c r="L1747" s="126" t="str">
        <f t="shared" si="163"/>
        <v/>
      </c>
      <c r="M1747" s="126" t="str">
        <f>IF(Q1747="","",_xlfn.XLOOKUP(Q1747,立项!W:W,立项!H:H))</f>
        <v/>
      </c>
      <c r="N1747" s="130" t="str">
        <f t="shared" si="164"/>
        <v/>
      </c>
      <c r="O1747" s="130" t="str">
        <f t="shared" si="165"/>
        <v/>
      </c>
      <c r="P1747" s="131" t="str">
        <f t="shared" si="166"/>
        <v/>
      </c>
      <c r="Q1747" s="135" t="str">
        <f t="shared" si="167"/>
        <v/>
      </c>
      <c r="R1747" s="103"/>
      <c r="S1747" s="102"/>
      <c r="T1747" s="102"/>
      <c r="U1747" s="102"/>
    </row>
    <row r="1748" s="93" customFormat="1" customHeight="1" spans="2:21">
      <c r="B1748" s="94"/>
      <c r="C1748" s="95"/>
      <c r="D1748" s="95"/>
      <c r="E1748" s="95"/>
      <c r="F1748" s="96"/>
      <c r="G1748" s="97"/>
      <c r="H1748" s="98"/>
      <c r="I1748" s="129" t="str">
        <f>IF(B1748="","",_xlfn.XLOOKUP(N1748,#REF!,#REF!))</f>
        <v/>
      </c>
      <c r="J1748" s="126" t="str">
        <f>IF(B1748="","",_xlfn.XLOOKUP(N1748,#REF!,冷暖工资表!B:B))</f>
        <v/>
      </c>
      <c r="K1748" s="126" t="str">
        <f t="shared" si="162"/>
        <v/>
      </c>
      <c r="L1748" s="126" t="str">
        <f t="shared" si="163"/>
        <v/>
      </c>
      <c r="M1748" s="126" t="str">
        <f>IF(Q1748="","",_xlfn.XLOOKUP(Q1748,立项!W:W,立项!H:H))</f>
        <v/>
      </c>
      <c r="N1748" s="130" t="str">
        <f t="shared" si="164"/>
        <v/>
      </c>
      <c r="O1748" s="130" t="str">
        <f t="shared" si="165"/>
        <v/>
      </c>
      <c r="P1748" s="131" t="str">
        <f t="shared" si="166"/>
        <v/>
      </c>
      <c r="Q1748" s="135" t="str">
        <f t="shared" si="167"/>
        <v/>
      </c>
      <c r="R1748" s="103"/>
      <c r="S1748" s="102"/>
      <c r="T1748" s="102"/>
      <c r="U1748" s="102"/>
    </row>
    <row r="1749" s="93" customFormat="1" customHeight="1" spans="2:21">
      <c r="B1749" s="94"/>
      <c r="C1749" s="95"/>
      <c r="D1749" s="95"/>
      <c r="E1749" s="95"/>
      <c r="F1749" s="96"/>
      <c r="G1749" s="97"/>
      <c r="H1749" s="98"/>
      <c r="I1749" s="129" t="str">
        <f>IF(B1749="","",_xlfn.XLOOKUP(N1749,#REF!,#REF!))</f>
        <v/>
      </c>
      <c r="J1749" s="126" t="str">
        <f>IF(B1749="","",_xlfn.XLOOKUP(N1749,#REF!,冷暖工资表!B:B))</f>
        <v/>
      </c>
      <c r="K1749" s="126" t="str">
        <f t="shared" si="162"/>
        <v/>
      </c>
      <c r="L1749" s="126" t="str">
        <f t="shared" si="163"/>
        <v/>
      </c>
      <c r="M1749" s="126" t="str">
        <f>IF(Q1749="","",_xlfn.XLOOKUP(Q1749,立项!W:W,立项!H:H))</f>
        <v/>
      </c>
      <c r="N1749" s="130" t="str">
        <f t="shared" si="164"/>
        <v/>
      </c>
      <c r="O1749" s="130" t="str">
        <f t="shared" si="165"/>
        <v/>
      </c>
      <c r="P1749" s="131" t="str">
        <f t="shared" si="166"/>
        <v/>
      </c>
      <c r="Q1749" s="135" t="str">
        <f t="shared" si="167"/>
        <v/>
      </c>
      <c r="R1749" s="103"/>
      <c r="S1749" s="102"/>
      <c r="T1749" s="102"/>
      <c r="U1749" s="102"/>
    </row>
    <row r="1750" s="93" customFormat="1" customHeight="1" spans="2:21">
      <c r="B1750" s="94"/>
      <c r="C1750" s="95"/>
      <c r="D1750" s="95"/>
      <c r="E1750" s="95"/>
      <c r="F1750" s="96"/>
      <c r="G1750" s="97"/>
      <c r="H1750" s="98"/>
      <c r="I1750" s="129" t="str">
        <f>IF(B1750="","",_xlfn.XLOOKUP(N1750,#REF!,#REF!))</f>
        <v/>
      </c>
      <c r="J1750" s="126" t="str">
        <f>IF(B1750="","",_xlfn.XLOOKUP(N1750,#REF!,冷暖工资表!B:B))</f>
        <v/>
      </c>
      <c r="K1750" s="126" t="str">
        <f t="shared" si="162"/>
        <v/>
      </c>
      <c r="L1750" s="126" t="str">
        <f t="shared" si="163"/>
        <v/>
      </c>
      <c r="M1750" s="126" t="str">
        <f>IF(Q1750="","",_xlfn.XLOOKUP(Q1750,立项!W:W,立项!H:H))</f>
        <v/>
      </c>
      <c r="N1750" s="130" t="str">
        <f t="shared" si="164"/>
        <v/>
      </c>
      <c r="O1750" s="130" t="str">
        <f t="shared" si="165"/>
        <v/>
      </c>
      <c r="P1750" s="131" t="str">
        <f t="shared" si="166"/>
        <v/>
      </c>
      <c r="Q1750" s="135" t="str">
        <f t="shared" si="167"/>
        <v/>
      </c>
      <c r="R1750" s="103"/>
      <c r="S1750" s="102"/>
      <c r="T1750" s="102"/>
      <c r="U1750" s="102"/>
    </row>
    <row r="1751" s="93" customFormat="1" customHeight="1" spans="2:21">
      <c r="B1751" s="94"/>
      <c r="C1751" s="95"/>
      <c r="D1751" s="95"/>
      <c r="E1751" s="95"/>
      <c r="F1751" s="96"/>
      <c r="G1751" s="97"/>
      <c r="H1751" s="98"/>
      <c r="I1751" s="129" t="str">
        <f>IF(B1751="","",_xlfn.XLOOKUP(N1751,#REF!,#REF!))</f>
        <v/>
      </c>
      <c r="J1751" s="126" t="str">
        <f>IF(B1751="","",_xlfn.XLOOKUP(N1751,#REF!,冷暖工资表!B:B))</f>
        <v/>
      </c>
      <c r="K1751" s="126" t="str">
        <f t="shared" si="162"/>
        <v/>
      </c>
      <c r="L1751" s="126" t="str">
        <f t="shared" si="163"/>
        <v/>
      </c>
      <c r="M1751" s="126" t="str">
        <f>IF(Q1751="","",_xlfn.XLOOKUP(Q1751,立项!W:W,立项!H:H))</f>
        <v/>
      </c>
      <c r="N1751" s="130" t="str">
        <f t="shared" si="164"/>
        <v/>
      </c>
      <c r="O1751" s="130" t="str">
        <f t="shared" si="165"/>
        <v/>
      </c>
      <c r="P1751" s="131" t="str">
        <f t="shared" si="166"/>
        <v/>
      </c>
      <c r="Q1751" s="135" t="str">
        <f t="shared" si="167"/>
        <v/>
      </c>
      <c r="R1751" s="103"/>
      <c r="S1751" s="102"/>
      <c r="T1751" s="102"/>
      <c r="U1751" s="102"/>
    </row>
    <row r="1752" s="93" customFormat="1" customHeight="1" spans="2:21">
      <c r="B1752" s="94"/>
      <c r="C1752" s="95"/>
      <c r="D1752" s="95"/>
      <c r="E1752" s="95"/>
      <c r="F1752" s="96"/>
      <c r="G1752" s="97"/>
      <c r="H1752" s="98"/>
      <c r="I1752" s="129" t="str">
        <f>IF(B1752="","",_xlfn.XLOOKUP(N1752,#REF!,#REF!))</f>
        <v/>
      </c>
      <c r="J1752" s="126" t="str">
        <f>IF(B1752="","",_xlfn.XLOOKUP(N1752,#REF!,冷暖工资表!B:B))</f>
        <v/>
      </c>
      <c r="K1752" s="126" t="str">
        <f t="shared" si="162"/>
        <v/>
      </c>
      <c r="L1752" s="126" t="str">
        <f t="shared" si="163"/>
        <v/>
      </c>
      <c r="M1752" s="126" t="str">
        <f>IF(Q1752="","",_xlfn.XLOOKUP(Q1752,立项!W:W,立项!H:H))</f>
        <v/>
      </c>
      <c r="N1752" s="130" t="str">
        <f t="shared" si="164"/>
        <v/>
      </c>
      <c r="O1752" s="130" t="str">
        <f t="shared" si="165"/>
        <v/>
      </c>
      <c r="P1752" s="131" t="str">
        <f t="shared" si="166"/>
        <v/>
      </c>
      <c r="Q1752" s="135" t="str">
        <f t="shared" si="167"/>
        <v/>
      </c>
      <c r="R1752" s="103"/>
      <c r="S1752" s="102"/>
      <c r="T1752" s="102"/>
      <c r="U1752" s="102"/>
    </row>
    <row r="1753" s="93" customFormat="1" customHeight="1" spans="2:21">
      <c r="B1753" s="94"/>
      <c r="C1753" s="95"/>
      <c r="D1753" s="95"/>
      <c r="E1753" s="95"/>
      <c r="F1753" s="96"/>
      <c r="G1753" s="97"/>
      <c r="H1753" s="98"/>
      <c r="I1753" s="129" t="str">
        <f>IF(B1753="","",_xlfn.XLOOKUP(N1753,#REF!,#REF!))</f>
        <v/>
      </c>
      <c r="J1753" s="126" t="str">
        <f>IF(B1753="","",_xlfn.XLOOKUP(N1753,#REF!,冷暖工资表!B:B))</f>
        <v/>
      </c>
      <c r="K1753" s="126" t="str">
        <f t="shared" si="162"/>
        <v/>
      </c>
      <c r="L1753" s="126" t="str">
        <f t="shared" si="163"/>
        <v/>
      </c>
      <c r="M1753" s="126" t="str">
        <f>IF(Q1753="","",_xlfn.XLOOKUP(Q1753,立项!W:W,立项!H:H))</f>
        <v/>
      </c>
      <c r="N1753" s="130" t="str">
        <f t="shared" si="164"/>
        <v/>
      </c>
      <c r="O1753" s="130" t="str">
        <f t="shared" si="165"/>
        <v/>
      </c>
      <c r="P1753" s="131" t="str">
        <f t="shared" si="166"/>
        <v/>
      </c>
      <c r="Q1753" s="135" t="str">
        <f t="shared" si="167"/>
        <v/>
      </c>
      <c r="R1753" s="103"/>
      <c r="S1753" s="102"/>
      <c r="T1753" s="102"/>
      <c r="U1753" s="102"/>
    </row>
    <row r="1754" s="93" customFormat="1" customHeight="1" spans="2:21">
      <c r="B1754" s="94"/>
      <c r="C1754" s="95"/>
      <c r="D1754" s="95"/>
      <c r="E1754" s="95"/>
      <c r="F1754" s="96"/>
      <c r="G1754" s="97"/>
      <c r="H1754" s="98"/>
      <c r="I1754" s="129" t="str">
        <f>IF(B1754="","",_xlfn.XLOOKUP(N1754,#REF!,#REF!))</f>
        <v/>
      </c>
      <c r="J1754" s="126" t="str">
        <f>IF(B1754="","",_xlfn.XLOOKUP(N1754,#REF!,冷暖工资表!B:B))</f>
        <v/>
      </c>
      <c r="K1754" s="126" t="str">
        <f t="shared" si="162"/>
        <v/>
      </c>
      <c r="L1754" s="126" t="str">
        <f t="shared" si="163"/>
        <v/>
      </c>
      <c r="M1754" s="126" t="str">
        <f>IF(Q1754="","",_xlfn.XLOOKUP(Q1754,立项!W:W,立项!H:H))</f>
        <v/>
      </c>
      <c r="N1754" s="130" t="str">
        <f t="shared" si="164"/>
        <v/>
      </c>
      <c r="O1754" s="130" t="str">
        <f t="shared" si="165"/>
        <v/>
      </c>
      <c r="P1754" s="131" t="str">
        <f t="shared" si="166"/>
        <v/>
      </c>
      <c r="Q1754" s="135" t="str">
        <f t="shared" si="167"/>
        <v/>
      </c>
      <c r="R1754" s="103"/>
      <c r="S1754" s="102"/>
      <c r="T1754" s="102"/>
      <c r="U1754" s="102"/>
    </row>
    <row r="1755" s="93" customFormat="1" customHeight="1" spans="2:21">
      <c r="B1755" s="94"/>
      <c r="C1755" s="95"/>
      <c r="D1755" s="95"/>
      <c r="E1755" s="95"/>
      <c r="F1755" s="96"/>
      <c r="G1755" s="97"/>
      <c r="H1755" s="98"/>
      <c r="I1755" s="129" t="str">
        <f>IF(B1755="","",_xlfn.XLOOKUP(N1755,#REF!,#REF!))</f>
        <v/>
      </c>
      <c r="J1755" s="126" t="str">
        <f>IF(B1755="","",_xlfn.XLOOKUP(N1755,#REF!,冷暖工资表!B:B))</f>
        <v/>
      </c>
      <c r="K1755" s="126" t="str">
        <f t="shared" si="162"/>
        <v/>
      </c>
      <c r="L1755" s="126" t="str">
        <f t="shared" si="163"/>
        <v/>
      </c>
      <c r="M1755" s="126" t="str">
        <f>IF(Q1755="","",_xlfn.XLOOKUP(Q1755,立项!W:W,立项!H:H))</f>
        <v/>
      </c>
      <c r="N1755" s="130" t="str">
        <f t="shared" si="164"/>
        <v/>
      </c>
      <c r="O1755" s="130" t="str">
        <f t="shared" si="165"/>
        <v/>
      </c>
      <c r="P1755" s="131" t="str">
        <f t="shared" si="166"/>
        <v/>
      </c>
      <c r="Q1755" s="135" t="str">
        <f t="shared" si="167"/>
        <v/>
      </c>
      <c r="R1755" s="103"/>
      <c r="S1755" s="102"/>
      <c r="T1755" s="102"/>
      <c r="U1755" s="102"/>
    </row>
    <row r="1756" s="93" customFormat="1" customHeight="1" spans="2:21">
      <c r="B1756" s="94"/>
      <c r="C1756" s="95"/>
      <c r="D1756" s="95"/>
      <c r="E1756" s="95"/>
      <c r="F1756" s="96"/>
      <c r="G1756" s="97"/>
      <c r="H1756" s="98"/>
      <c r="I1756" s="129" t="str">
        <f>IF(B1756="","",_xlfn.XLOOKUP(N1756,#REF!,#REF!))</f>
        <v/>
      </c>
      <c r="J1756" s="126" t="str">
        <f>IF(B1756="","",_xlfn.XLOOKUP(N1756,#REF!,冷暖工资表!B:B))</f>
        <v/>
      </c>
      <c r="K1756" s="126" t="str">
        <f t="shared" si="162"/>
        <v/>
      </c>
      <c r="L1756" s="126" t="str">
        <f t="shared" si="163"/>
        <v/>
      </c>
      <c r="M1756" s="126" t="str">
        <f>IF(Q1756="","",_xlfn.XLOOKUP(Q1756,立项!W:W,立项!H:H))</f>
        <v/>
      </c>
      <c r="N1756" s="130" t="str">
        <f t="shared" si="164"/>
        <v/>
      </c>
      <c r="O1756" s="130" t="str">
        <f t="shared" si="165"/>
        <v/>
      </c>
      <c r="P1756" s="131" t="str">
        <f t="shared" si="166"/>
        <v/>
      </c>
      <c r="Q1756" s="135" t="str">
        <f t="shared" si="167"/>
        <v/>
      </c>
      <c r="R1756" s="103"/>
      <c r="S1756" s="102"/>
      <c r="T1756" s="102"/>
      <c r="U1756" s="102"/>
    </row>
    <row r="1757" s="93" customFormat="1" customHeight="1" spans="2:21">
      <c r="B1757" s="94"/>
      <c r="C1757" s="95"/>
      <c r="D1757" s="95"/>
      <c r="E1757" s="95"/>
      <c r="F1757" s="96"/>
      <c r="G1757" s="97"/>
      <c r="H1757" s="98"/>
      <c r="I1757" s="129" t="str">
        <f>IF(B1757="","",_xlfn.XLOOKUP(N1757,#REF!,#REF!))</f>
        <v/>
      </c>
      <c r="J1757" s="126" t="str">
        <f>IF(B1757="","",_xlfn.XLOOKUP(N1757,#REF!,冷暖工资表!B:B))</f>
        <v/>
      </c>
      <c r="K1757" s="126" t="str">
        <f t="shared" si="162"/>
        <v/>
      </c>
      <c r="L1757" s="126" t="str">
        <f t="shared" si="163"/>
        <v/>
      </c>
      <c r="M1757" s="126" t="str">
        <f>IF(Q1757="","",_xlfn.XLOOKUP(Q1757,立项!W:W,立项!H:H))</f>
        <v/>
      </c>
      <c r="N1757" s="130" t="str">
        <f t="shared" si="164"/>
        <v/>
      </c>
      <c r="O1757" s="130" t="str">
        <f t="shared" si="165"/>
        <v/>
      </c>
      <c r="P1757" s="131" t="str">
        <f t="shared" si="166"/>
        <v/>
      </c>
      <c r="Q1757" s="135" t="str">
        <f t="shared" si="167"/>
        <v/>
      </c>
      <c r="R1757" s="103"/>
      <c r="S1757" s="102"/>
      <c r="T1757" s="102"/>
      <c r="U1757" s="102"/>
    </row>
    <row r="1758" s="93" customFormat="1" customHeight="1" spans="2:21">
      <c r="B1758" s="94"/>
      <c r="C1758" s="95"/>
      <c r="D1758" s="95"/>
      <c r="E1758" s="95"/>
      <c r="F1758" s="96"/>
      <c r="G1758" s="97"/>
      <c r="H1758" s="98"/>
      <c r="I1758" s="129" t="str">
        <f>IF(B1758="","",_xlfn.XLOOKUP(N1758,#REF!,#REF!))</f>
        <v/>
      </c>
      <c r="J1758" s="126" t="str">
        <f>IF(B1758="","",_xlfn.XLOOKUP(N1758,#REF!,冷暖工资表!B:B))</f>
        <v/>
      </c>
      <c r="K1758" s="126" t="str">
        <f t="shared" si="162"/>
        <v/>
      </c>
      <c r="L1758" s="126" t="str">
        <f t="shared" si="163"/>
        <v/>
      </c>
      <c r="M1758" s="126" t="str">
        <f>IF(Q1758="","",_xlfn.XLOOKUP(Q1758,立项!W:W,立项!H:H))</f>
        <v/>
      </c>
      <c r="N1758" s="130" t="str">
        <f t="shared" si="164"/>
        <v/>
      </c>
      <c r="O1758" s="130" t="str">
        <f t="shared" si="165"/>
        <v/>
      </c>
      <c r="P1758" s="131" t="str">
        <f t="shared" si="166"/>
        <v/>
      </c>
      <c r="Q1758" s="135" t="str">
        <f t="shared" si="167"/>
        <v/>
      </c>
      <c r="R1758" s="103"/>
      <c r="S1758" s="102"/>
      <c r="T1758" s="102"/>
      <c r="U1758" s="102"/>
    </row>
    <row r="1759" s="93" customFormat="1" customHeight="1" spans="2:21">
      <c r="B1759" s="94"/>
      <c r="C1759" s="95"/>
      <c r="D1759" s="95"/>
      <c r="E1759" s="95"/>
      <c r="F1759" s="96"/>
      <c r="G1759" s="97"/>
      <c r="H1759" s="98"/>
      <c r="I1759" s="129" t="str">
        <f>IF(B1759="","",_xlfn.XLOOKUP(N1759,#REF!,#REF!))</f>
        <v/>
      </c>
      <c r="J1759" s="126" t="str">
        <f>IF(B1759="","",_xlfn.XLOOKUP(N1759,#REF!,冷暖工资表!B:B))</f>
        <v/>
      </c>
      <c r="K1759" s="126" t="str">
        <f t="shared" si="162"/>
        <v/>
      </c>
      <c r="L1759" s="126" t="str">
        <f t="shared" si="163"/>
        <v/>
      </c>
      <c r="M1759" s="126" t="str">
        <f>IF(Q1759="","",_xlfn.XLOOKUP(Q1759,立项!W:W,立项!H:H))</f>
        <v/>
      </c>
      <c r="N1759" s="130" t="str">
        <f t="shared" si="164"/>
        <v/>
      </c>
      <c r="O1759" s="130" t="str">
        <f t="shared" si="165"/>
        <v/>
      </c>
      <c r="P1759" s="131" t="str">
        <f t="shared" si="166"/>
        <v/>
      </c>
      <c r="Q1759" s="135" t="str">
        <f t="shared" si="167"/>
        <v/>
      </c>
      <c r="R1759" s="103"/>
      <c r="S1759" s="102"/>
      <c r="T1759" s="102"/>
      <c r="U1759" s="102"/>
    </row>
    <row r="1760" s="93" customFormat="1" customHeight="1" spans="2:21">
      <c r="B1760" s="94"/>
      <c r="C1760" s="95"/>
      <c r="D1760" s="95"/>
      <c r="E1760" s="95"/>
      <c r="F1760" s="96"/>
      <c r="G1760" s="97"/>
      <c r="H1760" s="98"/>
      <c r="I1760" s="129" t="str">
        <f>IF(B1760="","",_xlfn.XLOOKUP(N1760,#REF!,#REF!))</f>
        <v/>
      </c>
      <c r="J1760" s="126" t="str">
        <f>IF(B1760="","",_xlfn.XLOOKUP(N1760,#REF!,冷暖工资表!B:B))</f>
        <v/>
      </c>
      <c r="K1760" s="126" t="str">
        <f t="shared" si="162"/>
        <v/>
      </c>
      <c r="L1760" s="126" t="str">
        <f t="shared" si="163"/>
        <v/>
      </c>
      <c r="M1760" s="126" t="str">
        <f>IF(Q1760="","",_xlfn.XLOOKUP(Q1760,立项!W:W,立项!H:H))</f>
        <v/>
      </c>
      <c r="N1760" s="130" t="str">
        <f t="shared" si="164"/>
        <v/>
      </c>
      <c r="O1760" s="130" t="str">
        <f t="shared" si="165"/>
        <v/>
      </c>
      <c r="P1760" s="131" t="str">
        <f t="shared" si="166"/>
        <v/>
      </c>
      <c r="Q1760" s="135" t="str">
        <f t="shared" si="167"/>
        <v/>
      </c>
      <c r="R1760" s="103"/>
      <c r="S1760" s="102"/>
      <c r="T1760" s="102"/>
      <c r="U1760" s="102"/>
    </row>
    <row r="1761" s="93" customFormat="1" customHeight="1" spans="2:21">
      <c r="B1761" s="94"/>
      <c r="C1761" s="95"/>
      <c r="D1761" s="95"/>
      <c r="E1761" s="95"/>
      <c r="F1761" s="96"/>
      <c r="G1761" s="97"/>
      <c r="H1761" s="98"/>
      <c r="I1761" s="129" t="str">
        <f>IF(B1761="","",_xlfn.XLOOKUP(N1761,#REF!,#REF!))</f>
        <v/>
      </c>
      <c r="J1761" s="126" t="str">
        <f>IF(B1761="","",_xlfn.XLOOKUP(N1761,#REF!,冷暖工资表!B:B))</f>
        <v/>
      </c>
      <c r="K1761" s="126" t="str">
        <f t="shared" si="162"/>
        <v/>
      </c>
      <c r="L1761" s="126" t="str">
        <f t="shared" si="163"/>
        <v/>
      </c>
      <c r="M1761" s="126" t="str">
        <f>IF(Q1761="","",_xlfn.XLOOKUP(Q1761,立项!W:W,立项!H:H))</f>
        <v/>
      </c>
      <c r="N1761" s="130" t="str">
        <f t="shared" si="164"/>
        <v/>
      </c>
      <c r="O1761" s="130" t="str">
        <f t="shared" si="165"/>
        <v/>
      </c>
      <c r="P1761" s="131" t="str">
        <f t="shared" si="166"/>
        <v/>
      </c>
      <c r="Q1761" s="135" t="str">
        <f t="shared" si="167"/>
        <v/>
      </c>
      <c r="R1761" s="103"/>
      <c r="S1761" s="102"/>
      <c r="T1761" s="102"/>
      <c r="U1761" s="102"/>
    </row>
    <row r="1762" s="93" customFormat="1" customHeight="1" spans="2:21">
      <c r="B1762" s="94"/>
      <c r="C1762" s="95"/>
      <c r="D1762" s="95"/>
      <c r="E1762" s="95"/>
      <c r="F1762" s="96"/>
      <c r="G1762" s="97"/>
      <c r="H1762" s="98"/>
      <c r="I1762" s="129" t="str">
        <f>IF(B1762="","",_xlfn.XLOOKUP(N1762,#REF!,#REF!))</f>
        <v/>
      </c>
      <c r="J1762" s="126" t="str">
        <f>IF(B1762="","",_xlfn.XLOOKUP(N1762,#REF!,冷暖工资表!B:B))</f>
        <v/>
      </c>
      <c r="K1762" s="126" t="str">
        <f t="shared" si="162"/>
        <v/>
      </c>
      <c r="L1762" s="126" t="str">
        <f t="shared" si="163"/>
        <v/>
      </c>
      <c r="M1762" s="126" t="str">
        <f>IF(Q1762="","",_xlfn.XLOOKUP(Q1762,立项!W:W,立项!H:H))</f>
        <v/>
      </c>
      <c r="N1762" s="130" t="str">
        <f t="shared" si="164"/>
        <v/>
      </c>
      <c r="O1762" s="130" t="str">
        <f t="shared" si="165"/>
        <v/>
      </c>
      <c r="P1762" s="131" t="str">
        <f t="shared" si="166"/>
        <v/>
      </c>
      <c r="Q1762" s="135" t="str">
        <f t="shared" si="167"/>
        <v/>
      </c>
      <c r="R1762" s="103"/>
      <c r="S1762" s="102"/>
      <c r="T1762" s="102"/>
      <c r="U1762" s="102"/>
    </row>
    <row r="1763" s="93" customFormat="1" customHeight="1" spans="2:21">
      <c r="B1763" s="94"/>
      <c r="C1763" s="95"/>
      <c r="D1763" s="95"/>
      <c r="E1763" s="95"/>
      <c r="F1763" s="96"/>
      <c r="G1763" s="97"/>
      <c r="H1763" s="98"/>
      <c r="I1763" s="129" t="str">
        <f>IF(B1763="","",_xlfn.XLOOKUP(N1763,#REF!,#REF!))</f>
        <v/>
      </c>
      <c r="J1763" s="126" t="str">
        <f>IF(B1763="","",_xlfn.XLOOKUP(N1763,#REF!,冷暖工资表!B:B))</f>
        <v/>
      </c>
      <c r="K1763" s="126" t="str">
        <f t="shared" si="162"/>
        <v/>
      </c>
      <c r="L1763" s="126" t="str">
        <f t="shared" si="163"/>
        <v/>
      </c>
      <c r="M1763" s="126" t="str">
        <f>IF(Q1763="","",_xlfn.XLOOKUP(Q1763,立项!W:W,立项!H:H))</f>
        <v/>
      </c>
      <c r="N1763" s="130" t="str">
        <f t="shared" si="164"/>
        <v/>
      </c>
      <c r="O1763" s="130" t="str">
        <f t="shared" si="165"/>
        <v/>
      </c>
      <c r="P1763" s="131" t="str">
        <f t="shared" si="166"/>
        <v/>
      </c>
      <c r="Q1763" s="135" t="str">
        <f t="shared" si="167"/>
        <v/>
      </c>
      <c r="R1763" s="103"/>
      <c r="S1763" s="102"/>
      <c r="T1763" s="102"/>
      <c r="U1763" s="102"/>
    </row>
    <row r="1764" s="93" customFormat="1" customHeight="1" spans="2:21">
      <c r="B1764" s="94"/>
      <c r="C1764" s="95"/>
      <c r="D1764" s="95"/>
      <c r="E1764" s="95"/>
      <c r="F1764" s="96"/>
      <c r="G1764" s="97"/>
      <c r="H1764" s="98"/>
      <c r="I1764" s="129" t="str">
        <f>IF(B1764="","",_xlfn.XLOOKUP(N1764,#REF!,#REF!))</f>
        <v/>
      </c>
      <c r="J1764" s="126" t="str">
        <f>IF(B1764="","",_xlfn.XLOOKUP(N1764,#REF!,冷暖工资表!B:B))</f>
        <v/>
      </c>
      <c r="K1764" s="126" t="str">
        <f t="shared" si="162"/>
        <v/>
      </c>
      <c r="L1764" s="126" t="str">
        <f t="shared" si="163"/>
        <v/>
      </c>
      <c r="M1764" s="126" t="str">
        <f>IF(Q1764="","",_xlfn.XLOOKUP(Q1764,立项!W:W,立项!H:H))</f>
        <v/>
      </c>
      <c r="N1764" s="130" t="str">
        <f t="shared" si="164"/>
        <v/>
      </c>
      <c r="O1764" s="130" t="str">
        <f t="shared" si="165"/>
        <v/>
      </c>
      <c r="P1764" s="131" t="str">
        <f t="shared" si="166"/>
        <v/>
      </c>
      <c r="Q1764" s="135" t="str">
        <f t="shared" si="167"/>
        <v/>
      </c>
      <c r="R1764" s="103"/>
      <c r="S1764" s="102"/>
      <c r="T1764" s="102"/>
      <c r="U1764" s="102"/>
    </row>
    <row r="1765" s="93" customFormat="1" customHeight="1" spans="2:21">
      <c r="B1765" s="94"/>
      <c r="C1765" s="95"/>
      <c r="D1765" s="95"/>
      <c r="E1765" s="95"/>
      <c r="F1765" s="96"/>
      <c r="G1765" s="97"/>
      <c r="H1765" s="98"/>
      <c r="I1765" s="129" t="str">
        <f>IF(B1765="","",_xlfn.XLOOKUP(N1765,#REF!,#REF!))</f>
        <v/>
      </c>
      <c r="J1765" s="126" t="str">
        <f>IF(B1765="","",_xlfn.XLOOKUP(N1765,#REF!,冷暖工资表!B:B))</f>
        <v/>
      </c>
      <c r="K1765" s="126" t="str">
        <f t="shared" si="162"/>
        <v/>
      </c>
      <c r="L1765" s="126" t="str">
        <f t="shared" si="163"/>
        <v/>
      </c>
      <c r="M1765" s="126" t="str">
        <f>IF(Q1765="","",_xlfn.XLOOKUP(Q1765,立项!W:W,立项!H:H))</f>
        <v/>
      </c>
      <c r="N1765" s="130" t="str">
        <f t="shared" si="164"/>
        <v/>
      </c>
      <c r="O1765" s="130" t="str">
        <f t="shared" si="165"/>
        <v/>
      </c>
      <c r="P1765" s="131" t="str">
        <f t="shared" si="166"/>
        <v/>
      </c>
      <c r="Q1765" s="135" t="str">
        <f t="shared" si="167"/>
        <v/>
      </c>
      <c r="R1765" s="103"/>
      <c r="S1765" s="102"/>
      <c r="T1765" s="102"/>
      <c r="U1765" s="102"/>
    </row>
    <row r="1766" s="93" customFormat="1" customHeight="1" spans="2:21">
      <c r="B1766" s="94"/>
      <c r="C1766" s="95"/>
      <c r="D1766" s="95"/>
      <c r="E1766" s="95"/>
      <c r="F1766" s="96"/>
      <c r="G1766" s="97"/>
      <c r="H1766" s="98"/>
      <c r="I1766" s="129" t="str">
        <f>IF(B1766="","",_xlfn.XLOOKUP(N1766,#REF!,#REF!))</f>
        <v/>
      </c>
      <c r="J1766" s="126" t="str">
        <f>IF(B1766="","",_xlfn.XLOOKUP(N1766,#REF!,冷暖工资表!B:B))</f>
        <v/>
      </c>
      <c r="K1766" s="126" t="str">
        <f t="shared" si="162"/>
        <v/>
      </c>
      <c r="L1766" s="126" t="str">
        <f t="shared" si="163"/>
        <v/>
      </c>
      <c r="M1766" s="126" t="str">
        <f>IF(Q1766="","",_xlfn.XLOOKUP(Q1766,立项!W:W,立项!H:H))</f>
        <v/>
      </c>
      <c r="N1766" s="130" t="str">
        <f t="shared" si="164"/>
        <v/>
      </c>
      <c r="O1766" s="130" t="str">
        <f t="shared" si="165"/>
        <v/>
      </c>
      <c r="P1766" s="131" t="str">
        <f t="shared" si="166"/>
        <v/>
      </c>
      <c r="Q1766" s="135" t="str">
        <f t="shared" si="167"/>
        <v/>
      </c>
      <c r="R1766" s="103"/>
      <c r="S1766" s="102"/>
      <c r="T1766" s="102"/>
      <c r="U1766" s="102"/>
    </row>
    <row r="1767" s="93" customFormat="1" customHeight="1" spans="2:21">
      <c r="B1767" s="94"/>
      <c r="C1767" s="95"/>
      <c r="D1767" s="95"/>
      <c r="E1767" s="95"/>
      <c r="F1767" s="96"/>
      <c r="G1767" s="97"/>
      <c r="H1767" s="98"/>
      <c r="I1767" s="129" t="str">
        <f>IF(B1767="","",_xlfn.XLOOKUP(N1767,#REF!,#REF!))</f>
        <v/>
      </c>
      <c r="J1767" s="126" t="str">
        <f>IF(B1767="","",_xlfn.XLOOKUP(N1767,#REF!,冷暖工资表!B:B))</f>
        <v/>
      </c>
      <c r="K1767" s="126" t="str">
        <f t="shared" si="162"/>
        <v/>
      </c>
      <c r="L1767" s="126" t="str">
        <f t="shared" si="163"/>
        <v/>
      </c>
      <c r="M1767" s="126" t="str">
        <f>IF(Q1767="","",_xlfn.XLOOKUP(Q1767,立项!W:W,立项!H:H))</f>
        <v/>
      </c>
      <c r="N1767" s="130" t="str">
        <f t="shared" si="164"/>
        <v/>
      </c>
      <c r="O1767" s="130" t="str">
        <f t="shared" si="165"/>
        <v/>
      </c>
      <c r="P1767" s="131" t="str">
        <f t="shared" si="166"/>
        <v/>
      </c>
      <c r="Q1767" s="135" t="str">
        <f t="shared" si="167"/>
        <v/>
      </c>
      <c r="R1767" s="103"/>
      <c r="S1767" s="102"/>
      <c r="T1767" s="102"/>
      <c r="U1767" s="102"/>
    </row>
    <row r="1768" s="93" customFormat="1" customHeight="1" spans="2:21">
      <c r="B1768" s="94"/>
      <c r="C1768" s="95"/>
      <c r="D1768" s="95"/>
      <c r="E1768" s="95"/>
      <c r="F1768" s="96"/>
      <c r="G1768" s="97"/>
      <c r="H1768" s="98"/>
      <c r="I1768" s="129" t="str">
        <f>IF(B1768="","",_xlfn.XLOOKUP(N1768,#REF!,#REF!))</f>
        <v/>
      </c>
      <c r="J1768" s="126" t="str">
        <f>IF(B1768="","",_xlfn.XLOOKUP(N1768,#REF!,冷暖工资表!B:B))</f>
        <v/>
      </c>
      <c r="K1768" s="126" t="str">
        <f t="shared" si="162"/>
        <v/>
      </c>
      <c r="L1768" s="126" t="str">
        <f t="shared" si="163"/>
        <v/>
      </c>
      <c r="M1768" s="126" t="str">
        <f>IF(Q1768="","",_xlfn.XLOOKUP(Q1768,立项!W:W,立项!H:H))</f>
        <v/>
      </c>
      <c r="N1768" s="130" t="str">
        <f t="shared" si="164"/>
        <v/>
      </c>
      <c r="O1768" s="130" t="str">
        <f t="shared" si="165"/>
        <v/>
      </c>
      <c r="P1768" s="131" t="str">
        <f t="shared" si="166"/>
        <v/>
      </c>
      <c r="Q1768" s="135" t="str">
        <f t="shared" si="167"/>
        <v/>
      </c>
      <c r="R1768" s="103"/>
      <c r="S1768" s="102"/>
      <c r="T1768" s="102"/>
      <c r="U1768" s="102"/>
    </row>
    <row r="1769" s="93" customFormat="1" customHeight="1" spans="2:21">
      <c r="B1769" s="94"/>
      <c r="C1769" s="95"/>
      <c r="D1769" s="95"/>
      <c r="E1769" s="95"/>
      <c r="F1769" s="96"/>
      <c r="G1769" s="97"/>
      <c r="H1769" s="98"/>
      <c r="I1769" s="129" t="str">
        <f>IF(B1769="","",_xlfn.XLOOKUP(N1769,#REF!,#REF!))</f>
        <v/>
      </c>
      <c r="J1769" s="126" t="str">
        <f>IF(B1769="","",_xlfn.XLOOKUP(N1769,#REF!,冷暖工资表!B:B))</f>
        <v/>
      </c>
      <c r="K1769" s="126" t="str">
        <f t="shared" si="162"/>
        <v/>
      </c>
      <c r="L1769" s="126" t="str">
        <f t="shared" si="163"/>
        <v/>
      </c>
      <c r="M1769" s="126" t="str">
        <f>IF(Q1769="","",_xlfn.XLOOKUP(Q1769,立项!W:W,立项!H:H))</f>
        <v/>
      </c>
      <c r="N1769" s="130" t="str">
        <f t="shared" si="164"/>
        <v/>
      </c>
      <c r="O1769" s="130" t="str">
        <f t="shared" si="165"/>
        <v/>
      </c>
      <c r="P1769" s="131" t="str">
        <f t="shared" si="166"/>
        <v/>
      </c>
      <c r="Q1769" s="135" t="str">
        <f t="shared" si="167"/>
        <v/>
      </c>
      <c r="R1769" s="103"/>
      <c r="S1769" s="102"/>
      <c r="T1769" s="102"/>
      <c r="U1769" s="102"/>
    </row>
    <row r="1770" s="93" customFormat="1" customHeight="1" spans="2:21">
      <c r="B1770" s="94"/>
      <c r="C1770" s="95"/>
      <c r="D1770" s="95"/>
      <c r="E1770" s="95"/>
      <c r="F1770" s="96"/>
      <c r="G1770" s="97"/>
      <c r="H1770" s="98"/>
      <c r="I1770" s="129" t="str">
        <f>IF(B1770="","",_xlfn.XLOOKUP(N1770,#REF!,#REF!))</f>
        <v/>
      </c>
      <c r="J1770" s="126" t="str">
        <f>IF(B1770="","",_xlfn.XLOOKUP(N1770,#REF!,冷暖工资表!B:B))</f>
        <v/>
      </c>
      <c r="K1770" s="126" t="str">
        <f t="shared" si="162"/>
        <v/>
      </c>
      <c r="L1770" s="126" t="str">
        <f t="shared" si="163"/>
        <v/>
      </c>
      <c r="M1770" s="126" t="str">
        <f>IF(Q1770="","",_xlfn.XLOOKUP(Q1770,立项!W:W,立项!H:H))</f>
        <v/>
      </c>
      <c r="N1770" s="130" t="str">
        <f t="shared" si="164"/>
        <v/>
      </c>
      <c r="O1770" s="130" t="str">
        <f t="shared" si="165"/>
        <v/>
      </c>
      <c r="P1770" s="131" t="str">
        <f t="shared" si="166"/>
        <v/>
      </c>
      <c r="Q1770" s="135" t="str">
        <f t="shared" si="167"/>
        <v/>
      </c>
      <c r="R1770" s="103"/>
      <c r="S1770" s="102"/>
      <c r="T1770" s="102"/>
      <c r="U1770" s="102"/>
    </row>
    <row r="1771" s="93" customFormat="1" customHeight="1" spans="2:21">
      <c r="B1771" s="94"/>
      <c r="C1771" s="95"/>
      <c r="D1771" s="95"/>
      <c r="E1771" s="95"/>
      <c r="F1771" s="96"/>
      <c r="G1771" s="97"/>
      <c r="H1771" s="98"/>
      <c r="I1771" s="129" t="str">
        <f>IF(B1771="","",_xlfn.XLOOKUP(N1771,#REF!,#REF!))</f>
        <v/>
      </c>
      <c r="J1771" s="126" t="str">
        <f>IF(B1771="","",_xlfn.XLOOKUP(N1771,#REF!,冷暖工资表!B:B))</f>
        <v/>
      </c>
      <c r="K1771" s="126" t="str">
        <f t="shared" si="162"/>
        <v/>
      </c>
      <c r="L1771" s="126" t="str">
        <f t="shared" si="163"/>
        <v/>
      </c>
      <c r="M1771" s="126" t="str">
        <f>IF(Q1771="","",_xlfn.XLOOKUP(Q1771,立项!W:W,立项!H:H))</f>
        <v/>
      </c>
      <c r="N1771" s="130" t="str">
        <f t="shared" si="164"/>
        <v/>
      </c>
      <c r="O1771" s="130" t="str">
        <f t="shared" si="165"/>
        <v/>
      </c>
      <c r="P1771" s="131" t="str">
        <f t="shared" si="166"/>
        <v/>
      </c>
      <c r="Q1771" s="135" t="str">
        <f t="shared" si="167"/>
        <v/>
      </c>
      <c r="R1771" s="103"/>
      <c r="S1771" s="102"/>
      <c r="T1771" s="102"/>
      <c r="U1771" s="102"/>
    </row>
    <row r="1772" s="93" customFormat="1" customHeight="1" spans="2:21">
      <c r="B1772" s="94"/>
      <c r="C1772" s="95"/>
      <c r="D1772" s="95"/>
      <c r="E1772" s="95"/>
      <c r="F1772" s="96"/>
      <c r="G1772" s="97"/>
      <c r="H1772" s="98"/>
      <c r="I1772" s="129" t="str">
        <f>IF(B1772="","",_xlfn.XLOOKUP(N1772,#REF!,#REF!))</f>
        <v/>
      </c>
      <c r="J1772" s="126" t="str">
        <f>IF(B1772="","",_xlfn.XLOOKUP(N1772,#REF!,冷暖工资表!B:B))</f>
        <v/>
      </c>
      <c r="K1772" s="126" t="str">
        <f t="shared" si="162"/>
        <v/>
      </c>
      <c r="L1772" s="126" t="str">
        <f t="shared" si="163"/>
        <v/>
      </c>
      <c r="M1772" s="126" t="str">
        <f>IF(Q1772="","",_xlfn.XLOOKUP(Q1772,立项!W:W,立项!H:H))</f>
        <v/>
      </c>
      <c r="N1772" s="130" t="str">
        <f t="shared" si="164"/>
        <v/>
      </c>
      <c r="O1772" s="130" t="str">
        <f t="shared" si="165"/>
        <v/>
      </c>
      <c r="P1772" s="131" t="str">
        <f t="shared" si="166"/>
        <v/>
      </c>
      <c r="Q1772" s="135" t="str">
        <f t="shared" si="167"/>
        <v/>
      </c>
      <c r="R1772" s="103"/>
      <c r="S1772" s="102"/>
      <c r="T1772" s="102"/>
      <c r="U1772" s="102"/>
    </row>
    <row r="1773" s="93" customFormat="1" customHeight="1" spans="2:21">
      <c r="B1773" s="94"/>
      <c r="C1773" s="95"/>
      <c r="D1773" s="95"/>
      <c r="E1773" s="95"/>
      <c r="F1773" s="96"/>
      <c r="G1773" s="97"/>
      <c r="H1773" s="98"/>
      <c r="I1773" s="129" t="str">
        <f>IF(B1773="","",_xlfn.XLOOKUP(N1773,#REF!,#REF!))</f>
        <v/>
      </c>
      <c r="J1773" s="126" t="str">
        <f>IF(B1773="","",_xlfn.XLOOKUP(N1773,#REF!,冷暖工资表!B:B))</f>
        <v/>
      </c>
      <c r="K1773" s="126" t="str">
        <f t="shared" si="162"/>
        <v/>
      </c>
      <c r="L1773" s="126" t="str">
        <f t="shared" si="163"/>
        <v/>
      </c>
      <c r="M1773" s="126" t="str">
        <f>IF(Q1773="","",_xlfn.XLOOKUP(Q1773,立项!W:W,立项!H:H))</f>
        <v/>
      </c>
      <c r="N1773" s="130" t="str">
        <f t="shared" si="164"/>
        <v/>
      </c>
      <c r="O1773" s="130" t="str">
        <f t="shared" si="165"/>
        <v/>
      </c>
      <c r="P1773" s="131" t="str">
        <f t="shared" si="166"/>
        <v/>
      </c>
      <c r="Q1773" s="135" t="str">
        <f t="shared" si="167"/>
        <v/>
      </c>
      <c r="R1773" s="103"/>
      <c r="S1773" s="102"/>
      <c r="T1773" s="102"/>
      <c r="U1773" s="102"/>
    </row>
    <row r="1774" s="93" customFormat="1" customHeight="1" spans="2:21">
      <c r="B1774" s="94"/>
      <c r="C1774" s="95"/>
      <c r="D1774" s="95"/>
      <c r="E1774" s="95"/>
      <c r="F1774" s="96"/>
      <c r="G1774" s="97"/>
      <c r="H1774" s="98"/>
      <c r="I1774" s="129" t="str">
        <f>IF(B1774="","",_xlfn.XLOOKUP(N1774,#REF!,#REF!))</f>
        <v/>
      </c>
      <c r="J1774" s="126" t="str">
        <f>IF(B1774="","",_xlfn.XLOOKUP(N1774,#REF!,冷暖工资表!B:B))</f>
        <v/>
      </c>
      <c r="K1774" s="126" t="str">
        <f t="shared" si="162"/>
        <v/>
      </c>
      <c r="L1774" s="126" t="str">
        <f t="shared" si="163"/>
        <v/>
      </c>
      <c r="M1774" s="126" t="str">
        <f>IF(Q1774="","",_xlfn.XLOOKUP(Q1774,立项!W:W,立项!H:H))</f>
        <v/>
      </c>
      <c r="N1774" s="130" t="str">
        <f t="shared" si="164"/>
        <v/>
      </c>
      <c r="O1774" s="130" t="str">
        <f t="shared" si="165"/>
        <v/>
      </c>
      <c r="P1774" s="131" t="str">
        <f t="shared" si="166"/>
        <v/>
      </c>
      <c r="Q1774" s="135" t="str">
        <f t="shared" si="167"/>
        <v/>
      </c>
      <c r="R1774" s="103"/>
      <c r="S1774" s="102"/>
      <c r="T1774" s="102"/>
      <c r="U1774" s="102"/>
    </row>
    <row r="1775" s="93" customFormat="1" customHeight="1" spans="2:21">
      <c r="B1775" s="94"/>
      <c r="C1775" s="95"/>
      <c r="D1775" s="95"/>
      <c r="E1775" s="95"/>
      <c r="F1775" s="96"/>
      <c r="G1775" s="97"/>
      <c r="H1775" s="98"/>
      <c r="I1775" s="129" t="str">
        <f>IF(B1775="","",_xlfn.XLOOKUP(N1775,#REF!,#REF!))</f>
        <v/>
      </c>
      <c r="J1775" s="126" t="str">
        <f>IF(B1775="","",_xlfn.XLOOKUP(N1775,#REF!,冷暖工资表!B:B))</f>
        <v/>
      </c>
      <c r="K1775" s="126" t="str">
        <f t="shared" si="162"/>
        <v/>
      </c>
      <c r="L1775" s="126" t="str">
        <f t="shared" si="163"/>
        <v/>
      </c>
      <c r="M1775" s="126" t="str">
        <f>IF(Q1775="","",_xlfn.XLOOKUP(Q1775,立项!W:W,立项!H:H))</f>
        <v/>
      </c>
      <c r="N1775" s="130" t="str">
        <f t="shared" si="164"/>
        <v/>
      </c>
      <c r="O1775" s="130" t="str">
        <f t="shared" si="165"/>
        <v/>
      </c>
      <c r="P1775" s="131" t="str">
        <f t="shared" si="166"/>
        <v/>
      </c>
      <c r="Q1775" s="135" t="str">
        <f t="shared" si="167"/>
        <v/>
      </c>
      <c r="R1775" s="103"/>
      <c r="S1775" s="102"/>
      <c r="T1775" s="102"/>
      <c r="U1775" s="102"/>
    </row>
    <row r="1776" s="93" customFormat="1" customHeight="1" spans="2:21">
      <c r="B1776" s="94"/>
      <c r="C1776" s="95"/>
      <c r="D1776" s="95"/>
      <c r="E1776" s="95"/>
      <c r="F1776" s="96"/>
      <c r="G1776" s="97"/>
      <c r="H1776" s="98"/>
      <c r="I1776" s="129" t="str">
        <f>IF(B1776="","",_xlfn.XLOOKUP(N1776,#REF!,#REF!))</f>
        <v/>
      </c>
      <c r="J1776" s="126" t="str">
        <f>IF(B1776="","",_xlfn.XLOOKUP(N1776,#REF!,冷暖工资表!B:B))</f>
        <v/>
      </c>
      <c r="K1776" s="126" t="str">
        <f t="shared" si="162"/>
        <v/>
      </c>
      <c r="L1776" s="126" t="str">
        <f t="shared" si="163"/>
        <v/>
      </c>
      <c r="M1776" s="126" t="str">
        <f>IF(Q1776="","",_xlfn.XLOOKUP(Q1776,立项!W:W,立项!H:H))</f>
        <v/>
      </c>
      <c r="N1776" s="130" t="str">
        <f t="shared" si="164"/>
        <v/>
      </c>
      <c r="O1776" s="130" t="str">
        <f t="shared" si="165"/>
        <v/>
      </c>
      <c r="P1776" s="131" t="str">
        <f t="shared" si="166"/>
        <v/>
      </c>
      <c r="Q1776" s="135" t="str">
        <f t="shared" si="167"/>
        <v/>
      </c>
      <c r="R1776" s="103"/>
      <c r="S1776" s="102"/>
      <c r="T1776" s="102"/>
      <c r="U1776" s="102"/>
    </row>
    <row r="1777" s="93" customFormat="1" customHeight="1" spans="2:21">
      <c r="B1777" s="94"/>
      <c r="C1777" s="95"/>
      <c r="D1777" s="95"/>
      <c r="E1777" s="95"/>
      <c r="F1777" s="96"/>
      <c r="G1777" s="97"/>
      <c r="H1777" s="98"/>
      <c r="I1777" s="129" t="str">
        <f>IF(B1777="","",_xlfn.XLOOKUP(N1777,#REF!,#REF!))</f>
        <v/>
      </c>
      <c r="J1777" s="126" t="str">
        <f>IF(B1777="","",_xlfn.XLOOKUP(N1777,#REF!,冷暖工资表!B:B))</f>
        <v/>
      </c>
      <c r="K1777" s="126" t="str">
        <f t="shared" si="162"/>
        <v/>
      </c>
      <c r="L1777" s="126" t="str">
        <f t="shared" si="163"/>
        <v/>
      </c>
      <c r="M1777" s="126" t="str">
        <f>IF(Q1777="","",_xlfn.XLOOKUP(Q1777,立项!W:W,立项!H:H))</f>
        <v/>
      </c>
      <c r="N1777" s="130" t="str">
        <f t="shared" si="164"/>
        <v/>
      </c>
      <c r="O1777" s="130" t="str">
        <f t="shared" si="165"/>
        <v/>
      </c>
      <c r="P1777" s="131" t="str">
        <f t="shared" si="166"/>
        <v/>
      </c>
      <c r="Q1777" s="135" t="str">
        <f t="shared" si="167"/>
        <v/>
      </c>
      <c r="R1777" s="103"/>
      <c r="S1777" s="102"/>
      <c r="T1777" s="102"/>
      <c r="U1777" s="102"/>
    </row>
    <row r="1778" s="93" customFormat="1" customHeight="1" spans="2:21">
      <c r="B1778" s="94"/>
      <c r="C1778" s="95"/>
      <c r="D1778" s="95"/>
      <c r="E1778" s="95"/>
      <c r="F1778" s="96"/>
      <c r="G1778" s="97"/>
      <c r="H1778" s="98"/>
      <c r="I1778" s="129" t="str">
        <f>IF(B1778="","",_xlfn.XLOOKUP(N1778,#REF!,#REF!))</f>
        <v/>
      </c>
      <c r="J1778" s="126" t="str">
        <f>IF(B1778="","",_xlfn.XLOOKUP(N1778,#REF!,冷暖工资表!B:B))</f>
        <v/>
      </c>
      <c r="K1778" s="126" t="str">
        <f t="shared" si="162"/>
        <v/>
      </c>
      <c r="L1778" s="126" t="str">
        <f t="shared" si="163"/>
        <v/>
      </c>
      <c r="M1778" s="126" t="str">
        <f>IF(Q1778="","",_xlfn.XLOOKUP(Q1778,立项!W:W,立项!H:H))</f>
        <v/>
      </c>
      <c r="N1778" s="130" t="str">
        <f t="shared" si="164"/>
        <v/>
      </c>
      <c r="O1778" s="130" t="str">
        <f t="shared" si="165"/>
        <v/>
      </c>
      <c r="P1778" s="131" t="str">
        <f t="shared" si="166"/>
        <v/>
      </c>
      <c r="Q1778" s="135" t="str">
        <f t="shared" si="167"/>
        <v/>
      </c>
      <c r="R1778" s="103"/>
      <c r="S1778" s="102"/>
      <c r="T1778" s="102"/>
      <c r="U1778" s="102"/>
    </row>
    <row r="1779" s="93" customFormat="1" customHeight="1" spans="2:21">
      <c r="B1779" s="94"/>
      <c r="C1779" s="95"/>
      <c r="D1779" s="95"/>
      <c r="E1779" s="95"/>
      <c r="F1779" s="96"/>
      <c r="G1779" s="97"/>
      <c r="H1779" s="98"/>
      <c r="I1779" s="129" t="str">
        <f>IF(B1779="","",_xlfn.XLOOKUP(N1779,#REF!,#REF!))</f>
        <v/>
      </c>
      <c r="J1779" s="126" t="str">
        <f>IF(B1779="","",_xlfn.XLOOKUP(N1779,#REF!,冷暖工资表!B:B))</f>
        <v/>
      </c>
      <c r="K1779" s="126" t="str">
        <f t="shared" si="162"/>
        <v/>
      </c>
      <c r="L1779" s="126" t="str">
        <f t="shared" si="163"/>
        <v/>
      </c>
      <c r="M1779" s="126" t="str">
        <f>IF(Q1779="","",_xlfn.XLOOKUP(Q1779,立项!W:W,立项!H:H))</f>
        <v/>
      </c>
      <c r="N1779" s="130" t="str">
        <f t="shared" si="164"/>
        <v/>
      </c>
      <c r="O1779" s="130" t="str">
        <f t="shared" si="165"/>
        <v/>
      </c>
      <c r="P1779" s="131" t="str">
        <f t="shared" si="166"/>
        <v/>
      </c>
      <c r="Q1779" s="135" t="str">
        <f t="shared" si="167"/>
        <v/>
      </c>
      <c r="R1779" s="103"/>
      <c r="S1779" s="102"/>
      <c r="T1779" s="102"/>
      <c r="U1779" s="102"/>
    </row>
    <row r="1780" s="93" customFormat="1" customHeight="1" spans="2:21">
      <c r="B1780" s="94"/>
      <c r="C1780" s="95"/>
      <c r="D1780" s="95"/>
      <c r="E1780" s="95"/>
      <c r="F1780" s="96"/>
      <c r="G1780" s="97"/>
      <c r="H1780" s="98"/>
      <c r="I1780" s="129" t="str">
        <f>IF(B1780="","",_xlfn.XLOOKUP(N1780,#REF!,#REF!))</f>
        <v/>
      </c>
      <c r="J1780" s="126" t="str">
        <f>IF(B1780="","",_xlfn.XLOOKUP(N1780,#REF!,冷暖工资表!B:B))</f>
        <v/>
      </c>
      <c r="K1780" s="126" t="str">
        <f t="shared" si="162"/>
        <v/>
      </c>
      <c r="L1780" s="126" t="str">
        <f t="shared" si="163"/>
        <v/>
      </c>
      <c r="M1780" s="126" t="str">
        <f>IF(Q1780="","",_xlfn.XLOOKUP(Q1780,立项!W:W,立项!H:H))</f>
        <v/>
      </c>
      <c r="N1780" s="130" t="str">
        <f t="shared" si="164"/>
        <v/>
      </c>
      <c r="O1780" s="130" t="str">
        <f t="shared" si="165"/>
        <v/>
      </c>
      <c r="P1780" s="131" t="str">
        <f t="shared" si="166"/>
        <v/>
      </c>
      <c r="Q1780" s="135" t="str">
        <f t="shared" si="167"/>
        <v/>
      </c>
      <c r="R1780" s="103"/>
      <c r="S1780" s="102"/>
      <c r="T1780" s="102"/>
      <c r="U1780" s="102"/>
    </row>
    <row r="1781" s="93" customFormat="1" customHeight="1" spans="2:21">
      <c r="B1781" s="94"/>
      <c r="C1781" s="95"/>
      <c r="D1781" s="95"/>
      <c r="E1781" s="95"/>
      <c r="F1781" s="96"/>
      <c r="G1781" s="97"/>
      <c r="H1781" s="98"/>
      <c r="I1781" s="129" t="str">
        <f>IF(B1781="","",_xlfn.XLOOKUP(N1781,#REF!,#REF!))</f>
        <v/>
      </c>
      <c r="J1781" s="126" t="str">
        <f>IF(B1781="","",_xlfn.XLOOKUP(N1781,#REF!,冷暖工资表!B:B))</f>
        <v/>
      </c>
      <c r="K1781" s="126" t="str">
        <f t="shared" si="162"/>
        <v/>
      </c>
      <c r="L1781" s="126" t="str">
        <f t="shared" si="163"/>
        <v/>
      </c>
      <c r="M1781" s="126" t="str">
        <f>IF(Q1781="","",_xlfn.XLOOKUP(Q1781,立项!W:W,立项!H:H))</f>
        <v/>
      </c>
      <c r="N1781" s="130" t="str">
        <f t="shared" si="164"/>
        <v/>
      </c>
      <c r="O1781" s="130" t="str">
        <f t="shared" si="165"/>
        <v/>
      </c>
      <c r="P1781" s="131" t="str">
        <f t="shared" si="166"/>
        <v/>
      </c>
      <c r="Q1781" s="135" t="str">
        <f t="shared" si="167"/>
        <v/>
      </c>
      <c r="R1781" s="103"/>
      <c r="S1781" s="102"/>
      <c r="T1781" s="102"/>
      <c r="U1781" s="102"/>
    </row>
    <row r="1782" s="93" customFormat="1" customHeight="1" spans="2:21">
      <c r="B1782" s="94"/>
      <c r="C1782" s="95"/>
      <c r="D1782" s="95"/>
      <c r="E1782" s="95"/>
      <c r="F1782" s="96"/>
      <c r="G1782" s="97"/>
      <c r="H1782" s="98"/>
      <c r="I1782" s="129" t="str">
        <f>IF(B1782="","",_xlfn.XLOOKUP(N1782,#REF!,#REF!))</f>
        <v/>
      </c>
      <c r="J1782" s="126" t="str">
        <f>IF(B1782="","",_xlfn.XLOOKUP(N1782,#REF!,冷暖工资表!B:B))</f>
        <v/>
      </c>
      <c r="K1782" s="126" t="str">
        <f t="shared" si="162"/>
        <v/>
      </c>
      <c r="L1782" s="126" t="str">
        <f t="shared" si="163"/>
        <v/>
      </c>
      <c r="M1782" s="126" t="str">
        <f>IF(Q1782="","",_xlfn.XLOOKUP(Q1782,立项!W:W,立项!H:H))</f>
        <v/>
      </c>
      <c r="N1782" s="130" t="str">
        <f t="shared" si="164"/>
        <v/>
      </c>
      <c r="O1782" s="130" t="str">
        <f t="shared" si="165"/>
        <v/>
      </c>
      <c r="P1782" s="131" t="str">
        <f t="shared" si="166"/>
        <v/>
      </c>
      <c r="Q1782" s="135" t="str">
        <f t="shared" si="167"/>
        <v/>
      </c>
      <c r="R1782" s="103"/>
      <c r="S1782" s="102"/>
      <c r="T1782" s="102"/>
      <c r="U1782" s="102"/>
    </row>
    <row r="1783" s="93" customFormat="1" customHeight="1" spans="2:21">
      <c r="B1783" s="94"/>
      <c r="C1783" s="95"/>
      <c r="D1783" s="95"/>
      <c r="E1783" s="95"/>
      <c r="F1783" s="96"/>
      <c r="G1783" s="97"/>
      <c r="H1783" s="98"/>
      <c r="I1783" s="129" t="str">
        <f>IF(B1783="","",_xlfn.XLOOKUP(N1783,#REF!,#REF!))</f>
        <v/>
      </c>
      <c r="J1783" s="126" t="str">
        <f>IF(B1783="","",_xlfn.XLOOKUP(N1783,#REF!,冷暖工资表!B:B))</f>
        <v/>
      </c>
      <c r="K1783" s="126" t="str">
        <f t="shared" si="162"/>
        <v/>
      </c>
      <c r="L1783" s="126" t="str">
        <f t="shared" si="163"/>
        <v/>
      </c>
      <c r="M1783" s="126" t="str">
        <f>IF(Q1783="","",_xlfn.XLOOKUP(Q1783,立项!W:W,立项!H:H))</f>
        <v/>
      </c>
      <c r="N1783" s="130" t="str">
        <f t="shared" si="164"/>
        <v/>
      </c>
      <c r="O1783" s="130" t="str">
        <f t="shared" si="165"/>
        <v/>
      </c>
      <c r="P1783" s="131" t="str">
        <f t="shared" si="166"/>
        <v/>
      </c>
      <c r="Q1783" s="135" t="str">
        <f t="shared" si="167"/>
        <v/>
      </c>
      <c r="R1783" s="103"/>
      <c r="S1783" s="102"/>
      <c r="T1783" s="102"/>
      <c r="U1783" s="102"/>
    </row>
    <row r="1784" s="93" customFormat="1" customHeight="1" spans="2:21">
      <c r="B1784" s="94"/>
      <c r="C1784" s="95"/>
      <c r="D1784" s="95"/>
      <c r="E1784" s="95"/>
      <c r="F1784" s="96"/>
      <c r="G1784" s="97"/>
      <c r="H1784" s="98"/>
      <c r="I1784" s="129" t="str">
        <f>IF(B1784="","",_xlfn.XLOOKUP(N1784,#REF!,#REF!))</f>
        <v/>
      </c>
      <c r="J1784" s="126" t="str">
        <f>IF(B1784="","",_xlfn.XLOOKUP(N1784,#REF!,冷暖工资表!B:B))</f>
        <v/>
      </c>
      <c r="K1784" s="126" t="str">
        <f t="shared" si="162"/>
        <v/>
      </c>
      <c r="L1784" s="126" t="str">
        <f t="shared" si="163"/>
        <v/>
      </c>
      <c r="M1784" s="126" t="str">
        <f>IF(Q1784="","",_xlfn.XLOOKUP(Q1784,立项!W:W,立项!H:H))</f>
        <v/>
      </c>
      <c r="N1784" s="130" t="str">
        <f t="shared" si="164"/>
        <v/>
      </c>
      <c r="O1784" s="130" t="str">
        <f t="shared" si="165"/>
        <v/>
      </c>
      <c r="P1784" s="131" t="str">
        <f t="shared" si="166"/>
        <v/>
      </c>
      <c r="Q1784" s="135" t="str">
        <f t="shared" si="167"/>
        <v/>
      </c>
      <c r="R1784" s="103"/>
      <c r="S1784" s="102"/>
      <c r="T1784" s="102"/>
      <c r="U1784" s="102"/>
    </row>
    <row r="1785" s="93" customFormat="1" customHeight="1" spans="2:21">
      <c r="B1785" s="94"/>
      <c r="C1785" s="95"/>
      <c r="D1785" s="95"/>
      <c r="E1785" s="95"/>
      <c r="F1785" s="96"/>
      <c r="G1785" s="97"/>
      <c r="H1785" s="98"/>
      <c r="I1785" s="129" t="str">
        <f>IF(B1785="","",_xlfn.XLOOKUP(N1785,#REF!,#REF!))</f>
        <v/>
      </c>
      <c r="J1785" s="126" t="str">
        <f>IF(B1785="","",_xlfn.XLOOKUP(N1785,#REF!,冷暖工资表!B:B))</f>
        <v/>
      </c>
      <c r="K1785" s="126" t="str">
        <f t="shared" si="162"/>
        <v/>
      </c>
      <c r="L1785" s="126" t="str">
        <f t="shared" si="163"/>
        <v/>
      </c>
      <c r="M1785" s="126" t="str">
        <f>IF(Q1785="","",_xlfn.XLOOKUP(Q1785,立项!W:W,立项!H:H))</f>
        <v/>
      </c>
      <c r="N1785" s="130" t="str">
        <f t="shared" si="164"/>
        <v/>
      </c>
      <c r="O1785" s="130" t="str">
        <f t="shared" si="165"/>
        <v/>
      </c>
      <c r="P1785" s="131" t="str">
        <f t="shared" si="166"/>
        <v/>
      </c>
      <c r="Q1785" s="135" t="str">
        <f t="shared" si="167"/>
        <v/>
      </c>
      <c r="R1785" s="103"/>
      <c r="S1785" s="102"/>
      <c r="T1785" s="102"/>
      <c r="U1785" s="102"/>
    </row>
    <row r="1786" s="93" customFormat="1" customHeight="1" spans="2:21">
      <c r="B1786" s="94"/>
      <c r="C1786" s="95"/>
      <c r="D1786" s="95"/>
      <c r="E1786" s="95"/>
      <c r="F1786" s="96"/>
      <c r="G1786" s="97"/>
      <c r="H1786" s="98"/>
      <c r="I1786" s="129" t="str">
        <f>IF(B1786="","",_xlfn.XLOOKUP(N1786,#REF!,#REF!))</f>
        <v/>
      </c>
      <c r="J1786" s="126" t="str">
        <f>IF(B1786="","",_xlfn.XLOOKUP(N1786,#REF!,冷暖工资表!B:B))</f>
        <v/>
      </c>
      <c r="K1786" s="126" t="str">
        <f t="shared" si="162"/>
        <v/>
      </c>
      <c r="L1786" s="126" t="str">
        <f t="shared" si="163"/>
        <v/>
      </c>
      <c r="M1786" s="126" t="str">
        <f>IF(Q1786="","",_xlfn.XLOOKUP(Q1786,立项!W:W,立项!H:H))</f>
        <v/>
      </c>
      <c r="N1786" s="130" t="str">
        <f t="shared" si="164"/>
        <v/>
      </c>
      <c r="O1786" s="130" t="str">
        <f t="shared" si="165"/>
        <v/>
      </c>
      <c r="P1786" s="131" t="str">
        <f t="shared" si="166"/>
        <v/>
      </c>
      <c r="Q1786" s="135" t="str">
        <f t="shared" si="167"/>
        <v/>
      </c>
      <c r="R1786" s="103"/>
      <c r="S1786" s="102"/>
      <c r="T1786" s="102"/>
      <c r="U1786" s="102"/>
    </row>
    <row r="1787" s="93" customFormat="1" customHeight="1" spans="2:21">
      <c r="B1787" s="94"/>
      <c r="C1787" s="95"/>
      <c r="D1787" s="95"/>
      <c r="E1787" s="95"/>
      <c r="F1787" s="96"/>
      <c r="G1787" s="97"/>
      <c r="H1787" s="98"/>
      <c r="I1787" s="129" t="str">
        <f>IF(B1787="","",_xlfn.XLOOKUP(N1787,#REF!,#REF!))</f>
        <v/>
      </c>
      <c r="J1787" s="126" t="str">
        <f>IF(B1787="","",_xlfn.XLOOKUP(N1787,#REF!,冷暖工资表!B:B))</f>
        <v/>
      </c>
      <c r="K1787" s="126" t="str">
        <f t="shared" si="162"/>
        <v/>
      </c>
      <c r="L1787" s="126" t="str">
        <f t="shared" si="163"/>
        <v/>
      </c>
      <c r="M1787" s="126" t="str">
        <f>IF(Q1787="","",_xlfn.XLOOKUP(Q1787,立项!W:W,立项!H:H))</f>
        <v/>
      </c>
      <c r="N1787" s="130" t="str">
        <f t="shared" si="164"/>
        <v/>
      </c>
      <c r="O1787" s="130" t="str">
        <f t="shared" si="165"/>
        <v/>
      </c>
      <c r="P1787" s="131" t="str">
        <f t="shared" si="166"/>
        <v/>
      </c>
      <c r="Q1787" s="135" t="str">
        <f t="shared" si="167"/>
        <v/>
      </c>
      <c r="R1787" s="103"/>
      <c r="S1787" s="102"/>
      <c r="T1787" s="102"/>
      <c r="U1787" s="102"/>
    </row>
    <row r="1788" s="93" customFormat="1" customHeight="1" spans="2:21">
      <c r="B1788" s="94"/>
      <c r="C1788" s="95"/>
      <c r="D1788" s="95"/>
      <c r="E1788" s="95"/>
      <c r="F1788" s="96"/>
      <c r="G1788" s="97"/>
      <c r="H1788" s="98"/>
      <c r="I1788" s="129" t="str">
        <f>IF(B1788="","",_xlfn.XLOOKUP(N1788,#REF!,#REF!))</f>
        <v/>
      </c>
      <c r="J1788" s="126" t="str">
        <f>IF(B1788="","",_xlfn.XLOOKUP(N1788,#REF!,冷暖工资表!B:B))</f>
        <v/>
      </c>
      <c r="K1788" s="126" t="str">
        <f t="shared" si="162"/>
        <v/>
      </c>
      <c r="L1788" s="126" t="str">
        <f t="shared" si="163"/>
        <v/>
      </c>
      <c r="M1788" s="126" t="str">
        <f>IF(Q1788="","",_xlfn.XLOOKUP(Q1788,立项!W:W,立项!H:H))</f>
        <v/>
      </c>
      <c r="N1788" s="130" t="str">
        <f t="shared" si="164"/>
        <v/>
      </c>
      <c r="O1788" s="130" t="str">
        <f t="shared" si="165"/>
        <v/>
      </c>
      <c r="P1788" s="131" t="str">
        <f t="shared" si="166"/>
        <v/>
      </c>
      <c r="Q1788" s="135" t="str">
        <f t="shared" si="167"/>
        <v/>
      </c>
      <c r="R1788" s="103"/>
      <c r="S1788" s="102"/>
      <c r="T1788" s="102"/>
      <c r="U1788" s="102"/>
    </row>
    <row r="1789" s="93" customFormat="1" customHeight="1" spans="2:21">
      <c r="B1789" s="94"/>
      <c r="C1789" s="95"/>
      <c r="D1789" s="95"/>
      <c r="E1789" s="95"/>
      <c r="F1789" s="96"/>
      <c r="G1789" s="97"/>
      <c r="H1789" s="98"/>
      <c r="I1789" s="129" t="str">
        <f>IF(B1789="","",_xlfn.XLOOKUP(N1789,#REF!,#REF!))</f>
        <v/>
      </c>
      <c r="J1789" s="126" t="str">
        <f>IF(B1789="","",_xlfn.XLOOKUP(N1789,#REF!,冷暖工资表!B:B))</f>
        <v/>
      </c>
      <c r="K1789" s="126" t="str">
        <f t="shared" si="162"/>
        <v/>
      </c>
      <c r="L1789" s="126" t="str">
        <f t="shared" si="163"/>
        <v/>
      </c>
      <c r="M1789" s="126" t="str">
        <f>IF(Q1789="","",_xlfn.XLOOKUP(Q1789,立项!W:W,立项!H:H))</f>
        <v/>
      </c>
      <c r="N1789" s="130" t="str">
        <f t="shared" si="164"/>
        <v/>
      </c>
      <c r="O1789" s="130" t="str">
        <f t="shared" si="165"/>
        <v/>
      </c>
      <c r="P1789" s="131" t="str">
        <f t="shared" si="166"/>
        <v/>
      </c>
      <c r="Q1789" s="135" t="str">
        <f t="shared" si="167"/>
        <v/>
      </c>
      <c r="R1789" s="103"/>
      <c r="S1789" s="102"/>
      <c r="T1789" s="102"/>
      <c r="U1789" s="102"/>
    </row>
    <row r="1790" s="93" customFormat="1" customHeight="1" spans="2:21">
      <c r="B1790" s="94"/>
      <c r="C1790" s="95"/>
      <c r="D1790" s="95"/>
      <c r="E1790" s="95"/>
      <c r="F1790" s="96"/>
      <c r="G1790" s="97"/>
      <c r="H1790" s="98"/>
      <c r="I1790" s="129" t="str">
        <f>IF(B1790="","",_xlfn.XLOOKUP(N1790,#REF!,#REF!))</f>
        <v/>
      </c>
      <c r="J1790" s="126" t="str">
        <f>IF(B1790="","",_xlfn.XLOOKUP(N1790,#REF!,冷暖工资表!B:B))</f>
        <v/>
      </c>
      <c r="K1790" s="126" t="str">
        <f t="shared" si="162"/>
        <v/>
      </c>
      <c r="L1790" s="126" t="str">
        <f t="shared" si="163"/>
        <v/>
      </c>
      <c r="M1790" s="126" t="str">
        <f>IF(Q1790="","",_xlfn.XLOOKUP(Q1790,立项!W:W,立项!H:H))</f>
        <v/>
      </c>
      <c r="N1790" s="130" t="str">
        <f t="shared" si="164"/>
        <v/>
      </c>
      <c r="O1790" s="130" t="str">
        <f t="shared" si="165"/>
        <v/>
      </c>
      <c r="P1790" s="131" t="str">
        <f t="shared" si="166"/>
        <v/>
      </c>
      <c r="Q1790" s="135" t="str">
        <f t="shared" si="167"/>
        <v/>
      </c>
      <c r="R1790" s="103"/>
      <c r="S1790" s="102"/>
      <c r="T1790" s="102"/>
      <c r="U1790" s="102"/>
    </row>
    <row r="1791" s="93" customFormat="1" customHeight="1" spans="2:21">
      <c r="B1791" s="94"/>
      <c r="C1791" s="95"/>
      <c r="D1791" s="95"/>
      <c r="E1791" s="95"/>
      <c r="F1791" s="96"/>
      <c r="G1791" s="97"/>
      <c r="H1791" s="98"/>
      <c r="I1791" s="129" t="str">
        <f>IF(B1791="","",_xlfn.XLOOKUP(N1791,#REF!,#REF!))</f>
        <v/>
      </c>
      <c r="J1791" s="126" t="str">
        <f>IF(B1791="","",_xlfn.XLOOKUP(N1791,#REF!,冷暖工资表!B:B))</f>
        <v/>
      </c>
      <c r="K1791" s="126" t="str">
        <f t="shared" si="162"/>
        <v/>
      </c>
      <c r="L1791" s="126" t="str">
        <f t="shared" si="163"/>
        <v/>
      </c>
      <c r="M1791" s="126" t="str">
        <f>IF(Q1791="","",_xlfn.XLOOKUP(Q1791,立项!W:W,立项!H:H))</f>
        <v/>
      </c>
      <c r="N1791" s="130" t="str">
        <f t="shared" si="164"/>
        <v/>
      </c>
      <c r="O1791" s="130" t="str">
        <f t="shared" si="165"/>
        <v/>
      </c>
      <c r="P1791" s="131" t="str">
        <f t="shared" si="166"/>
        <v/>
      </c>
      <c r="Q1791" s="135" t="str">
        <f t="shared" si="167"/>
        <v/>
      </c>
      <c r="R1791" s="103"/>
      <c r="S1791" s="102"/>
      <c r="T1791" s="102"/>
      <c r="U1791" s="102"/>
    </row>
    <row r="1792" s="93" customFormat="1" customHeight="1" spans="2:21">
      <c r="B1792" s="94"/>
      <c r="C1792" s="95"/>
      <c r="D1792" s="95"/>
      <c r="E1792" s="95"/>
      <c r="F1792" s="96"/>
      <c r="G1792" s="97"/>
      <c r="H1792" s="98"/>
      <c r="I1792" s="129" t="str">
        <f>IF(B1792="","",_xlfn.XLOOKUP(N1792,#REF!,#REF!))</f>
        <v/>
      </c>
      <c r="J1792" s="126" t="str">
        <f>IF(B1792="","",_xlfn.XLOOKUP(N1792,#REF!,冷暖工资表!B:B))</f>
        <v/>
      </c>
      <c r="K1792" s="126" t="str">
        <f t="shared" si="162"/>
        <v/>
      </c>
      <c r="L1792" s="126" t="str">
        <f t="shared" si="163"/>
        <v/>
      </c>
      <c r="M1792" s="126" t="str">
        <f>IF(Q1792="","",_xlfn.XLOOKUP(Q1792,立项!W:W,立项!H:H))</f>
        <v/>
      </c>
      <c r="N1792" s="130" t="str">
        <f t="shared" si="164"/>
        <v/>
      </c>
      <c r="O1792" s="130" t="str">
        <f t="shared" si="165"/>
        <v/>
      </c>
      <c r="P1792" s="131" t="str">
        <f t="shared" si="166"/>
        <v/>
      </c>
      <c r="Q1792" s="135" t="str">
        <f t="shared" si="167"/>
        <v/>
      </c>
      <c r="R1792" s="103"/>
      <c r="S1792" s="102"/>
      <c r="T1792" s="102"/>
      <c r="U1792" s="102"/>
    </row>
    <row r="1793" s="93" customFormat="1" customHeight="1" spans="2:21">
      <c r="B1793" s="94"/>
      <c r="C1793" s="95"/>
      <c r="D1793" s="95"/>
      <c r="E1793" s="95"/>
      <c r="F1793" s="96"/>
      <c r="G1793" s="97"/>
      <c r="H1793" s="98"/>
      <c r="I1793" s="129" t="str">
        <f>IF(B1793="","",_xlfn.XLOOKUP(N1793,#REF!,#REF!))</f>
        <v/>
      </c>
      <c r="J1793" s="126" t="str">
        <f>IF(B1793="","",_xlfn.XLOOKUP(N1793,#REF!,冷暖工资表!B:B))</f>
        <v/>
      </c>
      <c r="K1793" s="126" t="str">
        <f t="shared" si="162"/>
        <v/>
      </c>
      <c r="L1793" s="126" t="str">
        <f t="shared" si="163"/>
        <v/>
      </c>
      <c r="M1793" s="126" t="str">
        <f>IF(Q1793="","",_xlfn.XLOOKUP(Q1793,立项!W:W,立项!H:H))</f>
        <v/>
      </c>
      <c r="N1793" s="130" t="str">
        <f t="shared" si="164"/>
        <v/>
      </c>
      <c r="O1793" s="130" t="str">
        <f t="shared" si="165"/>
        <v/>
      </c>
      <c r="P1793" s="131" t="str">
        <f t="shared" si="166"/>
        <v/>
      </c>
      <c r="Q1793" s="135" t="str">
        <f t="shared" si="167"/>
        <v/>
      </c>
      <c r="R1793" s="103"/>
      <c r="S1793" s="102"/>
      <c r="T1793" s="102"/>
      <c r="U1793" s="102"/>
    </row>
    <row r="1794" s="93" customFormat="1" customHeight="1" spans="2:21">
      <c r="B1794" s="94"/>
      <c r="C1794" s="95"/>
      <c r="D1794" s="95"/>
      <c r="E1794" s="95"/>
      <c r="F1794" s="96"/>
      <c r="G1794" s="97"/>
      <c r="H1794" s="98"/>
      <c r="I1794" s="129" t="str">
        <f>IF(B1794="","",_xlfn.XLOOKUP(N1794,#REF!,#REF!))</f>
        <v/>
      </c>
      <c r="J1794" s="126" t="str">
        <f>IF(B1794="","",_xlfn.XLOOKUP(N1794,#REF!,冷暖工资表!B:B))</f>
        <v/>
      </c>
      <c r="K1794" s="126" t="str">
        <f t="shared" ref="K1794:K1857" si="168">IF(F1794="","",F1794-L1794)</f>
        <v/>
      </c>
      <c r="L1794" s="126" t="str">
        <f t="shared" ref="L1794:L1857" si="169">IF(F1794="","",F1794*G1794/(1+G1794))</f>
        <v/>
      </c>
      <c r="M1794" s="126" t="str">
        <f>IF(Q1794="","",_xlfn.XLOOKUP(Q1794,立项!W:W,立项!H:H))</f>
        <v/>
      </c>
      <c r="N1794" s="130" t="str">
        <f t="shared" ref="N1794:N1857" si="170">IF(H1794="","",LEFT(B1794,7))</f>
        <v/>
      </c>
      <c r="O1794" s="130" t="str">
        <f t="shared" ref="O1794:O1857" si="171">IF(H1794="","",MONTH(H1794))</f>
        <v/>
      </c>
      <c r="P1794" s="131" t="str">
        <f t="shared" ref="P1794:P1857" si="172">IF(H1794="","",DAY(H1794))</f>
        <v/>
      </c>
      <c r="Q1794" s="135" t="str">
        <f t="shared" ref="Q1794:Q1857" si="173">IF(B1794="","",MID(B1794,9,16))</f>
        <v/>
      </c>
      <c r="R1794" s="103"/>
      <c r="S1794" s="102"/>
      <c r="T1794" s="102"/>
      <c r="U1794" s="102"/>
    </row>
    <row r="1795" s="93" customFormat="1" customHeight="1" spans="2:21">
      <c r="B1795" s="94"/>
      <c r="C1795" s="95"/>
      <c r="D1795" s="95"/>
      <c r="E1795" s="95"/>
      <c r="F1795" s="96"/>
      <c r="G1795" s="97"/>
      <c r="H1795" s="98"/>
      <c r="I1795" s="129" t="str">
        <f>IF(B1795="","",_xlfn.XLOOKUP(N1795,#REF!,#REF!))</f>
        <v/>
      </c>
      <c r="J1795" s="126" t="str">
        <f>IF(B1795="","",_xlfn.XLOOKUP(N1795,#REF!,冷暖工资表!B:B))</f>
        <v/>
      </c>
      <c r="K1795" s="126" t="str">
        <f t="shared" si="168"/>
        <v/>
      </c>
      <c r="L1795" s="126" t="str">
        <f t="shared" si="169"/>
        <v/>
      </c>
      <c r="M1795" s="126" t="str">
        <f>IF(Q1795="","",_xlfn.XLOOKUP(Q1795,立项!W:W,立项!H:H))</f>
        <v/>
      </c>
      <c r="N1795" s="130" t="str">
        <f t="shared" si="170"/>
        <v/>
      </c>
      <c r="O1795" s="130" t="str">
        <f t="shared" si="171"/>
        <v/>
      </c>
      <c r="P1795" s="131" t="str">
        <f t="shared" si="172"/>
        <v/>
      </c>
      <c r="Q1795" s="135" t="str">
        <f t="shared" si="173"/>
        <v/>
      </c>
      <c r="R1795" s="103"/>
      <c r="S1795" s="102"/>
      <c r="T1795" s="102"/>
      <c r="U1795" s="102"/>
    </row>
    <row r="1796" s="93" customFormat="1" customHeight="1" spans="2:21">
      <c r="B1796" s="94"/>
      <c r="C1796" s="95"/>
      <c r="D1796" s="95"/>
      <c r="E1796" s="95"/>
      <c r="F1796" s="96"/>
      <c r="G1796" s="97"/>
      <c r="H1796" s="98"/>
      <c r="I1796" s="129" t="str">
        <f>IF(B1796="","",_xlfn.XLOOKUP(N1796,#REF!,#REF!))</f>
        <v/>
      </c>
      <c r="J1796" s="126" t="str">
        <f>IF(B1796="","",_xlfn.XLOOKUP(N1796,#REF!,冷暖工资表!B:B))</f>
        <v/>
      </c>
      <c r="K1796" s="126" t="str">
        <f t="shared" si="168"/>
        <v/>
      </c>
      <c r="L1796" s="126" t="str">
        <f t="shared" si="169"/>
        <v/>
      </c>
      <c r="M1796" s="126" t="str">
        <f>IF(Q1796="","",_xlfn.XLOOKUP(Q1796,立项!W:W,立项!H:H))</f>
        <v/>
      </c>
      <c r="N1796" s="130" t="str">
        <f t="shared" si="170"/>
        <v/>
      </c>
      <c r="O1796" s="130" t="str">
        <f t="shared" si="171"/>
        <v/>
      </c>
      <c r="P1796" s="131" t="str">
        <f t="shared" si="172"/>
        <v/>
      </c>
      <c r="Q1796" s="135" t="str">
        <f t="shared" si="173"/>
        <v/>
      </c>
      <c r="R1796" s="103"/>
      <c r="S1796" s="102"/>
      <c r="T1796" s="102"/>
      <c r="U1796" s="102"/>
    </row>
    <row r="1797" s="93" customFormat="1" customHeight="1" spans="2:21">
      <c r="B1797" s="94"/>
      <c r="C1797" s="95"/>
      <c r="D1797" s="95"/>
      <c r="E1797" s="95"/>
      <c r="F1797" s="96"/>
      <c r="G1797" s="97"/>
      <c r="H1797" s="98"/>
      <c r="I1797" s="129" t="str">
        <f>IF(B1797="","",_xlfn.XLOOKUP(N1797,#REF!,#REF!))</f>
        <v/>
      </c>
      <c r="J1797" s="126" t="str">
        <f>IF(B1797="","",_xlfn.XLOOKUP(N1797,#REF!,冷暖工资表!B:B))</f>
        <v/>
      </c>
      <c r="K1797" s="126" t="str">
        <f t="shared" si="168"/>
        <v/>
      </c>
      <c r="L1797" s="126" t="str">
        <f t="shared" si="169"/>
        <v/>
      </c>
      <c r="M1797" s="126" t="str">
        <f>IF(Q1797="","",_xlfn.XLOOKUP(Q1797,立项!W:W,立项!H:H))</f>
        <v/>
      </c>
      <c r="N1797" s="130" t="str">
        <f t="shared" si="170"/>
        <v/>
      </c>
      <c r="O1797" s="130" t="str">
        <f t="shared" si="171"/>
        <v/>
      </c>
      <c r="P1797" s="131" t="str">
        <f t="shared" si="172"/>
        <v/>
      </c>
      <c r="Q1797" s="135" t="str">
        <f t="shared" si="173"/>
        <v/>
      </c>
      <c r="R1797" s="103"/>
      <c r="S1797" s="102"/>
      <c r="T1797" s="102"/>
      <c r="U1797" s="102"/>
    </row>
    <row r="1798" s="93" customFormat="1" customHeight="1" spans="2:21">
      <c r="B1798" s="94"/>
      <c r="C1798" s="95"/>
      <c r="D1798" s="95"/>
      <c r="E1798" s="95"/>
      <c r="F1798" s="96"/>
      <c r="G1798" s="97"/>
      <c r="H1798" s="98"/>
      <c r="I1798" s="129" t="str">
        <f>IF(B1798="","",_xlfn.XLOOKUP(N1798,#REF!,#REF!))</f>
        <v/>
      </c>
      <c r="J1798" s="126" t="str">
        <f>IF(B1798="","",_xlfn.XLOOKUP(N1798,#REF!,冷暖工资表!B:B))</f>
        <v/>
      </c>
      <c r="K1798" s="126" t="str">
        <f t="shared" si="168"/>
        <v/>
      </c>
      <c r="L1798" s="126" t="str">
        <f t="shared" si="169"/>
        <v/>
      </c>
      <c r="M1798" s="126" t="str">
        <f>IF(Q1798="","",_xlfn.XLOOKUP(Q1798,立项!W:W,立项!H:H))</f>
        <v/>
      </c>
      <c r="N1798" s="130" t="str">
        <f t="shared" si="170"/>
        <v/>
      </c>
      <c r="O1798" s="130" t="str">
        <f t="shared" si="171"/>
        <v/>
      </c>
      <c r="P1798" s="131" t="str">
        <f t="shared" si="172"/>
        <v/>
      </c>
      <c r="Q1798" s="135" t="str">
        <f t="shared" si="173"/>
        <v/>
      </c>
      <c r="R1798" s="103"/>
      <c r="S1798" s="102"/>
      <c r="T1798" s="102"/>
      <c r="U1798" s="102"/>
    </row>
    <row r="1799" s="93" customFormat="1" customHeight="1" spans="2:21">
      <c r="B1799" s="94"/>
      <c r="C1799" s="95"/>
      <c r="D1799" s="95"/>
      <c r="E1799" s="95"/>
      <c r="F1799" s="96"/>
      <c r="G1799" s="97"/>
      <c r="H1799" s="98"/>
      <c r="I1799" s="129" t="str">
        <f>IF(B1799="","",_xlfn.XLOOKUP(N1799,#REF!,#REF!))</f>
        <v/>
      </c>
      <c r="J1799" s="126" t="str">
        <f>IF(B1799="","",_xlfn.XLOOKUP(N1799,#REF!,冷暖工资表!B:B))</f>
        <v/>
      </c>
      <c r="K1799" s="126" t="str">
        <f t="shared" si="168"/>
        <v/>
      </c>
      <c r="L1799" s="126" t="str">
        <f t="shared" si="169"/>
        <v/>
      </c>
      <c r="M1799" s="126" t="str">
        <f>IF(Q1799="","",_xlfn.XLOOKUP(Q1799,立项!W:W,立项!H:H))</f>
        <v/>
      </c>
      <c r="N1799" s="130" t="str">
        <f t="shared" si="170"/>
        <v/>
      </c>
      <c r="O1799" s="130" t="str">
        <f t="shared" si="171"/>
        <v/>
      </c>
      <c r="P1799" s="131" t="str">
        <f t="shared" si="172"/>
        <v/>
      </c>
      <c r="Q1799" s="135" t="str">
        <f t="shared" si="173"/>
        <v/>
      </c>
      <c r="R1799" s="103"/>
      <c r="S1799" s="102"/>
      <c r="T1799" s="102"/>
      <c r="U1799" s="102"/>
    </row>
    <row r="1800" s="93" customFormat="1" customHeight="1" spans="2:21">
      <c r="B1800" s="94"/>
      <c r="C1800" s="95"/>
      <c r="D1800" s="95"/>
      <c r="E1800" s="95"/>
      <c r="F1800" s="96"/>
      <c r="G1800" s="97"/>
      <c r="H1800" s="98"/>
      <c r="I1800" s="129" t="str">
        <f>IF(B1800="","",_xlfn.XLOOKUP(N1800,#REF!,#REF!))</f>
        <v/>
      </c>
      <c r="J1800" s="126" t="str">
        <f>IF(B1800="","",_xlfn.XLOOKUP(N1800,#REF!,冷暖工资表!B:B))</f>
        <v/>
      </c>
      <c r="K1800" s="126" t="str">
        <f t="shared" si="168"/>
        <v/>
      </c>
      <c r="L1800" s="126" t="str">
        <f t="shared" si="169"/>
        <v/>
      </c>
      <c r="M1800" s="126" t="str">
        <f>IF(Q1800="","",_xlfn.XLOOKUP(Q1800,立项!W:W,立项!H:H))</f>
        <v/>
      </c>
      <c r="N1800" s="130" t="str">
        <f t="shared" si="170"/>
        <v/>
      </c>
      <c r="O1800" s="130" t="str">
        <f t="shared" si="171"/>
        <v/>
      </c>
      <c r="P1800" s="131" t="str">
        <f t="shared" si="172"/>
        <v/>
      </c>
      <c r="Q1800" s="135" t="str">
        <f t="shared" si="173"/>
        <v/>
      </c>
      <c r="R1800" s="103"/>
      <c r="S1800" s="102"/>
      <c r="T1800" s="102"/>
      <c r="U1800" s="102"/>
    </row>
    <row r="1801" s="93" customFormat="1" customHeight="1" spans="2:21">
      <c r="B1801" s="94"/>
      <c r="C1801" s="95"/>
      <c r="D1801" s="95"/>
      <c r="E1801" s="95"/>
      <c r="F1801" s="96"/>
      <c r="G1801" s="97"/>
      <c r="H1801" s="98"/>
      <c r="I1801" s="129" t="str">
        <f>IF(B1801="","",_xlfn.XLOOKUP(N1801,#REF!,#REF!))</f>
        <v/>
      </c>
      <c r="J1801" s="126" t="str">
        <f>IF(B1801="","",_xlfn.XLOOKUP(N1801,#REF!,冷暖工资表!B:B))</f>
        <v/>
      </c>
      <c r="K1801" s="126" t="str">
        <f t="shared" si="168"/>
        <v/>
      </c>
      <c r="L1801" s="126" t="str">
        <f t="shared" si="169"/>
        <v/>
      </c>
      <c r="M1801" s="126" t="str">
        <f>IF(Q1801="","",_xlfn.XLOOKUP(Q1801,立项!W:W,立项!H:H))</f>
        <v/>
      </c>
      <c r="N1801" s="130" t="str">
        <f t="shared" si="170"/>
        <v/>
      </c>
      <c r="O1801" s="130" t="str">
        <f t="shared" si="171"/>
        <v/>
      </c>
      <c r="P1801" s="131" t="str">
        <f t="shared" si="172"/>
        <v/>
      </c>
      <c r="Q1801" s="135" t="str">
        <f t="shared" si="173"/>
        <v/>
      </c>
      <c r="R1801" s="103"/>
      <c r="S1801" s="102"/>
      <c r="T1801" s="102"/>
      <c r="U1801" s="102"/>
    </row>
    <row r="1802" s="93" customFormat="1" customHeight="1" spans="2:21">
      <c r="B1802" s="94"/>
      <c r="C1802" s="95"/>
      <c r="D1802" s="95"/>
      <c r="E1802" s="95"/>
      <c r="F1802" s="96"/>
      <c r="G1802" s="97"/>
      <c r="H1802" s="98"/>
      <c r="I1802" s="129" t="str">
        <f>IF(B1802="","",_xlfn.XLOOKUP(N1802,#REF!,#REF!))</f>
        <v/>
      </c>
      <c r="J1802" s="126" t="str">
        <f>IF(B1802="","",_xlfn.XLOOKUP(N1802,#REF!,冷暖工资表!B:B))</f>
        <v/>
      </c>
      <c r="K1802" s="126" t="str">
        <f t="shared" si="168"/>
        <v/>
      </c>
      <c r="L1802" s="126" t="str">
        <f t="shared" si="169"/>
        <v/>
      </c>
      <c r="M1802" s="126" t="str">
        <f>IF(Q1802="","",_xlfn.XLOOKUP(Q1802,立项!W:W,立项!H:H))</f>
        <v/>
      </c>
      <c r="N1802" s="130" t="str">
        <f t="shared" si="170"/>
        <v/>
      </c>
      <c r="O1802" s="130" t="str">
        <f t="shared" si="171"/>
        <v/>
      </c>
      <c r="P1802" s="131" t="str">
        <f t="shared" si="172"/>
        <v/>
      </c>
      <c r="Q1802" s="135" t="str">
        <f t="shared" si="173"/>
        <v/>
      </c>
      <c r="R1802" s="103"/>
      <c r="S1802" s="102"/>
      <c r="T1802" s="102"/>
      <c r="U1802" s="102"/>
    </row>
    <row r="1803" s="93" customFormat="1" customHeight="1" spans="2:21">
      <c r="B1803" s="94"/>
      <c r="C1803" s="95"/>
      <c r="D1803" s="95"/>
      <c r="E1803" s="95"/>
      <c r="F1803" s="96"/>
      <c r="G1803" s="97"/>
      <c r="H1803" s="98"/>
      <c r="I1803" s="129" t="str">
        <f>IF(B1803="","",_xlfn.XLOOKUP(N1803,#REF!,#REF!))</f>
        <v/>
      </c>
      <c r="J1803" s="126" t="str">
        <f>IF(B1803="","",_xlfn.XLOOKUP(N1803,#REF!,冷暖工资表!B:B))</f>
        <v/>
      </c>
      <c r="K1803" s="126" t="str">
        <f t="shared" si="168"/>
        <v/>
      </c>
      <c r="L1803" s="126" t="str">
        <f t="shared" si="169"/>
        <v/>
      </c>
      <c r="M1803" s="126" t="str">
        <f>IF(Q1803="","",_xlfn.XLOOKUP(Q1803,立项!W:W,立项!H:H))</f>
        <v/>
      </c>
      <c r="N1803" s="130" t="str">
        <f t="shared" si="170"/>
        <v/>
      </c>
      <c r="O1803" s="130" t="str">
        <f t="shared" si="171"/>
        <v/>
      </c>
      <c r="P1803" s="131" t="str">
        <f t="shared" si="172"/>
        <v/>
      </c>
      <c r="Q1803" s="135" t="str">
        <f t="shared" si="173"/>
        <v/>
      </c>
      <c r="R1803" s="103"/>
      <c r="S1803" s="102"/>
      <c r="T1803" s="102"/>
      <c r="U1803" s="102"/>
    </row>
    <row r="1804" s="93" customFormat="1" customHeight="1" spans="2:21">
      <c r="B1804" s="94"/>
      <c r="C1804" s="95"/>
      <c r="D1804" s="95"/>
      <c r="E1804" s="95"/>
      <c r="F1804" s="96"/>
      <c r="G1804" s="97"/>
      <c r="H1804" s="98"/>
      <c r="I1804" s="129" t="str">
        <f>IF(B1804="","",_xlfn.XLOOKUP(N1804,#REF!,#REF!))</f>
        <v/>
      </c>
      <c r="J1804" s="126" t="str">
        <f>IF(B1804="","",_xlfn.XLOOKUP(N1804,#REF!,冷暖工资表!B:B))</f>
        <v/>
      </c>
      <c r="K1804" s="126" t="str">
        <f t="shared" si="168"/>
        <v/>
      </c>
      <c r="L1804" s="126" t="str">
        <f t="shared" si="169"/>
        <v/>
      </c>
      <c r="M1804" s="126" t="str">
        <f>IF(Q1804="","",_xlfn.XLOOKUP(Q1804,立项!W:W,立项!H:H))</f>
        <v/>
      </c>
      <c r="N1804" s="130" t="str">
        <f t="shared" si="170"/>
        <v/>
      </c>
      <c r="O1804" s="130" t="str">
        <f t="shared" si="171"/>
        <v/>
      </c>
      <c r="P1804" s="131" t="str">
        <f t="shared" si="172"/>
        <v/>
      </c>
      <c r="Q1804" s="135" t="str">
        <f t="shared" si="173"/>
        <v/>
      </c>
      <c r="R1804" s="103"/>
      <c r="S1804" s="102"/>
      <c r="T1804" s="102"/>
      <c r="U1804" s="102"/>
    </row>
    <row r="1805" s="93" customFormat="1" customHeight="1" spans="2:21">
      <c r="B1805" s="94"/>
      <c r="C1805" s="95"/>
      <c r="D1805" s="95"/>
      <c r="E1805" s="95"/>
      <c r="F1805" s="96"/>
      <c r="G1805" s="97"/>
      <c r="H1805" s="98"/>
      <c r="I1805" s="129" t="str">
        <f>IF(B1805="","",_xlfn.XLOOKUP(N1805,#REF!,#REF!))</f>
        <v/>
      </c>
      <c r="J1805" s="126" t="str">
        <f>IF(B1805="","",_xlfn.XLOOKUP(N1805,#REF!,冷暖工资表!B:B))</f>
        <v/>
      </c>
      <c r="K1805" s="126" t="str">
        <f t="shared" si="168"/>
        <v/>
      </c>
      <c r="L1805" s="126" t="str">
        <f t="shared" si="169"/>
        <v/>
      </c>
      <c r="M1805" s="126" t="str">
        <f>IF(Q1805="","",_xlfn.XLOOKUP(Q1805,立项!W:W,立项!H:H))</f>
        <v/>
      </c>
      <c r="N1805" s="130" t="str">
        <f t="shared" si="170"/>
        <v/>
      </c>
      <c r="O1805" s="130" t="str">
        <f t="shared" si="171"/>
        <v/>
      </c>
      <c r="P1805" s="131" t="str">
        <f t="shared" si="172"/>
        <v/>
      </c>
      <c r="Q1805" s="135" t="str">
        <f t="shared" si="173"/>
        <v/>
      </c>
      <c r="R1805" s="103"/>
      <c r="S1805" s="102"/>
      <c r="T1805" s="102"/>
      <c r="U1805" s="102"/>
    </row>
    <row r="1806" s="93" customFormat="1" customHeight="1" spans="2:21">
      <c r="B1806" s="94"/>
      <c r="C1806" s="95"/>
      <c r="D1806" s="95"/>
      <c r="E1806" s="95"/>
      <c r="F1806" s="96"/>
      <c r="G1806" s="97"/>
      <c r="H1806" s="98"/>
      <c r="I1806" s="129" t="str">
        <f>IF(B1806="","",_xlfn.XLOOKUP(N1806,#REF!,#REF!))</f>
        <v/>
      </c>
      <c r="J1806" s="126" t="str">
        <f>IF(B1806="","",_xlfn.XLOOKUP(N1806,#REF!,冷暖工资表!B:B))</f>
        <v/>
      </c>
      <c r="K1806" s="126" t="str">
        <f t="shared" si="168"/>
        <v/>
      </c>
      <c r="L1806" s="126" t="str">
        <f t="shared" si="169"/>
        <v/>
      </c>
      <c r="M1806" s="126" t="str">
        <f>IF(Q1806="","",_xlfn.XLOOKUP(Q1806,立项!W:W,立项!H:H))</f>
        <v/>
      </c>
      <c r="N1806" s="130" t="str">
        <f t="shared" si="170"/>
        <v/>
      </c>
      <c r="O1806" s="130" t="str">
        <f t="shared" si="171"/>
        <v/>
      </c>
      <c r="P1806" s="131" t="str">
        <f t="shared" si="172"/>
        <v/>
      </c>
      <c r="Q1806" s="135" t="str">
        <f t="shared" si="173"/>
        <v/>
      </c>
      <c r="R1806" s="103"/>
      <c r="S1806" s="102"/>
      <c r="T1806" s="102"/>
      <c r="U1806" s="102"/>
    </row>
    <row r="1807" s="93" customFormat="1" customHeight="1" spans="2:21">
      <c r="B1807" s="94"/>
      <c r="C1807" s="95"/>
      <c r="D1807" s="95"/>
      <c r="E1807" s="95"/>
      <c r="F1807" s="96"/>
      <c r="G1807" s="97"/>
      <c r="H1807" s="98"/>
      <c r="I1807" s="129" t="str">
        <f>IF(B1807="","",_xlfn.XLOOKUP(N1807,#REF!,#REF!))</f>
        <v/>
      </c>
      <c r="J1807" s="126" t="str">
        <f>IF(B1807="","",_xlfn.XLOOKUP(N1807,#REF!,冷暖工资表!B:B))</f>
        <v/>
      </c>
      <c r="K1807" s="126" t="str">
        <f t="shared" si="168"/>
        <v/>
      </c>
      <c r="L1807" s="126" t="str">
        <f t="shared" si="169"/>
        <v/>
      </c>
      <c r="M1807" s="126" t="str">
        <f>IF(Q1807="","",_xlfn.XLOOKUP(Q1807,立项!W:W,立项!H:H))</f>
        <v/>
      </c>
      <c r="N1807" s="130" t="str">
        <f t="shared" si="170"/>
        <v/>
      </c>
      <c r="O1807" s="130" t="str">
        <f t="shared" si="171"/>
        <v/>
      </c>
      <c r="P1807" s="131" t="str">
        <f t="shared" si="172"/>
        <v/>
      </c>
      <c r="Q1807" s="135" t="str">
        <f t="shared" si="173"/>
        <v/>
      </c>
      <c r="R1807" s="103"/>
      <c r="S1807" s="102"/>
      <c r="T1807" s="102"/>
      <c r="U1807" s="102"/>
    </row>
    <row r="1808" s="93" customFormat="1" customHeight="1" spans="2:21">
      <c r="B1808" s="94"/>
      <c r="C1808" s="95"/>
      <c r="D1808" s="95"/>
      <c r="E1808" s="95"/>
      <c r="F1808" s="96"/>
      <c r="G1808" s="97"/>
      <c r="H1808" s="98"/>
      <c r="I1808" s="129" t="str">
        <f>IF(B1808="","",_xlfn.XLOOKUP(N1808,#REF!,#REF!))</f>
        <v/>
      </c>
      <c r="J1808" s="126" t="str">
        <f>IF(B1808="","",_xlfn.XLOOKUP(N1808,#REF!,冷暖工资表!B:B))</f>
        <v/>
      </c>
      <c r="K1808" s="126" t="str">
        <f t="shared" si="168"/>
        <v/>
      </c>
      <c r="L1808" s="126" t="str">
        <f t="shared" si="169"/>
        <v/>
      </c>
      <c r="M1808" s="126" t="str">
        <f>IF(Q1808="","",_xlfn.XLOOKUP(Q1808,立项!W:W,立项!H:H))</f>
        <v/>
      </c>
      <c r="N1808" s="130" t="str">
        <f t="shared" si="170"/>
        <v/>
      </c>
      <c r="O1808" s="130" t="str">
        <f t="shared" si="171"/>
        <v/>
      </c>
      <c r="P1808" s="131" t="str">
        <f t="shared" si="172"/>
        <v/>
      </c>
      <c r="Q1808" s="135" t="str">
        <f t="shared" si="173"/>
        <v/>
      </c>
      <c r="R1808" s="103"/>
      <c r="S1808" s="102"/>
      <c r="T1808" s="102"/>
      <c r="U1808" s="102"/>
    </row>
    <row r="1809" s="93" customFormat="1" customHeight="1" spans="2:21">
      <c r="B1809" s="94"/>
      <c r="C1809" s="95"/>
      <c r="D1809" s="95"/>
      <c r="E1809" s="95"/>
      <c r="F1809" s="96"/>
      <c r="G1809" s="97"/>
      <c r="H1809" s="98"/>
      <c r="I1809" s="129" t="str">
        <f>IF(B1809="","",_xlfn.XLOOKUP(N1809,#REF!,#REF!))</f>
        <v/>
      </c>
      <c r="J1809" s="126" t="str">
        <f>IF(B1809="","",_xlfn.XLOOKUP(N1809,#REF!,冷暖工资表!B:B))</f>
        <v/>
      </c>
      <c r="K1809" s="126" t="str">
        <f t="shared" si="168"/>
        <v/>
      </c>
      <c r="L1809" s="126" t="str">
        <f t="shared" si="169"/>
        <v/>
      </c>
      <c r="M1809" s="126" t="str">
        <f>IF(Q1809="","",_xlfn.XLOOKUP(Q1809,立项!W:W,立项!H:H))</f>
        <v/>
      </c>
      <c r="N1809" s="130" t="str">
        <f t="shared" si="170"/>
        <v/>
      </c>
      <c r="O1809" s="130" t="str">
        <f t="shared" si="171"/>
        <v/>
      </c>
      <c r="P1809" s="131" t="str">
        <f t="shared" si="172"/>
        <v/>
      </c>
      <c r="Q1809" s="135" t="str">
        <f t="shared" si="173"/>
        <v/>
      </c>
      <c r="R1809" s="103"/>
      <c r="S1809" s="102"/>
      <c r="T1809" s="102"/>
      <c r="U1809" s="102"/>
    </row>
    <row r="1810" s="93" customFormat="1" customHeight="1" spans="2:21">
      <c r="B1810" s="94"/>
      <c r="C1810" s="95"/>
      <c r="D1810" s="95"/>
      <c r="E1810" s="95"/>
      <c r="F1810" s="96"/>
      <c r="G1810" s="97"/>
      <c r="H1810" s="98"/>
      <c r="I1810" s="129" t="str">
        <f>IF(B1810="","",_xlfn.XLOOKUP(N1810,#REF!,#REF!))</f>
        <v/>
      </c>
      <c r="J1810" s="126" t="str">
        <f>IF(B1810="","",_xlfn.XLOOKUP(N1810,#REF!,冷暖工资表!B:B))</f>
        <v/>
      </c>
      <c r="K1810" s="126" t="str">
        <f t="shared" si="168"/>
        <v/>
      </c>
      <c r="L1810" s="126" t="str">
        <f t="shared" si="169"/>
        <v/>
      </c>
      <c r="M1810" s="126" t="str">
        <f>IF(Q1810="","",_xlfn.XLOOKUP(Q1810,立项!W:W,立项!H:H))</f>
        <v/>
      </c>
      <c r="N1810" s="130" t="str">
        <f t="shared" si="170"/>
        <v/>
      </c>
      <c r="O1810" s="130" t="str">
        <f t="shared" si="171"/>
        <v/>
      </c>
      <c r="P1810" s="131" t="str">
        <f t="shared" si="172"/>
        <v/>
      </c>
      <c r="Q1810" s="135" t="str">
        <f t="shared" si="173"/>
        <v/>
      </c>
      <c r="R1810" s="103"/>
      <c r="S1810" s="102"/>
      <c r="T1810" s="102"/>
      <c r="U1810" s="102"/>
    </row>
    <row r="1811" s="93" customFormat="1" customHeight="1" spans="2:21">
      <c r="B1811" s="94"/>
      <c r="C1811" s="95"/>
      <c r="D1811" s="95"/>
      <c r="E1811" s="95"/>
      <c r="F1811" s="96"/>
      <c r="G1811" s="97"/>
      <c r="H1811" s="98"/>
      <c r="I1811" s="129" t="str">
        <f>IF(B1811="","",_xlfn.XLOOKUP(N1811,#REF!,#REF!))</f>
        <v/>
      </c>
      <c r="J1811" s="126" t="str">
        <f>IF(B1811="","",_xlfn.XLOOKUP(N1811,#REF!,冷暖工资表!B:B))</f>
        <v/>
      </c>
      <c r="K1811" s="126" t="str">
        <f t="shared" si="168"/>
        <v/>
      </c>
      <c r="L1811" s="126" t="str">
        <f t="shared" si="169"/>
        <v/>
      </c>
      <c r="M1811" s="126" t="str">
        <f>IF(Q1811="","",_xlfn.XLOOKUP(Q1811,立项!W:W,立项!H:H))</f>
        <v/>
      </c>
      <c r="N1811" s="130" t="str">
        <f t="shared" si="170"/>
        <v/>
      </c>
      <c r="O1811" s="130" t="str">
        <f t="shared" si="171"/>
        <v/>
      </c>
      <c r="P1811" s="131" t="str">
        <f t="shared" si="172"/>
        <v/>
      </c>
      <c r="Q1811" s="135" t="str">
        <f t="shared" si="173"/>
        <v/>
      </c>
      <c r="R1811" s="103"/>
      <c r="S1811" s="102"/>
      <c r="T1811" s="102"/>
      <c r="U1811" s="102"/>
    </row>
    <row r="1812" s="93" customFormat="1" customHeight="1" spans="2:21">
      <c r="B1812" s="94"/>
      <c r="C1812" s="95"/>
      <c r="D1812" s="95"/>
      <c r="E1812" s="95"/>
      <c r="F1812" s="96"/>
      <c r="G1812" s="97"/>
      <c r="H1812" s="98"/>
      <c r="I1812" s="129" t="str">
        <f>IF(B1812="","",_xlfn.XLOOKUP(N1812,#REF!,#REF!))</f>
        <v/>
      </c>
      <c r="J1812" s="126" t="str">
        <f>IF(B1812="","",_xlfn.XLOOKUP(N1812,#REF!,冷暖工资表!B:B))</f>
        <v/>
      </c>
      <c r="K1812" s="126" t="str">
        <f t="shared" si="168"/>
        <v/>
      </c>
      <c r="L1812" s="126" t="str">
        <f t="shared" si="169"/>
        <v/>
      </c>
      <c r="M1812" s="126" t="str">
        <f>IF(Q1812="","",_xlfn.XLOOKUP(Q1812,立项!W:W,立项!H:H))</f>
        <v/>
      </c>
      <c r="N1812" s="130" t="str">
        <f t="shared" si="170"/>
        <v/>
      </c>
      <c r="O1812" s="130" t="str">
        <f t="shared" si="171"/>
        <v/>
      </c>
      <c r="P1812" s="131" t="str">
        <f t="shared" si="172"/>
        <v/>
      </c>
      <c r="Q1812" s="135" t="str">
        <f t="shared" si="173"/>
        <v/>
      </c>
      <c r="R1812" s="103"/>
      <c r="S1812" s="102"/>
      <c r="T1812" s="102"/>
      <c r="U1812" s="102"/>
    </row>
    <row r="1813" s="93" customFormat="1" customHeight="1" spans="2:21">
      <c r="B1813" s="94"/>
      <c r="C1813" s="95"/>
      <c r="D1813" s="95"/>
      <c r="E1813" s="95"/>
      <c r="F1813" s="96"/>
      <c r="G1813" s="97"/>
      <c r="H1813" s="98"/>
      <c r="I1813" s="129" t="str">
        <f>IF(B1813="","",_xlfn.XLOOKUP(N1813,#REF!,#REF!))</f>
        <v/>
      </c>
      <c r="J1813" s="126" t="str">
        <f>IF(B1813="","",_xlfn.XLOOKUP(N1813,#REF!,冷暖工资表!B:B))</f>
        <v/>
      </c>
      <c r="K1813" s="126" t="str">
        <f t="shared" si="168"/>
        <v/>
      </c>
      <c r="L1813" s="126" t="str">
        <f t="shared" si="169"/>
        <v/>
      </c>
      <c r="M1813" s="126" t="str">
        <f>IF(Q1813="","",_xlfn.XLOOKUP(Q1813,立项!W:W,立项!H:H))</f>
        <v/>
      </c>
      <c r="N1813" s="130" t="str">
        <f t="shared" si="170"/>
        <v/>
      </c>
      <c r="O1813" s="130" t="str">
        <f t="shared" si="171"/>
        <v/>
      </c>
      <c r="P1813" s="131" t="str">
        <f t="shared" si="172"/>
        <v/>
      </c>
      <c r="Q1813" s="135" t="str">
        <f t="shared" si="173"/>
        <v/>
      </c>
      <c r="R1813" s="103"/>
      <c r="S1813" s="102"/>
      <c r="T1813" s="102"/>
      <c r="U1813" s="102"/>
    </row>
    <row r="1814" s="93" customFormat="1" customHeight="1" spans="2:21">
      <c r="B1814" s="94"/>
      <c r="C1814" s="95"/>
      <c r="D1814" s="95"/>
      <c r="E1814" s="95"/>
      <c r="F1814" s="96"/>
      <c r="G1814" s="97"/>
      <c r="H1814" s="98"/>
      <c r="I1814" s="129" t="str">
        <f>IF(B1814="","",_xlfn.XLOOKUP(N1814,#REF!,#REF!))</f>
        <v/>
      </c>
      <c r="J1814" s="126" t="str">
        <f>IF(B1814="","",_xlfn.XLOOKUP(N1814,#REF!,冷暖工资表!B:B))</f>
        <v/>
      </c>
      <c r="K1814" s="126" t="str">
        <f t="shared" si="168"/>
        <v/>
      </c>
      <c r="L1814" s="126" t="str">
        <f t="shared" si="169"/>
        <v/>
      </c>
      <c r="M1814" s="126" t="str">
        <f>IF(Q1814="","",_xlfn.XLOOKUP(Q1814,立项!W:W,立项!H:H))</f>
        <v/>
      </c>
      <c r="N1814" s="130" t="str">
        <f t="shared" si="170"/>
        <v/>
      </c>
      <c r="O1814" s="130" t="str">
        <f t="shared" si="171"/>
        <v/>
      </c>
      <c r="P1814" s="131" t="str">
        <f t="shared" si="172"/>
        <v/>
      </c>
      <c r="Q1814" s="135" t="str">
        <f t="shared" si="173"/>
        <v/>
      </c>
      <c r="R1814" s="103"/>
      <c r="S1814" s="102"/>
      <c r="T1814" s="102"/>
      <c r="U1814" s="102"/>
    </row>
    <row r="1815" s="93" customFormat="1" customHeight="1" spans="2:21">
      <c r="B1815" s="94"/>
      <c r="C1815" s="95"/>
      <c r="D1815" s="95"/>
      <c r="E1815" s="95"/>
      <c r="F1815" s="96"/>
      <c r="G1815" s="97"/>
      <c r="H1815" s="98"/>
      <c r="I1815" s="129" t="str">
        <f>IF(B1815="","",_xlfn.XLOOKUP(N1815,#REF!,#REF!))</f>
        <v/>
      </c>
      <c r="J1815" s="126" t="str">
        <f>IF(B1815="","",_xlfn.XLOOKUP(N1815,#REF!,冷暖工资表!B:B))</f>
        <v/>
      </c>
      <c r="K1815" s="126" t="str">
        <f t="shared" si="168"/>
        <v/>
      </c>
      <c r="L1815" s="126" t="str">
        <f t="shared" si="169"/>
        <v/>
      </c>
      <c r="M1815" s="126" t="str">
        <f>IF(Q1815="","",_xlfn.XLOOKUP(Q1815,立项!W:W,立项!H:H))</f>
        <v/>
      </c>
      <c r="N1815" s="130" t="str">
        <f t="shared" si="170"/>
        <v/>
      </c>
      <c r="O1815" s="130" t="str">
        <f t="shared" si="171"/>
        <v/>
      </c>
      <c r="P1815" s="131" t="str">
        <f t="shared" si="172"/>
        <v/>
      </c>
      <c r="Q1815" s="135" t="str">
        <f t="shared" si="173"/>
        <v/>
      </c>
      <c r="R1815" s="103"/>
      <c r="S1815" s="102"/>
      <c r="T1815" s="102"/>
      <c r="U1815" s="102"/>
    </row>
    <row r="1816" s="93" customFormat="1" customHeight="1" spans="2:21">
      <c r="B1816" s="94"/>
      <c r="C1816" s="95"/>
      <c r="D1816" s="95"/>
      <c r="E1816" s="95"/>
      <c r="F1816" s="96"/>
      <c r="G1816" s="97"/>
      <c r="H1816" s="98"/>
      <c r="I1816" s="129" t="str">
        <f>IF(B1816="","",_xlfn.XLOOKUP(N1816,#REF!,#REF!))</f>
        <v/>
      </c>
      <c r="J1816" s="126" t="str">
        <f>IF(B1816="","",_xlfn.XLOOKUP(N1816,#REF!,冷暖工资表!B:B))</f>
        <v/>
      </c>
      <c r="K1816" s="126" t="str">
        <f t="shared" si="168"/>
        <v/>
      </c>
      <c r="L1816" s="126" t="str">
        <f t="shared" si="169"/>
        <v/>
      </c>
      <c r="M1816" s="126" t="str">
        <f>IF(Q1816="","",_xlfn.XLOOKUP(Q1816,立项!W:W,立项!H:H))</f>
        <v/>
      </c>
      <c r="N1816" s="130" t="str">
        <f t="shared" si="170"/>
        <v/>
      </c>
      <c r="O1816" s="130" t="str">
        <f t="shared" si="171"/>
        <v/>
      </c>
      <c r="P1816" s="131" t="str">
        <f t="shared" si="172"/>
        <v/>
      </c>
      <c r="Q1816" s="135" t="str">
        <f t="shared" si="173"/>
        <v/>
      </c>
      <c r="R1816" s="103"/>
      <c r="S1816" s="102"/>
      <c r="T1816" s="102"/>
      <c r="U1816" s="102"/>
    </row>
    <row r="1817" s="93" customFormat="1" customHeight="1" spans="2:21">
      <c r="B1817" s="94"/>
      <c r="C1817" s="95"/>
      <c r="D1817" s="95"/>
      <c r="E1817" s="95"/>
      <c r="F1817" s="96"/>
      <c r="G1817" s="97"/>
      <c r="H1817" s="98"/>
      <c r="I1817" s="129" t="str">
        <f>IF(B1817="","",_xlfn.XLOOKUP(N1817,#REF!,#REF!))</f>
        <v/>
      </c>
      <c r="J1817" s="126" t="str">
        <f>IF(B1817="","",_xlfn.XLOOKUP(N1817,#REF!,冷暖工资表!B:B))</f>
        <v/>
      </c>
      <c r="K1817" s="126" t="str">
        <f t="shared" si="168"/>
        <v/>
      </c>
      <c r="L1817" s="126" t="str">
        <f t="shared" si="169"/>
        <v/>
      </c>
      <c r="M1817" s="126" t="str">
        <f>IF(Q1817="","",_xlfn.XLOOKUP(Q1817,立项!W:W,立项!H:H))</f>
        <v/>
      </c>
      <c r="N1817" s="130" t="str">
        <f t="shared" si="170"/>
        <v/>
      </c>
      <c r="O1817" s="130" t="str">
        <f t="shared" si="171"/>
        <v/>
      </c>
      <c r="P1817" s="131" t="str">
        <f t="shared" si="172"/>
        <v/>
      </c>
      <c r="Q1817" s="135" t="str">
        <f t="shared" si="173"/>
        <v/>
      </c>
      <c r="R1817" s="103"/>
      <c r="S1817" s="102"/>
      <c r="T1817" s="102"/>
      <c r="U1817" s="102"/>
    </row>
    <row r="1818" s="93" customFormat="1" customHeight="1" spans="2:21">
      <c r="B1818" s="94"/>
      <c r="C1818" s="95"/>
      <c r="D1818" s="95"/>
      <c r="E1818" s="95"/>
      <c r="F1818" s="96"/>
      <c r="G1818" s="97"/>
      <c r="H1818" s="98"/>
      <c r="I1818" s="129" t="str">
        <f>IF(B1818="","",_xlfn.XLOOKUP(N1818,#REF!,#REF!))</f>
        <v/>
      </c>
      <c r="J1818" s="126" t="str">
        <f>IF(B1818="","",_xlfn.XLOOKUP(N1818,#REF!,冷暖工资表!B:B))</f>
        <v/>
      </c>
      <c r="K1818" s="126" t="str">
        <f t="shared" si="168"/>
        <v/>
      </c>
      <c r="L1818" s="126" t="str">
        <f t="shared" si="169"/>
        <v/>
      </c>
      <c r="M1818" s="126" t="str">
        <f>IF(Q1818="","",_xlfn.XLOOKUP(Q1818,立项!W:W,立项!H:H))</f>
        <v/>
      </c>
      <c r="N1818" s="130" t="str">
        <f t="shared" si="170"/>
        <v/>
      </c>
      <c r="O1818" s="130" t="str">
        <f t="shared" si="171"/>
        <v/>
      </c>
      <c r="P1818" s="131" t="str">
        <f t="shared" si="172"/>
        <v/>
      </c>
      <c r="Q1818" s="135" t="str">
        <f t="shared" si="173"/>
        <v/>
      </c>
      <c r="R1818" s="103"/>
      <c r="S1818" s="102"/>
      <c r="T1818" s="102"/>
      <c r="U1818" s="102"/>
    </row>
    <row r="1819" s="93" customFormat="1" customHeight="1" spans="2:21">
      <c r="B1819" s="94"/>
      <c r="C1819" s="95"/>
      <c r="D1819" s="95"/>
      <c r="E1819" s="95"/>
      <c r="F1819" s="96"/>
      <c r="G1819" s="97"/>
      <c r="H1819" s="98"/>
      <c r="I1819" s="129" t="str">
        <f>IF(B1819="","",_xlfn.XLOOKUP(N1819,#REF!,#REF!))</f>
        <v/>
      </c>
      <c r="J1819" s="126" t="str">
        <f>IF(B1819="","",_xlfn.XLOOKUP(N1819,#REF!,冷暖工资表!B:B))</f>
        <v/>
      </c>
      <c r="K1819" s="126" t="str">
        <f t="shared" si="168"/>
        <v/>
      </c>
      <c r="L1819" s="126" t="str">
        <f t="shared" si="169"/>
        <v/>
      </c>
      <c r="M1819" s="126" t="str">
        <f>IF(Q1819="","",_xlfn.XLOOKUP(Q1819,立项!W:W,立项!H:H))</f>
        <v/>
      </c>
      <c r="N1819" s="130" t="str">
        <f t="shared" si="170"/>
        <v/>
      </c>
      <c r="O1819" s="130" t="str">
        <f t="shared" si="171"/>
        <v/>
      </c>
      <c r="P1819" s="131" t="str">
        <f t="shared" si="172"/>
        <v/>
      </c>
      <c r="Q1819" s="135" t="str">
        <f t="shared" si="173"/>
        <v/>
      </c>
      <c r="R1819" s="103"/>
      <c r="S1819" s="102"/>
      <c r="T1819" s="102"/>
      <c r="U1819" s="102"/>
    </row>
    <row r="1820" s="93" customFormat="1" customHeight="1" spans="2:21">
      <c r="B1820" s="94"/>
      <c r="C1820" s="95"/>
      <c r="D1820" s="95"/>
      <c r="E1820" s="95"/>
      <c r="F1820" s="96"/>
      <c r="G1820" s="97"/>
      <c r="H1820" s="98"/>
      <c r="I1820" s="129" t="str">
        <f>IF(B1820="","",_xlfn.XLOOKUP(N1820,#REF!,#REF!))</f>
        <v/>
      </c>
      <c r="J1820" s="126" t="str">
        <f>IF(B1820="","",_xlfn.XLOOKUP(N1820,#REF!,冷暖工资表!B:B))</f>
        <v/>
      </c>
      <c r="K1820" s="126" t="str">
        <f t="shared" si="168"/>
        <v/>
      </c>
      <c r="L1820" s="126" t="str">
        <f t="shared" si="169"/>
        <v/>
      </c>
      <c r="M1820" s="126" t="str">
        <f>IF(Q1820="","",_xlfn.XLOOKUP(Q1820,立项!W:W,立项!H:H))</f>
        <v/>
      </c>
      <c r="N1820" s="130" t="str">
        <f t="shared" si="170"/>
        <v/>
      </c>
      <c r="O1820" s="130" t="str">
        <f t="shared" si="171"/>
        <v/>
      </c>
      <c r="P1820" s="131" t="str">
        <f t="shared" si="172"/>
        <v/>
      </c>
      <c r="Q1820" s="135" t="str">
        <f t="shared" si="173"/>
        <v/>
      </c>
      <c r="R1820" s="103"/>
      <c r="S1820" s="102"/>
      <c r="T1820" s="102"/>
      <c r="U1820" s="102"/>
    </row>
    <row r="1821" s="93" customFormat="1" customHeight="1" spans="2:21">
      <c r="B1821" s="94"/>
      <c r="C1821" s="95"/>
      <c r="D1821" s="95"/>
      <c r="E1821" s="95"/>
      <c r="F1821" s="96"/>
      <c r="G1821" s="97"/>
      <c r="H1821" s="98"/>
      <c r="I1821" s="129" t="str">
        <f>IF(B1821="","",_xlfn.XLOOKUP(N1821,#REF!,#REF!))</f>
        <v/>
      </c>
      <c r="J1821" s="126" t="str">
        <f>IF(B1821="","",_xlfn.XLOOKUP(N1821,#REF!,冷暖工资表!B:B))</f>
        <v/>
      </c>
      <c r="K1821" s="126" t="str">
        <f t="shared" si="168"/>
        <v/>
      </c>
      <c r="L1821" s="126" t="str">
        <f t="shared" si="169"/>
        <v/>
      </c>
      <c r="M1821" s="126" t="str">
        <f>IF(Q1821="","",_xlfn.XLOOKUP(Q1821,立项!W:W,立项!H:H))</f>
        <v/>
      </c>
      <c r="N1821" s="130" t="str">
        <f t="shared" si="170"/>
        <v/>
      </c>
      <c r="O1821" s="130" t="str">
        <f t="shared" si="171"/>
        <v/>
      </c>
      <c r="P1821" s="131" t="str">
        <f t="shared" si="172"/>
        <v/>
      </c>
      <c r="Q1821" s="135" t="str">
        <f t="shared" si="173"/>
        <v/>
      </c>
      <c r="R1821" s="103"/>
      <c r="S1821" s="102"/>
      <c r="T1821" s="102"/>
      <c r="U1821" s="102"/>
    </row>
    <row r="1822" s="93" customFormat="1" customHeight="1" spans="2:21">
      <c r="B1822" s="94"/>
      <c r="C1822" s="95"/>
      <c r="D1822" s="95"/>
      <c r="E1822" s="95"/>
      <c r="F1822" s="96"/>
      <c r="G1822" s="97"/>
      <c r="H1822" s="98"/>
      <c r="I1822" s="129" t="str">
        <f>IF(B1822="","",_xlfn.XLOOKUP(N1822,#REF!,#REF!))</f>
        <v/>
      </c>
      <c r="J1822" s="126" t="str">
        <f>IF(B1822="","",_xlfn.XLOOKUP(N1822,#REF!,冷暖工资表!B:B))</f>
        <v/>
      </c>
      <c r="K1822" s="126" t="str">
        <f t="shared" si="168"/>
        <v/>
      </c>
      <c r="L1822" s="126" t="str">
        <f t="shared" si="169"/>
        <v/>
      </c>
      <c r="M1822" s="126" t="str">
        <f>IF(Q1822="","",_xlfn.XLOOKUP(Q1822,立项!W:W,立项!H:H))</f>
        <v/>
      </c>
      <c r="N1822" s="130" t="str">
        <f t="shared" si="170"/>
        <v/>
      </c>
      <c r="O1822" s="130" t="str">
        <f t="shared" si="171"/>
        <v/>
      </c>
      <c r="P1822" s="131" t="str">
        <f t="shared" si="172"/>
        <v/>
      </c>
      <c r="Q1822" s="135" t="str">
        <f t="shared" si="173"/>
        <v/>
      </c>
      <c r="R1822" s="103"/>
      <c r="S1822" s="102"/>
      <c r="T1822" s="102"/>
      <c r="U1822" s="102"/>
    </row>
    <row r="1823" s="93" customFormat="1" customHeight="1" spans="2:21">
      <c r="B1823" s="94"/>
      <c r="C1823" s="95"/>
      <c r="D1823" s="95"/>
      <c r="E1823" s="95"/>
      <c r="F1823" s="96"/>
      <c r="G1823" s="97"/>
      <c r="H1823" s="98"/>
      <c r="I1823" s="129" t="str">
        <f>IF(B1823="","",_xlfn.XLOOKUP(N1823,#REF!,#REF!))</f>
        <v/>
      </c>
      <c r="J1823" s="126" t="str">
        <f>IF(B1823="","",_xlfn.XLOOKUP(N1823,#REF!,冷暖工资表!B:B))</f>
        <v/>
      </c>
      <c r="K1823" s="126" t="str">
        <f t="shared" si="168"/>
        <v/>
      </c>
      <c r="L1823" s="126" t="str">
        <f t="shared" si="169"/>
        <v/>
      </c>
      <c r="M1823" s="126" t="str">
        <f>IF(Q1823="","",_xlfn.XLOOKUP(Q1823,立项!W:W,立项!H:H))</f>
        <v/>
      </c>
      <c r="N1823" s="130" t="str">
        <f t="shared" si="170"/>
        <v/>
      </c>
      <c r="O1823" s="130" t="str">
        <f t="shared" si="171"/>
        <v/>
      </c>
      <c r="P1823" s="131" t="str">
        <f t="shared" si="172"/>
        <v/>
      </c>
      <c r="Q1823" s="135" t="str">
        <f t="shared" si="173"/>
        <v/>
      </c>
      <c r="R1823" s="103"/>
      <c r="S1823" s="102"/>
      <c r="T1823" s="102"/>
      <c r="U1823" s="102"/>
    </row>
    <row r="1824" s="93" customFormat="1" customHeight="1" spans="2:21">
      <c r="B1824" s="94"/>
      <c r="C1824" s="95"/>
      <c r="D1824" s="95"/>
      <c r="E1824" s="95"/>
      <c r="F1824" s="96"/>
      <c r="G1824" s="97"/>
      <c r="H1824" s="98"/>
      <c r="I1824" s="129" t="str">
        <f>IF(B1824="","",_xlfn.XLOOKUP(N1824,#REF!,#REF!))</f>
        <v/>
      </c>
      <c r="J1824" s="126" t="str">
        <f>IF(B1824="","",_xlfn.XLOOKUP(N1824,#REF!,冷暖工资表!B:B))</f>
        <v/>
      </c>
      <c r="K1824" s="126" t="str">
        <f t="shared" si="168"/>
        <v/>
      </c>
      <c r="L1824" s="126" t="str">
        <f t="shared" si="169"/>
        <v/>
      </c>
      <c r="M1824" s="126" t="str">
        <f>IF(Q1824="","",_xlfn.XLOOKUP(Q1824,立项!W:W,立项!H:H))</f>
        <v/>
      </c>
      <c r="N1824" s="130" t="str">
        <f t="shared" si="170"/>
        <v/>
      </c>
      <c r="O1824" s="130" t="str">
        <f t="shared" si="171"/>
        <v/>
      </c>
      <c r="P1824" s="131" t="str">
        <f t="shared" si="172"/>
        <v/>
      </c>
      <c r="Q1824" s="135" t="str">
        <f t="shared" si="173"/>
        <v/>
      </c>
      <c r="R1824" s="103"/>
      <c r="S1824" s="102"/>
      <c r="T1824" s="102"/>
      <c r="U1824" s="102"/>
    </row>
    <row r="1825" s="93" customFormat="1" customHeight="1" spans="2:21">
      <c r="B1825" s="94"/>
      <c r="C1825" s="95"/>
      <c r="D1825" s="95"/>
      <c r="E1825" s="95"/>
      <c r="F1825" s="96"/>
      <c r="G1825" s="97"/>
      <c r="H1825" s="98"/>
      <c r="I1825" s="129" t="str">
        <f>IF(B1825="","",_xlfn.XLOOKUP(N1825,#REF!,#REF!))</f>
        <v/>
      </c>
      <c r="J1825" s="126" t="str">
        <f>IF(B1825="","",_xlfn.XLOOKUP(N1825,#REF!,冷暖工资表!B:B))</f>
        <v/>
      </c>
      <c r="K1825" s="126" t="str">
        <f t="shared" si="168"/>
        <v/>
      </c>
      <c r="L1825" s="126" t="str">
        <f t="shared" si="169"/>
        <v/>
      </c>
      <c r="M1825" s="126" t="str">
        <f>IF(Q1825="","",_xlfn.XLOOKUP(Q1825,立项!W:W,立项!H:H))</f>
        <v/>
      </c>
      <c r="N1825" s="130" t="str">
        <f t="shared" si="170"/>
        <v/>
      </c>
      <c r="O1825" s="130" t="str">
        <f t="shared" si="171"/>
        <v/>
      </c>
      <c r="P1825" s="131" t="str">
        <f t="shared" si="172"/>
        <v/>
      </c>
      <c r="Q1825" s="135" t="str">
        <f t="shared" si="173"/>
        <v/>
      </c>
      <c r="R1825" s="103"/>
      <c r="S1825" s="102"/>
      <c r="T1825" s="102"/>
      <c r="U1825" s="102"/>
    </row>
    <row r="1826" s="93" customFormat="1" customHeight="1" spans="2:21">
      <c r="B1826" s="94"/>
      <c r="C1826" s="95"/>
      <c r="D1826" s="95"/>
      <c r="E1826" s="95"/>
      <c r="F1826" s="96"/>
      <c r="G1826" s="97"/>
      <c r="H1826" s="98"/>
      <c r="I1826" s="129" t="str">
        <f>IF(B1826="","",_xlfn.XLOOKUP(N1826,#REF!,#REF!))</f>
        <v/>
      </c>
      <c r="J1826" s="126" t="str">
        <f>IF(B1826="","",_xlfn.XLOOKUP(N1826,#REF!,冷暖工资表!B:B))</f>
        <v/>
      </c>
      <c r="K1826" s="126" t="str">
        <f t="shared" si="168"/>
        <v/>
      </c>
      <c r="L1826" s="126" t="str">
        <f t="shared" si="169"/>
        <v/>
      </c>
      <c r="M1826" s="126" t="str">
        <f>IF(Q1826="","",_xlfn.XLOOKUP(Q1826,立项!W:W,立项!H:H))</f>
        <v/>
      </c>
      <c r="N1826" s="130" t="str">
        <f t="shared" si="170"/>
        <v/>
      </c>
      <c r="O1826" s="130" t="str">
        <f t="shared" si="171"/>
        <v/>
      </c>
      <c r="P1826" s="131" t="str">
        <f t="shared" si="172"/>
        <v/>
      </c>
      <c r="Q1826" s="135" t="str">
        <f t="shared" si="173"/>
        <v/>
      </c>
      <c r="R1826" s="103"/>
      <c r="S1826" s="102"/>
      <c r="T1826" s="102"/>
      <c r="U1826" s="102"/>
    </row>
    <row r="1827" s="93" customFormat="1" customHeight="1" spans="2:21">
      <c r="B1827" s="94"/>
      <c r="C1827" s="95"/>
      <c r="D1827" s="95"/>
      <c r="E1827" s="95"/>
      <c r="F1827" s="96"/>
      <c r="G1827" s="97"/>
      <c r="H1827" s="98"/>
      <c r="I1827" s="129" t="str">
        <f>IF(B1827="","",_xlfn.XLOOKUP(N1827,#REF!,#REF!))</f>
        <v/>
      </c>
      <c r="J1827" s="126" t="str">
        <f>IF(B1827="","",_xlfn.XLOOKUP(N1827,#REF!,冷暖工资表!B:B))</f>
        <v/>
      </c>
      <c r="K1827" s="126" t="str">
        <f t="shared" si="168"/>
        <v/>
      </c>
      <c r="L1827" s="126" t="str">
        <f t="shared" si="169"/>
        <v/>
      </c>
      <c r="M1827" s="126" t="str">
        <f>IF(Q1827="","",_xlfn.XLOOKUP(Q1827,立项!W:W,立项!H:H))</f>
        <v/>
      </c>
      <c r="N1827" s="130" t="str">
        <f t="shared" si="170"/>
        <v/>
      </c>
      <c r="O1827" s="130" t="str">
        <f t="shared" si="171"/>
        <v/>
      </c>
      <c r="P1827" s="131" t="str">
        <f t="shared" si="172"/>
        <v/>
      </c>
      <c r="Q1827" s="135" t="str">
        <f t="shared" si="173"/>
        <v/>
      </c>
      <c r="R1827" s="103"/>
      <c r="S1827" s="102"/>
      <c r="T1827" s="102"/>
      <c r="U1827" s="102"/>
    </row>
    <row r="1828" s="93" customFormat="1" customHeight="1" spans="2:21">
      <c r="B1828" s="94"/>
      <c r="C1828" s="95"/>
      <c r="D1828" s="95"/>
      <c r="E1828" s="95"/>
      <c r="F1828" s="96"/>
      <c r="G1828" s="97"/>
      <c r="H1828" s="98"/>
      <c r="I1828" s="129" t="str">
        <f>IF(B1828="","",_xlfn.XLOOKUP(N1828,#REF!,#REF!))</f>
        <v/>
      </c>
      <c r="J1828" s="126" t="str">
        <f>IF(B1828="","",_xlfn.XLOOKUP(N1828,#REF!,冷暖工资表!B:B))</f>
        <v/>
      </c>
      <c r="K1828" s="126" t="str">
        <f t="shared" si="168"/>
        <v/>
      </c>
      <c r="L1828" s="126" t="str">
        <f t="shared" si="169"/>
        <v/>
      </c>
      <c r="M1828" s="126" t="str">
        <f>IF(Q1828="","",_xlfn.XLOOKUP(Q1828,立项!W:W,立项!H:H))</f>
        <v/>
      </c>
      <c r="N1828" s="130" t="str">
        <f t="shared" si="170"/>
        <v/>
      </c>
      <c r="O1828" s="130" t="str">
        <f t="shared" si="171"/>
        <v/>
      </c>
      <c r="P1828" s="131" t="str">
        <f t="shared" si="172"/>
        <v/>
      </c>
      <c r="Q1828" s="135" t="str">
        <f t="shared" si="173"/>
        <v/>
      </c>
      <c r="R1828" s="103"/>
      <c r="S1828" s="102"/>
      <c r="T1828" s="102"/>
      <c r="U1828" s="102"/>
    </row>
    <row r="1829" s="93" customFormat="1" customHeight="1" spans="2:21">
      <c r="B1829" s="94"/>
      <c r="C1829" s="95"/>
      <c r="D1829" s="95"/>
      <c r="E1829" s="95"/>
      <c r="F1829" s="96"/>
      <c r="G1829" s="97"/>
      <c r="H1829" s="98"/>
      <c r="I1829" s="129" t="str">
        <f>IF(B1829="","",_xlfn.XLOOKUP(N1829,#REF!,#REF!))</f>
        <v/>
      </c>
      <c r="J1829" s="126" t="str">
        <f>IF(B1829="","",_xlfn.XLOOKUP(N1829,#REF!,冷暖工资表!B:B))</f>
        <v/>
      </c>
      <c r="K1829" s="126" t="str">
        <f t="shared" si="168"/>
        <v/>
      </c>
      <c r="L1829" s="126" t="str">
        <f t="shared" si="169"/>
        <v/>
      </c>
      <c r="M1829" s="126" t="str">
        <f>IF(Q1829="","",_xlfn.XLOOKUP(Q1829,立项!W:W,立项!H:H))</f>
        <v/>
      </c>
      <c r="N1829" s="130" t="str">
        <f t="shared" si="170"/>
        <v/>
      </c>
      <c r="O1829" s="130" t="str">
        <f t="shared" si="171"/>
        <v/>
      </c>
      <c r="P1829" s="131" t="str">
        <f t="shared" si="172"/>
        <v/>
      </c>
      <c r="Q1829" s="135" t="str">
        <f t="shared" si="173"/>
        <v/>
      </c>
      <c r="R1829" s="103"/>
      <c r="S1829" s="102"/>
      <c r="T1829" s="102"/>
      <c r="U1829" s="102"/>
    </row>
    <row r="1830" s="93" customFormat="1" customHeight="1" spans="2:21">
      <c r="B1830" s="94"/>
      <c r="C1830" s="95"/>
      <c r="D1830" s="95"/>
      <c r="E1830" s="95"/>
      <c r="F1830" s="96"/>
      <c r="G1830" s="97"/>
      <c r="H1830" s="98"/>
      <c r="I1830" s="129" t="str">
        <f>IF(B1830="","",_xlfn.XLOOKUP(N1830,#REF!,#REF!))</f>
        <v/>
      </c>
      <c r="J1830" s="126" t="str">
        <f>IF(B1830="","",_xlfn.XLOOKUP(N1830,#REF!,冷暖工资表!B:B))</f>
        <v/>
      </c>
      <c r="K1830" s="126" t="str">
        <f t="shared" si="168"/>
        <v/>
      </c>
      <c r="L1830" s="126" t="str">
        <f t="shared" si="169"/>
        <v/>
      </c>
      <c r="M1830" s="126" t="str">
        <f>IF(Q1830="","",_xlfn.XLOOKUP(Q1830,立项!W:W,立项!H:H))</f>
        <v/>
      </c>
      <c r="N1830" s="130" t="str">
        <f t="shared" si="170"/>
        <v/>
      </c>
      <c r="O1830" s="130" t="str">
        <f t="shared" si="171"/>
        <v/>
      </c>
      <c r="P1830" s="131" t="str">
        <f t="shared" si="172"/>
        <v/>
      </c>
      <c r="Q1830" s="135" t="str">
        <f t="shared" si="173"/>
        <v/>
      </c>
      <c r="R1830" s="103"/>
      <c r="S1830" s="102"/>
      <c r="T1830" s="102"/>
      <c r="U1830" s="102"/>
    </row>
    <row r="1831" s="93" customFormat="1" customHeight="1" spans="2:21">
      <c r="B1831" s="94"/>
      <c r="C1831" s="95"/>
      <c r="D1831" s="95"/>
      <c r="E1831" s="95"/>
      <c r="F1831" s="96"/>
      <c r="G1831" s="97"/>
      <c r="H1831" s="98"/>
      <c r="I1831" s="129" t="str">
        <f>IF(B1831="","",_xlfn.XLOOKUP(N1831,#REF!,#REF!))</f>
        <v/>
      </c>
      <c r="J1831" s="126" t="str">
        <f>IF(B1831="","",_xlfn.XLOOKUP(N1831,#REF!,冷暖工资表!B:B))</f>
        <v/>
      </c>
      <c r="K1831" s="126" t="str">
        <f t="shared" si="168"/>
        <v/>
      </c>
      <c r="L1831" s="126" t="str">
        <f t="shared" si="169"/>
        <v/>
      </c>
      <c r="M1831" s="126" t="str">
        <f>IF(Q1831="","",_xlfn.XLOOKUP(Q1831,立项!W:W,立项!H:H))</f>
        <v/>
      </c>
      <c r="N1831" s="130" t="str">
        <f t="shared" si="170"/>
        <v/>
      </c>
      <c r="O1831" s="130" t="str">
        <f t="shared" si="171"/>
        <v/>
      </c>
      <c r="P1831" s="131" t="str">
        <f t="shared" si="172"/>
        <v/>
      </c>
      <c r="Q1831" s="135" t="str">
        <f t="shared" si="173"/>
        <v/>
      </c>
      <c r="R1831" s="103"/>
      <c r="S1831" s="102"/>
      <c r="T1831" s="102"/>
      <c r="U1831" s="102"/>
    </row>
    <row r="1832" s="93" customFormat="1" customHeight="1" spans="2:21">
      <c r="B1832" s="94"/>
      <c r="C1832" s="95"/>
      <c r="D1832" s="95"/>
      <c r="E1832" s="95"/>
      <c r="F1832" s="96"/>
      <c r="G1832" s="97"/>
      <c r="H1832" s="98"/>
      <c r="I1832" s="129" t="str">
        <f>IF(B1832="","",_xlfn.XLOOKUP(N1832,#REF!,#REF!))</f>
        <v/>
      </c>
      <c r="J1832" s="126" t="str">
        <f>IF(B1832="","",_xlfn.XLOOKUP(N1832,#REF!,冷暖工资表!B:B))</f>
        <v/>
      </c>
      <c r="K1832" s="126" t="str">
        <f t="shared" si="168"/>
        <v/>
      </c>
      <c r="L1832" s="126" t="str">
        <f t="shared" si="169"/>
        <v/>
      </c>
      <c r="M1832" s="126" t="str">
        <f>IF(Q1832="","",_xlfn.XLOOKUP(Q1832,立项!W:W,立项!H:H))</f>
        <v/>
      </c>
      <c r="N1832" s="130" t="str">
        <f t="shared" si="170"/>
        <v/>
      </c>
      <c r="O1832" s="130" t="str">
        <f t="shared" si="171"/>
        <v/>
      </c>
      <c r="P1832" s="131" t="str">
        <f t="shared" si="172"/>
        <v/>
      </c>
      <c r="Q1832" s="135" t="str">
        <f t="shared" si="173"/>
        <v/>
      </c>
      <c r="R1832" s="103"/>
      <c r="S1832" s="102"/>
      <c r="T1832" s="102"/>
      <c r="U1832" s="102"/>
    </row>
    <row r="1833" s="93" customFormat="1" customHeight="1" spans="2:21">
      <c r="B1833" s="94"/>
      <c r="C1833" s="95"/>
      <c r="D1833" s="95"/>
      <c r="E1833" s="95"/>
      <c r="F1833" s="96"/>
      <c r="G1833" s="97"/>
      <c r="H1833" s="98"/>
      <c r="I1833" s="129" t="str">
        <f>IF(B1833="","",_xlfn.XLOOKUP(N1833,#REF!,#REF!))</f>
        <v/>
      </c>
      <c r="J1833" s="126" t="str">
        <f>IF(B1833="","",_xlfn.XLOOKUP(N1833,#REF!,冷暖工资表!B:B))</f>
        <v/>
      </c>
      <c r="K1833" s="126" t="str">
        <f t="shared" si="168"/>
        <v/>
      </c>
      <c r="L1833" s="126" t="str">
        <f t="shared" si="169"/>
        <v/>
      </c>
      <c r="M1833" s="126" t="str">
        <f>IF(Q1833="","",_xlfn.XLOOKUP(Q1833,立项!W:W,立项!H:H))</f>
        <v/>
      </c>
      <c r="N1833" s="130" t="str">
        <f t="shared" si="170"/>
        <v/>
      </c>
      <c r="O1833" s="130" t="str">
        <f t="shared" si="171"/>
        <v/>
      </c>
      <c r="P1833" s="131" t="str">
        <f t="shared" si="172"/>
        <v/>
      </c>
      <c r="Q1833" s="135" t="str">
        <f t="shared" si="173"/>
        <v/>
      </c>
      <c r="R1833" s="103"/>
      <c r="S1833" s="102"/>
      <c r="T1833" s="102"/>
      <c r="U1833" s="102"/>
    </row>
    <row r="1834" s="93" customFormat="1" customHeight="1" spans="2:21">
      <c r="B1834" s="94"/>
      <c r="C1834" s="95"/>
      <c r="D1834" s="95"/>
      <c r="E1834" s="95"/>
      <c r="F1834" s="96"/>
      <c r="G1834" s="97"/>
      <c r="H1834" s="98"/>
      <c r="I1834" s="129" t="str">
        <f>IF(B1834="","",_xlfn.XLOOKUP(N1834,#REF!,#REF!))</f>
        <v/>
      </c>
      <c r="J1834" s="126" t="str">
        <f>IF(B1834="","",_xlfn.XLOOKUP(N1834,#REF!,冷暖工资表!B:B))</f>
        <v/>
      </c>
      <c r="K1834" s="126" t="str">
        <f t="shared" si="168"/>
        <v/>
      </c>
      <c r="L1834" s="126" t="str">
        <f t="shared" si="169"/>
        <v/>
      </c>
      <c r="M1834" s="126" t="str">
        <f>IF(Q1834="","",_xlfn.XLOOKUP(Q1834,立项!W:W,立项!H:H))</f>
        <v/>
      </c>
      <c r="N1834" s="130" t="str">
        <f t="shared" si="170"/>
        <v/>
      </c>
      <c r="O1834" s="130" t="str">
        <f t="shared" si="171"/>
        <v/>
      </c>
      <c r="P1834" s="131" t="str">
        <f t="shared" si="172"/>
        <v/>
      </c>
      <c r="Q1834" s="135" t="str">
        <f t="shared" si="173"/>
        <v/>
      </c>
      <c r="R1834" s="103"/>
      <c r="S1834" s="102"/>
      <c r="T1834" s="102"/>
      <c r="U1834" s="102"/>
    </row>
    <row r="1835" s="93" customFormat="1" customHeight="1" spans="2:21">
      <c r="B1835" s="94"/>
      <c r="C1835" s="95"/>
      <c r="D1835" s="95"/>
      <c r="E1835" s="95"/>
      <c r="F1835" s="96"/>
      <c r="G1835" s="97"/>
      <c r="H1835" s="98"/>
      <c r="I1835" s="129" t="str">
        <f>IF(B1835="","",_xlfn.XLOOKUP(N1835,#REF!,#REF!))</f>
        <v/>
      </c>
      <c r="J1835" s="126" t="str">
        <f>IF(B1835="","",_xlfn.XLOOKUP(N1835,#REF!,冷暖工资表!B:B))</f>
        <v/>
      </c>
      <c r="K1835" s="126" t="str">
        <f t="shared" si="168"/>
        <v/>
      </c>
      <c r="L1835" s="126" t="str">
        <f t="shared" si="169"/>
        <v/>
      </c>
      <c r="M1835" s="126" t="str">
        <f>IF(Q1835="","",_xlfn.XLOOKUP(Q1835,立项!W:W,立项!H:H))</f>
        <v/>
      </c>
      <c r="N1835" s="130" t="str">
        <f t="shared" si="170"/>
        <v/>
      </c>
      <c r="O1835" s="130" t="str">
        <f t="shared" si="171"/>
        <v/>
      </c>
      <c r="P1835" s="131" t="str">
        <f t="shared" si="172"/>
        <v/>
      </c>
      <c r="Q1835" s="135" t="str">
        <f t="shared" si="173"/>
        <v/>
      </c>
      <c r="R1835" s="103"/>
      <c r="S1835" s="102"/>
      <c r="T1835" s="102"/>
      <c r="U1835" s="102"/>
    </row>
    <row r="1836" s="93" customFormat="1" customHeight="1" spans="2:21">
      <c r="B1836" s="94"/>
      <c r="C1836" s="95"/>
      <c r="D1836" s="95"/>
      <c r="E1836" s="95"/>
      <c r="F1836" s="96"/>
      <c r="G1836" s="97"/>
      <c r="H1836" s="98"/>
      <c r="I1836" s="129" t="str">
        <f>IF(B1836="","",_xlfn.XLOOKUP(N1836,#REF!,#REF!))</f>
        <v/>
      </c>
      <c r="J1836" s="126" t="str">
        <f>IF(B1836="","",_xlfn.XLOOKUP(N1836,#REF!,冷暖工资表!B:B))</f>
        <v/>
      </c>
      <c r="K1836" s="126" t="str">
        <f t="shared" si="168"/>
        <v/>
      </c>
      <c r="L1836" s="126" t="str">
        <f t="shared" si="169"/>
        <v/>
      </c>
      <c r="M1836" s="126" t="str">
        <f>IF(Q1836="","",_xlfn.XLOOKUP(Q1836,立项!W:W,立项!H:H))</f>
        <v/>
      </c>
      <c r="N1836" s="130" t="str">
        <f t="shared" si="170"/>
        <v/>
      </c>
      <c r="O1836" s="130" t="str">
        <f t="shared" si="171"/>
        <v/>
      </c>
      <c r="P1836" s="131" t="str">
        <f t="shared" si="172"/>
        <v/>
      </c>
      <c r="Q1836" s="135" t="str">
        <f t="shared" si="173"/>
        <v/>
      </c>
      <c r="R1836" s="103"/>
      <c r="S1836" s="102"/>
      <c r="T1836" s="102"/>
      <c r="U1836" s="102"/>
    </row>
    <row r="1837" s="93" customFormat="1" customHeight="1" spans="2:21">
      <c r="B1837" s="94"/>
      <c r="C1837" s="95"/>
      <c r="D1837" s="95"/>
      <c r="E1837" s="95"/>
      <c r="F1837" s="96"/>
      <c r="G1837" s="97"/>
      <c r="H1837" s="98"/>
      <c r="I1837" s="129" t="str">
        <f>IF(B1837="","",_xlfn.XLOOKUP(N1837,#REF!,#REF!))</f>
        <v/>
      </c>
      <c r="J1837" s="126" t="str">
        <f>IF(B1837="","",_xlfn.XLOOKUP(N1837,#REF!,冷暖工资表!B:B))</f>
        <v/>
      </c>
      <c r="K1837" s="126" t="str">
        <f t="shared" si="168"/>
        <v/>
      </c>
      <c r="L1837" s="126" t="str">
        <f t="shared" si="169"/>
        <v/>
      </c>
      <c r="M1837" s="126" t="str">
        <f>IF(Q1837="","",_xlfn.XLOOKUP(Q1837,立项!W:W,立项!H:H))</f>
        <v/>
      </c>
      <c r="N1837" s="130" t="str">
        <f t="shared" si="170"/>
        <v/>
      </c>
      <c r="O1837" s="130" t="str">
        <f t="shared" si="171"/>
        <v/>
      </c>
      <c r="P1837" s="131" t="str">
        <f t="shared" si="172"/>
        <v/>
      </c>
      <c r="Q1837" s="135" t="str">
        <f t="shared" si="173"/>
        <v/>
      </c>
      <c r="R1837" s="103"/>
      <c r="S1837" s="102"/>
      <c r="T1837" s="102"/>
      <c r="U1837" s="102"/>
    </row>
    <row r="1838" s="93" customFormat="1" customHeight="1" spans="2:21">
      <c r="B1838" s="94"/>
      <c r="C1838" s="95"/>
      <c r="D1838" s="95"/>
      <c r="E1838" s="95"/>
      <c r="F1838" s="96"/>
      <c r="G1838" s="97"/>
      <c r="H1838" s="98"/>
      <c r="I1838" s="129" t="str">
        <f>IF(B1838="","",_xlfn.XLOOKUP(N1838,#REF!,#REF!))</f>
        <v/>
      </c>
      <c r="J1838" s="126" t="str">
        <f>IF(B1838="","",_xlfn.XLOOKUP(N1838,#REF!,冷暖工资表!B:B))</f>
        <v/>
      </c>
      <c r="K1838" s="126" t="str">
        <f t="shared" si="168"/>
        <v/>
      </c>
      <c r="L1838" s="126" t="str">
        <f t="shared" si="169"/>
        <v/>
      </c>
      <c r="M1838" s="126" t="str">
        <f>IF(Q1838="","",_xlfn.XLOOKUP(Q1838,立项!W:W,立项!H:H))</f>
        <v/>
      </c>
      <c r="N1838" s="130" t="str">
        <f t="shared" si="170"/>
        <v/>
      </c>
      <c r="O1838" s="130" t="str">
        <f t="shared" si="171"/>
        <v/>
      </c>
      <c r="P1838" s="131" t="str">
        <f t="shared" si="172"/>
        <v/>
      </c>
      <c r="Q1838" s="135" t="str">
        <f t="shared" si="173"/>
        <v/>
      </c>
      <c r="R1838" s="103"/>
      <c r="S1838" s="102"/>
      <c r="T1838" s="102"/>
      <c r="U1838" s="102"/>
    </row>
    <row r="1839" s="93" customFormat="1" customHeight="1" spans="2:21">
      <c r="B1839" s="94"/>
      <c r="C1839" s="95"/>
      <c r="D1839" s="95"/>
      <c r="E1839" s="95"/>
      <c r="F1839" s="96"/>
      <c r="G1839" s="97"/>
      <c r="H1839" s="98"/>
      <c r="I1839" s="129" t="str">
        <f>IF(B1839="","",_xlfn.XLOOKUP(N1839,#REF!,#REF!))</f>
        <v/>
      </c>
      <c r="J1839" s="126" t="str">
        <f>IF(B1839="","",_xlfn.XLOOKUP(N1839,#REF!,冷暖工资表!B:B))</f>
        <v/>
      </c>
      <c r="K1839" s="126" t="str">
        <f t="shared" si="168"/>
        <v/>
      </c>
      <c r="L1839" s="126" t="str">
        <f t="shared" si="169"/>
        <v/>
      </c>
      <c r="M1839" s="126" t="str">
        <f>IF(Q1839="","",_xlfn.XLOOKUP(Q1839,立项!W:W,立项!H:H))</f>
        <v/>
      </c>
      <c r="N1839" s="130" t="str">
        <f t="shared" si="170"/>
        <v/>
      </c>
      <c r="O1839" s="130" t="str">
        <f t="shared" si="171"/>
        <v/>
      </c>
      <c r="P1839" s="131" t="str">
        <f t="shared" si="172"/>
        <v/>
      </c>
      <c r="Q1839" s="135" t="str">
        <f t="shared" si="173"/>
        <v/>
      </c>
      <c r="R1839" s="103"/>
      <c r="S1839" s="102"/>
      <c r="T1839" s="102"/>
      <c r="U1839" s="102"/>
    </row>
    <row r="1840" s="93" customFormat="1" customHeight="1" spans="2:21">
      <c r="B1840" s="94"/>
      <c r="C1840" s="95"/>
      <c r="D1840" s="95"/>
      <c r="E1840" s="95"/>
      <c r="F1840" s="96"/>
      <c r="G1840" s="97"/>
      <c r="H1840" s="98"/>
      <c r="I1840" s="129" t="str">
        <f>IF(B1840="","",_xlfn.XLOOKUP(N1840,#REF!,#REF!))</f>
        <v/>
      </c>
      <c r="J1840" s="126" t="str">
        <f>IF(B1840="","",_xlfn.XLOOKUP(N1840,#REF!,冷暖工资表!B:B))</f>
        <v/>
      </c>
      <c r="K1840" s="126" t="str">
        <f t="shared" si="168"/>
        <v/>
      </c>
      <c r="L1840" s="126" t="str">
        <f t="shared" si="169"/>
        <v/>
      </c>
      <c r="M1840" s="126" t="str">
        <f>IF(Q1840="","",_xlfn.XLOOKUP(Q1840,立项!W:W,立项!H:H))</f>
        <v/>
      </c>
      <c r="N1840" s="130" t="str">
        <f t="shared" si="170"/>
        <v/>
      </c>
      <c r="O1840" s="130" t="str">
        <f t="shared" si="171"/>
        <v/>
      </c>
      <c r="P1840" s="131" t="str">
        <f t="shared" si="172"/>
        <v/>
      </c>
      <c r="Q1840" s="135" t="str">
        <f t="shared" si="173"/>
        <v/>
      </c>
      <c r="R1840" s="103"/>
      <c r="S1840" s="102"/>
      <c r="T1840" s="102"/>
      <c r="U1840" s="102"/>
    </row>
    <row r="1841" s="93" customFormat="1" customHeight="1" spans="2:21">
      <c r="B1841" s="94"/>
      <c r="C1841" s="95"/>
      <c r="D1841" s="95"/>
      <c r="E1841" s="95"/>
      <c r="F1841" s="96"/>
      <c r="G1841" s="97"/>
      <c r="H1841" s="98"/>
      <c r="I1841" s="129" t="str">
        <f>IF(B1841="","",_xlfn.XLOOKUP(N1841,#REF!,#REF!))</f>
        <v/>
      </c>
      <c r="J1841" s="126" t="str">
        <f>IF(B1841="","",_xlfn.XLOOKUP(N1841,#REF!,冷暖工资表!B:B))</f>
        <v/>
      </c>
      <c r="K1841" s="126" t="str">
        <f t="shared" si="168"/>
        <v/>
      </c>
      <c r="L1841" s="126" t="str">
        <f t="shared" si="169"/>
        <v/>
      </c>
      <c r="M1841" s="126" t="str">
        <f>IF(Q1841="","",_xlfn.XLOOKUP(Q1841,立项!W:W,立项!H:H))</f>
        <v/>
      </c>
      <c r="N1841" s="130" t="str">
        <f t="shared" si="170"/>
        <v/>
      </c>
      <c r="O1841" s="130" t="str">
        <f t="shared" si="171"/>
        <v/>
      </c>
      <c r="P1841" s="131" t="str">
        <f t="shared" si="172"/>
        <v/>
      </c>
      <c r="Q1841" s="135" t="str">
        <f t="shared" si="173"/>
        <v/>
      </c>
      <c r="R1841" s="103"/>
      <c r="S1841" s="102"/>
      <c r="T1841" s="102"/>
      <c r="U1841" s="102"/>
    </row>
    <row r="1842" s="93" customFormat="1" customHeight="1" spans="2:21">
      <c r="B1842" s="94"/>
      <c r="C1842" s="95"/>
      <c r="D1842" s="95"/>
      <c r="E1842" s="95"/>
      <c r="F1842" s="96"/>
      <c r="G1842" s="97"/>
      <c r="H1842" s="98"/>
      <c r="I1842" s="129" t="str">
        <f>IF(B1842="","",_xlfn.XLOOKUP(N1842,#REF!,#REF!))</f>
        <v/>
      </c>
      <c r="J1842" s="126" t="str">
        <f>IF(B1842="","",_xlfn.XLOOKUP(N1842,#REF!,冷暖工资表!B:B))</f>
        <v/>
      </c>
      <c r="K1842" s="126" t="str">
        <f t="shared" si="168"/>
        <v/>
      </c>
      <c r="L1842" s="126" t="str">
        <f t="shared" si="169"/>
        <v/>
      </c>
      <c r="M1842" s="126" t="str">
        <f>IF(Q1842="","",_xlfn.XLOOKUP(Q1842,立项!W:W,立项!H:H))</f>
        <v/>
      </c>
      <c r="N1842" s="130" t="str">
        <f t="shared" si="170"/>
        <v/>
      </c>
      <c r="O1842" s="130" t="str">
        <f t="shared" si="171"/>
        <v/>
      </c>
      <c r="P1842" s="131" t="str">
        <f t="shared" si="172"/>
        <v/>
      </c>
      <c r="Q1842" s="135" t="str">
        <f t="shared" si="173"/>
        <v/>
      </c>
      <c r="R1842" s="103"/>
      <c r="S1842" s="102"/>
      <c r="T1842" s="102"/>
      <c r="U1842" s="102"/>
    </row>
    <row r="1843" s="93" customFormat="1" customHeight="1" spans="2:21">
      <c r="B1843" s="94"/>
      <c r="C1843" s="95"/>
      <c r="D1843" s="95"/>
      <c r="E1843" s="95"/>
      <c r="F1843" s="96"/>
      <c r="G1843" s="97"/>
      <c r="H1843" s="98"/>
      <c r="I1843" s="129" t="str">
        <f>IF(B1843="","",_xlfn.XLOOKUP(N1843,#REF!,#REF!))</f>
        <v/>
      </c>
      <c r="J1843" s="126" t="str">
        <f>IF(B1843="","",_xlfn.XLOOKUP(N1843,#REF!,冷暖工资表!B:B))</f>
        <v/>
      </c>
      <c r="K1843" s="126" t="str">
        <f t="shared" si="168"/>
        <v/>
      </c>
      <c r="L1843" s="126" t="str">
        <f t="shared" si="169"/>
        <v/>
      </c>
      <c r="M1843" s="126" t="str">
        <f>IF(Q1843="","",_xlfn.XLOOKUP(Q1843,立项!W:W,立项!H:H))</f>
        <v/>
      </c>
      <c r="N1843" s="130" t="str">
        <f t="shared" si="170"/>
        <v/>
      </c>
      <c r="O1843" s="130" t="str">
        <f t="shared" si="171"/>
        <v/>
      </c>
      <c r="P1843" s="131" t="str">
        <f t="shared" si="172"/>
        <v/>
      </c>
      <c r="Q1843" s="135" t="str">
        <f t="shared" si="173"/>
        <v/>
      </c>
      <c r="R1843" s="103"/>
      <c r="S1843" s="102"/>
      <c r="T1843" s="102"/>
      <c r="U1843" s="102"/>
    </row>
    <row r="1844" s="93" customFormat="1" customHeight="1" spans="2:21">
      <c r="B1844" s="94"/>
      <c r="C1844" s="95"/>
      <c r="D1844" s="95"/>
      <c r="E1844" s="95"/>
      <c r="F1844" s="96"/>
      <c r="G1844" s="97"/>
      <c r="H1844" s="98"/>
      <c r="I1844" s="129" t="str">
        <f>IF(B1844="","",_xlfn.XLOOKUP(N1844,#REF!,#REF!))</f>
        <v/>
      </c>
      <c r="J1844" s="126" t="str">
        <f>IF(B1844="","",_xlfn.XLOOKUP(N1844,#REF!,冷暖工资表!B:B))</f>
        <v/>
      </c>
      <c r="K1844" s="126" t="str">
        <f t="shared" si="168"/>
        <v/>
      </c>
      <c r="L1844" s="126" t="str">
        <f t="shared" si="169"/>
        <v/>
      </c>
      <c r="M1844" s="126" t="str">
        <f>IF(Q1844="","",_xlfn.XLOOKUP(Q1844,立项!W:W,立项!H:H))</f>
        <v/>
      </c>
      <c r="N1844" s="130" t="str">
        <f t="shared" si="170"/>
        <v/>
      </c>
      <c r="O1844" s="130" t="str">
        <f t="shared" si="171"/>
        <v/>
      </c>
      <c r="P1844" s="131" t="str">
        <f t="shared" si="172"/>
        <v/>
      </c>
      <c r="Q1844" s="135" t="str">
        <f t="shared" si="173"/>
        <v/>
      </c>
      <c r="R1844" s="103"/>
      <c r="S1844" s="102"/>
      <c r="T1844" s="102"/>
      <c r="U1844" s="102"/>
    </row>
    <row r="1845" s="93" customFormat="1" customHeight="1" spans="2:21">
      <c r="B1845" s="94"/>
      <c r="C1845" s="95"/>
      <c r="D1845" s="95"/>
      <c r="E1845" s="95"/>
      <c r="F1845" s="96"/>
      <c r="G1845" s="97"/>
      <c r="H1845" s="98"/>
      <c r="I1845" s="129" t="str">
        <f>IF(B1845="","",_xlfn.XLOOKUP(N1845,#REF!,#REF!))</f>
        <v/>
      </c>
      <c r="J1845" s="126" t="str">
        <f>IF(B1845="","",_xlfn.XLOOKUP(N1845,#REF!,冷暖工资表!B:B))</f>
        <v/>
      </c>
      <c r="K1845" s="126" t="str">
        <f t="shared" si="168"/>
        <v/>
      </c>
      <c r="L1845" s="126" t="str">
        <f t="shared" si="169"/>
        <v/>
      </c>
      <c r="M1845" s="126" t="str">
        <f>IF(Q1845="","",_xlfn.XLOOKUP(Q1845,立项!W:W,立项!H:H))</f>
        <v/>
      </c>
      <c r="N1845" s="130" t="str">
        <f t="shared" si="170"/>
        <v/>
      </c>
      <c r="O1845" s="130" t="str">
        <f t="shared" si="171"/>
        <v/>
      </c>
      <c r="P1845" s="131" t="str">
        <f t="shared" si="172"/>
        <v/>
      </c>
      <c r="Q1845" s="135" t="str">
        <f t="shared" si="173"/>
        <v/>
      </c>
      <c r="R1845" s="103"/>
      <c r="S1845" s="102"/>
      <c r="T1845" s="102"/>
      <c r="U1845" s="102"/>
    </row>
    <row r="1846" s="93" customFormat="1" customHeight="1" spans="2:21">
      <c r="B1846" s="94"/>
      <c r="C1846" s="95"/>
      <c r="D1846" s="95"/>
      <c r="E1846" s="95"/>
      <c r="F1846" s="96"/>
      <c r="G1846" s="97"/>
      <c r="H1846" s="98"/>
      <c r="I1846" s="129" t="str">
        <f>IF(B1846="","",_xlfn.XLOOKUP(N1846,#REF!,#REF!))</f>
        <v/>
      </c>
      <c r="J1846" s="126" t="str">
        <f>IF(B1846="","",_xlfn.XLOOKUP(N1846,#REF!,冷暖工资表!B:B))</f>
        <v/>
      </c>
      <c r="K1846" s="126" t="str">
        <f t="shared" si="168"/>
        <v/>
      </c>
      <c r="L1846" s="126" t="str">
        <f t="shared" si="169"/>
        <v/>
      </c>
      <c r="M1846" s="126" t="str">
        <f>IF(Q1846="","",_xlfn.XLOOKUP(Q1846,立项!W:W,立项!H:H))</f>
        <v/>
      </c>
      <c r="N1846" s="130" t="str">
        <f t="shared" si="170"/>
        <v/>
      </c>
      <c r="O1846" s="130" t="str">
        <f t="shared" si="171"/>
        <v/>
      </c>
      <c r="P1846" s="131" t="str">
        <f t="shared" si="172"/>
        <v/>
      </c>
      <c r="Q1846" s="135" t="str">
        <f t="shared" si="173"/>
        <v/>
      </c>
      <c r="R1846" s="103"/>
      <c r="S1846" s="102"/>
      <c r="T1846" s="102"/>
      <c r="U1846" s="102"/>
    </row>
    <row r="1847" s="93" customFormat="1" customHeight="1" spans="2:21">
      <c r="B1847" s="94"/>
      <c r="C1847" s="95"/>
      <c r="D1847" s="95"/>
      <c r="E1847" s="95"/>
      <c r="F1847" s="96"/>
      <c r="G1847" s="97"/>
      <c r="H1847" s="98"/>
      <c r="I1847" s="129" t="str">
        <f>IF(B1847="","",_xlfn.XLOOKUP(N1847,#REF!,#REF!))</f>
        <v/>
      </c>
      <c r="J1847" s="126" t="str">
        <f>IF(B1847="","",_xlfn.XLOOKUP(N1847,#REF!,冷暖工资表!B:B))</f>
        <v/>
      </c>
      <c r="K1847" s="126" t="str">
        <f t="shared" si="168"/>
        <v/>
      </c>
      <c r="L1847" s="126" t="str">
        <f t="shared" si="169"/>
        <v/>
      </c>
      <c r="M1847" s="126" t="str">
        <f>IF(Q1847="","",_xlfn.XLOOKUP(Q1847,立项!W:W,立项!H:H))</f>
        <v/>
      </c>
      <c r="N1847" s="130" t="str">
        <f t="shared" si="170"/>
        <v/>
      </c>
      <c r="O1847" s="130" t="str">
        <f t="shared" si="171"/>
        <v/>
      </c>
      <c r="P1847" s="131" t="str">
        <f t="shared" si="172"/>
        <v/>
      </c>
      <c r="Q1847" s="135" t="str">
        <f t="shared" si="173"/>
        <v/>
      </c>
      <c r="R1847" s="103"/>
      <c r="S1847" s="102"/>
      <c r="T1847" s="102"/>
      <c r="U1847" s="102"/>
    </row>
    <row r="1848" s="93" customFormat="1" customHeight="1" spans="2:21">
      <c r="B1848" s="94"/>
      <c r="C1848" s="95"/>
      <c r="D1848" s="95"/>
      <c r="E1848" s="95"/>
      <c r="F1848" s="96"/>
      <c r="G1848" s="97"/>
      <c r="H1848" s="98"/>
      <c r="I1848" s="129" t="str">
        <f>IF(B1848="","",_xlfn.XLOOKUP(N1848,#REF!,#REF!))</f>
        <v/>
      </c>
      <c r="J1848" s="126" t="str">
        <f>IF(B1848="","",_xlfn.XLOOKUP(N1848,#REF!,冷暖工资表!B:B))</f>
        <v/>
      </c>
      <c r="K1848" s="126" t="str">
        <f t="shared" si="168"/>
        <v/>
      </c>
      <c r="L1848" s="126" t="str">
        <f t="shared" si="169"/>
        <v/>
      </c>
      <c r="M1848" s="126" t="str">
        <f>IF(Q1848="","",_xlfn.XLOOKUP(Q1848,立项!W:W,立项!H:H))</f>
        <v/>
      </c>
      <c r="N1848" s="130" t="str">
        <f t="shared" si="170"/>
        <v/>
      </c>
      <c r="O1848" s="130" t="str">
        <f t="shared" si="171"/>
        <v/>
      </c>
      <c r="P1848" s="131" t="str">
        <f t="shared" si="172"/>
        <v/>
      </c>
      <c r="Q1848" s="135" t="str">
        <f t="shared" si="173"/>
        <v/>
      </c>
      <c r="R1848" s="103"/>
      <c r="S1848" s="102"/>
      <c r="T1848" s="102"/>
      <c r="U1848" s="102"/>
    </row>
    <row r="1849" s="93" customFormat="1" customHeight="1" spans="2:21">
      <c r="B1849" s="94"/>
      <c r="C1849" s="95"/>
      <c r="D1849" s="95"/>
      <c r="E1849" s="95"/>
      <c r="F1849" s="96"/>
      <c r="G1849" s="97"/>
      <c r="H1849" s="98"/>
      <c r="I1849" s="129" t="str">
        <f>IF(B1849="","",_xlfn.XLOOKUP(N1849,#REF!,#REF!))</f>
        <v/>
      </c>
      <c r="J1849" s="126" t="str">
        <f>IF(B1849="","",_xlfn.XLOOKUP(N1849,#REF!,冷暖工资表!B:B))</f>
        <v/>
      </c>
      <c r="K1849" s="126" t="str">
        <f t="shared" si="168"/>
        <v/>
      </c>
      <c r="L1849" s="126" t="str">
        <f t="shared" si="169"/>
        <v/>
      </c>
      <c r="M1849" s="126" t="str">
        <f>IF(Q1849="","",_xlfn.XLOOKUP(Q1849,立项!W:W,立项!H:H))</f>
        <v/>
      </c>
      <c r="N1849" s="130" t="str">
        <f t="shared" si="170"/>
        <v/>
      </c>
      <c r="O1849" s="130" t="str">
        <f t="shared" si="171"/>
        <v/>
      </c>
      <c r="P1849" s="131" t="str">
        <f t="shared" si="172"/>
        <v/>
      </c>
      <c r="Q1849" s="135" t="str">
        <f t="shared" si="173"/>
        <v/>
      </c>
      <c r="R1849" s="103"/>
      <c r="S1849" s="102"/>
      <c r="T1849" s="102"/>
      <c r="U1849" s="102"/>
    </row>
    <row r="1850" s="93" customFormat="1" customHeight="1" spans="2:21">
      <c r="B1850" s="94"/>
      <c r="C1850" s="95"/>
      <c r="D1850" s="95"/>
      <c r="E1850" s="95"/>
      <c r="F1850" s="96"/>
      <c r="G1850" s="97"/>
      <c r="H1850" s="98"/>
      <c r="I1850" s="129" t="str">
        <f>IF(B1850="","",_xlfn.XLOOKUP(N1850,#REF!,#REF!))</f>
        <v/>
      </c>
      <c r="J1850" s="126" t="str">
        <f>IF(B1850="","",_xlfn.XLOOKUP(N1850,#REF!,冷暖工资表!B:B))</f>
        <v/>
      </c>
      <c r="K1850" s="126" t="str">
        <f t="shared" si="168"/>
        <v/>
      </c>
      <c r="L1850" s="126" t="str">
        <f t="shared" si="169"/>
        <v/>
      </c>
      <c r="M1850" s="126" t="str">
        <f>IF(Q1850="","",_xlfn.XLOOKUP(Q1850,立项!W:W,立项!H:H))</f>
        <v/>
      </c>
      <c r="N1850" s="130" t="str">
        <f t="shared" si="170"/>
        <v/>
      </c>
      <c r="O1850" s="130" t="str">
        <f t="shared" si="171"/>
        <v/>
      </c>
      <c r="P1850" s="131" t="str">
        <f t="shared" si="172"/>
        <v/>
      </c>
      <c r="Q1850" s="135" t="str">
        <f t="shared" si="173"/>
        <v/>
      </c>
      <c r="R1850" s="103"/>
      <c r="S1850" s="102"/>
      <c r="T1850" s="102"/>
      <c r="U1850" s="102"/>
    </row>
    <row r="1851" s="93" customFormat="1" customHeight="1" spans="2:21">
      <c r="B1851" s="94"/>
      <c r="C1851" s="95"/>
      <c r="D1851" s="95"/>
      <c r="E1851" s="95"/>
      <c r="F1851" s="96"/>
      <c r="G1851" s="97"/>
      <c r="H1851" s="98"/>
      <c r="I1851" s="129" t="str">
        <f>IF(B1851="","",_xlfn.XLOOKUP(N1851,#REF!,#REF!))</f>
        <v/>
      </c>
      <c r="J1851" s="126" t="str">
        <f>IF(B1851="","",_xlfn.XLOOKUP(N1851,#REF!,冷暖工资表!B:B))</f>
        <v/>
      </c>
      <c r="K1851" s="126" t="str">
        <f t="shared" si="168"/>
        <v/>
      </c>
      <c r="L1851" s="126" t="str">
        <f t="shared" si="169"/>
        <v/>
      </c>
      <c r="M1851" s="126" t="str">
        <f>IF(Q1851="","",_xlfn.XLOOKUP(Q1851,立项!W:W,立项!H:H))</f>
        <v/>
      </c>
      <c r="N1851" s="130" t="str">
        <f t="shared" si="170"/>
        <v/>
      </c>
      <c r="O1851" s="130" t="str">
        <f t="shared" si="171"/>
        <v/>
      </c>
      <c r="P1851" s="131" t="str">
        <f t="shared" si="172"/>
        <v/>
      </c>
      <c r="Q1851" s="135" t="str">
        <f t="shared" si="173"/>
        <v/>
      </c>
      <c r="R1851" s="103"/>
      <c r="S1851" s="102"/>
      <c r="T1851" s="102"/>
      <c r="U1851" s="102"/>
    </row>
    <row r="1852" s="93" customFormat="1" customHeight="1" spans="2:21">
      <c r="B1852" s="94"/>
      <c r="C1852" s="95"/>
      <c r="D1852" s="95"/>
      <c r="E1852" s="95"/>
      <c r="F1852" s="96"/>
      <c r="G1852" s="97"/>
      <c r="H1852" s="98"/>
      <c r="I1852" s="129" t="str">
        <f>IF(B1852="","",_xlfn.XLOOKUP(N1852,#REF!,#REF!))</f>
        <v/>
      </c>
      <c r="J1852" s="126" t="str">
        <f>IF(B1852="","",_xlfn.XLOOKUP(N1852,#REF!,冷暖工资表!B:B))</f>
        <v/>
      </c>
      <c r="K1852" s="126" t="str">
        <f t="shared" si="168"/>
        <v/>
      </c>
      <c r="L1852" s="126" t="str">
        <f t="shared" si="169"/>
        <v/>
      </c>
      <c r="M1852" s="126" t="str">
        <f>IF(Q1852="","",_xlfn.XLOOKUP(Q1852,立项!W:W,立项!H:H))</f>
        <v/>
      </c>
      <c r="N1852" s="130" t="str">
        <f t="shared" si="170"/>
        <v/>
      </c>
      <c r="O1852" s="130" t="str">
        <f t="shared" si="171"/>
        <v/>
      </c>
      <c r="P1852" s="131" t="str">
        <f t="shared" si="172"/>
        <v/>
      </c>
      <c r="Q1852" s="135" t="str">
        <f t="shared" si="173"/>
        <v/>
      </c>
      <c r="R1852" s="103"/>
      <c r="S1852" s="102"/>
      <c r="T1852" s="102"/>
      <c r="U1852" s="102"/>
    </row>
    <row r="1853" s="93" customFormat="1" customHeight="1" spans="2:21">
      <c r="B1853" s="94"/>
      <c r="C1853" s="95"/>
      <c r="D1853" s="95"/>
      <c r="E1853" s="95"/>
      <c r="F1853" s="96"/>
      <c r="G1853" s="97"/>
      <c r="H1853" s="98"/>
      <c r="I1853" s="129" t="str">
        <f>IF(B1853="","",_xlfn.XLOOKUP(N1853,#REF!,#REF!))</f>
        <v/>
      </c>
      <c r="J1853" s="126" t="str">
        <f>IF(B1853="","",_xlfn.XLOOKUP(N1853,#REF!,冷暖工资表!B:B))</f>
        <v/>
      </c>
      <c r="K1853" s="126" t="str">
        <f t="shared" si="168"/>
        <v/>
      </c>
      <c r="L1853" s="126" t="str">
        <f t="shared" si="169"/>
        <v/>
      </c>
      <c r="M1853" s="126" t="str">
        <f>IF(Q1853="","",_xlfn.XLOOKUP(Q1853,立项!W:W,立项!H:H))</f>
        <v/>
      </c>
      <c r="N1853" s="130" t="str">
        <f t="shared" si="170"/>
        <v/>
      </c>
      <c r="O1853" s="130" t="str">
        <f t="shared" si="171"/>
        <v/>
      </c>
      <c r="P1853" s="131" t="str">
        <f t="shared" si="172"/>
        <v/>
      </c>
      <c r="Q1853" s="135" t="str">
        <f t="shared" si="173"/>
        <v/>
      </c>
      <c r="R1853" s="103"/>
      <c r="S1853" s="102"/>
      <c r="T1853" s="102"/>
      <c r="U1853" s="102"/>
    </row>
    <row r="1854" s="93" customFormat="1" customHeight="1" spans="2:21">
      <c r="B1854" s="94"/>
      <c r="C1854" s="95"/>
      <c r="D1854" s="95"/>
      <c r="E1854" s="95"/>
      <c r="F1854" s="96"/>
      <c r="G1854" s="97"/>
      <c r="H1854" s="98"/>
      <c r="I1854" s="129" t="str">
        <f>IF(B1854="","",_xlfn.XLOOKUP(N1854,#REF!,#REF!))</f>
        <v/>
      </c>
      <c r="J1854" s="126" t="str">
        <f>IF(B1854="","",_xlfn.XLOOKUP(N1854,#REF!,冷暖工资表!B:B))</f>
        <v/>
      </c>
      <c r="K1854" s="126" t="str">
        <f t="shared" si="168"/>
        <v/>
      </c>
      <c r="L1854" s="126" t="str">
        <f t="shared" si="169"/>
        <v/>
      </c>
      <c r="M1854" s="126" t="str">
        <f>IF(Q1854="","",_xlfn.XLOOKUP(Q1854,立项!W:W,立项!H:H))</f>
        <v/>
      </c>
      <c r="N1854" s="130" t="str">
        <f t="shared" si="170"/>
        <v/>
      </c>
      <c r="O1854" s="130" t="str">
        <f t="shared" si="171"/>
        <v/>
      </c>
      <c r="P1854" s="131" t="str">
        <f t="shared" si="172"/>
        <v/>
      </c>
      <c r="Q1854" s="135" t="str">
        <f t="shared" si="173"/>
        <v/>
      </c>
      <c r="R1854" s="103"/>
      <c r="S1854" s="102"/>
      <c r="T1854" s="102"/>
      <c r="U1854" s="102"/>
    </row>
    <row r="1855" s="93" customFormat="1" customHeight="1" spans="2:21">
      <c r="B1855" s="94"/>
      <c r="C1855" s="95"/>
      <c r="D1855" s="95"/>
      <c r="E1855" s="95"/>
      <c r="F1855" s="96"/>
      <c r="G1855" s="97"/>
      <c r="H1855" s="98"/>
      <c r="I1855" s="129" t="str">
        <f>IF(B1855="","",_xlfn.XLOOKUP(N1855,#REF!,#REF!))</f>
        <v/>
      </c>
      <c r="J1855" s="126" t="str">
        <f>IF(B1855="","",_xlfn.XLOOKUP(N1855,#REF!,冷暖工资表!B:B))</f>
        <v/>
      </c>
      <c r="K1855" s="126" t="str">
        <f t="shared" si="168"/>
        <v/>
      </c>
      <c r="L1855" s="126" t="str">
        <f t="shared" si="169"/>
        <v/>
      </c>
      <c r="M1855" s="126" t="str">
        <f>IF(Q1855="","",_xlfn.XLOOKUP(Q1855,立项!W:W,立项!H:H))</f>
        <v/>
      </c>
      <c r="N1855" s="130" t="str">
        <f t="shared" si="170"/>
        <v/>
      </c>
      <c r="O1855" s="130" t="str">
        <f t="shared" si="171"/>
        <v/>
      </c>
      <c r="P1855" s="131" t="str">
        <f t="shared" si="172"/>
        <v/>
      </c>
      <c r="Q1855" s="135" t="str">
        <f t="shared" si="173"/>
        <v/>
      </c>
      <c r="R1855" s="103"/>
      <c r="S1855" s="102"/>
      <c r="T1855" s="102"/>
      <c r="U1855" s="102"/>
    </row>
    <row r="1856" s="93" customFormat="1" customHeight="1" spans="2:21">
      <c r="B1856" s="94"/>
      <c r="C1856" s="95"/>
      <c r="D1856" s="95"/>
      <c r="E1856" s="95"/>
      <c r="F1856" s="96"/>
      <c r="G1856" s="97"/>
      <c r="H1856" s="98"/>
      <c r="I1856" s="129" t="str">
        <f>IF(B1856="","",_xlfn.XLOOKUP(N1856,#REF!,#REF!))</f>
        <v/>
      </c>
      <c r="J1856" s="126" t="str">
        <f>IF(B1856="","",_xlfn.XLOOKUP(N1856,#REF!,冷暖工资表!B:B))</f>
        <v/>
      </c>
      <c r="K1856" s="126" t="str">
        <f t="shared" si="168"/>
        <v/>
      </c>
      <c r="L1856" s="126" t="str">
        <f t="shared" si="169"/>
        <v/>
      </c>
      <c r="M1856" s="126" t="str">
        <f>IF(Q1856="","",_xlfn.XLOOKUP(Q1856,立项!W:W,立项!H:H))</f>
        <v/>
      </c>
      <c r="N1856" s="130" t="str">
        <f t="shared" si="170"/>
        <v/>
      </c>
      <c r="O1856" s="130" t="str">
        <f t="shared" si="171"/>
        <v/>
      </c>
      <c r="P1856" s="131" t="str">
        <f t="shared" si="172"/>
        <v/>
      </c>
      <c r="Q1856" s="135" t="str">
        <f t="shared" si="173"/>
        <v/>
      </c>
      <c r="R1856" s="103"/>
      <c r="S1856" s="102"/>
      <c r="T1856" s="102"/>
      <c r="U1856" s="102"/>
    </row>
    <row r="1857" s="93" customFormat="1" customHeight="1" spans="2:21">
      <c r="B1857" s="94"/>
      <c r="C1857" s="95"/>
      <c r="D1857" s="95"/>
      <c r="E1857" s="95"/>
      <c r="F1857" s="96"/>
      <c r="G1857" s="97"/>
      <c r="H1857" s="98"/>
      <c r="I1857" s="129" t="str">
        <f>IF(B1857="","",_xlfn.XLOOKUP(N1857,#REF!,#REF!))</f>
        <v/>
      </c>
      <c r="J1857" s="126" t="str">
        <f>IF(B1857="","",_xlfn.XLOOKUP(N1857,#REF!,冷暖工资表!B:B))</f>
        <v/>
      </c>
      <c r="K1857" s="126" t="str">
        <f t="shared" si="168"/>
        <v/>
      </c>
      <c r="L1857" s="126" t="str">
        <f t="shared" si="169"/>
        <v/>
      </c>
      <c r="M1857" s="126" t="str">
        <f>IF(Q1857="","",_xlfn.XLOOKUP(Q1857,立项!W:W,立项!H:H))</f>
        <v/>
      </c>
      <c r="N1857" s="130" t="str">
        <f t="shared" si="170"/>
        <v/>
      </c>
      <c r="O1857" s="130" t="str">
        <f t="shared" si="171"/>
        <v/>
      </c>
      <c r="P1857" s="131" t="str">
        <f t="shared" si="172"/>
        <v/>
      </c>
      <c r="Q1857" s="135" t="str">
        <f t="shared" si="173"/>
        <v/>
      </c>
      <c r="R1857" s="103"/>
      <c r="S1857" s="102"/>
      <c r="T1857" s="102"/>
      <c r="U1857" s="102"/>
    </row>
    <row r="1858" s="93" customFormat="1" customHeight="1" spans="2:21">
      <c r="B1858" s="94"/>
      <c r="C1858" s="95"/>
      <c r="D1858" s="95"/>
      <c r="E1858" s="95"/>
      <c r="F1858" s="96"/>
      <c r="G1858" s="97"/>
      <c r="H1858" s="98"/>
      <c r="I1858" s="129" t="str">
        <f>IF(B1858="","",_xlfn.XLOOKUP(N1858,#REF!,#REF!))</f>
        <v/>
      </c>
      <c r="J1858" s="126" t="str">
        <f>IF(B1858="","",_xlfn.XLOOKUP(N1858,#REF!,冷暖工资表!B:B))</f>
        <v/>
      </c>
      <c r="K1858" s="126" t="str">
        <f t="shared" ref="K1858:K1921" si="174">IF(F1858="","",F1858-L1858)</f>
        <v/>
      </c>
      <c r="L1858" s="126" t="str">
        <f t="shared" ref="L1858:L1921" si="175">IF(F1858="","",F1858*G1858/(1+G1858))</f>
        <v/>
      </c>
      <c r="M1858" s="126" t="str">
        <f>IF(Q1858="","",_xlfn.XLOOKUP(Q1858,立项!W:W,立项!H:H))</f>
        <v/>
      </c>
      <c r="N1858" s="130" t="str">
        <f t="shared" ref="N1858:N1921" si="176">IF(H1858="","",LEFT(B1858,7))</f>
        <v/>
      </c>
      <c r="O1858" s="130" t="str">
        <f t="shared" ref="O1858:O1921" si="177">IF(H1858="","",MONTH(H1858))</f>
        <v/>
      </c>
      <c r="P1858" s="131" t="str">
        <f t="shared" ref="P1858:P1921" si="178">IF(H1858="","",DAY(H1858))</f>
        <v/>
      </c>
      <c r="Q1858" s="135" t="str">
        <f t="shared" ref="Q1858:Q1921" si="179">IF(B1858="","",MID(B1858,9,16))</f>
        <v/>
      </c>
      <c r="R1858" s="103"/>
      <c r="S1858" s="102"/>
      <c r="T1858" s="102"/>
      <c r="U1858" s="102"/>
    </row>
    <row r="1859" s="93" customFormat="1" customHeight="1" spans="2:21">
      <c r="B1859" s="94"/>
      <c r="C1859" s="95"/>
      <c r="D1859" s="95"/>
      <c r="E1859" s="95"/>
      <c r="F1859" s="96"/>
      <c r="G1859" s="97"/>
      <c r="H1859" s="98"/>
      <c r="I1859" s="129" t="str">
        <f>IF(B1859="","",_xlfn.XLOOKUP(N1859,#REF!,#REF!))</f>
        <v/>
      </c>
      <c r="J1859" s="126" t="str">
        <f>IF(B1859="","",_xlfn.XLOOKUP(N1859,#REF!,冷暖工资表!B:B))</f>
        <v/>
      </c>
      <c r="K1859" s="126" t="str">
        <f t="shared" si="174"/>
        <v/>
      </c>
      <c r="L1859" s="126" t="str">
        <f t="shared" si="175"/>
        <v/>
      </c>
      <c r="M1859" s="126" t="str">
        <f>IF(Q1859="","",_xlfn.XLOOKUP(Q1859,立项!W:W,立项!H:H))</f>
        <v/>
      </c>
      <c r="N1859" s="130" t="str">
        <f t="shared" si="176"/>
        <v/>
      </c>
      <c r="O1859" s="130" t="str">
        <f t="shared" si="177"/>
        <v/>
      </c>
      <c r="P1859" s="131" t="str">
        <f t="shared" si="178"/>
        <v/>
      </c>
      <c r="Q1859" s="135" t="str">
        <f t="shared" si="179"/>
        <v/>
      </c>
      <c r="R1859" s="103"/>
      <c r="S1859" s="102"/>
      <c r="T1859" s="102"/>
      <c r="U1859" s="102"/>
    </row>
    <row r="1860" s="93" customFormat="1" customHeight="1" spans="2:21">
      <c r="B1860" s="94"/>
      <c r="C1860" s="95"/>
      <c r="D1860" s="95"/>
      <c r="E1860" s="95"/>
      <c r="F1860" s="96"/>
      <c r="G1860" s="97"/>
      <c r="H1860" s="98"/>
      <c r="I1860" s="129" t="str">
        <f>IF(B1860="","",_xlfn.XLOOKUP(N1860,#REF!,#REF!))</f>
        <v/>
      </c>
      <c r="J1860" s="126" t="str">
        <f>IF(B1860="","",_xlfn.XLOOKUP(N1860,#REF!,冷暖工资表!B:B))</f>
        <v/>
      </c>
      <c r="K1860" s="126" t="str">
        <f t="shared" si="174"/>
        <v/>
      </c>
      <c r="L1860" s="126" t="str">
        <f t="shared" si="175"/>
        <v/>
      </c>
      <c r="M1860" s="126" t="str">
        <f>IF(Q1860="","",_xlfn.XLOOKUP(Q1860,立项!W:W,立项!H:H))</f>
        <v/>
      </c>
      <c r="N1860" s="130" t="str">
        <f t="shared" si="176"/>
        <v/>
      </c>
      <c r="O1860" s="130" t="str">
        <f t="shared" si="177"/>
        <v/>
      </c>
      <c r="P1860" s="131" t="str">
        <f t="shared" si="178"/>
        <v/>
      </c>
      <c r="Q1860" s="135" t="str">
        <f t="shared" si="179"/>
        <v/>
      </c>
      <c r="R1860" s="103"/>
      <c r="S1860" s="102"/>
      <c r="T1860" s="102"/>
      <c r="U1860" s="102"/>
    </row>
    <row r="1861" s="93" customFormat="1" customHeight="1" spans="2:21">
      <c r="B1861" s="94"/>
      <c r="C1861" s="95"/>
      <c r="D1861" s="95"/>
      <c r="E1861" s="95"/>
      <c r="F1861" s="96"/>
      <c r="G1861" s="97"/>
      <c r="H1861" s="98"/>
      <c r="I1861" s="129" t="str">
        <f>IF(B1861="","",_xlfn.XLOOKUP(N1861,#REF!,#REF!))</f>
        <v/>
      </c>
      <c r="J1861" s="126" t="str">
        <f>IF(B1861="","",_xlfn.XLOOKUP(N1861,#REF!,冷暖工资表!B:B))</f>
        <v/>
      </c>
      <c r="K1861" s="126" t="str">
        <f t="shared" si="174"/>
        <v/>
      </c>
      <c r="L1861" s="126" t="str">
        <f t="shared" si="175"/>
        <v/>
      </c>
      <c r="M1861" s="126" t="str">
        <f>IF(Q1861="","",_xlfn.XLOOKUP(Q1861,立项!W:W,立项!H:H))</f>
        <v/>
      </c>
      <c r="N1861" s="130" t="str">
        <f t="shared" si="176"/>
        <v/>
      </c>
      <c r="O1861" s="130" t="str">
        <f t="shared" si="177"/>
        <v/>
      </c>
      <c r="P1861" s="131" t="str">
        <f t="shared" si="178"/>
        <v/>
      </c>
      <c r="Q1861" s="135" t="str">
        <f t="shared" si="179"/>
        <v/>
      </c>
      <c r="R1861" s="103"/>
      <c r="S1861" s="102"/>
      <c r="T1861" s="102"/>
      <c r="U1861" s="102"/>
    </row>
    <row r="1862" s="93" customFormat="1" customHeight="1" spans="2:21">
      <c r="B1862" s="94"/>
      <c r="C1862" s="95"/>
      <c r="D1862" s="95"/>
      <c r="E1862" s="95"/>
      <c r="F1862" s="96"/>
      <c r="G1862" s="97"/>
      <c r="H1862" s="98"/>
      <c r="I1862" s="129" t="str">
        <f>IF(B1862="","",_xlfn.XLOOKUP(N1862,#REF!,#REF!))</f>
        <v/>
      </c>
      <c r="J1862" s="126" t="str">
        <f>IF(B1862="","",_xlfn.XLOOKUP(N1862,#REF!,冷暖工资表!B:B))</f>
        <v/>
      </c>
      <c r="K1862" s="126" t="str">
        <f t="shared" si="174"/>
        <v/>
      </c>
      <c r="L1862" s="126" t="str">
        <f t="shared" si="175"/>
        <v/>
      </c>
      <c r="M1862" s="126" t="str">
        <f>IF(Q1862="","",_xlfn.XLOOKUP(Q1862,立项!W:W,立项!H:H))</f>
        <v/>
      </c>
      <c r="N1862" s="130" t="str">
        <f t="shared" si="176"/>
        <v/>
      </c>
      <c r="O1862" s="130" t="str">
        <f t="shared" si="177"/>
        <v/>
      </c>
      <c r="P1862" s="131" t="str">
        <f t="shared" si="178"/>
        <v/>
      </c>
      <c r="Q1862" s="135" t="str">
        <f t="shared" si="179"/>
        <v/>
      </c>
      <c r="R1862" s="103"/>
      <c r="S1862" s="102"/>
      <c r="T1862" s="102"/>
      <c r="U1862" s="102"/>
    </row>
    <row r="1863" s="93" customFormat="1" customHeight="1" spans="2:21">
      <c r="B1863" s="94"/>
      <c r="C1863" s="95"/>
      <c r="D1863" s="95"/>
      <c r="E1863" s="95"/>
      <c r="F1863" s="96"/>
      <c r="G1863" s="97"/>
      <c r="H1863" s="98"/>
      <c r="I1863" s="129" t="str">
        <f>IF(B1863="","",_xlfn.XLOOKUP(N1863,#REF!,#REF!))</f>
        <v/>
      </c>
      <c r="J1863" s="126" t="str">
        <f>IF(B1863="","",_xlfn.XLOOKUP(N1863,#REF!,冷暖工资表!B:B))</f>
        <v/>
      </c>
      <c r="K1863" s="126" t="str">
        <f t="shared" si="174"/>
        <v/>
      </c>
      <c r="L1863" s="126" t="str">
        <f t="shared" si="175"/>
        <v/>
      </c>
      <c r="M1863" s="126" t="str">
        <f>IF(Q1863="","",_xlfn.XLOOKUP(Q1863,立项!W:W,立项!H:H))</f>
        <v/>
      </c>
      <c r="N1863" s="130" t="str">
        <f t="shared" si="176"/>
        <v/>
      </c>
      <c r="O1863" s="130" t="str">
        <f t="shared" si="177"/>
        <v/>
      </c>
      <c r="P1863" s="131" t="str">
        <f t="shared" si="178"/>
        <v/>
      </c>
      <c r="Q1863" s="135" t="str">
        <f t="shared" si="179"/>
        <v/>
      </c>
      <c r="R1863" s="103"/>
      <c r="S1863" s="102"/>
      <c r="T1863" s="102"/>
      <c r="U1863" s="102"/>
    </row>
    <row r="1864" s="93" customFormat="1" customHeight="1" spans="2:21">
      <c r="B1864" s="94"/>
      <c r="C1864" s="95"/>
      <c r="D1864" s="95"/>
      <c r="E1864" s="95"/>
      <c r="F1864" s="96"/>
      <c r="G1864" s="97"/>
      <c r="H1864" s="98"/>
      <c r="I1864" s="129" t="str">
        <f>IF(B1864="","",_xlfn.XLOOKUP(N1864,#REF!,#REF!))</f>
        <v/>
      </c>
      <c r="J1864" s="126" t="str">
        <f>IF(B1864="","",_xlfn.XLOOKUP(N1864,#REF!,冷暖工资表!B:B))</f>
        <v/>
      </c>
      <c r="K1864" s="126" t="str">
        <f t="shared" si="174"/>
        <v/>
      </c>
      <c r="L1864" s="126" t="str">
        <f t="shared" si="175"/>
        <v/>
      </c>
      <c r="M1864" s="126" t="str">
        <f>IF(Q1864="","",_xlfn.XLOOKUP(Q1864,立项!W:W,立项!H:H))</f>
        <v/>
      </c>
      <c r="N1864" s="130" t="str">
        <f t="shared" si="176"/>
        <v/>
      </c>
      <c r="O1864" s="130" t="str">
        <f t="shared" si="177"/>
        <v/>
      </c>
      <c r="P1864" s="131" t="str">
        <f t="shared" si="178"/>
        <v/>
      </c>
      <c r="Q1864" s="135" t="str">
        <f t="shared" si="179"/>
        <v/>
      </c>
      <c r="R1864" s="103"/>
      <c r="S1864" s="102"/>
      <c r="T1864" s="102"/>
      <c r="U1864" s="102"/>
    </row>
    <row r="1865" s="93" customFormat="1" customHeight="1" spans="2:21">
      <c r="B1865" s="94"/>
      <c r="C1865" s="95"/>
      <c r="D1865" s="95"/>
      <c r="E1865" s="95"/>
      <c r="F1865" s="96"/>
      <c r="G1865" s="97"/>
      <c r="H1865" s="98"/>
      <c r="I1865" s="129" t="str">
        <f>IF(B1865="","",_xlfn.XLOOKUP(N1865,#REF!,#REF!))</f>
        <v/>
      </c>
      <c r="J1865" s="126" t="str">
        <f>IF(B1865="","",_xlfn.XLOOKUP(N1865,#REF!,冷暖工资表!B:B))</f>
        <v/>
      </c>
      <c r="K1865" s="126" t="str">
        <f t="shared" si="174"/>
        <v/>
      </c>
      <c r="L1865" s="126" t="str">
        <f t="shared" si="175"/>
        <v/>
      </c>
      <c r="M1865" s="126" t="str">
        <f>IF(Q1865="","",_xlfn.XLOOKUP(Q1865,立项!W:W,立项!H:H))</f>
        <v/>
      </c>
      <c r="N1865" s="130" t="str">
        <f t="shared" si="176"/>
        <v/>
      </c>
      <c r="O1865" s="130" t="str">
        <f t="shared" si="177"/>
        <v/>
      </c>
      <c r="P1865" s="131" t="str">
        <f t="shared" si="178"/>
        <v/>
      </c>
      <c r="Q1865" s="135" t="str">
        <f t="shared" si="179"/>
        <v/>
      </c>
      <c r="R1865" s="103"/>
      <c r="S1865" s="102"/>
      <c r="T1865" s="102"/>
      <c r="U1865" s="102"/>
    </row>
    <row r="1866" s="93" customFormat="1" customHeight="1" spans="2:21">
      <c r="B1866" s="94"/>
      <c r="C1866" s="95"/>
      <c r="D1866" s="95"/>
      <c r="E1866" s="95"/>
      <c r="F1866" s="96"/>
      <c r="G1866" s="97"/>
      <c r="H1866" s="98"/>
      <c r="I1866" s="129" t="str">
        <f>IF(B1866="","",_xlfn.XLOOKUP(N1866,#REF!,#REF!))</f>
        <v/>
      </c>
      <c r="J1866" s="126" t="str">
        <f>IF(B1866="","",_xlfn.XLOOKUP(N1866,#REF!,冷暖工资表!B:B))</f>
        <v/>
      </c>
      <c r="K1866" s="126" t="str">
        <f t="shared" si="174"/>
        <v/>
      </c>
      <c r="L1866" s="126" t="str">
        <f t="shared" si="175"/>
        <v/>
      </c>
      <c r="M1866" s="126" t="str">
        <f>IF(Q1866="","",_xlfn.XLOOKUP(Q1866,立项!W:W,立项!H:H))</f>
        <v/>
      </c>
      <c r="N1866" s="130" t="str">
        <f t="shared" si="176"/>
        <v/>
      </c>
      <c r="O1866" s="130" t="str">
        <f t="shared" si="177"/>
        <v/>
      </c>
      <c r="P1866" s="131" t="str">
        <f t="shared" si="178"/>
        <v/>
      </c>
      <c r="Q1866" s="135" t="str">
        <f t="shared" si="179"/>
        <v/>
      </c>
      <c r="R1866" s="103"/>
      <c r="S1866" s="102"/>
      <c r="T1866" s="102"/>
      <c r="U1866" s="102"/>
    </row>
    <row r="1867" s="93" customFormat="1" customHeight="1" spans="2:21">
      <c r="B1867" s="94"/>
      <c r="C1867" s="95"/>
      <c r="D1867" s="95"/>
      <c r="E1867" s="95"/>
      <c r="F1867" s="96"/>
      <c r="G1867" s="97"/>
      <c r="H1867" s="98"/>
      <c r="I1867" s="129" t="str">
        <f>IF(B1867="","",_xlfn.XLOOKUP(N1867,#REF!,#REF!))</f>
        <v/>
      </c>
      <c r="J1867" s="126" t="str">
        <f>IF(B1867="","",_xlfn.XLOOKUP(N1867,#REF!,冷暖工资表!B:B))</f>
        <v/>
      </c>
      <c r="K1867" s="126" t="str">
        <f t="shared" si="174"/>
        <v/>
      </c>
      <c r="L1867" s="126" t="str">
        <f t="shared" si="175"/>
        <v/>
      </c>
      <c r="M1867" s="126" t="str">
        <f>IF(Q1867="","",_xlfn.XLOOKUP(Q1867,立项!W:W,立项!H:H))</f>
        <v/>
      </c>
      <c r="N1867" s="130" t="str">
        <f t="shared" si="176"/>
        <v/>
      </c>
      <c r="O1867" s="130" t="str">
        <f t="shared" si="177"/>
        <v/>
      </c>
      <c r="P1867" s="131" t="str">
        <f t="shared" si="178"/>
        <v/>
      </c>
      <c r="Q1867" s="135" t="str">
        <f t="shared" si="179"/>
        <v/>
      </c>
      <c r="R1867" s="103"/>
      <c r="S1867" s="102"/>
      <c r="T1867" s="102"/>
      <c r="U1867" s="102"/>
    </row>
    <row r="1868" s="93" customFormat="1" customHeight="1" spans="2:21">
      <c r="B1868" s="94"/>
      <c r="C1868" s="95"/>
      <c r="D1868" s="95"/>
      <c r="E1868" s="95"/>
      <c r="F1868" s="96"/>
      <c r="G1868" s="97"/>
      <c r="H1868" s="98"/>
      <c r="I1868" s="129" t="str">
        <f>IF(B1868="","",_xlfn.XLOOKUP(N1868,#REF!,#REF!))</f>
        <v/>
      </c>
      <c r="J1868" s="126" t="str">
        <f>IF(B1868="","",_xlfn.XLOOKUP(N1868,#REF!,冷暖工资表!B:B))</f>
        <v/>
      </c>
      <c r="K1868" s="126" t="str">
        <f t="shared" si="174"/>
        <v/>
      </c>
      <c r="L1868" s="126" t="str">
        <f t="shared" si="175"/>
        <v/>
      </c>
      <c r="M1868" s="126" t="str">
        <f>IF(Q1868="","",_xlfn.XLOOKUP(Q1868,立项!W:W,立项!H:H))</f>
        <v/>
      </c>
      <c r="N1868" s="130" t="str">
        <f t="shared" si="176"/>
        <v/>
      </c>
      <c r="O1868" s="130" t="str">
        <f t="shared" si="177"/>
        <v/>
      </c>
      <c r="P1868" s="131" t="str">
        <f t="shared" si="178"/>
        <v/>
      </c>
      <c r="Q1868" s="135" t="str">
        <f t="shared" si="179"/>
        <v/>
      </c>
      <c r="R1868" s="103"/>
      <c r="S1868" s="102"/>
      <c r="T1868" s="102"/>
      <c r="U1868" s="102"/>
    </row>
    <row r="1869" s="93" customFormat="1" customHeight="1" spans="2:21">
      <c r="B1869" s="94"/>
      <c r="C1869" s="95"/>
      <c r="D1869" s="95"/>
      <c r="E1869" s="95"/>
      <c r="F1869" s="96"/>
      <c r="G1869" s="97"/>
      <c r="H1869" s="98"/>
      <c r="I1869" s="129" t="str">
        <f>IF(B1869="","",_xlfn.XLOOKUP(N1869,#REF!,#REF!))</f>
        <v/>
      </c>
      <c r="J1869" s="126" t="str">
        <f>IF(B1869="","",_xlfn.XLOOKUP(N1869,#REF!,冷暖工资表!B:B))</f>
        <v/>
      </c>
      <c r="K1869" s="126" t="str">
        <f t="shared" si="174"/>
        <v/>
      </c>
      <c r="L1869" s="126" t="str">
        <f t="shared" si="175"/>
        <v/>
      </c>
      <c r="M1869" s="126" t="str">
        <f>IF(Q1869="","",_xlfn.XLOOKUP(Q1869,立项!W:W,立项!H:H))</f>
        <v/>
      </c>
      <c r="N1869" s="130" t="str">
        <f t="shared" si="176"/>
        <v/>
      </c>
      <c r="O1869" s="130" t="str">
        <f t="shared" si="177"/>
        <v/>
      </c>
      <c r="P1869" s="131" t="str">
        <f t="shared" si="178"/>
        <v/>
      </c>
      <c r="Q1869" s="135" t="str">
        <f t="shared" si="179"/>
        <v/>
      </c>
      <c r="R1869" s="103"/>
      <c r="S1869" s="102"/>
      <c r="T1869" s="102"/>
      <c r="U1869" s="102"/>
    </row>
    <row r="1870" s="93" customFormat="1" customHeight="1" spans="2:21">
      <c r="B1870" s="94"/>
      <c r="C1870" s="95"/>
      <c r="D1870" s="95"/>
      <c r="E1870" s="95"/>
      <c r="F1870" s="96"/>
      <c r="G1870" s="97"/>
      <c r="H1870" s="98"/>
      <c r="I1870" s="129" t="str">
        <f>IF(B1870="","",_xlfn.XLOOKUP(N1870,#REF!,#REF!))</f>
        <v/>
      </c>
      <c r="J1870" s="126" t="str">
        <f>IF(B1870="","",_xlfn.XLOOKUP(N1870,#REF!,冷暖工资表!B:B))</f>
        <v/>
      </c>
      <c r="K1870" s="126" t="str">
        <f t="shared" si="174"/>
        <v/>
      </c>
      <c r="L1870" s="126" t="str">
        <f t="shared" si="175"/>
        <v/>
      </c>
      <c r="M1870" s="126" t="str">
        <f>IF(Q1870="","",_xlfn.XLOOKUP(Q1870,立项!W:W,立项!H:H))</f>
        <v/>
      </c>
      <c r="N1870" s="130" t="str">
        <f t="shared" si="176"/>
        <v/>
      </c>
      <c r="O1870" s="130" t="str">
        <f t="shared" si="177"/>
        <v/>
      </c>
      <c r="P1870" s="131" t="str">
        <f t="shared" si="178"/>
        <v/>
      </c>
      <c r="Q1870" s="135" t="str">
        <f t="shared" si="179"/>
        <v/>
      </c>
      <c r="R1870" s="103"/>
      <c r="S1870" s="102"/>
      <c r="T1870" s="102"/>
      <c r="U1870" s="102"/>
    </row>
    <row r="1871" s="93" customFormat="1" customHeight="1" spans="2:21">
      <c r="B1871" s="94"/>
      <c r="C1871" s="95"/>
      <c r="D1871" s="95"/>
      <c r="E1871" s="95"/>
      <c r="F1871" s="96"/>
      <c r="G1871" s="97"/>
      <c r="H1871" s="98"/>
      <c r="I1871" s="129" t="str">
        <f>IF(B1871="","",_xlfn.XLOOKUP(N1871,#REF!,#REF!))</f>
        <v/>
      </c>
      <c r="J1871" s="126" t="str">
        <f>IF(B1871="","",_xlfn.XLOOKUP(N1871,#REF!,冷暖工资表!B:B))</f>
        <v/>
      </c>
      <c r="K1871" s="126" t="str">
        <f t="shared" si="174"/>
        <v/>
      </c>
      <c r="L1871" s="126" t="str">
        <f t="shared" si="175"/>
        <v/>
      </c>
      <c r="M1871" s="126" t="str">
        <f>IF(Q1871="","",_xlfn.XLOOKUP(Q1871,立项!W:W,立项!H:H))</f>
        <v/>
      </c>
      <c r="N1871" s="130" t="str">
        <f t="shared" si="176"/>
        <v/>
      </c>
      <c r="O1871" s="130" t="str">
        <f t="shared" si="177"/>
        <v/>
      </c>
      <c r="P1871" s="131" t="str">
        <f t="shared" si="178"/>
        <v/>
      </c>
      <c r="Q1871" s="135" t="str">
        <f t="shared" si="179"/>
        <v/>
      </c>
      <c r="R1871" s="103"/>
      <c r="S1871" s="102"/>
      <c r="T1871" s="102"/>
      <c r="U1871" s="102"/>
    </row>
    <row r="1872" s="93" customFormat="1" customHeight="1" spans="2:21">
      <c r="B1872" s="94"/>
      <c r="C1872" s="95"/>
      <c r="D1872" s="95"/>
      <c r="E1872" s="95"/>
      <c r="F1872" s="96"/>
      <c r="G1872" s="97"/>
      <c r="H1872" s="98"/>
      <c r="I1872" s="129" t="str">
        <f>IF(B1872="","",_xlfn.XLOOKUP(N1872,#REF!,#REF!))</f>
        <v/>
      </c>
      <c r="J1872" s="126" t="str">
        <f>IF(B1872="","",_xlfn.XLOOKUP(N1872,#REF!,冷暖工资表!B:B))</f>
        <v/>
      </c>
      <c r="K1872" s="126" t="str">
        <f t="shared" si="174"/>
        <v/>
      </c>
      <c r="L1872" s="126" t="str">
        <f t="shared" si="175"/>
        <v/>
      </c>
      <c r="M1872" s="126" t="str">
        <f>IF(Q1872="","",_xlfn.XLOOKUP(Q1872,立项!W:W,立项!H:H))</f>
        <v/>
      </c>
      <c r="N1872" s="130" t="str">
        <f t="shared" si="176"/>
        <v/>
      </c>
      <c r="O1872" s="130" t="str">
        <f t="shared" si="177"/>
        <v/>
      </c>
      <c r="P1872" s="131" t="str">
        <f t="shared" si="178"/>
        <v/>
      </c>
      <c r="Q1872" s="135" t="str">
        <f t="shared" si="179"/>
        <v/>
      </c>
      <c r="R1872" s="103"/>
      <c r="S1872" s="102"/>
      <c r="T1872" s="102"/>
      <c r="U1872" s="102"/>
    </row>
    <row r="1873" s="93" customFormat="1" customHeight="1" spans="2:21">
      <c r="B1873" s="94"/>
      <c r="C1873" s="95"/>
      <c r="D1873" s="95"/>
      <c r="E1873" s="95"/>
      <c r="F1873" s="96"/>
      <c r="G1873" s="97"/>
      <c r="H1873" s="98"/>
      <c r="I1873" s="129" t="str">
        <f>IF(B1873="","",_xlfn.XLOOKUP(N1873,#REF!,#REF!))</f>
        <v/>
      </c>
      <c r="J1873" s="126" t="str">
        <f>IF(B1873="","",_xlfn.XLOOKUP(N1873,#REF!,冷暖工资表!B:B))</f>
        <v/>
      </c>
      <c r="K1873" s="126" t="str">
        <f t="shared" si="174"/>
        <v/>
      </c>
      <c r="L1873" s="126" t="str">
        <f t="shared" si="175"/>
        <v/>
      </c>
      <c r="M1873" s="126" t="str">
        <f>IF(Q1873="","",_xlfn.XLOOKUP(Q1873,立项!W:W,立项!H:H))</f>
        <v/>
      </c>
      <c r="N1873" s="130" t="str">
        <f t="shared" si="176"/>
        <v/>
      </c>
      <c r="O1873" s="130" t="str">
        <f t="shared" si="177"/>
        <v/>
      </c>
      <c r="P1873" s="131" t="str">
        <f t="shared" si="178"/>
        <v/>
      </c>
      <c r="Q1873" s="135" t="str">
        <f t="shared" si="179"/>
        <v/>
      </c>
      <c r="R1873" s="103"/>
      <c r="S1873" s="102"/>
      <c r="T1873" s="102"/>
      <c r="U1873" s="102"/>
    </row>
    <row r="1874" s="93" customFormat="1" customHeight="1" spans="2:21">
      <c r="B1874" s="94"/>
      <c r="C1874" s="95"/>
      <c r="D1874" s="95"/>
      <c r="E1874" s="95"/>
      <c r="F1874" s="96"/>
      <c r="G1874" s="97"/>
      <c r="H1874" s="98"/>
      <c r="I1874" s="129" t="str">
        <f>IF(B1874="","",_xlfn.XLOOKUP(N1874,#REF!,#REF!))</f>
        <v/>
      </c>
      <c r="J1874" s="126" t="str">
        <f>IF(B1874="","",_xlfn.XLOOKUP(N1874,#REF!,冷暖工资表!B:B))</f>
        <v/>
      </c>
      <c r="K1874" s="126" t="str">
        <f t="shared" si="174"/>
        <v/>
      </c>
      <c r="L1874" s="126" t="str">
        <f t="shared" si="175"/>
        <v/>
      </c>
      <c r="M1874" s="126" t="str">
        <f>IF(Q1874="","",_xlfn.XLOOKUP(Q1874,立项!W:W,立项!H:H))</f>
        <v/>
      </c>
      <c r="N1874" s="130" t="str">
        <f t="shared" si="176"/>
        <v/>
      </c>
      <c r="O1874" s="130" t="str">
        <f t="shared" si="177"/>
        <v/>
      </c>
      <c r="P1874" s="131" t="str">
        <f t="shared" si="178"/>
        <v/>
      </c>
      <c r="Q1874" s="135" t="str">
        <f t="shared" si="179"/>
        <v/>
      </c>
      <c r="R1874" s="103"/>
      <c r="S1874" s="102"/>
      <c r="T1874" s="102"/>
      <c r="U1874" s="102"/>
    </row>
    <row r="1875" s="93" customFormat="1" customHeight="1" spans="2:21">
      <c r="B1875" s="94"/>
      <c r="C1875" s="95"/>
      <c r="D1875" s="95"/>
      <c r="E1875" s="95"/>
      <c r="F1875" s="96"/>
      <c r="G1875" s="97"/>
      <c r="H1875" s="98"/>
      <c r="I1875" s="129" t="str">
        <f>IF(B1875="","",_xlfn.XLOOKUP(N1875,#REF!,#REF!))</f>
        <v/>
      </c>
      <c r="J1875" s="126" t="str">
        <f>IF(B1875="","",_xlfn.XLOOKUP(N1875,#REF!,冷暖工资表!B:B))</f>
        <v/>
      </c>
      <c r="K1875" s="126" t="str">
        <f t="shared" si="174"/>
        <v/>
      </c>
      <c r="L1875" s="126" t="str">
        <f t="shared" si="175"/>
        <v/>
      </c>
      <c r="M1875" s="126" t="str">
        <f>IF(Q1875="","",_xlfn.XLOOKUP(Q1875,立项!W:W,立项!H:H))</f>
        <v/>
      </c>
      <c r="N1875" s="130" t="str">
        <f t="shared" si="176"/>
        <v/>
      </c>
      <c r="O1875" s="130" t="str">
        <f t="shared" si="177"/>
        <v/>
      </c>
      <c r="P1875" s="131" t="str">
        <f t="shared" si="178"/>
        <v/>
      </c>
      <c r="Q1875" s="135" t="str">
        <f t="shared" si="179"/>
        <v/>
      </c>
      <c r="R1875" s="103"/>
      <c r="S1875" s="102"/>
      <c r="T1875" s="102"/>
      <c r="U1875" s="102"/>
    </row>
    <row r="1876" s="93" customFormat="1" customHeight="1" spans="2:21">
      <c r="B1876" s="94"/>
      <c r="C1876" s="95"/>
      <c r="D1876" s="95"/>
      <c r="E1876" s="95"/>
      <c r="F1876" s="96"/>
      <c r="G1876" s="97"/>
      <c r="H1876" s="98"/>
      <c r="I1876" s="129" t="str">
        <f>IF(B1876="","",_xlfn.XLOOKUP(N1876,#REF!,#REF!))</f>
        <v/>
      </c>
      <c r="J1876" s="126" t="str">
        <f>IF(B1876="","",_xlfn.XLOOKUP(N1876,#REF!,冷暖工资表!B:B))</f>
        <v/>
      </c>
      <c r="K1876" s="126" t="str">
        <f t="shared" si="174"/>
        <v/>
      </c>
      <c r="L1876" s="126" t="str">
        <f t="shared" si="175"/>
        <v/>
      </c>
      <c r="M1876" s="126" t="str">
        <f>IF(Q1876="","",_xlfn.XLOOKUP(Q1876,立项!W:W,立项!H:H))</f>
        <v/>
      </c>
      <c r="N1876" s="130" t="str">
        <f t="shared" si="176"/>
        <v/>
      </c>
      <c r="O1876" s="130" t="str">
        <f t="shared" si="177"/>
        <v/>
      </c>
      <c r="P1876" s="131" t="str">
        <f t="shared" si="178"/>
        <v/>
      </c>
      <c r="Q1876" s="135" t="str">
        <f t="shared" si="179"/>
        <v/>
      </c>
      <c r="R1876" s="103"/>
      <c r="S1876" s="102"/>
      <c r="T1876" s="102"/>
      <c r="U1876" s="102"/>
    </row>
    <row r="1877" s="93" customFormat="1" customHeight="1" spans="2:21">
      <c r="B1877" s="94"/>
      <c r="C1877" s="95"/>
      <c r="D1877" s="95"/>
      <c r="E1877" s="95"/>
      <c r="F1877" s="96"/>
      <c r="G1877" s="97"/>
      <c r="H1877" s="98"/>
      <c r="I1877" s="129" t="str">
        <f>IF(B1877="","",_xlfn.XLOOKUP(N1877,#REF!,#REF!))</f>
        <v/>
      </c>
      <c r="J1877" s="126" t="str">
        <f>IF(B1877="","",_xlfn.XLOOKUP(N1877,#REF!,冷暖工资表!B:B))</f>
        <v/>
      </c>
      <c r="K1877" s="126" t="str">
        <f t="shared" si="174"/>
        <v/>
      </c>
      <c r="L1877" s="126" t="str">
        <f t="shared" si="175"/>
        <v/>
      </c>
      <c r="M1877" s="126" t="str">
        <f>IF(Q1877="","",_xlfn.XLOOKUP(Q1877,立项!W:W,立项!H:H))</f>
        <v/>
      </c>
      <c r="N1877" s="130" t="str">
        <f t="shared" si="176"/>
        <v/>
      </c>
      <c r="O1877" s="130" t="str">
        <f t="shared" si="177"/>
        <v/>
      </c>
      <c r="P1877" s="131" t="str">
        <f t="shared" si="178"/>
        <v/>
      </c>
      <c r="Q1877" s="135" t="str">
        <f t="shared" si="179"/>
        <v/>
      </c>
      <c r="R1877" s="103"/>
      <c r="S1877" s="102"/>
      <c r="T1877" s="102"/>
      <c r="U1877" s="102"/>
    </row>
    <row r="1878" s="93" customFormat="1" customHeight="1" spans="2:21">
      <c r="B1878" s="94"/>
      <c r="C1878" s="95"/>
      <c r="D1878" s="95"/>
      <c r="E1878" s="95"/>
      <c r="F1878" s="96"/>
      <c r="G1878" s="97"/>
      <c r="H1878" s="98"/>
      <c r="I1878" s="129" t="str">
        <f>IF(B1878="","",_xlfn.XLOOKUP(N1878,#REF!,#REF!))</f>
        <v/>
      </c>
      <c r="J1878" s="126" t="str">
        <f>IF(B1878="","",_xlfn.XLOOKUP(N1878,#REF!,冷暖工资表!B:B))</f>
        <v/>
      </c>
      <c r="K1878" s="126" t="str">
        <f t="shared" si="174"/>
        <v/>
      </c>
      <c r="L1878" s="126" t="str">
        <f t="shared" si="175"/>
        <v/>
      </c>
      <c r="M1878" s="126" t="str">
        <f>IF(Q1878="","",_xlfn.XLOOKUP(Q1878,立项!W:W,立项!H:H))</f>
        <v/>
      </c>
      <c r="N1878" s="130" t="str">
        <f t="shared" si="176"/>
        <v/>
      </c>
      <c r="O1878" s="130" t="str">
        <f t="shared" si="177"/>
        <v/>
      </c>
      <c r="P1878" s="131" t="str">
        <f t="shared" si="178"/>
        <v/>
      </c>
      <c r="Q1878" s="135" t="str">
        <f t="shared" si="179"/>
        <v/>
      </c>
      <c r="R1878" s="103"/>
      <c r="S1878" s="102"/>
      <c r="T1878" s="102"/>
      <c r="U1878" s="102"/>
    </row>
    <row r="1879" s="93" customFormat="1" customHeight="1" spans="2:21">
      <c r="B1879" s="94"/>
      <c r="C1879" s="95"/>
      <c r="D1879" s="95"/>
      <c r="E1879" s="95"/>
      <c r="F1879" s="96"/>
      <c r="G1879" s="97"/>
      <c r="H1879" s="98"/>
      <c r="I1879" s="129" t="str">
        <f>IF(B1879="","",_xlfn.XLOOKUP(N1879,#REF!,#REF!))</f>
        <v/>
      </c>
      <c r="J1879" s="126" t="str">
        <f>IF(B1879="","",_xlfn.XLOOKUP(N1879,#REF!,冷暖工资表!B:B))</f>
        <v/>
      </c>
      <c r="K1879" s="126" t="str">
        <f t="shared" si="174"/>
        <v/>
      </c>
      <c r="L1879" s="126" t="str">
        <f t="shared" si="175"/>
        <v/>
      </c>
      <c r="M1879" s="126" t="str">
        <f>IF(Q1879="","",_xlfn.XLOOKUP(Q1879,立项!W:W,立项!H:H))</f>
        <v/>
      </c>
      <c r="N1879" s="130" t="str">
        <f t="shared" si="176"/>
        <v/>
      </c>
      <c r="O1879" s="130" t="str">
        <f t="shared" si="177"/>
        <v/>
      </c>
      <c r="P1879" s="131" t="str">
        <f t="shared" si="178"/>
        <v/>
      </c>
      <c r="Q1879" s="135" t="str">
        <f t="shared" si="179"/>
        <v/>
      </c>
      <c r="R1879" s="103"/>
      <c r="S1879" s="102"/>
      <c r="T1879" s="102"/>
      <c r="U1879" s="102"/>
    </row>
    <row r="1880" s="93" customFormat="1" customHeight="1" spans="2:21">
      <c r="B1880" s="94"/>
      <c r="C1880" s="95"/>
      <c r="D1880" s="95"/>
      <c r="E1880" s="95"/>
      <c r="F1880" s="96"/>
      <c r="G1880" s="97"/>
      <c r="H1880" s="98"/>
      <c r="I1880" s="129" t="str">
        <f>IF(B1880="","",_xlfn.XLOOKUP(N1880,#REF!,#REF!))</f>
        <v/>
      </c>
      <c r="J1880" s="126" t="str">
        <f>IF(B1880="","",_xlfn.XLOOKUP(N1880,#REF!,冷暖工资表!B:B))</f>
        <v/>
      </c>
      <c r="K1880" s="126" t="str">
        <f t="shared" si="174"/>
        <v/>
      </c>
      <c r="L1880" s="126" t="str">
        <f t="shared" si="175"/>
        <v/>
      </c>
      <c r="M1880" s="126" t="str">
        <f>IF(Q1880="","",_xlfn.XLOOKUP(Q1880,立项!W:W,立项!H:H))</f>
        <v/>
      </c>
      <c r="N1880" s="130" t="str">
        <f t="shared" si="176"/>
        <v/>
      </c>
      <c r="O1880" s="130" t="str">
        <f t="shared" si="177"/>
        <v/>
      </c>
      <c r="P1880" s="131" t="str">
        <f t="shared" si="178"/>
        <v/>
      </c>
      <c r="Q1880" s="135" t="str">
        <f t="shared" si="179"/>
        <v/>
      </c>
      <c r="R1880" s="103"/>
      <c r="S1880" s="102"/>
      <c r="T1880" s="102"/>
      <c r="U1880" s="102"/>
    </row>
    <row r="1881" s="93" customFormat="1" customHeight="1" spans="2:21">
      <c r="B1881" s="94"/>
      <c r="C1881" s="95"/>
      <c r="D1881" s="95"/>
      <c r="E1881" s="95"/>
      <c r="F1881" s="96"/>
      <c r="G1881" s="97"/>
      <c r="H1881" s="98"/>
      <c r="I1881" s="129" t="str">
        <f>IF(B1881="","",_xlfn.XLOOKUP(N1881,#REF!,#REF!))</f>
        <v/>
      </c>
      <c r="J1881" s="126" t="str">
        <f>IF(B1881="","",_xlfn.XLOOKUP(N1881,#REF!,冷暖工资表!B:B))</f>
        <v/>
      </c>
      <c r="K1881" s="126" t="str">
        <f t="shared" si="174"/>
        <v/>
      </c>
      <c r="L1881" s="126" t="str">
        <f t="shared" si="175"/>
        <v/>
      </c>
      <c r="M1881" s="126" t="str">
        <f>IF(Q1881="","",_xlfn.XLOOKUP(Q1881,立项!W:W,立项!H:H))</f>
        <v/>
      </c>
      <c r="N1881" s="130" t="str">
        <f t="shared" si="176"/>
        <v/>
      </c>
      <c r="O1881" s="130" t="str">
        <f t="shared" si="177"/>
        <v/>
      </c>
      <c r="P1881" s="131" t="str">
        <f t="shared" si="178"/>
        <v/>
      </c>
      <c r="Q1881" s="135" t="str">
        <f t="shared" si="179"/>
        <v/>
      </c>
      <c r="R1881" s="103"/>
      <c r="S1881" s="102"/>
      <c r="T1881" s="102"/>
      <c r="U1881" s="102"/>
    </row>
    <row r="1882" s="93" customFormat="1" customHeight="1" spans="2:21">
      <c r="B1882" s="94"/>
      <c r="C1882" s="95"/>
      <c r="D1882" s="95"/>
      <c r="E1882" s="95"/>
      <c r="F1882" s="96"/>
      <c r="G1882" s="97"/>
      <c r="H1882" s="98"/>
      <c r="I1882" s="129" t="str">
        <f>IF(B1882="","",_xlfn.XLOOKUP(N1882,#REF!,#REF!))</f>
        <v/>
      </c>
      <c r="J1882" s="126" t="str">
        <f>IF(B1882="","",_xlfn.XLOOKUP(N1882,#REF!,冷暖工资表!B:B))</f>
        <v/>
      </c>
      <c r="K1882" s="126" t="str">
        <f t="shared" si="174"/>
        <v/>
      </c>
      <c r="L1882" s="126" t="str">
        <f t="shared" si="175"/>
        <v/>
      </c>
      <c r="M1882" s="126" t="str">
        <f>IF(Q1882="","",_xlfn.XLOOKUP(Q1882,立项!W:W,立项!H:H))</f>
        <v/>
      </c>
      <c r="N1882" s="130" t="str">
        <f t="shared" si="176"/>
        <v/>
      </c>
      <c r="O1882" s="130" t="str">
        <f t="shared" si="177"/>
        <v/>
      </c>
      <c r="P1882" s="131" t="str">
        <f t="shared" si="178"/>
        <v/>
      </c>
      <c r="Q1882" s="135" t="str">
        <f t="shared" si="179"/>
        <v/>
      </c>
      <c r="R1882" s="103"/>
      <c r="S1882" s="102"/>
      <c r="T1882" s="102"/>
      <c r="U1882" s="102"/>
    </row>
    <row r="1883" s="93" customFormat="1" customHeight="1" spans="2:21">
      <c r="B1883" s="94"/>
      <c r="C1883" s="95"/>
      <c r="D1883" s="95"/>
      <c r="E1883" s="95"/>
      <c r="F1883" s="96"/>
      <c r="G1883" s="97"/>
      <c r="H1883" s="98"/>
      <c r="I1883" s="129" t="str">
        <f>IF(B1883="","",_xlfn.XLOOKUP(N1883,#REF!,#REF!))</f>
        <v/>
      </c>
      <c r="J1883" s="126" t="str">
        <f>IF(B1883="","",_xlfn.XLOOKUP(N1883,#REF!,冷暖工资表!B:B))</f>
        <v/>
      </c>
      <c r="K1883" s="126" t="str">
        <f t="shared" si="174"/>
        <v/>
      </c>
      <c r="L1883" s="126" t="str">
        <f t="shared" si="175"/>
        <v/>
      </c>
      <c r="M1883" s="126" t="str">
        <f>IF(Q1883="","",_xlfn.XLOOKUP(Q1883,立项!W:W,立项!H:H))</f>
        <v/>
      </c>
      <c r="N1883" s="130" t="str">
        <f t="shared" si="176"/>
        <v/>
      </c>
      <c r="O1883" s="130" t="str">
        <f t="shared" si="177"/>
        <v/>
      </c>
      <c r="P1883" s="131" t="str">
        <f t="shared" si="178"/>
        <v/>
      </c>
      <c r="Q1883" s="135" t="str">
        <f t="shared" si="179"/>
        <v/>
      </c>
      <c r="R1883" s="103"/>
      <c r="S1883" s="102"/>
      <c r="T1883" s="102"/>
      <c r="U1883" s="102"/>
    </row>
    <row r="1884" s="93" customFormat="1" customHeight="1" spans="2:21">
      <c r="B1884" s="94"/>
      <c r="C1884" s="95"/>
      <c r="D1884" s="95"/>
      <c r="E1884" s="95"/>
      <c r="F1884" s="96"/>
      <c r="G1884" s="97"/>
      <c r="H1884" s="98"/>
      <c r="I1884" s="129" t="str">
        <f>IF(B1884="","",_xlfn.XLOOKUP(N1884,#REF!,#REF!))</f>
        <v/>
      </c>
      <c r="J1884" s="126" t="str">
        <f>IF(B1884="","",_xlfn.XLOOKUP(N1884,#REF!,冷暖工资表!B:B))</f>
        <v/>
      </c>
      <c r="K1884" s="126" t="str">
        <f t="shared" si="174"/>
        <v/>
      </c>
      <c r="L1884" s="126" t="str">
        <f t="shared" si="175"/>
        <v/>
      </c>
      <c r="M1884" s="126" t="str">
        <f>IF(Q1884="","",_xlfn.XLOOKUP(Q1884,立项!W:W,立项!H:H))</f>
        <v/>
      </c>
      <c r="N1884" s="130" t="str">
        <f t="shared" si="176"/>
        <v/>
      </c>
      <c r="O1884" s="130" t="str">
        <f t="shared" si="177"/>
        <v/>
      </c>
      <c r="P1884" s="131" t="str">
        <f t="shared" si="178"/>
        <v/>
      </c>
      <c r="Q1884" s="135" t="str">
        <f t="shared" si="179"/>
        <v/>
      </c>
      <c r="R1884" s="103"/>
      <c r="S1884" s="102"/>
      <c r="T1884" s="102"/>
      <c r="U1884" s="102"/>
    </row>
    <row r="1885" s="93" customFormat="1" customHeight="1" spans="2:21">
      <c r="B1885" s="94"/>
      <c r="C1885" s="95"/>
      <c r="D1885" s="95"/>
      <c r="E1885" s="95"/>
      <c r="F1885" s="96"/>
      <c r="G1885" s="97"/>
      <c r="H1885" s="98"/>
      <c r="I1885" s="129" t="str">
        <f>IF(B1885="","",_xlfn.XLOOKUP(N1885,#REF!,#REF!))</f>
        <v/>
      </c>
      <c r="J1885" s="126" t="str">
        <f>IF(B1885="","",_xlfn.XLOOKUP(N1885,#REF!,冷暖工资表!B:B))</f>
        <v/>
      </c>
      <c r="K1885" s="126" t="str">
        <f t="shared" si="174"/>
        <v/>
      </c>
      <c r="L1885" s="126" t="str">
        <f t="shared" si="175"/>
        <v/>
      </c>
      <c r="M1885" s="126" t="str">
        <f>IF(Q1885="","",_xlfn.XLOOKUP(Q1885,立项!W:W,立项!H:H))</f>
        <v/>
      </c>
      <c r="N1885" s="130" t="str">
        <f t="shared" si="176"/>
        <v/>
      </c>
      <c r="O1885" s="130" t="str">
        <f t="shared" si="177"/>
        <v/>
      </c>
      <c r="P1885" s="131" t="str">
        <f t="shared" si="178"/>
        <v/>
      </c>
      <c r="Q1885" s="135" t="str">
        <f t="shared" si="179"/>
        <v/>
      </c>
      <c r="R1885" s="103"/>
      <c r="S1885" s="102"/>
      <c r="T1885" s="102"/>
      <c r="U1885" s="102"/>
    </row>
    <row r="1886" s="93" customFormat="1" customHeight="1" spans="2:21">
      <c r="B1886" s="94"/>
      <c r="C1886" s="95"/>
      <c r="D1886" s="95"/>
      <c r="E1886" s="95"/>
      <c r="F1886" s="96"/>
      <c r="G1886" s="97"/>
      <c r="H1886" s="98"/>
      <c r="I1886" s="129" t="str">
        <f>IF(B1886="","",_xlfn.XLOOKUP(N1886,#REF!,#REF!))</f>
        <v/>
      </c>
      <c r="J1886" s="126" t="str">
        <f>IF(B1886="","",_xlfn.XLOOKUP(N1886,#REF!,冷暖工资表!B:B))</f>
        <v/>
      </c>
      <c r="K1886" s="126" t="str">
        <f t="shared" si="174"/>
        <v/>
      </c>
      <c r="L1886" s="126" t="str">
        <f t="shared" si="175"/>
        <v/>
      </c>
      <c r="M1886" s="126" t="str">
        <f>IF(Q1886="","",_xlfn.XLOOKUP(Q1886,立项!W:W,立项!H:H))</f>
        <v/>
      </c>
      <c r="N1886" s="130" t="str">
        <f t="shared" si="176"/>
        <v/>
      </c>
      <c r="O1886" s="130" t="str">
        <f t="shared" si="177"/>
        <v/>
      </c>
      <c r="P1886" s="131" t="str">
        <f t="shared" si="178"/>
        <v/>
      </c>
      <c r="Q1886" s="135" t="str">
        <f t="shared" si="179"/>
        <v/>
      </c>
      <c r="R1886" s="103"/>
      <c r="S1886" s="102"/>
      <c r="T1886" s="102"/>
      <c r="U1886" s="102"/>
    </row>
    <row r="1887" s="93" customFormat="1" customHeight="1" spans="2:21">
      <c r="B1887" s="94"/>
      <c r="C1887" s="95"/>
      <c r="D1887" s="95"/>
      <c r="E1887" s="95"/>
      <c r="F1887" s="96"/>
      <c r="G1887" s="97"/>
      <c r="H1887" s="98"/>
      <c r="I1887" s="129" t="str">
        <f>IF(B1887="","",_xlfn.XLOOKUP(N1887,#REF!,#REF!))</f>
        <v/>
      </c>
      <c r="J1887" s="126" t="str">
        <f>IF(B1887="","",_xlfn.XLOOKUP(N1887,#REF!,冷暖工资表!B:B))</f>
        <v/>
      </c>
      <c r="K1887" s="126" t="str">
        <f t="shared" si="174"/>
        <v/>
      </c>
      <c r="L1887" s="126" t="str">
        <f t="shared" si="175"/>
        <v/>
      </c>
      <c r="M1887" s="126" t="str">
        <f>IF(Q1887="","",_xlfn.XLOOKUP(Q1887,立项!W:W,立项!H:H))</f>
        <v/>
      </c>
      <c r="N1887" s="130" t="str">
        <f t="shared" si="176"/>
        <v/>
      </c>
      <c r="O1887" s="130" t="str">
        <f t="shared" si="177"/>
        <v/>
      </c>
      <c r="P1887" s="131" t="str">
        <f t="shared" si="178"/>
        <v/>
      </c>
      <c r="Q1887" s="135" t="str">
        <f t="shared" si="179"/>
        <v/>
      </c>
      <c r="R1887" s="103"/>
      <c r="S1887" s="102"/>
      <c r="T1887" s="102"/>
      <c r="U1887" s="102"/>
    </row>
    <row r="1888" s="93" customFormat="1" customHeight="1" spans="2:21">
      <c r="B1888" s="94"/>
      <c r="C1888" s="95"/>
      <c r="D1888" s="95"/>
      <c r="E1888" s="95"/>
      <c r="F1888" s="96"/>
      <c r="G1888" s="97"/>
      <c r="H1888" s="98"/>
      <c r="I1888" s="129" t="str">
        <f>IF(B1888="","",_xlfn.XLOOKUP(N1888,#REF!,#REF!))</f>
        <v/>
      </c>
      <c r="J1888" s="126" t="str">
        <f>IF(B1888="","",_xlfn.XLOOKUP(N1888,#REF!,冷暖工资表!B:B))</f>
        <v/>
      </c>
      <c r="K1888" s="126" t="str">
        <f t="shared" si="174"/>
        <v/>
      </c>
      <c r="L1888" s="126" t="str">
        <f t="shared" si="175"/>
        <v/>
      </c>
      <c r="M1888" s="126" t="str">
        <f>IF(Q1888="","",_xlfn.XLOOKUP(Q1888,立项!W:W,立项!H:H))</f>
        <v/>
      </c>
      <c r="N1888" s="130" t="str">
        <f t="shared" si="176"/>
        <v/>
      </c>
      <c r="O1888" s="130" t="str">
        <f t="shared" si="177"/>
        <v/>
      </c>
      <c r="P1888" s="131" t="str">
        <f t="shared" si="178"/>
        <v/>
      </c>
      <c r="Q1888" s="135" t="str">
        <f t="shared" si="179"/>
        <v/>
      </c>
      <c r="R1888" s="103"/>
      <c r="S1888" s="102"/>
      <c r="T1888" s="102"/>
      <c r="U1888" s="102"/>
    </row>
    <row r="1889" s="93" customFormat="1" customHeight="1" spans="2:21">
      <c r="B1889" s="94"/>
      <c r="C1889" s="95"/>
      <c r="D1889" s="95"/>
      <c r="E1889" s="95"/>
      <c r="F1889" s="96"/>
      <c r="G1889" s="97"/>
      <c r="H1889" s="98"/>
      <c r="I1889" s="129" t="str">
        <f>IF(B1889="","",_xlfn.XLOOKUP(N1889,#REF!,#REF!))</f>
        <v/>
      </c>
      <c r="J1889" s="126" t="str">
        <f>IF(B1889="","",_xlfn.XLOOKUP(N1889,#REF!,冷暖工资表!B:B))</f>
        <v/>
      </c>
      <c r="K1889" s="126" t="str">
        <f t="shared" si="174"/>
        <v/>
      </c>
      <c r="L1889" s="126" t="str">
        <f t="shared" si="175"/>
        <v/>
      </c>
      <c r="M1889" s="126" t="str">
        <f>IF(Q1889="","",_xlfn.XLOOKUP(Q1889,立项!W:W,立项!H:H))</f>
        <v/>
      </c>
      <c r="N1889" s="130" t="str">
        <f t="shared" si="176"/>
        <v/>
      </c>
      <c r="O1889" s="130" t="str">
        <f t="shared" si="177"/>
        <v/>
      </c>
      <c r="P1889" s="131" t="str">
        <f t="shared" si="178"/>
        <v/>
      </c>
      <c r="Q1889" s="135" t="str">
        <f t="shared" si="179"/>
        <v/>
      </c>
      <c r="R1889" s="103"/>
      <c r="S1889" s="102"/>
      <c r="T1889" s="102"/>
      <c r="U1889" s="102"/>
    </row>
    <row r="1890" s="93" customFormat="1" customHeight="1" spans="2:21">
      <c r="B1890" s="94"/>
      <c r="C1890" s="95"/>
      <c r="D1890" s="95"/>
      <c r="E1890" s="95"/>
      <c r="F1890" s="96"/>
      <c r="G1890" s="97"/>
      <c r="H1890" s="98"/>
      <c r="I1890" s="129" t="str">
        <f>IF(B1890="","",_xlfn.XLOOKUP(N1890,#REF!,#REF!))</f>
        <v/>
      </c>
      <c r="J1890" s="126" t="str">
        <f>IF(B1890="","",_xlfn.XLOOKUP(N1890,#REF!,冷暖工资表!B:B))</f>
        <v/>
      </c>
      <c r="K1890" s="126" t="str">
        <f t="shared" si="174"/>
        <v/>
      </c>
      <c r="L1890" s="126" t="str">
        <f t="shared" si="175"/>
        <v/>
      </c>
      <c r="M1890" s="126" t="str">
        <f>IF(Q1890="","",_xlfn.XLOOKUP(Q1890,立项!W:W,立项!H:H))</f>
        <v/>
      </c>
      <c r="N1890" s="130" t="str">
        <f t="shared" si="176"/>
        <v/>
      </c>
      <c r="O1890" s="130" t="str">
        <f t="shared" si="177"/>
        <v/>
      </c>
      <c r="P1890" s="131" t="str">
        <f t="shared" si="178"/>
        <v/>
      </c>
      <c r="Q1890" s="135" t="str">
        <f t="shared" si="179"/>
        <v/>
      </c>
      <c r="R1890" s="103"/>
      <c r="S1890" s="102"/>
      <c r="T1890" s="102"/>
      <c r="U1890" s="102"/>
    </row>
    <row r="1891" s="93" customFormat="1" customHeight="1" spans="2:21">
      <c r="B1891" s="94"/>
      <c r="C1891" s="95"/>
      <c r="D1891" s="95"/>
      <c r="E1891" s="95"/>
      <c r="F1891" s="96"/>
      <c r="G1891" s="97"/>
      <c r="H1891" s="98"/>
      <c r="I1891" s="129" t="str">
        <f>IF(B1891="","",_xlfn.XLOOKUP(N1891,#REF!,#REF!))</f>
        <v/>
      </c>
      <c r="J1891" s="126" t="str">
        <f>IF(B1891="","",_xlfn.XLOOKUP(N1891,#REF!,冷暖工资表!B:B))</f>
        <v/>
      </c>
      <c r="K1891" s="126" t="str">
        <f t="shared" si="174"/>
        <v/>
      </c>
      <c r="L1891" s="126" t="str">
        <f t="shared" si="175"/>
        <v/>
      </c>
      <c r="M1891" s="126" t="str">
        <f>IF(Q1891="","",_xlfn.XLOOKUP(Q1891,立项!W:W,立项!H:H))</f>
        <v/>
      </c>
      <c r="N1891" s="130" t="str">
        <f t="shared" si="176"/>
        <v/>
      </c>
      <c r="O1891" s="130" t="str">
        <f t="shared" si="177"/>
        <v/>
      </c>
      <c r="P1891" s="131" t="str">
        <f t="shared" si="178"/>
        <v/>
      </c>
      <c r="Q1891" s="135" t="str">
        <f t="shared" si="179"/>
        <v/>
      </c>
      <c r="R1891" s="103"/>
      <c r="S1891" s="102"/>
      <c r="T1891" s="102"/>
      <c r="U1891" s="102"/>
    </row>
    <row r="1892" s="93" customFormat="1" customHeight="1" spans="2:21">
      <c r="B1892" s="94"/>
      <c r="C1892" s="95"/>
      <c r="D1892" s="95"/>
      <c r="E1892" s="95"/>
      <c r="F1892" s="96"/>
      <c r="G1892" s="97"/>
      <c r="H1892" s="98"/>
      <c r="I1892" s="129" t="str">
        <f>IF(B1892="","",_xlfn.XLOOKUP(N1892,#REF!,#REF!))</f>
        <v/>
      </c>
      <c r="J1892" s="126" t="str">
        <f>IF(B1892="","",_xlfn.XLOOKUP(N1892,#REF!,冷暖工资表!B:B))</f>
        <v/>
      </c>
      <c r="K1892" s="126" t="str">
        <f t="shared" si="174"/>
        <v/>
      </c>
      <c r="L1892" s="126" t="str">
        <f t="shared" si="175"/>
        <v/>
      </c>
      <c r="M1892" s="126" t="str">
        <f>IF(Q1892="","",_xlfn.XLOOKUP(Q1892,立项!W:W,立项!H:H))</f>
        <v/>
      </c>
      <c r="N1892" s="130" t="str">
        <f t="shared" si="176"/>
        <v/>
      </c>
      <c r="O1892" s="130" t="str">
        <f t="shared" si="177"/>
        <v/>
      </c>
      <c r="P1892" s="131" t="str">
        <f t="shared" si="178"/>
        <v/>
      </c>
      <c r="Q1892" s="135" t="str">
        <f t="shared" si="179"/>
        <v/>
      </c>
      <c r="R1892" s="103"/>
      <c r="S1892" s="102"/>
      <c r="T1892" s="102"/>
      <c r="U1892" s="102"/>
    </row>
    <row r="1893" s="93" customFormat="1" customHeight="1" spans="2:21">
      <c r="B1893" s="94"/>
      <c r="C1893" s="95"/>
      <c r="D1893" s="95"/>
      <c r="E1893" s="95"/>
      <c r="F1893" s="96"/>
      <c r="G1893" s="97"/>
      <c r="H1893" s="98"/>
      <c r="I1893" s="129" t="str">
        <f>IF(B1893="","",_xlfn.XLOOKUP(N1893,#REF!,#REF!))</f>
        <v/>
      </c>
      <c r="J1893" s="126" t="str">
        <f>IF(B1893="","",_xlfn.XLOOKUP(N1893,#REF!,冷暖工资表!B:B))</f>
        <v/>
      </c>
      <c r="K1893" s="126" t="str">
        <f t="shared" si="174"/>
        <v/>
      </c>
      <c r="L1893" s="126" t="str">
        <f t="shared" si="175"/>
        <v/>
      </c>
      <c r="M1893" s="126" t="str">
        <f>IF(Q1893="","",_xlfn.XLOOKUP(Q1893,立项!W:W,立项!H:H))</f>
        <v/>
      </c>
      <c r="N1893" s="130" t="str">
        <f t="shared" si="176"/>
        <v/>
      </c>
      <c r="O1893" s="130" t="str">
        <f t="shared" si="177"/>
        <v/>
      </c>
      <c r="P1893" s="131" t="str">
        <f t="shared" si="178"/>
        <v/>
      </c>
      <c r="Q1893" s="135" t="str">
        <f t="shared" si="179"/>
        <v/>
      </c>
      <c r="R1893" s="103"/>
      <c r="S1893" s="102"/>
      <c r="T1893" s="102"/>
      <c r="U1893" s="102"/>
    </row>
    <row r="1894" s="93" customFormat="1" customHeight="1" spans="2:21">
      <c r="B1894" s="94"/>
      <c r="C1894" s="95"/>
      <c r="D1894" s="95"/>
      <c r="E1894" s="95"/>
      <c r="F1894" s="96"/>
      <c r="G1894" s="97"/>
      <c r="H1894" s="98"/>
      <c r="I1894" s="129" t="str">
        <f>IF(B1894="","",_xlfn.XLOOKUP(N1894,#REF!,#REF!))</f>
        <v/>
      </c>
      <c r="J1894" s="126" t="str">
        <f>IF(B1894="","",_xlfn.XLOOKUP(N1894,#REF!,冷暖工资表!B:B))</f>
        <v/>
      </c>
      <c r="K1894" s="126" t="str">
        <f t="shared" si="174"/>
        <v/>
      </c>
      <c r="L1894" s="126" t="str">
        <f t="shared" si="175"/>
        <v/>
      </c>
      <c r="M1894" s="126" t="str">
        <f>IF(Q1894="","",_xlfn.XLOOKUP(Q1894,立项!W:W,立项!H:H))</f>
        <v/>
      </c>
      <c r="N1894" s="130" t="str">
        <f t="shared" si="176"/>
        <v/>
      </c>
      <c r="O1894" s="130" t="str">
        <f t="shared" si="177"/>
        <v/>
      </c>
      <c r="P1894" s="131" t="str">
        <f t="shared" si="178"/>
        <v/>
      </c>
      <c r="Q1894" s="135" t="str">
        <f t="shared" si="179"/>
        <v/>
      </c>
      <c r="R1894" s="103"/>
      <c r="S1894" s="102"/>
      <c r="T1894" s="102"/>
      <c r="U1894" s="102"/>
    </row>
    <row r="1895" s="93" customFormat="1" customHeight="1" spans="2:21">
      <c r="B1895" s="94"/>
      <c r="C1895" s="95"/>
      <c r="D1895" s="95"/>
      <c r="E1895" s="95"/>
      <c r="F1895" s="96"/>
      <c r="G1895" s="97"/>
      <c r="H1895" s="98"/>
      <c r="I1895" s="129" t="str">
        <f>IF(B1895="","",_xlfn.XLOOKUP(N1895,#REF!,#REF!))</f>
        <v/>
      </c>
      <c r="J1895" s="126" t="str">
        <f>IF(B1895="","",_xlfn.XLOOKUP(N1895,#REF!,冷暖工资表!B:B))</f>
        <v/>
      </c>
      <c r="K1895" s="126" t="str">
        <f t="shared" si="174"/>
        <v/>
      </c>
      <c r="L1895" s="126" t="str">
        <f t="shared" si="175"/>
        <v/>
      </c>
      <c r="M1895" s="126" t="str">
        <f>IF(Q1895="","",_xlfn.XLOOKUP(Q1895,立项!W:W,立项!H:H))</f>
        <v/>
      </c>
      <c r="N1895" s="130" t="str">
        <f t="shared" si="176"/>
        <v/>
      </c>
      <c r="O1895" s="130" t="str">
        <f t="shared" si="177"/>
        <v/>
      </c>
      <c r="P1895" s="131" t="str">
        <f t="shared" si="178"/>
        <v/>
      </c>
      <c r="Q1895" s="135" t="str">
        <f t="shared" si="179"/>
        <v/>
      </c>
      <c r="R1895" s="103"/>
      <c r="S1895" s="102"/>
      <c r="T1895" s="102"/>
      <c r="U1895" s="102"/>
    </row>
    <row r="1896" s="93" customFormat="1" customHeight="1" spans="2:21">
      <c r="B1896" s="94"/>
      <c r="C1896" s="95"/>
      <c r="D1896" s="95"/>
      <c r="E1896" s="95"/>
      <c r="F1896" s="96"/>
      <c r="G1896" s="97"/>
      <c r="H1896" s="98"/>
      <c r="I1896" s="129" t="str">
        <f>IF(B1896="","",_xlfn.XLOOKUP(N1896,#REF!,#REF!))</f>
        <v/>
      </c>
      <c r="J1896" s="126" t="str">
        <f>IF(B1896="","",_xlfn.XLOOKUP(N1896,#REF!,冷暖工资表!B:B))</f>
        <v/>
      </c>
      <c r="K1896" s="126" t="str">
        <f t="shared" si="174"/>
        <v/>
      </c>
      <c r="L1896" s="126" t="str">
        <f t="shared" si="175"/>
        <v/>
      </c>
      <c r="M1896" s="126" t="str">
        <f>IF(Q1896="","",_xlfn.XLOOKUP(Q1896,立项!W:W,立项!H:H))</f>
        <v/>
      </c>
      <c r="N1896" s="130" t="str">
        <f t="shared" si="176"/>
        <v/>
      </c>
      <c r="O1896" s="130" t="str">
        <f t="shared" si="177"/>
        <v/>
      </c>
      <c r="P1896" s="131" t="str">
        <f t="shared" si="178"/>
        <v/>
      </c>
      <c r="Q1896" s="135" t="str">
        <f t="shared" si="179"/>
        <v/>
      </c>
      <c r="R1896" s="103"/>
      <c r="S1896" s="102"/>
      <c r="T1896" s="102"/>
      <c r="U1896" s="102"/>
    </row>
    <row r="1897" s="93" customFormat="1" customHeight="1" spans="2:21">
      <c r="B1897" s="94"/>
      <c r="C1897" s="95"/>
      <c r="D1897" s="95"/>
      <c r="E1897" s="95"/>
      <c r="F1897" s="96"/>
      <c r="G1897" s="97"/>
      <c r="H1897" s="98"/>
      <c r="I1897" s="129" t="str">
        <f>IF(B1897="","",_xlfn.XLOOKUP(N1897,#REF!,#REF!))</f>
        <v/>
      </c>
      <c r="J1897" s="126" t="str">
        <f>IF(B1897="","",_xlfn.XLOOKUP(N1897,#REF!,冷暖工资表!B:B))</f>
        <v/>
      </c>
      <c r="K1897" s="126" t="str">
        <f t="shared" si="174"/>
        <v/>
      </c>
      <c r="L1897" s="126" t="str">
        <f t="shared" si="175"/>
        <v/>
      </c>
      <c r="M1897" s="126" t="str">
        <f>IF(Q1897="","",_xlfn.XLOOKUP(Q1897,立项!W:W,立项!H:H))</f>
        <v/>
      </c>
      <c r="N1897" s="130" t="str">
        <f t="shared" si="176"/>
        <v/>
      </c>
      <c r="O1897" s="130" t="str">
        <f t="shared" si="177"/>
        <v/>
      </c>
      <c r="P1897" s="131" t="str">
        <f t="shared" si="178"/>
        <v/>
      </c>
      <c r="Q1897" s="135" t="str">
        <f t="shared" si="179"/>
        <v/>
      </c>
      <c r="R1897" s="103"/>
      <c r="S1897" s="102"/>
      <c r="T1897" s="102"/>
      <c r="U1897" s="102"/>
    </row>
    <row r="1898" s="93" customFormat="1" customHeight="1" spans="2:21">
      <c r="B1898" s="94"/>
      <c r="C1898" s="95"/>
      <c r="D1898" s="95"/>
      <c r="E1898" s="95"/>
      <c r="F1898" s="96"/>
      <c r="G1898" s="97"/>
      <c r="H1898" s="98"/>
      <c r="I1898" s="129" t="str">
        <f>IF(B1898="","",_xlfn.XLOOKUP(N1898,#REF!,#REF!))</f>
        <v/>
      </c>
      <c r="J1898" s="126" t="str">
        <f>IF(B1898="","",_xlfn.XLOOKUP(N1898,#REF!,冷暖工资表!B:B))</f>
        <v/>
      </c>
      <c r="K1898" s="126" t="str">
        <f t="shared" si="174"/>
        <v/>
      </c>
      <c r="L1898" s="126" t="str">
        <f t="shared" si="175"/>
        <v/>
      </c>
      <c r="M1898" s="126" t="str">
        <f>IF(Q1898="","",_xlfn.XLOOKUP(Q1898,立项!W:W,立项!H:H))</f>
        <v/>
      </c>
      <c r="N1898" s="130" t="str">
        <f t="shared" si="176"/>
        <v/>
      </c>
      <c r="O1898" s="130" t="str">
        <f t="shared" si="177"/>
        <v/>
      </c>
      <c r="P1898" s="131" t="str">
        <f t="shared" si="178"/>
        <v/>
      </c>
      <c r="Q1898" s="135" t="str">
        <f t="shared" si="179"/>
        <v/>
      </c>
      <c r="R1898" s="103"/>
      <c r="S1898" s="102"/>
      <c r="T1898" s="102"/>
      <c r="U1898" s="102"/>
    </row>
    <row r="1899" s="93" customFormat="1" customHeight="1" spans="2:21">
      <c r="B1899" s="94"/>
      <c r="C1899" s="95"/>
      <c r="D1899" s="95"/>
      <c r="E1899" s="95"/>
      <c r="F1899" s="96"/>
      <c r="G1899" s="97"/>
      <c r="H1899" s="98"/>
      <c r="I1899" s="129" t="str">
        <f>IF(B1899="","",_xlfn.XLOOKUP(N1899,#REF!,#REF!))</f>
        <v/>
      </c>
      <c r="J1899" s="126" t="str">
        <f>IF(B1899="","",_xlfn.XLOOKUP(N1899,#REF!,冷暖工资表!B:B))</f>
        <v/>
      </c>
      <c r="K1899" s="126" t="str">
        <f t="shared" si="174"/>
        <v/>
      </c>
      <c r="L1899" s="126" t="str">
        <f t="shared" si="175"/>
        <v/>
      </c>
      <c r="M1899" s="126" t="str">
        <f>IF(Q1899="","",_xlfn.XLOOKUP(Q1899,立项!W:W,立项!H:H))</f>
        <v/>
      </c>
      <c r="N1899" s="130" t="str">
        <f t="shared" si="176"/>
        <v/>
      </c>
      <c r="O1899" s="130" t="str">
        <f t="shared" si="177"/>
        <v/>
      </c>
      <c r="P1899" s="131" t="str">
        <f t="shared" si="178"/>
        <v/>
      </c>
      <c r="Q1899" s="135" t="str">
        <f t="shared" si="179"/>
        <v/>
      </c>
      <c r="R1899" s="103"/>
      <c r="S1899" s="102"/>
      <c r="T1899" s="102"/>
      <c r="U1899" s="102"/>
    </row>
    <row r="1900" s="93" customFormat="1" customHeight="1" spans="2:21">
      <c r="B1900" s="94"/>
      <c r="C1900" s="95"/>
      <c r="D1900" s="95"/>
      <c r="E1900" s="95"/>
      <c r="F1900" s="96"/>
      <c r="G1900" s="97"/>
      <c r="H1900" s="98"/>
      <c r="I1900" s="129" t="str">
        <f>IF(B1900="","",_xlfn.XLOOKUP(N1900,#REF!,#REF!))</f>
        <v/>
      </c>
      <c r="J1900" s="126" t="str">
        <f>IF(B1900="","",_xlfn.XLOOKUP(N1900,#REF!,冷暖工资表!B:B))</f>
        <v/>
      </c>
      <c r="K1900" s="126" t="str">
        <f t="shared" si="174"/>
        <v/>
      </c>
      <c r="L1900" s="126" t="str">
        <f t="shared" si="175"/>
        <v/>
      </c>
      <c r="M1900" s="126" t="str">
        <f>IF(Q1900="","",_xlfn.XLOOKUP(Q1900,立项!W:W,立项!H:H))</f>
        <v/>
      </c>
      <c r="N1900" s="130" t="str">
        <f t="shared" si="176"/>
        <v/>
      </c>
      <c r="O1900" s="130" t="str">
        <f t="shared" si="177"/>
        <v/>
      </c>
      <c r="P1900" s="131" t="str">
        <f t="shared" si="178"/>
        <v/>
      </c>
      <c r="Q1900" s="135" t="str">
        <f t="shared" si="179"/>
        <v/>
      </c>
      <c r="R1900" s="103"/>
      <c r="S1900" s="102"/>
      <c r="T1900" s="102"/>
      <c r="U1900" s="102"/>
    </row>
    <row r="1901" s="93" customFormat="1" customHeight="1" spans="2:21">
      <c r="B1901" s="94"/>
      <c r="C1901" s="95"/>
      <c r="D1901" s="95"/>
      <c r="E1901" s="95"/>
      <c r="F1901" s="96"/>
      <c r="G1901" s="97"/>
      <c r="H1901" s="98"/>
      <c r="I1901" s="129" t="str">
        <f>IF(B1901="","",_xlfn.XLOOKUP(N1901,#REF!,#REF!))</f>
        <v/>
      </c>
      <c r="J1901" s="126" t="str">
        <f>IF(B1901="","",_xlfn.XLOOKUP(N1901,#REF!,冷暖工资表!B:B))</f>
        <v/>
      </c>
      <c r="K1901" s="126" t="str">
        <f t="shared" si="174"/>
        <v/>
      </c>
      <c r="L1901" s="126" t="str">
        <f t="shared" si="175"/>
        <v/>
      </c>
      <c r="M1901" s="126" t="str">
        <f>IF(Q1901="","",_xlfn.XLOOKUP(Q1901,立项!W:W,立项!H:H))</f>
        <v/>
      </c>
      <c r="N1901" s="130" t="str">
        <f t="shared" si="176"/>
        <v/>
      </c>
      <c r="O1901" s="130" t="str">
        <f t="shared" si="177"/>
        <v/>
      </c>
      <c r="P1901" s="131" t="str">
        <f t="shared" si="178"/>
        <v/>
      </c>
      <c r="Q1901" s="135" t="str">
        <f t="shared" si="179"/>
        <v/>
      </c>
      <c r="R1901" s="103"/>
      <c r="S1901" s="102"/>
      <c r="T1901" s="102"/>
      <c r="U1901" s="102"/>
    </row>
    <row r="1902" s="93" customFormat="1" customHeight="1" spans="2:21">
      <c r="B1902" s="94"/>
      <c r="C1902" s="95"/>
      <c r="D1902" s="95"/>
      <c r="E1902" s="95"/>
      <c r="F1902" s="96"/>
      <c r="G1902" s="97"/>
      <c r="H1902" s="98"/>
      <c r="I1902" s="129" t="str">
        <f>IF(B1902="","",_xlfn.XLOOKUP(N1902,#REF!,#REF!))</f>
        <v/>
      </c>
      <c r="J1902" s="126" t="str">
        <f>IF(B1902="","",_xlfn.XLOOKUP(N1902,#REF!,冷暖工资表!B:B))</f>
        <v/>
      </c>
      <c r="K1902" s="126" t="str">
        <f t="shared" si="174"/>
        <v/>
      </c>
      <c r="L1902" s="126" t="str">
        <f t="shared" si="175"/>
        <v/>
      </c>
      <c r="M1902" s="126" t="str">
        <f>IF(Q1902="","",_xlfn.XLOOKUP(Q1902,立项!W:W,立项!H:H))</f>
        <v/>
      </c>
      <c r="N1902" s="130" t="str">
        <f t="shared" si="176"/>
        <v/>
      </c>
      <c r="O1902" s="130" t="str">
        <f t="shared" si="177"/>
        <v/>
      </c>
      <c r="P1902" s="131" t="str">
        <f t="shared" si="178"/>
        <v/>
      </c>
      <c r="Q1902" s="135" t="str">
        <f t="shared" si="179"/>
        <v/>
      </c>
      <c r="R1902" s="103"/>
      <c r="S1902" s="102"/>
      <c r="T1902" s="102"/>
      <c r="U1902" s="102"/>
    </row>
    <row r="1903" s="93" customFormat="1" customHeight="1" spans="2:21">
      <c r="B1903" s="94"/>
      <c r="C1903" s="95"/>
      <c r="D1903" s="95"/>
      <c r="E1903" s="95"/>
      <c r="F1903" s="96"/>
      <c r="G1903" s="97"/>
      <c r="H1903" s="98"/>
      <c r="I1903" s="129" t="str">
        <f>IF(B1903="","",_xlfn.XLOOKUP(N1903,#REF!,#REF!))</f>
        <v/>
      </c>
      <c r="J1903" s="126" t="str">
        <f>IF(B1903="","",_xlfn.XLOOKUP(N1903,#REF!,冷暖工资表!B:B))</f>
        <v/>
      </c>
      <c r="K1903" s="126" t="str">
        <f t="shared" si="174"/>
        <v/>
      </c>
      <c r="L1903" s="126" t="str">
        <f t="shared" si="175"/>
        <v/>
      </c>
      <c r="M1903" s="126" t="str">
        <f>IF(Q1903="","",_xlfn.XLOOKUP(Q1903,立项!W:W,立项!H:H))</f>
        <v/>
      </c>
      <c r="N1903" s="130" t="str">
        <f t="shared" si="176"/>
        <v/>
      </c>
      <c r="O1903" s="130" t="str">
        <f t="shared" si="177"/>
        <v/>
      </c>
      <c r="P1903" s="131" t="str">
        <f t="shared" si="178"/>
        <v/>
      </c>
      <c r="Q1903" s="135" t="str">
        <f t="shared" si="179"/>
        <v/>
      </c>
      <c r="R1903" s="103"/>
      <c r="S1903" s="102"/>
      <c r="T1903" s="102"/>
      <c r="U1903" s="102"/>
    </row>
    <row r="1904" s="93" customFormat="1" customHeight="1" spans="2:21">
      <c r="B1904" s="94"/>
      <c r="C1904" s="95"/>
      <c r="D1904" s="95"/>
      <c r="E1904" s="95"/>
      <c r="F1904" s="96"/>
      <c r="G1904" s="97"/>
      <c r="H1904" s="98"/>
      <c r="I1904" s="129" t="str">
        <f>IF(B1904="","",_xlfn.XLOOKUP(N1904,#REF!,#REF!))</f>
        <v/>
      </c>
      <c r="J1904" s="126" t="str">
        <f>IF(B1904="","",_xlfn.XLOOKUP(N1904,#REF!,冷暖工资表!B:B))</f>
        <v/>
      </c>
      <c r="K1904" s="126" t="str">
        <f t="shared" si="174"/>
        <v/>
      </c>
      <c r="L1904" s="126" t="str">
        <f t="shared" si="175"/>
        <v/>
      </c>
      <c r="M1904" s="126" t="str">
        <f>IF(Q1904="","",_xlfn.XLOOKUP(Q1904,立项!W:W,立项!H:H))</f>
        <v/>
      </c>
      <c r="N1904" s="130" t="str">
        <f t="shared" si="176"/>
        <v/>
      </c>
      <c r="O1904" s="130" t="str">
        <f t="shared" si="177"/>
        <v/>
      </c>
      <c r="P1904" s="131" t="str">
        <f t="shared" si="178"/>
        <v/>
      </c>
      <c r="Q1904" s="135" t="str">
        <f t="shared" si="179"/>
        <v/>
      </c>
      <c r="R1904" s="103"/>
      <c r="S1904" s="102"/>
      <c r="T1904" s="102"/>
      <c r="U1904" s="102"/>
    </row>
    <row r="1905" s="93" customFormat="1" customHeight="1" spans="2:21">
      <c r="B1905" s="94"/>
      <c r="C1905" s="95"/>
      <c r="D1905" s="95"/>
      <c r="E1905" s="95"/>
      <c r="F1905" s="96"/>
      <c r="G1905" s="97"/>
      <c r="H1905" s="98"/>
      <c r="I1905" s="129" t="str">
        <f>IF(B1905="","",_xlfn.XLOOKUP(N1905,#REF!,#REF!))</f>
        <v/>
      </c>
      <c r="J1905" s="126" t="str">
        <f>IF(B1905="","",_xlfn.XLOOKUP(N1905,#REF!,冷暖工资表!B:B))</f>
        <v/>
      </c>
      <c r="K1905" s="126" t="str">
        <f t="shared" si="174"/>
        <v/>
      </c>
      <c r="L1905" s="126" t="str">
        <f t="shared" si="175"/>
        <v/>
      </c>
      <c r="M1905" s="126" t="str">
        <f>IF(Q1905="","",_xlfn.XLOOKUP(Q1905,立项!W:W,立项!H:H))</f>
        <v/>
      </c>
      <c r="N1905" s="130" t="str">
        <f t="shared" si="176"/>
        <v/>
      </c>
      <c r="O1905" s="130" t="str">
        <f t="shared" si="177"/>
        <v/>
      </c>
      <c r="P1905" s="131" t="str">
        <f t="shared" si="178"/>
        <v/>
      </c>
      <c r="Q1905" s="135" t="str">
        <f t="shared" si="179"/>
        <v/>
      </c>
      <c r="R1905" s="103"/>
      <c r="S1905" s="102"/>
      <c r="T1905" s="102"/>
      <c r="U1905" s="102"/>
    </row>
    <row r="1906" s="93" customFormat="1" customHeight="1" spans="2:21">
      <c r="B1906" s="94"/>
      <c r="C1906" s="95"/>
      <c r="D1906" s="95"/>
      <c r="E1906" s="95"/>
      <c r="F1906" s="96"/>
      <c r="G1906" s="97"/>
      <c r="H1906" s="98"/>
      <c r="I1906" s="129" t="str">
        <f>IF(B1906="","",_xlfn.XLOOKUP(N1906,#REF!,#REF!))</f>
        <v/>
      </c>
      <c r="J1906" s="126" t="str">
        <f>IF(B1906="","",_xlfn.XLOOKUP(N1906,#REF!,冷暖工资表!B:B))</f>
        <v/>
      </c>
      <c r="K1906" s="126" t="str">
        <f t="shared" si="174"/>
        <v/>
      </c>
      <c r="L1906" s="126" t="str">
        <f t="shared" si="175"/>
        <v/>
      </c>
      <c r="M1906" s="126" t="str">
        <f>IF(Q1906="","",_xlfn.XLOOKUP(Q1906,立项!W:W,立项!H:H))</f>
        <v/>
      </c>
      <c r="N1906" s="130" t="str">
        <f t="shared" si="176"/>
        <v/>
      </c>
      <c r="O1906" s="130" t="str">
        <f t="shared" si="177"/>
        <v/>
      </c>
      <c r="P1906" s="131" t="str">
        <f t="shared" si="178"/>
        <v/>
      </c>
      <c r="Q1906" s="135" t="str">
        <f t="shared" si="179"/>
        <v/>
      </c>
      <c r="R1906" s="103"/>
      <c r="S1906" s="102"/>
      <c r="T1906" s="102"/>
      <c r="U1906" s="102"/>
    </row>
    <row r="1907" s="93" customFormat="1" customHeight="1" spans="2:21">
      <c r="B1907" s="94"/>
      <c r="C1907" s="95"/>
      <c r="D1907" s="95"/>
      <c r="E1907" s="95"/>
      <c r="F1907" s="96"/>
      <c r="G1907" s="97"/>
      <c r="H1907" s="98"/>
      <c r="I1907" s="129" t="str">
        <f>IF(B1907="","",_xlfn.XLOOKUP(N1907,#REF!,#REF!))</f>
        <v/>
      </c>
      <c r="J1907" s="126" t="str">
        <f>IF(B1907="","",_xlfn.XLOOKUP(N1907,#REF!,冷暖工资表!B:B))</f>
        <v/>
      </c>
      <c r="K1907" s="126" t="str">
        <f t="shared" si="174"/>
        <v/>
      </c>
      <c r="L1907" s="126" t="str">
        <f t="shared" si="175"/>
        <v/>
      </c>
      <c r="M1907" s="126" t="str">
        <f>IF(Q1907="","",_xlfn.XLOOKUP(Q1907,立项!W:W,立项!H:H))</f>
        <v/>
      </c>
      <c r="N1907" s="130" t="str">
        <f t="shared" si="176"/>
        <v/>
      </c>
      <c r="O1907" s="130" t="str">
        <f t="shared" si="177"/>
        <v/>
      </c>
      <c r="P1907" s="131" t="str">
        <f t="shared" si="178"/>
        <v/>
      </c>
      <c r="Q1907" s="135" t="str">
        <f t="shared" si="179"/>
        <v/>
      </c>
      <c r="R1907" s="103"/>
      <c r="S1907" s="102"/>
      <c r="T1907" s="102"/>
      <c r="U1907" s="102"/>
    </row>
    <row r="1908" s="93" customFormat="1" customHeight="1" spans="2:21">
      <c r="B1908" s="94"/>
      <c r="C1908" s="95"/>
      <c r="D1908" s="95"/>
      <c r="E1908" s="95"/>
      <c r="F1908" s="96"/>
      <c r="G1908" s="97"/>
      <c r="H1908" s="98"/>
      <c r="I1908" s="129" t="str">
        <f>IF(B1908="","",_xlfn.XLOOKUP(N1908,#REF!,#REF!))</f>
        <v/>
      </c>
      <c r="J1908" s="126" t="str">
        <f>IF(B1908="","",_xlfn.XLOOKUP(N1908,#REF!,冷暖工资表!B:B))</f>
        <v/>
      </c>
      <c r="K1908" s="126" t="str">
        <f t="shared" si="174"/>
        <v/>
      </c>
      <c r="L1908" s="126" t="str">
        <f t="shared" si="175"/>
        <v/>
      </c>
      <c r="M1908" s="126" t="str">
        <f>IF(Q1908="","",_xlfn.XLOOKUP(Q1908,立项!W:W,立项!H:H))</f>
        <v/>
      </c>
      <c r="N1908" s="130" t="str">
        <f t="shared" si="176"/>
        <v/>
      </c>
      <c r="O1908" s="130" t="str">
        <f t="shared" si="177"/>
        <v/>
      </c>
      <c r="P1908" s="131" t="str">
        <f t="shared" si="178"/>
        <v/>
      </c>
      <c r="Q1908" s="135" t="str">
        <f t="shared" si="179"/>
        <v/>
      </c>
      <c r="R1908" s="103"/>
      <c r="S1908" s="102"/>
      <c r="T1908" s="102"/>
      <c r="U1908" s="102"/>
    </row>
    <row r="1909" s="93" customFormat="1" customHeight="1" spans="2:21">
      <c r="B1909" s="94"/>
      <c r="C1909" s="95"/>
      <c r="D1909" s="95"/>
      <c r="E1909" s="95"/>
      <c r="F1909" s="96"/>
      <c r="G1909" s="97"/>
      <c r="H1909" s="98"/>
      <c r="I1909" s="129" t="str">
        <f>IF(B1909="","",_xlfn.XLOOKUP(N1909,#REF!,#REF!))</f>
        <v/>
      </c>
      <c r="J1909" s="126" t="str">
        <f>IF(B1909="","",_xlfn.XLOOKUP(N1909,#REF!,冷暖工资表!B:B))</f>
        <v/>
      </c>
      <c r="K1909" s="126" t="str">
        <f t="shared" si="174"/>
        <v/>
      </c>
      <c r="L1909" s="126" t="str">
        <f t="shared" si="175"/>
        <v/>
      </c>
      <c r="M1909" s="126" t="str">
        <f>IF(Q1909="","",_xlfn.XLOOKUP(Q1909,立项!W:W,立项!H:H))</f>
        <v/>
      </c>
      <c r="N1909" s="130" t="str">
        <f t="shared" si="176"/>
        <v/>
      </c>
      <c r="O1909" s="130" t="str">
        <f t="shared" si="177"/>
        <v/>
      </c>
      <c r="P1909" s="131" t="str">
        <f t="shared" si="178"/>
        <v/>
      </c>
      <c r="Q1909" s="135" t="str">
        <f t="shared" si="179"/>
        <v/>
      </c>
      <c r="R1909" s="103"/>
      <c r="S1909" s="102"/>
      <c r="T1909" s="102"/>
      <c r="U1909" s="102"/>
    </row>
    <row r="1910" s="93" customFormat="1" customHeight="1" spans="2:21">
      <c r="B1910" s="94"/>
      <c r="C1910" s="95"/>
      <c r="D1910" s="95"/>
      <c r="E1910" s="95"/>
      <c r="F1910" s="96"/>
      <c r="G1910" s="97"/>
      <c r="H1910" s="98"/>
      <c r="I1910" s="129" t="str">
        <f>IF(B1910="","",_xlfn.XLOOKUP(N1910,#REF!,#REF!))</f>
        <v/>
      </c>
      <c r="J1910" s="126" t="str">
        <f>IF(B1910="","",_xlfn.XLOOKUP(N1910,#REF!,冷暖工资表!B:B))</f>
        <v/>
      </c>
      <c r="K1910" s="126" t="str">
        <f t="shared" si="174"/>
        <v/>
      </c>
      <c r="L1910" s="126" t="str">
        <f t="shared" si="175"/>
        <v/>
      </c>
      <c r="M1910" s="126" t="str">
        <f>IF(Q1910="","",_xlfn.XLOOKUP(Q1910,立项!W:W,立项!H:H))</f>
        <v/>
      </c>
      <c r="N1910" s="130" t="str">
        <f t="shared" si="176"/>
        <v/>
      </c>
      <c r="O1910" s="130" t="str">
        <f t="shared" si="177"/>
        <v/>
      </c>
      <c r="P1910" s="131" t="str">
        <f t="shared" si="178"/>
        <v/>
      </c>
      <c r="Q1910" s="135" t="str">
        <f t="shared" si="179"/>
        <v/>
      </c>
      <c r="R1910" s="103"/>
      <c r="S1910" s="102"/>
      <c r="T1910" s="102"/>
      <c r="U1910" s="102"/>
    </row>
    <row r="1911" s="93" customFormat="1" customHeight="1" spans="2:21">
      <c r="B1911" s="94"/>
      <c r="C1911" s="95"/>
      <c r="D1911" s="95"/>
      <c r="E1911" s="95"/>
      <c r="F1911" s="96"/>
      <c r="G1911" s="97"/>
      <c r="H1911" s="98"/>
      <c r="I1911" s="129" t="str">
        <f>IF(B1911="","",_xlfn.XLOOKUP(N1911,#REF!,#REF!))</f>
        <v/>
      </c>
      <c r="J1911" s="126" t="str">
        <f>IF(B1911="","",_xlfn.XLOOKUP(N1911,#REF!,冷暖工资表!B:B))</f>
        <v/>
      </c>
      <c r="K1911" s="126" t="str">
        <f t="shared" si="174"/>
        <v/>
      </c>
      <c r="L1911" s="126" t="str">
        <f t="shared" si="175"/>
        <v/>
      </c>
      <c r="M1911" s="126" t="str">
        <f>IF(Q1911="","",_xlfn.XLOOKUP(Q1911,立项!W:W,立项!H:H))</f>
        <v/>
      </c>
      <c r="N1911" s="130" t="str">
        <f t="shared" si="176"/>
        <v/>
      </c>
      <c r="O1911" s="130" t="str">
        <f t="shared" si="177"/>
        <v/>
      </c>
      <c r="P1911" s="131" t="str">
        <f t="shared" si="178"/>
        <v/>
      </c>
      <c r="Q1911" s="135" t="str">
        <f t="shared" si="179"/>
        <v/>
      </c>
      <c r="R1911" s="103"/>
      <c r="S1911" s="102"/>
      <c r="T1911" s="102"/>
      <c r="U1911" s="102"/>
    </row>
    <row r="1912" s="93" customFormat="1" customHeight="1" spans="2:21">
      <c r="B1912" s="94"/>
      <c r="C1912" s="95"/>
      <c r="D1912" s="95"/>
      <c r="E1912" s="95"/>
      <c r="F1912" s="96"/>
      <c r="G1912" s="97"/>
      <c r="H1912" s="98"/>
      <c r="I1912" s="129" t="str">
        <f>IF(B1912="","",_xlfn.XLOOKUP(N1912,#REF!,#REF!))</f>
        <v/>
      </c>
      <c r="J1912" s="126" t="str">
        <f>IF(B1912="","",_xlfn.XLOOKUP(N1912,#REF!,冷暖工资表!B:B))</f>
        <v/>
      </c>
      <c r="K1912" s="126" t="str">
        <f t="shared" si="174"/>
        <v/>
      </c>
      <c r="L1912" s="126" t="str">
        <f t="shared" si="175"/>
        <v/>
      </c>
      <c r="M1912" s="126" t="str">
        <f>IF(Q1912="","",_xlfn.XLOOKUP(Q1912,立项!W:W,立项!H:H))</f>
        <v/>
      </c>
      <c r="N1912" s="130" t="str">
        <f t="shared" si="176"/>
        <v/>
      </c>
      <c r="O1912" s="130" t="str">
        <f t="shared" si="177"/>
        <v/>
      </c>
      <c r="P1912" s="131" t="str">
        <f t="shared" si="178"/>
        <v/>
      </c>
      <c r="Q1912" s="135" t="str">
        <f t="shared" si="179"/>
        <v/>
      </c>
      <c r="R1912" s="103"/>
      <c r="S1912" s="102"/>
      <c r="T1912" s="102"/>
      <c r="U1912" s="102"/>
    </row>
    <row r="1913" s="93" customFormat="1" customHeight="1" spans="2:21">
      <c r="B1913" s="94"/>
      <c r="C1913" s="95"/>
      <c r="D1913" s="95"/>
      <c r="E1913" s="95"/>
      <c r="F1913" s="96"/>
      <c r="G1913" s="97"/>
      <c r="H1913" s="98"/>
      <c r="I1913" s="129" t="str">
        <f>IF(B1913="","",_xlfn.XLOOKUP(N1913,#REF!,#REF!))</f>
        <v/>
      </c>
      <c r="J1913" s="126" t="str">
        <f>IF(B1913="","",_xlfn.XLOOKUP(N1913,#REF!,冷暖工资表!B:B))</f>
        <v/>
      </c>
      <c r="K1913" s="126" t="str">
        <f t="shared" si="174"/>
        <v/>
      </c>
      <c r="L1913" s="126" t="str">
        <f t="shared" si="175"/>
        <v/>
      </c>
      <c r="M1913" s="126" t="str">
        <f>IF(Q1913="","",_xlfn.XLOOKUP(Q1913,立项!W:W,立项!H:H))</f>
        <v/>
      </c>
      <c r="N1913" s="130" t="str">
        <f t="shared" si="176"/>
        <v/>
      </c>
      <c r="O1913" s="130" t="str">
        <f t="shared" si="177"/>
        <v/>
      </c>
      <c r="P1913" s="131" t="str">
        <f t="shared" si="178"/>
        <v/>
      </c>
      <c r="Q1913" s="135" t="str">
        <f t="shared" si="179"/>
        <v/>
      </c>
      <c r="R1913" s="103"/>
      <c r="S1913" s="102"/>
      <c r="T1913" s="102"/>
      <c r="U1913" s="102"/>
    </row>
    <row r="1914" s="93" customFormat="1" customHeight="1" spans="2:21">
      <c r="B1914" s="94"/>
      <c r="C1914" s="95"/>
      <c r="D1914" s="95"/>
      <c r="E1914" s="95"/>
      <c r="F1914" s="96"/>
      <c r="G1914" s="97"/>
      <c r="H1914" s="98"/>
      <c r="I1914" s="129" t="str">
        <f>IF(B1914="","",_xlfn.XLOOKUP(N1914,#REF!,#REF!))</f>
        <v/>
      </c>
      <c r="J1914" s="126" t="str">
        <f>IF(B1914="","",_xlfn.XLOOKUP(N1914,#REF!,冷暖工资表!B:B))</f>
        <v/>
      </c>
      <c r="K1914" s="126" t="str">
        <f t="shared" si="174"/>
        <v/>
      </c>
      <c r="L1914" s="126" t="str">
        <f t="shared" si="175"/>
        <v/>
      </c>
      <c r="M1914" s="126" t="str">
        <f>IF(Q1914="","",_xlfn.XLOOKUP(Q1914,立项!W:W,立项!H:H))</f>
        <v/>
      </c>
      <c r="N1914" s="130" t="str">
        <f t="shared" si="176"/>
        <v/>
      </c>
      <c r="O1914" s="130" t="str">
        <f t="shared" si="177"/>
        <v/>
      </c>
      <c r="P1914" s="131" t="str">
        <f t="shared" si="178"/>
        <v/>
      </c>
      <c r="Q1914" s="135" t="str">
        <f t="shared" si="179"/>
        <v/>
      </c>
      <c r="R1914" s="103"/>
      <c r="S1914" s="102"/>
      <c r="T1914" s="102"/>
      <c r="U1914" s="102"/>
    </row>
    <row r="1915" s="93" customFormat="1" customHeight="1" spans="2:21">
      <c r="B1915" s="94"/>
      <c r="C1915" s="95"/>
      <c r="D1915" s="95"/>
      <c r="E1915" s="95"/>
      <c r="F1915" s="96"/>
      <c r="G1915" s="97"/>
      <c r="H1915" s="98"/>
      <c r="I1915" s="129" t="str">
        <f>IF(B1915="","",_xlfn.XLOOKUP(N1915,#REF!,#REF!))</f>
        <v/>
      </c>
      <c r="J1915" s="126" t="str">
        <f>IF(B1915="","",_xlfn.XLOOKUP(N1915,#REF!,冷暖工资表!B:B))</f>
        <v/>
      </c>
      <c r="K1915" s="126" t="str">
        <f t="shared" si="174"/>
        <v/>
      </c>
      <c r="L1915" s="126" t="str">
        <f t="shared" si="175"/>
        <v/>
      </c>
      <c r="M1915" s="126" t="str">
        <f>IF(Q1915="","",_xlfn.XLOOKUP(Q1915,立项!W:W,立项!H:H))</f>
        <v/>
      </c>
      <c r="N1915" s="130" t="str">
        <f t="shared" si="176"/>
        <v/>
      </c>
      <c r="O1915" s="130" t="str">
        <f t="shared" si="177"/>
        <v/>
      </c>
      <c r="P1915" s="131" t="str">
        <f t="shared" si="178"/>
        <v/>
      </c>
      <c r="Q1915" s="135" t="str">
        <f t="shared" si="179"/>
        <v/>
      </c>
      <c r="R1915" s="103"/>
      <c r="S1915" s="102"/>
      <c r="T1915" s="102"/>
      <c r="U1915" s="102"/>
    </row>
    <row r="1916" s="93" customFormat="1" customHeight="1" spans="2:21">
      <c r="B1916" s="94"/>
      <c r="C1916" s="95"/>
      <c r="D1916" s="95"/>
      <c r="E1916" s="95"/>
      <c r="F1916" s="96"/>
      <c r="G1916" s="97"/>
      <c r="H1916" s="98"/>
      <c r="I1916" s="129" t="str">
        <f>IF(B1916="","",_xlfn.XLOOKUP(N1916,#REF!,#REF!))</f>
        <v/>
      </c>
      <c r="J1916" s="126" t="str">
        <f>IF(B1916="","",_xlfn.XLOOKUP(N1916,#REF!,冷暖工资表!B:B))</f>
        <v/>
      </c>
      <c r="K1916" s="126" t="str">
        <f t="shared" si="174"/>
        <v/>
      </c>
      <c r="L1916" s="126" t="str">
        <f t="shared" si="175"/>
        <v/>
      </c>
      <c r="M1916" s="126" t="str">
        <f>IF(Q1916="","",_xlfn.XLOOKUP(Q1916,立项!W:W,立项!H:H))</f>
        <v/>
      </c>
      <c r="N1916" s="130" t="str">
        <f t="shared" si="176"/>
        <v/>
      </c>
      <c r="O1916" s="130" t="str">
        <f t="shared" si="177"/>
        <v/>
      </c>
      <c r="P1916" s="131" t="str">
        <f t="shared" si="178"/>
        <v/>
      </c>
      <c r="Q1916" s="135" t="str">
        <f t="shared" si="179"/>
        <v/>
      </c>
      <c r="R1916" s="103"/>
      <c r="S1916" s="102"/>
      <c r="T1916" s="102"/>
      <c r="U1916" s="102"/>
    </row>
    <row r="1917" s="93" customFormat="1" customHeight="1" spans="2:21">
      <c r="B1917" s="94"/>
      <c r="C1917" s="95"/>
      <c r="D1917" s="95"/>
      <c r="E1917" s="95"/>
      <c r="F1917" s="96"/>
      <c r="G1917" s="97"/>
      <c r="H1917" s="98"/>
      <c r="I1917" s="129" t="str">
        <f>IF(B1917="","",_xlfn.XLOOKUP(N1917,#REF!,#REF!))</f>
        <v/>
      </c>
      <c r="J1917" s="126" t="str">
        <f>IF(B1917="","",_xlfn.XLOOKUP(N1917,#REF!,冷暖工资表!B:B))</f>
        <v/>
      </c>
      <c r="K1917" s="126" t="str">
        <f t="shared" si="174"/>
        <v/>
      </c>
      <c r="L1917" s="126" t="str">
        <f t="shared" si="175"/>
        <v/>
      </c>
      <c r="M1917" s="126" t="str">
        <f>IF(Q1917="","",_xlfn.XLOOKUP(Q1917,立项!W:W,立项!H:H))</f>
        <v/>
      </c>
      <c r="N1917" s="130" t="str">
        <f t="shared" si="176"/>
        <v/>
      </c>
      <c r="O1917" s="130" t="str">
        <f t="shared" si="177"/>
        <v/>
      </c>
      <c r="P1917" s="131" t="str">
        <f t="shared" si="178"/>
        <v/>
      </c>
      <c r="Q1917" s="135" t="str">
        <f t="shared" si="179"/>
        <v/>
      </c>
      <c r="R1917" s="103"/>
      <c r="S1917" s="102"/>
      <c r="T1917" s="102"/>
      <c r="U1917" s="102"/>
    </row>
    <row r="1918" s="93" customFormat="1" customHeight="1" spans="2:21">
      <c r="B1918" s="94"/>
      <c r="C1918" s="95"/>
      <c r="D1918" s="95"/>
      <c r="E1918" s="95"/>
      <c r="F1918" s="96"/>
      <c r="G1918" s="97"/>
      <c r="H1918" s="98"/>
      <c r="I1918" s="129" t="str">
        <f>IF(B1918="","",_xlfn.XLOOKUP(N1918,#REF!,#REF!))</f>
        <v/>
      </c>
      <c r="J1918" s="126" t="str">
        <f>IF(B1918="","",_xlfn.XLOOKUP(N1918,#REF!,冷暖工资表!B:B))</f>
        <v/>
      </c>
      <c r="K1918" s="126" t="str">
        <f t="shared" si="174"/>
        <v/>
      </c>
      <c r="L1918" s="126" t="str">
        <f t="shared" si="175"/>
        <v/>
      </c>
      <c r="M1918" s="126" t="str">
        <f>IF(Q1918="","",_xlfn.XLOOKUP(Q1918,立项!W:W,立项!H:H))</f>
        <v/>
      </c>
      <c r="N1918" s="130" t="str">
        <f t="shared" si="176"/>
        <v/>
      </c>
      <c r="O1918" s="130" t="str">
        <f t="shared" si="177"/>
        <v/>
      </c>
      <c r="P1918" s="131" t="str">
        <f t="shared" si="178"/>
        <v/>
      </c>
      <c r="Q1918" s="135" t="str">
        <f t="shared" si="179"/>
        <v/>
      </c>
      <c r="R1918" s="103"/>
      <c r="S1918" s="102"/>
      <c r="T1918" s="102"/>
      <c r="U1918" s="102"/>
    </row>
    <row r="1919" s="93" customFormat="1" customHeight="1" spans="2:21">
      <c r="B1919" s="94"/>
      <c r="C1919" s="95"/>
      <c r="D1919" s="95"/>
      <c r="E1919" s="95"/>
      <c r="F1919" s="96"/>
      <c r="G1919" s="97"/>
      <c r="H1919" s="98"/>
      <c r="I1919" s="129" t="str">
        <f>IF(B1919="","",_xlfn.XLOOKUP(N1919,#REF!,#REF!))</f>
        <v/>
      </c>
      <c r="J1919" s="126" t="str">
        <f>IF(B1919="","",_xlfn.XLOOKUP(N1919,#REF!,冷暖工资表!B:B))</f>
        <v/>
      </c>
      <c r="K1919" s="126" t="str">
        <f t="shared" si="174"/>
        <v/>
      </c>
      <c r="L1919" s="126" t="str">
        <f t="shared" si="175"/>
        <v/>
      </c>
      <c r="M1919" s="126" t="str">
        <f>IF(Q1919="","",_xlfn.XLOOKUP(Q1919,立项!W:W,立项!H:H))</f>
        <v/>
      </c>
      <c r="N1919" s="130" t="str">
        <f t="shared" si="176"/>
        <v/>
      </c>
      <c r="O1919" s="130" t="str">
        <f t="shared" si="177"/>
        <v/>
      </c>
      <c r="P1919" s="131" t="str">
        <f t="shared" si="178"/>
        <v/>
      </c>
      <c r="Q1919" s="135" t="str">
        <f t="shared" si="179"/>
        <v/>
      </c>
      <c r="R1919" s="103"/>
      <c r="S1919" s="102"/>
      <c r="T1919" s="102"/>
      <c r="U1919" s="102"/>
    </row>
    <row r="1920" s="93" customFormat="1" customHeight="1" spans="2:21">
      <c r="B1920" s="94"/>
      <c r="C1920" s="95"/>
      <c r="D1920" s="95"/>
      <c r="E1920" s="95"/>
      <c r="F1920" s="96"/>
      <c r="G1920" s="97"/>
      <c r="H1920" s="98"/>
      <c r="I1920" s="129" t="str">
        <f>IF(B1920="","",_xlfn.XLOOKUP(N1920,#REF!,#REF!))</f>
        <v/>
      </c>
      <c r="J1920" s="126" t="str">
        <f>IF(B1920="","",_xlfn.XLOOKUP(N1920,#REF!,冷暖工资表!B:B))</f>
        <v/>
      </c>
      <c r="K1920" s="126" t="str">
        <f t="shared" si="174"/>
        <v/>
      </c>
      <c r="L1920" s="126" t="str">
        <f t="shared" si="175"/>
        <v/>
      </c>
      <c r="M1920" s="126" t="str">
        <f>IF(Q1920="","",_xlfn.XLOOKUP(Q1920,立项!W:W,立项!H:H))</f>
        <v/>
      </c>
      <c r="N1920" s="130" t="str">
        <f t="shared" si="176"/>
        <v/>
      </c>
      <c r="O1920" s="130" t="str">
        <f t="shared" si="177"/>
        <v/>
      </c>
      <c r="P1920" s="131" t="str">
        <f t="shared" si="178"/>
        <v/>
      </c>
      <c r="Q1920" s="135" t="str">
        <f t="shared" si="179"/>
        <v/>
      </c>
      <c r="R1920" s="103"/>
      <c r="S1920" s="102"/>
      <c r="T1920" s="102"/>
      <c r="U1920" s="102"/>
    </row>
    <row r="1921" s="93" customFormat="1" customHeight="1" spans="2:21">
      <c r="B1921" s="94"/>
      <c r="C1921" s="95"/>
      <c r="D1921" s="95"/>
      <c r="E1921" s="95"/>
      <c r="F1921" s="96"/>
      <c r="G1921" s="97"/>
      <c r="H1921" s="98"/>
      <c r="I1921" s="129" t="str">
        <f>IF(B1921="","",_xlfn.XLOOKUP(N1921,#REF!,#REF!))</f>
        <v/>
      </c>
      <c r="J1921" s="126" t="str">
        <f>IF(B1921="","",_xlfn.XLOOKUP(N1921,#REF!,冷暖工资表!B:B))</f>
        <v/>
      </c>
      <c r="K1921" s="126" t="str">
        <f t="shared" si="174"/>
        <v/>
      </c>
      <c r="L1921" s="126" t="str">
        <f t="shared" si="175"/>
        <v/>
      </c>
      <c r="M1921" s="126" t="str">
        <f>IF(Q1921="","",_xlfn.XLOOKUP(Q1921,立项!W:W,立项!H:H))</f>
        <v/>
      </c>
      <c r="N1921" s="130" t="str">
        <f t="shared" si="176"/>
        <v/>
      </c>
      <c r="O1921" s="130" t="str">
        <f t="shared" si="177"/>
        <v/>
      </c>
      <c r="P1921" s="131" t="str">
        <f t="shared" si="178"/>
        <v/>
      </c>
      <c r="Q1921" s="135" t="str">
        <f t="shared" si="179"/>
        <v/>
      </c>
      <c r="R1921" s="103"/>
      <c r="S1921" s="102"/>
      <c r="T1921" s="102"/>
      <c r="U1921" s="102"/>
    </row>
    <row r="1922" s="93" customFormat="1" customHeight="1" spans="2:21">
      <c r="B1922" s="94"/>
      <c r="C1922" s="95"/>
      <c r="D1922" s="95"/>
      <c r="E1922" s="95"/>
      <c r="F1922" s="96"/>
      <c r="G1922" s="97"/>
      <c r="H1922" s="98"/>
      <c r="I1922" s="129" t="str">
        <f>IF(B1922="","",_xlfn.XLOOKUP(N1922,#REF!,#REF!))</f>
        <v/>
      </c>
      <c r="J1922" s="126" t="str">
        <f>IF(B1922="","",_xlfn.XLOOKUP(N1922,#REF!,冷暖工资表!B:B))</f>
        <v/>
      </c>
      <c r="K1922" s="126" t="str">
        <f t="shared" ref="K1922:K1985" si="180">IF(F1922="","",F1922-L1922)</f>
        <v/>
      </c>
      <c r="L1922" s="126" t="str">
        <f t="shared" ref="L1922:L1985" si="181">IF(F1922="","",F1922*G1922/(1+G1922))</f>
        <v/>
      </c>
      <c r="M1922" s="126" t="str">
        <f>IF(Q1922="","",_xlfn.XLOOKUP(Q1922,立项!W:W,立项!H:H))</f>
        <v/>
      </c>
      <c r="N1922" s="130" t="str">
        <f t="shared" ref="N1922:N1985" si="182">IF(H1922="","",LEFT(B1922,7))</f>
        <v/>
      </c>
      <c r="O1922" s="130" t="str">
        <f t="shared" ref="O1922:O1985" si="183">IF(H1922="","",MONTH(H1922))</f>
        <v/>
      </c>
      <c r="P1922" s="131" t="str">
        <f t="shared" ref="P1922:P1985" si="184">IF(H1922="","",DAY(H1922))</f>
        <v/>
      </c>
      <c r="Q1922" s="135" t="str">
        <f t="shared" ref="Q1922:Q1985" si="185">IF(B1922="","",MID(B1922,9,16))</f>
        <v/>
      </c>
      <c r="R1922" s="103"/>
      <c r="S1922" s="102"/>
      <c r="T1922" s="102"/>
      <c r="U1922" s="102"/>
    </row>
    <row r="1923" s="93" customFormat="1" customHeight="1" spans="2:21">
      <c r="B1923" s="94"/>
      <c r="C1923" s="95"/>
      <c r="D1923" s="95"/>
      <c r="E1923" s="95"/>
      <c r="F1923" s="96"/>
      <c r="G1923" s="97"/>
      <c r="H1923" s="98"/>
      <c r="I1923" s="129" t="str">
        <f>IF(B1923="","",_xlfn.XLOOKUP(N1923,#REF!,#REF!))</f>
        <v/>
      </c>
      <c r="J1923" s="126" t="str">
        <f>IF(B1923="","",_xlfn.XLOOKUP(N1923,#REF!,冷暖工资表!B:B))</f>
        <v/>
      </c>
      <c r="K1923" s="126" t="str">
        <f t="shared" si="180"/>
        <v/>
      </c>
      <c r="L1923" s="126" t="str">
        <f t="shared" si="181"/>
        <v/>
      </c>
      <c r="M1923" s="126" t="str">
        <f>IF(Q1923="","",_xlfn.XLOOKUP(Q1923,立项!W:W,立项!H:H))</f>
        <v/>
      </c>
      <c r="N1923" s="130" t="str">
        <f t="shared" si="182"/>
        <v/>
      </c>
      <c r="O1923" s="130" t="str">
        <f t="shared" si="183"/>
        <v/>
      </c>
      <c r="P1923" s="131" t="str">
        <f t="shared" si="184"/>
        <v/>
      </c>
      <c r="Q1923" s="135" t="str">
        <f t="shared" si="185"/>
        <v/>
      </c>
      <c r="R1923" s="103"/>
      <c r="S1923" s="102"/>
      <c r="T1923" s="102"/>
      <c r="U1923" s="102"/>
    </row>
    <row r="1924" s="93" customFormat="1" customHeight="1" spans="2:21">
      <c r="B1924" s="94"/>
      <c r="C1924" s="95"/>
      <c r="D1924" s="95"/>
      <c r="E1924" s="95"/>
      <c r="F1924" s="96"/>
      <c r="G1924" s="97"/>
      <c r="H1924" s="98"/>
      <c r="I1924" s="129" t="str">
        <f>IF(B1924="","",_xlfn.XLOOKUP(N1924,#REF!,#REF!))</f>
        <v/>
      </c>
      <c r="J1924" s="126" t="str">
        <f>IF(B1924="","",_xlfn.XLOOKUP(N1924,#REF!,冷暖工资表!B:B))</f>
        <v/>
      </c>
      <c r="K1924" s="126" t="str">
        <f t="shared" si="180"/>
        <v/>
      </c>
      <c r="L1924" s="126" t="str">
        <f t="shared" si="181"/>
        <v/>
      </c>
      <c r="M1924" s="126" t="str">
        <f>IF(Q1924="","",_xlfn.XLOOKUP(Q1924,立项!W:W,立项!H:H))</f>
        <v/>
      </c>
      <c r="N1924" s="130" t="str">
        <f t="shared" si="182"/>
        <v/>
      </c>
      <c r="O1924" s="130" t="str">
        <f t="shared" si="183"/>
        <v/>
      </c>
      <c r="P1924" s="131" t="str">
        <f t="shared" si="184"/>
        <v/>
      </c>
      <c r="Q1924" s="135" t="str">
        <f t="shared" si="185"/>
        <v/>
      </c>
      <c r="R1924" s="103"/>
      <c r="S1924" s="102"/>
      <c r="T1924" s="102"/>
      <c r="U1924" s="102"/>
    </row>
    <row r="1925" s="93" customFormat="1" customHeight="1" spans="2:21">
      <c r="B1925" s="94"/>
      <c r="C1925" s="95"/>
      <c r="D1925" s="95"/>
      <c r="E1925" s="95"/>
      <c r="F1925" s="96"/>
      <c r="G1925" s="97"/>
      <c r="H1925" s="98"/>
      <c r="I1925" s="129" t="str">
        <f>IF(B1925="","",_xlfn.XLOOKUP(N1925,#REF!,#REF!))</f>
        <v/>
      </c>
      <c r="J1925" s="126" t="str">
        <f>IF(B1925="","",_xlfn.XLOOKUP(N1925,#REF!,冷暖工资表!B:B))</f>
        <v/>
      </c>
      <c r="K1925" s="126" t="str">
        <f t="shared" si="180"/>
        <v/>
      </c>
      <c r="L1925" s="126" t="str">
        <f t="shared" si="181"/>
        <v/>
      </c>
      <c r="M1925" s="126" t="str">
        <f>IF(Q1925="","",_xlfn.XLOOKUP(Q1925,立项!W:W,立项!H:H))</f>
        <v/>
      </c>
      <c r="N1925" s="130" t="str">
        <f t="shared" si="182"/>
        <v/>
      </c>
      <c r="O1925" s="130" t="str">
        <f t="shared" si="183"/>
        <v/>
      </c>
      <c r="P1925" s="131" t="str">
        <f t="shared" si="184"/>
        <v/>
      </c>
      <c r="Q1925" s="135" t="str">
        <f t="shared" si="185"/>
        <v/>
      </c>
      <c r="R1925" s="103"/>
      <c r="S1925" s="102"/>
      <c r="T1925" s="102"/>
      <c r="U1925" s="102"/>
    </row>
    <row r="1926" s="93" customFormat="1" customHeight="1" spans="2:21">
      <c r="B1926" s="94"/>
      <c r="C1926" s="95"/>
      <c r="D1926" s="95"/>
      <c r="E1926" s="95"/>
      <c r="F1926" s="96"/>
      <c r="G1926" s="97"/>
      <c r="H1926" s="98"/>
      <c r="I1926" s="129" t="str">
        <f>IF(B1926="","",_xlfn.XLOOKUP(N1926,#REF!,#REF!))</f>
        <v/>
      </c>
      <c r="J1926" s="126" t="str">
        <f>IF(B1926="","",_xlfn.XLOOKUP(N1926,#REF!,冷暖工资表!B:B))</f>
        <v/>
      </c>
      <c r="K1926" s="126" t="str">
        <f t="shared" si="180"/>
        <v/>
      </c>
      <c r="L1926" s="126" t="str">
        <f t="shared" si="181"/>
        <v/>
      </c>
      <c r="M1926" s="126" t="str">
        <f>IF(Q1926="","",_xlfn.XLOOKUP(Q1926,立项!W:W,立项!H:H))</f>
        <v/>
      </c>
      <c r="N1926" s="130" t="str">
        <f t="shared" si="182"/>
        <v/>
      </c>
      <c r="O1926" s="130" t="str">
        <f t="shared" si="183"/>
        <v/>
      </c>
      <c r="P1926" s="131" t="str">
        <f t="shared" si="184"/>
        <v/>
      </c>
      <c r="Q1926" s="135" t="str">
        <f t="shared" si="185"/>
        <v/>
      </c>
      <c r="R1926" s="103"/>
      <c r="S1926" s="102"/>
      <c r="T1926" s="102"/>
      <c r="U1926" s="102"/>
    </row>
    <row r="1927" s="93" customFormat="1" customHeight="1" spans="2:21">
      <c r="B1927" s="94"/>
      <c r="C1927" s="95"/>
      <c r="D1927" s="95"/>
      <c r="E1927" s="95"/>
      <c r="F1927" s="96"/>
      <c r="G1927" s="97"/>
      <c r="H1927" s="98"/>
      <c r="I1927" s="129" t="str">
        <f>IF(B1927="","",_xlfn.XLOOKUP(N1927,#REF!,#REF!))</f>
        <v/>
      </c>
      <c r="J1927" s="126" t="str">
        <f>IF(B1927="","",_xlfn.XLOOKUP(N1927,#REF!,冷暖工资表!B:B))</f>
        <v/>
      </c>
      <c r="K1927" s="126" t="str">
        <f t="shared" si="180"/>
        <v/>
      </c>
      <c r="L1927" s="126" t="str">
        <f t="shared" si="181"/>
        <v/>
      </c>
      <c r="M1927" s="126" t="str">
        <f>IF(Q1927="","",_xlfn.XLOOKUP(Q1927,立项!W:W,立项!H:H))</f>
        <v/>
      </c>
      <c r="N1927" s="130" t="str">
        <f t="shared" si="182"/>
        <v/>
      </c>
      <c r="O1927" s="130" t="str">
        <f t="shared" si="183"/>
        <v/>
      </c>
      <c r="P1927" s="131" t="str">
        <f t="shared" si="184"/>
        <v/>
      </c>
      <c r="Q1927" s="135" t="str">
        <f t="shared" si="185"/>
        <v/>
      </c>
      <c r="R1927" s="103"/>
      <c r="S1927" s="102"/>
      <c r="T1927" s="102"/>
      <c r="U1927" s="102"/>
    </row>
    <row r="1928" s="93" customFormat="1" customHeight="1" spans="2:21">
      <c r="B1928" s="94"/>
      <c r="C1928" s="95"/>
      <c r="D1928" s="95"/>
      <c r="E1928" s="95"/>
      <c r="F1928" s="96"/>
      <c r="G1928" s="97"/>
      <c r="H1928" s="98"/>
      <c r="I1928" s="129" t="str">
        <f>IF(B1928="","",_xlfn.XLOOKUP(N1928,#REF!,#REF!))</f>
        <v/>
      </c>
      <c r="J1928" s="126" t="str">
        <f>IF(B1928="","",_xlfn.XLOOKUP(N1928,#REF!,冷暖工资表!B:B))</f>
        <v/>
      </c>
      <c r="K1928" s="126" t="str">
        <f t="shared" si="180"/>
        <v/>
      </c>
      <c r="L1928" s="126" t="str">
        <f t="shared" si="181"/>
        <v/>
      </c>
      <c r="M1928" s="126" t="str">
        <f>IF(Q1928="","",_xlfn.XLOOKUP(Q1928,立项!W:W,立项!H:H))</f>
        <v/>
      </c>
      <c r="N1928" s="130" t="str">
        <f t="shared" si="182"/>
        <v/>
      </c>
      <c r="O1928" s="130" t="str">
        <f t="shared" si="183"/>
        <v/>
      </c>
      <c r="P1928" s="131" t="str">
        <f t="shared" si="184"/>
        <v/>
      </c>
      <c r="Q1928" s="135" t="str">
        <f t="shared" si="185"/>
        <v/>
      </c>
      <c r="R1928" s="103"/>
      <c r="S1928" s="102"/>
      <c r="T1928" s="102"/>
      <c r="U1928" s="102"/>
    </row>
    <row r="1929" s="93" customFormat="1" customHeight="1" spans="2:21">
      <c r="B1929" s="94"/>
      <c r="C1929" s="95"/>
      <c r="D1929" s="95"/>
      <c r="E1929" s="95"/>
      <c r="F1929" s="96"/>
      <c r="G1929" s="97"/>
      <c r="H1929" s="98"/>
      <c r="I1929" s="129" t="str">
        <f>IF(B1929="","",_xlfn.XLOOKUP(N1929,#REF!,#REF!))</f>
        <v/>
      </c>
      <c r="J1929" s="126" t="str">
        <f>IF(B1929="","",_xlfn.XLOOKUP(N1929,#REF!,冷暖工资表!B:B))</f>
        <v/>
      </c>
      <c r="K1929" s="126" t="str">
        <f t="shared" si="180"/>
        <v/>
      </c>
      <c r="L1929" s="126" t="str">
        <f t="shared" si="181"/>
        <v/>
      </c>
      <c r="M1929" s="126" t="str">
        <f>IF(Q1929="","",_xlfn.XLOOKUP(Q1929,立项!W:W,立项!H:H))</f>
        <v/>
      </c>
      <c r="N1929" s="130" t="str">
        <f t="shared" si="182"/>
        <v/>
      </c>
      <c r="O1929" s="130" t="str">
        <f t="shared" si="183"/>
        <v/>
      </c>
      <c r="P1929" s="131" t="str">
        <f t="shared" si="184"/>
        <v/>
      </c>
      <c r="Q1929" s="135" t="str">
        <f t="shared" si="185"/>
        <v/>
      </c>
      <c r="R1929" s="103"/>
      <c r="S1929" s="102"/>
      <c r="T1929" s="102"/>
      <c r="U1929" s="102"/>
    </row>
    <row r="1930" s="93" customFormat="1" customHeight="1" spans="2:21">
      <c r="B1930" s="94"/>
      <c r="C1930" s="95"/>
      <c r="D1930" s="95"/>
      <c r="E1930" s="95"/>
      <c r="F1930" s="96"/>
      <c r="G1930" s="97"/>
      <c r="H1930" s="98"/>
      <c r="I1930" s="129" t="str">
        <f>IF(B1930="","",_xlfn.XLOOKUP(N1930,#REF!,#REF!))</f>
        <v/>
      </c>
      <c r="J1930" s="126" t="str">
        <f>IF(B1930="","",_xlfn.XLOOKUP(N1930,#REF!,冷暖工资表!B:B))</f>
        <v/>
      </c>
      <c r="K1930" s="126" t="str">
        <f t="shared" si="180"/>
        <v/>
      </c>
      <c r="L1930" s="126" t="str">
        <f t="shared" si="181"/>
        <v/>
      </c>
      <c r="M1930" s="126" t="str">
        <f>IF(Q1930="","",_xlfn.XLOOKUP(Q1930,立项!W:W,立项!H:H))</f>
        <v/>
      </c>
      <c r="N1930" s="130" t="str">
        <f t="shared" si="182"/>
        <v/>
      </c>
      <c r="O1930" s="130" t="str">
        <f t="shared" si="183"/>
        <v/>
      </c>
      <c r="P1930" s="131" t="str">
        <f t="shared" si="184"/>
        <v/>
      </c>
      <c r="Q1930" s="135" t="str">
        <f t="shared" si="185"/>
        <v/>
      </c>
      <c r="R1930" s="103"/>
      <c r="S1930" s="102"/>
      <c r="T1930" s="102"/>
      <c r="U1930" s="102"/>
    </row>
    <row r="1931" s="93" customFormat="1" customHeight="1" spans="2:21">
      <c r="B1931" s="94"/>
      <c r="C1931" s="95"/>
      <c r="D1931" s="95"/>
      <c r="E1931" s="95"/>
      <c r="F1931" s="96"/>
      <c r="G1931" s="97"/>
      <c r="H1931" s="98"/>
      <c r="I1931" s="129" t="str">
        <f>IF(B1931="","",_xlfn.XLOOKUP(N1931,#REF!,#REF!))</f>
        <v/>
      </c>
      <c r="J1931" s="126" t="str">
        <f>IF(B1931="","",_xlfn.XLOOKUP(N1931,#REF!,冷暖工资表!B:B))</f>
        <v/>
      </c>
      <c r="K1931" s="126" t="str">
        <f t="shared" si="180"/>
        <v/>
      </c>
      <c r="L1931" s="126" t="str">
        <f t="shared" si="181"/>
        <v/>
      </c>
      <c r="M1931" s="126" t="str">
        <f>IF(Q1931="","",_xlfn.XLOOKUP(Q1931,立项!W:W,立项!H:H))</f>
        <v/>
      </c>
      <c r="N1931" s="130" t="str">
        <f t="shared" si="182"/>
        <v/>
      </c>
      <c r="O1931" s="130" t="str">
        <f t="shared" si="183"/>
        <v/>
      </c>
      <c r="P1931" s="131" t="str">
        <f t="shared" si="184"/>
        <v/>
      </c>
      <c r="Q1931" s="135" t="str">
        <f t="shared" si="185"/>
        <v/>
      </c>
      <c r="R1931" s="103"/>
      <c r="S1931" s="102"/>
      <c r="T1931" s="102"/>
      <c r="U1931" s="102"/>
    </row>
    <row r="1932" s="93" customFormat="1" customHeight="1" spans="2:21">
      <c r="B1932" s="94"/>
      <c r="C1932" s="95"/>
      <c r="D1932" s="95"/>
      <c r="E1932" s="95"/>
      <c r="F1932" s="96"/>
      <c r="G1932" s="97"/>
      <c r="H1932" s="98"/>
      <c r="I1932" s="129" t="str">
        <f>IF(B1932="","",_xlfn.XLOOKUP(N1932,#REF!,#REF!))</f>
        <v/>
      </c>
      <c r="J1932" s="126" t="str">
        <f>IF(B1932="","",_xlfn.XLOOKUP(N1932,#REF!,冷暖工资表!B:B))</f>
        <v/>
      </c>
      <c r="K1932" s="126" t="str">
        <f t="shared" si="180"/>
        <v/>
      </c>
      <c r="L1932" s="126" t="str">
        <f t="shared" si="181"/>
        <v/>
      </c>
      <c r="M1932" s="126" t="str">
        <f>IF(Q1932="","",_xlfn.XLOOKUP(Q1932,立项!W:W,立项!H:H))</f>
        <v/>
      </c>
      <c r="N1932" s="130" t="str">
        <f t="shared" si="182"/>
        <v/>
      </c>
      <c r="O1932" s="130" t="str">
        <f t="shared" si="183"/>
        <v/>
      </c>
      <c r="P1932" s="131" t="str">
        <f t="shared" si="184"/>
        <v/>
      </c>
      <c r="Q1932" s="135" t="str">
        <f t="shared" si="185"/>
        <v/>
      </c>
      <c r="R1932" s="103"/>
      <c r="S1932" s="102"/>
      <c r="T1932" s="102"/>
      <c r="U1932" s="102"/>
    </row>
    <row r="1933" s="93" customFormat="1" customHeight="1" spans="2:21">
      <c r="B1933" s="94"/>
      <c r="C1933" s="95"/>
      <c r="D1933" s="95"/>
      <c r="E1933" s="95"/>
      <c r="F1933" s="96"/>
      <c r="G1933" s="97"/>
      <c r="H1933" s="98"/>
      <c r="I1933" s="129" t="str">
        <f>IF(B1933="","",_xlfn.XLOOKUP(N1933,#REF!,#REF!))</f>
        <v/>
      </c>
      <c r="J1933" s="126" t="str">
        <f>IF(B1933="","",_xlfn.XLOOKUP(N1933,#REF!,冷暖工资表!B:B))</f>
        <v/>
      </c>
      <c r="K1933" s="126" t="str">
        <f t="shared" si="180"/>
        <v/>
      </c>
      <c r="L1933" s="126" t="str">
        <f t="shared" si="181"/>
        <v/>
      </c>
      <c r="M1933" s="126" t="str">
        <f>IF(Q1933="","",_xlfn.XLOOKUP(Q1933,立项!W:W,立项!H:H))</f>
        <v/>
      </c>
      <c r="N1933" s="130" t="str">
        <f t="shared" si="182"/>
        <v/>
      </c>
      <c r="O1933" s="130" t="str">
        <f t="shared" si="183"/>
        <v/>
      </c>
      <c r="P1933" s="131" t="str">
        <f t="shared" si="184"/>
        <v/>
      </c>
      <c r="Q1933" s="135" t="str">
        <f t="shared" si="185"/>
        <v/>
      </c>
      <c r="R1933" s="103"/>
      <c r="S1933" s="102"/>
      <c r="T1933" s="102"/>
      <c r="U1933" s="102"/>
    </row>
    <row r="1934" s="93" customFormat="1" customHeight="1" spans="2:21">
      <c r="B1934" s="94"/>
      <c r="C1934" s="95"/>
      <c r="D1934" s="95"/>
      <c r="E1934" s="95"/>
      <c r="F1934" s="96"/>
      <c r="G1934" s="97"/>
      <c r="H1934" s="98"/>
      <c r="I1934" s="129" t="str">
        <f>IF(B1934="","",_xlfn.XLOOKUP(N1934,#REF!,#REF!))</f>
        <v/>
      </c>
      <c r="J1934" s="126" t="str">
        <f>IF(B1934="","",_xlfn.XLOOKUP(N1934,#REF!,冷暖工资表!B:B))</f>
        <v/>
      </c>
      <c r="K1934" s="126" t="str">
        <f t="shared" si="180"/>
        <v/>
      </c>
      <c r="L1934" s="126" t="str">
        <f t="shared" si="181"/>
        <v/>
      </c>
      <c r="M1934" s="126" t="str">
        <f>IF(Q1934="","",_xlfn.XLOOKUP(Q1934,立项!W:W,立项!H:H))</f>
        <v/>
      </c>
      <c r="N1934" s="130" t="str">
        <f t="shared" si="182"/>
        <v/>
      </c>
      <c r="O1934" s="130" t="str">
        <f t="shared" si="183"/>
        <v/>
      </c>
      <c r="P1934" s="131" t="str">
        <f t="shared" si="184"/>
        <v/>
      </c>
      <c r="Q1934" s="135" t="str">
        <f t="shared" si="185"/>
        <v/>
      </c>
      <c r="R1934" s="103"/>
      <c r="S1934" s="102"/>
      <c r="T1934" s="102"/>
      <c r="U1934" s="102"/>
    </row>
    <row r="1935" s="93" customFormat="1" customHeight="1" spans="2:21">
      <c r="B1935" s="94"/>
      <c r="C1935" s="95"/>
      <c r="D1935" s="95"/>
      <c r="E1935" s="95"/>
      <c r="F1935" s="96"/>
      <c r="G1935" s="97"/>
      <c r="H1935" s="98"/>
      <c r="I1935" s="129" t="str">
        <f>IF(B1935="","",_xlfn.XLOOKUP(N1935,#REF!,#REF!))</f>
        <v/>
      </c>
      <c r="J1935" s="126" t="str">
        <f>IF(B1935="","",_xlfn.XLOOKUP(N1935,#REF!,冷暖工资表!B:B))</f>
        <v/>
      </c>
      <c r="K1935" s="126" t="str">
        <f t="shared" si="180"/>
        <v/>
      </c>
      <c r="L1935" s="126" t="str">
        <f t="shared" si="181"/>
        <v/>
      </c>
      <c r="M1935" s="126" t="str">
        <f>IF(Q1935="","",_xlfn.XLOOKUP(Q1935,立项!W:W,立项!H:H))</f>
        <v/>
      </c>
      <c r="N1935" s="130" t="str">
        <f t="shared" si="182"/>
        <v/>
      </c>
      <c r="O1935" s="130" t="str">
        <f t="shared" si="183"/>
        <v/>
      </c>
      <c r="P1935" s="131" t="str">
        <f t="shared" si="184"/>
        <v/>
      </c>
      <c r="Q1935" s="135" t="str">
        <f t="shared" si="185"/>
        <v/>
      </c>
      <c r="R1935" s="103"/>
      <c r="S1935" s="102"/>
      <c r="T1935" s="102"/>
      <c r="U1935" s="102"/>
    </row>
    <row r="1936" s="93" customFormat="1" customHeight="1" spans="2:21">
      <c r="B1936" s="94"/>
      <c r="C1936" s="95"/>
      <c r="D1936" s="95"/>
      <c r="E1936" s="95"/>
      <c r="F1936" s="96"/>
      <c r="G1936" s="97"/>
      <c r="H1936" s="98"/>
      <c r="I1936" s="129" t="str">
        <f>IF(B1936="","",_xlfn.XLOOKUP(N1936,#REF!,#REF!))</f>
        <v/>
      </c>
      <c r="J1936" s="126" t="str">
        <f>IF(B1936="","",_xlfn.XLOOKUP(N1936,#REF!,冷暖工资表!B:B))</f>
        <v/>
      </c>
      <c r="K1936" s="126" t="str">
        <f t="shared" si="180"/>
        <v/>
      </c>
      <c r="L1936" s="126" t="str">
        <f t="shared" si="181"/>
        <v/>
      </c>
      <c r="M1936" s="126" t="str">
        <f>IF(Q1936="","",_xlfn.XLOOKUP(Q1936,立项!W:W,立项!H:H))</f>
        <v/>
      </c>
      <c r="N1936" s="130" t="str">
        <f t="shared" si="182"/>
        <v/>
      </c>
      <c r="O1936" s="130" t="str">
        <f t="shared" si="183"/>
        <v/>
      </c>
      <c r="P1936" s="131" t="str">
        <f t="shared" si="184"/>
        <v/>
      </c>
      <c r="Q1936" s="135" t="str">
        <f t="shared" si="185"/>
        <v/>
      </c>
      <c r="R1936" s="103"/>
      <c r="S1936" s="102"/>
      <c r="T1936" s="102"/>
      <c r="U1936" s="102"/>
    </row>
    <row r="1937" s="93" customFormat="1" customHeight="1" spans="2:21">
      <c r="B1937" s="94"/>
      <c r="C1937" s="95"/>
      <c r="D1937" s="95"/>
      <c r="E1937" s="95"/>
      <c r="F1937" s="96"/>
      <c r="G1937" s="97"/>
      <c r="H1937" s="98"/>
      <c r="I1937" s="129" t="str">
        <f>IF(B1937="","",_xlfn.XLOOKUP(N1937,#REF!,#REF!))</f>
        <v/>
      </c>
      <c r="J1937" s="126" t="str">
        <f>IF(B1937="","",_xlfn.XLOOKUP(N1937,#REF!,冷暖工资表!B:B))</f>
        <v/>
      </c>
      <c r="K1937" s="126" t="str">
        <f t="shared" si="180"/>
        <v/>
      </c>
      <c r="L1937" s="126" t="str">
        <f t="shared" si="181"/>
        <v/>
      </c>
      <c r="M1937" s="126" t="str">
        <f>IF(Q1937="","",_xlfn.XLOOKUP(Q1937,立项!W:W,立项!H:H))</f>
        <v/>
      </c>
      <c r="N1937" s="130" t="str">
        <f t="shared" si="182"/>
        <v/>
      </c>
      <c r="O1937" s="130" t="str">
        <f t="shared" si="183"/>
        <v/>
      </c>
      <c r="P1937" s="131" t="str">
        <f t="shared" si="184"/>
        <v/>
      </c>
      <c r="Q1937" s="135" t="str">
        <f t="shared" si="185"/>
        <v/>
      </c>
      <c r="R1937" s="103"/>
      <c r="S1937" s="102"/>
      <c r="T1937" s="102"/>
      <c r="U1937" s="102"/>
    </row>
    <row r="1938" s="93" customFormat="1" customHeight="1" spans="2:21">
      <c r="B1938" s="94"/>
      <c r="C1938" s="95"/>
      <c r="D1938" s="95"/>
      <c r="E1938" s="95"/>
      <c r="F1938" s="96"/>
      <c r="G1938" s="97"/>
      <c r="H1938" s="98"/>
      <c r="I1938" s="129" t="str">
        <f>IF(B1938="","",_xlfn.XLOOKUP(N1938,#REF!,#REF!))</f>
        <v/>
      </c>
      <c r="J1938" s="126" t="str">
        <f>IF(B1938="","",_xlfn.XLOOKUP(N1938,#REF!,冷暖工资表!B:B))</f>
        <v/>
      </c>
      <c r="K1938" s="126" t="str">
        <f t="shared" si="180"/>
        <v/>
      </c>
      <c r="L1938" s="126" t="str">
        <f t="shared" si="181"/>
        <v/>
      </c>
      <c r="M1938" s="126" t="str">
        <f>IF(Q1938="","",_xlfn.XLOOKUP(Q1938,立项!W:W,立项!H:H))</f>
        <v/>
      </c>
      <c r="N1938" s="130" t="str">
        <f t="shared" si="182"/>
        <v/>
      </c>
      <c r="O1938" s="130" t="str">
        <f t="shared" si="183"/>
        <v/>
      </c>
      <c r="P1938" s="131" t="str">
        <f t="shared" si="184"/>
        <v/>
      </c>
      <c r="Q1938" s="135" t="str">
        <f t="shared" si="185"/>
        <v/>
      </c>
      <c r="R1938" s="103"/>
      <c r="S1938" s="102"/>
      <c r="T1938" s="102"/>
      <c r="U1938" s="102"/>
    </row>
    <row r="1939" s="93" customFormat="1" customHeight="1" spans="2:21">
      <c r="B1939" s="94"/>
      <c r="C1939" s="95"/>
      <c r="D1939" s="95"/>
      <c r="E1939" s="95"/>
      <c r="F1939" s="96"/>
      <c r="G1939" s="97"/>
      <c r="H1939" s="98"/>
      <c r="I1939" s="129" t="str">
        <f>IF(B1939="","",_xlfn.XLOOKUP(N1939,#REF!,#REF!))</f>
        <v/>
      </c>
      <c r="J1939" s="126" t="str">
        <f>IF(B1939="","",_xlfn.XLOOKUP(N1939,#REF!,冷暖工资表!B:B))</f>
        <v/>
      </c>
      <c r="K1939" s="126" t="str">
        <f t="shared" si="180"/>
        <v/>
      </c>
      <c r="L1939" s="126" t="str">
        <f t="shared" si="181"/>
        <v/>
      </c>
      <c r="M1939" s="126" t="str">
        <f>IF(Q1939="","",_xlfn.XLOOKUP(Q1939,立项!W:W,立项!H:H))</f>
        <v/>
      </c>
      <c r="N1939" s="130" t="str">
        <f t="shared" si="182"/>
        <v/>
      </c>
      <c r="O1939" s="130" t="str">
        <f t="shared" si="183"/>
        <v/>
      </c>
      <c r="P1939" s="131" t="str">
        <f t="shared" si="184"/>
        <v/>
      </c>
      <c r="Q1939" s="135" t="str">
        <f t="shared" si="185"/>
        <v/>
      </c>
      <c r="R1939" s="103"/>
      <c r="S1939" s="102"/>
      <c r="T1939" s="102"/>
      <c r="U1939" s="102"/>
    </row>
    <row r="1940" s="93" customFormat="1" customHeight="1" spans="2:21">
      <c r="B1940" s="94"/>
      <c r="C1940" s="95"/>
      <c r="D1940" s="95"/>
      <c r="E1940" s="95"/>
      <c r="F1940" s="96"/>
      <c r="G1940" s="97"/>
      <c r="H1940" s="98"/>
      <c r="I1940" s="129" t="str">
        <f>IF(B1940="","",_xlfn.XLOOKUP(N1940,#REF!,#REF!))</f>
        <v/>
      </c>
      <c r="J1940" s="126" t="str">
        <f>IF(B1940="","",_xlfn.XLOOKUP(N1940,#REF!,冷暖工资表!B:B))</f>
        <v/>
      </c>
      <c r="K1940" s="126" t="str">
        <f t="shared" si="180"/>
        <v/>
      </c>
      <c r="L1940" s="126" t="str">
        <f t="shared" si="181"/>
        <v/>
      </c>
      <c r="M1940" s="126" t="str">
        <f>IF(Q1940="","",_xlfn.XLOOKUP(Q1940,立项!W:W,立项!H:H))</f>
        <v/>
      </c>
      <c r="N1940" s="130" t="str">
        <f t="shared" si="182"/>
        <v/>
      </c>
      <c r="O1940" s="130" t="str">
        <f t="shared" si="183"/>
        <v/>
      </c>
      <c r="P1940" s="131" t="str">
        <f t="shared" si="184"/>
        <v/>
      </c>
      <c r="Q1940" s="135" t="str">
        <f t="shared" si="185"/>
        <v/>
      </c>
      <c r="R1940" s="103"/>
      <c r="S1940" s="102"/>
      <c r="T1940" s="102"/>
      <c r="U1940" s="102"/>
    </row>
    <row r="1941" s="93" customFormat="1" customHeight="1" spans="2:21">
      <c r="B1941" s="94"/>
      <c r="C1941" s="95"/>
      <c r="D1941" s="95"/>
      <c r="E1941" s="95"/>
      <c r="F1941" s="96"/>
      <c r="G1941" s="97"/>
      <c r="H1941" s="98"/>
      <c r="I1941" s="129" t="str">
        <f>IF(B1941="","",_xlfn.XLOOKUP(N1941,#REF!,#REF!))</f>
        <v/>
      </c>
      <c r="J1941" s="126" t="str">
        <f>IF(B1941="","",_xlfn.XLOOKUP(N1941,#REF!,冷暖工资表!B:B))</f>
        <v/>
      </c>
      <c r="K1941" s="126" t="str">
        <f t="shared" si="180"/>
        <v/>
      </c>
      <c r="L1941" s="126" t="str">
        <f t="shared" si="181"/>
        <v/>
      </c>
      <c r="M1941" s="126" t="str">
        <f>IF(Q1941="","",_xlfn.XLOOKUP(Q1941,立项!W:W,立项!H:H))</f>
        <v/>
      </c>
      <c r="N1941" s="130" t="str">
        <f t="shared" si="182"/>
        <v/>
      </c>
      <c r="O1941" s="130" t="str">
        <f t="shared" si="183"/>
        <v/>
      </c>
      <c r="P1941" s="131" t="str">
        <f t="shared" si="184"/>
        <v/>
      </c>
      <c r="Q1941" s="135" t="str">
        <f t="shared" si="185"/>
        <v/>
      </c>
      <c r="R1941" s="103"/>
      <c r="S1941" s="102"/>
      <c r="T1941" s="102"/>
      <c r="U1941" s="102"/>
    </row>
    <row r="1942" s="93" customFormat="1" customHeight="1" spans="2:21">
      <c r="B1942" s="94"/>
      <c r="C1942" s="95"/>
      <c r="D1942" s="95"/>
      <c r="E1942" s="95"/>
      <c r="F1942" s="96"/>
      <c r="G1942" s="97"/>
      <c r="H1942" s="98"/>
      <c r="I1942" s="129" t="str">
        <f>IF(B1942="","",_xlfn.XLOOKUP(N1942,#REF!,#REF!))</f>
        <v/>
      </c>
      <c r="J1942" s="126" t="str">
        <f>IF(B1942="","",_xlfn.XLOOKUP(N1942,#REF!,冷暖工资表!B:B))</f>
        <v/>
      </c>
      <c r="K1942" s="126" t="str">
        <f t="shared" si="180"/>
        <v/>
      </c>
      <c r="L1942" s="126" t="str">
        <f t="shared" si="181"/>
        <v/>
      </c>
      <c r="M1942" s="126" t="str">
        <f>IF(Q1942="","",_xlfn.XLOOKUP(Q1942,立项!W:W,立项!H:H))</f>
        <v/>
      </c>
      <c r="N1942" s="130" t="str">
        <f t="shared" si="182"/>
        <v/>
      </c>
      <c r="O1942" s="130" t="str">
        <f t="shared" si="183"/>
        <v/>
      </c>
      <c r="P1942" s="131" t="str">
        <f t="shared" si="184"/>
        <v/>
      </c>
      <c r="Q1942" s="135" t="str">
        <f t="shared" si="185"/>
        <v/>
      </c>
      <c r="R1942" s="103"/>
      <c r="S1942" s="102"/>
      <c r="T1942" s="102"/>
      <c r="U1942" s="102"/>
    </row>
    <row r="1943" s="93" customFormat="1" customHeight="1" spans="2:21">
      <c r="B1943" s="94"/>
      <c r="C1943" s="95"/>
      <c r="D1943" s="95"/>
      <c r="E1943" s="95"/>
      <c r="F1943" s="96"/>
      <c r="G1943" s="97"/>
      <c r="H1943" s="98"/>
      <c r="I1943" s="129" t="str">
        <f>IF(B1943="","",_xlfn.XLOOKUP(N1943,#REF!,#REF!))</f>
        <v/>
      </c>
      <c r="J1943" s="126" t="str">
        <f>IF(B1943="","",_xlfn.XLOOKUP(N1943,#REF!,冷暖工资表!B:B))</f>
        <v/>
      </c>
      <c r="K1943" s="126" t="str">
        <f t="shared" si="180"/>
        <v/>
      </c>
      <c r="L1943" s="126" t="str">
        <f t="shared" si="181"/>
        <v/>
      </c>
      <c r="M1943" s="126" t="str">
        <f>IF(Q1943="","",_xlfn.XLOOKUP(Q1943,立项!W:W,立项!H:H))</f>
        <v/>
      </c>
      <c r="N1943" s="130" t="str">
        <f t="shared" si="182"/>
        <v/>
      </c>
      <c r="O1943" s="130" t="str">
        <f t="shared" si="183"/>
        <v/>
      </c>
      <c r="P1943" s="131" t="str">
        <f t="shared" si="184"/>
        <v/>
      </c>
      <c r="Q1943" s="135" t="str">
        <f t="shared" si="185"/>
        <v/>
      </c>
      <c r="R1943" s="103"/>
      <c r="S1943" s="102"/>
      <c r="T1943" s="102"/>
      <c r="U1943" s="102"/>
    </row>
    <row r="1944" s="93" customFormat="1" customHeight="1" spans="2:21">
      <c r="B1944" s="94"/>
      <c r="C1944" s="95"/>
      <c r="D1944" s="95"/>
      <c r="E1944" s="95"/>
      <c r="F1944" s="96"/>
      <c r="G1944" s="97"/>
      <c r="H1944" s="98"/>
      <c r="I1944" s="129" t="str">
        <f>IF(B1944="","",_xlfn.XLOOKUP(N1944,#REF!,#REF!))</f>
        <v/>
      </c>
      <c r="J1944" s="126" t="str">
        <f>IF(B1944="","",_xlfn.XLOOKUP(N1944,#REF!,冷暖工资表!B:B))</f>
        <v/>
      </c>
      <c r="K1944" s="126" t="str">
        <f t="shared" si="180"/>
        <v/>
      </c>
      <c r="L1944" s="126" t="str">
        <f t="shared" si="181"/>
        <v/>
      </c>
      <c r="M1944" s="126" t="str">
        <f>IF(Q1944="","",_xlfn.XLOOKUP(Q1944,立项!W:W,立项!H:H))</f>
        <v/>
      </c>
      <c r="N1944" s="130" t="str">
        <f t="shared" si="182"/>
        <v/>
      </c>
      <c r="O1944" s="130" t="str">
        <f t="shared" si="183"/>
        <v/>
      </c>
      <c r="P1944" s="131" t="str">
        <f t="shared" si="184"/>
        <v/>
      </c>
      <c r="Q1944" s="135" t="str">
        <f t="shared" si="185"/>
        <v/>
      </c>
      <c r="R1944" s="103"/>
      <c r="S1944" s="102"/>
      <c r="T1944" s="102"/>
      <c r="U1944" s="102"/>
    </row>
    <row r="1945" s="93" customFormat="1" customHeight="1" spans="2:21">
      <c r="B1945" s="94"/>
      <c r="C1945" s="95"/>
      <c r="D1945" s="95"/>
      <c r="E1945" s="95"/>
      <c r="F1945" s="96"/>
      <c r="G1945" s="97"/>
      <c r="H1945" s="98"/>
      <c r="I1945" s="129" t="str">
        <f>IF(B1945="","",_xlfn.XLOOKUP(N1945,#REF!,#REF!))</f>
        <v/>
      </c>
      <c r="J1945" s="126" t="str">
        <f>IF(B1945="","",_xlfn.XLOOKUP(N1945,#REF!,冷暖工资表!B:B))</f>
        <v/>
      </c>
      <c r="K1945" s="126" t="str">
        <f t="shared" si="180"/>
        <v/>
      </c>
      <c r="L1945" s="126" t="str">
        <f t="shared" si="181"/>
        <v/>
      </c>
      <c r="M1945" s="126" t="str">
        <f>IF(Q1945="","",_xlfn.XLOOKUP(Q1945,立项!W:W,立项!H:H))</f>
        <v/>
      </c>
      <c r="N1945" s="130" t="str">
        <f t="shared" si="182"/>
        <v/>
      </c>
      <c r="O1945" s="130" t="str">
        <f t="shared" si="183"/>
        <v/>
      </c>
      <c r="P1945" s="131" t="str">
        <f t="shared" si="184"/>
        <v/>
      </c>
      <c r="Q1945" s="135" t="str">
        <f t="shared" si="185"/>
        <v/>
      </c>
      <c r="R1945" s="103"/>
      <c r="S1945" s="102"/>
      <c r="T1945" s="102"/>
      <c r="U1945" s="102"/>
    </row>
    <row r="1946" s="93" customFormat="1" customHeight="1" spans="2:21">
      <c r="B1946" s="94"/>
      <c r="C1946" s="95"/>
      <c r="D1946" s="95"/>
      <c r="E1946" s="95"/>
      <c r="F1946" s="96"/>
      <c r="G1946" s="97"/>
      <c r="H1946" s="98"/>
      <c r="I1946" s="129" t="str">
        <f>IF(B1946="","",_xlfn.XLOOKUP(N1946,#REF!,#REF!))</f>
        <v/>
      </c>
      <c r="J1946" s="126" t="str">
        <f>IF(B1946="","",_xlfn.XLOOKUP(N1946,#REF!,冷暖工资表!B:B))</f>
        <v/>
      </c>
      <c r="K1946" s="126" t="str">
        <f t="shared" si="180"/>
        <v/>
      </c>
      <c r="L1946" s="126" t="str">
        <f t="shared" si="181"/>
        <v/>
      </c>
      <c r="M1946" s="126" t="str">
        <f>IF(Q1946="","",_xlfn.XLOOKUP(Q1946,立项!W:W,立项!H:H))</f>
        <v/>
      </c>
      <c r="N1946" s="130" t="str">
        <f t="shared" si="182"/>
        <v/>
      </c>
      <c r="O1946" s="130" t="str">
        <f t="shared" si="183"/>
        <v/>
      </c>
      <c r="P1946" s="131" t="str">
        <f t="shared" si="184"/>
        <v/>
      </c>
      <c r="Q1946" s="135" t="str">
        <f t="shared" si="185"/>
        <v/>
      </c>
      <c r="R1946" s="103"/>
      <c r="S1946" s="102"/>
      <c r="T1946" s="102"/>
      <c r="U1946" s="102"/>
    </row>
    <row r="1947" s="93" customFormat="1" customHeight="1" spans="2:21">
      <c r="B1947" s="94"/>
      <c r="C1947" s="95"/>
      <c r="D1947" s="95"/>
      <c r="E1947" s="95"/>
      <c r="F1947" s="96"/>
      <c r="G1947" s="97"/>
      <c r="H1947" s="98"/>
      <c r="I1947" s="129" t="str">
        <f>IF(B1947="","",_xlfn.XLOOKUP(N1947,#REF!,#REF!))</f>
        <v/>
      </c>
      <c r="J1947" s="126" t="str">
        <f>IF(B1947="","",_xlfn.XLOOKUP(N1947,#REF!,冷暖工资表!B:B))</f>
        <v/>
      </c>
      <c r="K1947" s="126" t="str">
        <f t="shared" si="180"/>
        <v/>
      </c>
      <c r="L1947" s="126" t="str">
        <f t="shared" si="181"/>
        <v/>
      </c>
      <c r="M1947" s="126" t="str">
        <f>IF(Q1947="","",_xlfn.XLOOKUP(Q1947,立项!W:W,立项!H:H))</f>
        <v/>
      </c>
      <c r="N1947" s="130" t="str">
        <f t="shared" si="182"/>
        <v/>
      </c>
      <c r="O1947" s="130" t="str">
        <f t="shared" si="183"/>
        <v/>
      </c>
      <c r="P1947" s="131" t="str">
        <f t="shared" si="184"/>
        <v/>
      </c>
      <c r="Q1947" s="135" t="str">
        <f t="shared" si="185"/>
        <v/>
      </c>
      <c r="R1947" s="103"/>
      <c r="S1947" s="102"/>
      <c r="T1947" s="102"/>
      <c r="U1947" s="102"/>
    </row>
    <row r="1948" s="93" customFormat="1" customHeight="1" spans="2:21">
      <c r="B1948" s="94"/>
      <c r="C1948" s="95"/>
      <c r="D1948" s="95"/>
      <c r="E1948" s="95"/>
      <c r="F1948" s="96"/>
      <c r="G1948" s="97"/>
      <c r="H1948" s="98"/>
      <c r="I1948" s="129" t="str">
        <f>IF(B1948="","",_xlfn.XLOOKUP(N1948,#REF!,#REF!))</f>
        <v/>
      </c>
      <c r="J1948" s="126" t="str">
        <f>IF(B1948="","",_xlfn.XLOOKUP(N1948,#REF!,冷暖工资表!B:B))</f>
        <v/>
      </c>
      <c r="K1948" s="126" t="str">
        <f t="shared" si="180"/>
        <v/>
      </c>
      <c r="L1948" s="126" t="str">
        <f t="shared" si="181"/>
        <v/>
      </c>
      <c r="M1948" s="126" t="str">
        <f>IF(Q1948="","",_xlfn.XLOOKUP(Q1948,立项!W:W,立项!H:H))</f>
        <v/>
      </c>
      <c r="N1948" s="130" t="str">
        <f t="shared" si="182"/>
        <v/>
      </c>
      <c r="O1948" s="130" t="str">
        <f t="shared" si="183"/>
        <v/>
      </c>
      <c r="P1948" s="131" t="str">
        <f t="shared" si="184"/>
        <v/>
      </c>
      <c r="Q1948" s="135" t="str">
        <f t="shared" si="185"/>
        <v/>
      </c>
      <c r="R1948" s="103"/>
      <c r="S1948" s="102"/>
      <c r="T1948" s="102"/>
      <c r="U1948" s="102"/>
    </row>
    <row r="1949" s="93" customFormat="1" customHeight="1" spans="2:21">
      <c r="B1949" s="94"/>
      <c r="C1949" s="95"/>
      <c r="D1949" s="95"/>
      <c r="E1949" s="95"/>
      <c r="F1949" s="96"/>
      <c r="G1949" s="97"/>
      <c r="H1949" s="98"/>
      <c r="I1949" s="129" t="str">
        <f>IF(B1949="","",_xlfn.XLOOKUP(N1949,#REF!,#REF!))</f>
        <v/>
      </c>
      <c r="J1949" s="126" t="str">
        <f>IF(B1949="","",_xlfn.XLOOKUP(N1949,#REF!,冷暖工资表!B:B))</f>
        <v/>
      </c>
      <c r="K1949" s="126" t="str">
        <f t="shared" si="180"/>
        <v/>
      </c>
      <c r="L1949" s="126" t="str">
        <f t="shared" si="181"/>
        <v/>
      </c>
      <c r="M1949" s="126" t="str">
        <f>IF(Q1949="","",_xlfn.XLOOKUP(Q1949,立项!W:W,立项!H:H))</f>
        <v/>
      </c>
      <c r="N1949" s="130" t="str">
        <f t="shared" si="182"/>
        <v/>
      </c>
      <c r="O1949" s="130" t="str">
        <f t="shared" si="183"/>
        <v/>
      </c>
      <c r="P1949" s="131" t="str">
        <f t="shared" si="184"/>
        <v/>
      </c>
      <c r="Q1949" s="135" t="str">
        <f t="shared" si="185"/>
        <v/>
      </c>
      <c r="R1949" s="103"/>
      <c r="S1949" s="102"/>
      <c r="T1949" s="102"/>
      <c r="U1949" s="102"/>
    </row>
    <row r="1950" s="93" customFormat="1" customHeight="1" spans="2:21">
      <c r="B1950" s="94"/>
      <c r="C1950" s="95"/>
      <c r="D1950" s="95"/>
      <c r="E1950" s="95"/>
      <c r="F1950" s="96"/>
      <c r="G1950" s="97"/>
      <c r="H1950" s="98"/>
      <c r="I1950" s="129" t="str">
        <f>IF(B1950="","",_xlfn.XLOOKUP(N1950,#REF!,#REF!))</f>
        <v/>
      </c>
      <c r="J1950" s="126" t="str">
        <f>IF(B1950="","",_xlfn.XLOOKUP(N1950,#REF!,冷暖工资表!B:B))</f>
        <v/>
      </c>
      <c r="K1950" s="126" t="str">
        <f t="shared" si="180"/>
        <v/>
      </c>
      <c r="L1950" s="126" t="str">
        <f t="shared" si="181"/>
        <v/>
      </c>
      <c r="M1950" s="126" t="str">
        <f>IF(Q1950="","",_xlfn.XLOOKUP(Q1950,立项!W:W,立项!H:H))</f>
        <v/>
      </c>
      <c r="N1950" s="130" t="str">
        <f t="shared" si="182"/>
        <v/>
      </c>
      <c r="O1950" s="130" t="str">
        <f t="shared" si="183"/>
        <v/>
      </c>
      <c r="P1950" s="131" t="str">
        <f t="shared" si="184"/>
        <v/>
      </c>
      <c r="Q1950" s="135" t="str">
        <f t="shared" si="185"/>
        <v/>
      </c>
      <c r="R1950" s="103"/>
      <c r="S1950" s="102"/>
      <c r="T1950" s="102"/>
      <c r="U1950" s="102"/>
    </row>
    <row r="1951" s="93" customFormat="1" customHeight="1" spans="2:21">
      <c r="B1951" s="94"/>
      <c r="C1951" s="95"/>
      <c r="D1951" s="95"/>
      <c r="E1951" s="95"/>
      <c r="F1951" s="96"/>
      <c r="G1951" s="97"/>
      <c r="H1951" s="98"/>
      <c r="I1951" s="129" t="str">
        <f>IF(B1951="","",_xlfn.XLOOKUP(N1951,#REF!,#REF!))</f>
        <v/>
      </c>
      <c r="J1951" s="126" t="str">
        <f>IF(B1951="","",_xlfn.XLOOKUP(N1951,#REF!,冷暖工资表!B:B))</f>
        <v/>
      </c>
      <c r="K1951" s="126" t="str">
        <f t="shared" si="180"/>
        <v/>
      </c>
      <c r="L1951" s="126" t="str">
        <f t="shared" si="181"/>
        <v/>
      </c>
      <c r="M1951" s="126" t="str">
        <f>IF(Q1951="","",_xlfn.XLOOKUP(Q1951,立项!W:W,立项!H:H))</f>
        <v/>
      </c>
      <c r="N1951" s="130" t="str">
        <f t="shared" si="182"/>
        <v/>
      </c>
      <c r="O1951" s="130" t="str">
        <f t="shared" si="183"/>
        <v/>
      </c>
      <c r="P1951" s="131" t="str">
        <f t="shared" si="184"/>
        <v/>
      </c>
      <c r="Q1951" s="135" t="str">
        <f t="shared" si="185"/>
        <v/>
      </c>
      <c r="R1951" s="103"/>
      <c r="S1951" s="102"/>
      <c r="T1951" s="102"/>
      <c r="U1951" s="102"/>
    </row>
    <row r="1952" s="93" customFormat="1" customHeight="1" spans="2:21">
      <c r="B1952" s="94"/>
      <c r="C1952" s="95"/>
      <c r="D1952" s="95"/>
      <c r="E1952" s="95"/>
      <c r="F1952" s="96"/>
      <c r="G1952" s="97"/>
      <c r="H1952" s="98"/>
      <c r="I1952" s="129" t="str">
        <f>IF(B1952="","",_xlfn.XLOOKUP(N1952,#REF!,#REF!))</f>
        <v/>
      </c>
      <c r="J1952" s="126" t="str">
        <f>IF(B1952="","",_xlfn.XLOOKUP(N1952,#REF!,冷暖工资表!B:B))</f>
        <v/>
      </c>
      <c r="K1952" s="126" t="str">
        <f t="shared" si="180"/>
        <v/>
      </c>
      <c r="L1952" s="126" t="str">
        <f t="shared" si="181"/>
        <v/>
      </c>
      <c r="M1952" s="126" t="str">
        <f>IF(Q1952="","",_xlfn.XLOOKUP(Q1952,立项!W:W,立项!H:H))</f>
        <v/>
      </c>
      <c r="N1952" s="130" t="str">
        <f t="shared" si="182"/>
        <v/>
      </c>
      <c r="O1952" s="130" t="str">
        <f t="shared" si="183"/>
        <v/>
      </c>
      <c r="P1952" s="131" t="str">
        <f t="shared" si="184"/>
        <v/>
      </c>
      <c r="Q1952" s="135" t="str">
        <f t="shared" si="185"/>
        <v/>
      </c>
      <c r="R1952" s="103"/>
      <c r="S1952" s="102"/>
      <c r="T1952" s="102"/>
      <c r="U1952" s="102"/>
    </row>
    <row r="1953" s="93" customFormat="1" customHeight="1" spans="2:21">
      <c r="B1953" s="94"/>
      <c r="C1953" s="95"/>
      <c r="D1953" s="95"/>
      <c r="E1953" s="95"/>
      <c r="F1953" s="96"/>
      <c r="G1953" s="97"/>
      <c r="H1953" s="98"/>
      <c r="I1953" s="129" t="str">
        <f>IF(B1953="","",_xlfn.XLOOKUP(N1953,#REF!,#REF!))</f>
        <v/>
      </c>
      <c r="J1953" s="126" t="str">
        <f>IF(B1953="","",_xlfn.XLOOKUP(N1953,#REF!,冷暖工资表!B:B))</f>
        <v/>
      </c>
      <c r="K1953" s="126" t="str">
        <f t="shared" si="180"/>
        <v/>
      </c>
      <c r="L1953" s="126" t="str">
        <f t="shared" si="181"/>
        <v/>
      </c>
      <c r="M1953" s="126" t="str">
        <f>IF(Q1953="","",_xlfn.XLOOKUP(Q1953,立项!W:W,立项!H:H))</f>
        <v/>
      </c>
      <c r="N1953" s="130" t="str">
        <f t="shared" si="182"/>
        <v/>
      </c>
      <c r="O1953" s="130" t="str">
        <f t="shared" si="183"/>
        <v/>
      </c>
      <c r="P1953" s="131" t="str">
        <f t="shared" si="184"/>
        <v/>
      </c>
      <c r="Q1953" s="135" t="str">
        <f t="shared" si="185"/>
        <v/>
      </c>
      <c r="R1953" s="103"/>
      <c r="S1953" s="102"/>
      <c r="T1953" s="102"/>
      <c r="U1953" s="102"/>
    </row>
    <row r="1954" s="93" customFormat="1" customHeight="1" spans="2:21">
      <c r="B1954" s="94"/>
      <c r="C1954" s="95"/>
      <c r="D1954" s="95"/>
      <c r="E1954" s="95"/>
      <c r="F1954" s="96"/>
      <c r="G1954" s="97"/>
      <c r="H1954" s="98"/>
      <c r="I1954" s="129" t="str">
        <f>IF(B1954="","",_xlfn.XLOOKUP(N1954,#REF!,#REF!))</f>
        <v/>
      </c>
      <c r="J1954" s="126" t="str">
        <f>IF(B1954="","",_xlfn.XLOOKUP(N1954,#REF!,冷暖工资表!B:B))</f>
        <v/>
      </c>
      <c r="K1954" s="126" t="str">
        <f t="shared" si="180"/>
        <v/>
      </c>
      <c r="L1954" s="126" t="str">
        <f t="shared" si="181"/>
        <v/>
      </c>
      <c r="M1954" s="126" t="str">
        <f>IF(Q1954="","",_xlfn.XLOOKUP(Q1954,立项!W:W,立项!H:H))</f>
        <v/>
      </c>
      <c r="N1954" s="130" t="str">
        <f t="shared" si="182"/>
        <v/>
      </c>
      <c r="O1954" s="130" t="str">
        <f t="shared" si="183"/>
        <v/>
      </c>
      <c r="P1954" s="131" t="str">
        <f t="shared" si="184"/>
        <v/>
      </c>
      <c r="Q1954" s="135" t="str">
        <f t="shared" si="185"/>
        <v/>
      </c>
      <c r="R1954" s="103"/>
      <c r="S1954" s="102"/>
      <c r="T1954" s="102"/>
      <c r="U1954" s="102"/>
    </row>
    <row r="1955" s="93" customFormat="1" customHeight="1" spans="2:21">
      <c r="B1955" s="94"/>
      <c r="C1955" s="95"/>
      <c r="D1955" s="95"/>
      <c r="E1955" s="95"/>
      <c r="F1955" s="96"/>
      <c r="G1955" s="97"/>
      <c r="H1955" s="98"/>
      <c r="I1955" s="129" t="str">
        <f>IF(B1955="","",_xlfn.XLOOKUP(N1955,#REF!,#REF!))</f>
        <v/>
      </c>
      <c r="J1955" s="126" t="str">
        <f>IF(B1955="","",_xlfn.XLOOKUP(N1955,#REF!,冷暖工资表!B:B))</f>
        <v/>
      </c>
      <c r="K1955" s="126" t="str">
        <f t="shared" si="180"/>
        <v/>
      </c>
      <c r="L1955" s="126" t="str">
        <f t="shared" si="181"/>
        <v/>
      </c>
      <c r="M1955" s="126" t="str">
        <f>IF(Q1955="","",_xlfn.XLOOKUP(Q1955,立项!W:W,立项!H:H))</f>
        <v/>
      </c>
      <c r="N1955" s="130" t="str">
        <f t="shared" si="182"/>
        <v/>
      </c>
      <c r="O1955" s="130" t="str">
        <f t="shared" si="183"/>
        <v/>
      </c>
      <c r="P1955" s="131" t="str">
        <f t="shared" si="184"/>
        <v/>
      </c>
      <c r="Q1955" s="135" t="str">
        <f t="shared" si="185"/>
        <v/>
      </c>
      <c r="R1955" s="103"/>
      <c r="S1955" s="102"/>
      <c r="T1955" s="102"/>
      <c r="U1955" s="102"/>
    </row>
    <row r="1956" s="93" customFormat="1" customHeight="1" spans="2:21">
      <c r="B1956" s="94"/>
      <c r="C1956" s="95"/>
      <c r="D1956" s="95"/>
      <c r="E1956" s="95"/>
      <c r="F1956" s="96"/>
      <c r="G1956" s="97"/>
      <c r="H1956" s="98"/>
      <c r="I1956" s="129" t="str">
        <f>IF(B1956="","",_xlfn.XLOOKUP(N1956,#REF!,#REF!))</f>
        <v/>
      </c>
      <c r="J1956" s="126" t="str">
        <f>IF(B1956="","",_xlfn.XLOOKUP(N1956,#REF!,冷暖工资表!B:B))</f>
        <v/>
      </c>
      <c r="K1956" s="126" t="str">
        <f t="shared" si="180"/>
        <v/>
      </c>
      <c r="L1956" s="126" t="str">
        <f t="shared" si="181"/>
        <v/>
      </c>
      <c r="M1956" s="126" t="str">
        <f>IF(Q1956="","",_xlfn.XLOOKUP(Q1956,立项!W:W,立项!H:H))</f>
        <v/>
      </c>
      <c r="N1956" s="130" t="str">
        <f t="shared" si="182"/>
        <v/>
      </c>
      <c r="O1956" s="130" t="str">
        <f t="shared" si="183"/>
        <v/>
      </c>
      <c r="P1956" s="131" t="str">
        <f t="shared" si="184"/>
        <v/>
      </c>
      <c r="Q1956" s="135" t="str">
        <f t="shared" si="185"/>
        <v/>
      </c>
      <c r="R1956" s="103"/>
      <c r="S1956" s="102"/>
      <c r="T1956" s="102"/>
      <c r="U1956" s="102"/>
    </row>
    <row r="1957" s="93" customFormat="1" customHeight="1" spans="2:21">
      <c r="B1957" s="94"/>
      <c r="C1957" s="95"/>
      <c r="D1957" s="95"/>
      <c r="E1957" s="95"/>
      <c r="F1957" s="96"/>
      <c r="G1957" s="97"/>
      <c r="H1957" s="98"/>
      <c r="I1957" s="129" t="str">
        <f>IF(B1957="","",_xlfn.XLOOKUP(N1957,#REF!,#REF!))</f>
        <v/>
      </c>
      <c r="J1957" s="126" t="str">
        <f>IF(B1957="","",_xlfn.XLOOKUP(N1957,#REF!,冷暖工资表!B:B))</f>
        <v/>
      </c>
      <c r="K1957" s="126" t="str">
        <f t="shared" si="180"/>
        <v/>
      </c>
      <c r="L1957" s="126" t="str">
        <f t="shared" si="181"/>
        <v/>
      </c>
      <c r="M1957" s="126" t="str">
        <f>IF(Q1957="","",_xlfn.XLOOKUP(Q1957,立项!W:W,立项!H:H))</f>
        <v/>
      </c>
      <c r="N1957" s="130" t="str">
        <f t="shared" si="182"/>
        <v/>
      </c>
      <c r="O1957" s="130" t="str">
        <f t="shared" si="183"/>
        <v/>
      </c>
      <c r="P1957" s="131" t="str">
        <f t="shared" si="184"/>
        <v/>
      </c>
      <c r="Q1957" s="135" t="str">
        <f t="shared" si="185"/>
        <v/>
      </c>
      <c r="R1957" s="103"/>
      <c r="S1957" s="102"/>
      <c r="T1957" s="102"/>
      <c r="U1957" s="102"/>
    </row>
    <row r="1958" s="93" customFormat="1" customHeight="1" spans="2:21">
      <c r="B1958" s="94"/>
      <c r="C1958" s="95"/>
      <c r="D1958" s="95"/>
      <c r="E1958" s="95"/>
      <c r="F1958" s="96"/>
      <c r="G1958" s="97"/>
      <c r="H1958" s="98"/>
      <c r="I1958" s="129" t="str">
        <f>IF(B1958="","",_xlfn.XLOOKUP(N1958,#REF!,#REF!))</f>
        <v/>
      </c>
      <c r="J1958" s="126" t="str">
        <f>IF(B1958="","",_xlfn.XLOOKUP(N1958,#REF!,冷暖工资表!B:B))</f>
        <v/>
      </c>
      <c r="K1958" s="126" t="str">
        <f t="shared" si="180"/>
        <v/>
      </c>
      <c r="L1958" s="126" t="str">
        <f t="shared" si="181"/>
        <v/>
      </c>
      <c r="M1958" s="126" t="str">
        <f>IF(Q1958="","",_xlfn.XLOOKUP(Q1958,立项!W:W,立项!H:H))</f>
        <v/>
      </c>
      <c r="N1958" s="130" t="str">
        <f t="shared" si="182"/>
        <v/>
      </c>
      <c r="O1958" s="130" t="str">
        <f t="shared" si="183"/>
        <v/>
      </c>
      <c r="P1958" s="131" t="str">
        <f t="shared" si="184"/>
        <v/>
      </c>
      <c r="Q1958" s="135" t="str">
        <f t="shared" si="185"/>
        <v/>
      </c>
      <c r="R1958" s="103"/>
      <c r="S1958" s="102"/>
      <c r="T1958" s="102"/>
      <c r="U1958" s="102"/>
    </row>
    <row r="1959" s="93" customFormat="1" customHeight="1" spans="2:21">
      <c r="B1959" s="94"/>
      <c r="C1959" s="95"/>
      <c r="D1959" s="95"/>
      <c r="E1959" s="95"/>
      <c r="F1959" s="96"/>
      <c r="G1959" s="97"/>
      <c r="H1959" s="98"/>
      <c r="I1959" s="129" t="str">
        <f>IF(B1959="","",_xlfn.XLOOKUP(N1959,#REF!,#REF!))</f>
        <v/>
      </c>
      <c r="J1959" s="126" t="str">
        <f>IF(B1959="","",_xlfn.XLOOKUP(N1959,#REF!,冷暖工资表!B:B))</f>
        <v/>
      </c>
      <c r="K1959" s="126" t="str">
        <f t="shared" si="180"/>
        <v/>
      </c>
      <c r="L1959" s="126" t="str">
        <f t="shared" si="181"/>
        <v/>
      </c>
      <c r="M1959" s="126" t="str">
        <f>IF(Q1959="","",_xlfn.XLOOKUP(Q1959,立项!W:W,立项!H:H))</f>
        <v/>
      </c>
      <c r="N1959" s="130" t="str">
        <f t="shared" si="182"/>
        <v/>
      </c>
      <c r="O1959" s="130" t="str">
        <f t="shared" si="183"/>
        <v/>
      </c>
      <c r="P1959" s="131" t="str">
        <f t="shared" si="184"/>
        <v/>
      </c>
      <c r="Q1959" s="135" t="str">
        <f t="shared" si="185"/>
        <v/>
      </c>
      <c r="R1959" s="103"/>
      <c r="S1959" s="102"/>
      <c r="T1959" s="102"/>
      <c r="U1959" s="102"/>
    </row>
    <row r="1960" s="93" customFormat="1" customHeight="1" spans="2:21">
      <c r="B1960" s="94"/>
      <c r="C1960" s="95"/>
      <c r="D1960" s="95"/>
      <c r="E1960" s="95"/>
      <c r="F1960" s="96"/>
      <c r="G1960" s="97"/>
      <c r="H1960" s="98"/>
      <c r="I1960" s="129" t="str">
        <f>IF(B1960="","",_xlfn.XLOOKUP(N1960,#REF!,#REF!))</f>
        <v/>
      </c>
      <c r="J1960" s="126" t="str">
        <f>IF(B1960="","",_xlfn.XLOOKUP(N1960,#REF!,冷暖工资表!B:B))</f>
        <v/>
      </c>
      <c r="K1960" s="126" t="str">
        <f t="shared" si="180"/>
        <v/>
      </c>
      <c r="L1960" s="126" t="str">
        <f t="shared" si="181"/>
        <v/>
      </c>
      <c r="M1960" s="126" t="str">
        <f>IF(Q1960="","",_xlfn.XLOOKUP(Q1960,立项!W:W,立项!H:H))</f>
        <v/>
      </c>
      <c r="N1960" s="130" t="str">
        <f t="shared" si="182"/>
        <v/>
      </c>
      <c r="O1960" s="130" t="str">
        <f t="shared" si="183"/>
        <v/>
      </c>
      <c r="P1960" s="131" t="str">
        <f t="shared" si="184"/>
        <v/>
      </c>
      <c r="Q1960" s="135" t="str">
        <f t="shared" si="185"/>
        <v/>
      </c>
      <c r="R1960" s="103"/>
      <c r="S1960" s="102"/>
      <c r="T1960" s="102"/>
      <c r="U1960" s="102"/>
    </row>
    <row r="1961" s="93" customFormat="1" customHeight="1" spans="2:21">
      <c r="B1961" s="94"/>
      <c r="C1961" s="95"/>
      <c r="D1961" s="95"/>
      <c r="E1961" s="95"/>
      <c r="F1961" s="96"/>
      <c r="G1961" s="97"/>
      <c r="H1961" s="98"/>
      <c r="I1961" s="129" t="str">
        <f>IF(B1961="","",_xlfn.XLOOKUP(N1961,#REF!,#REF!))</f>
        <v/>
      </c>
      <c r="J1961" s="126" t="str">
        <f>IF(B1961="","",_xlfn.XLOOKUP(N1961,#REF!,冷暖工资表!B:B))</f>
        <v/>
      </c>
      <c r="K1961" s="126" t="str">
        <f t="shared" si="180"/>
        <v/>
      </c>
      <c r="L1961" s="126" t="str">
        <f t="shared" si="181"/>
        <v/>
      </c>
      <c r="M1961" s="126" t="str">
        <f>IF(Q1961="","",_xlfn.XLOOKUP(Q1961,立项!W:W,立项!H:H))</f>
        <v/>
      </c>
      <c r="N1961" s="130" t="str">
        <f t="shared" si="182"/>
        <v/>
      </c>
      <c r="O1961" s="130" t="str">
        <f t="shared" si="183"/>
        <v/>
      </c>
      <c r="P1961" s="131" t="str">
        <f t="shared" si="184"/>
        <v/>
      </c>
      <c r="Q1961" s="135" t="str">
        <f t="shared" si="185"/>
        <v/>
      </c>
      <c r="R1961" s="103"/>
      <c r="S1961" s="102"/>
      <c r="T1961" s="102"/>
      <c r="U1961" s="102"/>
    </row>
    <row r="1962" s="93" customFormat="1" customHeight="1" spans="2:21">
      <c r="B1962" s="94"/>
      <c r="C1962" s="95"/>
      <c r="D1962" s="95"/>
      <c r="E1962" s="95"/>
      <c r="F1962" s="96"/>
      <c r="G1962" s="97"/>
      <c r="H1962" s="98"/>
      <c r="I1962" s="129" t="str">
        <f>IF(B1962="","",_xlfn.XLOOKUP(N1962,#REF!,#REF!))</f>
        <v/>
      </c>
      <c r="J1962" s="126" t="str">
        <f>IF(B1962="","",_xlfn.XLOOKUP(N1962,#REF!,冷暖工资表!B:B))</f>
        <v/>
      </c>
      <c r="K1962" s="126" t="str">
        <f t="shared" si="180"/>
        <v/>
      </c>
      <c r="L1962" s="126" t="str">
        <f t="shared" si="181"/>
        <v/>
      </c>
      <c r="M1962" s="126" t="str">
        <f>IF(Q1962="","",_xlfn.XLOOKUP(Q1962,立项!W:W,立项!H:H))</f>
        <v/>
      </c>
      <c r="N1962" s="130" t="str">
        <f t="shared" si="182"/>
        <v/>
      </c>
      <c r="O1962" s="130" t="str">
        <f t="shared" si="183"/>
        <v/>
      </c>
      <c r="P1962" s="131" t="str">
        <f t="shared" si="184"/>
        <v/>
      </c>
      <c r="Q1962" s="135" t="str">
        <f t="shared" si="185"/>
        <v/>
      </c>
      <c r="R1962" s="103"/>
      <c r="S1962" s="102"/>
      <c r="T1962" s="102"/>
      <c r="U1962" s="102"/>
    </row>
    <row r="1963" s="93" customFormat="1" customHeight="1" spans="2:21">
      <c r="B1963" s="94"/>
      <c r="C1963" s="95"/>
      <c r="D1963" s="95"/>
      <c r="E1963" s="95"/>
      <c r="F1963" s="96"/>
      <c r="G1963" s="97"/>
      <c r="H1963" s="98"/>
      <c r="I1963" s="129" t="str">
        <f>IF(B1963="","",_xlfn.XLOOKUP(N1963,#REF!,#REF!))</f>
        <v/>
      </c>
      <c r="J1963" s="126" t="str">
        <f>IF(B1963="","",_xlfn.XLOOKUP(N1963,#REF!,冷暖工资表!B:B))</f>
        <v/>
      </c>
      <c r="K1963" s="126" t="str">
        <f t="shared" si="180"/>
        <v/>
      </c>
      <c r="L1963" s="126" t="str">
        <f t="shared" si="181"/>
        <v/>
      </c>
      <c r="M1963" s="126" t="str">
        <f>IF(Q1963="","",_xlfn.XLOOKUP(Q1963,立项!W:W,立项!H:H))</f>
        <v/>
      </c>
      <c r="N1963" s="130" t="str">
        <f t="shared" si="182"/>
        <v/>
      </c>
      <c r="O1963" s="130" t="str">
        <f t="shared" si="183"/>
        <v/>
      </c>
      <c r="P1963" s="131" t="str">
        <f t="shared" si="184"/>
        <v/>
      </c>
      <c r="Q1963" s="135" t="str">
        <f t="shared" si="185"/>
        <v/>
      </c>
      <c r="R1963" s="103"/>
      <c r="S1963" s="102"/>
      <c r="T1963" s="102"/>
      <c r="U1963" s="102"/>
    </row>
    <row r="1964" s="93" customFormat="1" customHeight="1" spans="2:21">
      <c r="B1964" s="94"/>
      <c r="C1964" s="95"/>
      <c r="D1964" s="95"/>
      <c r="E1964" s="95"/>
      <c r="F1964" s="96"/>
      <c r="G1964" s="97"/>
      <c r="H1964" s="98"/>
      <c r="I1964" s="129" t="str">
        <f>IF(B1964="","",_xlfn.XLOOKUP(N1964,#REF!,#REF!))</f>
        <v/>
      </c>
      <c r="J1964" s="126" t="str">
        <f>IF(B1964="","",_xlfn.XLOOKUP(N1964,#REF!,冷暖工资表!B:B))</f>
        <v/>
      </c>
      <c r="K1964" s="126" t="str">
        <f t="shared" si="180"/>
        <v/>
      </c>
      <c r="L1964" s="126" t="str">
        <f t="shared" si="181"/>
        <v/>
      </c>
      <c r="M1964" s="126" t="str">
        <f>IF(Q1964="","",_xlfn.XLOOKUP(Q1964,立项!W:W,立项!H:H))</f>
        <v/>
      </c>
      <c r="N1964" s="130" t="str">
        <f t="shared" si="182"/>
        <v/>
      </c>
      <c r="O1964" s="130" t="str">
        <f t="shared" si="183"/>
        <v/>
      </c>
      <c r="P1964" s="131" t="str">
        <f t="shared" si="184"/>
        <v/>
      </c>
      <c r="Q1964" s="135" t="str">
        <f t="shared" si="185"/>
        <v/>
      </c>
      <c r="R1964" s="103"/>
      <c r="S1964" s="102"/>
      <c r="T1964" s="102"/>
      <c r="U1964" s="102"/>
    </row>
    <row r="1965" s="93" customFormat="1" customHeight="1" spans="2:21">
      <c r="B1965" s="94"/>
      <c r="C1965" s="95"/>
      <c r="D1965" s="95"/>
      <c r="E1965" s="95"/>
      <c r="F1965" s="96"/>
      <c r="G1965" s="97"/>
      <c r="H1965" s="98"/>
      <c r="I1965" s="129" t="str">
        <f>IF(B1965="","",_xlfn.XLOOKUP(N1965,#REF!,#REF!))</f>
        <v/>
      </c>
      <c r="J1965" s="126" t="str">
        <f>IF(B1965="","",_xlfn.XLOOKUP(N1965,#REF!,冷暖工资表!B:B))</f>
        <v/>
      </c>
      <c r="K1965" s="126" t="str">
        <f t="shared" si="180"/>
        <v/>
      </c>
      <c r="L1965" s="126" t="str">
        <f t="shared" si="181"/>
        <v/>
      </c>
      <c r="M1965" s="126" t="str">
        <f>IF(Q1965="","",_xlfn.XLOOKUP(Q1965,立项!W:W,立项!H:H))</f>
        <v/>
      </c>
      <c r="N1965" s="130" t="str">
        <f t="shared" si="182"/>
        <v/>
      </c>
      <c r="O1965" s="130" t="str">
        <f t="shared" si="183"/>
        <v/>
      </c>
      <c r="P1965" s="131" t="str">
        <f t="shared" si="184"/>
        <v/>
      </c>
      <c r="Q1965" s="135" t="str">
        <f t="shared" si="185"/>
        <v/>
      </c>
      <c r="R1965" s="103"/>
      <c r="S1965" s="102"/>
      <c r="T1965" s="102"/>
      <c r="U1965" s="102"/>
    </row>
    <row r="1966" s="93" customFormat="1" customHeight="1" spans="2:21">
      <c r="B1966" s="94"/>
      <c r="C1966" s="95"/>
      <c r="D1966" s="95"/>
      <c r="E1966" s="95"/>
      <c r="F1966" s="96"/>
      <c r="G1966" s="97"/>
      <c r="H1966" s="98"/>
      <c r="I1966" s="129" t="str">
        <f>IF(B1966="","",_xlfn.XLOOKUP(N1966,#REF!,#REF!))</f>
        <v/>
      </c>
      <c r="J1966" s="126" t="str">
        <f>IF(B1966="","",_xlfn.XLOOKUP(N1966,#REF!,冷暖工资表!B:B))</f>
        <v/>
      </c>
      <c r="K1966" s="126" t="str">
        <f t="shared" si="180"/>
        <v/>
      </c>
      <c r="L1966" s="126" t="str">
        <f t="shared" si="181"/>
        <v/>
      </c>
      <c r="M1966" s="126" t="str">
        <f>IF(Q1966="","",_xlfn.XLOOKUP(Q1966,立项!W:W,立项!H:H))</f>
        <v/>
      </c>
      <c r="N1966" s="130" t="str">
        <f t="shared" si="182"/>
        <v/>
      </c>
      <c r="O1966" s="130" t="str">
        <f t="shared" si="183"/>
        <v/>
      </c>
      <c r="P1966" s="131" t="str">
        <f t="shared" si="184"/>
        <v/>
      </c>
      <c r="Q1966" s="135" t="str">
        <f t="shared" si="185"/>
        <v/>
      </c>
      <c r="R1966" s="103"/>
      <c r="S1966" s="102"/>
      <c r="T1966" s="102"/>
      <c r="U1966" s="102"/>
    </row>
    <row r="1967" s="93" customFormat="1" customHeight="1" spans="2:21">
      <c r="B1967" s="94"/>
      <c r="C1967" s="95"/>
      <c r="D1967" s="95"/>
      <c r="E1967" s="95"/>
      <c r="F1967" s="96"/>
      <c r="G1967" s="97"/>
      <c r="H1967" s="98"/>
      <c r="I1967" s="129" t="str">
        <f>IF(B1967="","",_xlfn.XLOOKUP(N1967,#REF!,#REF!))</f>
        <v/>
      </c>
      <c r="J1967" s="126" t="str">
        <f>IF(B1967="","",_xlfn.XLOOKUP(N1967,#REF!,冷暖工资表!B:B))</f>
        <v/>
      </c>
      <c r="K1967" s="126" t="str">
        <f t="shared" si="180"/>
        <v/>
      </c>
      <c r="L1967" s="126" t="str">
        <f t="shared" si="181"/>
        <v/>
      </c>
      <c r="M1967" s="126" t="str">
        <f>IF(Q1967="","",_xlfn.XLOOKUP(Q1967,立项!W:W,立项!H:H))</f>
        <v/>
      </c>
      <c r="N1967" s="130" t="str">
        <f t="shared" si="182"/>
        <v/>
      </c>
      <c r="O1967" s="130" t="str">
        <f t="shared" si="183"/>
        <v/>
      </c>
      <c r="P1967" s="131" t="str">
        <f t="shared" si="184"/>
        <v/>
      </c>
      <c r="Q1967" s="135" t="str">
        <f t="shared" si="185"/>
        <v/>
      </c>
      <c r="R1967" s="103"/>
      <c r="S1967" s="102"/>
      <c r="T1967" s="102"/>
      <c r="U1967" s="102"/>
    </row>
    <row r="1968" s="93" customFormat="1" customHeight="1" spans="2:21">
      <c r="B1968" s="94"/>
      <c r="C1968" s="95"/>
      <c r="D1968" s="95"/>
      <c r="E1968" s="95"/>
      <c r="F1968" s="96"/>
      <c r="G1968" s="97"/>
      <c r="H1968" s="98"/>
      <c r="I1968" s="129" t="str">
        <f>IF(B1968="","",_xlfn.XLOOKUP(N1968,#REF!,#REF!))</f>
        <v/>
      </c>
      <c r="J1968" s="126" t="str">
        <f>IF(B1968="","",_xlfn.XLOOKUP(N1968,#REF!,冷暖工资表!B:B))</f>
        <v/>
      </c>
      <c r="K1968" s="126" t="str">
        <f t="shared" si="180"/>
        <v/>
      </c>
      <c r="L1968" s="126" t="str">
        <f t="shared" si="181"/>
        <v/>
      </c>
      <c r="M1968" s="126" t="str">
        <f>IF(Q1968="","",_xlfn.XLOOKUP(Q1968,立项!W:W,立项!H:H))</f>
        <v/>
      </c>
      <c r="N1968" s="130" t="str">
        <f t="shared" si="182"/>
        <v/>
      </c>
      <c r="O1968" s="130" t="str">
        <f t="shared" si="183"/>
        <v/>
      </c>
      <c r="P1968" s="131" t="str">
        <f t="shared" si="184"/>
        <v/>
      </c>
      <c r="Q1968" s="135" t="str">
        <f t="shared" si="185"/>
        <v/>
      </c>
      <c r="R1968" s="103"/>
      <c r="S1968" s="102"/>
      <c r="T1968" s="102"/>
      <c r="U1968" s="102"/>
    </row>
    <row r="1969" s="93" customFormat="1" customHeight="1" spans="2:21">
      <c r="B1969" s="94"/>
      <c r="C1969" s="95"/>
      <c r="D1969" s="95"/>
      <c r="E1969" s="95"/>
      <c r="F1969" s="96"/>
      <c r="G1969" s="97"/>
      <c r="H1969" s="98"/>
      <c r="I1969" s="129" t="str">
        <f>IF(B1969="","",_xlfn.XLOOKUP(N1969,#REF!,#REF!))</f>
        <v/>
      </c>
      <c r="J1969" s="126" t="str">
        <f>IF(B1969="","",_xlfn.XLOOKUP(N1969,#REF!,冷暖工资表!B:B))</f>
        <v/>
      </c>
      <c r="K1969" s="126" t="str">
        <f t="shared" si="180"/>
        <v/>
      </c>
      <c r="L1969" s="126" t="str">
        <f t="shared" si="181"/>
        <v/>
      </c>
      <c r="M1969" s="126" t="str">
        <f>IF(Q1969="","",_xlfn.XLOOKUP(Q1969,立项!W:W,立项!H:H))</f>
        <v/>
      </c>
      <c r="N1969" s="130" t="str">
        <f t="shared" si="182"/>
        <v/>
      </c>
      <c r="O1969" s="130" t="str">
        <f t="shared" si="183"/>
        <v/>
      </c>
      <c r="P1969" s="131" t="str">
        <f t="shared" si="184"/>
        <v/>
      </c>
      <c r="Q1969" s="135" t="str">
        <f t="shared" si="185"/>
        <v/>
      </c>
      <c r="R1969" s="103"/>
      <c r="S1969" s="102"/>
      <c r="T1969" s="102"/>
      <c r="U1969" s="102"/>
    </row>
    <row r="1970" s="93" customFormat="1" customHeight="1" spans="2:21">
      <c r="B1970" s="94"/>
      <c r="C1970" s="95"/>
      <c r="D1970" s="95"/>
      <c r="E1970" s="95"/>
      <c r="F1970" s="96"/>
      <c r="G1970" s="97"/>
      <c r="H1970" s="98"/>
      <c r="I1970" s="129" t="str">
        <f>IF(B1970="","",_xlfn.XLOOKUP(N1970,#REF!,#REF!))</f>
        <v/>
      </c>
      <c r="J1970" s="126" t="str">
        <f>IF(B1970="","",_xlfn.XLOOKUP(N1970,#REF!,冷暖工资表!B:B))</f>
        <v/>
      </c>
      <c r="K1970" s="126" t="str">
        <f t="shared" si="180"/>
        <v/>
      </c>
      <c r="L1970" s="126" t="str">
        <f t="shared" si="181"/>
        <v/>
      </c>
      <c r="M1970" s="126" t="str">
        <f>IF(Q1970="","",_xlfn.XLOOKUP(Q1970,立项!W:W,立项!H:H))</f>
        <v/>
      </c>
      <c r="N1970" s="130" t="str">
        <f t="shared" si="182"/>
        <v/>
      </c>
      <c r="O1970" s="130" t="str">
        <f t="shared" si="183"/>
        <v/>
      </c>
      <c r="P1970" s="131" t="str">
        <f t="shared" si="184"/>
        <v/>
      </c>
      <c r="Q1970" s="135" t="str">
        <f t="shared" si="185"/>
        <v/>
      </c>
      <c r="R1970" s="103"/>
      <c r="S1970" s="102"/>
      <c r="T1970" s="102"/>
      <c r="U1970" s="102"/>
    </row>
    <row r="1971" s="93" customFormat="1" customHeight="1" spans="2:21">
      <c r="B1971" s="94"/>
      <c r="C1971" s="95"/>
      <c r="D1971" s="95"/>
      <c r="E1971" s="95"/>
      <c r="F1971" s="96"/>
      <c r="G1971" s="97"/>
      <c r="H1971" s="98"/>
      <c r="I1971" s="129" t="str">
        <f>IF(B1971="","",_xlfn.XLOOKUP(N1971,#REF!,#REF!))</f>
        <v/>
      </c>
      <c r="J1971" s="126" t="str">
        <f>IF(B1971="","",_xlfn.XLOOKUP(N1971,#REF!,冷暖工资表!B:B))</f>
        <v/>
      </c>
      <c r="K1971" s="126" t="str">
        <f t="shared" si="180"/>
        <v/>
      </c>
      <c r="L1971" s="126" t="str">
        <f t="shared" si="181"/>
        <v/>
      </c>
      <c r="M1971" s="126" t="str">
        <f>IF(Q1971="","",_xlfn.XLOOKUP(Q1971,立项!W:W,立项!H:H))</f>
        <v/>
      </c>
      <c r="N1971" s="130" t="str">
        <f t="shared" si="182"/>
        <v/>
      </c>
      <c r="O1971" s="130" t="str">
        <f t="shared" si="183"/>
        <v/>
      </c>
      <c r="P1971" s="131" t="str">
        <f t="shared" si="184"/>
        <v/>
      </c>
      <c r="Q1971" s="135" t="str">
        <f t="shared" si="185"/>
        <v/>
      </c>
      <c r="R1971" s="103"/>
      <c r="S1971" s="102"/>
      <c r="T1971" s="102"/>
      <c r="U1971" s="102"/>
    </row>
    <row r="1972" s="93" customFormat="1" customHeight="1" spans="2:21">
      <c r="B1972" s="94"/>
      <c r="C1972" s="95"/>
      <c r="D1972" s="95"/>
      <c r="E1972" s="95"/>
      <c r="F1972" s="96"/>
      <c r="G1972" s="97"/>
      <c r="H1972" s="98"/>
      <c r="I1972" s="129" t="str">
        <f>IF(B1972="","",_xlfn.XLOOKUP(N1972,#REF!,#REF!))</f>
        <v/>
      </c>
      <c r="J1972" s="126" t="str">
        <f>IF(B1972="","",_xlfn.XLOOKUP(N1972,#REF!,冷暖工资表!B:B))</f>
        <v/>
      </c>
      <c r="K1972" s="126" t="str">
        <f t="shared" si="180"/>
        <v/>
      </c>
      <c r="L1972" s="126" t="str">
        <f t="shared" si="181"/>
        <v/>
      </c>
      <c r="M1972" s="126" t="str">
        <f>IF(Q1972="","",_xlfn.XLOOKUP(Q1972,立项!W:W,立项!H:H))</f>
        <v/>
      </c>
      <c r="N1972" s="130" t="str">
        <f t="shared" si="182"/>
        <v/>
      </c>
      <c r="O1972" s="130" t="str">
        <f t="shared" si="183"/>
        <v/>
      </c>
      <c r="P1972" s="131" t="str">
        <f t="shared" si="184"/>
        <v/>
      </c>
      <c r="Q1972" s="135" t="str">
        <f t="shared" si="185"/>
        <v/>
      </c>
      <c r="R1972" s="103"/>
      <c r="S1972" s="102"/>
      <c r="T1972" s="102"/>
      <c r="U1972" s="102"/>
    </row>
    <row r="1973" s="93" customFormat="1" customHeight="1" spans="2:21">
      <c r="B1973" s="94"/>
      <c r="C1973" s="95"/>
      <c r="D1973" s="95"/>
      <c r="E1973" s="95"/>
      <c r="F1973" s="96"/>
      <c r="G1973" s="97"/>
      <c r="H1973" s="98"/>
      <c r="I1973" s="129" t="str">
        <f>IF(B1973="","",_xlfn.XLOOKUP(N1973,#REF!,#REF!))</f>
        <v/>
      </c>
      <c r="J1973" s="126" t="str">
        <f>IF(B1973="","",_xlfn.XLOOKUP(N1973,#REF!,冷暖工资表!B:B))</f>
        <v/>
      </c>
      <c r="K1973" s="126" t="str">
        <f t="shared" si="180"/>
        <v/>
      </c>
      <c r="L1973" s="126" t="str">
        <f t="shared" si="181"/>
        <v/>
      </c>
      <c r="M1973" s="126" t="str">
        <f>IF(Q1973="","",_xlfn.XLOOKUP(Q1973,立项!W:W,立项!H:H))</f>
        <v/>
      </c>
      <c r="N1973" s="130" t="str">
        <f t="shared" si="182"/>
        <v/>
      </c>
      <c r="O1973" s="130" t="str">
        <f t="shared" si="183"/>
        <v/>
      </c>
      <c r="P1973" s="131" t="str">
        <f t="shared" si="184"/>
        <v/>
      </c>
      <c r="Q1973" s="135" t="str">
        <f t="shared" si="185"/>
        <v/>
      </c>
      <c r="R1973" s="103"/>
      <c r="S1973" s="102"/>
      <c r="T1973" s="102"/>
      <c r="U1973" s="102"/>
    </row>
    <row r="1974" s="93" customFormat="1" customHeight="1" spans="2:21">
      <c r="B1974" s="94"/>
      <c r="C1974" s="95"/>
      <c r="D1974" s="95"/>
      <c r="E1974" s="95"/>
      <c r="F1974" s="96"/>
      <c r="G1974" s="97"/>
      <c r="H1974" s="98"/>
      <c r="I1974" s="129" t="str">
        <f>IF(B1974="","",_xlfn.XLOOKUP(N1974,#REF!,#REF!))</f>
        <v/>
      </c>
      <c r="J1974" s="126" t="str">
        <f>IF(B1974="","",_xlfn.XLOOKUP(N1974,#REF!,冷暖工资表!B:B))</f>
        <v/>
      </c>
      <c r="K1974" s="126" t="str">
        <f t="shared" si="180"/>
        <v/>
      </c>
      <c r="L1974" s="126" t="str">
        <f t="shared" si="181"/>
        <v/>
      </c>
      <c r="M1974" s="126" t="str">
        <f>IF(Q1974="","",_xlfn.XLOOKUP(Q1974,立项!W:W,立项!H:H))</f>
        <v/>
      </c>
      <c r="N1974" s="130" t="str">
        <f t="shared" si="182"/>
        <v/>
      </c>
      <c r="O1974" s="130" t="str">
        <f t="shared" si="183"/>
        <v/>
      </c>
      <c r="P1974" s="131" t="str">
        <f t="shared" si="184"/>
        <v/>
      </c>
      <c r="Q1974" s="135" t="str">
        <f t="shared" si="185"/>
        <v/>
      </c>
      <c r="R1974" s="103"/>
      <c r="S1974" s="102"/>
      <c r="T1974" s="102"/>
      <c r="U1974" s="102"/>
    </row>
    <row r="1975" s="93" customFormat="1" customHeight="1" spans="2:21">
      <c r="B1975" s="94"/>
      <c r="C1975" s="95"/>
      <c r="D1975" s="95"/>
      <c r="E1975" s="95"/>
      <c r="F1975" s="96"/>
      <c r="G1975" s="97"/>
      <c r="H1975" s="98"/>
      <c r="I1975" s="129" t="str">
        <f>IF(B1975="","",_xlfn.XLOOKUP(N1975,#REF!,#REF!))</f>
        <v/>
      </c>
      <c r="J1975" s="126" t="str">
        <f>IF(B1975="","",_xlfn.XLOOKUP(N1975,#REF!,冷暖工资表!B:B))</f>
        <v/>
      </c>
      <c r="K1975" s="126" t="str">
        <f t="shared" si="180"/>
        <v/>
      </c>
      <c r="L1975" s="126" t="str">
        <f t="shared" si="181"/>
        <v/>
      </c>
      <c r="M1975" s="126" t="str">
        <f>IF(Q1975="","",_xlfn.XLOOKUP(Q1975,立项!W:W,立项!H:H))</f>
        <v/>
      </c>
      <c r="N1975" s="130" t="str">
        <f t="shared" si="182"/>
        <v/>
      </c>
      <c r="O1975" s="130" t="str">
        <f t="shared" si="183"/>
        <v/>
      </c>
      <c r="P1975" s="131" t="str">
        <f t="shared" si="184"/>
        <v/>
      </c>
      <c r="Q1975" s="135" t="str">
        <f t="shared" si="185"/>
        <v/>
      </c>
      <c r="R1975" s="103"/>
      <c r="S1975" s="102"/>
      <c r="T1975" s="102"/>
      <c r="U1975" s="102"/>
    </row>
    <row r="1976" s="93" customFormat="1" customHeight="1" spans="2:21">
      <c r="B1976" s="94"/>
      <c r="C1976" s="95"/>
      <c r="D1976" s="95"/>
      <c r="E1976" s="95"/>
      <c r="F1976" s="96"/>
      <c r="G1976" s="97"/>
      <c r="H1976" s="98"/>
      <c r="I1976" s="129" t="str">
        <f>IF(B1976="","",_xlfn.XLOOKUP(N1976,#REF!,#REF!))</f>
        <v/>
      </c>
      <c r="J1976" s="126" t="str">
        <f>IF(B1976="","",_xlfn.XLOOKUP(N1976,#REF!,冷暖工资表!B:B))</f>
        <v/>
      </c>
      <c r="K1976" s="126" t="str">
        <f t="shared" si="180"/>
        <v/>
      </c>
      <c r="L1976" s="126" t="str">
        <f t="shared" si="181"/>
        <v/>
      </c>
      <c r="M1976" s="126" t="str">
        <f>IF(Q1976="","",_xlfn.XLOOKUP(Q1976,立项!W:W,立项!H:H))</f>
        <v/>
      </c>
      <c r="N1976" s="130" t="str">
        <f t="shared" si="182"/>
        <v/>
      </c>
      <c r="O1976" s="130" t="str">
        <f t="shared" si="183"/>
        <v/>
      </c>
      <c r="P1976" s="131" t="str">
        <f t="shared" si="184"/>
        <v/>
      </c>
      <c r="Q1976" s="135" t="str">
        <f t="shared" si="185"/>
        <v/>
      </c>
      <c r="R1976" s="103"/>
      <c r="S1976" s="102"/>
      <c r="T1976" s="102"/>
      <c r="U1976" s="102"/>
    </row>
    <row r="1977" s="93" customFormat="1" customHeight="1" spans="2:21">
      <c r="B1977" s="94"/>
      <c r="C1977" s="95"/>
      <c r="D1977" s="95"/>
      <c r="E1977" s="95"/>
      <c r="F1977" s="96"/>
      <c r="G1977" s="97"/>
      <c r="H1977" s="98"/>
      <c r="I1977" s="129" t="str">
        <f>IF(B1977="","",_xlfn.XLOOKUP(N1977,#REF!,#REF!))</f>
        <v/>
      </c>
      <c r="J1977" s="126" t="str">
        <f>IF(B1977="","",_xlfn.XLOOKUP(N1977,#REF!,冷暖工资表!B:B))</f>
        <v/>
      </c>
      <c r="K1977" s="126" t="str">
        <f t="shared" si="180"/>
        <v/>
      </c>
      <c r="L1977" s="126" t="str">
        <f t="shared" si="181"/>
        <v/>
      </c>
      <c r="M1977" s="126" t="str">
        <f>IF(Q1977="","",_xlfn.XLOOKUP(Q1977,立项!W:W,立项!H:H))</f>
        <v/>
      </c>
      <c r="N1977" s="130" t="str">
        <f t="shared" si="182"/>
        <v/>
      </c>
      <c r="O1977" s="130" t="str">
        <f t="shared" si="183"/>
        <v/>
      </c>
      <c r="P1977" s="131" t="str">
        <f t="shared" si="184"/>
        <v/>
      </c>
      <c r="Q1977" s="135" t="str">
        <f t="shared" si="185"/>
        <v/>
      </c>
      <c r="R1977" s="103"/>
      <c r="S1977" s="102"/>
      <c r="T1977" s="102"/>
      <c r="U1977" s="102"/>
    </row>
    <row r="1978" s="93" customFormat="1" customHeight="1" spans="2:21">
      <c r="B1978" s="94"/>
      <c r="C1978" s="95"/>
      <c r="D1978" s="95"/>
      <c r="E1978" s="95"/>
      <c r="F1978" s="96"/>
      <c r="G1978" s="97"/>
      <c r="H1978" s="98"/>
      <c r="I1978" s="129" t="str">
        <f>IF(B1978="","",_xlfn.XLOOKUP(N1978,#REF!,#REF!))</f>
        <v/>
      </c>
      <c r="J1978" s="126" t="str">
        <f>IF(B1978="","",_xlfn.XLOOKUP(N1978,#REF!,冷暖工资表!B:B))</f>
        <v/>
      </c>
      <c r="K1978" s="126" t="str">
        <f t="shared" si="180"/>
        <v/>
      </c>
      <c r="L1978" s="126" t="str">
        <f t="shared" si="181"/>
        <v/>
      </c>
      <c r="M1978" s="126" t="str">
        <f>IF(Q1978="","",_xlfn.XLOOKUP(Q1978,立项!W:W,立项!H:H))</f>
        <v/>
      </c>
      <c r="N1978" s="130" t="str">
        <f t="shared" si="182"/>
        <v/>
      </c>
      <c r="O1978" s="130" t="str">
        <f t="shared" si="183"/>
        <v/>
      </c>
      <c r="P1978" s="131" t="str">
        <f t="shared" si="184"/>
        <v/>
      </c>
      <c r="Q1978" s="135" t="str">
        <f t="shared" si="185"/>
        <v/>
      </c>
      <c r="R1978" s="103"/>
      <c r="S1978" s="102"/>
      <c r="T1978" s="102"/>
      <c r="U1978" s="102"/>
    </row>
    <row r="1979" s="93" customFormat="1" customHeight="1" spans="2:21">
      <c r="B1979" s="94"/>
      <c r="C1979" s="95"/>
      <c r="D1979" s="95"/>
      <c r="E1979" s="95"/>
      <c r="F1979" s="96"/>
      <c r="G1979" s="97"/>
      <c r="H1979" s="98"/>
      <c r="I1979" s="129" t="str">
        <f>IF(B1979="","",_xlfn.XLOOKUP(N1979,#REF!,#REF!))</f>
        <v/>
      </c>
      <c r="J1979" s="126" t="str">
        <f>IF(B1979="","",_xlfn.XLOOKUP(N1979,#REF!,冷暖工资表!B:B))</f>
        <v/>
      </c>
      <c r="K1979" s="126" t="str">
        <f t="shared" si="180"/>
        <v/>
      </c>
      <c r="L1979" s="126" t="str">
        <f t="shared" si="181"/>
        <v/>
      </c>
      <c r="M1979" s="126" t="str">
        <f>IF(Q1979="","",_xlfn.XLOOKUP(Q1979,立项!W:W,立项!H:H))</f>
        <v/>
      </c>
      <c r="N1979" s="130" t="str">
        <f t="shared" si="182"/>
        <v/>
      </c>
      <c r="O1979" s="130" t="str">
        <f t="shared" si="183"/>
        <v/>
      </c>
      <c r="P1979" s="131" t="str">
        <f t="shared" si="184"/>
        <v/>
      </c>
      <c r="Q1979" s="135" t="str">
        <f t="shared" si="185"/>
        <v/>
      </c>
      <c r="R1979" s="103"/>
      <c r="S1979" s="102"/>
      <c r="T1979" s="102"/>
      <c r="U1979" s="102"/>
    </row>
    <row r="1980" s="93" customFormat="1" customHeight="1" spans="2:21">
      <c r="B1980" s="94"/>
      <c r="C1980" s="95"/>
      <c r="D1980" s="95"/>
      <c r="E1980" s="95"/>
      <c r="F1980" s="96"/>
      <c r="G1980" s="97"/>
      <c r="H1980" s="98"/>
      <c r="I1980" s="129" t="str">
        <f>IF(B1980="","",_xlfn.XLOOKUP(N1980,#REF!,#REF!))</f>
        <v/>
      </c>
      <c r="J1980" s="126" t="str">
        <f>IF(B1980="","",_xlfn.XLOOKUP(N1980,#REF!,冷暖工资表!B:B))</f>
        <v/>
      </c>
      <c r="K1980" s="126" t="str">
        <f t="shared" si="180"/>
        <v/>
      </c>
      <c r="L1980" s="126" t="str">
        <f t="shared" si="181"/>
        <v/>
      </c>
      <c r="M1980" s="126" t="str">
        <f>IF(Q1980="","",_xlfn.XLOOKUP(Q1980,立项!W:W,立项!H:H))</f>
        <v/>
      </c>
      <c r="N1980" s="130" t="str">
        <f t="shared" si="182"/>
        <v/>
      </c>
      <c r="O1980" s="130" t="str">
        <f t="shared" si="183"/>
        <v/>
      </c>
      <c r="P1980" s="131" t="str">
        <f t="shared" si="184"/>
        <v/>
      </c>
      <c r="Q1980" s="135" t="str">
        <f t="shared" si="185"/>
        <v/>
      </c>
      <c r="R1980" s="103"/>
      <c r="S1980" s="102"/>
      <c r="T1980" s="102"/>
      <c r="U1980" s="102"/>
    </row>
    <row r="1981" s="93" customFormat="1" customHeight="1" spans="2:21">
      <c r="B1981" s="94"/>
      <c r="C1981" s="95"/>
      <c r="D1981" s="95"/>
      <c r="E1981" s="95"/>
      <c r="F1981" s="96"/>
      <c r="G1981" s="97"/>
      <c r="H1981" s="98"/>
      <c r="I1981" s="129" t="str">
        <f>IF(B1981="","",_xlfn.XLOOKUP(N1981,#REF!,#REF!))</f>
        <v/>
      </c>
      <c r="J1981" s="126" t="str">
        <f>IF(B1981="","",_xlfn.XLOOKUP(N1981,#REF!,冷暖工资表!B:B))</f>
        <v/>
      </c>
      <c r="K1981" s="126" t="str">
        <f t="shared" si="180"/>
        <v/>
      </c>
      <c r="L1981" s="126" t="str">
        <f t="shared" si="181"/>
        <v/>
      </c>
      <c r="M1981" s="126" t="str">
        <f>IF(Q1981="","",_xlfn.XLOOKUP(Q1981,立项!W:W,立项!H:H))</f>
        <v/>
      </c>
      <c r="N1981" s="130" t="str">
        <f t="shared" si="182"/>
        <v/>
      </c>
      <c r="O1981" s="130" t="str">
        <f t="shared" si="183"/>
        <v/>
      </c>
      <c r="P1981" s="131" t="str">
        <f t="shared" si="184"/>
        <v/>
      </c>
      <c r="Q1981" s="135" t="str">
        <f t="shared" si="185"/>
        <v/>
      </c>
      <c r="R1981" s="103"/>
      <c r="S1981" s="102"/>
      <c r="T1981" s="102"/>
      <c r="U1981" s="102"/>
    </row>
    <row r="1982" s="93" customFormat="1" customHeight="1" spans="2:21">
      <c r="B1982" s="94"/>
      <c r="C1982" s="95"/>
      <c r="D1982" s="95"/>
      <c r="E1982" s="95"/>
      <c r="F1982" s="96"/>
      <c r="G1982" s="97"/>
      <c r="H1982" s="98"/>
      <c r="I1982" s="129" t="str">
        <f>IF(B1982="","",_xlfn.XLOOKUP(N1982,#REF!,#REF!))</f>
        <v/>
      </c>
      <c r="J1982" s="126" t="str">
        <f>IF(B1982="","",_xlfn.XLOOKUP(N1982,#REF!,冷暖工资表!B:B))</f>
        <v/>
      </c>
      <c r="K1982" s="126" t="str">
        <f t="shared" si="180"/>
        <v/>
      </c>
      <c r="L1982" s="126" t="str">
        <f t="shared" si="181"/>
        <v/>
      </c>
      <c r="M1982" s="126" t="str">
        <f>IF(Q1982="","",_xlfn.XLOOKUP(Q1982,立项!W:W,立项!H:H))</f>
        <v/>
      </c>
      <c r="N1982" s="130" t="str">
        <f t="shared" si="182"/>
        <v/>
      </c>
      <c r="O1982" s="130" t="str">
        <f t="shared" si="183"/>
        <v/>
      </c>
      <c r="P1982" s="131" t="str">
        <f t="shared" si="184"/>
        <v/>
      </c>
      <c r="Q1982" s="135" t="str">
        <f t="shared" si="185"/>
        <v/>
      </c>
      <c r="R1982" s="103"/>
      <c r="S1982" s="102"/>
      <c r="T1982" s="102"/>
      <c r="U1982" s="102"/>
    </row>
    <row r="1983" s="93" customFormat="1" customHeight="1" spans="2:21">
      <c r="B1983" s="94"/>
      <c r="C1983" s="95"/>
      <c r="D1983" s="95"/>
      <c r="E1983" s="95"/>
      <c r="F1983" s="96"/>
      <c r="G1983" s="97"/>
      <c r="H1983" s="98"/>
      <c r="I1983" s="129" t="str">
        <f>IF(B1983="","",_xlfn.XLOOKUP(N1983,#REF!,#REF!))</f>
        <v/>
      </c>
      <c r="J1983" s="126" t="str">
        <f>IF(B1983="","",_xlfn.XLOOKUP(N1983,#REF!,冷暖工资表!B:B))</f>
        <v/>
      </c>
      <c r="K1983" s="126" t="str">
        <f t="shared" si="180"/>
        <v/>
      </c>
      <c r="L1983" s="126" t="str">
        <f t="shared" si="181"/>
        <v/>
      </c>
      <c r="M1983" s="126" t="str">
        <f>IF(Q1983="","",_xlfn.XLOOKUP(Q1983,立项!W:W,立项!H:H))</f>
        <v/>
      </c>
      <c r="N1983" s="130" t="str">
        <f t="shared" si="182"/>
        <v/>
      </c>
      <c r="O1983" s="130" t="str">
        <f t="shared" si="183"/>
        <v/>
      </c>
      <c r="P1983" s="131" t="str">
        <f t="shared" si="184"/>
        <v/>
      </c>
      <c r="Q1983" s="135" t="str">
        <f t="shared" si="185"/>
        <v/>
      </c>
      <c r="R1983" s="103"/>
      <c r="S1983" s="102"/>
      <c r="T1983" s="102"/>
      <c r="U1983" s="102"/>
    </row>
    <row r="1984" s="93" customFormat="1" customHeight="1" spans="2:21">
      <c r="B1984" s="94"/>
      <c r="C1984" s="95"/>
      <c r="D1984" s="95"/>
      <c r="E1984" s="95"/>
      <c r="F1984" s="96"/>
      <c r="G1984" s="97"/>
      <c r="H1984" s="98"/>
      <c r="I1984" s="129" t="str">
        <f>IF(B1984="","",_xlfn.XLOOKUP(N1984,#REF!,#REF!))</f>
        <v/>
      </c>
      <c r="J1984" s="126" t="str">
        <f>IF(B1984="","",_xlfn.XLOOKUP(N1984,#REF!,冷暖工资表!B:B))</f>
        <v/>
      </c>
      <c r="K1984" s="126" t="str">
        <f t="shared" si="180"/>
        <v/>
      </c>
      <c r="L1984" s="126" t="str">
        <f t="shared" si="181"/>
        <v/>
      </c>
      <c r="M1984" s="126" t="str">
        <f>IF(Q1984="","",_xlfn.XLOOKUP(Q1984,立项!W:W,立项!H:H))</f>
        <v/>
      </c>
      <c r="N1984" s="130" t="str">
        <f t="shared" si="182"/>
        <v/>
      </c>
      <c r="O1984" s="130" t="str">
        <f t="shared" si="183"/>
        <v/>
      </c>
      <c r="P1984" s="131" t="str">
        <f t="shared" si="184"/>
        <v/>
      </c>
      <c r="Q1984" s="135" t="str">
        <f t="shared" si="185"/>
        <v/>
      </c>
      <c r="R1984" s="103"/>
      <c r="S1984" s="102"/>
      <c r="T1984" s="102"/>
      <c r="U1984" s="102"/>
    </row>
    <row r="1985" s="93" customFormat="1" customHeight="1" spans="2:21">
      <c r="B1985" s="94"/>
      <c r="C1985" s="95"/>
      <c r="D1985" s="95"/>
      <c r="E1985" s="95"/>
      <c r="F1985" s="96"/>
      <c r="G1985" s="97"/>
      <c r="H1985" s="98"/>
      <c r="I1985" s="129" t="str">
        <f>IF(B1985="","",_xlfn.XLOOKUP(N1985,#REF!,#REF!))</f>
        <v/>
      </c>
      <c r="J1985" s="126" t="str">
        <f>IF(B1985="","",_xlfn.XLOOKUP(N1985,#REF!,冷暖工资表!B:B))</f>
        <v/>
      </c>
      <c r="K1985" s="126" t="str">
        <f t="shared" si="180"/>
        <v/>
      </c>
      <c r="L1985" s="126" t="str">
        <f t="shared" si="181"/>
        <v/>
      </c>
      <c r="M1985" s="126" t="str">
        <f>IF(Q1985="","",_xlfn.XLOOKUP(Q1985,立项!W:W,立项!H:H))</f>
        <v/>
      </c>
      <c r="N1985" s="130" t="str">
        <f t="shared" si="182"/>
        <v/>
      </c>
      <c r="O1985" s="130" t="str">
        <f t="shared" si="183"/>
        <v/>
      </c>
      <c r="P1985" s="131" t="str">
        <f t="shared" si="184"/>
        <v/>
      </c>
      <c r="Q1985" s="135" t="str">
        <f t="shared" si="185"/>
        <v/>
      </c>
      <c r="R1985" s="103"/>
      <c r="S1985" s="102"/>
      <c r="T1985" s="102"/>
      <c r="U1985" s="102"/>
    </row>
    <row r="1986" s="93" customFormat="1" customHeight="1" spans="2:21">
      <c r="B1986" s="94"/>
      <c r="C1986" s="95"/>
      <c r="D1986" s="95"/>
      <c r="E1986" s="95"/>
      <c r="F1986" s="96"/>
      <c r="G1986" s="97"/>
      <c r="H1986" s="98"/>
      <c r="I1986" s="129" t="str">
        <f>IF(B1986="","",_xlfn.XLOOKUP(N1986,#REF!,#REF!))</f>
        <v/>
      </c>
      <c r="J1986" s="126" t="str">
        <f>IF(B1986="","",_xlfn.XLOOKUP(N1986,#REF!,冷暖工资表!B:B))</f>
        <v/>
      </c>
      <c r="K1986" s="126" t="str">
        <f t="shared" ref="K1986:K2049" si="186">IF(F1986="","",F1986-L1986)</f>
        <v/>
      </c>
      <c r="L1986" s="126" t="str">
        <f t="shared" ref="L1986:L2049" si="187">IF(F1986="","",F1986*G1986/(1+G1986))</f>
        <v/>
      </c>
      <c r="M1986" s="126" t="str">
        <f>IF(Q1986="","",_xlfn.XLOOKUP(Q1986,立项!W:W,立项!H:H))</f>
        <v/>
      </c>
      <c r="N1986" s="130" t="str">
        <f t="shared" ref="N1986:N2049" si="188">IF(H1986="","",LEFT(B1986,7))</f>
        <v/>
      </c>
      <c r="O1986" s="130" t="str">
        <f t="shared" ref="O1986:O2049" si="189">IF(H1986="","",MONTH(H1986))</f>
        <v/>
      </c>
      <c r="P1986" s="131" t="str">
        <f t="shared" ref="P1986:P2049" si="190">IF(H1986="","",DAY(H1986))</f>
        <v/>
      </c>
      <c r="Q1986" s="135" t="str">
        <f t="shared" ref="Q1986:Q2049" si="191">IF(B1986="","",MID(B1986,9,16))</f>
        <v/>
      </c>
      <c r="R1986" s="103"/>
      <c r="S1986" s="102"/>
      <c r="T1986" s="102"/>
      <c r="U1986" s="102"/>
    </row>
    <row r="1987" s="93" customFormat="1" customHeight="1" spans="2:21">
      <c r="B1987" s="94"/>
      <c r="C1987" s="95"/>
      <c r="D1987" s="95"/>
      <c r="E1987" s="95"/>
      <c r="F1987" s="96"/>
      <c r="G1987" s="97"/>
      <c r="H1987" s="98"/>
      <c r="I1987" s="129" t="str">
        <f>IF(B1987="","",_xlfn.XLOOKUP(N1987,#REF!,#REF!))</f>
        <v/>
      </c>
      <c r="J1987" s="126" t="str">
        <f>IF(B1987="","",_xlfn.XLOOKUP(N1987,#REF!,冷暖工资表!B:B))</f>
        <v/>
      </c>
      <c r="K1987" s="126" t="str">
        <f t="shared" si="186"/>
        <v/>
      </c>
      <c r="L1987" s="126" t="str">
        <f t="shared" si="187"/>
        <v/>
      </c>
      <c r="M1987" s="126" t="str">
        <f>IF(Q1987="","",_xlfn.XLOOKUP(Q1987,立项!W:W,立项!H:H))</f>
        <v/>
      </c>
      <c r="N1987" s="130" t="str">
        <f t="shared" si="188"/>
        <v/>
      </c>
      <c r="O1987" s="130" t="str">
        <f t="shared" si="189"/>
        <v/>
      </c>
      <c r="P1987" s="131" t="str">
        <f t="shared" si="190"/>
        <v/>
      </c>
      <c r="Q1987" s="135" t="str">
        <f t="shared" si="191"/>
        <v/>
      </c>
      <c r="R1987" s="103"/>
      <c r="S1987" s="102"/>
      <c r="T1987" s="102"/>
      <c r="U1987" s="102"/>
    </row>
    <row r="1988" s="93" customFormat="1" customHeight="1" spans="2:21">
      <c r="B1988" s="94"/>
      <c r="C1988" s="95"/>
      <c r="D1988" s="95"/>
      <c r="E1988" s="95"/>
      <c r="F1988" s="96"/>
      <c r="G1988" s="97"/>
      <c r="H1988" s="98"/>
      <c r="I1988" s="129" t="str">
        <f>IF(B1988="","",_xlfn.XLOOKUP(N1988,#REF!,#REF!))</f>
        <v/>
      </c>
      <c r="J1988" s="126" t="str">
        <f>IF(B1988="","",_xlfn.XLOOKUP(N1988,#REF!,冷暖工资表!B:B))</f>
        <v/>
      </c>
      <c r="K1988" s="126" t="str">
        <f t="shared" si="186"/>
        <v/>
      </c>
      <c r="L1988" s="126" t="str">
        <f t="shared" si="187"/>
        <v/>
      </c>
      <c r="M1988" s="126" t="str">
        <f>IF(Q1988="","",_xlfn.XLOOKUP(Q1988,立项!W:W,立项!H:H))</f>
        <v/>
      </c>
      <c r="N1988" s="130" t="str">
        <f t="shared" si="188"/>
        <v/>
      </c>
      <c r="O1988" s="130" t="str">
        <f t="shared" si="189"/>
        <v/>
      </c>
      <c r="P1988" s="131" t="str">
        <f t="shared" si="190"/>
        <v/>
      </c>
      <c r="Q1988" s="135" t="str">
        <f t="shared" si="191"/>
        <v/>
      </c>
      <c r="R1988" s="103"/>
      <c r="S1988" s="102"/>
      <c r="T1988" s="102"/>
      <c r="U1988" s="102"/>
    </row>
    <row r="1989" s="93" customFormat="1" customHeight="1" spans="2:21">
      <c r="B1989" s="94"/>
      <c r="C1989" s="95"/>
      <c r="D1989" s="95"/>
      <c r="E1989" s="95"/>
      <c r="F1989" s="96"/>
      <c r="G1989" s="97"/>
      <c r="H1989" s="98"/>
      <c r="I1989" s="129" t="str">
        <f>IF(B1989="","",_xlfn.XLOOKUP(N1989,#REF!,#REF!))</f>
        <v/>
      </c>
      <c r="J1989" s="126" t="str">
        <f>IF(B1989="","",_xlfn.XLOOKUP(N1989,#REF!,冷暖工资表!B:B))</f>
        <v/>
      </c>
      <c r="K1989" s="126" t="str">
        <f t="shared" si="186"/>
        <v/>
      </c>
      <c r="L1989" s="126" t="str">
        <f t="shared" si="187"/>
        <v/>
      </c>
      <c r="M1989" s="126" t="str">
        <f>IF(Q1989="","",_xlfn.XLOOKUP(Q1989,立项!W:W,立项!H:H))</f>
        <v/>
      </c>
      <c r="N1989" s="130" t="str">
        <f t="shared" si="188"/>
        <v/>
      </c>
      <c r="O1989" s="130" t="str">
        <f t="shared" si="189"/>
        <v/>
      </c>
      <c r="P1989" s="131" t="str">
        <f t="shared" si="190"/>
        <v/>
      </c>
      <c r="Q1989" s="135" t="str">
        <f t="shared" si="191"/>
        <v/>
      </c>
      <c r="R1989" s="103"/>
      <c r="S1989" s="102"/>
      <c r="T1989" s="102"/>
      <c r="U1989" s="102"/>
    </row>
    <row r="1990" s="93" customFormat="1" customHeight="1" spans="2:21">
      <c r="B1990" s="94"/>
      <c r="C1990" s="95"/>
      <c r="D1990" s="95"/>
      <c r="E1990" s="95"/>
      <c r="F1990" s="96"/>
      <c r="G1990" s="97"/>
      <c r="H1990" s="98"/>
      <c r="I1990" s="129" t="str">
        <f>IF(B1990="","",_xlfn.XLOOKUP(N1990,#REF!,#REF!))</f>
        <v/>
      </c>
      <c r="J1990" s="126" t="str">
        <f>IF(B1990="","",_xlfn.XLOOKUP(N1990,#REF!,冷暖工资表!B:B))</f>
        <v/>
      </c>
      <c r="K1990" s="126" t="str">
        <f t="shared" si="186"/>
        <v/>
      </c>
      <c r="L1990" s="126" t="str">
        <f t="shared" si="187"/>
        <v/>
      </c>
      <c r="M1990" s="126" t="str">
        <f>IF(Q1990="","",_xlfn.XLOOKUP(Q1990,立项!W:W,立项!H:H))</f>
        <v/>
      </c>
      <c r="N1990" s="130" t="str">
        <f t="shared" si="188"/>
        <v/>
      </c>
      <c r="O1990" s="130" t="str">
        <f t="shared" si="189"/>
        <v/>
      </c>
      <c r="P1990" s="131" t="str">
        <f t="shared" si="190"/>
        <v/>
      </c>
      <c r="Q1990" s="135" t="str">
        <f t="shared" si="191"/>
        <v/>
      </c>
      <c r="R1990" s="103"/>
      <c r="S1990" s="102"/>
      <c r="T1990" s="102"/>
      <c r="U1990" s="102"/>
    </row>
    <row r="1991" s="93" customFormat="1" customHeight="1" spans="2:21">
      <c r="B1991" s="94"/>
      <c r="C1991" s="95"/>
      <c r="D1991" s="95"/>
      <c r="E1991" s="95"/>
      <c r="F1991" s="96"/>
      <c r="G1991" s="97"/>
      <c r="H1991" s="98"/>
      <c r="I1991" s="129" t="str">
        <f>IF(B1991="","",_xlfn.XLOOKUP(N1991,#REF!,#REF!))</f>
        <v/>
      </c>
      <c r="J1991" s="126" t="str">
        <f>IF(B1991="","",_xlfn.XLOOKUP(N1991,#REF!,冷暖工资表!B:B))</f>
        <v/>
      </c>
      <c r="K1991" s="126" t="str">
        <f t="shared" si="186"/>
        <v/>
      </c>
      <c r="L1991" s="126" t="str">
        <f t="shared" si="187"/>
        <v/>
      </c>
      <c r="M1991" s="126" t="str">
        <f>IF(Q1991="","",_xlfn.XLOOKUP(Q1991,立项!W:W,立项!H:H))</f>
        <v/>
      </c>
      <c r="N1991" s="130" t="str">
        <f t="shared" si="188"/>
        <v/>
      </c>
      <c r="O1991" s="130" t="str">
        <f t="shared" si="189"/>
        <v/>
      </c>
      <c r="P1991" s="131" t="str">
        <f t="shared" si="190"/>
        <v/>
      </c>
      <c r="Q1991" s="135" t="str">
        <f t="shared" si="191"/>
        <v/>
      </c>
      <c r="R1991" s="103"/>
      <c r="S1991" s="102"/>
      <c r="T1991" s="102"/>
      <c r="U1991" s="102"/>
    </row>
    <row r="1992" s="93" customFormat="1" customHeight="1" spans="2:21">
      <c r="B1992" s="94"/>
      <c r="C1992" s="95"/>
      <c r="D1992" s="95"/>
      <c r="E1992" s="95"/>
      <c r="F1992" s="96"/>
      <c r="G1992" s="97"/>
      <c r="H1992" s="98"/>
      <c r="I1992" s="129" t="str">
        <f>IF(B1992="","",_xlfn.XLOOKUP(N1992,#REF!,#REF!))</f>
        <v/>
      </c>
      <c r="J1992" s="126" t="str">
        <f>IF(B1992="","",_xlfn.XLOOKUP(N1992,#REF!,冷暖工资表!B:B))</f>
        <v/>
      </c>
      <c r="K1992" s="126" t="str">
        <f t="shared" si="186"/>
        <v/>
      </c>
      <c r="L1992" s="126" t="str">
        <f t="shared" si="187"/>
        <v/>
      </c>
      <c r="M1992" s="126" t="str">
        <f>IF(Q1992="","",_xlfn.XLOOKUP(Q1992,立项!W:W,立项!H:H))</f>
        <v/>
      </c>
      <c r="N1992" s="130" t="str">
        <f t="shared" si="188"/>
        <v/>
      </c>
      <c r="O1992" s="130" t="str">
        <f t="shared" si="189"/>
        <v/>
      </c>
      <c r="P1992" s="131" t="str">
        <f t="shared" si="190"/>
        <v/>
      </c>
      <c r="Q1992" s="135" t="str">
        <f t="shared" si="191"/>
        <v/>
      </c>
      <c r="R1992" s="103"/>
      <c r="S1992" s="102"/>
      <c r="T1992" s="102"/>
      <c r="U1992" s="102"/>
    </row>
    <row r="1993" s="93" customFormat="1" customHeight="1" spans="2:21">
      <c r="B1993" s="94"/>
      <c r="C1993" s="95"/>
      <c r="D1993" s="95"/>
      <c r="E1993" s="95"/>
      <c r="F1993" s="96"/>
      <c r="G1993" s="97"/>
      <c r="H1993" s="98"/>
      <c r="I1993" s="129" t="str">
        <f>IF(B1993="","",_xlfn.XLOOKUP(N1993,#REF!,#REF!))</f>
        <v/>
      </c>
      <c r="J1993" s="126" t="str">
        <f>IF(B1993="","",_xlfn.XLOOKUP(N1993,#REF!,冷暖工资表!B:B))</f>
        <v/>
      </c>
      <c r="K1993" s="126" t="str">
        <f t="shared" si="186"/>
        <v/>
      </c>
      <c r="L1993" s="126" t="str">
        <f t="shared" si="187"/>
        <v/>
      </c>
      <c r="M1993" s="126" t="str">
        <f>IF(Q1993="","",_xlfn.XLOOKUP(Q1993,立项!W:W,立项!H:H))</f>
        <v/>
      </c>
      <c r="N1993" s="130" t="str">
        <f t="shared" si="188"/>
        <v/>
      </c>
      <c r="O1993" s="130" t="str">
        <f t="shared" si="189"/>
        <v/>
      </c>
      <c r="P1993" s="131" t="str">
        <f t="shared" si="190"/>
        <v/>
      </c>
      <c r="Q1993" s="135" t="str">
        <f t="shared" si="191"/>
        <v/>
      </c>
      <c r="R1993" s="103"/>
      <c r="S1993" s="102"/>
      <c r="T1993" s="102"/>
      <c r="U1993" s="102"/>
    </row>
    <row r="1994" s="93" customFormat="1" customHeight="1" spans="2:21">
      <c r="B1994" s="94"/>
      <c r="C1994" s="95"/>
      <c r="D1994" s="95"/>
      <c r="E1994" s="95"/>
      <c r="F1994" s="96"/>
      <c r="G1994" s="97"/>
      <c r="H1994" s="98"/>
      <c r="I1994" s="129" t="str">
        <f>IF(B1994="","",_xlfn.XLOOKUP(N1994,#REF!,#REF!))</f>
        <v/>
      </c>
      <c r="J1994" s="126" t="str">
        <f>IF(B1994="","",_xlfn.XLOOKUP(N1994,#REF!,冷暖工资表!B:B))</f>
        <v/>
      </c>
      <c r="K1994" s="126" t="str">
        <f t="shared" si="186"/>
        <v/>
      </c>
      <c r="L1994" s="126" t="str">
        <f t="shared" si="187"/>
        <v/>
      </c>
      <c r="M1994" s="126" t="str">
        <f>IF(Q1994="","",_xlfn.XLOOKUP(Q1994,立项!W:W,立项!H:H))</f>
        <v/>
      </c>
      <c r="N1994" s="130" t="str">
        <f t="shared" si="188"/>
        <v/>
      </c>
      <c r="O1994" s="130" t="str">
        <f t="shared" si="189"/>
        <v/>
      </c>
      <c r="P1994" s="131" t="str">
        <f t="shared" si="190"/>
        <v/>
      </c>
      <c r="Q1994" s="135" t="str">
        <f t="shared" si="191"/>
        <v/>
      </c>
      <c r="R1994" s="103"/>
      <c r="S1994" s="102"/>
      <c r="T1994" s="102"/>
      <c r="U1994" s="102"/>
    </row>
    <row r="1995" s="93" customFormat="1" customHeight="1" spans="2:21">
      <c r="B1995" s="94"/>
      <c r="C1995" s="95"/>
      <c r="D1995" s="95"/>
      <c r="E1995" s="95"/>
      <c r="F1995" s="96"/>
      <c r="G1995" s="97"/>
      <c r="H1995" s="98"/>
      <c r="I1995" s="129" t="str">
        <f>IF(B1995="","",_xlfn.XLOOKUP(N1995,#REF!,#REF!))</f>
        <v/>
      </c>
      <c r="J1995" s="126" t="str">
        <f>IF(B1995="","",_xlfn.XLOOKUP(N1995,#REF!,冷暖工资表!B:B))</f>
        <v/>
      </c>
      <c r="K1995" s="126" t="str">
        <f t="shared" si="186"/>
        <v/>
      </c>
      <c r="L1995" s="126" t="str">
        <f t="shared" si="187"/>
        <v/>
      </c>
      <c r="M1995" s="126" t="str">
        <f>IF(Q1995="","",_xlfn.XLOOKUP(Q1995,立项!W:W,立项!H:H))</f>
        <v/>
      </c>
      <c r="N1995" s="130" t="str">
        <f t="shared" si="188"/>
        <v/>
      </c>
      <c r="O1995" s="130" t="str">
        <f t="shared" si="189"/>
        <v/>
      </c>
      <c r="P1995" s="131" t="str">
        <f t="shared" si="190"/>
        <v/>
      </c>
      <c r="Q1995" s="135" t="str">
        <f t="shared" si="191"/>
        <v/>
      </c>
      <c r="R1995" s="103"/>
      <c r="S1995" s="102"/>
      <c r="T1995" s="102"/>
      <c r="U1995" s="102"/>
    </row>
    <row r="1996" s="93" customFormat="1" customHeight="1" spans="2:21">
      <c r="B1996" s="94"/>
      <c r="C1996" s="95"/>
      <c r="D1996" s="95"/>
      <c r="E1996" s="95"/>
      <c r="F1996" s="96"/>
      <c r="G1996" s="97"/>
      <c r="H1996" s="98"/>
      <c r="I1996" s="129" t="str">
        <f>IF(B1996="","",_xlfn.XLOOKUP(N1996,#REF!,#REF!))</f>
        <v/>
      </c>
      <c r="J1996" s="126" t="str">
        <f>IF(B1996="","",_xlfn.XLOOKUP(N1996,#REF!,冷暖工资表!B:B))</f>
        <v/>
      </c>
      <c r="K1996" s="126" t="str">
        <f t="shared" si="186"/>
        <v/>
      </c>
      <c r="L1996" s="126" t="str">
        <f t="shared" si="187"/>
        <v/>
      </c>
      <c r="M1996" s="126" t="str">
        <f>IF(Q1996="","",_xlfn.XLOOKUP(Q1996,立项!W:W,立项!H:H))</f>
        <v/>
      </c>
      <c r="N1996" s="130" t="str">
        <f t="shared" si="188"/>
        <v/>
      </c>
      <c r="O1996" s="130" t="str">
        <f t="shared" si="189"/>
        <v/>
      </c>
      <c r="P1996" s="131" t="str">
        <f t="shared" si="190"/>
        <v/>
      </c>
      <c r="Q1996" s="135" t="str">
        <f t="shared" si="191"/>
        <v/>
      </c>
      <c r="R1996" s="103"/>
      <c r="S1996" s="102"/>
      <c r="T1996" s="102"/>
      <c r="U1996" s="102"/>
    </row>
    <row r="1997" s="93" customFormat="1" customHeight="1" spans="2:21">
      <c r="B1997" s="94"/>
      <c r="C1997" s="95"/>
      <c r="D1997" s="95"/>
      <c r="E1997" s="95"/>
      <c r="F1997" s="96"/>
      <c r="G1997" s="97"/>
      <c r="H1997" s="98"/>
      <c r="I1997" s="129" t="str">
        <f>IF(B1997="","",_xlfn.XLOOKUP(N1997,#REF!,#REF!))</f>
        <v/>
      </c>
      <c r="J1997" s="126" t="str">
        <f>IF(B1997="","",_xlfn.XLOOKUP(N1997,#REF!,冷暖工资表!B:B))</f>
        <v/>
      </c>
      <c r="K1997" s="126" t="str">
        <f t="shared" si="186"/>
        <v/>
      </c>
      <c r="L1997" s="126" t="str">
        <f t="shared" si="187"/>
        <v/>
      </c>
      <c r="M1997" s="126" t="str">
        <f>IF(Q1997="","",_xlfn.XLOOKUP(Q1997,立项!W:W,立项!H:H))</f>
        <v/>
      </c>
      <c r="N1997" s="130" t="str">
        <f t="shared" si="188"/>
        <v/>
      </c>
      <c r="O1997" s="130" t="str">
        <f t="shared" si="189"/>
        <v/>
      </c>
      <c r="P1997" s="131" t="str">
        <f t="shared" si="190"/>
        <v/>
      </c>
      <c r="Q1997" s="135" t="str">
        <f t="shared" si="191"/>
        <v/>
      </c>
      <c r="R1997" s="103"/>
      <c r="S1997" s="102"/>
      <c r="T1997" s="102"/>
      <c r="U1997" s="102"/>
    </row>
    <row r="1998" s="93" customFormat="1" customHeight="1" spans="2:21">
      <c r="B1998" s="94"/>
      <c r="C1998" s="95"/>
      <c r="D1998" s="95"/>
      <c r="E1998" s="95"/>
      <c r="F1998" s="96"/>
      <c r="G1998" s="97"/>
      <c r="H1998" s="98"/>
      <c r="I1998" s="129" t="str">
        <f>IF(B1998="","",_xlfn.XLOOKUP(N1998,#REF!,#REF!))</f>
        <v/>
      </c>
      <c r="J1998" s="126" t="str">
        <f>IF(B1998="","",_xlfn.XLOOKUP(N1998,#REF!,冷暖工资表!B:B))</f>
        <v/>
      </c>
      <c r="K1998" s="126" t="str">
        <f t="shared" si="186"/>
        <v/>
      </c>
      <c r="L1998" s="126" t="str">
        <f t="shared" si="187"/>
        <v/>
      </c>
      <c r="M1998" s="126" t="str">
        <f>IF(Q1998="","",_xlfn.XLOOKUP(Q1998,立项!W:W,立项!H:H))</f>
        <v/>
      </c>
      <c r="N1998" s="130" t="str">
        <f t="shared" si="188"/>
        <v/>
      </c>
      <c r="O1998" s="130" t="str">
        <f t="shared" si="189"/>
        <v/>
      </c>
      <c r="P1998" s="131" t="str">
        <f t="shared" si="190"/>
        <v/>
      </c>
      <c r="Q1998" s="135" t="str">
        <f t="shared" si="191"/>
        <v/>
      </c>
      <c r="R1998" s="103"/>
      <c r="S1998" s="102"/>
      <c r="T1998" s="102"/>
      <c r="U1998" s="102"/>
    </row>
    <row r="1999" s="93" customFormat="1" customHeight="1" spans="2:21">
      <c r="B1999" s="94"/>
      <c r="C1999" s="95"/>
      <c r="D1999" s="95"/>
      <c r="E1999" s="95"/>
      <c r="F1999" s="96"/>
      <c r="G1999" s="97"/>
      <c r="H1999" s="98"/>
      <c r="I1999" s="129" t="str">
        <f>IF(B1999="","",_xlfn.XLOOKUP(N1999,#REF!,#REF!))</f>
        <v/>
      </c>
      <c r="J1999" s="126" t="str">
        <f>IF(B1999="","",_xlfn.XLOOKUP(N1999,#REF!,冷暖工资表!B:B))</f>
        <v/>
      </c>
      <c r="K1999" s="126" t="str">
        <f t="shared" si="186"/>
        <v/>
      </c>
      <c r="L1999" s="126" t="str">
        <f t="shared" si="187"/>
        <v/>
      </c>
      <c r="M1999" s="126" t="str">
        <f>IF(Q1999="","",_xlfn.XLOOKUP(Q1999,立项!W:W,立项!H:H))</f>
        <v/>
      </c>
      <c r="N1999" s="130" t="str">
        <f t="shared" si="188"/>
        <v/>
      </c>
      <c r="O1999" s="130" t="str">
        <f t="shared" si="189"/>
        <v/>
      </c>
      <c r="P1999" s="131" t="str">
        <f t="shared" si="190"/>
        <v/>
      </c>
      <c r="Q1999" s="135" t="str">
        <f t="shared" si="191"/>
        <v/>
      </c>
      <c r="R1999" s="103"/>
      <c r="S1999" s="102"/>
      <c r="T1999" s="102"/>
      <c r="U1999" s="102"/>
    </row>
    <row r="2000" s="93" customFormat="1" customHeight="1" spans="2:21">
      <c r="B2000" s="94"/>
      <c r="C2000" s="95"/>
      <c r="D2000" s="95"/>
      <c r="E2000" s="95"/>
      <c r="F2000" s="96"/>
      <c r="G2000" s="97"/>
      <c r="H2000" s="98"/>
      <c r="I2000" s="129" t="str">
        <f>IF(B2000="","",_xlfn.XLOOKUP(N2000,#REF!,#REF!))</f>
        <v/>
      </c>
      <c r="J2000" s="126" t="str">
        <f>IF(B2000="","",_xlfn.XLOOKUP(N2000,#REF!,冷暖工资表!B:B))</f>
        <v/>
      </c>
      <c r="K2000" s="126" t="str">
        <f t="shared" si="186"/>
        <v/>
      </c>
      <c r="L2000" s="126" t="str">
        <f t="shared" si="187"/>
        <v/>
      </c>
      <c r="M2000" s="126" t="str">
        <f>IF(Q2000="","",_xlfn.XLOOKUP(Q2000,立项!W:W,立项!H:H))</f>
        <v/>
      </c>
      <c r="N2000" s="130" t="str">
        <f t="shared" si="188"/>
        <v/>
      </c>
      <c r="O2000" s="130" t="str">
        <f t="shared" si="189"/>
        <v/>
      </c>
      <c r="P2000" s="131" t="str">
        <f t="shared" si="190"/>
        <v/>
      </c>
      <c r="Q2000" s="135" t="str">
        <f t="shared" si="191"/>
        <v/>
      </c>
      <c r="R2000" s="103"/>
      <c r="S2000" s="102"/>
      <c r="T2000" s="102"/>
      <c r="U2000" s="102"/>
    </row>
    <row r="2001" s="93" customFormat="1" customHeight="1" spans="2:21">
      <c r="B2001" s="94"/>
      <c r="C2001" s="95"/>
      <c r="D2001" s="95"/>
      <c r="E2001" s="95"/>
      <c r="F2001" s="96"/>
      <c r="G2001" s="97"/>
      <c r="H2001" s="98"/>
      <c r="I2001" s="129" t="str">
        <f>IF(B2001="","",_xlfn.XLOOKUP(N2001,#REF!,#REF!))</f>
        <v/>
      </c>
      <c r="J2001" s="126" t="str">
        <f>IF(B2001="","",_xlfn.XLOOKUP(N2001,#REF!,冷暖工资表!B:B))</f>
        <v/>
      </c>
      <c r="K2001" s="126" t="str">
        <f t="shared" si="186"/>
        <v/>
      </c>
      <c r="L2001" s="126" t="str">
        <f t="shared" si="187"/>
        <v/>
      </c>
      <c r="M2001" s="126" t="str">
        <f>IF(Q2001="","",_xlfn.XLOOKUP(Q2001,立项!W:W,立项!H:H))</f>
        <v/>
      </c>
      <c r="N2001" s="130" t="str">
        <f t="shared" si="188"/>
        <v/>
      </c>
      <c r="O2001" s="130" t="str">
        <f t="shared" si="189"/>
        <v/>
      </c>
      <c r="P2001" s="131" t="str">
        <f t="shared" si="190"/>
        <v/>
      </c>
      <c r="Q2001" s="135" t="str">
        <f t="shared" si="191"/>
        <v/>
      </c>
      <c r="R2001" s="103"/>
      <c r="S2001" s="102"/>
      <c r="T2001" s="102"/>
      <c r="U2001" s="102"/>
    </row>
    <row r="2002" s="93" customFormat="1" customHeight="1" spans="2:21">
      <c r="B2002" s="94"/>
      <c r="C2002" s="95"/>
      <c r="D2002" s="95"/>
      <c r="E2002" s="95"/>
      <c r="F2002" s="96"/>
      <c r="G2002" s="97"/>
      <c r="H2002" s="98"/>
      <c r="I2002" s="129" t="str">
        <f>IF(B2002="","",_xlfn.XLOOKUP(N2002,#REF!,#REF!))</f>
        <v/>
      </c>
      <c r="J2002" s="126" t="str">
        <f>IF(B2002="","",_xlfn.XLOOKUP(N2002,#REF!,冷暖工资表!B:B))</f>
        <v/>
      </c>
      <c r="K2002" s="126" t="str">
        <f t="shared" si="186"/>
        <v/>
      </c>
      <c r="L2002" s="126" t="str">
        <f t="shared" si="187"/>
        <v/>
      </c>
      <c r="M2002" s="126" t="str">
        <f>IF(Q2002="","",_xlfn.XLOOKUP(Q2002,立项!W:W,立项!H:H))</f>
        <v/>
      </c>
      <c r="N2002" s="130" t="str">
        <f t="shared" si="188"/>
        <v/>
      </c>
      <c r="O2002" s="130" t="str">
        <f t="shared" si="189"/>
        <v/>
      </c>
      <c r="P2002" s="131" t="str">
        <f t="shared" si="190"/>
        <v/>
      </c>
      <c r="Q2002" s="135" t="str">
        <f t="shared" si="191"/>
        <v/>
      </c>
      <c r="R2002" s="103"/>
      <c r="S2002" s="102"/>
      <c r="T2002" s="102"/>
      <c r="U2002" s="102"/>
    </row>
    <row r="2003" s="93" customFormat="1" customHeight="1" spans="2:21">
      <c r="B2003" s="94"/>
      <c r="C2003" s="95"/>
      <c r="D2003" s="95"/>
      <c r="E2003" s="95"/>
      <c r="F2003" s="96"/>
      <c r="G2003" s="97"/>
      <c r="H2003" s="98"/>
      <c r="I2003" s="129" t="str">
        <f>IF(B2003="","",_xlfn.XLOOKUP(N2003,#REF!,#REF!))</f>
        <v/>
      </c>
      <c r="J2003" s="126" t="str">
        <f>IF(B2003="","",_xlfn.XLOOKUP(N2003,#REF!,冷暖工资表!B:B))</f>
        <v/>
      </c>
      <c r="K2003" s="126" t="str">
        <f t="shared" si="186"/>
        <v/>
      </c>
      <c r="L2003" s="126" t="str">
        <f t="shared" si="187"/>
        <v/>
      </c>
      <c r="M2003" s="126" t="str">
        <f>IF(Q2003="","",_xlfn.XLOOKUP(Q2003,立项!W:W,立项!H:H))</f>
        <v/>
      </c>
      <c r="N2003" s="130" t="str">
        <f t="shared" si="188"/>
        <v/>
      </c>
      <c r="O2003" s="130" t="str">
        <f t="shared" si="189"/>
        <v/>
      </c>
      <c r="P2003" s="131" t="str">
        <f t="shared" si="190"/>
        <v/>
      </c>
      <c r="Q2003" s="135" t="str">
        <f t="shared" si="191"/>
        <v/>
      </c>
      <c r="R2003" s="103"/>
      <c r="S2003" s="102"/>
      <c r="T2003" s="102"/>
      <c r="U2003" s="102"/>
    </row>
    <row r="2004" s="93" customFormat="1" customHeight="1" spans="2:21">
      <c r="B2004" s="94"/>
      <c r="C2004" s="95"/>
      <c r="D2004" s="95"/>
      <c r="E2004" s="95"/>
      <c r="F2004" s="96"/>
      <c r="G2004" s="97"/>
      <c r="H2004" s="98"/>
      <c r="I2004" s="129" t="str">
        <f>IF(B2004="","",_xlfn.XLOOKUP(N2004,#REF!,#REF!))</f>
        <v/>
      </c>
      <c r="J2004" s="126" t="str">
        <f>IF(B2004="","",_xlfn.XLOOKUP(N2004,#REF!,冷暖工资表!B:B))</f>
        <v/>
      </c>
      <c r="K2004" s="126" t="str">
        <f t="shared" si="186"/>
        <v/>
      </c>
      <c r="L2004" s="126" t="str">
        <f t="shared" si="187"/>
        <v/>
      </c>
      <c r="M2004" s="126" t="str">
        <f>IF(Q2004="","",_xlfn.XLOOKUP(Q2004,立项!W:W,立项!H:H))</f>
        <v/>
      </c>
      <c r="N2004" s="130" t="str">
        <f t="shared" si="188"/>
        <v/>
      </c>
      <c r="O2004" s="130" t="str">
        <f t="shared" si="189"/>
        <v/>
      </c>
      <c r="P2004" s="131" t="str">
        <f t="shared" si="190"/>
        <v/>
      </c>
      <c r="Q2004" s="135" t="str">
        <f t="shared" si="191"/>
        <v/>
      </c>
      <c r="R2004" s="103"/>
      <c r="S2004" s="102"/>
      <c r="T2004" s="102"/>
      <c r="U2004" s="102"/>
    </row>
    <row r="2005" s="93" customFormat="1" customHeight="1" spans="2:21">
      <c r="B2005" s="94"/>
      <c r="C2005" s="95"/>
      <c r="D2005" s="95"/>
      <c r="E2005" s="95"/>
      <c r="F2005" s="96"/>
      <c r="G2005" s="97"/>
      <c r="H2005" s="98"/>
      <c r="I2005" s="129" t="str">
        <f>IF(B2005="","",_xlfn.XLOOKUP(N2005,#REF!,#REF!))</f>
        <v/>
      </c>
      <c r="J2005" s="126" t="str">
        <f>IF(B2005="","",_xlfn.XLOOKUP(N2005,#REF!,冷暖工资表!B:B))</f>
        <v/>
      </c>
      <c r="K2005" s="126" t="str">
        <f t="shared" si="186"/>
        <v/>
      </c>
      <c r="L2005" s="126" t="str">
        <f t="shared" si="187"/>
        <v/>
      </c>
      <c r="M2005" s="126" t="str">
        <f>IF(Q2005="","",_xlfn.XLOOKUP(Q2005,立项!W:W,立项!H:H))</f>
        <v/>
      </c>
      <c r="N2005" s="130" t="str">
        <f t="shared" si="188"/>
        <v/>
      </c>
      <c r="O2005" s="130" t="str">
        <f t="shared" si="189"/>
        <v/>
      </c>
      <c r="P2005" s="131" t="str">
        <f t="shared" si="190"/>
        <v/>
      </c>
      <c r="Q2005" s="135" t="str">
        <f t="shared" si="191"/>
        <v/>
      </c>
      <c r="R2005" s="103"/>
      <c r="S2005" s="102"/>
      <c r="T2005" s="102"/>
      <c r="U2005" s="102"/>
    </row>
    <row r="2006" s="93" customFormat="1" customHeight="1" spans="2:21">
      <c r="B2006" s="94"/>
      <c r="C2006" s="95"/>
      <c r="D2006" s="95"/>
      <c r="E2006" s="95"/>
      <c r="F2006" s="96"/>
      <c r="G2006" s="97"/>
      <c r="H2006" s="98"/>
      <c r="I2006" s="129" t="str">
        <f>IF(B2006="","",_xlfn.XLOOKUP(N2006,#REF!,#REF!))</f>
        <v/>
      </c>
      <c r="J2006" s="126" t="str">
        <f>IF(B2006="","",_xlfn.XLOOKUP(N2006,#REF!,冷暖工资表!B:B))</f>
        <v/>
      </c>
      <c r="K2006" s="126" t="str">
        <f t="shared" si="186"/>
        <v/>
      </c>
      <c r="L2006" s="126" t="str">
        <f t="shared" si="187"/>
        <v/>
      </c>
      <c r="M2006" s="126" t="str">
        <f>IF(Q2006="","",_xlfn.XLOOKUP(Q2006,立项!W:W,立项!H:H))</f>
        <v/>
      </c>
      <c r="N2006" s="130" t="str">
        <f t="shared" si="188"/>
        <v/>
      </c>
      <c r="O2006" s="130" t="str">
        <f t="shared" si="189"/>
        <v/>
      </c>
      <c r="P2006" s="131" t="str">
        <f t="shared" si="190"/>
        <v/>
      </c>
      <c r="Q2006" s="135" t="str">
        <f t="shared" si="191"/>
        <v/>
      </c>
      <c r="R2006" s="103"/>
      <c r="S2006" s="102"/>
      <c r="T2006" s="102"/>
      <c r="U2006" s="102"/>
    </row>
    <row r="2007" s="93" customFormat="1" customHeight="1" spans="2:21">
      <c r="B2007" s="94"/>
      <c r="C2007" s="95"/>
      <c r="D2007" s="95"/>
      <c r="E2007" s="95"/>
      <c r="F2007" s="96"/>
      <c r="G2007" s="97"/>
      <c r="H2007" s="98"/>
      <c r="I2007" s="129" t="str">
        <f>IF(B2007="","",_xlfn.XLOOKUP(N2007,#REF!,#REF!))</f>
        <v/>
      </c>
      <c r="J2007" s="126" t="str">
        <f>IF(B2007="","",_xlfn.XLOOKUP(N2007,#REF!,冷暖工资表!B:B))</f>
        <v/>
      </c>
      <c r="K2007" s="126" t="str">
        <f t="shared" si="186"/>
        <v/>
      </c>
      <c r="L2007" s="126" t="str">
        <f t="shared" si="187"/>
        <v/>
      </c>
      <c r="M2007" s="126" t="str">
        <f>IF(Q2007="","",_xlfn.XLOOKUP(Q2007,立项!W:W,立项!H:H))</f>
        <v/>
      </c>
      <c r="N2007" s="130" t="str">
        <f t="shared" si="188"/>
        <v/>
      </c>
      <c r="O2007" s="130" t="str">
        <f t="shared" si="189"/>
        <v/>
      </c>
      <c r="P2007" s="131" t="str">
        <f t="shared" si="190"/>
        <v/>
      </c>
      <c r="Q2007" s="135" t="str">
        <f t="shared" si="191"/>
        <v/>
      </c>
      <c r="R2007" s="103"/>
      <c r="S2007" s="102"/>
      <c r="T2007" s="102"/>
      <c r="U2007" s="102"/>
    </row>
    <row r="2008" s="93" customFormat="1" customHeight="1" spans="2:21">
      <c r="B2008" s="94"/>
      <c r="C2008" s="95"/>
      <c r="D2008" s="95"/>
      <c r="E2008" s="95"/>
      <c r="F2008" s="96"/>
      <c r="G2008" s="97"/>
      <c r="H2008" s="98"/>
      <c r="I2008" s="129" t="str">
        <f>IF(B2008="","",_xlfn.XLOOKUP(N2008,#REF!,#REF!))</f>
        <v/>
      </c>
      <c r="J2008" s="126" t="str">
        <f>IF(B2008="","",_xlfn.XLOOKUP(N2008,#REF!,冷暖工资表!B:B))</f>
        <v/>
      </c>
      <c r="K2008" s="126" t="str">
        <f t="shared" si="186"/>
        <v/>
      </c>
      <c r="L2008" s="126" t="str">
        <f t="shared" si="187"/>
        <v/>
      </c>
      <c r="M2008" s="126" t="str">
        <f>IF(Q2008="","",_xlfn.XLOOKUP(Q2008,立项!W:W,立项!H:H))</f>
        <v/>
      </c>
      <c r="N2008" s="130" t="str">
        <f t="shared" si="188"/>
        <v/>
      </c>
      <c r="O2008" s="130" t="str">
        <f t="shared" si="189"/>
        <v/>
      </c>
      <c r="P2008" s="131" t="str">
        <f t="shared" si="190"/>
        <v/>
      </c>
      <c r="Q2008" s="135" t="str">
        <f t="shared" si="191"/>
        <v/>
      </c>
      <c r="R2008" s="103"/>
      <c r="S2008" s="102"/>
      <c r="T2008" s="102"/>
      <c r="U2008" s="102"/>
    </row>
    <row r="2009" s="93" customFormat="1" customHeight="1" spans="2:21">
      <c r="B2009" s="94"/>
      <c r="C2009" s="95"/>
      <c r="D2009" s="95"/>
      <c r="E2009" s="95"/>
      <c r="F2009" s="96"/>
      <c r="G2009" s="97"/>
      <c r="H2009" s="98"/>
      <c r="I2009" s="129" t="str">
        <f>IF(B2009="","",_xlfn.XLOOKUP(N2009,#REF!,#REF!))</f>
        <v/>
      </c>
      <c r="J2009" s="126" t="str">
        <f>IF(B2009="","",_xlfn.XLOOKUP(N2009,#REF!,冷暖工资表!B:B))</f>
        <v/>
      </c>
      <c r="K2009" s="126" t="str">
        <f t="shared" si="186"/>
        <v/>
      </c>
      <c r="L2009" s="126" t="str">
        <f t="shared" si="187"/>
        <v/>
      </c>
      <c r="M2009" s="126" t="str">
        <f>IF(Q2009="","",_xlfn.XLOOKUP(Q2009,立项!W:W,立项!H:H))</f>
        <v/>
      </c>
      <c r="N2009" s="130" t="str">
        <f t="shared" si="188"/>
        <v/>
      </c>
      <c r="O2009" s="130" t="str">
        <f t="shared" si="189"/>
        <v/>
      </c>
      <c r="P2009" s="131" t="str">
        <f t="shared" si="190"/>
        <v/>
      </c>
      <c r="Q2009" s="135" t="str">
        <f t="shared" si="191"/>
        <v/>
      </c>
      <c r="R2009" s="103"/>
      <c r="S2009" s="102"/>
      <c r="T2009" s="102"/>
      <c r="U2009" s="102"/>
    </row>
    <row r="2010" s="93" customFormat="1" customHeight="1" spans="2:21">
      <c r="B2010" s="94"/>
      <c r="C2010" s="95"/>
      <c r="D2010" s="95"/>
      <c r="E2010" s="95"/>
      <c r="F2010" s="96"/>
      <c r="G2010" s="97"/>
      <c r="H2010" s="98"/>
      <c r="I2010" s="129" t="str">
        <f>IF(B2010="","",_xlfn.XLOOKUP(N2010,#REF!,#REF!))</f>
        <v/>
      </c>
      <c r="J2010" s="126" t="str">
        <f>IF(B2010="","",_xlfn.XLOOKUP(N2010,#REF!,冷暖工资表!B:B))</f>
        <v/>
      </c>
      <c r="K2010" s="126" t="str">
        <f t="shared" si="186"/>
        <v/>
      </c>
      <c r="L2010" s="126" t="str">
        <f t="shared" si="187"/>
        <v/>
      </c>
      <c r="M2010" s="126" t="str">
        <f>IF(Q2010="","",_xlfn.XLOOKUP(Q2010,立项!W:W,立项!H:H))</f>
        <v/>
      </c>
      <c r="N2010" s="130" t="str">
        <f t="shared" si="188"/>
        <v/>
      </c>
      <c r="O2010" s="130" t="str">
        <f t="shared" si="189"/>
        <v/>
      </c>
      <c r="P2010" s="131" t="str">
        <f t="shared" si="190"/>
        <v/>
      </c>
      <c r="Q2010" s="135" t="str">
        <f t="shared" si="191"/>
        <v/>
      </c>
      <c r="R2010" s="103"/>
      <c r="S2010" s="102"/>
      <c r="T2010" s="102"/>
      <c r="U2010" s="102"/>
    </row>
    <row r="2011" s="93" customFormat="1" customHeight="1" spans="2:21">
      <c r="B2011" s="94"/>
      <c r="C2011" s="95"/>
      <c r="D2011" s="95"/>
      <c r="E2011" s="95"/>
      <c r="F2011" s="96"/>
      <c r="G2011" s="97"/>
      <c r="H2011" s="98"/>
      <c r="I2011" s="129" t="str">
        <f>IF(B2011="","",_xlfn.XLOOKUP(N2011,#REF!,#REF!))</f>
        <v/>
      </c>
      <c r="J2011" s="126" t="str">
        <f>IF(B2011="","",_xlfn.XLOOKUP(N2011,#REF!,冷暖工资表!B:B))</f>
        <v/>
      </c>
      <c r="K2011" s="126" t="str">
        <f t="shared" si="186"/>
        <v/>
      </c>
      <c r="L2011" s="126" t="str">
        <f t="shared" si="187"/>
        <v/>
      </c>
      <c r="M2011" s="126" t="str">
        <f>IF(Q2011="","",_xlfn.XLOOKUP(Q2011,立项!W:W,立项!H:H))</f>
        <v/>
      </c>
      <c r="N2011" s="130" t="str">
        <f t="shared" si="188"/>
        <v/>
      </c>
      <c r="O2011" s="130" t="str">
        <f t="shared" si="189"/>
        <v/>
      </c>
      <c r="P2011" s="131" t="str">
        <f t="shared" si="190"/>
        <v/>
      </c>
      <c r="Q2011" s="135" t="str">
        <f t="shared" si="191"/>
        <v/>
      </c>
      <c r="R2011" s="103"/>
      <c r="S2011" s="102"/>
      <c r="T2011" s="102"/>
      <c r="U2011" s="102"/>
    </row>
    <row r="2012" s="93" customFormat="1" customHeight="1" spans="2:21">
      <c r="B2012" s="94"/>
      <c r="C2012" s="95"/>
      <c r="D2012" s="95"/>
      <c r="E2012" s="95"/>
      <c r="F2012" s="96"/>
      <c r="G2012" s="97"/>
      <c r="H2012" s="98"/>
      <c r="I2012" s="129" t="str">
        <f>IF(B2012="","",_xlfn.XLOOKUP(N2012,#REF!,#REF!))</f>
        <v/>
      </c>
      <c r="J2012" s="126" t="str">
        <f>IF(B2012="","",_xlfn.XLOOKUP(N2012,#REF!,冷暖工资表!B:B))</f>
        <v/>
      </c>
      <c r="K2012" s="126" t="str">
        <f t="shared" si="186"/>
        <v/>
      </c>
      <c r="L2012" s="126" t="str">
        <f t="shared" si="187"/>
        <v/>
      </c>
      <c r="M2012" s="126" t="str">
        <f>IF(Q2012="","",_xlfn.XLOOKUP(Q2012,立项!W:W,立项!H:H))</f>
        <v/>
      </c>
      <c r="N2012" s="130" t="str">
        <f t="shared" si="188"/>
        <v/>
      </c>
      <c r="O2012" s="130" t="str">
        <f t="shared" si="189"/>
        <v/>
      </c>
      <c r="P2012" s="131" t="str">
        <f t="shared" si="190"/>
        <v/>
      </c>
      <c r="Q2012" s="135" t="str">
        <f t="shared" si="191"/>
        <v/>
      </c>
      <c r="R2012" s="103"/>
      <c r="S2012" s="102"/>
      <c r="T2012" s="102"/>
      <c r="U2012" s="102"/>
    </row>
    <row r="2013" s="93" customFormat="1" customHeight="1" spans="2:21">
      <c r="B2013" s="94"/>
      <c r="C2013" s="95"/>
      <c r="D2013" s="95"/>
      <c r="E2013" s="95"/>
      <c r="F2013" s="96"/>
      <c r="G2013" s="97"/>
      <c r="H2013" s="98"/>
      <c r="I2013" s="129" t="str">
        <f>IF(B2013="","",_xlfn.XLOOKUP(N2013,#REF!,#REF!))</f>
        <v/>
      </c>
      <c r="J2013" s="126" t="str">
        <f>IF(B2013="","",_xlfn.XLOOKUP(N2013,#REF!,冷暖工资表!B:B))</f>
        <v/>
      </c>
      <c r="K2013" s="126" t="str">
        <f t="shared" si="186"/>
        <v/>
      </c>
      <c r="L2013" s="126" t="str">
        <f t="shared" si="187"/>
        <v/>
      </c>
      <c r="M2013" s="126" t="str">
        <f>IF(Q2013="","",_xlfn.XLOOKUP(Q2013,立项!W:W,立项!H:H))</f>
        <v/>
      </c>
      <c r="N2013" s="130" t="str">
        <f t="shared" si="188"/>
        <v/>
      </c>
      <c r="O2013" s="130" t="str">
        <f t="shared" si="189"/>
        <v/>
      </c>
      <c r="P2013" s="131" t="str">
        <f t="shared" si="190"/>
        <v/>
      </c>
      <c r="Q2013" s="135" t="str">
        <f t="shared" si="191"/>
        <v/>
      </c>
      <c r="R2013" s="103"/>
      <c r="S2013" s="102"/>
      <c r="T2013" s="102"/>
      <c r="U2013" s="102"/>
    </row>
    <row r="2014" s="93" customFormat="1" customHeight="1" spans="2:21">
      <c r="B2014" s="94"/>
      <c r="C2014" s="95"/>
      <c r="D2014" s="95"/>
      <c r="E2014" s="95"/>
      <c r="F2014" s="96"/>
      <c r="G2014" s="97"/>
      <c r="H2014" s="98"/>
      <c r="I2014" s="129" t="str">
        <f>IF(B2014="","",_xlfn.XLOOKUP(N2014,#REF!,#REF!))</f>
        <v/>
      </c>
      <c r="J2014" s="126" t="str">
        <f>IF(B2014="","",_xlfn.XLOOKUP(N2014,#REF!,冷暖工资表!B:B))</f>
        <v/>
      </c>
      <c r="K2014" s="126" t="str">
        <f t="shared" si="186"/>
        <v/>
      </c>
      <c r="L2014" s="126" t="str">
        <f t="shared" si="187"/>
        <v/>
      </c>
      <c r="M2014" s="126" t="str">
        <f>IF(Q2014="","",_xlfn.XLOOKUP(Q2014,立项!W:W,立项!H:H))</f>
        <v/>
      </c>
      <c r="N2014" s="130" t="str">
        <f t="shared" si="188"/>
        <v/>
      </c>
      <c r="O2014" s="130" t="str">
        <f t="shared" si="189"/>
        <v/>
      </c>
      <c r="P2014" s="131" t="str">
        <f t="shared" si="190"/>
        <v/>
      </c>
      <c r="Q2014" s="135" t="str">
        <f t="shared" si="191"/>
        <v/>
      </c>
      <c r="R2014" s="103"/>
      <c r="S2014" s="102"/>
      <c r="T2014" s="102"/>
      <c r="U2014" s="102"/>
    </row>
    <row r="2015" s="93" customFormat="1" customHeight="1" spans="2:21">
      <c r="B2015" s="94"/>
      <c r="C2015" s="95"/>
      <c r="D2015" s="95"/>
      <c r="E2015" s="95"/>
      <c r="F2015" s="96"/>
      <c r="G2015" s="97"/>
      <c r="H2015" s="98"/>
      <c r="I2015" s="129" t="str">
        <f>IF(B2015="","",_xlfn.XLOOKUP(N2015,#REF!,#REF!))</f>
        <v/>
      </c>
      <c r="J2015" s="126" t="str">
        <f>IF(B2015="","",_xlfn.XLOOKUP(N2015,#REF!,冷暖工资表!B:B))</f>
        <v/>
      </c>
      <c r="K2015" s="126" t="str">
        <f t="shared" si="186"/>
        <v/>
      </c>
      <c r="L2015" s="126" t="str">
        <f t="shared" si="187"/>
        <v/>
      </c>
      <c r="M2015" s="126" t="str">
        <f>IF(Q2015="","",_xlfn.XLOOKUP(Q2015,立项!W:W,立项!H:H))</f>
        <v/>
      </c>
      <c r="N2015" s="130" t="str">
        <f t="shared" si="188"/>
        <v/>
      </c>
      <c r="O2015" s="130" t="str">
        <f t="shared" si="189"/>
        <v/>
      </c>
      <c r="P2015" s="131" t="str">
        <f t="shared" si="190"/>
        <v/>
      </c>
      <c r="Q2015" s="135" t="str">
        <f t="shared" si="191"/>
        <v/>
      </c>
      <c r="R2015" s="103"/>
      <c r="S2015" s="102"/>
      <c r="T2015" s="102"/>
      <c r="U2015" s="102"/>
    </row>
    <row r="2016" s="93" customFormat="1" customHeight="1" spans="2:21">
      <c r="B2016" s="94"/>
      <c r="C2016" s="95"/>
      <c r="D2016" s="95"/>
      <c r="E2016" s="95"/>
      <c r="F2016" s="96"/>
      <c r="G2016" s="97"/>
      <c r="H2016" s="98"/>
      <c r="I2016" s="129" t="str">
        <f>IF(B2016="","",_xlfn.XLOOKUP(N2016,#REF!,#REF!))</f>
        <v/>
      </c>
      <c r="J2016" s="126" t="str">
        <f>IF(B2016="","",_xlfn.XLOOKUP(N2016,#REF!,冷暖工资表!B:B))</f>
        <v/>
      </c>
      <c r="K2016" s="126" t="str">
        <f t="shared" si="186"/>
        <v/>
      </c>
      <c r="L2016" s="126" t="str">
        <f t="shared" si="187"/>
        <v/>
      </c>
      <c r="M2016" s="126" t="str">
        <f>IF(Q2016="","",_xlfn.XLOOKUP(Q2016,立项!W:W,立项!H:H))</f>
        <v/>
      </c>
      <c r="N2016" s="130" t="str">
        <f t="shared" si="188"/>
        <v/>
      </c>
      <c r="O2016" s="130" t="str">
        <f t="shared" si="189"/>
        <v/>
      </c>
      <c r="P2016" s="131" t="str">
        <f t="shared" si="190"/>
        <v/>
      </c>
      <c r="Q2016" s="135" t="str">
        <f t="shared" si="191"/>
        <v/>
      </c>
      <c r="R2016" s="103"/>
      <c r="S2016" s="102"/>
      <c r="T2016" s="102"/>
      <c r="U2016" s="102"/>
    </row>
    <row r="2017" s="93" customFormat="1" customHeight="1" spans="2:21">
      <c r="B2017" s="94"/>
      <c r="C2017" s="95"/>
      <c r="D2017" s="95"/>
      <c r="E2017" s="95"/>
      <c r="F2017" s="96"/>
      <c r="G2017" s="97"/>
      <c r="H2017" s="98"/>
      <c r="I2017" s="129" t="str">
        <f>IF(B2017="","",_xlfn.XLOOKUP(N2017,#REF!,#REF!))</f>
        <v/>
      </c>
      <c r="J2017" s="126" t="str">
        <f>IF(B2017="","",_xlfn.XLOOKUP(N2017,#REF!,冷暖工资表!B:B))</f>
        <v/>
      </c>
      <c r="K2017" s="126" t="str">
        <f t="shared" si="186"/>
        <v/>
      </c>
      <c r="L2017" s="126" t="str">
        <f t="shared" si="187"/>
        <v/>
      </c>
      <c r="M2017" s="126" t="str">
        <f>IF(Q2017="","",_xlfn.XLOOKUP(Q2017,立项!W:W,立项!H:H))</f>
        <v/>
      </c>
      <c r="N2017" s="130" t="str">
        <f t="shared" si="188"/>
        <v/>
      </c>
      <c r="O2017" s="130" t="str">
        <f t="shared" si="189"/>
        <v/>
      </c>
      <c r="P2017" s="131" t="str">
        <f t="shared" si="190"/>
        <v/>
      </c>
      <c r="Q2017" s="135" t="str">
        <f t="shared" si="191"/>
        <v/>
      </c>
      <c r="R2017" s="103"/>
      <c r="S2017" s="102"/>
      <c r="T2017" s="102"/>
      <c r="U2017" s="102"/>
    </row>
    <row r="2018" s="93" customFormat="1" customHeight="1" spans="2:21">
      <c r="B2018" s="94"/>
      <c r="C2018" s="95"/>
      <c r="D2018" s="95"/>
      <c r="E2018" s="95"/>
      <c r="F2018" s="96"/>
      <c r="G2018" s="97"/>
      <c r="H2018" s="98"/>
      <c r="I2018" s="129" t="str">
        <f>IF(B2018="","",_xlfn.XLOOKUP(N2018,#REF!,#REF!))</f>
        <v/>
      </c>
      <c r="J2018" s="126" t="str">
        <f>IF(B2018="","",_xlfn.XLOOKUP(N2018,#REF!,冷暖工资表!B:B))</f>
        <v/>
      </c>
      <c r="K2018" s="126" t="str">
        <f t="shared" si="186"/>
        <v/>
      </c>
      <c r="L2018" s="126" t="str">
        <f t="shared" si="187"/>
        <v/>
      </c>
      <c r="M2018" s="126" t="str">
        <f>IF(Q2018="","",_xlfn.XLOOKUP(Q2018,立项!W:W,立项!H:H))</f>
        <v/>
      </c>
      <c r="N2018" s="130" t="str">
        <f t="shared" si="188"/>
        <v/>
      </c>
      <c r="O2018" s="130" t="str">
        <f t="shared" si="189"/>
        <v/>
      </c>
      <c r="P2018" s="131" t="str">
        <f t="shared" si="190"/>
        <v/>
      </c>
      <c r="Q2018" s="135" t="str">
        <f t="shared" si="191"/>
        <v/>
      </c>
      <c r="R2018" s="103"/>
      <c r="S2018" s="102"/>
      <c r="T2018" s="102"/>
      <c r="U2018" s="102"/>
    </row>
    <row r="2019" s="93" customFormat="1" customHeight="1" spans="2:21">
      <c r="B2019" s="94"/>
      <c r="C2019" s="95"/>
      <c r="D2019" s="95"/>
      <c r="E2019" s="95"/>
      <c r="F2019" s="96"/>
      <c r="G2019" s="97"/>
      <c r="H2019" s="98"/>
      <c r="I2019" s="129" t="str">
        <f>IF(B2019="","",_xlfn.XLOOKUP(N2019,#REF!,#REF!))</f>
        <v/>
      </c>
      <c r="J2019" s="126" t="str">
        <f>IF(B2019="","",_xlfn.XLOOKUP(N2019,#REF!,冷暖工资表!B:B))</f>
        <v/>
      </c>
      <c r="K2019" s="126" t="str">
        <f t="shared" si="186"/>
        <v/>
      </c>
      <c r="L2019" s="126" t="str">
        <f t="shared" si="187"/>
        <v/>
      </c>
      <c r="M2019" s="126" t="str">
        <f>IF(Q2019="","",_xlfn.XLOOKUP(Q2019,立项!W:W,立项!H:H))</f>
        <v/>
      </c>
      <c r="N2019" s="130" t="str">
        <f t="shared" si="188"/>
        <v/>
      </c>
      <c r="O2019" s="130" t="str">
        <f t="shared" si="189"/>
        <v/>
      </c>
      <c r="P2019" s="131" t="str">
        <f t="shared" si="190"/>
        <v/>
      </c>
      <c r="Q2019" s="135" t="str">
        <f t="shared" si="191"/>
        <v/>
      </c>
      <c r="R2019" s="103"/>
      <c r="S2019" s="102"/>
      <c r="T2019" s="102"/>
      <c r="U2019" s="102"/>
    </row>
    <row r="2020" s="93" customFormat="1" customHeight="1" spans="2:21">
      <c r="B2020" s="94"/>
      <c r="C2020" s="95"/>
      <c r="D2020" s="95"/>
      <c r="E2020" s="95"/>
      <c r="F2020" s="96"/>
      <c r="G2020" s="97"/>
      <c r="H2020" s="98"/>
      <c r="I2020" s="129" t="str">
        <f>IF(B2020="","",_xlfn.XLOOKUP(N2020,#REF!,#REF!))</f>
        <v/>
      </c>
      <c r="J2020" s="126" t="str">
        <f>IF(B2020="","",_xlfn.XLOOKUP(N2020,#REF!,冷暖工资表!B:B))</f>
        <v/>
      </c>
      <c r="K2020" s="126" t="str">
        <f t="shared" si="186"/>
        <v/>
      </c>
      <c r="L2020" s="126" t="str">
        <f t="shared" si="187"/>
        <v/>
      </c>
      <c r="M2020" s="126" t="str">
        <f>IF(Q2020="","",_xlfn.XLOOKUP(Q2020,立项!W:W,立项!H:H))</f>
        <v/>
      </c>
      <c r="N2020" s="130" t="str">
        <f t="shared" si="188"/>
        <v/>
      </c>
      <c r="O2020" s="130" t="str">
        <f t="shared" si="189"/>
        <v/>
      </c>
      <c r="P2020" s="131" t="str">
        <f t="shared" si="190"/>
        <v/>
      </c>
      <c r="Q2020" s="135" t="str">
        <f t="shared" si="191"/>
        <v/>
      </c>
      <c r="R2020" s="103"/>
      <c r="S2020" s="102"/>
      <c r="T2020" s="102"/>
      <c r="U2020" s="102"/>
    </row>
    <row r="2021" s="93" customFormat="1" customHeight="1" spans="2:21">
      <c r="B2021" s="94"/>
      <c r="C2021" s="95"/>
      <c r="D2021" s="95"/>
      <c r="E2021" s="95"/>
      <c r="F2021" s="96"/>
      <c r="G2021" s="97"/>
      <c r="H2021" s="98"/>
      <c r="I2021" s="129" t="str">
        <f>IF(B2021="","",_xlfn.XLOOKUP(N2021,#REF!,#REF!))</f>
        <v/>
      </c>
      <c r="J2021" s="126" t="str">
        <f>IF(B2021="","",_xlfn.XLOOKUP(N2021,#REF!,冷暖工资表!B:B))</f>
        <v/>
      </c>
      <c r="K2021" s="126" t="str">
        <f t="shared" si="186"/>
        <v/>
      </c>
      <c r="L2021" s="126" t="str">
        <f t="shared" si="187"/>
        <v/>
      </c>
      <c r="M2021" s="126" t="str">
        <f>IF(Q2021="","",_xlfn.XLOOKUP(Q2021,立项!W:W,立项!H:H))</f>
        <v/>
      </c>
      <c r="N2021" s="130" t="str">
        <f t="shared" si="188"/>
        <v/>
      </c>
      <c r="O2021" s="130" t="str">
        <f t="shared" si="189"/>
        <v/>
      </c>
      <c r="P2021" s="131" t="str">
        <f t="shared" si="190"/>
        <v/>
      </c>
      <c r="Q2021" s="135" t="str">
        <f t="shared" si="191"/>
        <v/>
      </c>
      <c r="R2021" s="103"/>
      <c r="S2021" s="102"/>
      <c r="T2021" s="102"/>
      <c r="U2021" s="102"/>
    </row>
    <row r="2022" s="93" customFormat="1" customHeight="1" spans="2:21">
      <c r="B2022" s="94"/>
      <c r="C2022" s="95"/>
      <c r="D2022" s="95"/>
      <c r="E2022" s="95"/>
      <c r="F2022" s="96"/>
      <c r="G2022" s="97"/>
      <c r="H2022" s="98"/>
      <c r="I2022" s="129" t="str">
        <f>IF(B2022="","",_xlfn.XLOOKUP(N2022,#REF!,#REF!))</f>
        <v/>
      </c>
      <c r="J2022" s="126" t="str">
        <f>IF(B2022="","",_xlfn.XLOOKUP(N2022,#REF!,冷暖工资表!B:B))</f>
        <v/>
      </c>
      <c r="K2022" s="126" t="str">
        <f t="shared" si="186"/>
        <v/>
      </c>
      <c r="L2022" s="126" t="str">
        <f t="shared" si="187"/>
        <v/>
      </c>
      <c r="M2022" s="126" t="str">
        <f>IF(Q2022="","",_xlfn.XLOOKUP(Q2022,立项!W:W,立项!H:H))</f>
        <v/>
      </c>
      <c r="N2022" s="130" t="str">
        <f t="shared" si="188"/>
        <v/>
      </c>
      <c r="O2022" s="130" t="str">
        <f t="shared" si="189"/>
        <v/>
      </c>
      <c r="P2022" s="131" t="str">
        <f t="shared" si="190"/>
        <v/>
      </c>
      <c r="Q2022" s="135" t="str">
        <f t="shared" si="191"/>
        <v/>
      </c>
      <c r="R2022" s="103"/>
      <c r="S2022" s="102"/>
      <c r="T2022" s="102"/>
      <c r="U2022" s="102"/>
    </row>
    <row r="2023" s="93" customFormat="1" customHeight="1" spans="2:21">
      <c r="B2023" s="94"/>
      <c r="C2023" s="95"/>
      <c r="D2023" s="95"/>
      <c r="E2023" s="95"/>
      <c r="F2023" s="96"/>
      <c r="G2023" s="97"/>
      <c r="H2023" s="98"/>
      <c r="I2023" s="129" t="str">
        <f>IF(B2023="","",_xlfn.XLOOKUP(N2023,#REF!,#REF!))</f>
        <v/>
      </c>
      <c r="J2023" s="126" t="str">
        <f>IF(B2023="","",_xlfn.XLOOKUP(N2023,#REF!,冷暖工资表!B:B))</f>
        <v/>
      </c>
      <c r="K2023" s="126" t="str">
        <f t="shared" si="186"/>
        <v/>
      </c>
      <c r="L2023" s="126" t="str">
        <f t="shared" si="187"/>
        <v/>
      </c>
      <c r="M2023" s="126" t="str">
        <f>IF(Q2023="","",_xlfn.XLOOKUP(Q2023,立项!W:W,立项!H:H))</f>
        <v/>
      </c>
      <c r="N2023" s="130" t="str">
        <f t="shared" si="188"/>
        <v/>
      </c>
      <c r="O2023" s="130" t="str">
        <f t="shared" si="189"/>
        <v/>
      </c>
      <c r="P2023" s="131" t="str">
        <f t="shared" si="190"/>
        <v/>
      </c>
      <c r="Q2023" s="135" t="str">
        <f t="shared" si="191"/>
        <v/>
      </c>
      <c r="R2023" s="103"/>
      <c r="S2023" s="102"/>
      <c r="T2023" s="102"/>
      <c r="U2023" s="102"/>
    </row>
    <row r="2024" s="93" customFormat="1" customHeight="1" spans="2:21">
      <c r="B2024" s="94"/>
      <c r="C2024" s="95"/>
      <c r="D2024" s="95"/>
      <c r="E2024" s="95"/>
      <c r="F2024" s="96"/>
      <c r="G2024" s="97"/>
      <c r="H2024" s="98"/>
      <c r="I2024" s="129" t="str">
        <f>IF(B2024="","",_xlfn.XLOOKUP(N2024,#REF!,#REF!))</f>
        <v/>
      </c>
      <c r="J2024" s="126" t="str">
        <f>IF(B2024="","",_xlfn.XLOOKUP(N2024,#REF!,冷暖工资表!B:B))</f>
        <v/>
      </c>
      <c r="K2024" s="126" t="str">
        <f t="shared" si="186"/>
        <v/>
      </c>
      <c r="L2024" s="126" t="str">
        <f t="shared" si="187"/>
        <v/>
      </c>
      <c r="M2024" s="126" t="str">
        <f>IF(Q2024="","",_xlfn.XLOOKUP(Q2024,立项!W:W,立项!H:H))</f>
        <v/>
      </c>
      <c r="N2024" s="130" t="str">
        <f t="shared" si="188"/>
        <v/>
      </c>
      <c r="O2024" s="130" t="str">
        <f t="shared" si="189"/>
        <v/>
      </c>
      <c r="P2024" s="131" t="str">
        <f t="shared" si="190"/>
        <v/>
      </c>
      <c r="Q2024" s="135" t="str">
        <f t="shared" si="191"/>
        <v/>
      </c>
      <c r="R2024" s="103"/>
      <c r="S2024" s="102"/>
      <c r="T2024" s="102"/>
      <c r="U2024" s="102"/>
    </row>
    <row r="2025" s="93" customFormat="1" customHeight="1" spans="2:21">
      <c r="B2025" s="94"/>
      <c r="C2025" s="95"/>
      <c r="D2025" s="95"/>
      <c r="E2025" s="95"/>
      <c r="F2025" s="96"/>
      <c r="G2025" s="97"/>
      <c r="H2025" s="98"/>
      <c r="I2025" s="129" t="str">
        <f>IF(B2025="","",_xlfn.XLOOKUP(N2025,#REF!,#REF!))</f>
        <v/>
      </c>
      <c r="J2025" s="126" t="str">
        <f>IF(B2025="","",_xlfn.XLOOKUP(N2025,#REF!,冷暖工资表!B:B))</f>
        <v/>
      </c>
      <c r="K2025" s="126" t="str">
        <f t="shared" si="186"/>
        <v/>
      </c>
      <c r="L2025" s="126" t="str">
        <f t="shared" si="187"/>
        <v/>
      </c>
      <c r="M2025" s="126" t="str">
        <f>IF(Q2025="","",_xlfn.XLOOKUP(Q2025,立项!W:W,立项!H:H))</f>
        <v/>
      </c>
      <c r="N2025" s="130" t="str">
        <f t="shared" si="188"/>
        <v/>
      </c>
      <c r="O2025" s="130" t="str">
        <f t="shared" si="189"/>
        <v/>
      </c>
      <c r="P2025" s="131" t="str">
        <f t="shared" si="190"/>
        <v/>
      </c>
      <c r="Q2025" s="135" t="str">
        <f t="shared" si="191"/>
        <v/>
      </c>
      <c r="R2025" s="103"/>
      <c r="S2025" s="102"/>
      <c r="T2025" s="102"/>
      <c r="U2025" s="102"/>
    </row>
    <row r="2026" s="93" customFormat="1" customHeight="1" spans="2:21">
      <c r="B2026" s="94"/>
      <c r="C2026" s="95"/>
      <c r="D2026" s="95"/>
      <c r="E2026" s="95"/>
      <c r="F2026" s="96"/>
      <c r="G2026" s="97"/>
      <c r="H2026" s="98"/>
      <c r="I2026" s="129" t="str">
        <f>IF(B2026="","",_xlfn.XLOOKUP(N2026,#REF!,#REF!))</f>
        <v/>
      </c>
      <c r="J2026" s="126" t="str">
        <f>IF(B2026="","",_xlfn.XLOOKUP(N2026,#REF!,冷暖工资表!B:B))</f>
        <v/>
      </c>
      <c r="K2026" s="126" t="str">
        <f t="shared" si="186"/>
        <v/>
      </c>
      <c r="L2026" s="126" t="str">
        <f t="shared" si="187"/>
        <v/>
      </c>
      <c r="M2026" s="126" t="str">
        <f>IF(Q2026="","",_xlfn.XLOOKUP(Q2026,立项!W:W,立项!H:H))</f>
        <v/>
      </c>
      <c r="N2026" s="130" t="str">
        <f t="shared" si="188"/>
        <v/>
      </c>
      <c r="O2026" s="130" t="str">
        <f t="shared" si="189"/>
        <v/>
      </c>
      <c r="P2026" s="131" t="str">
        <f t="shared" si="190"/>
        <v/>
      </c>
      <c r="Q2026" s="135" t="str">
        <f t="shared" si="191"/>
        <v/>
      </c>
      <c r="R2026" s="103"/>
      <c r="S2026" s="102"/>
      <c r="T2026" s="102"/>
      <c r="U2026" s="102"/>
    </row>
    <row r="2027" s="93" customFormat="1" customHeight="1" spans="2:21">
      <c r="B2027" s="94"/>
      <c r="C2027" s="95"/>
      <c r="D2027" s="95"/>
      <c r="E2027" s="95"/>
      <c r="F2027" s="96"/>
      <c r="G2027" s="97"/>
      <c r="H2027" s="98"/>
      <c r="I2027" s="129" t="str">
        <f>IF(B2027="","",_xlfn.XLOOKUP(N2027,#REF!,#REF!))</f>
        <v/>
      </c>
      <c r="J2027" s="126" t="str">
        <f>IF(B2027="","",_xlfn.XLOOKUP(N2027,#REF!,冷暖工资表!B:B))</f>
        <v/>
      </c>
      <c r="K2027" s="126" t="str">
        <f t="shared" si="186"/>
        <v/>
      </c>
      <c r="L2027" s="126" t="str">
        <f t="shared" si="187"/>
        <v/>
      </c>
      <c r="M2027" s="126" t="str">
        <f>IF(Q2027="","",_xlfn.XLOOKUP(Q2027,立项!W:W,立项!H:H))</f>
        <v/>
      </c>
      <c r="N2027" s="130" t="str">
        <f t="shared" si="188"/>
        <v/>
      </c>
      <c r="O2027" s="130" t="str">
        <f t="shared" si="189"/>
        <v/>
      </c>
      <c r="P2027" s="131" t="str">
        <f t="shared" si="190"/>
        <v/>
      </c>
      <c r="Q2027" s="135" t="str">
        <f t="shared" si="191"/>
        <v/>
      </c>
      <c r="R2027" s="103"/>
      <c r="S2027" s="102"/>
      <c r="T2027" s="102"/>
      <c r="U2027" s="102"/>
    </row>
    <row r="2028" s="93" customFormat="1" customHeight="1" spans="2:21">
      <c r="B2028" s="94"/>
      <c r="C2028" s="95"/>
      <c r="D2028" s="95"/>
      <c r="E2028" s="95"/>
      <c r="F2028" s="96"/>
      <c r="G2028" s="97"/>
      <c r="H2028" s="98"/>
      <c r="I2028" s="129" t="str">
        <f>IF(B2028="","",_xlfn.XLOOKUP(N2028,#REF!,#REF!))</f>
        <v/>
      </c>
      <c r="J2028" s="126" t="str">
        <f>IF(B2028="","",_xlfn.XLOOKUP(N2028,#REF!,冷暖工资表!B:B))</f>
        <v/>
      </c>
      <c r="K2028" s="126" t="str">
        <f t="shared" si="186"/>
        <v/>
      </c>
      <c r="L2028" s="126" t="str">
        <f t="shared" si="187"/>
        <v/>
      </c>
      <c r="M2028" s="126" t="str">
        <f>IF(Q2028="","",_xlfn.XLOOKUP(Q2028,立项!W:W,立项!H:H))</f>
        <v/>
      </c>
      <c r="N2028" s="130" t="str">
        <f t="shared" si="188"/>
        <v/>
      </c>
      <c r="O2028" s="130" t="str">
        <f t="shared" si="189"/>
        <v/>
      </c>
      <c r="P2028" s="131" t="str">
        <f t="shared" si="190"/>
        <v/>
      </c>
      <c r="Q2028" s="135" t="str">
        <f t="shared" si="191"/>
        <v/>
      </c>
      <c r="R2028" s="103"/>
      <c r="S2028" s="102"/>
      <c r="T2028" s="102"/>
      <c r="U2028" s="102"/>
    </row>
    <row r="2029" s="93" customFormat="1" customHeight="1" spans="2:21">
      <c r="B2029" s="94"/>
      <c r="C2029" s="95"/>
      <c r="D2029" s="95"/>
      <c r="E2029" s="95"/>
      <c r="F2029" s="96"/>
      <c r="G2029" s="97"/>
      <c r="H2029" s="98"/>
      <c r="I2029" s="129" t="str">
        <f>IF(B2029="","",_xlfn.XLOOKUP(N2029,#REF!,#REF!))</f>
        <v/>
      </c>
      <c r="J2029" s="126" t="str">
        <f>IF(B2029="","",_xlfn.XLOOKUP(N2029,#REF!,冷暖工资表!B:B))</f>
        <v/>
      </c>
      <c r="K2029" s="126" t="str">
        <f t="shared" si="186"/>
        <v/>
      </c>
      <c r="L2029" s="126" t="str">
        <f t="shared" si="187"/>
        <v/>
      </c>
      <c r="M2029" s="126" t="str">
        <f>IF(Q2029="","",_xlfn.XLOOKUP(Q2029,立项!W:W,立项!H:H))</f>
        <v/>
      </c>
      <c r="N2029" s="130" t="str">
        <f t="shared" si="188"/>
        <v/>
      </c>
      <c r="O2029" s="130" t="str">
        <f t="shared" si="189"/>
        <v/>
      </c>
      <c r="P2029" s="131" t="str">
        <f t="shared" si="190"/>
        <v/>
      </c>
      <c r="Q2029" s="135" t="str">
        <f t="shared" si="191"/>
        <v/>
      </c>
      <c r="R2029" s="103"/>
      <c r="S2029" s="102"/>
      <c r="T2029" s="102"/>
      <c r="U2029" s="102"/>
    </row>
    <row r="2030" s="93" customFormat="1" customHeight="1" spans="2:21">
      <c r="B2030" s="94"/>
      <c r="C2030" s="95"/>
      <c r="D2030" s="95"/>
      <c r="E2030" s="95"/>
      <c r="F2030" s="96"/>
      <c r="G2030" s="97"/>
      <c r="H2030" s="98"/>
      <c r="I2030" s="129" t="str">
        <f>IF(B2030="","",_xlfn.XLOOKUP(N2030,#REF!,#REF!))</f>
        <v/>
      </c>
      <c r="J2030" s="126" t="str">
        <f>IF(B2030="","",_xlfn.XLOOKUP(N2030,#REF!,冷暖工资表!B:B))</f>
        <v/>
      </c>
      <c r="K2030" s="126" t="str">
        <f t="shared" si="186"/>
        <v/>
      </c>
      <c r="L2030" s="126" t="str">
        <f t="shared" si="187"/>
        <v/>
      </c>
      <c r="M2030" s="126" t="str">
        <f>IF(Q2030="","",_xlfn.XLOOKUP(Q2030,立项!W:W,立项!H:H))</f>
        <v/>
      </c>
      <c r="N2030" s="130" t="str">
        <f t="shared" si="188"/>
        <v/>
      </c>
      <c r="O2030" s="130" t="str">
        <f t="shared" si="189"/>
        <v/>
      </c>
      <c r="P2030" s="131" t="str">
        <f t="shared" si="190"/>
        <v/>
      </c>
      <c r="Q2030" s="135" t="str">
        <f t="shared" si="191"/>
        <v/>
      </c>
      <c r="R2030" s="103"/>
      <c r="S2030" s="102"/>
      <c r="T2030" s="102"/>
      <c r="U2030" s="102"/>
    </row>
    <row r="2031" s="93" customFormat="1" customHeight="1" spans="2:21">
      <c r="B2031" s="94"/>
      <c r="C2031" s="95"/>
      <c r="D2031" s="95"/>
      <c r="E2031" s="95"/>
      <c r="F2031" s="96"/>
      <c r="G2031" s="97"/>
      <c r="H2031" s="98"/>
      <c r="I2031" s="129" t="str">
        <f>IF(B2031="","",_xlfn.XLOOKUP(N2031,#REF!,#REF!))</f>
        <v/>
      </c>
      <c r="J2031" s="126" t="str">
        <f>IF(B2031="","",_xlfn.XLOOKUP(N2031,#REF!,冷暖工资表!B:B))</f>
        <v/>
      </c>
      <c r="K2031" s="126" t="str">
        <f t="shared" si="186"/>
        <v/>
      </c>
      <c r="L2031" s="126" t="str">
        <f t="shared" si="187"/>
        <v/>
      </c>
      <c r="M2031" s="126" t="str">
        <f>IF(Q2031="","",_xlfn.XLOOKUP(Q2031,立项!W:W,立项!H:H))</f>
        <v/>
      </c>
      <c r="N2031" s="130" t="str">
        <f t="shared" si="188"/>
        <v/>
      </c>
      <c r="O2031" s="130" t="str">
        <f t="shared" si="189"/>
        <v/>
      </c>
      <c r="P2031" s="131" t="str">
        <f t="shared" si="190"/>
        <v/>
      </c>
      <c r="Q2031" s="135" t="str">
        <f t="shared" si="191"/>
        <v/>
      </c>
      <c r="R2031" s="103"/>
      <c r="S2031" s="102"/>
      <c r="T2031" s="102"/>
      <c r="U2031" s="102"/>
    </row>
    <row r="2032" s="93" customFormat="1" customHeight="1" spans="2:21">
      <c r="B2032" s="94"/>
      <c r="C2032" s="95"/>
      <c r="D2032" s="95"/>
      <c r="E2032" s="95"/>
      <c r="F2032" s="96"/>
      <c r="G2032" s="97"/>
      <c r="H2032" s="98"/>
      <c r="I2032" s="129" t="str">
        <f>IF(B2032="","",_xlfn.XLOOKUP(N2032,#REF!,#REF!))</f>
        <v/>
      </c>
      <c r="J2032" s="126" t="str">
        <f>IF(B2032="","",_xlfn.XLOOKUP(N2032,#REF!,冷暖工资表!B:B))</f>
        <v/>
      </c>
      <c r="K2032" s="126" t="str">
        <f t="shared" si="186"/>
        <v/>
      </c>
      <c r="L2032" s="126" t="str">
        <f t="shared" si="187"/>
        <v/>
      </c>
      <c r="M2032" s="126" t="str">
        <f>IF(Q2032="","",_xlfn.XLOOKUP(Q2032,立项!W:W,立项!H:H))</f>
        <v/>
      </c>
      <c r="N2032" s="130" t="str">
        <f t="shared" si="188"/>
        <v/>
      </c>
      <c r="O2032" s="130" t="str">
        <f t="shared" si="189"/>
        <v/>
      </c>
      <c r="P2032" s="131" t="str">
        <f t="shared" si="190"/>
        <v/>
      </c>
      <c r="Q2032" s="135" t="str">
        <f t="shared" si="191"/>
        <v/>
      </c>
      <c r="R2032" s="103"/>
      <c r="S2032" s="102"/>
      <c r="T2032" s="102"/>
      <c r="U2032" s="102"/>
    </row>
    <row r="2033" s="93" customFormat="1" customHeight="1" spans="2:21">
      <c r="B2033" s="94"/>
      <c r="C2033" s="95"/>
      <c r="D2033" s="95"/>
      <c r="E2033" s="95"/>
      <c r="F2033" s="96"/>
      <c r="G2033" s="97"/>
      <c r="H2033" s="98"/>
      <c r="I2033" s="129" t="str">
        <f>IF(B2033="","",_xlfn.XLOOKUP(N2033,#REF!,#REF!))</f>
        <v/>
      </c>
      <c r="J2033" s="126" t="str">
        <f>IF(B2033="","",_xlfn.XLOOKUP(N2033,#REF!,冷暖工资表!B:B))</f>
        <v/>
      </c>
      <c r="K2033" s="126" t="str">
        <f t="shared" si="186"/>
        <v/>
      </c>
      <c r="L2033" s="126" t="str">
        <f t="shared" si="187"/>
        <v/>
      </c>
      <c r="M2033" s="126" t="str">
        <f>IF(Q2033="","",_xlfn.XLOOKUP(Q2033,立项!W:W,立项!H:H))</f>
        <v/>
      </c>
      <c r="N2033" s="130" t="str">
        <f t="shared" si="188"/>
        <v/>
      </c>
      <c r="O2033" s="130" t="str">
        <f t="shared" si="189"/>
        <v/>
      </c>
      <c r="P2033" s="131" t="str">
        <f t="shared" si="190"/>
        <v/>
      </c>
      <c r="Q2033" s="135" t="str">
        <f t="shared" si="191"/>
        <v/>
      </c>
      <c r="R2033" s="103"/>
      <c r="S2033" s="102"/>
      <c r="T2033" s="102"/>
      <c r="U2033" s="102"/>
    </row>
    <row r="2034" s="93" customFormat="1" customHeight="1" spans="2:21">
      <c r="B2034" s="94"/>
      <c r="C2034" s="95"/>
      <c r="D2034" s="95"/>
      <c r="E2034" s="95"/>
      <c r="F2034" s="96"/>
      <c r="G2034" s="97"/>
      <c r="H2034" s="98"/>
      <c r="I2034" s="129" t="str">
        <f>IF(B2034="","",_xlfn.XLOOKUP(N2034,#REF!,#REF!))</f>
        <v/>
      </c>
      <c r="J2034" s="126" t="str">
        <f>IF(B2034="","",_xlfn.XLOOKUP(N2034,#REF!,冷暖工资表!B:B))</f>
        <v/>
      </c>
      <c r="K2034" s="126" t="str">
        <f t="shared" si="186"/>
        <v/>
      </c>
      <c r="L2034" s="126" t="str">
        <f t="shared" si="187"/>
        <v/>
      </c>
      <c r="M2034" s="126" t="str">
        <f>IF(Q2034="","",_xlfn.XLOOKUP(Q2034,立项!W:W,立项!H:H))</f>
        <v/>
      </c>
      <c r="N2034" s="130" t="str">
        <f t="shared" si="188"/>
        <v/>
      </c>
      <c r="O2034" s="130" t="str">
        <f t="shared" si="189"/>
        <v/>
      </c>
      <c r="P2034" s="131" t="str">
        <f t="shared" si="190"/>
        <v/>
      </c>
      <c r="Q2034" s="135" t="str">
        <f t="shared" si="191"/>
        <v/>
      </c>
      <c r="R2034" s="103"/>
      <c r="S2034" s="102"/>
      <c r="T2034" s="102"/>
      <c r="U2034" s="102"/>
    </row>
    <row r="2035" s="93" customFormat="1" customHeight="1" spans="2:21">
      <c r="B2035" s="94"/>
      <c r="C2035" s="95"/>
      <c r="D2035" s="95"/>
      <c r="E2035" s="95"/>
      <c r="F2035" s="96"/>
      <c r="G2035" s="97"/>
      <c r="H2035" s="98"/>
      <c r="I2035" s="129" t="str">
        <f>IF(B2035="","",_xlfn.XLOOKUP(N2035,#REF!,#REF!))</f>
        <v/>
      </c>
      <c r="J2035" s="126" t="str">
        <f>IF(B2035="","",_xlfn.XLOOKUP(N2035,#REF!,冷暖工资表!B:B))</f>
        <v/>
      </c>
      <c r="K2035" s="126" t="str">
        <f t="shared" si="186"/>
        <v/>
      </c>
      <c r="L2035" s="126" t="str">
        <f t="shared" si="187"/>
        <v/>
      </c>
      <c r="M2035" s="126" t="str">
        <f>IF(Q2035="","",_xlfn.XLOOKUP(Q2035,立项!W:W,立项!H:H))</f>
        <v/>
      </c>
      <c r="N2035" s="130" t="str">
        <f t="shared" si="188"/>
        <v/>
      </c>
      <c r="O2035" s="130" t="str">
        <f t="shared" si="189"/>
        <v/>
      </c>
      <c r="P2035" s="131" t="str">
        <f t="shared" si="190"/>
        <v/>
      </c>
      <c r="Q2035" s="135" t="str">
        <f t="shared" si="191"/>
        <v/>
      </c>
      <c r="R2035" s="103"/>
      <c r="S2035" s="102"/>
      <c r="T2035" s="102"/>
      <c r="U2035" s="102"/>
    </row>
    <row r="2036" s="93" customFormat="1" customHeight="1" spans="2:21">
      <c r="B2036" s="94"/>
      <c r="C2036" s="95"/>
      <c r="D2036" s="95"/>
      <c r="E2036" s="95"/>
      <c r="F2036" s="96"/>
      <c r="G2036" s="97"/>
      <c r="H2036" s="98"/>
      <c r="I2036" s="129" t="str">
        <f>IF(B2036="","",_xlfn.XLOOKUP(N2036,#REF!,#REF!))</f>
        <v/>
      </c>
      <c r="J2036" s="126" t="str">
        <f>IF(B2036="","",_xlfn.XLOOKUP(N2036,#REF!,冷暖工资表!B:B))</f>
        <v/>
      </c>
      <c r="K2036" s="126" t="str">
        <f t="shared" si="186"/>
        <v/>
      </c>
      <c r="L2036" s="126" t="str">
        <f t="shared" si="187"/>
        <v/>
      </c>
      <c r="M2036" s="126" t="str">
        <f>IF(Q2036="","",_xlfn.XLOOKUP(Q2036,立项!W:W,立项!H:H))</f>
        <v/>
      </c>
      <c r="N2036" s="130" t="str">
        <f t="shared" si="188"/>
        <v/>
      </c>
      <c r="O2036" s="130" t="str">
        <f t="shared" si="189"/>
        <v/>
      </c>
      <c r="P2036" s="131" t="str">
        <f t="shared" si="190"/>
        <v/>
      </c>
      <c r="Q2036" s="135" t="str">
        <f t="shared" si="191"/>
        <v/>
      </c>
      <c r="R2036" s="103"/>
      <c r="S2036" s="102"/>
      <c r="T2036" s="102"/>
      <c r="U2036" s="102"/>
    </row>
    <row r="2037" s="93" customFormat="1" customHeight="1" spans="2:21">
      <c r="B2037" s="94"/>
      <c r="C2037" s="95"/>
      <c r="D2037" s="95"/>
      <c r="E2037" s="95"/>
      <c r="F2037" s="96"/>
      <c r="G2037" s="97"/>
      <c r="H2037" s="98"/>
      <c r="I2037" s="129" t="str">
        <f>IF(B2037="","",_xlfn.XLOOKUP(N2037,#REF!,#REF!))</f>
        <v/>
      </c>
      <c r="J2037" s="126" t="str">
        <f>IF(B2037="","",_xlfn.XLOOKUP(N2037,#REF!,冷暖工资表!B:B))</f>
        <v/>
      </c>
      <c r="K2037" s="126" t="str">
        <f t="shared" si="186"/>
        <v/>
      </c>
      <c r="L2037" s="126" t="str">
        <f t="shared" si="187"/>
        <v/>
      </c>
      <c r="M2037" s="126" t="str">
        <f>IF(Q2037="","",_xlfn.XLOOKUP(Q2037,立项!W:W,立项!H:H))</f>
        <v/>
      </c>
      <c r="N2037" s="130" t="str">
        <f t="shared" si="188"/>
        <v/>
      </c>
      <c r="O2037" s="130" t="str">
        <f t="shared" si="189"/>
        <v/>
      </c>
      <c r="P2037" s="131" t="str">
        <f t="shared" si="190"/>
        <v/>
      </c>
      <c r="Q2037" s="135" t="str">
        <f t="shared" si="191"/>
        <v/>
      </c>
      <c r="R2037" s="103"/>
      <c r="S2037" s="102"/>
      <c r="T2037" s="102"/>
      <c r="U2037" s="102"/>
    </row>
    <row r="2038" s="93" customFormat="1" customHeight="1" spans="2:21">
      <c r="B2038" s="94"/>
      <c r="C2038" s="95"/>
      <c r="D2038" s="95"/>
      <c r="E2038" s="95"/>
      <c r="F2038" s="96"/>
      <c r="G2038" s="97"/>
      <c r="H2038" s="98"/>
      <c r="I2038" s="129" t="str">
        <f>IF(B2038="","",_xlfn.XLOOKUP(N2038,#REF!,#REF!))</f>
        <v/>
      </c>
      <c r="J2038" s="126" t="str">
        <f>IF(B2038="","",_xlfn.XLOOKUP(N2038,#REF!,冷暖工资表!B:B))</f>
        <v/>
      </c>
      <c r="K2038" s="126" t="str">
        <f t="shared" si="186"/>
        <v/>
      </c>
      <c r="L2038" s="126" t="str">
        <f t="shared" si="187"/>
        <v/>
      </c>
      <c r="M2038" s="126" t="str">
        <f>IF(Q2038="","",_xlfn.XLOOKUP(Q2038,立项!W:W,立项!H:H))</f>
        <v/>
      </c>
      <c r="N2038" s="130" t="str">
        <f t="shared" si="188"/>
        <v/>
      </c>
      <c r="O2038" s="130" t="str">
        <f t="shared" si="189"/>
        <v/>
      </c>
      <c r="P2038" s="131" t="str">
        <f t="shared" si="190"/>
        <v/>
      </c>
      <c r="Q2038" s="135" t="str">
        <f t="shared" si="191"/>
        <v/>
      </c>
      <c r="R2038" s="103"/>
      <c r="S2038" s="102"/>
      <c r="T2038" s="102"/>
      <c r="U2038" s="102"/>
    </row>
    <row r="2039" s="93" customFormat="1" customHeight="1" spans="2:21">
      <c r="B2039" s="94"/>
      <c r="C2039" s="95"/>
      <c r="D2039" s="95"/>
      <c r="E2039" s="95"/>
      <c r="F2039" s="96"/>
      <c r="G2039" s="97"/>
      <c r="H2039" s="98"/>
      <c r="I2039" s="129" t="str">
        <f>IF(B2039="","",_xlfn.XLOOKUP(N2039,#REF!,#REF!))</f>
        <v/>
      </c>
      <c r="J2039" s="126" t="str">
        <f>IF(B2039="","",_xlfn.XLOOKUP(N2039,#REF!,冷暖工资表!B:B))</f>
        <v/>
      </c>
      <c r="K2039" s="126" t="str">
        <f t="shared" si="186"/>
        <v/>
      </c>
      <c r="L2039" s="126" t="str">
        <f t="shared" si="187"/>
        <v/>
      </c>
      <c r="M2039" s="126" t="str">
        <f>IF(Q2039="","",_xlfn.XLOOKUP(Q2039,立项!W:W,立项!H:H))</f>
        <v/>
      </c>
      <c r="N2039" s="130" t="str">
        <f t="shared" si="188"/>
        <v/>
      </c>
      <c r="O2039" s="130" t="str">
        <f t="shared" si="189"/>
        <v/>
      </c>
      <c r="P2039" s="131" t="str">
        <f t="shared" si="190"/>
        <v/>
      </c>
      <c r="Q2039" s="135" t="str">
        <f t="shared" si="191"/>
        <v/>
      </c>
      <c r="R2039" s="103"/>
      <c r="S2039" s="102"/>
      <c r="T2039" s="102"/>
      <c r="U2039" s="102"/>
    </row>
    <row r="2040" s="93" customFormat="1" customHeight="1" spans="2:21">
      <c r="B2040" s="94"/>
      <c r="C2040" s="95"/>
      <c r="D2040" s="95"/>
      <c r="E2040" s="95"/>
      <c r="F2040" s="96"/>
      <c r="G2040" s="97"/>
      <c r="H2040" s="98"/>
      <c r="I2040" s="129" t="str">
        <f>IF(B2040="","",_xlfn.XLOOKUP(N2040,#REF!,#REF!))</f>
        <v/>
      </c>
      <c r="J2040" s="126" t="str">
        <f>IF(B2040="","",_xlfn.XLOOKUP(N2040,#REF!,冷暖工资表!B:B))</f>
        <v/>
      </c>
      <c r="K2040" s="126" t="str">
        <f t="shared" si="186"/>
        <v/>
      </c>
      <c r="L2040" s="126" t="str">
        <f t="shared" si="187"/>
        <v/>
      </c>
      <c r="M2040" s="126" t="str">
        <f>IF(Q2040="","",_xlfn.XLOOKUP(Q2040,立项!W:W,立项!H:H))</f>
        <v/>
      </c>
      <c r="N2040" s="130" t="str">
        <f t="shared" si="188"/>
        <v/>
      </c>
      <c r="O2040" s="130" t="str">
        <f t="shared" si="189"/>
        <v/>
      </c>
      <c r="P2040" s="131" t="str">
        <f t="shared" si="190"/>
        <v/>
      </c>
      <c r="Q2040" s="135" t="str">
        <f t="shared" si="191"/>
        <v/>
      </c>
      <c r="R2040" s="103"/>
      <c r="S2040" s="102"/>
      <c r="T2040" s="102"/>
      <c r="U2040" s="102"/>
    </row>
    <row r="2041" s="93" customFormat="1" customHeight="1" spans="2:21">
      <c r="B2041" s="94"/>
      <c r="C2041" s="95"/>
      <c r="D2041" s="95"/>
      <c r="E2041" s="95"/>
      <c r="F2041" s="96"/>
      <c r="G2041" s="97"/>
      <c r="H2041" s="98"/>
      <c r="I2041" s="129" t="str">
        <f>IF(B2041="","",_xlfn.XLOOKUP(N2041,#REF!,#REF!))</f>
        <v/>
      </c>
      <c r="J2041" s="126" t="str">
        <f>IF(B2041="","",_xlfn.XLOOKUP(N2041,#REF!,冷暖工资表!B:B))</f>
        <v/>
      </c>
      <c r="K2041" s="126" t="str">
        <f t="shared" si="186"/>
        <v/>
      </c>
      <c r="L2041" s="126" t="str">
        <f t="shared" si="187"/>
        <v/>
      </c>
      <c r="M2041" s="126" t="str">
        <f>IF(Q2041="","",_xlfn.XLOOKUP(Q2041,立项!W:W,立项!H:H))</f>
        <v/>
      </c>
      <c r="N2041" s="130" t="str">
        <f t="shared" si="188"/>
        <v/>
      </c>
      <c r="O2041" s="130" t="str">
        <f t="shared" si="189"/>
        <v/>
      </c>
      <c r="P2041" s="131" t="str">
        <f t="shared" si="190"/>
        <v/>
      </c>
      <c r="Q2041" s="135" t="str">
        <f t="shared" si="191"/>
        <v/>
      </c>
      <c r="R2041" s="103"/>
      <c r="S2041" s="102"/>
      <c r="T2041" s="102"/>
      <c r="U2041" s="102"/>
    </row>
    <row r="2042" s="93" customFormat="1" customHeight="1" spans="2:21">
      <c r="B2042" s="94"/>
      <c r="C2042" s="95"/>
      <c r="D2042" s="95"/>
      <c r="E2042" s="95"/>
      <c r="F2042" s="96"/>
      <c r="G2042" s="97"/>
      <c r="H2042" s="98"/>
      <c r="I2042" s="129" t="str">
        <f>IF(B2042="","",_xlfn.XLOOKUP(N2042,#REF!,#REF!))</f>
        <v/>
      </c>
      <c r="J2042" s="126" t="str">
        <f>IF(B2042="","",_xlfn.XLOOKUP(N2042,#REF!,冷暖工资表!B:B))</f>
        <v/>
      </c>
      <c r="K2042" s="126" t="str">
        <f t="shared" si="186"/>
        <v/>
      </c>
      <c r="L2042" s="126" t="str">
        <f t="shared" si="187"/>
        <v/>
      </c>
      <c r="M2042" s="126" t="str">
        <f>IF(Q2042="","",_xlfn.XLOOKUP(Q2042,立项!W:W,立项!H:H))</f>
        <v/>
      </c>
      <c r="N2042" s="130" t="str">
        <f t="shared" si="188"/>
        <v/>
      </c>
      <c r="O2042" s="130" t="str">
        <f t="shared" si="189"/>
        <v/>
      </c>
      <c r="P2042" s="131" t="str">
        <f t="shared" si="190"/>
        <v/>
      </c>
      <c r="Q2042" s="135" t="str">
        <f t="shared" si="191"/>
        <v/>
      </c>
      <c r="R2042" s="103"/>
      <c r="S2042" s="102"/>
      <c r="T2042" s="102"/>
      <c r="U2042" s="102"/>
    </row>
    <row r="2043" s="93" customFormat="1" customHeight="1" spans="2:21">
      <c r="B2043" s="94"/>
      <c r="C2043" s="95"/>
      <c r="D2043" s="95"/>
      <c r="E2043" s="95"/>
      <c r="F2043" s="96"/>
      <c r="G2043" s="97"/>
      <c r="H2043" s="98"/>
      <c r="I2043" s="129" t="str">
        <f>IF(B2043="","",_xlfn.XLOOKUP(N2043,#REF!,#REF!))</f>
        <v/>
      </c>
      <c r="J2043" s="126" t="str">
        <f>IF(B2043="","",_xlfn.XLOOKUP(N2043,#REF!,冷暖工资表!B:B))</f>
        <v/>
      </c>
      <c r="K2043" s="126" t="str">
        <f t="shared" si="186"/>
        <v/>
      </c>
      <c r="L2043" s="126" t="str">
        <f t="shared" si="187"/>
        <v/>
      </c>
      <c r="M2043" s="126" t="str">
        <f>IF(Q2043="","",_xlfn.XLOOKUP(Q2043,立项!W:W,立项!H:H))</f>
        <v/>
      </c>
      <c r="N2043" s="130" t="str">
        <f t="shared" si="188"/>
        <v/>
      </c>
      <c r="O2043" s="130" t="str">
        <f t="shared" si="189"/>
        <v/>
      </c>
      <c r="P2043" s="131" t="str">
        <f t="shared" si="190"/>
        <v/>
      </c>
      <c r="Q2043" s="135" t="str">
        <f t="shared" si="191"/>
        <v/>
      </c>
      <c r="R2043" s="103"/>
      <c r="S2043" s="102"/>
      <c r="T2043" s="102"/>
      <c r="U2043" s="102"/>
    </row>
    <row r="2044" s="93" customFormat="1" customHeight="1" spans="2:21">
      <c r="B2044" s="94"/>
      <c r="C2044" s="95"/>
      <c r="D2044" s="95"/>
      <c r="E2044" s="95"/>
      <c r="F2044" s="96"/>
      <c r="G2044" s="97"/>
      <c r="H2044" s="98"/>
      <c r="I2044" s="129" t="str">
        <f>IF(B2044="","",_xlfn.XLOOKUP(N2044,#REF!,#REF!))</f>
        <v/>
      </c>
      <c r="J2044" s="126" t="str">
        <f>IF(B2044="","",_xlfn.XLOOKUP(N2044,#REF!,冷暖工资表!B:B))</f>
        <v/>
      </c>
      <c r="K2044" s="126" t="str">
        <f t="shared" si="186"/>
        <v/>
      </c>
      <c r="L2044" s="126" t="str">
        <f t="shared" si="187"/>
        <v/>
      </c>
      <c r="M2044" s="126" t="str">
        <f>IF(Q2044="","",_xlfn.XLOOKUP(Q2044,立项!W:W,立项!H:H))</f>
        <v/>
      </c>
      <c r="N2044" s="130" t="str">
        <f t="shared" si="188"/>
        <v/>
      </c>
      <c r="O2044" s="130" t="str">
        <f t="shared" si="189"/>
        <v/>
      </c>
      <c r="P2044" s="131" t="str">
        <f t="shared" si="190"/>
        <v/>
      </c>
      <c r="Q2044" s="135" t="str">
        <f t="shared" si="191"/>
        <v/>
      </c>
      <c r="R2044" s="103"/>
      <c r="S2044" s="102"/>
      <c r="T2044" s="102"/>
      <c r="U2044" s="102"/>
    </row>
    <row r="2045" s="93" customFormat="1" customHeight="1" spans="2:21">
      <c r="B2045" s="94"/>
      <c r="C2045" s="95"/>
      <c r="D2045" s="95"/>
      <c r="E2045" s="95"/>
      <c r="F2045" s="96"/>
      <c r="G2045" s="97"/>
      <c r="H2045" s="98"/>
      <c r="I2045" s="129" t="str">
        <f>IF(B2045="","",_xlfn.XLOOKUP(N2045,#REF!,#REF!))</f>
        <v/>
      </c>
      <c r="J2045" s="126" t="str">
        <f>IF(B2045="","",_xlfn.XLOOKUP(N2045,#REF!,冷暖工资表!B:B))</f>
        <v/>
      </c>
      <c r="K2045" s="126" t="str">
        <f t="shared" si="186"/>
        <v/>
      </c>
      <c r="L2045" s="126" t="str">
        <f t="shared" si="187"/>
        <v/>
      </c>
      <c r="M2045" s="126" t="str">
        <f>IF(Q2045="","",_xlfn.XLOOKUP(Q2045,立项!W:W,立项!H:H))</f>
        <v/>
      </c>
      <c r="N2045" s="130" t="str">
        <f t="shared" si="188"/>
        <v/>
      </c>
      <c r="O2045" s="130" t="str">
        <f t="shared" si="189"/>
        <v/>
      </c>
      <c r="P2045" s="131" t="str">
        <f t="shared" si="190"/>
        <v/>
      </c>
      <c r="Q2045" s="135" t="str">
        <f t="shared" si="191"/>
        <v/>
      </c>
      <c r="R2045" s="103"/>
      <c r="S2045" s="102"/>
      <c r="T2045" s="102"/>
      <c r="U2045" s="102"/>
    </row>
    <row r="2046" s="93" customFormat="1" customHeight="1" spans="2:21">
      <c r="B2046" s="94"/>
      <c r="C2046" s="95"/>
      <c r="D2046" s="95"/>
      <c r="E2046" s="95"/>
      <c r="F2046" s="96"/>
      <c r="G2046" s="97"/>
      <c r="H2046" s="98"/>
      <c r="I2046" s="129" t="str">
        <f>IF(B2046="","",_xlfn.XLOOKUP(N2046,#REF!,#REF!))</f>
        <v/>
      </c>
      <c r="J2046" s="126" t="str">
        <f>IF(B2046="","",_xlfn.XLOOKUP(N2046,#REF!,冷暖工资表!B:B))</f>
        <v/>
      </c>
      <c r="K2046" s="126" t="str">
        <f t="shared" si="186"/>
        <v/>
      </c>
      <c r="L2046" s="126" t="str">
        <f t="shared" si="187"/>
        <v/>
      </c>
      <c r="M2046" s="126" t="str">
        <f>IF(Q2046="","",_xlfn.XLOOKUP(Q2046,立项!W:W,立项!H:H))</f>
        <v/>
      </c>
      <c r="N2046" s="130" t="str">
        <f t="shared" si="188"/>
        <v/>
      </c>
      <c r="O2046" s="130" t="str">
        <f t="shared" si="189"/>
        <v/>
      </c>
      <c r="P2046" s="131" t="str">
        <f t="shared" si="190"/>
        <v/>
      </c>
      <c r="Q2046" s="135" t="str">
        <f t="shared" si="191"/>
        <v/>
      </c>
      <c r="R2046" s="103"/>
      <c r="S2046" s="102"/>
      <c r="T2046" s="102"/>
      <c r="U2046" s="102"/>
    </row>
    <row r="2047" s="93" customFormat="1" customHeight="1" spans="2:21">
      <c r="B2047" s="94"/>
      <c r="C2047" s="95"/>
      <c r="D2047" s="95"/>
      <c r="E2047" s="95"/>
      <c r="F2047" s="96"/>
      <c r="G2047" s="97"/>
      <c r="H2047" s="98"/>
      <c r="I2047" s="129" t="str">
        <f>IF(B2047="","",_xlfn.XLOOKUP(N2047,#REF!,#REF!))</f>
        <v/>
      </c>
      <c r="J2047" s="126" t="str">
        <f>IF(B2047="","",_xlfn.XLOOKUP(N2047,#REF!,冷暖工资表!B:B))</f>
        <v/>
      </c>
      <c r="K2047" s="126" t="str">
        <f t="shared" si="186"/>
        <v/>
      </c>
      <c r="L2047" s="126" t="str">
        <f t="shared" si="187"/>
        <v/>
      </c>
      <c r="M2047" s="126" t="str">
        <f>IF(Q2047="","",_xlfn.XLOOKUP(Q2047,立项!W:W,立项!H:H))</f>
        <v/>
      </c>
      <c r="N2047" s="130" t="str">
        <f t="shared" si="188"/>
        <v/>
      </c>
      <c r="O2047" s="130" t="str">
        <f t="shared" si="189"/>
        <v/>
      </c>
      <c r="P2047" s="131" t="str">
        <f t="shared" si="190"/>
        <v/>
      </c>
      <c r="Q2047" s="135" t="str">
        <f t="shared" si="191"/>
        <v/>
      </c>
      <c r="R2047" s="103"/>
      <c r="S2047" s="102"/>
      <c r="T2047" s="102"/>
      <c r="U2047" s="102"/>
    </row>
    <row r="2048" s="93" customFormat="1" customHeight="1" spans="2:21">
      <c r="B2048" s="94"/>
      <c r="C2048" s="95"/>
      <c r="D2048" s="95"/>
      <c r="E2048" s="95"/>
      <c r="F2048" s="96"/>
      <c r="G2048" s="97"/>
      <c r="H2048" s="98"/>
      <c r="I2048" s="129" t="str">
        <f>IF(B2048="","",_xlfn.XLOOKUP(N2048,#REF!,#REF!))</f>
        <v/>
      </c>
      <c r="J2048" s="126" t="str">
        <f>IF(B2048="","",_xlfn.XLOOKUP(N2048,#REF!,冷暖工资表!B:B))</f>
        <v/>
      </c>
      <c r="K2048" s="126" t="str">
        <f t="shared" si="186"/>
        <v/>
      </c>
      <c r="L2048" s="126" t="str">
        <f t="shared" si="187"/>
        <v/>
      </c>
      <c r="M2048" s="126" t="str">
        <f>IF(Q2048="","",_xlfn.XLOOKUP(Q2048,立项!W:W,立项!H:H))</f>
        <v/>
      </c>
      <c r="N2048" s="130" t="str">
        <f t="shared" si="188"/>
        <v/>
      </c>
      <c r="O2048" s="130" t="str">
        <f t="shared" si="189"/>
        <v/>
      </c>
      <c r="P2048" s="131" t="str">
        <f t="shared" si="190"/>
        <v/>
      </c>
      <c r="Q2048" s="135" t="str">
        <f t="shared" si="191"/>
        <v/>
      </c>
      <c r="R2048" s="103"/>
      <c r="S2048" s="102"/>
      <c r="T2048" s="102"/>
      <c r="U2048" s="102"/>
    </row>
    <row r="2049" s="93" customFormat="1" customHeight="1" spans="2:21">
      <c r="B2049" s="94"/>
      <c r="C2049" s="95"/>
      <c r="D2049" s="95"/>
      <c r="E2049" s="95"/>
      <c r="F2049" s="96"/>
      <c r="G2049" s="97"/>
      <c r="H2049" s="98"/>
      <c r="I2049" s="129" t="str">
        <f>IF(B2049="","",_xlfn.XLOOKUP(N2049,#REF!,#REF!))</f>
        <v/>
      </c>
      <c r="J2049" s="126" t="str">
        <f>IF(B2049="","",_xlfn.XLOOKUP(N2049,#REF!,冷暖工资表!B:B))</f>
        <v/>
      </c>
      <c r="K2049" s="126" t="str">
        <f t="shared" si="186"/>
        <v/>
      </c>
      <c r="L2049" s="126" t="str">
        <f t="shared" si="187"/>
        <v/>
      </c>
      <c r="M2049" s="126" t="str">
        <f>IF(Q2049="","",_xlfn.XLOOKUP(Q2049,立项!W:W,立项!H:H))</f>
        <v/>
      </c>
      <c r="N2049" s="130" t="str">
        <f t="shared" si="188"/>
        <v/>
      </c>
      <c r="O2049" s="130" t="str">
        <f t="shared" si="189"/>
        <v/>
      </c>
      <c r="P2049" s="131" t="str">
        <f t="shared" si="190"/>
        <v/>
      </c>
      <c r="Q2049" s="135" t="str">
        <f t="shared" si="191"/>
        <v/>
      </c>
      <c r="R2049" s="103"/>
      <c r="S2049" s="102"/>
      <c r="T2049" s="102"/>
      <c r="U2049" s="102"/>
    </row>
    <row r="2050" s="93" customFormat="1" customHeight="1" spans="2:21">
      <c r="B2050" s="94"/>
      <c r="C2050" s="95"/>
      <c r="D2050" s="95"/>
      <c r="E2050" s="95"/>
      <c r="F2050" s="96"/>
      <c r="G2050" s="97"/>
      <c r="H2050" s="98"/>
      <c r="I2050" s="129" t="str">
        <f>IF(B2050="","",_xlfn.XLOOKUP(N2050,#REF!,#REF!))</f>
        <v/>
      </c>
      <c r="J2050" s="126" t="str">
        <f>IF(B2050="","",_xlfn.XLOOKUP(N2050,#REF!,冷暖工资表!B:B))</f>
        <v/>
      </c>
      <c r="K2050" s="126" t="str">
        <f t="shared" ref="K2050:K2113" si="192">IF(F2050="","",F2050-L2050)</f>
        <v/>
      </c>
      <c r="L2050" s="126" t="str">
        <f t="shared" ref="L2050:L2113" si="193">IF(F2050="","",F2050*G2050/(1+G2050))</f>
        <v/>
      </c>
      <c r="M2050" s="126" t="str">
        <f>IF(Q2050="","",_xlfn.XLOOKUP(Q2050,立项!W:W,立项!H:H))</f>
        <v/>
      </c>
      <c r="N2050" s="130" t="str">
        <f t="shared" ref="N2050:N2113" si="194">IF(H2050="","",LEFT(B2050,7))</f>
        <v/>
      </c>
      <c r="O2050" s="130" t="str">
        <f t="shared" ref="O2050:O2113" si="195">IF(H2050="","",MONTH(H2050))</f>
        <v/>
      </c>
      <c r="P2050" s="131" t="str">
        <f t="shared" ref="P2050:P2113" si="196">IF(H2050="","",DAY(H2050))</f>
        <v/>
      </c>
      <c r="Q2050" s="135" t="str">
        <f t="shared" ref="Q2050:Q2113" si="197">IF(B2050="","",MID(B2050,9,16))</f>
        <v/>
      </c>
      <c r="R2050" s="103"/>
      <c r="S2050" s="102"/>
      <c r="T2050" s="102"/>
      <c r="U2050" s="102"/>
    </row>
    <row r="2051" s="93" customFormat="1" customHeight="1" spans="2:21">
      <c r="B2051" s="94"/>
      <c r="C2051" s="95"/>
      <c r="D2051" s="95"/>
      <c r="E2051" s="95"/>
      <c r="F2051" s="96"/>
      <c r="G2051" s="97"/>
      <c r="H2051" s="98"/>
      <c r="I2051" s="129" t="str">
        <f>IF(B2051="","",_xlfn.XLOOKUP(N2051,#REF!,#REF!))</f>
        <v/>
      </c>
      <c r="J2051" s="126" t="str">
        <f>IF(B2051="","",_xlfn.XLOOKUP(N2051,#REF!,冷暖工资表!B:B))</f>
        <v/>
      </c>
      <c r="K2051" s="126" t="str">
        <f t="shared" si="192"/>
        <v/>
      </c>
      <c r="L2051" s="126" t="str">
        <f t="shared" si="193"/>
        <v/>
      </c>
      <c r="M2051" s="126" t="str">
        <f>IF(Q2051="","",_xlfn.XLOOKUP(Q2051,立项!W:W,立项!H:H))</f>
        <v/>
      </c>
      <c r="N2051" s="130" t="str">
        <f t="shared" si="194"/>
        <v/>
      </c>
      <c r="O2051" s="130" t="str">
        <f t="shared" si="195"/>
        <v/>
      </c>
      <c r="P2051" s="131" t="str">
        <f t="shared" si="196"/>
        <v/>
      </c>
      <c r="Q2051" s="135" t="str">
        <f t="shared" si="197"/>
        <v/>
      </c>
      <c r="R2051" s="103"/>
      <c r="S2051" s="102"/>
      <c r="T2051" s="102"/>
      <c r="U2051" s="102"/>
    </row>
    <row r="2052" s="93" customFormat="1" customHeight="1" spans="2:21">
      <c r="B2052" s="94"/>
      <c r="C2052" s="95"/>
      <c r="D2052" s="95"/>
      <c r="E2052" s="95"/>
      <c r="F2052" s="96"/>
      <c r="G2052" s="97"/>
      <c r="H2052" s="98"/>
      <c r="I2052" s="129" t="str">
        <f>IF(B2052="","",_xlfn.XLOOKUP(N2052,#REF!,#REF!))</f>
        <v/>
      </c>
      <c r="J2052" s="126" t="str">
        <f>IF(B2052="","",_xlfn.XLOOKUP(N2052,#REF!,冷暖工资表!B:B))</f>
        <v/>
      </c>
      <c r="K2052" s="126" t="str">
        <f t="shared" si="192"/>
        <v/>
      </c>
      <c r="L2052" s="126" t="str">
        <f t="shared" si="193"/>
        <v/>
      </c>
      <c r="M2052" s="126" t="str">
        <f>IF(Q2052="","",_xlfn.XLOOKUP(Q2052,立项!W:W,立项!H:H))</f>
        <v/>
      </c>
      <c r="N2052" s="130" t="str">
        <f t="shared" si="194"/>
        <v/>
      </c>
      <c r="O2052" s="130" t="str">
        <f t="shared" si="195"/>
        <v/>
      </c>
      <c r="P2052" s="131" t="str">
        <f t="shared" si="196"/>
        <v/>
      </c>
      <c r="Q2052" s="135" t="str">
        <f t="shared" si="197"/>
        <v/>
      </c>
      <c r="R2052" s="103"/>
      <c r="S2052" s="102"/>
      <c r="T2052" s="102"/>
      <c r="U2052" s="102"/>
    </row>
    <row r="2053" s="93" customFormat="1" customHeight="1" spans="2:21">
      <c r="B2053" s="94"/>
      <c r="C2053" s="95"/>
      <c r="D2053" s="95"/>
      <c r="E2053" s="95"/>
      <c r="F2053" s="96"/>
      <c r="G2053" s="97"/>
      <c r="H2053" s="98"/>
      <c r="I2053" s="129" t="str">
        <f>IF(B2053="","",_xlfn.XLOOKUP(N2053,#REF!,#REF!))</f>
        <v/>
      </c>
      <c r="J2053" s="126" t="str">
        <f>IF(B2053="","",_xlfn.XLOOKUP(N2053,#REF!,冷暖工资表!B:B))</f>
        <v/>
      </c>
      <c r="K2053" s="126" t="str">
        <f t="shared" si="192"/>
        <v/>
      </c>
      <c r="L2053" s="126" t="str">
        <f t="shared" si="193"/>
        <v/>
      </c>
      <c r="M2053" s="126" t="str">
        <f>IF(Q2053="","",_xlfn.XLOOKUP(Q2053,立项!W:W,立项!H:H))</f>
        <v/>
      </c>
      <c r="N2053" s="130" t="str">
        <f t="shared" si="194"/>
        <v/>
      </c>
      <c r="O2053" s="130" t="str">
        <f t="shared" si="195"/>
        <v/>
      </c>
      <c r="P2053" s="131" t="str">
        <f t="shared" si="196"/>
        <v/>
      </c>
      <c r="Q2053" s="135" t="str">
        <f t="shared" si="197"/>
        <v/>
      </c>
      <c r="R2053" s="103"/>
      <c r="S2053" s="102"/>
      <c r="T2053" s="102"/>
      <c r="U2053" s="102"/>
    </row>
    <row r="2054" s="93" customFormat="1" customHeight="1" spans="2:21">
      <c r="B2054" s="94"/>
      <c r="C2054" s="95"/>
      <c r="D2054" s="95"/>
      <c r="E2054" s="95"/>
      <c r="F2054" s="96"/>
      <c r="G2054" s="97"/>
      <c r="H2054" s="98"/>
      <c r="I2054" s="129" t="str">
        <f>IF(B2054="","",_xlfn.XLOOKUP(N2054,#REF!,#REF!))</f>
        <v/>
      </c>
      <c r="J2054" s="126" t="str">
        <f>IF(B2054="","",_xlfn.XLOOKUP(N2054,#REF!,冷暖工资表!B:B))</f>
        <v/>
      </c>
      <c r="K2054" s="126" t="str">
        <f t="shared" si="192"/>
        <v/>
      </c>
      <c r="L2054" s="126" t="str">
        <f t="shared" si="193"/>
        <v/>
      </c>
      <c r="M2054" s="126" t="str">
        <f>IF(Q2054="","",_xlfn.XLOOKUP(Q2054,立项!W:W,立项!H:H))</f>
        <v/>
      </c>
      <c r="N2054" s="130" t="str">
        <f t="shared" si="194"/>
        <v/>
      </c>
      <c r="O2054" s="130" t="str">
        <f t="shared" si="195"/>
        <v/>
      </c>
      <c r="P2054" s="131" t="str">
        <f t="shared" si="196"/>
        <v/>
      </c>
      <c r="Q2054" s="135" t="str">
        <f t="shared" si="197"/>
        <v/>
      </c>
      <c r="R2054" s="103"/>
      <c r="S2054" s="102"/>
      <c r="T2054" s="102"/>
      <c r="U2054" s="102"/>
    </row>
    <row r="2055" s="93" customFormat="1" customHeight="1" spans="2:21">
      <c r="B2055" s="94"/>
      <c r="C2055" s="95"/>
      <c r="D2055" s="95"/>
      <c r="E2055" s="95"/>
      <c r="F2055" s="96"/>
      <c r="G2055" s="97"/>
      <c r="H2055" s="98"/>
      <c r="I2055" s="129" t="str">
        <f>IF(B2055="","",_xlfn.XLOOKUP(N2055,#REF!,#REF!))</f>
        <v/>
      </c>
      <c r="J2055" s="126" t="str">
        <f>IF(B2055="","",_xlfn.XLOOKUP(N2055,#REF!,冷暖工资表!B:B))</f>
        <v/>
      </c>
      <c r="K2055" s="126" t="str">
        <f t="shared" si="192"/>
        <v/>
      </c>
      <c r="L2055" s="126" t="str">
        <f t="shared" si="193"/>
        <v/>
      </c>
      <c r="M2055" s="126" t="str">
        <f>IF(Q2055="","",_xlfn.XLOOKUP(Q2055,立项!W:W,立项!H:H))</f>
        <v/>
      </c>
      <c r="N2055" s="130" t="str">
        <f t="shared" si="194"/>
        <v/>
      </c>
      <c r="O2055" s="130" t="str">
        <f t="shared" si="195"/>
        <v/>
      </c>
      <c r="P2055" s="131" t="str">
        <f t="shared" si="196"/>
        <v/>
      </c>
      <c r="Q2055" s="135" t="str">
        <f t="shared" si="197"/>
        <v/>
      </c>
      <c r="R2055" s="103"/>
      <c r="S2055" s="102"/>
      <c r="T2055" s="102"/>
      <c r="U2055" s="102"/>
    </row>
    <row r="2056" s="93" customFormat="1" customHeight="1" spans="2:21">
      <c r="B2056" s="94"/>
      <c r="C2056" s="95"/>
      <c r="D2056" s="95"/>
      <c r="E2056" s="95"/>
      <c r="F2056" s="96"/>
      <c r="G2056" s="97"/>
      <c r="H2056" s="98"/>
      <c r="I2056" s="129" t="str">
        <f>IF(B2056="","",_xlfn.XLOOKUP(N2056,#REF!,#REF!))</f>
        <v/>
      </c>
      <c r="J2056" s="126" t="str">
        <f>IF(B2056="","",_xlfn.XLOOKUP(N2056,#REF!,冷暖工资表!B:B))</f>
        <v/>
      </c>
      <c r="K2056" s="126" t="str">
        <f t="shared" si="192"/>
        <v/>
      </c>
      <c r="L2056" s="126" t="str">
        <f t="shared" si="193"/>
        <v/>
      </c>
      <c r="M2056" s="126" t="str">
        <f>IF(Q2056="","",_xlfn.XLOOKUP(Q2056,立项!W:W,立项!H:H))</f>
        <v/>
      </c>
      <c r="N2056" s="130" t="str">
        <f t="shared" si="194"/>
        <v/>
      </c>
      <c r="O2056" s="130" t="str">
        <f t="shared" si="195"/>
        <v/>
      </c>
      <c r="P2056" s="131" t="str">
        <f t="shared" si="196"/>
        <v/>
      </c>
      <c r="Q2056" s="135" t="str">
        <f t="shared" si="197"/>
        <v/>
      </c>
      <c r="R2056" s="103"/>
      <c r="S2056" s="102"/>
      <c r="T2056" s="102"/>
      <c r="U2056" s="102"/>
    </row>
    <row r="2057" s="93" customFormat="1" customHeight="1" spans="2:21">
      <c r="B2057" s="94"/>
      <c r="C2057" s="95"/>
      <c r="D2057" s="95"/>
      <c r="E2057" s="95"/>
      <c r="F2057" s="96"/>
      <c r="G2057" s="97"/>
      <c r="H2057" s="98"/>
      <c r="I2057" s="129" t="str">
        <f>IF(B2057="","",_xlfn.XLOOKUP(N2057,#REF!,#REF!))</f>
        <v/>
      </c>
      <c r="J2057" s="126" t="str">
        <f>IF(B2057="","",_xlfn.XLOOKUP(N2057,#REF!,冷暖工资表!B:B))</f>
        <v/>
      </c>
      <c r="K2057" s="126" t="str">
        <f t="shared" si="192"/>
        <v/>
      </c>
      <c r="L2057" s="126" t="str">
        <f t="shared" si="193"/>
        <v/>
      </c>
      <c r="M2057" s="126" t="str">
        <f>IF(Q2057="","",_xlfn.XLOOKUP(Q2057,立项!W:W,立项!H:H))</f>
        <v/>
      </c>
      <c r="N2057" s="130" t="str">
        <f t="shared" si="194"/>
        <v/>
      </c>
      <c r="O2057" s="130" t="str">
        <f t="shared" si="195"/>
        <v/>
      </c>
      <c r="P2057" s="131" t="str">
        <f t="shared" si="196"/>
        <v/>
      </c>
      <c r="Q2057" s="135" t="str">
        <f t="shared" si="197"/>
        <v/>
      </c>
      <c r="R2057" s="103"/>
      <c r="S2057" s="102"/>
      <c r="T2057" s="102"/>
      <c r="U2057" s="102"/>
    </row>
    <row r="2058" s="93" customFormat="1" customHeight="1" spans="2:21">
      <c r="B2058" s="94"/>
      <c r="C2058" s="95"/>
      <c r="D2058" s="95"/>
      <c r="E2058" s="95"/>
      <c r="F2058" s="96"/>
      <c r="G2058" s="97"/>
      <c r="H2058" s="98"/>
      <c r="I2058" s="129" t="str">
        <f>IF(B2058="","",_xlfn.XLOOKUP(N2058,#REF!,#REF!))</f>
        <v/>
      </c>
      <c r="J2058" s="126" t="str">
        <f>IF(B2058="","",_xlfn.XLOOKUP(N2058,#REF!,冷暖工资表!B:B))</f>
        <v/>
      </c>
      <c r="K2058" s="126" t="str">
        <f t="shared" si="192"/>
        <v/>
      </c>
      <c r="L2058" s="126" t="str">
        <f t="shared" si="193"/>
        <v/>
      </c>
      <c r="M2058" s="126" t="str">
        <f>IF(Q2058="","",_xlfn.XLOOKUP(Q2058,立项!W:W,立项!H:H))</f>
        <v/>
      </c>
      <c r="N2058" s="130" t="str">
        <f t="shared" si="194"/>
        <v/>
      </c>
      <c r="O2058" s="130" t="str">
        <f t="shared" si="195"/>
        <v/>
      </c>
      <c r="P2058" s="131" t="str">
        <f t="shared" si="196"/>
        <v/>
      </c>
      <c r="Q2058" s="135" t="str">
        <f t="shared" si="197"/>
        <v/>
      </c>
      <c r="R2058" s="103"/>
      <c r="S2058" s="102"/>
      <c r="T2058" s="102"/>
      <c r="U2058" s="102"/>
    </row>
    <row r="2059" s="93" customFormat="1" customHeight="1" spans="2:21">
      <c r="B2059" s="94"/>
      <c r="C2059" s="95"/>
      <c r="D2059" s="95"/>
      <c r="E2059" s="95"/>
      <c r="F2059" s="96"/>
      <c r="G2059" s="97"/>
      <c r="H2059" s="98"/>
      <c r="I2059" s="129" t="str">
        <f>IF(B2059="","",_xlfn.XLOOKUP(N2059,#REF!,#REF!))</f>
        <v/>
      </c>
      <c r="J2059" s="126" t="str">
        <f>IF(B2059="","",_xlfn.XLOOKUP(N2059,#REF!,冷暖工资表!B:B))</f>
        <v/>
      </c>
      <c r="K2059" s="126" t="str">
        <f t="shared" si="192"/>
        <v/>
      </c>
      <c r="L2059" s="126" t="str">
        <f t="shared" si="193"/>
        <v/>
      </c>
      <c r="M2059" s="126" t="str">
        <f>IF(Q2059="","",_xlfn.XLOOKUP(Q2059,立项!W:W,立项!H:H))</f>
        <v/>
      </c>
      <c r="N2059" s="130" t="str">
        <f t="shared" si="194"/>
        <v/>
      </c>
      <c r="O2059" s="130" t="str">
        <f t="shared" si="195"/>
        <v/>
      </c>
      <c r="P2059" s="131" t="str">
        <f t="shared" si="196"/>
        <v/>
      </c>
      <c r="Q2059" s="135" t="str">
        <f t="shared" si="197"/>
        <v/>
      </c>
      <c r="R2059" s="103"/>
      <c r="S2059" s="102"/>
      <c r="T2059" s="102"/>
      <c r="U2059" s="102"/>
    </row>
    <row r="2060" s="93" customFormat="1" customHeight="1" spans="2:21">
      <c r="B2060" s="94"/>
      <c r="C2060" s="95"/>
      <c r="D2060" s="95"/>
      <c r="E2060" s="95"/>
      <c r="F2060" s="96"/>
      <c r="G2060" s="97"/>
      <c r="H2060" s="98"/>
      <c r="I2060" s="129" t="str">
        <f>IF(B2060="","",_xlfn.XLOOKUP(N2060,#REF!,#REF!))</f>
        <v/>
      </c>
      <c r="J2060" s="126" t="str">
        <f>IF(B2060="","",_xlfn.XLOOKUP(N2060,#REF!,冷暖工资表!B:B))</f>
        <v/>
      </c>
      <c r="K2060" s="126" t="str">
        <f t="shared" si="192"/>
        <v/>
      </c>
      <c r="L2060" s="126" t="str">
        <f t="shared" si="193"/>
        <v/>
      </c>
      <c r="M2060" s="126" t="str">
        <f>IF(Q2060="","",_xlfn.XLOOKUP(Q2060,立项!W:W,立项!H:H))</f>
        <v/>
      </c>
      <c r="N2060" s="130" t="str">
        <f t="shared" si="194"/>
        <v/>
      </c>
      <c r="O2060" s="130" t="str">
        <f t="shared" si="195"/>
        <v/>
      </c>
      <c r="P2060" s="131" t="str">
        <f t="shared" si="196"/>
        <v/>
      </c>
      <c r="Q2060" s="135" t="str">
        <f t="shared" si="197"/>
        <v/>
      </c>
      <c r="R2060" s="103"/>
      <c r="S2060" s="102"/>
      <c r="T2060" s="102"/>
      <c r="U2060" s="102"/>
    </row>
    <row r="2061" s="93" customFormat="1" customHeight="1" spans="2:21">
      <c r="B2061" s="94"/>
      <c r="C2061" s="95"/>
      <c r="D2061" s="95"/>
      <c r="E2061" s="95"/>
      <c r="F2061" s="96"/>
      <c r="G2061" s="97"/>
      <c r="H2061" s="98"/>
      <c r="I2061" s="129" t="str">
        <f>IF(B2061="","",_xlfn.XLOOKUP(N2061,#REF!,#REF!))</f>
        <v/>
      </c>
      <c r="J2061" s="126" t="str">
        <f>IF(B2061="","",_xlfn.XLOOKUP(N2061,#REF!,冷暖工资表!B:B))</f>
        <v/>
      </c>
      <c r="K2061" s="126" t="str">
        <f t="shared" si="192"/>
        <v/>
      </c>
      <c r="L2061" s="126" t="str">
        <f t="shared" si="193"/>
        <v/>
      </c>
      <c r="M2061" s="126" t="str">
        <f>IF(Q2061="","",_xlfn.XLOOKUP(Q2061,立项!W:W,立项!H:H))</f>
        <v/>
      </c>
      <c r="N2061" s="130" t="str">
        <f t="shared" si="194"/>
        <v/>
      </c>
      <c r="O2061" s="130" t="str">
        <f t="shared" si="195"/>
        <v/>
      </c>
      <c r="P2061" s="131" t="str">
        <f t="shared" si="196"/>
        <v/>
      </c>
      <c r="Q2061" s="135" t="str">
        <f t="shared" si="197"/>
        <v/>
      </c>
      <c r="R2061" s="103"/>
      <c r="S2061" s="102"/>
      <c r="T2061" s="102"/>
      <c r="U2061" s="102"/>
    </row>
    <row r="2062" s="93" customFormat="1" customHeight="1" spans="2:21">
      <c r="B2062" s="94"/>
      <c r="C2062" s="95"/>
      <c r="D2062" s="95"/>
      <c r="E2062" s="95"/>
      <c r="F2062" s="96"/>
      <c r="G2062" s="97"/>
      <c r="H2062" s="98"/>
      <c r="I2062" s="129" t="str">
        <f>IF(B2062="","",_xlfn.XLOOKUP(N2062,#REF!,#REF!))</f>
        <v/>
      </c>
      <c r="J2062" s="126" t="str">
        <f>IF(B2062="","",_xlfn.XLOOKUP(N2062,#REF!,冷暖工资表!B:B))</f>
        <v/>
      </c>
      <c r="K2062" s="126" t="str">
        <f t="shared" si="192"/>
        <v/>
      </c>
      <c r="L2062" s="126" t="str">
        <f t="shared" si="193"/>
        <v/>
      </c>
      <c r="M2062" s="126" t="str">
        <f>IF(Q2062="","",_xlfn.XLOOKUP(Q2062,立项!W:W,立项!H:H))</f>
        <v/>
      </c>
      <c r="N2062" s="130" t="str">
        <f t="shared" si="194"/>
        <v/>
      </c>
      <c r="O2062" s="130" t="str">
        <f t="shared" si="195"/>
        <v/>
      </c>
      <c r="P2062" s="131" t="str">
        <f t="shared" si="196"/>
        <v/>
      </c>
      <c r="Q2062" s="135" t="str">
        <f t="shared" si="197"/>
        <v/>
      </c>
      <c r="R2062" s="103"/>
      <c r="S2062" s="102"/>
      <c r="T2062" s="102"/>
      <c r="U2062" s="102"/>
    </row>
    <row r="2063" s="93" customFormat="1" customHeight="1" spans="2:21">
      <c r="B2063" s="94"/>
      <c r="C2063" s="95"/>
      <c r="D2063" s="95"/>
      <c r="E2063" s="95"/>
      <c r="F2063" s="96"/>
      <c r="G2063" s="97"/>
      <c r="H2063" s="98"/>
      <c r="I2063" s="129" t="str">
        <f>IF(B2063="","",_xlfn.XLOOKUP(N2063,#REF!,#REF!))</f>
        <v/>
      </c>
      <c r="J2063" s="126" t="str">
        <f>IF(B2063="","",_xlfn.XLOOKUP(N2063,#REF!,冷暖工资表!B:B))</f>
        <v/>
      </c>
      <c r="K2063" s="126" t="str">
        <f t="shared" si="192"/>
        <v/>
      </c>
      <c r="L2063" s="126" t="str">
        <f t="shared" si="193"/>
        <v/>
      </c>
      <c r="M2063" s="126" t="str">
        <f>IF(Q2063="","",_xlfn.XLOOKUP(Q2063,立项!W:W,立项!H:H))</f>
        <v/>
      </c>
      <c r="N2063" s="130" t="str">
        <f t="shared" si="194"/>
        <v/>
      </c>
      <c r="O2063" s="130" t="str">
        <f t="shared" si="195"/>
        <v/>
      </c>
      <c r="P2063" s="131" t="str">
        <f t="shared" si="196"/>
        <v/>
      </c>
      <c r="Q2063" s="135" t="str">
        <f t="shared" si="197"/>
        <v/>
      </c>
      <c r="R2063" s="103"/>
      <c r="S2063" s="102"/>
      <c r="T2063" s="102"/>
      <c r="U2063" s="102"/>
    </row>
    <row r="2064" s="93" customFormat="1" customHeight="1" spans="2:21">
      <c r="B2064" s="94"/>
      <c r="C2064" s="95"/>
      <c r="D2064" s="95"/>
      <c r="E2064" s="95"/>
      <c r="F2064" s="96"/>
      <c r="G2064" s="97"/>
      <c r="H2064" s="98"/>
      <c r="I2064" s="129" t="str">
        <f>IF(B2064="","",_xlfn.XLOOKUP(N2064,#REF!,#REF!))</f>
        <v/>
      </c>
      <c r="J2064" s="126" t="str">
        <f>IF(B2064="","",_xlfn.XLOOKUP(N2064,#REF!,冷暖工资表!B:B))</f>
        <v/>
      </c>
      <c r="K2064" s="126" t="str">
        <f t="shared" si="192"/>
        <v/>
      </c>
      <c r="L2064" s="126" t="str">
        <f t="shared" si="193"/>
        <v/>
      </c>
      <c r="M2064" s="126" t="str">
        <f>IF(Q2064="","",_xlfn.XLOOKUP(Q2064,立项!W:W,立项!H:H))</f>
        <v/>
      </c>
      <c r="N2064" s="130" t="str">
        <f t="shared" si="194"/>
        <v/>
      </c>
      <c r="O2064" s="130" t="str">
        <f t="shared" si="195"/>
        <v/>
      </c>
      <c r="P2064" s="131" t="str">
        <f t="shared" si="196"/>
        <v/>
      </c>
      <c r="Q2064" s="135" t="str">
        <f t="shared" si="197"/>
        <v/>
      </c>
      <c r="R2064" s="103"/>
      <c r="S2064" s="102"/>
      <c r="T2064" s="102"/>
      <c r="U2064" s="102"/>
    </row>
    <row r="2065" s="93" customFormat="1" customHeight="1" spans="2:21">
      <c r="B2065" s="94"/>
      <c r="C2065" s="95"/>
      <c r="D2065" s="95"/>
      <c r="E2065" s="95"/>
      <c r="F2065" s="96"/>
      <c r="G2065" s="97"/>
      <c r="H2065" s="98"/>
      <c r="I2065" s="129" t="str">
        <f>IF(B2065="","",_xlfn.XLOOKUP(N2065,#REF!,#REF!))</f>
        <v/>
      </c>
      <c r="J2065" s="126" t="str">
        <f>IF(B2065="","",_xlfn.XLOOKUP(N2065,#REF!,冷暖工资表!B:B))</f>
        <v/>
      </c>
      <c r="K2065" s="126" t="str">
        <f t="shared" si="192"/>
        <v/>
      </c>
      <c r="L2065" s="126" t="str">
        <f t="shared" si="193"/>
        <v/>
      </c>
      <c r="M2065" s="126" t="str">
        <f>IF(Q2065="","",_xlfn.XLOOKUP(Q2065,立项!W:W,立项!H:H))</f>
        <v/>
      </c>
      <c r="N2065" s="130" t="str">
        <f t="shared" si="194"/>
        <v/>
      </c>
      <c r="O2065" s="130" t="str">
        <f t="shared" si="195"/>
        <v/>
      </c>
      <c r="P2065" s="131" t="str">
        <f t="shared" si="196"/>
        <v/>
      </c>
      <c r="Q2065" s="135" t="str">
        <f t="shared" si="197"/>
        <v/>
      </c>
      <c r="R2065" s="103"/>
      <c r="S2065" s="102"/>
      <c r="T2065" s="102"/>
      <c r="U2065" s="102"/>
    </row>
    <row r="2066" s="93" customFormat="1" customHeight="1" spans="2:21">
      <c r="B2066" s="94"/>
      <c r="C2066" s="95"/>
      <c r="D2066" s="95"/>
      <c r="E2066" s="95"/>
      <c r="F2066" s="96"/>
      <c r="G2066" s="97"/>
      <c r="H2066" s="98"/>
      <c r="I2066" s="129" t="str">
        <f>IF(B2066="","",_xlfn.XLOOKUP(N2066,#REF!,#REF!))</f>
        <v/>
      </c>
      <c r="J2066" s="126" t="str">
        <f>IF(B2066="","",_xlfn.XLOOKUP(N2066,#REF!,冷暖工资表!B:B))</f>
        <v/>
      </c>
      <c r="K2066" s="126" t="str">
        <f t="shared" si="192"/>
        <v/>
      </c>
      <c r="L2066" s="126" t="str">
        <f t="shared" si="193"/>
        <v/>
      </c>
      <c r="M2066" s="126" t="str">
        <f>IF(Q2066="","",_xlfn.XLOOKUP(Q2066,立项!W:W,立项!H:H))</f>
        <v/>
      </c>
      <c r="N2066" s="130" t="str">
        <f t="shared" si="194"/>
        <v/>
      </c>
      <c r="O2066" s="130" t="str">
        <f t="shared" si="195"/>
        <v/>
      </c>
      <c r="P2066" s="131" t="str">
        <f t="shared" si="196"/>
        <v/>
      </c>
      <c r="Q2066" s="135" t="str">
        <f t="shared" si="197"/>
        <v/>
      </c>
      <c r="R2066" s="103"/>
      <c r="S2066" s="102"/>
      <c r="T2066" s="102"/>
      <c r="U2066" s="102"/>
    </row>
    <row r="2067" s="93" customFormat="1" customHeight="1" spans="2:21">
      <c r="B2067" s="94"/>
      <c r="C2067" s="95"/>
      <c r="D2067" s="95"/>
      <c r="E2067" s="95"/>
      <c r="F2067" s="96"/>
      <c r="G2067" s="97"/>
      <c r="H2067" s="98"/>
      <c r="I2067" s="129" t="str">
        <f>IF(B2067="","",_xlfn.XLOOKUP(N2067,#REF!,#REF!))</f>
        <v/>
      </c>
      <c r="J2067" s="126" t="str">
        <f>IF(B2067="","",_xlfn.XLOOKUP(N2067,#REF!,冷暖工资表!B:B))</f>
        <v/>
      </c>
      <c r="K2067" s="126" t="str">
        <f t="shared" si="192"/>
        <v/>
      </c>
      <c r="L2067" s="126" t="str">
        <f t="shared" si="193"/>
        <v/>
      </c>
      <c r="M2067" s="126" t="str">
        <f>IF(Q2067="","",_xlfn.XLOOKUP(Q2067,立项!W:W,立项!H:H))</f>
        <v/>
      </c>
      <c r="N2067" s="130" t="str">
        <f t="shared" si="194"/>
        <v/>
      </c>
      <c r="O2067" s="130" t="str">
        <f t="shared" si="195"/>
        <v/>
      </c>
      <c r="P2067" s="131" t="str">
        <f t="shared" si="196"/>
        <v/>
      </c>
      <c r="Q2067" s="135" t="str">
        <f t="shared" si="197"/>
        <v/>
      </c>
      <c r="R2067" s="103"/>
      <c r="S2067" s="102"/>
      <c r="T2067" s="102"/>
      <c r="U2067" s="102"/>
    </row>
    <row r="2068" s="93" customFormat="1" customHeight="1" spans="2:21">
      <c r="B2068" s="94"/>
      <c r="C2068" s="95"/>
      <c r="D2068" s="95"/>
      <c r="E2068" s="95"/>
      <c r="F2068" s="96"/>
      <c r="G2068" s="97"/>
      <c r="H2068" s="98"/>
      <c r="I2068" s="129" t="str">
        <f>IF(B2068="","",_xlfn.XLOOKUP(N2068,#REF!,#REF!))</f>
        <v/>
      </c>
      <c r="J2068" s="126" t="str">
        <f>IF(B2068="","",_xlfn.XLOOKUP(N2068,#REF!,冷暖工资表!B:B))</f>
        <v/>
      </c>
      <c r="K2068" s="126" t="str">
        <f t="shared" si="192"/>
        <v/>
      </c>
      <c r="L2068" s="126" t="str">
        <f t="shared" si="193"/>
        <v/>
      </c>
      <c r="M2068" s="126" t="str">
        <f>IF(Q2068="","",_xlfn.XLOOKUP(Q2068,立项!W:W,立项!H:H))</f>
        <v/>
      </c>
      <c r="N2068" s="130" t="str">
        <f t="shared" si="194"/>
        <v/>
      </c>
      <c r="O2068" s="130" t="str">
        <f t="shared" si="195"/>
        <v/>
      </c>
      <c r="P2068" s="131" t="str">
        <f t="shared" si="196"/>
        <v/>
      </c>
      <c r="Q2068" s="135" t="str">
        <f t="shared" si="197"/>
        <v/>
      </c>
      <c r="R2068" s="103"/>
      <c r="S2068" s="102"/>
      <c r="T2068" s="102"/>
      <c r="U2068" s="102"/>
    </row>
    <row r="2069" s="93" customFormat="1" customHeight="1" spans="2:21">
      <c r="B2069" s="94"/>
      <c r="C2069" s="95"/>
      <c r="D2069" s="95"/>
      <c r="E2069" s="95"/>
      <c r="F2069" s="96"/>
      <c r="G2069" s="97"/>
      <c r="H2069" s="98"/>
      <c r="I2069" s="129" t="str">
        <f>IF(B2069="","",_xlfn.XLOOKUP(N2069,#REF!,#REF!))</f>
        <v/>
      </c>
      <c r="J2069" s="126" t="str">
        <f>IF(B2069="","",_xlfn.XLOOKUP(N2069,#REF!,冷暖工资表!B:B))</f>
        <v/>
      </c>
      <c r="K2069" s="126" t="str">
        <f t="shared" si="192"/>
        <v/>
      </c>
      <c r="L2069" s="126" t="str">
        <f t="shared" si="193"/>
        <v/>
      </c>
      <c r="M2069" s="126" t="str">
        <f>IF(Q2069="","",_xlfn.XLOOKUP(Q2069,立项!W:W,立项!H:H))</f>
        <v/>
      </c>
      <c r="N2069" s="130" t="str">
        <f t="shared" si="194"/>
        <v/>
      </c>
      <c r="O2069" s="130" t="str">
        <f t="shared" si="195"/>
        <v/>
      </c>
      <c r="P2069" s="131" t="str">
        <f t="shared" si="196"/>
        <v/>
      </c>
      <c r="Q2069" s="135" t="str">
        <f t="shared" si="197"/>
        <v/>
      </c>
      <c r="R2069" s="103"/>
      <c r="S2069" s="102"/>
      <c r="T2069" s="102"/>
      <c r="U2069" s="102"/>
    </row>
    <row r="2070" s="93" customFormat="1" customHeight="1" spans="2:21">
      <c r="B2070" s="94"/>
      <c r="C2070" s="95"/>
      <c r="D2070" s="95"/>
      <c r="E2070" s="95"/>
      <c r="F2070" s="96"/>
      <c r="G2070" s="97"/>
      <c r="H2070" s="98"/>
      <c r="I2070" s="129" t="str">
        <f>IF(B2070="","",_xlfn.XLOOKUP(N2070,#REF!,#REF!))</f>
        <v/>
      </c>
      <c r="J2070" s="126" t="str">
        <f>IF(B2070="","",_xlfn.XLOOKUP(N2070,#REF!,冷暖工资表!B:B))</f>
        <v/>
      </c>
      <c r="K2070" s="126" t="str">
        <f t="shared" si="192"/>
        <v/>
      </c>
      <c r="L2070" s="126" t="str">
        <f t="shared" si="193"/>
        <v/>
      </c>
      <c r="M2070" s="126" t="str">
        <f>IF(Q2070="","",_xlfn.XLOOKUP(Q2070,立项!W:W,立项!H:H))</f>
        <v/>
      </c>
      <c r="N2070" s="130" t="str">
        <f t="shared" si="194"/>
        <v/>
      </c>
      <c r="O2070" s="130" t="str">
        <f t="shared" si="195"/>
        <v/>
      </c>
      <c r="P2070" s="131" t="str">
        <f t="shared" si="196"/>
        <v/>
      </c>
      <c r="Q2070" s="135" t="str">
        <f t="shared" si="197"/>
        <v/>
      </c>
      <c r="R2070" s="103"/>
      <c r="S2070" s="102"/>
      <c r="T2070" s="102"/>
      <c r="U2070" s="102"/>
    </row>
    <row r="2071" s="93" customFormat="1" customHeight="1" spans="2:21">
      <c r="B2071" s="94"/>
      <c r="C2071" s="95"/>
      <c r="D2071" s="95"/>
      <c r="E2071" s="95"/>
      <c r="F2071" s="96"/>
      <c r="G2071" s="97"/>
      <c r="H2071" s="98"/>
      <c r="I2071" s="129" t="str">
        <f>IF(B2071="","",_xlfn.XLOOKUP(N2071,#REF!,#REF!))</f>
        <v/>
      </c>
      <c r="J2071" s="126" t="str">
        <f>IF(B2071="","",_xlfn.XLOOKUP(N2071,#REF!,冷暖工资表!B:B))</f>
        <v/>
      </c>
      <c r="K2071" s="126" t="str">
        <f t="shared" si="192"/>
        <v/>
      </c>
      <c r="L2071" s="126" t="str">
        <f t="shared" si="193"/>
        <v/>
      </c>
      <c r="M2071" s="126" t="str">
        <f>IF(Q2071="","",_xlfn.XLOOKUP(Q2071,立项!W:W,立项!H:H))</f>
        <v/>
      </c>
      <c r="N2071" s="130" t="str">
        <f t="shared" si="194"/>
        <v/>
      </c>
      <c r="O2071" s="130" t="str">
        <f t="shared" si="195"/>
        <v/>
      </c>
      <c r="P2071" s="131" t="str">
        <f t="shared" si="196"/>
        <v/>
      </c>
      <c r="Q2071" s="135" t="str">
        <f t="shared" si="197"/>
        <v/>
      </c>
      <c r="R2071" s="103"/>
      <c r="S2071" s="102"/>
      <c r="T2071" s="102"/>
      <c r="U2071" s="102"/>
    </row>
    <row r="2072" s="93" customFormat="1" customHeight="1" spans="2:21">
      <c r="B2072" s="94"/>
      <c r="C2072" s="95"/>
      <c r="D2072" s="95"/>
      <c r="E2072" s="95"/>
      <c r="F2072" s="96"/>
      <c r="G2072" s="97"/>
      <c r="H2072" s="98"/>
      <c r="I2072" s="129" t="str">
        <f>IF(B2072="","",_xlfn.XLOOKUP(N2072,#REF!,#REF!))</f>
        <v/>
      </c>
      <c r="J2072" s="126" t="str">
        <f>IF(B2072="","",_xlfn.XLOOKUP(N2072,#REF!,冷暖工资表!B:B))</f>
        <v/>
      </c>
      <c r="K2072" s="126" t="str">
        <f t="shared" si="192"/>
        <v/>
      </c>
      <c r="L2072" s="126" t="str">
        <f t="shared" si="193"/>
        <v/>
      </c>
      <c r="M2072" s="126" t="str">
        <f>IF(Q2072="","",_xlfn.XLOOKUP(Q2072,立项!W:W,立项!H:H))</f>
        <v/>
      </c>
      <c r="N2072" s="130" t="str">
        <f t="shared" si="194"/>
        <v/>
      </c>
      <c r="O2072" s="130" t="str">
        <f t="shared" si="195"/>
        <v/>
      </c>
      <c r="P2072" s="131" t="str">
        <f t="shared" si="196"/>
        <v/>
      </c>
      <c r="Q2072" s="135" t="str">
        <f t="shared" si="197"/>
        <v/>
      </c>
      <c r="R2072" s="103"/>
      <c r="S2072" s="102"/>
      <c r="T2072" s="102"/>
      <c r="U2072" s="102"/>
    </row>
    <row r="2073" s="93" customFormat="1" customHeight="1" spans="2:21">
      <c r="B2073" s="94"/>
      <c r="C2073" s="95"/>
      <c r="D2073" s="95"/>
      <c r="E2073" s="95"/>
      <c r="F2073" s="96"/>
      <c r="G2073" s="97"/>
      <c r="H2073" s="98"/>
      <c r="I2073" s="129" t="str">
        <f>IF(B2073="","",_xlfn.XLOOKUP(N2073,#REF!,#REF!))</f>
        <v/>
      </c>
      <c r="J2073" s="126" t="str">
        <f>IF(B2073="","",_xlfn.XLOOKUP(N2073,#REF!,冷暖工资表!B:B))</f>
        <v/>
      </c>
      <c r="K2073" s="126" t="str">
        <f t="shared" si="192"/>
        <v/>
      </c>
      <c r="L2073" s="126" t="str">
        <f t="shared" si="193"/>
        <v/>
      </c>
      <c r="M2073" s="126" t="str">
        <f>IF(Q2073="","",_xlfn.XLOOKUP(Q2073,立项!W:W,立项!H:H))</f>
        <v/>
      </c>
      <c r="N2073" s="130" t="str">
        <f t="shared" si="194"/>
        <v/>
      </c>
      <c r="O2073" s="130" t="str">
        <f t="shared" si="195"/>
        <v/>
      </c>
      <c r="P2073" s="131" t="str">
        <f t="shared" si="196"/>
        <v/>
      </c>
      <c r="Q2073" s="135" t="str">
        <f t="shared" si="197"/>
        <v/>
      </c>
      <c r="R2073" s="103"/>
      <c r="S2073" s="102"/>
      <c r="T2073" s="102"/>
      <c r="U2073" s="102"/>
    </row>
    <row r="2074" s="93" customFormat="1" customHeight="1" spans="2:21">
      <c r="B2074" s="94"/>
      <c r="C2074" s="95"/>
      <c r="D2074" s="95"/>
      <c r="E2074" s="95"/>
      <c r="F2074" s="96"/>
      <c r="G2074" s="97"/>
      <c r="H2074" s="98"/>
      <c r="I2074" s="129" t="str">
        <f>IF(B2074="","",_xlfn.XLOOKUP(N2074,#REF!,#REF!))</f>
        <v/>
      </c>
      <c r="J2074" s="126" t="str">
        <f>IF(B2074="","",_xlfn.XLOOKUP(N2074,#REF!,冷暖工资表!B:B))</f>
        <v/>
      </c>
      <c r="K2074" s="126" t="str">
        <f t="shared" si="192"/>
        <v/>
      </c>
      <c r="L2074" s="126" t="str">
        <f t="shared" si="193"/>
        <v/>
      </c>
      <c r="M2074" s="126" t="str">
        <f>IF(Q2074="","",_xlfn.XLOOKUP(Q2074,立项!W:W,立项!H:H))</f>
        <v/>
      </c>
      <c r="N2074" s="130" t="str">
        <f t="shared" si="194"/>
        <v/>
      </c>
      <c r="O2074" s="130" t="str">
        <f t="shared" si="195"/>
        <v/>
      </c>
      <c r="P2074" s="131" t="str">
        <f t="shared" si="196"/>
        <v/>
      </c>
      <c r="Q2074" s="135" t="str">
        <f t="shared" si="197"/>
        <v/>
      </c>
      <c r="R2074" s="103"/>
      <c r="S2074" s="102"/>
      <c r="T2074" s="102"/>
      <c r="U2074" s="102"/>
    </row>
    <row r="2075" s="93" customFormat="1" customHeight="1" spans="2:21">
      <c r="B2075" s="94"/>
      <c r="C2075" s="95"/>
      <c r="D2075" s="95"/>
      <c r="E2075" s="95"/>
      <c r="F2075" s="96"/>
      <c r="G2075" s="97"/>
      <c r="H2075" s="98"/>
      <c r="I2075" s="129" t="str">
        <f>IF(B2075="","",_xlfn.XLOOKUP(N2075,#REF!,#REF!))</f>
        <v/>
      </c>
      <c r="J2075" s="126" t="str">
        <f>IF(B2075="","",_xlfn.XLOOKUP(N2075,#REF!,冷暖工资表!B:B))</f>
        <v/>
      </c>
      <c r="K2075" s="126" t="str">
        <f t="shared" si="192"/>
        <v/>
      </c>
      <c r="L2075" s="126" t="str">
        <f t="shared" si="193"/>
        <v/>
      </c>
      <c r="M2075" s="126" t="str">
        <f>IF(Q2075="","",_xlfn.XLOOKUP(Q2075,立项!W:W,立项!H:H))</f>
        <v/>
      </c>
      <c r="N2075" s="130" t="str">
        <f t="shared" si="194"/>
        <v/>
      </c>
      <c r="O2075" s="130" t="str">
        <f t="shared" si="195"/>
        <v/>
      </c>
      <c r="P2075" s="131" t="str">
        <f t="shared" si="196"/>
        <v/>
      </c>
      <c r="Q2075" s="135" t="str">
        <f t="shared" si="197"/>
        <v/>
      </c>
      <c r="R2075" s="103"/>
      <c r="S2075" s="102"/>
      <c r="T2075" s="102"/>
      <c r="U2075" s="102"/>
    </row>
    <row r="2076" s="93" customFormat="1" customHeight="1" spans="2:21">
      <c r="B2076" s="94"/>
      <c r="C2076" s="95"/>
      <c r="D2076" s="95"/>
      <c r="E2076" s="95"/>
      <c r="F2076" s="96"/>
      <c r="G2076" s="97"/>
      <c r="H2076" s="98"/>
      <c r="I2076" s="129" t="str">
        <f>IF(B2076="","",_xlfn.XLOOKUP(N2076,#REF!,#REF!))</f>
        <v/>
      </c>
      <c r="J2076" s="126" t="str">
        <f>IF(B2076="","",_xlfn.XLOOKUP(N2076,#REF!,冷暖工资表!B:B))</f>
        <v/>
      </c>
      <c r="K2076" s="126" t="str">
        <f t="shared" si="192"/>
        <v/>
      </c>
      <c r="L2076" s="126" t="str">
        <f t="shared" si="193"/>
        <v/>
      </c>
      <c r="M2076" s="126" t="str">
        <f>IF(Q2076="","",_xlfn.XLOOKUP(Q2076,立项!W:W,立项!H:H))</f>
        <v/>
      </c>
      <c r="N2076" s="130" t="str">
        <f t="shared" si="194"/>
        <v/>
      </c>
      <c r="O2076" s="130" t="str">
        <f t="shared" si="195"/>
        <v/>
      </c>
      <c r="P2076" s="131" t="str">
        <f t="shared" si="196"/>
        <v/>
      </c>
      <c r="Q2076" s="135" t="str">
        <f t="shared" si="197"/>
        <v/>
      </c>
      <c r="R2076" s="103"/>
      <c r="S2076" s="102"/>
      <c r="T2076" s="102"/>
      <c r="U2076" s="102"/>
    </row>
    <row r="2077" s="93" customFormat="1" customHeight="1" spans="2:21">
      <c r="B2077" s="94"/>
      <c r="C2077" s="95"/>
      <c r="D2077" s="95"/>
      <c r="E2077" s="95"/>
      <c r="F2077" s="96"/>
      <c r="G2077" s="97"/>
      <c r="H2077" s="98"/>
      <c r="I2077" s="129" t="str">
        <f>IF(B2077="","",_xlfn.XLOOKUP(N2077,#REF!,#REF!))</f>
        <v/>
      </c>
      <c r="J2077" s="126" t="str">
        <f>IF(B2077="","",_xlfn.XLOOKUP(N2077,#REF!,冷暖工资表!B:B))</f>
        <v/>
      </c>
      <c r="K2077" s="126" t="str">
        <f t="shared" si="192"/>
        <v/>
      </c>
      <c r="L2077" s="126" t="str">
        <f t="shared" si="193"/>
        <v/>
      </c>
      <c r="M2077" s="126" t="str">
        <f>IF(Q2077="","",_xlfn.XLOOKUP(Q2077,立项!W:W,立项!H:H))</f>
        <v/>
      </c>
      <c r="N2077" s="130" t="str">
        <f t="shared" si="194"/>
        <v/>
      </c>
      <c r="O2077" s="130" t="str">
        <f t="shared" si="195"/>
        <v/>
      </c>
      <c r="P2077" s="131" t="str">
        <f t="shared" si="196"/>
        <v/>
      </c>
      <c r="Q2077" s="135" t="str">
        <f t="shared" si="197"/>
        <v/>
      </c>
      <c r="R2077" s="103"/>
      <c r="S2077" s="102"/>
      <c r="T2077" s="102"/>
      <c r="U2077" s="102"/>
    </row>
    <row r="2078" s="93" customFormat="1" customHeight="1" spans="2:21">
      <c r="B2078" s="94"/>
      <c r="C2078" s="95"/>
      <c r="D2078" s="95"/>
      <c r="E2078" s="95"/>
      <c r="F2078" s="96"/>
      <c r="G2078" s="97"/>
      <c r="H2078" s="98"/>
      <c r="I2078" s="129" t="str">
        <f>IF(B2078="","",_xlfn.XLOOKUP(N2078,#REF!,#REF!))</f>
        <v/>
      </c>
      <c r="J2078" s="126" t="str">
        <f>IF(B2078="","",_xlfn.XLOOKUP(N2078,#REF!,冷暖工资表!B:B))</f>
        <v/>
      </c>
      <c r="K2078" s="126" t="str">
        <f t="shared" si="192"/>
        <v/>
      </c>
      <c r="L2078" s="126" t="str">
        <f t="shared" si="193"/>
        <v/>
      </c>
      <c r="M2078" s="126" t="str">
        <f>IF(Q2078="","",_xlfn.XLOOKUP(Q2078,立项!W:W,立项!H:H))</f>
        <v/>
      </c>
      <c r="N2078" s="130" t="str">
        <f t="shared" si="194"/>
        <v/>
      </c>
      <c r="O2078" s="130" t="str">
        <f t="shared" si="195"/>
        <v/>
      </c>
      <c r="P2078" s="131" t="str">
        <f t="shared" si="196"/>
        <v/>
      </c>
      <c r="Q2078" s="135" t="str">
        <f t="shared" si="197"/>
        <v/>
      </c>
      <c r="R2078" s="103"/>
      <c r="S2078" s="102"/>
      <c r="T2078" s="102"/>
      <c r="U2078" s="102"/>
    </row>
    <row r="2079" s="93" customFormat="1" customHeight="1" spans="2:21">
      <c r="B2079" s="94"/>
      <c r="C2079" s="95"/>
      <c r="D2079" s="95"/>
      <c r="E2079" s="95"/>
      <c r="F2079" s="96"/>
      <c r="G2079" s="97"/>
      <c r="H2079" s="98"/>
      <c r="I2079" s="129" t="str">
        <f>IF(B2079="","",_xlfn.XLOOKUP(N2079,#REF!,#REF!))</f>
        <v/>
      </c>
      <c r="J2079" s="126" t="str">
        <f>IF(B2079="","",_xlfn.XLOOKUP(N2079,#REF!,冷暖工资表!B:B))</f>
        <v/>
      </c>
      <c r="K2079" s="126" t="str">
        <f t="shared" si="192"/>
        <v/>
      </c>
      <c r="L2079" s="126" t="str">
        <f t="shared" si="193"/>
        <v/>
      </c>
      <c r="M2079" s="126" t="str">
        <f>IF(Q2079="","",_xlfn.XLOOKUP(Q2079,立项!W:W,立项!H:H))</f>
        <v/>
      </c>
      <c r="N2079" s="130" t="str">
        <f t="shared" si="194"/>
        <v/>
      </c>
      <c r="O2079" s="130" t="str">
        <f t="shared" si="195"/>
        <v/>
      </c>
      <c r="P2079" s="131" t="str">
        <f t="shared" si="196"/>
        <v/>
      </c>
      <c r="Q2079" s="135" t="str">
        <f t="shared" si="197"/>
        <v/>
      </c>
      <c r="R2079" s="103"/>
      <c r="S2079" s="102"/>
      <c r="T2079" s="102"/>
      <c r="U2079" s="102"/>
    </row>
    <row r="2080" s="93" customFormat="1" customHeight="1" spans="2:21">
      <c r="B2080" s="94"/>
      <c r="C2080" s="95"/>
      <c r="D2080" s="95"/>
      <c r="E2080" s="95"/>
      <c r="F2080" s="96"/>
      <c r="G2080" s="97"/>
      <c r="H2080" s="98"/>
      <c r="I2080" s="129" t="str">
        <f>IF(B2080="","",_xlfn.XLOOKUP(N2080,#REF!,#REF!))</f>
        <v/>
      </c>
      <c r="J2080" s="126" t="str">
        <f>IF(B2080="","",_xlfn.XLOOKUP(N2080,#REF!,冷暖工资表!B:B))</f>
        <v/>
      </c>
      <c r="K2080" s="126" t="str">
        <f t="shared" si="192"/>
        <v/>
      </c>
      <c r="L2080" s="126" t="str">
        <f t="shared" si="193"/>
        <v/>
      </c>
      <c r="M2080" s="126" t="str">
        <f>IF(Q2080="","",_xlfn.XLOOKUP(Q2080,立项!W:W,立项!H:H))</f>
        <v/>
      </c>
      <c r="N2080" s="130" t="str">
        <f t="shared" si="194"/>
        <v/>
      </c>
      <c r="O2080" s="130" t="str">
        <f t="shared" si="195"/>
        <v/>
      </c>
      <c r="P2080" s="131" t="str">
        <f t="shared" si="196"/>
        <v/>
      </c>
      <c r="Q2080" s="135" t="str">
        <f t="shared" si="197"/>
        <v/>
      </c>
      <c r="R2080" s="103"/>
      <c r="S2080" s="102"/>
      <c r="T2080" s="102"/>
      <c r="U2080" s="102"/>
    </row>
    <row r="2081" s="93" customFormat="1" customHeight="1" spans="2:21">
      <c r="B2081" s="94"/>
      <c r="C2081" s="95"/>
      <c r="D2081" s="95"/>
      <c r="E2081" s="95"/>
      <c r="F2081" s="96"/>
      <c r="G2081" s="97"/>
      <c r="H2081" s="98"/>
      <c r="I2081" s="129" t="str">
        <f>IF(B2081="","",_xlfn.XLOOKUP(N2081,#REF!,#REF!))</f>
        <v/>
      </c>
      <c r="J2081" s="126" t="str">
        <f>IF(B2081="","",_xlfn.XLOOKUP(N2081,#REF!,冷暖工资表!B:B))</f>
        <v/>
      </c>
      <c r="K2081" s="126" t="str">
        <f t="shared" si="192"/>
        <v/>
      </c>
      <c r="L2081" s="126" t="str">
        <f t="shared" si="193"/>
        <v/>
      </c>
      <c r="M2081" s="126" t="str">
        <f>IF(Q2081="","",_xlfn.XLOOKUP(Q2081,立项!W:W,立项!H:H))</f>
        <v/>
      </c>
      <c r="N2081" s="130" t="str">
        <f t="shared" si="194"/>
        <v/>
      </c>
      <c r="O2081" s="130" t="str">
        <f t="shared" si="195"/>
        <v/>
      </c>
      <c r="P2081" s="131" t="str">
        <f t="shared" si="196"/>
        <v/>
      </c>
      <c r="Q2081" s="135" t="str">
        <f t="shared" si="197"/>
        <v/>
      </c>
      <c r="R2081" s="103"/>
      <c r="S2081" s="102"/>
      <c r="T2081" s="102"/>
      <c r="U2081" s="102"/>
    </row>
    <row r="2082" s="93" customFormat="1" customHeight="1" spans="2:21">
      <c r="B2082" s="94"/>
      <c r="C2082" s="95"/>
      <c r="D2082" s="95"/>
      <c r="E2082" s="95"/>
      <c r="F2082" s="96"/>
      <c r="G2082" s="97"/>
      <c r="H2082" s="98"/>
      <c r="I2082" s="129" t="str">
        <f>IF(B2082="","",_xlfn.XLOOKUP(N2082,#REF!,#REF!))</f>
        <v/>
      </c>
      <c r="J2082" s="126" t="str">
        <f>IF(B2082="","",_xlfn.XLOOKUP(N2082,#REF!,冷暖工资表!B:B))</f>
        <v/>
      </c>
      <c r="K2082" s="126" t="str">
        <f t="shared" si="192"/>
        <v/>
      </c>
      <c r="L2082" s="126" t="str">
        <f t="shared" si="193"/>
        <v/>
      </c>
      <c r="M2082" s="126" t="str">
        <f>IF(Q2082="","",_xlfn.XLOOKUP(Q2082,立项!W:W,立项!H:H))</f>
        <v/>
      </c>
      <c r="N2082" s="130" t="str">
        <f t="shared" si="194"/>
        <v/>
      </c>
      <c r="O2082" s="130" t="str">
        <f t="shared" si="195"/>
        <v/>
      </c>
      <c r="P2082" s="131" t="str">
        <f t="shared" si="196"/>
        <v/>
      </c>
      <c r="Q2082" s="135" t="str">
        <f t="shared" si="197"/>
        <v/>
      </c>
      <c r="R2082" s="103"/>
      <c r="S2082" s="102"/>
      <c r="T2082" s="102"/>
      <c r="U2082" s="102"/>
    </row>
    <row r="2083" s="93" customFormat="1" customHeight="1" spans="2:21">
      <c r="B2083" s="94"/>
      <c r="C2083" s="95"/>
      <c r="D2083" s="95"/>
      <c r="E2083" s="95"/>
      <c r="F2083" s="96"/>
      <c r="G2083" s="97"/>
      <c r="H2083" s="98"/>
      <c r="I2083" s="129" t="str">
        <f>IF(B2083="","",_xlfn.XLOOKUP(N2083,#REF!,#REF!))</f>
        <v/>
      </c>
      <c r="J2083" s="126" t="str">
        <f>IF(B2083="","",_xlfn.XLOOKUP(N2083,#REF!,冷暖工资表!B:B))</f>
        <v/>
      </c>
      <c r="K2083" s="126" t="str">
        <f t="shared" si="192"/>
        <v/>
      </c>
      <c r="L2083" s="126" t="str">
        <f t="shared" si="193"/>
        <v/>
      </c>
      <c r="M2083" s="126" t="str">
        <f>IF(Q2083="","",_xlfn.XLOOKUP(Q2083,立项!W:W,立项!H:H))</f>
        <v/>
      </c>
      <c r="N2083" s="130" t="str">
        <f t="shared" si="194"/>
        <v/>
      </c>
      <c r="O2083" s="130" t="str">
        <f t="shared" si="195"/>
        <v/>
      </c>
      <c r="P2083" s="131" t="str">
        <f t="shared" si="196"/>
        <v/>
      </c>
      <c r="Q2083" s="135" t="str">
        <f t="shared" si="197"/>
        <v/>
      </c>
      <c r="R2083" s="103"/>
      <c r="S2083" s="102"/>
      <c r="T2083" s="102"/>
      <c r="U2083" s="102"/>
    </row>
    <row r="2084" s="93" customFormat="1" customHeight="1" spans="2:21">
      <c r="B2084" s="94"/>
      <c r="C2084" s="95"/>
      <c r="D2084" s="95"/>
      <c r="E2084" s="95"/>
      <c r="F2084" s="96"/>
      <c r="G2084" s="97"/>
      <c r="H2084" s="98"/>
      <c r="I2084" s="129" t="str">
        <f>IF(B2084="","",_xlfn.XLOOKUP(N2084,#REF!,#REF!))</f>
        <v/>
      </c>
      <c r="J2084" s="126" t="str">
        <f>IF(B2084="","",_xlfn.XLOOKUP(N2084,#REF!,冷暖工资表!B:B))</f>
        <v/>
      </c>
      <c r="K2084" s="126" t="str">
        <f t="shared" si="192"/>
        <v/>
      </c>
      <c r="L2084" s="126" t="str">
        <f t="shared" si="193"/>
        <v/>
      </c>
      <c r="M2084" s="126" t="str">
        <f>IF(Q2084="","",_xlfn.XLOOKUP(Q2084,立项!W:W,立项!H:H))</f>
        <v/>
      </c>
      <c r="N2084" s="130" t="str">
        <f t="shared" si="194"/>
        <v/>
      </c>
      <c r="O2084" s="130" t="str">
        <f t="shared" si="195"/>
        <v/>
      </c>
      <c r="P2084" s="131" t="str">
        <f t="shared" si="196"/>
        <v/>
      </c>
      <c r="Q2084" s="135" t="str">
        <f t="shared" si="197"/>
        <v/>
      </c>
      <c r="R2084" s="103"/>
      <c r="S2084" s="102"/>
      <c r="T2084" s="102"/>
      <c r="U2084" s="102"/>
    </row>
    <row r="2085" s="93" customFormat="1" customHeight="1" spans="2:21">
      <c r="B2085" s="94"/>
      <c r="C2085" s="95"/>
      <c r="D2085" s="95"/>
      <c r="E2085" s="95"/>
      <c r="F2085" s="96"/>
      <c r="G2085" s="97"/>
      <c r="H2085" s="98"/>
      <c r="I2085" s="129" t="str">
        <f>IF(B2085="","",_xlfn.XLOOKUP(N2085,#REF!,#REF!))</f>
        <v/>
      </c>
      <c r="J2085" s="126" t="str">
        <f>IF(B2085="","",_xlfn.XLOOKUP(N2085,#REF!,冷暖工资表!B:B))</f>
        <v/>
      </c>
      <c r="K2085" s="126" t="str">
        <f t="shared" si="192"/>
        <v/>
      </c>
      <c r="L2085" s="126" t="str">
        <f t="shared" si="193"/>
        <v/>
      </c>
      <c r="M2085" s="126" t="str">
        <f>IF(Q2085="","",_xlfn.XLOOKUP(Q2085,立项!W:W,立项!H:H))</f>
        <v/>
      </c>
      <c r="N2085" s="130" t="str">
        <f t="shared" si="194"/>
        <v/>
      </c>
      <c r="O2085" s="130" t="str">
        <f t="shared" si="195"/>
        <v/>
      </c>
      <c r="P2085" s="131" t="str">
        <f t="shared" si="196"/>
        <v/>
      </c>
      <c r="Q2085" s="135" t="str">
        <f t="shared" si="197"/>
        <v/>
      </c>
      <c r="R2085" s="103"/>
      <c r="S2085" s="102"/>
      <c r="T2085" s="102"/>
      <c r="U2085" s="102"/>
    </row>
    <row r="2086" s="93" customFormat="1" customHeight="1" spans="2:21">
      <c r="B2086" s="94"/>
      <c r="C2086" s="95"/>
      <c r="D2086" s="95"/>
      <c r="E2086" s="95"/>
      <c r="F2086" s="96"/>
      <c r="G2086" s="97"/>
      <c r="H2086" s="98"/>
      <c r="I2086" s="129" t="str">
        <f>IF(B2086="","",_xlfn.XLOOKUP(N2086,#REF!,#REF!))</f>
        <v/>
      </c>
      <c r="J2086" s="126" t="str">
        <f>IF(B2086="","",_xlfn.XLOOKUP(N2086,#REF!,冷暖工资表!B:B))</f>
        <v/>
      </c>
      <c r="K2086" s="126" t="str">
        <f t="shared" si="192"/>
        <v/>
      </c>
      <c r="L2086" s="126" t="str">
        <f t="shared" si="193"/>
        <v/>
      </c>
      <c r="M2086" s="126" t="str">
        <f>IF(Q2086="","",_xlfn.XLOOKUP(Q2086,立项!W:W,立项!H:H))</f>
        <v/>
      </c>
      <c r="N2086" s="130" t="str">
        <f t="shared" si="194"/>
        <v/>
      </c>
      <c r="O2086" s="130" t="str">
        <f t="shared" si="195"/>
        <v/>
      </c>
      <c r="P2086" s="131" t="str">
        <f t="shared" si="196"/>
        <v/>
      </c>
      <c r="Q2086" s="135" t="str">
        <f t="shared" si="197"/>
        <v/>
      </c>
      <c r="R2086" s="103"/>
      <c r="S2086" s="102"/>
      <c r="T2086" s="102"/>
      <c r="U2086" s="102"/>
    </row>
    <row r="2087" s="93" customFormat="1" customHeight="1" spans="2:21">
      <c r="B2087" s="94"/>
      <c r="C2087" s="95"/>
      <c r="D2087" s="95"/>
      <c r="E2087" s="95"/>
      <c r="F2087" s="96"/>
      <c r="G2087" s="97"/>
      <c r="H2087" s="98"/>
      <c r="I2087" s="129" t="str">
        <f>IF(B2087="","",_xlfn.XLOOKUP(N2087,#REF!,#REF!))</f>
        <v/>
      </c>
      <c r="J2087" s="126" t="str">
        <f>IF(B2087="","",_xlfn.XLOOKUP(N2087,#REF!,冷暖工资表!B:B))</f>
        <v/>
      </c>
      <c r="K2087" s="126" t="str">
        <f t="shared" si="192"/>
        <v/>
      </c>
      <c r="L2087" s="126" t="str">
        <f t="shared" si="193"/>
        <v/>
      </c>
      <c r="M2087" s="126" t="str">
        <f>IF(Q2087="","",_xlfn.XLOOKUP(Q2087,立项!W:W,立项!H:H))</f>
        <v/>
      </c>
      <c r="N2087" s="130" t="str">
        <f t="shared" si="194"/>
        <v/>
      </c>
      <c r="O2087" s="130" t="str">
        <f t="shared" si="195"/>
        <v/>
      </c>
      <c r="P2087" s="131" t="str">
        <f t="shared" si="196"/>
        <v/>
      </c>
      <c r="Q2087" s="135" t="str">
        <f t="shared" si="197"/>
        <v/>
      </c>
      <c r="R2087" s="103"/>
      <c r="S2087" s="102"/>
      <c r="T2087" s="102"/>
      <c r="U2087" s="102"/>
    </row>
    <row r="2088" s="93" customFormat="1" customHeight="1" spans="2:21">
      <c r="B2088" s="94"/>
      <c r="C2088" s="95"/>
      <c r="D2088" s="95"/>
      <c r="E2088" s="95"/>
      <c r="F2088" s="96"/>
      <c r="G2088" s="97"/>
      <c r="H2088" s="98"/>
      <c r="I2088" s="129" t="str">
        <f>IF(B2088="","",_xlfn.XLOOKUP(N2088,#REF!,#REF!))</f>
        <v/>
      </c>
      <c r="J2088" s="126" t="str">
        <f>IF(B2088="","",_xlfn.XLOOKUP(N2088,#REF!,冷暖工资表!B:B))</f>
        <v/>
      </c>
      <c r="K2088" s="126" t="str">
        <f t="shared" si="192"/>
        <v/>
      </c>
      <c r="L2088" s="126" t="str">
        <f t="shared" si="193"/>
        <v/>
      </c>
      <c r="M2088" s="126" t="str">
        <f>IF(Q2088="","",_xlfn.XLOOKUP(Q2088,立项!W:W,立项!H:H))</f>
        <v/>
      </c>
      <c r="N2088" s="130" t="str">
        <f t="shared" si="194"/>
        <v/>
      </c>
      <c r="O2088" s="130" t="str">
        <f t="shared" si="195"/>
        <v/>
      </c>
      <c r="P2088" s="131" t="str">
        <f t="shared" si="196"/>
        <v/>
      </c>
      <c r="Q2088" s="135" t="str">
        <f t="shared" si="197"/>
        <v/>
      </c>
      <c r="R2088" s="103"/>
      <c r="S2088" s="102"/>
      <c r="T2088" s="102"/>
      <c r="U2088" s="102"/>
    </row>
    <row r="2089" s="93" customFormat="1" customHeight="1" spans="2:21">
      <c r="B2089" s="94"/>
      <c r="C2089" s="95"/>
      <c r="D2089" s="95"/>
      <c r="E2089" s="95"/>
      <c r="F2089" s="96"/>
      <c r="G2089" s="97"/>
      <c r="H2089" s="98"/>
      <c r="I2089" s="129" t="str">
        <f>IF(B2089="","",_xlfn.XLOOKUP(N2089,#REF!,#REF!))</f>
        <v/>
      </c>
      <c r="J2089" s="126" t="str">
        <f>IF(B2089="","",_xlfn.XLOOKUP(N2089,#REF!,冷暖工资表!B:B))</f>
        <v/>
      </c>
      <c r="K2089" s="126" t="str">
        <f t="shared" si="192"/>
        <v/>
      </c>
      <c r="L2089" s="126" t="str">
        <f t="shared" si="193"/>
        <v/>
      </c>
      <c r="M2089" s="126" t="str">
        <f>IF(Q2089="","",_xlfn.XLOOKUP(Q2089,立项!W:W,立项!H:H))</f>
        <v/>
      </c>
      <c r="N2089" s="130" t="str">
        <f t="shared" si="194"/>
        <v/>
      </c>
      <c r="O2089" s="130" t="str">
        <f t="shared" si="195"/>
        <v/>
      </c>
      <c r="P2089" s="131" t="str">
        <f t="shared" si="196"/>
        <v/>
      </c>
      <c r="Q2089" s="135" t="str">
        <f t="shared" si="197"/>
        <v/>
      </c>
      <c r="R2089" s="103"/>
      <c r="S2089" s="102"/>
      <c r="T2089" s="102"/>
      <c r="U2089" s="102"/>
    </row>
    <row r="2090" s="93" customFormat="1" customHeight="1" spans="2:21">
      <c r="B2090" s="94"/>
      <c r="C2090" s="95"/>
      <c r="D2090" s="95"/>
      <c r="E2090" s="95"/>
      <c r="F2090" s="96"/>
      <c r="G2090" s="97"/>
      <c r="H2090" s="98"/>
      <c r="I2090" s="129" t="str">
        <f>IF(B2090="","",_xlfn.XLOOKUP(N2090,#REF!,#REF!))</f>
        <v/>
      </c>
      <c r="J2090" s="126" t="str">
        <f>IF(B2090="","",_xlfn.XLOOKUP(N2090,#REF!,冷暖工资表!B:B))</f>
        <v/>
      </c>
      <c r="K2090" s="126" t="str">
        <f t="shared" si="192"/>
        <v/>
      </c>
      <c r="L2090" s="126" t="str">
        <f t="shared" si="193"/>
        <v/>
      </c>
      <c r="M2090" s="126" t="str">
        <f>IF(Q2090="","",_xlfn.XLOOKUP(Q2090,立项!W:W,立项!H:H))</f>
        <v/>
      </c>
      <c r="N2090" s="130" t="str">
        <f t="shared" si="194"/>
        <v/>
      </c>
      <c r="O2090" s="130" t="str">
        <f t="shared" si="195"/>
        <v/>
      </c>
      <c r="P2090" s="131" t="str">
        <f t="shared" si="196"/>
        <v/>
      </c>
      <c r="Q2090" s="135" t="str">
        <f t="shared" si="197"/>
        <v/>
      </c>
      <c r="R2090" s="103"/>
      <c r="S2090" s="102"/>
      <c r="T2090" s="102"/>
      <c r="U2090" s="102"/>
    </row>
    <row r="2091" s="93" customFormat="1" customHeight="1" spans="2:21">
      <c r="B2091" s="94"/>
      <c r="C2091" s="95"/>
      <c r="D2091" s="95"/>
      <c r="E2091" s="95"/>
      <c r="F2091" s="96"/>
      <c r="G2091" s="97"/>
      <c r="H2091" s="98"/>
      <c r="I2091" s="129" t="str">
        <f>IF(B2091="","",_xlfn.XLOOKUP(N2091,#REF!,#REF!))</f>
        <v/>
      </c>
      <c r="J2091" s="126" t="str">
        <f>IF(B2091="","",_xlfn.XLOOKUP(N2091,#REF!,冷暖工资表!B:B))</f>
        <v/>
      </c>
      <c r="K2091" s="126" t="str">
        <f t="shared" si="192"/>
        <v/>
      </c>
      <c r="L2091" s="126" t="str">
        <f t="shared" si="193"/>
        <v/>
      </c>
      <c r="M2091" s="126" t="str">
        <f>IF(Q2091="","",_xlfn.XLOOKUP(Q2091,立项!W:W,立项!H:H))</f>
        <v/>
      </c>
      <c r="N2091" s="130" t="str">
        <f t="shared" si="194"/>
        <v/>
      </c>
      <c r="O2091" s="130" t="str">
        <f t="shared" si="195"/>
        <v/>
      </c>
      <c r="P2091" s="131" t="str">
        <f t="shared" si="196"/>
        <v/>
      </c>
      <c r="Q2091" s="135" t="str">
        <f t="shared" si="197"/>
        <v/>
      </c>
      <c r="R2091" s="103"/>
      <c r="S2091" s="102"/>
      <c r="T2091" s="102"/>
      <c r="U2091" s="102"/>
    </row>
    <row r="2092" s="93" customFormat="1" customHeight="1" spans="2:21">
      <c r="B2092" s="94"/>
      <c r="C2092" s="95"/>
      <c r="D2092" s="95"/>
      <c r="E2092" s="95"/>
      <c r="F2092" s="96"/>
      <c r="G2092" s="97"/>
      <c r="H2092" s="98"/>
      <c r="I2092" s="129" t="str">
        <f>IF(B2092="","",_xlfn.XLOOKUP(N2092,#REF!,#REF!))</f>
        <v/>
      </c>
      <c r="J2092" s="126" t="str">
        <f>IF(B2092="","",_xlfn.XLOOKUP(N2092,#REF!,冷暖工资表!B:B))</f>
        <v/>
      </c>
      <c r="K2092" s="126" t="str">
        <f t="shared" si="192"/>
        <v/>
      </c>
      <c r="L2092" s="126" t="str">
        <f t="shared" si="193"/>
        <v/>
      </c>
      <c r="M2092" s="126" t="str">
        <f>IF(Q2092="","",_xlfn.XLOOKUP(Q2092,立项!W:W,立项!H:H))</f>
        <v/>
      </c>
      <c r="N2092" s="130" t="str">
        <f t="shared" si="194"/>
        <v/>
      </c>
      <c r="O2092" s="130" t="str">
        <f t="shared" si="195"/>
        <v/>
      </c>
      <c r="P2092" s="131" t="str">
        <f t="shared" si="196"/>
        <v/>
      </c>
      <c r="Q2092" s="135" t="str">
        <f t="shared" si="197"/>
        <v/>
      </c>
      <c r="R2092" s="103"/>
      <c r="S2092" s="102"/>
      <c r="T2092" s="102"/>
      <c r="U2092" s="102"/>
    </row>
    <row r="2093" s="93" customFormat="1" customHeight="1" spans="2:21">
      <c r="B2093" s="94"/>
      <c r="C2093" s="95"/>
      <c r="D2093" s="95"/>
      <c r="E2093" s="95"/>
      <c r="F2093" s="96"/>
      <c r="G2093" s="97"/>
      <c r="H2093" s="98"/>
      <c r="I2093" s="129" t="str">
        <f>IF(B2093="","",_xlfn.XLOOKUP(N2093,#REF!,#REF!))</f>
        <v/>
      </c>
      <c r="J2093" s="126" t="str">
        <f>IF(B2093="","",_xlfn.XLOOKUP(N2093,#REF!,冷暖工资表!B:B))</f>
        <v/>
      </c>
      <c r="K2093" s="126" t="str">
        <f t="shared" si="192"/>
        <v/>
      </c>
      <c r="L2093" s="126" t="str">
        <f t="shared" si="193"/>
        <v/>
      </c>
      <c r="M2093" s="126" t="str">
        <f>IF(Q2093="","",_xlfn.XLOOKUP(Q2093,立项!W:W,立项!H:H))</f>
        <v/>
      </c>
      <c r="N2093" s="130" t="str">
        <f t="shared" si="194"/>
        <v/>
      </c>
      <c r="O2093" s="130" t="str">
        <f t="shared" si="195"/>
        <v/>
      </c>
      <c r="P2093" s="131" t="str">
        <f t="shared" si="196"/>
        <v/>
      </c>
      <c r="Q2093" s="135" t="str">
        <f t="shared" si="197"/>
        <v/>
      </c>
      <c r="R2093" s="103"/>
      <c r="S2093" s="102"/>
      <c r="T2093" s="102"/>
      <c r="U2093" s="102"/>
    </row>
    <row r="2094" s="93" customFormat="1" customHeight="1" spans="2:21">
      <c r="B2094" s="94"/>
      <c r="C2094" s="95"/>
      <c r="D2094" s="95"/>
      <c r="E2094" s="95"/>
      <c r="F2094" s="96"/>
      <c r="G2094" s="97"/>
      <c r="H2094" s="98"/>
      <c r="I2094" s="129" t="str">
        <f>IF(B2094="","",_xlfn.XLOOKUP(N2094,#REF!,#REF!))</f>
        <v/>
      </c>
      <c r="J2094" s="126" t="str">
        <f>IF(B2094="","",_xlfn.XLOOKUP(N2094,#REF!,冷暖工资表!B:B))</f>
        <v/>
      </c>
      <c r="K2094" s="126" t="str">
        <f t="shared" si="192"/>
        <v/>
      </c>
      <c r="L2094" s="126" t="str">
        <f t="shared" si="193"/>
        <v/>
      </c>
      <c r="M2094" s="126" t="str">
        <f>IF(Q2094="","",_xlfn.XLOOKUP(Q2094,立项!W:W,立项!H:H))</f>
        <v/>
      </c>
      <c r="N2094" s="130" t="str">
        <f t="shared" si="194"/>
        <v/>
      </c>
      <c r="O2094" s="130" t="str">
        <f t="shared" si="195"/>
        <v/>
      </c>
      <c r="P2094" s="131" t="str">
        <f t="shared" si="196"/>
        <v/>
      </c>
      <c r="Q2094" s="135" t="str">
        <f t="shared" si="197"/>
        <v/>
      </c>
      <c r="R2094" s="103"/>
      <c r="S2094" s="102"/>
      <c r="T2094" s="102"/>
      <c r="U2094" s="102"/>
    </row>
    <row r="2095" s="93" customFormat="1" customHeight="1" spans="2:21">
      <c r="B2095" s="94"/>
      <c r="C2095" s="95"/>
      <c r="D2095" s="95"/>
      <c r="E2095" s="95"/>
      <c r="F2095" s="96"/>
      <c r="G2095" s="97"/>
      <c r="H2095" s="98"/>
      <c r="I2095" s="129" t="str">
        <f>IF(B2095="","",_xlfn.XLOOKUP(N2095,#REF!,#REF!))</f>
        <v/>
      </c>
      <c r="J2095" s="126" t="str">
        <f>IF(B2095="","",_xlfn.XLOOKUP(N2095,#REF!,冷暖工资表!B:B))</f>
        <v/>
      </c>
      <c r="K2095" s="126" t="str">
        <f t="shared" si="192"/>
        <v/>
      </c>
      <c r="L2095" s="126" t="str">
        <f t="shared" si="193"/>
        <v/>
      </c>
      <c r="M2095" s="126" t="str">
        <f>IF(Q2095="","",_xlfn.XLOOKUP(Q2095,立项!W:W,立项!H:H))</f>
        <v/>
      </c>
      <c r="N2095" s="130" t="str">
        <f t="shared" si="194"/>
        <v/>
      </c>
      <c r="O2095" s="130" t="str">
        <f t="shared" si="195"/>
        <v/>
      </c>
      <c r="P2095" s="131" t="str">
        <f t="shared" si="196"/>
        <v/>
      </c>
      <c r="Q2095" s="135" t="str">
        <f t="shared" si="197"/>
        <v/>
      </c>
      <c r="R2095" s="103"/>
      <c r="S2095" s="102"/>
      <c r="T2095" s="102"/>
      <c r="U2095" s="102"/>
    </row>
    <row r="2096" s="93" customFormat="1" customHeight="1" spans="2:21">
      <c r="B2096" s="94"/>
      <c r="C2096" s="95"/>
      <c r="D2096" s="95"/>
      <c r="E2096" s="95"/>
      <c r="F2096" s="96"/>
      <c r="G2096" s="97"/>
      <c r="H2096" s="98"/>
      <c r="I2096" s="129" t="str">
        <f>IF(B2096="","",_xlfn.XLOOKUP(N2096,#REF!,#REF!))</f>
        <v/>
      </c>
      <c r="J2096" s="126" t="str">
        <f>IF(B2096="","",_xlfn.XLOOKUP(N2096,#REF!,冷暖工资表!B:B))</f>
        <v/>
      </c>
      <c r="K2096" s="126" t="str">
        <f t="shared" si="192"/>
        <v/>
      </c>
      <c r="L2096" s="126" t="str">
        <f t="shared" si="193"/>
        <v/>
      </c>
      <c r="M2096" s="126" t="str">
        <f>IF(Q2096="","",_xlfn.XLOOKUP(Q2096,立项!W:W,立项!H:H))</f>
        <v/>
      </c>
      <c r="N2096" s="130" t="str">
        <f t="shared" si="194"/>
        <v/>
      </c>
      <c r="O2096" s="130" t="str">
        <f t="shared" si="195"/>
        <v/>
      </c>
      <c r="P2096" s="131" t="str">
        <f t="shared" si="196"/>
        <v/>
      </c>
      <c r="Q2096" s="135" t="str">
        <f t="shared" si="197"/>
        <v/>
      </c>
      <c r="R2096" s="103"/>
      <c r="S2096" s="102"/>
      <c r="T2096" s="102"/>
      <c r="U2096" s="102"/>
    </row>
    <row r="2097" s="93" customFormat="1" customHeight="1" spans="2:21">
      <c r="B2097" s="94"/>
      <c r="C2097" s="95"/>
      <c r="D2097" s="95"/>
      <c r="E2097" s="95"/>
      <c r="F2097" s="96"/>
      <c r="G2097" s="97"/>
      <c r="H2097" s="98"/>
      <c r="I2097" s="129" t="str">
        <f>IF(B2097="","",_xlfn.XLOOKUP(N2097,#REF!,#REF!))</f>
        <v/>
      </c>
      <c r="J2097" s="126" t="str">
        <f>IF(B2097="","",_xlfn.XLOOKUP(N2097,#REF!,冷暖工资表!B:B))</f>
        <v/>
      </c>
      <c r="K2097" s="126" t="str">
        <f t="shared" si="192"/>
        <v/>
      </c>
      <c r="L2097" s="126" t="str">
        <f t="shared" si="193"/>
        <v/>
      </c>
      <c r="M2097" s="126" t="str">
        <f>IF(Q2097="","",_xlfn.XLOOKUP(Q2097,立项!W:W,立项!H:H))</f>
        <v/>
      </c>
      <c r="N2097" s="130" t="str">
        <f t="shared" si="194"/>
        <v/>
      </c>
      <c r="O2097" s="130" t="str">
        <f t="shared" si="195"/>
        <v/>
      </c>
      <c r="P2097" s="131" t="str">
        <f t="shared" si="196"/>
        <v/>
      </c>
      <c r="Q2097" s="135" t="str">
        <f t="shared" si="197"/>
        <v/>
      </c>
      <c r="R2097" s="103"/>
      <c r="S2097" s="102"/>
      <c r="T2097" s="102"/>
      <c r="U2097" s="102"/>
    </row>
    <row r="2098" s="93" customFormat="1" customHeight="1" spans="2:21">
      <c r="B2098" s="94"/>
      <c r="C2098" s="95"/>
      <c r="D2098" s="95"/>
      <c r="E2098" s="95"/>
      <c r="F2098" s="96"/>
      <c r="G2098" s="97"/>
      <c r="H2098" s="98"/>
      <c r="I2098" s="129" t="str">
        <f>IF(B2098="","",_xlfn.XLOOKUP(N2098,#REF!,#REF!))</f>
        <v/>
      </c>
      <c r="J2098" s="126" t="str">
        <f>IF(B2098="","",_xlfn.XLOOKUP(N2098,#REF!,冷暖工资表!B:B))</f>
        <v/>
      </c>
      <c r="K2098" s="126" t="str">
        <f t="shared" si="192"/>
        <v/>
      </c>
      <c r="L2098" s="126" t="str">
        <f t="shared" si="193"/>
        <v/>
      </c>
      <c r="M2098" s="126" t="str">
        <f>IF(Q2098="","",_xlfn.XLOOKUP(Q2098,立项!W:W,立项!H:H))</f>
        <v/>
      </c>
      <c r="N2098" s="130" t="str">
        <f t="shared" si="194"/>
        <v/>
      </c>
      <c r="O2098" s="130" t="str">
        <f t="shared" si="195"/>
        <v/>
      </c>
      <c r="P2098" s="131" t="str">
        <f t="shared" si="196"/>
        <v/>
      </c>
      <c r="Q2098" s="135" t="str">
        <f t="shared" si="197"/>
        <v/>
      </c>
      <c r="R2098" s="103"/>
      <c r="S2098" s="102"/>
      <c r="T2098" s="102"/>
      <c r="U2098" s="102"/>
    </row>
    <row r="2099" s="93" customFormat="1" customHeight="1" spans="2:21">
      <c r="B2099" s="94"/>
      <c r="C2099" s="95"/>
      <c r="D2099" s="95"/>
      <c r="E2099" s="95"/>
      <c r="F2099" s="96"/>
      <c r="G2099" s="97"/>
      <c r="H2099" s="98"/>
      <c r="I2099" s="129" t="str">
        <f>IF(B2099="","",_xlfn.XLOOKUP(N2099,#REF!,#REF!))</f>
        <v/>
      </c>
      <c r="J2099" s="126" t="str">
        <f>IF(B2099="","",_xlfn.XLOOKUP(N2099,#REF!,冷暖工资表!B:B))</f>
        <v/>
      </c>
      <c r="K2099" s="126" t="str">
        <f t="shared" si="192"/>
        <v/>
      </c>
      <c r="L2099" s="126" t="str">
        <f t="shared" si="193"/>
        <v/>
      </c>
      <c r="M2099" s="126" t="str">
        <f>IF(Q2099="","",_xlfn.XLOOKUP(Q2099,立项!W:W,立项!H:H))</f>
        <v/>
      </c>
      <c r="N2099" s="130" t="str">
        <f t="shared" si="194"/>
        <v/>
      </c>
      <c r="O2099" s="130" t="str">
        <f t="shared" si="195"/>
        <v/>
      </c>
      <c r="P2099" s="131" t="str">
        <f t="shared" si="196"/>
        <v/>
      </c>
      <c r="Q2099" s="135" t="str">
        <f t="shared" si="197"/>
        <v/>
      </c>
      <c r="R2099" s="103"/>
      <c r="S2099" s="102"/>
      <c r="T2099" s="102"/>
      <c r="U2099" s="102"/>
    </row>
    <row r="2100" s="93" customFormat="1" customHeight="1" spans="2:21">
      <c r="B2100" s="94"/>
      <c r="C2100" s="95"/>
      <c r="D2100" s="95"/>
      <c r="E2100" s="95"/>
      <c r="F2100" s="96"/>
      <c r="G2100" s="97"/>
      <c r="H2100" s="98"/>
      <c r="I2100" s="129" t="str">
        <f>IF(B2100="","",_xlfn.XLOOKUP(N2100,#REF!,#REF!))</f>
        <v/>
      </c>
      <c r="J2100" s="126" t="str">
        <f>IF(B2100="","",_xlfn.XLOOKUP(N2100,#REF!,冷暖工资表!B:B))</f>
        <v/>
      </c>
      <c r="K2100" s="126" t="str">
        <f t="shared" si="192"/>
        <v/>
      </c>
      <c r="L2100" s="126" t="str">
        <f t="shared" si="193"/>
        <v/>
      </c>
      <c r="M2100" s="126" t="str">
        <f>IF(Q2100="","",_xlfn.XLOOKUP(Q2100,立项!W:W,立项!H:H))</f>
        <v/>
      </c>
      <c r="N2100" s="130" t="str">
        <f t="shared" si="194"/>
        <v/>
      </c>
      <c r="O2100" s="130" t="str">
        <f t="shared" si="195"/>
        <v/>
      </c>
      <c r="P2100" s="131" t="str">
        <f t="shared" si="196"/>
        <v/>
      </c>
      <c r="Q2100" s="135" t="str">
        <f t="shared" si="197"/>
        <v/>
      </c>
      <c r="R2100" s="103"/>
      <c r="S2100" s="102"/>
      <c r="T2100" s="102"/>
      <c r="U2100" s="102"/>
    </row>
    <row r="2101" s="93" customFormat="1" customHeight="1" spans="2:21">
      <c r="B2101" s="94"/>
      <c r="C2101" s="95"/>
      <c r="D2101" s="95"/>
      <c r="E2101" s="95"/>
      <c r="F2101" s="96"/>
      <c r="G2101" s="97"/>
      <c r="H2101" s="98"/>
      <c r="I2101" s="129" t="str">
        <f>IF(B2101="","",_xlfn.XLOOKUP(N2101,#REF!,#REF!))</f>
        <v/>
      </c>
      <c r="J2101" s="126" t="str">
        <f>IF(B2101="","",_xlfn.XLOOKUP(N2101,#REF!,冷暖工资表!B:B))</f>
        <v/>
      </c>
      <c r="K2101" s="126" t="str">
        <f t="shared" si="192"/>
        <v/>
      </c>
      <c r="L2101" s="126" t="str">
        <f t="shared" si="193"/>
        <v/>
      </c>
      <c r="M2101" s="126" t="str">
        <f>IF(Q2101="","",_xlfn.XLOOKUP(Q2101,立项!W:W,立项!H:H))</f>
        <v/>
      </c>
      <c r="N2101" s="130" t="str">
        <f t="shared" si="194"/>
        <v/>
      </c>
      <c r="O2101" s="130" t="str">
        <f t="shared" si="195"/>
        <v/>
      </c>
      <c r="P2101" s="131" t="str">
        <f t="shared" si="196"/>
        <v/>
      </c>
      <c r="Q2101" s="135" t="str">
        <f t="shared" si="197"/>
        <v/>
      </c>
      <c r="R2101" s="103"/>
      <c r="S2101" s="102"/>
      <c r="T2101" s="102"/>
      <c r="U2101" s="102"/>
    </row>
    <row r="2102" s="93" customFormat="1" customHeight="1" spans="2:21">
      <c r="B2102" s="94"/>
      <c r="C2102" s="95"/>
      <c r="D2102" s="95"/>
      <c r="E2102" s="95"/>
      <c r="F2102" s="96"/>
      <c r="G2102" s="97"/>
      <c r="H2102" s="98"/>
      <c r="I2102" s="129" t="str">
        <f>IF(B2102="","",_xlfn.XLOOKUP(N2102,#REF!,#REF!))</f>
        <v/>
      </c>
      <c r="J2102" s="126" t="str">
        <f>IF(B2102="","",_xlfn.XLOOKUP(N2102,#REF!,冷暖工资表!B:B))</f>
        <v/>
      </c>
      <c r="K2102" s="126" t="str">
        <f t="shared" si="192"/>
        <v/>
      </c>
      <c r="L2102" s="126" t="str">
        <f t="shared" si="193"/>
        <v/>
      </c>
      <c r="M2102" s="126" t="str">
        <f>IF(Q2102="","",_xlfn.XLOOKUP(Q2102,立项!W:W,立项!H:H))</f>
        <v/>
      </c>
      <c r="N2102" s="130" t="str">
        <f t="shared" si="194"/>
        <v/>
      </c>
      <c r="O2102" s="130" t="str">
        <f t="shared" si="195"/>
        <v/>
      </c>
      <c r="P2102" s="131" t="str">
        <f t="shared" si="196"/>
        <v/>
      </c>
      <c r="Q2102" s="135" t="str">
        <f t="shared" si="197"/>
        <v/>
      </c>
      <c r="R2102" s="103"/>
      <c r="S2102" s="102"/>
      <c r="T2102" s="102"/>
      <c r="U2102" s="102"/>
    </row>
    <row r="2103" s="93" customFormat="1" customHeight="1" spans="2:21">
      <c r="B2103" s="94"/>
      <c r="C2103" s="95"/>
      <c r="D2103" s="95"/>
      <c r="E2103" s="95"/>
      <c r="F2103" s="96"/>
      <c r="G2103" s="97"/>
      <c r="H2103" s="98"/>
      <c r="I2103" s="129" t="str">
        <f>IF(B2103="","",_xlfn.XLOOKUP(N2103,#REF!,#REF!))</f>
        <v/>
      </c>
      <c r="J2103" s="126" t="str">
        <f>IF(B2103="","",_xlfn.XLOOKUP(N2103,#REF!,冷暖工资表!B:B))</f>
        <v/>
      </c>
      <c r="K2103" s="126" t="str">
        <f t="shared" si="192"/>
        <v/>
      </c>
      <c r="L2103" s="126" t="str">
        <f t="shared" si="193"/>
        <v/>
      </c>
      <c r="M2103" s="126" t="str">
        <f>IF(Q2103="","",_xlfn.XLOOKUP(Q2103,立项!W:W,立项!H:H))</f>
        <v/>
      </c>
      <c r="N2103" s="130" t="str">
        <f t="shared" si="194"/>
        <v/>
      </c>
      <c r="O2103" s="130" t="str">
        <f t="shared" si="195"/>
        <v/>
      </c>
      <c r="P2103" s="131" t="str">
        <f t="shared" si="196"/>
        <v/>
      </c>
      <c r="Q2103" s="135" t="str">
        <f t="shared" si="197"/>
        <v/>
      </c>
      <c r="R2103" s="103"/>
      <c r="S2103" s="102"/>
      <c r="T2103" s="102"/>
      <c r="U2103" s="102"/>
    </row>
    <row r="2104" s="93" customFormat="1" customHeight="1" spans="2:21">
      <c r="B2104" s="94"/>
      <c r="C2104" s="95"/>
      <c r="D2104" s="95"/>
      <c r="E2104" s="95"/>
      <c r="F2104" s="96"/>
      <c r="G2104" s="97"/>
      <c r="H2104" s="98"/>
      <c r="I2104" s="129" t="str">
        <f>IF(B2104="","",_xlfn.XLOOKUP(N2104,#REF!,#REF!))</f>
        <v/>
      </c>
      <c r="J2104" s="126" t="str">
        <f>IF(B2104="","",_xlfn.XLOOKUP(N2104,#REF!,冷暖工资表!B:B))</f>
        <v/>
      </c>
      <c r="K2104" s="126" t="str">
        <f t="shared" si="192"/>
        <v/>
      </c>
      <c r="L2104" s="126" t="str">
        <f t="shared" si="193"/>
        <v/>
      </c>
      <c r="M2104" s="126" t="str">
        <f>IF(Q2104="","",_xlfn.XLOOKUP(Q2104,立项!W:W,立项!H:H))</f>
        <v/>
      </c>
      <c r="N2104" s="130" t="str">
        <f t="shared" si="194"/>
        <v/>
      </c>
      <c r="O2104" s="130" t="str">
        <f t="shared" si="195"/>
        <v/>
      </c>
      <c r="P2104" s="131" t="str">
        <f t="shared" si="196"/>
        <v/>
      </c>
      <c r="Q2104" s="135" t="str">
        <f t="shared" si="197"/>
        <v/>
      </c>
      <c r="R2104" s="103"/>
      <c r="S2104" s="102"/>
      <c r="T2104" s="102"/>
      <c r="U2104" s="102"/>
    </row>
    <row r="2105" s="93" customFormat="1" customHeight="1" spans="2:21">
      <c r="B2105" s="94"/>
      <c r="C2105" s="95"/>
      <c r="D2105" s="95"/>
      <c r="E2105" s="95"/>
      <c r="F2105" s="96"/>
      <c r="G2105" s="97"/>
      <c r="H2105" s="98"/>
      <c r="I2105" s="129" t="str">
        <f>IF(B2105="","",_xlfn.XLOOKUP(N2105,#REF!,#REF!))</f>
        <v/>
      </c>
      <c r="J2105" s="126" t="str">
        <f>IF(B2105="","",_xlfn.XLOOKUP(N2105,#REF!,冷暖工资表!B:B))</f>
        <v/>
      </c>
      <c r="K2105" s="126" t="str">
        <f t="shared" si="192"/>
        <v/>
      </c>
      <c r="L2105" s="126" t="str">
        <f t="shared" si="193"/>
        <v/>
      </c>
      <c r="M2105" s="126" t="str">
        <f>IF(Q2105="","",_xlfn.XLOOKUP(Q2105,立项!W:W,立项!H:H))</f>
        <v/>
      </c>
      <c r="N2105" s="130" t="str">
        <f t="shared" si="194"/>
        <v/>
      </c>
      <c r="O2105" s="130" t="str">
        <f t="shared" si="195"/>
        <v/>
      </c>
      <c r="P2105" s="131" t="str">
        <f t="shared" si="196"/>
        <v/>
      </c>
      <c r="Q2105" s="135" t="str">
        <f t="shared" si="197"/>
        <v/>
      </c>
      <c r="R2105" s="103"/>
      <c r="S2105" s="102"/>
      <c r="T2105" s="102"/>
      <c r="U2105" s="102"/>
    </row>
    <row r="2106" s="93" customFormat="1" customHeight="1" spans="2:21">
      <c r="B2106" s="94"/>
      <c r="C2106" s="95"/>
      <c r="D2106" s="95"/>
      <c r="E2106" s="95"/>
      <c r="F2106" s="96"/>
      <c r="G2106" s="97"/>
      <c r="H2106" s="98"/>
      <c r="I2106" s="129" t="str">
        <f>IF(B2106="","",_xlfn.XLOOKUP(N2106,#REF!,#REF!))</f>
        <v/>
      </c>
      <c r="J2106" s="126" t="str">
        <f>IF(B2106="","",_xlfn.XLOOKUP(N2106,#REF!,冷暖工资表!B:B))</f>
        <v/>
      </c>
      <c r="K2106" s="126" t="str">
        <f t="shared" si="192"/>
        <v/>
      </c>
      <c r="L2106" s="126" t="str">
        <f t="shared" si="193"/>
        <v/>
      </c>
      <c r="M2106" s="126" t="str">
        <f>IF(Q2106="","",_xlfn.XLOOKUP(Q2106,立项!W:W,立项!H:H))</f>
        <v/>
      </c>
      <c r="N2106" s="130" t="str">
        <f t="shared" si="194"/>
        <v/>
      </c>
      <c r="O2106" s="130" t="str">
        <f t="shared" si="195"/>
        <v/>
      </c>
      <c r="P2106" s="131" t="str">
        <f t="shared" si="196"/>
        <v/>
      </c>
      <c r="Q2106" s="135" t="str">
        <f t="shared" si="197"/>
        <v/>
      </c>
      <c r="R2106" s="103"/>
      <c r="S2106" s="102"/>
      <c r="T2106" s="102"/>
      <c r="U2106" s="102"/>
    </row>
    <row r="2107" s="93" customFormat="1" customHeight="1" spans="2:21">
      <c r="B2107" s="94"/>
      <c r="C2107" s="95"/>
      <c r="D2107" s="95"/>
      <c r="E2107" s="95"/>
      <c r="F2107" s="96"/>
      <c r="G2107" s="97"/>
      <c r="H2107" s="98"/>
      <c r="I2107" s="129" t="str">
        <f>IF(B2107="","",_xlfn.XLOOKUP(N2107,#REF!,#REF!))</f>
        <v/>
      </c>
      <c r="J2107" s="126" t="str">
        <f>IF(B2107="","",_xlfn.XLOOKUP(N2107,#REF!,冷暖工资表!B:B))</f>
        <v/>
      </c>
      <c r="K2107" s="126" t="str">
        <f t="shared" si="192"/>
        <v/>
      </c>
      <c r="L2107" s="126" t="str">
        <f t="shared" si="193"/>
        <v/>
      </c>
      <c r="M2107" s="126" t="str">
        <f>IF(Q2107="","",_xlfn.XLOOKUP(Q2107,立项!W:W,立项!H:H))</f>
        <v/>
      </c>
      <c r="N2107" s="130" t="str">
        <f t="shared" si="194"/>
        <v/>
      </c>
      <c r="O2107" s="130" t="str">
        <f t="shared" si="195"/>
        <v/>
      </c>
      <c r="P2107" s="131" t="str">
        <f t="shared" si="196"/>
        <v/>
      </c>
      <c r="Q2107" s="135" t="str">
        <f t="shared" si="197"/>
        <v/>
      </c>
      <c r="R2107" s="103"/>
      <c r="S2107" s="102"/>
      <c r="T2107" s="102"/>
      <c r="U2107" s="102"/>
    </row>
    <row r="2108" s="93" customFormat="1" customHeight="1" spans="2:21">
      <c r="B2108" s="94"/>
      <c r="C2108" s="95"/>
      <c r="D2108" s="95"/>
      <c r="E2108" s="95"/>
      <c r="F2108" s="96"/>
      <c r="G2108" s="97"/>
      <c r="H2108" s="98"/>
      <c r="I2108" s="129" t="str">
        <f>IF(B2108="","",_xlfn.XLOOKUP(N2108,#REF!,#REF!))</f>
        <v/>
      </c>
      <c r="J2108" s="126" t="str">
        <f>IF(B2108="","",_xlfn.XLOOKUP(N2108,#REF!,冷暖工资表!B:B))</f>
        <v/>
      </c>
      <c r="K2108" s="126" t="str">
        <f t="shared" si="192"/>
        <v/>
      </c>
      <c r="L2108" s="126" t="str">
        <f t="shared" si="193"/>
        <v/>
      </c>
      <c r="M2108" s="126" t="str">
        <f>IF(Q2108="","",_xlfn.XLOOKUP(Q2108,立项!W:W,立项!H:H))</f>
        <v/>
      </c>
      <c r="N2108" s="130" t="str">
        <f t="shared" si="194"/>
        <v/>
      </c>
      <c r="O2108" s="130" t="str">
        <f t="shared" si="195"/>
        <v/>
      </c>
      <c r="P2108" s="131" t="str">
        <f t="shared" si="196"/>
        <v/>
      </c>
      <c r="Q2108" s="135" t="str">
        <f t="shared" si="197"/>
        <v/>
      </c>
      <c r="R2108" s="103"/>
      <c r="S2108" s="102"/>
      <c r="T2108" s="102"/>
      <c r="U2108" s="102"/>
    </row>
    <row r="2109" s="93" customFormat="1" customHeight="1" spans="2:21">
      <c r="B2109" s="94"/>
      <c r="C2109" s="95"/>
      <c r="D2109" s="95"/>
      <c r="E2109" s="95"/>
      <c r="F2109" s="96"/>
      <c r="G2109" s="97"/>
      <c r="H2109" s="98"/>
      <c r="I2109" s="129" t="str">
        <f>IF(B2109="","",_xlfn.XLOOKUP(N2109,#REF!,#REF!))</f>
        <v/>
      </c>
      <c r="J2109" s="126" t="str">
        <f>IF(B2109="","",_xlfn.XLOOKUP(N2109,#REF!,冷暖工资表!B:B))</f>
        <v/>
      </c>
      <c r="K2109" s="126" t="str">
        <f t="shared" si="192"/>
        <v/>
      </c>
      <c r="L2109" s="126" t="str">
        <f t="shared" si="193"/>
        <v/>
      </c>
      <c r="M2109" s="126" t="str">
        <f>IF(Q2109="","",_xlfn.XLOOKUP(Q2109,立项!W:W,立项!H:H))</f>
        <v/>
      </c>
      <c r="N2109" s="130" t="str">
        <f t="shared" si="194"/>
        <v/>
      </c>
      <c r="O2109" s="130" t="str">
        <f t="shared" si="195"/>
        <v/>
      </c>
      <c r="P2109" s="131" t="str">
        <f t="shared" si="196"/>
        <v/>
      </c>
      <c r="Q2109" s="135" t="str">
        <f t="shared" si="197"/>
        <v/>
      </c>
      <c r="R2109" s="103"/>
      <c r="S2109" s="102"/>
      <c r="T2109" s="102"/>
      <c r="U2109" s="102"/>
    </row>
    <row r="2110" s="93" customFormat="1" customHeight="1" spans="2:21">
      <c r="B2110" s="94"/>
      <c r="C2110" s="95"/>
      <c r="D2110" s="95"/>
      <c r="E2110" s="95"/>
      <c r="F2110" s="96"/>
      <c r="G2110" s="97"/>
      <c r="H2110" s="98"/>
      <c r="I2110" s="129" t="str">
        <f>IF(B2110="","",_xlfn.XLOOKUP(N2110,#REF!,#REF!))</f>
        <v/>
      </c>
      <c r="J2110" s="126" t="str">
        <f>IF(B2110="","",_xlfn.XLOOKUP(N2110,#REF!,冷暖工资表!B:B))</f>
        <v/>
      </c>
      <c r="K2110" s="126" t="str">
        <f t="shared" si="192"/>
        <v/>
      </c>
      <c r="L2110" s="126" t="str">
        <f t="shared" si="193"/>
        <v/>
      </c>
      <c r="M2110" s="126" t="str">
        <f>IF(Q2110="","",_xlfn.XLOOKUP(Q2110,立项!W:W,立项!H:H))</f>
        <v/>
      </c>
      <c r="N2110" s="130" t="str">
        <f t="shared" si="194"/>
        <v/>
      </c>
      <c r="O2110" s="130" t="str">
        <f t="shared" si="195"/>
        <v/>
      </c>
      <c r="P2110" s="131" t="str">
        <f t="shared" si="196"/>
        <v/>
      </c>
      <c r="Q2110" s="135" t="str">
        <f t="shared" si="197"/>
        <v/>
      </c>
      <c r="R2110" s="103"/>
      <c r="S2110" s="102"/>
      <c r="T2110" s="102"/>
      <c r="U2110" s="102"/>
    </row>
    <row r="2111" s="93" customFormat="1" customHeight="1" spans="2:21">
      <c r="B2111" s="94"/>
      <c r="C2111" s="95"/>
      <c r="D2111" s="95"/>
      <c r="E2111" s="95"/>
      <c r="F2111" s="96"/>
      <c r="G2111" s="97"/>
      <c r="H2111" s="98"/>
      <c r="I2111" s="129" t="str">
        <f>IF(B2111="","",_xlfn.XLOOKUP(N2111,#REF!,#REF!))</f>
        <v/>
      </c>
      <c r="J2111" s="126" t="str">
        <f>IF(B2111="","",_xlfn.XLOOKUP(N2111,#REF!,冷暖工资表!B:B))</f>
        <v/>
      </c>
      <c r="K2111" s="126" t="str">
        <f t="shared" si="192"/>
        <v/>
      </c>
      <c r="L2111" s="126" t="str">
        <f t="shared" si="193"/>
        <v/>
      </c>
      <c r="M2111" s="126" t="str">
        <f>IF(Q2111="","",_xlfn.XLOOKUP(Q2111,立项!W:W,立项!H:H))</f>
        <v/>
      </c>
      <c r="N2111" s="130" t="str">
        <f t="shared" si="194"/>
        <v/>
      </c>
      <c r="O2111" s="130" t="str">
        <f t="shared" si="195"/>
        <v/>
      </c>
      <c r="P2111" s="131" t="str">
        <f t="shared" si="196"/>
        <v/>
      </c>
      <c r="Q2111" s="135" t="str">
        <f t="shared" si="197"/>
        <v/>
      </c>
      <c r="R2111" s="103"/>
      <c r="S2111" s="102"/>
      <c r="T2111" s="102"/>
      <c r="U2111" s="102"/>
    </row>
    <row r="2112" s="93" customFormat="1" customHeight="1" spans="2:21">
      <c r="B2112" s="94"/>
      <c r="C2112" s="95"/>
      <c r="D2112" s="95"/>
      <c r="E2112" s="95"/>
      <c r="F2112" s="96"/>
      <c r="G2112" s="97"/>
      <c r="H2112" s="98"/>
      <c r="I2112" s="129" t="str">
        <f>IF(B2112="","",_xlfn.XLOOKUP(N2112,#REF!,#REF!))</f>
        <v/>
      </c>
      <c r="J2112" s="126" t="str">
        <f>IF(B2112="","",_xlfn.XLOOKUP(N2112,#REF!,冷暖工资表!B:B))</f>
        <v/>
      </c>
      <c r="K2112" s="126" t="str">
        <f t="shared" si="192"/>
        <v/>
      </c>
      <c r="L2112" s="126" t="str">
        <f t="shared" si="193"/>
        <v/>
      </c>
      <c r="M2112" s="126" t="str">
        <f>IF(Q2112="","",_xlfn.XLOOKUP(Q2112,立项!W:W,立项!H:H))</f>
        <v/>
      </c>
      <c r="N2112" s="130" t="str">
        <f t="shared" si="194"/>
        <v/>
      </c>
      <c r="O2112" s="130" t="str">
        <f t="shared" si="195"/>
        <v/>
      </c>
      <c r="P2112" s="131" t="str">
        <f t="shared" si="196"/>
        <v/>
      </c>
      <c r="Q2112" s="135" t="str">
        <f t="shared" si="197"/>
        <v/>
      </c>
      <c r="R2112" s="103"/>
      <c r="S2112" s="102"/>
      <c r="T2112" s="102"/>
      <c r="U2112" s="102"/>
    </row>
    <row r="2113" s="93" customFormat="1" customHeight="1" spans="2:21">
      <c r="B2113" s="94"/>
      <c r="C2113" s="95"/>
      <c r="D2113" s="95"/>
      <c r="E2113" s="95"/>
      <c r="F2113" s="96"/>
      <c r="G2113" s="97"/>
      <c r="H2113" s="98"/>
      <c r="I2113" s="129" t="str">
        <f>IF(B2113="","",_xlfn.XLOOKUP(N2113,#REF!,#REF!))</f>
        <v/>
      </c>
      <c r="J2113" s="126" t="str">
        <f>IF(B2113="","",_xlfn.XLOOKUP(N2113,#REF!,冷暖工资表!B:B))</f>
        <v/>
      </c>
      <c r="K2113" s="126" t="str">
        <f t="shared" si="192"/>
        <v/>
      </c>
      <c r="L2113" s="126" t="str">
        <f t="shared" si="193"/>
        <v/>
      </c>
      <c r="M2113" s="126" t="str">
        <f>IF(Q2113="","",_xlfn.XLOOKUP(Q2113,立项!W:W,立项!H:H))</f>
        <v/>
      </c>
      <c r="N2113" s="130" t="str">
        <f t="shared" si="194"/>
        <v/>
      </c>
      <c r="O2113" s="130" t="str">
        <f t="shared" si="195"/>
        <v/>
      </c>
      <c r="P2113" s="131" t="str">
        <f t="shared" si="196"/>
        <v/>
      </c>
      <c r="Q2113" s="135" t="str">
        <f t="shared" si="197"/>
        <v/>
      </c>
      <c r="R2113" s="103"/>
      <c r="S2113" s="102"/>
      <c r="T2113" s="102"/>
      <c r="U2113" s="102"/>
    </row>
    <row r="2114" s="93" customFormat="1" customHeight="1" spans="2:21">
      <c r="B2114" s="94"/>
      <c r="C2114" s="95"/>
      <c r="D2114" s="95"/>
      <c r="E2114" s="95"/>
      <c r="F2114" s="96"/>
      <c r="G2114" s="97"/>
      <c r="H2114" s="98"/>
      <c r="I2114" s="129" t="str">
        <f>IF(B2114="","",_xlfn.XLOOKUP(N2114,#REF!,#REF!))</f>
        <v/>
      </c>
      <c r="J2114" s="126" t="str">
        <f>IF(B2114="","",_xlfn.XLOOKUP(N2114,#REF!,冷暖工资表!B:B))</f>
        <v/>
      </c>
      <c r="K2114" s="126" t="str">
        <f t="shared" ref="K2114:K2177" si="198">IF(F2114="","",F2114-L2114)</f>
        <v/>
      </c>
      <c r="L2114" s="126" t="str">
        <f t="shared" ref="L2114:L2177" si="199">IF(F2114="","",F2114*G2114/(1+G2114))</f>
        <v/>
      </c>
      <c r="M2114" s="126" t="str">
        <f>IF(Q2114="","",_xlfn.XLOOKUP(Q2114,立项!W:W,立项!H:H))</f>
        <v/>
      </c>
      <c r="N2114" s="130" t="str">
        <f t="shared" ref="N2114:N2177" si="200">IF(H2114="","",LEFT(B2114,7))</f>
        <v/>
      </c>
      <c r="O2114" s="130" t="str">
        <f t="shared" ref="O2114:O2177" si="201">IF(H2114="","",MONTH(H2114))</f>
        <v/>
      </c>
      <c r="P2114" s="131" t="str">
        <f t="shared" ref="P2114:P2177" si="202">IF(H2114="","",DAY(H2114))</f>
        <v/>
      </c>
      <c r="Q2114" s="135" t="str">
        <f t="shared" ref="Q2114:Q2177" si="203">IF(B2114="","",MID(B2114,9,16))</f>
        <v/>
      </c>
      <c r="R2114" s="103"/>
      <c r="S2114" s="102"/>
      <c r="T2114" s="102"/>
      <c r="U2114" s="102"/>
    </row>
    <row r="2115" s="93" customFormat="1" customHeight="1" spans="2:21">
      <c r="B2115" s="94"/>
      <c r="C2115" s="95"/>
      <c r="D2115" s="95"/>
      <c r="E2115" s="95"/>
      <c r="F2115" s="96"/>
      <c r="G2115" s="97"/>
      <c r="H2115" s="98"/>
      <c r="I2115" s="129" t="str">
        <f>IF(B2115="","",_xlfn.XLOOKUP(N2115,#REF!,#REF!))</f>
        <v/>
      </c>
      <c r="J2115" s="126" t="str">
        <f>IF(B2115="","",_xlfn.XLOOKUP(N2115,#REF!,冷暖工资表!B:B))</f>
        <v/>
      </c>
      <c r="K2115" s="126" t="str">
        <f t="shared" si="198"/>
        <v/>
      </c>
      <c r="L2115" s="126" t="str">
        <f t="shared" si="199"/>
        <v/>
      </c>
      <c r="M2115" s="126" t="str">
        <f>IF(Q2115="","",_xlfn.XLOOKUP(Q2115,立项!W:W,立项!H:H))</f>
        <v/>
      </c>
      <c r="N2115" s="130" t="str">
        <f t="shared" si="200"/>
        <v/>
      </c>
      <c r="O2115" s="130" t="str">
        <f t="shared" si="201"/>
        <v/>
      </c>
      <c r="P2115" s="131" t="str">
        <f t="shared" si="202"/>
        <v/>
      </c>
      <c r="Q2115" s="135" t="str">
        <f t="shared" si="203"/>
        <v/>
      </c>
      <c r="R2115" s="103"/>
      <c r="S2115" s="102"/>
      <c r="T2115" s="102"/>
      <c r="U2115" s="102"/>
    </row>
    <row r="2116" s="93" customFormat="1" customHeight="1" spans="2:21">
      <c r="B2116" s="94"/>
      <c r="C2116" s="95"/>
      <c r="D2116" s="95"/>
      <c r="E2116" s="95"/>
      <c r="F2116" s="96"/>
      <c r="G2116" s="97"/>
      <c r="H2116" s="98"/>
      <c r="I2116" s="129" t="str">
        <f>IF(B2116="","",_xlfn.XLOOKUP(N2116,#REF!,#REF!))</f>
        <v/>
      </c>
      <c r="J2116" s="126" t="str">
        <f>IF(B2116="","",_xlfn.XLOOKUP(N2116,#REF!,冷暖工资表!B:B))</f>
        <v/>
      </c>
      <c r="K2116" s="126" t="str">
        <f t="shared" si="198"/>
        <v/>
      </c>
      <c r="L2116" s="126" t="str">
        <f t="shared" si="199"/>
        <v/>
      </c>
      <c r="M2116" s="126" t="str">
        <f>IF(Q2116="","",_xlfn.XLOOKUP(Q2116,立项!W:W,立项!H:H))</f>
        <v/>
      </c>
      <c r="N2116" s="130" t="str">
        <f t="shared" si="200"/>
        <v/>
      </c>
      <c r="O2116" s="130" t="str">
        <f t="shared" si="201"/>
        <v/>
      </c>
      <c r="P2116" s="131" t="str">
        <f t="shared" si="202"/>
        <v/>
      </c>
      <c r="Q2116" s="135" t="str">
        <f t="shared" si="203"/>
        <v/>
      </c>
      <c r="R2116" s="103"/>
      <c r="S2116" s="102"/>
      <c r="T2116" s="102"/>
      <c r="U2116" s="102"/>
    </row>
    <row r="2117" s="93" customFormat="1" customHeight="1" spans="2:21">
      <c r="B2117" s="94"/>
      <c r="C2117" s="95"/>
      <c r="D2117" s="95"/>
      <c r="E2117" s="95"/>
      <c r="F2117" s="96"/>
      <c r="G2117" s="97"/>
      <c r="H2117" s="98"/>
      <c r="I2117" s="129" t="str">
        <f>IF(B2117="","",_xlfn.XLOOKUP(N2117,#REF!,#REF!))</f>
        <v/>
      </c>
      <c r="J2117" s="126" t="str">
        <f>IF(B2117="","",_xlfn.XLOOKUP(N2117,#REF!,冷暖工资表!B:B))</f>
        <v/>
      </c>
      <c r="K2117" s="126" t="str">
        <f t="shared" si="198"/>
        <v/>
      </c>
      <c r="L2117" s="126" t="str">
        <f t="shared" si="199"/>
        <v/>
      </c>
      <c r="M2117" s="126" t="str">
        <f>IF(Q2117="","",_xlfn.XLOOKUP(Q2117,立项!W:W,立项!H:H))</f>
        <v/>
      </c>
      <c r="N2117" s="130" t="str">
        <f t="shared" si="200"/>
        <v/>
      </c>
      <c r="O2117" s="130" t="str">
        <f t="shared" si="201"/>
        <v/>
      </c>
      <c r="P2117" s="131" t="str">
        <f t="shared" si="202"/>
        <v/>
      </c>
      <c r="Q2117" s="135" t="str">
        <f t="shared" si="203"/>
        <v/>
      </c>
      <c r="R2117" s="103"/>
      <c r="S2117" s="102"/>
      <c r="T2117" s="102"/>
      <c r="U2117" s="102"/>
    </row>
    <row r="2118" s="93" customFormat="1" customHeight="1" spans="2:21">
      <c r="B2118" s="94"/>
      <c r="C2118" s="95"/>
      <c r="D2118" s="95"/>
      <c r="E2118" s="95"/>
      <c r="F2118" s="96"/>
      <c r="G2118" s="97"/>
      <c r="H2118" s="98"/>
      <c r="I2118" s="129" t="str">
        <f>IF(B2118="","",_xlfn.XLOOKUP(N2118,#REF!,#REF!))</f>
        <v/>
      </c>
      <c r="J2118" s="126" t="str">
        <f>IF(B2118="","",_xlfn.XLOOKUP(N2118,#REF!,冷暖工资表!B:B))</f>
        <v/>
      </c>
      <c r="K2118" s="126" t="str">
        <f t="shared" si="198"/>
        <v/>
      </c>
      <c r="L2118" s="126" t="str">
        <f t="shared" si="199"/>
        <v/>
      </c>
      <c r="M2118" s="126" t="str">
        <f>IF(Q2118="","",_xlfn.XLOOKUP(Q2118,立项!W:W,立项!H:H))</f>
        <v/>
      </c>
      <c r="N2118" s="130" t="str">
        <f t="shared" si="200"/>
        <v/>
      </c>
      <c r="O2118" s="130" t="str">
        <f t="shared" si="201"/>
        <v/>
      </c>
      <c r="P2118" s="131" t="str">
        <f t="shared" si="202"/>
        <v/>
      </c>
      <c r="Q2118" s="135" t="str">
        <f t="shared" si="203"/>
        <v/>
      </c>
      <c r="R2118" s="103"/>
      <c r="S2118" s="102"/>
      <c r="T2118" s="102"/>
      <c r="U2118" s="102"/>
    </row>
    <row r="2119" s="93" customFormat="1" customHeight="1" spans="2:21">
      <c r="B2119" s="94"/>
      <c r="C2119" s="95"/>
      <c r="D2119" s="95"/>
      <c r="E2119" s="95"/>
      <c r="F2119" s="96"/>
      <c r="G2119" s="97"/>
      <c r="H2119" s="98"/>
      <c r="I2119" s="129" t="str">
        <f>IF(B2119="","",_xlfn.XLOOKUP(N2119,#REF!,#REF!))</f>
        <v/>
      </c>
      <c r="J2119" s="126" t="str">
        <f>IF(B2119="","",_xlfn.XLOOKUP(N2119,#REF!,冷暖工资表!B:B))</f>
        <v/>
      </c>
      <c r="K2119" s="126" t="str">
        <f t="shared" si="198"/>
        <v/>
      </c>
      <c r="L2119" s="126" t="str">
        <f t="shared" si="199"/>
        <v/>
      </c>
      <c r="M2119" s="126" t="str">
        <f>IF(Q2119="","",_xlfn.XLOOKUP(Q2119,立项!W:W,立项!H:H))</f>
        <v/>
      </c>
      <c r="N2119" s="130" t="str">
        <f t="shared" si="200"/>
        <v/>
      </c>
      <c r="O2119" s="130" t="str">
        <f t="shared" si="201"/>
        <v/>
      </c>
      <c r="P2119" s="131" t="str">
        <f t="shared" si="202"/>
        <v/>
      </c>
      <c r="Q2119" s="135" t="str">
        <f t="shared" si="203"/>
        <v/>
      </c>
      <c r="R2119" s="103"/>
      <c r="S2119" s="102"/>
      <c r="T2119" s="102"/>
      <c r="U2119" s="102"/>
    </row>
    <row r="2120" s="93" customFormat="1" customHeight="1" spans="2:21">
      <c r="B2120" s="94"/>
      <c r="C2120" s="95"/>
      <c r="D2120" s="95"/>
      <c r="E2120" s="95"/>
      <c r="F2120" s="96"/>
      <c r="G2120" s="97"/>
      <c r="H2120" s="98"/>
      <c r="I2120" s="129" t="str">
        <f>IF(B2120="","",_xlfn.XLOOKUP(N2120,#REF!,#REF!))</f>
        <v/>
      </c>
      <c r="J2120" s="126" t="str">
        <f>IF(B2120="","",_xlfn.XLOOKUP(N2120,#REF!,冷暖工资表!B:B))</f>
        <v/>
      </c>
      <c r="K2120" s="126" t="str">
        <f t="shared" si="198"/>
        <v/>
      </c>
      <c r="L2120" s="126" t="str">
        <f t="shared" si="199"/>
        <v/>
      </c>
      <c r="M2120" s="126" t="str">
        <f>IF(Q2120="","",_xlfn.XLOOKUP(Q2120,立项!W:W,立项!H:H))</f>
        <v/>
      </c>
      <c r="N2120" s="130" t="str">
        <f t="shared" si="200"/>
        <v/>
      </c>
      <c r="O2120" s="130" t="str">
        <f t="shared" si="201"/>
        <v/>
      </c>
      <c r="P2120" s="131" t="str">
        <f t="shared" si="202"/>
        <v/>
      </c>
      <c r="Q2120" s="135" t="str">
        <f t="shared" si="203"/>
        <v/>
      </c>
      <c r="R2120" s="103"/>
      <c r="S2120" s="102"/>
      <c r="T2120" s="102"/>
      <c r="U2120" s="102"/>
    </row>
    <row r="2121" s="93" customFormat="1" customHeight="1" spans="2:21">
      <c r="B2121" s="94"/>
      <c r="C2121" s="95"/>
      <c r="D2121" s="95"/>
      <c r="E2121" s="95"/>
      <c r="F2121" s="96"/>
      <c r="G2121" s="97"/>
      <c r="H2121" s="98"/>
      <c r="I2121" s="129" t="str">
        <f>IF(B2121="","",_xlfn.XLOOKUP(N2121,#REF!,#REF!))</f>
        <v/>
      </c>
      <c r="J2121" s="126" t="str">
        <f>IF(B2121="","",_xlfn.XLOOKUP(N2121,#REF!,冷暖工资表!B:B))</f>
        <v/>
      </c>
      <c r="K2121" s="126" t="str">
        <f t="shared" si="198"/>
        <v/>
      </c>
      <c r="L2121" s="126" t="str">
        <f t="shared" si="199"/>
        <v/>
      </c>
      <c r="M2121" s="126" t="str">
        <f>IF(Q2121="","",_xlfn.XLOOKUP(Q2121,立项!W:W,立项!H:H))</f>
        <v/>
      </c>
      <c r="N2121" s="130" t="str">
        <f t="shared" si="200"/>
        <v/>
      </c>
      <c r="O2121" s="130" t="str">
        <f t="shared" si="201"/>
        <v/>
      </c>
      <c r="P2121" s="131" t="str">
        <f t="shared" si="202"/>
        <v/>
      </c>
      <c r="Q2121" s="135" t="str">
        <f t="shared" si="203"/>
        <v/>
      </c>
      <c r="R2121" s="103"/>
      <c r="S2121" s="102"/>
      <c r="T2121" s="102"/>
      <c r="U2121" s="102"/>
    </row>
    <row r="2122" s="93" customFormat="1" customHeight="1" spans="2:21">
      <c r="B2122" s="94"/>
      <c r="C2122" s="95"/>
      <c r="D2122" s="95"/>
      <c r="E2122" s="95"/>
      <c r="F2122" s="96"/>
      <c r="G2122" s="97"/>
      <c r="H2122" s="98"/>
      <c r="I2122" s="129" t="str">
        <f>IF(B2122="","",_xlfn.XLOOKUP(N2122,#REF!,#REF!))</f>
        <v/>
      </c>
      <c r="J2122" s="126" t="str">
        <f>IF(B2122="","",_xlfn.XLOOKUP(N2122,#REF!,冷暖工资表!B:B))</f>
        <v/>
      </c>
      <c r="K2122" s="126" t="str">
        <f t="shared" si="198"/>
        <v/>
      </c>
      <c r="L2122" s="126" t="str">
        <f t="shared" si="199"/>
        <v/>
      </c>
      <c r="M2122" s="126" t="str">
        <f>IF(Q2122="","",_xlfn.XLOOKUP(Q2122,立项!W:W,立项!H:H))</f>
        <v/>
      </c>
      <c r="N2122" s="130" t="str">
        <f t="shared" si="200"/>
        <v/>
      </c>
      <c r="O2122" s="130" t="str">
        <f t="shared" si="201"/>
        <v/>
      </c>
      <c r="P2122" s="131" t="str">
        <f t="shared" si="202"/>
        <v/>
      </c>
      <c r="Q2122" s="135" t="str">
        <f t="shared" si="203"/>
        <v/>
      </c>
      <c r="R2122" s="103"/>
      <c r="S2122" s="102"/>
      <c r="T2122" s="102"/>
      <c r="U2122" s="102"/>
    </row>
    <row r="2123" s="93" customFormat="1" customHeight="1" spans="2:21">
      <c r="B2123" s="94"/>
      <c r="C2123" s="95"/>
      <c r="D2123" s="95"/>
      <c r="E2123" s="95"/>
      <c r="F2123" s="96"/>
      <c r="G2123" s="97"/>
      <c r="H2123" s="98"/>
      <c r="I2123" s="129" t="str">
        <f>IF(B2123="","",_xlfn.XLOOKUP(N2123,#REF!,#REF!))</f>
        <v/>
      </c>
      <c r="J2123" s="126" t="str">
        <f>IF(B2123="","",_xlfn.XLOOKUP(N2123,#REF!,冷暖工资表!B:B))</f>
        <v/>
      </c>
      <c r="K2123" s="126" t="str">
        <f t="shared" si="198"/>
        <v/>
      </c>
      <c r="L2123" s="126" t="str">
        <f t="shared" si="199"/>
        <v/>
      </c>
      <c r="M2123" s="126" t="str">
        <f>IF(Q2123="","",_xlfn.XLOOKUP(Q2123,立项!W:W,立项!H:H))</f>
        <v/>
      </c>
      <c r="N2123" s="130" t="str">
        <f t="shared" si="200"/>
        <v/>
      </c>
      <c r="O2123" s="130" t="str">
        <f t="shared" si="201"/>
        <v/>
      </c>
      <c r="P2123" s="131" t="str">
        <f t="shared" si="202"/>
        <v/>
      </c>
      <c r="Q2123" s="135" t="str">
        <f t="shared" si="203"/>
        <v/>
      </c>
      <c r="R2123" s="103"/>
      <c r="S2123" s="102"/>
      <c r="T2123" s="102"/>
      <c r="U2123" s="102"/>
    </row>
    <row r="2124" s="93" customFormat="1" customHeight="1" spans="2:21">
      <c r="B2124" s="94"/>
      <c r="C2124" s="95"/>
      <c r="D2124" s="95"/>
      <c r="E2124" s="95"/>
      <c r="F2124" s="96"/>
      <c r="G2124" s="97"/>
      <c r="H2124" s="98"/>
      <c r="I2124" s="129" t="str">
        <f>IF(B2124="","",_xlfn.XLOOKUP(N2124,#REF!,#REF!))</f>
        <v/>
      </c>
      <c r="J2124" s="126" t="str">
        <f>IF(B2124="","",_xlfn.XLOOKUP(N2124,#REF!,冷暖工资表!B:B))</f>
        <v/>
      </c>
      <c r="K2124" s="126" t="str">
        <f t="shared" si="198"/>
        <v/>
      </c>
      <c r="L2124" s="126" t="str">
        <f t="shared" si="199"/>
        <v/>
      </c>
      <c r="M2124" s="126" t="str">
        <f>IF(Q2124="","",_xlfn.XLOOKUP(Q2124,立项!W:W,立项!H:H))</f>
        <v/>
      </c>
      <c r="N2124" s="130" t="str">
        <f t="shared" si="200"/>
        <v/>
      </c>
      <c r="O2124" s="130" t="str">
        <f t="shared" si="201"/>
        <v/>
      </c>
      <c r="P2124" s="131" t="str">
        <f t="shared" si="202"/>
        <v/>
      </c>
      <c r="Q2124" s="135" t="str">
        <f t="shared" si="203"/>
        <v/>
      </c>
      <c r="R2124" s="103"/>
      <c r="S2124" s="102"/>
      <c r="T2124" s="102"/>
      <c r="U2124" s="102"/>
    </row>
    <row r="2125" s="93" customFormat="1" customHeight="1" spans="2:21">
      <c r="B2125" s="94"/>
      <c r="C2125" s="95"/>
      <c r="D2125" s="95"/>
      <c r="E2125" s="95"/>
      <c r="F2125" s="96"/>
      <c r="G2125" s="97"/>
      <c r="H2125" s="98"/>
      <c r="I2125" s="129" t="str">
        <f>IF(B2125="","",_xlfn.XLOOKUP(N2125,#REF!,#REF!))</f>
        <v/>
      </c>
      <c r="J2125" s="126" t="str">
        <f>IF(B2125="","",_xlfn.XLOOKUP(N2125,#REF!,冷暖工资表!B:B))</f>
        <v/>
      </c>
      <c r="K2125" s="126" t="str">
        <f t="shared" si="198"/>
        <v/>
      </c>
      <c r="L2125" s="126" t="str">
        <f t="shared" si="199"/>
        <v/>
      </c>
      <c r="M2125" s="126" t="str">
        <f>IF(Q2125="","",_xlfn.XLOOKUP(Q2125,立项!W:W,立项!H:H))</f>
        <v/>
      </c>
      <c r="N2125" s="130" t="str">
        <f t="shared" si="200"/>
        <v/>
      </c>
      <c r="O2125" s="130" t="str">
        <f t="shared" si="201"/>
        <v/>
      </c>
      <c r="P2125" s="131" t="str">
        <f t="shared" si="202"/>
        <v/>
      </c>
      <c r="Q2125" s="135" t="str">
        <f t="shared" si="203"/>
        <v/>
      </c>
      <c r="R2125" s="103"/>
      <c r="S2125" s="102"/>
      <c r="T2125" s="102"/>
      <c r="U2125" s="102"/>
    </row>
    <row r="2126" s="93" customFormat="1" customHeight="1" spans="2:21">
      <c r="B2126" s="94"/>
      <c r="C2126" s="95"/>
      <c r="D2126" s="95"/>
      <c r="E2126" s="95"/>
      <c r="F2126" s="96"/>
      <c r="G2126" s="97"/>
      <c r="H2126" s="98"/>
      <c r="I2126" s="129" t="str">
        <f>IF(B2126="","",_xlfn.XLOOKUP(N2126,#REF!,#REF!))</f>
        <v/>
      </c>
      <c r="J2126" s="126" t="str">
        <f>IF(B2126="","",_xlfn.XLOOKUP(N2126,#REF!,冷暖工资表!B:B))</f>
        <v/>
      </c>
      <c r="K2126" s="126" t="str">
        <f t="shared" si="198"/>
        <v/>
      </c>
      <c r="L2126" s="126" t="str">
        <f t="shared" si="199"/>
        <v/>
      </c>
      <c r="M2126" s="126" t="str">
        <f>IF(Q2126="","",_xlfn.XLOOKUP(Q2126,立项!W:W,立项!H:H))</f>
        <v/>
      </c>
      <c r="N2126" s="130" t="str">
        <f t="shared" si="200"/>
        <v/>
      </c>
      <c r="O2126" s="130" t="str">
        <f t="shared" si="201"/>
        <v/>
      </c>
      <c r="P2126" s="131" t="str">
        <f t="shared" si="202"/>
        <v/>
      </c>
      <c r="Q2126" s="135" t="str">
        <f t="shared" si="203"/>
        <v/>
      </c>
      <c r="R2126" s="103"/>
      <c r="S2126" s="102"/>
      <c r="T2126" s="102"/>
      <c r="U2126" s="102"/>
    </row>
    <row r="2127" s="93" customFormat="1" customHeight="1" spans="2:21">
      <c r="B2127" s="94"/>
      <c r="C2127" s="95"/>
      <c r="D2127" s="95"/>
      <c r="E2127" s="95"/>
      <c r="F2127" s="96"/>
      <c r="G2127" s="97"/>
      <c r="H2127" s="98"/>
      <c r="I2127" s="129" t="str">
        <f>IF(B2127="","",_xlfn.XLOOKUP(N2127,#REF!,#REF!))</f>
        <v/>
      </c>
      <c r="J2127" s="126" t="str">
        <f>IF(B2127="","",_xlfn.XLOOKUP(N2127,#REF!,冷暖工资表!B:B))</f>
        <v/>
      </c>
      <c r="K2127" s="126" t="str">
        <f t="shared" si="198"/>
        <v/>
      </c>
      <c r="L2127" s="126" t="str">
        <f t="shared" si="199"/>
        <v/>
      </c>
      <c r="M2127" s="126" t="str">
        <f>IF(Q2127="","",_xlfn.XLOOKUP(Q2127,立项!W:W,立项!H:H))</f>
        <v/>
      </c>
      <c r="N2127" s="130" t="str">
        <f t="shared" si="200"/>
        <v/>
      </c>
      <c r="O2127" s="130" t="str">
        <f t="shared" si="201"/>
        <v/>
      </c>
      <c r="P2127" s="131" t="str">
        <f t="shared" si="202"/>
        <v/>
      </c>
      <c r="Q2127" s="135" t="str">
        <f t="shared" si="203"/>
        <v/>
      </c>
      <c r="R2127" s="103"/>
      <c r="S2127" s="102"/>
      <c r="T2127" s="102"/>
      <c r="U2127" s="102"/>
    </row>
    <row r="2128" s="93" customFormat="1" customHeight="1" spans="2:21">
      <c r="B2128" s="94"/>
      <c r="C2128" s="95"/>
      <c r="D2128" s="95"/>
      <c r="E2128" s="95"/>
      <c r="F2128" s="96"/>
      <c r="G2128" s="97"/>
      <c r="H2128" s="98"/>
      <c r="I2128" s="129" t="str">
        <f>IF(B2128="","",_xlfn.XLOOKUP(N2128,#REF!,#REF!))</f>
        <v/>
      </c>
      <c r="J2128" s="126" t="str">
        <f>IF(B2128="","",_xlfn.XLOOKUP(N2128,#REF!,冷暖工资表!B:B))</f>
        <v/>
      </c>
      <c r="K2128" s="126" t="str">
        <f t="shared" si="198"/>
        <v/>
      </c>
      <c r="L2128" s="126" t="str">
        <f t="shared" si="199"/>
        <v/>
      </c>
      <c r="M2128" s="126" t="str">
        <f>IF(Q2128="","",_xlfn.XLOOKUP(Q2128,立项!W:W,立项!H:H))</f>
        <v/>
      </c>
      <c r="N2128" s="130" t="str">
        <f t="shared" si="200"/>
        <v/>
      </c>
      <c r="O2128" s="130" t="str">
        <f t="shared" si="201"/>
        <v/>
      </c>
      <c r="P2128" s="131" t="str">
        <f t="shared" si="202"/>
        <v/>
      </c>
      <c r="Q2128" s="135" t="str">
        <f t="shared" si="203"/>
        <v/>
      </c>
      <c r="R2128" s="103"/>
      <c r="S2128" s="102"/>
      <c r="T2128" s="102"/>
      <c r="U2128" s="102"/>
    </row>
    <row r="2129" s="93" customFormat="1" customHeight="1" spans="2:21">
      <c r="B2129" s="94"/>
      <c r="C2129" s="95"/>
      <c r="D2129" s="95"/>
      <c r="E2129" s="95"/>
      <c r="F2129" s="96"/>
      <c r="G2129" s="97"/>
      <c r="H2129" s="98"/>
      <c r="I2129" s="129" t="str">
        <f>IF(B2129="","",_xlfn.XLOOKUP(N2129,#REF!,#REF!))</f>
        <v/>
      </c>
      <c r="J2129" s="126" t="str">
        <f>IF(B2129="","",_xlfn.XLOOKUP(N2129,#REF!,冷暖工资表!B:B))</f>
        <v/>
      </c>
      <c r="K2129" s="126" t="str">
        <f t="shared" si="198"/>
        <v/>
      </c>
      <c r="L2129" s="126" t="str">
        <f t="shared" si="199"/>
        <v/>
      </c>
      <c r="M2129" s="126" t="str">
        <f>IF(Q2129="","",_xlfn.XLOOKUP(Q2129,立项!W:W,立项!H:H))</f>
        <v/>
      </c>
      <c r="N2129" s="130" t="str">
        <f t="shared" si="200"/>
        <v/>
      </c>
      <c r="O2129" s="130" t="str">
        <f t="shared" si="201"/>
        <v/>
      </c>
      <c r="P2129" s="131" t="str">
        <f t="shared" si="202"/>
        <v/>
      </c>
      <c r="Q2129" s="135" t="str">
        <f t="shared" si="203"/>
        <v/>
      </c>
      <c r="R2129" s="103"/>
      <c r="S2129" s="102"/>
      <c r="T2129" s="102"/>
      <c r="U2129" s="102"/>
    </row>
    <row r="2130" s="93" customFormat="1" customHeight="1" spans="2:21">
      <c r="B2130" s="94"/>
      <c r="C2130" s="95"/>
      <c r="D2130" s="95"/>
      <c r="E2130" s="95"/>
      <c r="F2130" s="96"/>
      <c r="G2130" s="97"/>
      <c r="H2130" s="98"/>
      <c r="I2130" s="129" t="str">
        <f>IF(B2130="","",_xlfn.XLOOKUP(N2130,#REF!,#REF!))</f>
        <v/>
      </c>
      <c r="J2130" s="126" t="str">
        <f>IF(B2130="","",_xlfn.XLOOKUP(N2130,#REF!,冷暖工资表!B:B))</f>
        <v/>
      </c>
      <c r="K2130" s="126" t="str">
        <f t="shared" si="198"/>
        <v/>
      </c>
      <c r="L2130" s="126" t="str">
        <f t="shared" si="199"/>
        <v/>
      </c>
      <c r="M2130" s="126" t="str">
        <f>IF(Q2130="","",_xlfn.XLOOKUP(Q2130,立项!W:W,立项!H:H))</f>
        <v/>
      </c>
      <c r="N2130" s="130" t="str">
        <f t="shared" si="200"/>
        <v/>
      </c>
      <c r="O2130" s="130" t="str">
        <f t="shared" si="201"/>
        <v/>
      </c>
      <c r="P2130" s="131" t="str">
        <f t="shared" si="202"/>
        <v/>
      </c>
      <c r="Q2130" s="135" t="str">
        <f t="shared" si="203"/>
        <v/>
      </c>
      <c r="R2130" s="103"/>
      <c r="S2130" s="102"/>
      <c r="T2130" s="102"/>
      <c r="U2130" s="102"/>
    </row>
    <row r="2131" s="93" customFormat="1" customHeight="1" spans="2:21">
      <c r="B2131" s="94"/>
      <c r="C2131" s="95"/>
      <c r="D2131" s="95"/>
      <c r="E2131" s="95"/>
      <c r="F2131" s="96"/>
      <c r="G2131" s="97"/>
      <c r="H2131" s="98"/>
      <c r="I2131" s="129" t="str">
        <f>IF(B2131="","",_xlfn.XLOOKUP(N2131,#REF!,#REF!))</f>
        <v/>
      </c>
      <c r="J2131" s="126" t="str">
        <f>IF(B2131="","",_xlfn.XLOOKUP(N2131,#REF!,冷暖工资表!B:B))</f>
        <v/>
      </c>
      <c r="K2131" s="126" t="str">
        <f t="shared" si="198"/>
        <v/>
      </c>
      <c r="L2131" s="126" t="str">
        <f t="shared" si="199"/>
        <v/>
      </c>
      <c r="M2131" s="126" t="str">
        <f>IF(Q2131="","",_xlfn.XLOOKUP(Q2131,立项!W:W,立项!H:H))</f>
        <v/>
      </c>
      <c r="N2131" s="130" t="str">
        <f t="shared" si="200"/>
        <v/>
      </c>
      <c r="O2131" s="130" t="str">
        <f t="shared" si="201"/>
        <v/>
      </c>
      <c r="P2131" s="131" t="str">
        <f t="shared" si="202"/>
        <v/>
      </c>
      <c r="Q2131" s="135" t="str">
        <f t="shared" si="203"/>
        <v/>
      </c>
      <c r="R2131" s="103"/>
      <c r="S2131" s="102"/>
      <c r="T2131" s="102"/>
      <c r="U2131" s="102"/>
    </row>
    <row r="2132" s="93" customFormat="1" customHeight="1" spans="2:21">
      <c r="B2132" s="94"/>
      <c r="C2132" s="95"/>
      <c r="D2132" s="95"/>
      <c r="E2132" s="95"/>
      <c r="F2132" s="96"/>
      <c r="G2132" s="97"/>
      <c r="H2132" s="98"/>
      <c r="I2132" s="129" t="str">
        <f>IF(B2132="","",_xlfn.XLOOKUP(N2132,#REF!,#REF!))</f>
        <v/>
      </c>
      <c r="J2132" s="126" t="str">
        <f>IF(B2132="","",_xlfn.XLOOKUP(N2132,#REF!,冷暖工资表!B:B))</f>
        <v/>
      </c>
      <c r="K2132" s="126" t="str">
        <f t="shared" si="198"/>
        <v/>
      </c>
      <c r="L2132" s="126" t="str">
        <f t="shared" si="199"/>
        <v/>
      </c>
      <c r="M2132" s="126" t="str">
        <f>IF(Q2132="","",_xlfn.XLOOKUP(Q2132,立项!W:W,立项!H:H))</f>
        <v/>
      </c>
      <c r="N2132" s="130" t="str">
        <f t="shared" si="200"/>
        <v/>
      </c>
      <c r="O2132" s="130" t="str">
        <f t="shared" si="201"/>
        <v/>
      </c>
      <c r="P2132" s="131" t="str">
        <f t="shared" si="202"/>
        <v/>
      </c>
      <c r="Q2132" s="135" t="str">
        <f t="shared" si="203"/>
        <v/>
      </c>
      <c r="R2132" s="103"/>
      <c r="S2132" s="102"/>
      <c r="T2132" s="102"/>
      <c r="U2132" s="102"/>
    </row>
    <row r="2133" s="93" customFormat="1" customHeight="1" spans="2:21">
      <c r="B2133" s="94"/>
      <c r="C2133" s="95"/>
      <c r="D2133" s="95"/>
      <c r="E2133" s="95"/>
      <c r="F2133" s="96"/>
      <c r="G2133" s="97"/>
      <c r="H2133" s="98"/>
      <c r="I2133" s="129" t="str">
        <f>IF(B2133="","",_xlfn.XLOOKUP(N2133,#REF!,#REF!))</f>
        <v/>
      </c>
      <c r="J2133" s="126" t="str">
        <f>IF(B2133="","",_xlfn.XLOOKUP(N2133,#REF!,冷暖工资表!B:B))</f>
        <v/>
      </c>
      <c r="K2133" s="126" t="str">
        <f t="shared" si="198"/>
        <v/>
      </c>
      <c r="L2133" s="126" t="str">
        <f t="shared" si="199"/>
        <v/>
      </c>
      <c r="M2133" s="126" t="str">
        <f>IF(Q2133="","",_xlfn.XLOOKUP(Q2133,立项!W:W,立项!H:H))</f>
        <v/>
      </c>
      <c r="N2133" s="130" t="str">
        <f t="shared" si="200"/>
        <v/>
      </c>
      <c r="O2133" s="130" t="str">
        <f t="shared" si="201"/>
        <v/>
      </c>
      <c r="P2133" s="131" t="str">
        <f t="shared" si="202"/>
        <v/>
      </c>
      <c r="Q2133" s="135" t="str">
        <f t="shared" si="203"/>
        <v/>
      </c>
      <c r="R2133" s="103"/>
      <c r="S2133" s="102"/>
      <c r="T2133" s="102"/>
      <c r="U2133" s="102"/>
    </row>
    <row r="2134" s="93" customFormat="1" customHeight="1" spans="2:21">
      <c r="B2134" s="94"/>
      <c r="C2134" s="95"/>
      <c r="D2134" s="95"/>
      <c r="E2134" s="95"/>
      <c r="F2134" s="96"/>
      <c r="G2134" s="97"/>
      <c r="H2134" s="98"/>
      <c r="I2134" s="129" t="str">
        <f>IF(B2134="","",_xlfn.XLOOKUP(N2134,#REF!,#REF!))</f>
        <v/>
      </c>
      <c r="J2134" s="126" t="str">
        <f>IF(B2134="","",_xlfn.XLOOKUP(N2134,#REF!,冷暖工资表!B:B))</f>
        <v/>
      </c>
      <c r="K2134" s="126" t="str">
        <f t="shared" si="198"/>
        <v/>
      </c>
      <c r="L2134" s="126" t="str">
        <f t="shared" si="199"/>
        <v/>
      </c>
      <c r="M2134" s="126" t="str">
        <f>IF(Q2134="","",_xlfn.XLOOKUP(Q2134,立项!W:W,立项!H:H))</f>
        <v/>
      </c>
      <c r="N2134" s="130" t="str">
        <f t="shared" si="200"/>
        <v/>
      </c>
      <c r="O2134" s="130" t="str">
        <f t="shared" si="201"/>
        <v/>
      </c>
      <c r="P2134" s="131" t="str">
        <f t="shared" si="202"/>
        <v/>
      </c>
      <c r="Q2134" s="135" t="str">
        <f t="shared" si="203"/>
        <v/>
      </c>
      <c r="R2134" s="103"/>
      <c r="S2134" s="102"/>
      <c r="T2134" s="102"/>
      <c r="U2134" s="102"/>
    </row>
    <row r="2135" s="93" customFormat="1" customHeight="1" spans="2:21">
      <c r="B2135" s="94"/>
      <c r="C2135" s="95"/>
      <c r="D2135" s="95"/>
      <c r="E2135" s="95"/>
      <c r="F2135" s="96"/>
      <c r="G2135" s="97"/>
      <c r="H2135" s="98"/>
      <c r="I2135" s="129" t="str">
        <f>IF(B2135="","",_xlfn.XLOOKUP(N2135,#REF!,#REF!))</f>
        <v/>
      </c>
      <c r="J2135" s="126" t="str">
        <f>IF(B2135="","",_xlfn.XLOOKUP(N2135,#REF!,冷暖工资表!B:B))</f>
        <v/>
      </c>
      <c r="K2135" s="126" t="str">
        <f t="shared" si="198"/>
        <v/>
      </c>
      <c r="L2135" s="126" t="str">
        <f t="shared" si="199"/>
        <v/>
      </c>
      <c r="M2135" s="126" t="str">
        <f>IF(Q2135="","",_xlfn.XLOOKUP(Q2135,立项!W:W,立项!H:H))</f>
        <v/>
      </c>
      <c r="N2135" s="130" t="str">
        <f t="shared" si="200"/>
        <v/>
      </c>
      <c r="O2135" s="130" t="str">
        <f t="shared" si="201"/>
        <v/>
      </c>
      <c r="P2135" s="131" t="str">
        <f t="shared" si="202"/>
        <v/>
      </c>
      <c r="Q2135" s="135" t="str">
        <f t="shared" si="203"/>
        <v/>
      </c>
      <c r="R2135" s="103"/>
      <c r="S2135" s="102"/>
      <c r="T2135" s="102"/>
      <c r="U2135" s="102"/>
    </row>
    <row r="2136" s="93" customFormat="1" customHeight="1" spans="2:21">
      <c r="B2136" s="94"/>
      <c r="C2136" s="95"/>
      <c r="D2136" s="95"/>
      <c r="E2136" s="95"/>
      <c r="F2136" s="96"/>
      <c r="G2136" s="97"/>
      <c r="H2136" s="98"/>
      <c r="I2136" s="129" t="str">
        <f>IF(B2136="","",_xlfn.XLOOKUP(N2136,#REF!,#REF!))</f>
        <v/>
      </c>
      <c r="J2136" s="126" t="str">
        <f>IF(B2136="","",_xlfn.XLOOKUP(N2136,#REF!,冷暖工资表!B:B))</f>
        <v/>
      </c>
      <c r="K2136" s="126" t="str">
        <f t="shared" si="198"/>
        <v/>
      </c>
      <c r="L2136" s="126" t="str">
        <f t="shared" si="199"/>
        <v/>
      </c>
      <c r="M2136" s="126" t="str">
        <f>IF(Q2136="","",_xlfn.XLOOKUP(Q2136,立项!W:W,立项!H:H))</f>
        <v/>
      </c>
      <c r="N2136" s="130" t="str">
        <f t="shared" si="200"/>
        <v/>
      </c>
      <c r="O2136" s="130" t="str">
        <f t="shared" si="201"/>
        <v/>
      </c>
      <c r="P2136" s="131" t="str">
        <f t="shared" si="202"/>
        <v/>
      </c>
      <c r="Q2136" s="135" t="str">
        <f t="shared" si="203"/>
        <v/>
      </c>
      <c r="R2136" s="103"/>
      <c r="S2136" s="102"/>
      <c r="T2136" s="102"/>
      <c r="U2136" s="102"/>
    </row>
    <row r="2137" s="93" customFormat="1" customHeight="1" spans="2:21">
      <c r="B2137" s="94"/>
      <c r="C2137" s="95"/>
      <c r="D2137" s="95"/>
      <c r="E2137" s="95"/>
      <c r="F2137" s="96"/>
      <c r="G2137" s="97"/>
      <c r="H2137" s="98"/>
      <c r="I2137" s="129" t="str">
        <f>IF(B2137="","",_xlfn.XLOOKUP(N2137,#REF!,#REF!))</f>
        <v/>
      </c>
      <c r="J2137" s="126" t="str">
        <f>IF(B2137="","",_xlfn.XLOOKUP(N2137,#REF!,冷暖工资表!B:B))</f>
        <v/>
      </c>
      <c r="K2137" s="126" t="str">
        <f t="shared" si="198"/>
        <v/>
      </c>
      <c r="L2137" s="126" t="str">
        <f t="shared" si="199"/>
        <v/>
      </c>
      <c r="M2137" s="126" t="str">
        <f>IF(Q2137="","",_xlfn.XLOOKUP(Q2137,立项!W:W,立项!H:H))</f>
        <v/>
      </c>
      <c r="N2137" s="130" t="str">
        <f t="shared" si="200"/>
        <v/>
      </c>
      <c r="O2137" s="130" t="str">
        <f t="shared" si="201"/>
        <v/>
      </c>
      <c r="P2137" s="131" t="str">
        <f t="shared" si="202"/>
        <v/>
      </c>
      <c r="Q2137" s="135" t="str">
        <f t="shared" si="203"/>
        <v/>
      </c>
      <c r="R2137" s="103"/>
      <c r="S2137" s="102"/>
      <c r="T2137" s="102"/>
      <c r="U2137" s="102"/>
    </row>
    <row r="2138" s="93" customFormat="1" customHeight="1" spans="2:21">
      <c r="B2138" s="94"/>
      <c r="C2138" s="95"/>
      <c r="D2138" s="95"/>
      <c r="E2138" s="95"/>
      <c r="F2138" s="96"/>
      <c r="G2138" s="97"/>
      <c r="H2138" s="98"/>
      <c r="I2138" s="129" t="str">
        <f>IF(B2138="","",_xlfn.XLOOKUP(N2138,#REF!,#REF!))</f>
        <v/>
      </c>
      <c r="J2138" s="126" t="str">
        <f>IF(B2138="","",_xlfn.XLOOKUP(N2138,#REF!,冷暖工资表!B:B))</f>
        <v/>
      </c>
      <c r="K2138" s="126" t="str">
        <f t="shared" si="198"/>
        <v/>
      </c>
      <c r="L2138" s="126" t="str">
        <f t="shared" si="199"/>
        <v/>
      </c>
      <c r="M2138" s="126" t="str">
        <f>IF(Q2138="","",_xlfn.XLOOKUP(Q2138,立项!W:W,立项!H:H))</f>
        <v/>
      </c>
      <c r="N2138" s="130" t="str">
        <f t="shared" si="200"/>
        <v/>
      </c>
      <c r="O2138" s="130" t="str">
        <f t="shared" si="201"/>
        <v/>
      </c>
      <c r="P2138" s="131" t="str">
        <f t="shared" si="202"/>
        <v/>
      </c>
      <c r="Q2138" s="135" t="str">
        <f t="shared" si="203"/>
        <v/>
      </c>
      <c r="R2138" s="103"/>
      <c r="S2138" s="102"/>
      <c r="T2138" s="102"/>
      <c r="U2138" s="102"/>
    </row>
    <row r="2139" s="93" customFormat="1" customHeight="1" spans="2:21">
      <c r="B2139" s="94"/>
      <c r="C2139" s="95"/>
      <c r="D2139" s="95"/>
      <c r="E2139" s="95"/>
      <c r="F2139" s="96"/>
      <c r="G2139" s="97"/>
      <c r="H2139" s="98"/>
      <c r="I2139" s="129" t="str">
        <f>IF(B2139="","",_xlfn.XLOOKUP(N2139,#REF!,#REF!))</f>
        <v/>
      </c>
      <c r="J2139" s="126" t="str">
        <f>IF(B2139="","",_xlfn.XLOOKUP(N2139,#REF!,冷暖工资表!B:B))</f>
        <v/>
      </c>
      <c r="K2139" s="126" t="str">
        <f t="shared" si="198"/>
        <v/>
      </c>
      <c r="L2139" s="126" t="str">
        <f t="shared" si="199"/>
        <v/>
      </c>
      <c r="M2139" s="126" t="str">
        <f>IF(Q2139="","",_xlfn.XLOOKUP(Q2139,立项!W:W,立项!H:H))</f>
        <v/>
      </c>
      <c r="N2139" s="130" t="str">
        <f t="shared" si="200"/>
        <v/>
      </c>
      <c r="O2139" s="130" t="str">
        <f t="shared" si="201"/>
        <v/>
      </c>
      <c r="P2139" s="131" t="str">
        <f t="shared" si="202"/>
        <v/>
      </c>
      <c r="Q2139" s="135" t="str">
        <f t="shared" si="203"/>
        <v/>
      </c>
      <c r="R2139" s="103"/>
      <c r="S2139" s="102"/>
      <c r="T2139" s="102"/>
      <c r="U2139" s="102"/>
    </row>
    <row r="2140" s="93" customFormat="1" customHeight="1" spans="2:21">
      <c r="B2140" s="94"/>
      <c r="C2140" s="95"/>
      <c r="D2140" s="95"/>
      <c r="E2140" s="95"/>
      <c r="F2140" s="96"/>
      <c r="G2140" s="97"/>
      <c r="H2140" s="98"/>
      <c r="I2140" s="129" t="str">
        <f>IF(B2140="","",_xlfn.XLOOKUP(N2140,#REF!,#REF!))</f>
        <v/>
      </c>
      <c r="J2140" s="126" t="str">
        <f>IF(B2140="","",_xlfn.XLOOKUP(N2140,#REF!,冷暖工资表!B:B))</f>
        <v/>
      </c>
      <c r="K2140" s="126" t="str">
        <f t="shared" si="198"/>
        <v/>
      </c>
      <c r="L2140" s="126" t="str">
        <f t="shared" si="199"/>
        <v/>
      </c>
      <c r="M2140" s="126" t="str">
        <f>IF(Q2140="","",_xlfn.XLOOKUP(Q2140,立项!W:W,立项!H:H))</f>
        <v/>
      </c>
      <c r="N2140" s="130" t="str">
        <f t="shared" si="200"/>
        <v/>
      </c>
      <c r="O2140" s="130" t="str">
        <f t="shared" si="201"/>
        <v/>
      </c>
      <c r="P2140" s="131" t="str">
        <f t="shared" si="202"/>
        <v/>
      </c>
      <c r="Q2140" s="135" t="str">
        <f t="shared" si="203"/>
        <v/>
      </c>
      <c r="R2140" s="103"/>
      <c r="S2140" s="102"/>
      <c r="T2140" s="102"/>
      <c r="U2140" s="102"/>
    </row>
    <row r="2141" s="93" customFormat="1" customHeight="1" spans="2:21">
      <c r="B2141" s="94"/>
      <c r="C2141" s="95"/>
      <c r="D2141" s="95"/>
      <c r="E2141" s="95"/>
      <c r="F2141" s="96"/>
      <c r="G2141" s="97"/>
      <c r="H2141" s="98"/>
      <c r="I2141" s="129" t="str">
        <f>IF(B2141="","",_xlfn.XLOOKUP(N2141,#REF!,#REF!))</f>
        <v/>
      </c>
      <c r="J2141" s="126" t="str">
        <f>IF(B2141="","",_xlfn.XLOOKUP(N2141,#REF!,冷暖工资表!B:B))</f>
        <v/>
      </c>
      <c r="K2141" s="126" t="str">
        <f t="shared" si="198"/>
        <v/>
      </c>
      <c r="L2141" s="126" t="str">
        <f t="shared" si="199"/>
        <v/>
      </c>
      <c r="M2141" s="126" t="str">
        <f>IF(Q2141="","",_xlfn.XLOOKUP(Q2141,立项!W:W,立项!H:H))</f>
        <v/>
      </c>
      <c r="N2141" s="130" t="str">
        <f t="shared" si="200"/>
        <v/>
      </c>
      <c r="O2141" s="130" t="str">
        <f t="shared" si="201"/>
        <v/>
      </c>
      <c r="P2141" s="131" t="str">
        <f t="shared" si="202"/>
        <v/>
      </c>
      <c r="Q2141" s="135" t="str">
        <f t="shared" si="203"/>
        <v/>
      </c>
      <c r="R2141" s="103"/>
      <c r="S2141" s="102"/>
      <c r="T2141" s="102"/>
      <c r="U2141" s="102"/>
    </row>
    <row r="2142" s="93" customFormat="1" customHeight="1" spans="2:21">
      <c r="B2142" s="94"/>
      <c r="C2142" s="95"/>
      <c r="D2142" s="95"/>
      <c r="E2142" s="95"/>
      <c r="F2142" s="96"/>
      <c r="G2142" s="97"/>
      <c r="H2142" s="98"/>
      <c r="I2142" s="129" t="str">
        <f>IF(B2142="","",_xlfn.XLOOKUP(N2142,#REF!,#REF!))</f>
        <v/>
      </c>
      <c r="J2142" s="126" t="str">
        <f>IF(B2142="","",_xlfn.XLOOKUP(N2142,#REF!,冷暖工资表!B:B))</f>
        <v/>
      </c>
      <c r="K2142" s="126" t="str">
        <f t="shared" si="198"/>
        <v/>
      </c>
      <c r="L2142" s="126" t="str">
        <f t="shared" si="199"/>
        <v/>
      </c>
      <c r="M2142" s="126" t="str">
        <f>IF(Q2142="","",_xlfn.XLOOKUP(Q2142,立项!W:W,立项!H:H))</f>
        <v/>
      </c>
      <c r="N2142" s="130" t="str">
        <f t="shared" si="200"/>
        <v/>
      </c>
      <c r="O2142" s="130" t="str">
        <f t="shared" si="201"/>
        <v/>
      </c>
      <c r="P2142" s="131" t="str">
        <f t="shared" si="202"/>
        <v/>
      </c>
      <c r="Q2142" s="135" t="str">
        <f t="shared" si="203"/>
        <v/>
      </c>
      <c r="R2142" s="103"/>
      <c r="S2142" s="102"/>
      <c r="T2142" s="102"/>
      <c r="U2142" s="102"/>
    </row>
    <row r="2143" s="93" customFormat="1" customHeight="1" spans="2:21">
      <c r="B2143" s="94"/>
      <c r="C2143" s="95"/>
      <c r="D2143" s="95"/>
      <c r="E2143" s="95"/>
      <c r="F2143" s="96"/>
      <c r="G2143" s="97"/>
      <c r="H2143" s="98"/>
      <c r="I2143" s="129" t="str">
        <f>IF(B2143="","",_xlfn.XLOOKUP(N2143,#REF!,#REF!))</f>
        <v/>
      </c>
      <c r="J2143" s="126" t="str">
        <f>IF(B2143="","",_xlfn.XLOOKUP(N2143,#REF!,冷暖工资表!B:B))</f>
        <v/>
      </c>
      <c r="K2143" s="126" t="str">
        <f t="shared" si="198"/>
        <v/>
      </c>
      <c r="L2143" s="126" t="str">
        <f t="shared" si="199"/>
        <v/>
      </c>
      <c r="M2143" s="126" t="str">
        <f>IF(Q2143="","",_xlfn.XLOOKUP(Q2143,立项!W:W,立项!H:H))</f>
        <v/>
      </c>
      <c r="N2143" s="130" t="str">
        <f t="shared" si="200"/>
        <v/>
      </c>
      <c r="O2143" s="130" t="str">
        <f t="shared" si="201"/>
        <v/>
      </c>
      <c r="P2143" s="131" t="str">
        <f t="shared" si="202"/>
        <v/>
      </c>
      <c r="Q2143" s="135" t="str">
        <f t="shared" si="203"/>
        <v/>
      </c>
      <c r="R2143" s="103"/>
      <c r="S2143" s="102"/>
      <c r="T2143" s="102"/>
      <c r="U2143" s="102"/>
    </row>
    <row r="2144" s="93" customFormat="1" customHeight="1" spans="2:21">
      <c r="B2144" s="94"/>
      <c r="C2144" s="95"/>
      <c r="D2144" s="95"/>
      <c r="E2144" s="95"/>
      <c r="F2144" s="96"/>
      <c r="G2144" s="97"/>
      <c r="H2144" s="98"/>
      <c r="I2144" s="129" t="str">
        <f>IF(B2144="","",_xlfn.XLOOKUP(N2144,#REF!,#REF!))</f>
        <v/>
      </c>
      <c r="J2144" s="126" t="str">
        <f>IF(B2144="","",_xlfn.XLOOKUP(N2144,#REF!,冷暖工资表!B:B))</f>
        <v/>
      </c>
      <c r="K2144" s="126" t="str">
        <f t="shared" si="198"/>
        <v/>
      </c>
      <c r="L2144" s="126" t="str">
        <f t="shared" si="199"/>
        <v/>
      </c>
      <c r="M2144" s="126" t="str">
        <f>IF(Q2144="","",_xlfn.XLOOKUP(Q2144,立项!W:W,立项!H:H))</f>
        <v/>
      </c>
      <c r="N2144" s="130" t="str">
        <f t="shared" si="200"/>
        <v/>
      </c>
      <c r="O2144" s="130" t="str">
        <f t="shared" si="201"/>
        <v/>
      </c>
      <c r="P2144" s="131" t="str">
        <f t="shared" si="202"/>
        <v/>
      </c>
      <c r="Q2144" s="135" t="str">
        <f t="shared" si="203"/>
        <v/>
      </c>
      <c r="R2144" s="103"/>
      <c r="S2144" s="102"/>
      <c r="T2144" s="102"/>
      <c r="U2144" s="102"/>
    </row>
    <row r="2145" s="93" customFormat="1" customHeight="1" spans="2:21">
      <c r="B2145" s="94"/>
      <c r="C2145" s="95"/>
      <c r="D2145" s="95"/>
      <c r="E2145" s="95"/>
      <c r="F2145" s="96"/>
      <c r="G2145" s="97"/>
      <c r="H2145" s="98"/>
      <c r="I2145" s="129" t="str">
        <f>IF(B2145="","",_xlfn.XLOOKUP(N2145,#REF!,#REF!))</f>
        <v/>
      </c>
      <c r="J2145" s="126" t="str">
        <f>IF(B2145="","",_xlfn.XLOOKUP(N2145,#REF!,冷暖工资表!B:B))</f>
        <v/>
      </c>
      <c r="K2145" s="126" t="str">
        <f t="shared" si="198"/>
        <v/>
      </c>
      <c r="L2145" s="126" t="str">
        <f t="shared" si="199"/>
        <v/>
      </c>
      <c r="M2145" s="126" t="str">
        <f>IF(Q2145="","",_xlfn.XLOOKUP(Q2145,立项!W:W,立项!H:H))</f>
        <v/>
      </c>
      <c r="N2145" s="130" t="str">
        <f t="shared" si="200"/>
        <v/>
      </c>
      <c r="O2145" s="130" t="str">
        <f t="shared" si="201"/>
        <v/>
      </c>
      <c r="P2145" s="131" t="str">
        <f t="shared" si="202"/>
        <v/>
      </c>
      <c r="Q2145" s="135" t="str">
        <f t="shared" si="203"/>
        <v/>
      </c>
      <c r="R2145" s="103"/>
      <c r="S2145" s="102"/>
      <c r="T2145" s="102"/>
      <c r="U2145" s="102"/>
    </row>
    <row r="2146" s="93" customFormat="1" customHeight="1" spans="2:21">
      <c r="B2146" s="94"/>
      <c r="C2146" s="95"/>
      <c r="D2146" s="95"/>
      <c r="E2146" s="95"/>
      <c r="F2146" s="96"/>
      <c r="G2146" s="97"/>
      <c r="H2146" s="98"/>
      <c r="I2146" s="129" t="str">
        <f>IF(B2146="","",_xlfn.XLOOKUP(N2146,#REF!,#REF!))</f>
        <v/>
      </c>
      <c r="J2146" s="126" t="str">
        <f>IF(B2146="","",_xlfn.XLOOKUP(N2146,#REF!,冷暖工资表!B:B))</f>
        <v/>
      </c>
      <c r="K2146" s="126" t="str">
        <f t="shared" si="198"/>
        <v/>
      </c>
      <c r="L2146" s="126" t="str">
        <f t="shared" si="199"/>
        <v/>
      </c>
      <c r="M2146" s="126" t="str">
        <f>IF(Q2146="","",_xlfn.XLOOKUP(Q2146,立项!W:W,立项!H:H))</f>
        <v/>
      </c>
      <c r="N2146" s="130" t="str">
        <f t="shared" si="200"/>
        <v/>
      </c>
      <c r="O2146" s="130" t="str">
        <f t="shared" si="201"/>
        <v/>
      </c>
      <c r="P2146" s="131" t="str">
        <f t="shared" si="202"/>
        <v/>
      </c>
      <c r="Q2146" s="135" t="str">
        <f t="shared" si="203"/>
        <v/>
      </c>
      <c r="R2146" s="103"/>
      <c r="S2146" s="102"/>
      <c r="T2146" s="102"/>
      <c r="U2146" s="102"/>
    </row>
    <row r="2147" s="93" customFormat="1" customHeight="1" spans="2:21">
      <c r="B2147" s="94"/>
      <c r="C2147" s="95"/>
      <c r="D2147" s="95"/>
      <c r="E2147" s="95"/>
      <c r="F2147" s="96"/>
      <c r="G2147" s="97"/>
      <c r="H2147" s="98"/>
      <c r="I2147" s="129" t="str">
        <f>IF(B2147="","",_xlfn.XLOOKUP(N2147,#REF!,#REF!))</f>
        <v/>
      </c>
      <c r="J2147" s="126" t="str">
        <f>IF(B2147="","",_xlfn.XLOOKUP(N2147,#REF!,冷暖工资表!B:B))</f>
        <v/>
      </c>
      <c r="K2147" s="126" t="str">
        <f t="shared" si="198"/>
        <v/>
      </c>
      <c r="L2147" s="126" t="str">
        <f t="shared" si="199"/>
        <v/>
      </c>
      <c r="M2147" s="126" t="str">
        <f>IF(Q2147="","",_xlfn.XLOOKUP(Q2147,立项!W:W,立项!H:H))</f>
        <v/>
      </c>
      <c r="N2147" s="130" t="str">
        <f t="shared" si="200"/>
        <v/>
      </c>
      <c r="O2147" s="130" t="str">
        <f t="shared" si="201"/>
        <v/>
      </c>
      <c r="P2147" s="131" t="str">
        <f t="shared" si="202"/>
        <v/>
      </c>
      <c r="Q2147" s="135" t="str">
        <f t="shared" si="203"/>
        <v/>
      </c>
      <c r="R2147" s="103"/>
      <c r="S2147" s="102"/>
      <c r="T2147" s="102"/>
      <c r="U2147" s="102"/>
    </row>
    <row r="2148" s="93" customFormat="1" customHeight="1" spans="2:21">
      <c r="B2148" s="94"/>
      <c r="C2148" s="95"/>
      <c r="D2148" s="95"/>
      <c r="E2148" s="95"/>
      <c r="F2148" s="96"/>
      <c r="G2148" s="97"/>
      <c r="H2148" s="98"/>
      <c r="I2148" s="129" t="str">
        <f>IF(B2148="","",_xlfn.XLOOKUP(N2148,#REF!,#REF!))</f>
        <v/>
      </c>
      <c r="J2148" s="126" t="str">
        <f>IF(B2148="","",_xlfn.XLOOKUP(N2148,#REF!,冷暖工资表!B:B))</f>
        <v/>
      </c>
      <c r="K2148" s="126" t="str">
        <f t="shared" si="198"/>
        <v/>
      </c>
      <c r="L2148" s="126" t="str">
        <f t="shared" si="199"/>
        <v/>
      </c>
      <c r="M2148" s="126" t="str">
        <f>IF(Q2148="","",_xlfn.XLOOKUP(Q2148,立项!W:W,立项!H:H))</f>
        <v/>
      </c>
      <c r="N2148" s="130" t="str">
        <f t="shared" si="200"/>
        <v/>
      </c>
      <c r="O2148" s="130" t="str">
        <f t="shared" si="201"/>
        <v/>
      </c>
      <c r="P2148" s="131" t="str">
        <f t="shared" si="202"/>
        <v/>
      </c>
      <c r="Q2148" s="135" t="str">
        <f t="shared" si="203"/>
        <v/>
      </c>
      <c r="R2148" s="103"/>
      <c r="S2148" s="102"/>
      <c r="T2148" s="102"/>
      <c r="U2148" s="102"/>
    </row>
    <row r="2149" s="93" customFormat="1" customHeight="1" spans="2:21">
      <c r="B2149" s="94"/>
      <c r="C2149" s="95"/>
      <c r="D2149" s="95"/>
      <c r="E2149" s="95"/>
      <c r="F2149" s="96"/>
      <c r="G2149" s="97"/>
      <c r="H2149" s="98"/>
      <c r="I2149" s="129" t="str">
        <f>IF(B2149="","",_xlfn.XLOOKUP(N2149,#REF!,#REF!))</f>
        <v/>
      </c>
      <c r="J2149" s="126" t="str">
        <f>IF(B2149="","",_xlfn.XLOOKUP(N2149,#REF!,冷暖工资表!B:B))</f>
        <v/>
      </c>
      <c r="K2149" s="126" t="str">
        <f t="shared" si="198"/>
        <v/>
      </c>
      <c r="L2149" s="126" t="str">
        <f t="shared" si="199"/>
        <v/>
      </c>
      <c r="M2149" s="126" t="str">
        <f>IF(Q2149="","",_xlfn.XLOOKUP(Q2149,立项!W:W,立项!H:H))</f>
        <v/>
      </c>
      <c r="N2149" s="130" t="str">
        <f t="shared" si="200"/>
        <v/>
      </c>
      <c r="O2149" s="130" t="str">
        <f t="shared" si="201"/>
        <v/>
      </c>
      <c r="P2149" s="131" t="str">
        <f t="shared" si="202"/>
        <v/>
      </c>
      <c r="Q2149" s="135" t="str">
        <f t="shared" si="203"/>
        <v/>
      </c>
      <c r="R2149" s="103"/>
      <c r="S2149" s="102"/>
      <c r="T2149" s="102"/>
      <c r="U2149" s="102"/>
    </row>
    <row r="2150" s="93" customFormat="1" customHeight="1" spans="2:21">
      <c r="B2150" s="94"/>
      <c r="C2150" s="95"/>
      <c r="D2150" s="95"/>
      <c r="E2150" s="95"/>
      <c r="F2150" s="96"/>
      <c r="G2150" s="97"/>
      <c r="H2150" s="98"/>
      <c r="I2150" s="129" t="str">
        <f>IF(B2150="","",_xlfn.XLOOKUP(N2150,#REF!,#REF!))</f>
        <v/>
      </c>
      <c r="J2150" s="126" t="str">
        <f>IF(B2150="","",_xlfn.XLOOKUP(N2150,#REF!,冷暖工资表!B:B))</f>
        <v/>
      </c>
      <c r="K2150" s="126" t="str">
        <f t="shared" si="198"/>
        <v/>
      </c>
      <c r="L2150" s="126" t="str">
        <f t="shared" si="199"/>
        <v/>
      </c>
      <c r="M2150" s="126" t="str">
        <f>IF(Q2150="","",_xlfn.XLOOKUP(Q2150,立项!W:W,立项!H:H))</f>
        <v/>
      </c>
      <c r="N2150" s="130" t="str">
        <f t="shared" si="200"/>
        <v/>
      </c>
      <c r="O2150" s="130" t="str">
        <f t="shared" si="201"/>
        <v/>
      </c>
      <c r="P2150" s="131" t="str">
        <f t="shared" si="202"/>
        <v/>
      </c>
      <c r="Q2150" s="135" t="str">
        <f t="shared" si="203"/>
        <v/>
      </c>
      <c r="R2150" s="103"/>
      <c r="S2150" s="102"/>
      <c r="T2150" s="102"/>
      <c r="U2150" s="102"/>
    </row>
    <row r="2151" s="93" customFormat="1" customHeight="1" spans="2:21">
      <c r="B2151" s="94"/>
      <c r="C2151" s="95"/>
      <c r="D2151" s="95"/>
      <c r="E2151" s="95"/>
      <c r="F2151" s="96"/>
      <c r="G2151" s="97"/>
      <c r="H2151" s="98"/>
      <c r="I2151" s="129" t="str">
        <f>IF(B2151="","",_xlfn.XLOOKUP(N2151,#REF!,#REF!))</f>
        <v/>
      </c>
      <c r="J2151" s="126" t="str">
        <f>IF(B2151="","",_xlfn.XLOOKUP(N2151,#REF!,冷暖工资表!B:B))</f>
        <v/>
      </c>
      <c r="K2151" s="126" t="str">
        <f t="shared" si="198"/>
        <v/>
      </c>
      <c r="L2151" s="126" t="str">
        <f t="shared" si="199"/>
        <v/>
      </c>
      <c r="M2151" s="126" t="str">
        <f>IF(Q2151="","",_xlfn.XLOOKUP(Q2151,立项!W:W,立项!H:H))</f>
        <v/>
      </c>
      <c r="N2151" s="130" t="str">
        <f t="shared" si="200"/>
        <v/>
      </c>
      <c r="O2151" s="130" t="str">
        <f t="shared" si="201"/>
        <v/>
      </c>
      <c r="P2151" s="131" t="str">
        <f t="shared" si="202"/>
        <v/>
      </c>
      <c r="Q2151" s="135" t="str">
        <f t="shared" si="203"/>
        <v/>
      </c>
      <c r="R2151" s="103"/>
      <c r="S2151" s="102"/>
      <c r="T2151" s="102"/>
      <c r="U2151" s="102"/>
    </row>
    <row r="2152" s="93" customFormat="1" customHeight="1" spans="2:21">
      <c r="B2152" s="94"/>
      <c r="C2152" s="95"/>
      <c r="D2152" s="95"/>
      <c r="E2152" s="95"/>
      <c r="F2152" s="96"/>
      <c r="G2152" s="97"/>
      <c r="H2152" s="98"/>
      <c r="I2152" s="129" t="str">
        <f>IF(B2152="","",_xlfn.XLOOKUP(N2152,#REF!,#REF!))</f>
        <v/>
      </c>
      <c r="J2152" s="126" t="str">
        <f>IF(B2152="","",_xlfn.XLOOKUP(N2152,#REF!,冷暖工资表!B:B))</f>
        <v/>
      </c>
      <c r="K2152" s="126" t="str">
        <f t="shared" si="198"/>
        <v/>
      </c>
      <c r="L2152" s="126" t="str">
        <f t="shared" si="199"/>
        <v/>
      </c>
      <c r="M2152" s="126" t="str">
        <f>IF(Q2152="","",_xlfn.XLOOKUP(Q2152,立项!W:W,立项!H:H))</f>
        <v/>
      </c>
      <c r="N2152" s="130" t="str">
        <f t="shared" si="200"/>
        <v/>
      </c>
      <c r="O2152" s="130" t="str">
        <f t="shared" si="201"/>
        <v/>
      </c>
      <c r="P2152" s="131" t="str">
        <f t="shared" si="202"/>
        <v/>
      </c>
      <c r="Q2152" s="135" t="str">
        <f t="shared" si="203"/>
        <v/>
      </c>
      <c r="R2152" s="103"/>
      <c r="S2152" s="102"/>
      <c r="T2152" s="102"/>
      <c r="U2152" s="102"/>
    </row>
    <row r="2153" s="93" customFormat="1" customHeight="1" spans="2:21">
      <c r="B2153" s="94"/>
      <c r="C2153" s="95"/>
      <c r="D2153" s="95"/>
      <c r="E2153" s="95"/>
      <c r="F2153" s="96"/>
      <c r="G2153" s="97"/>
      <c r="H2153" s="98"/>
      <c r="I2153" s="129" t="str">
        <f>IF(B2153="","",_xlfn.XLOOKUP(N2153,#REF!,#REF!))</f>
        <v/>
      </c>
      <c r="J2153" s="126" t="str">
        <f>IF(B2153="","",_xlfn.XLOOKUP(N2153,#REF!,冷暖工资表!B:B))</f>
        <v/>
      </c>
      <c r="K2153" s="126" t="str">
        <f t="shared" si="198"/>
        <v/>
      </c>
      <c r="L2153" s="126" t="str">
        <f t="shared" si="199"/>
        <v/>
      </c>
      <c r="M2153" s="126" t="str">
        <f>IF(Q2153="","",_xlfn.XLOOKUP(Q2153,立项!W:W,立项!H:H))</f>
        <v/>
      </c>
      <c r="N2153" s="130" t="str">
        <f t="shared" si="200"/>
        <v/>
      </c>
      <c r="O2153" s="130" t="str">
        <f t="shared" si="201"/>
        <v/>
      </c>
      <c r="P2153" s="131" t="str">
        <f t="shared" si="202"/>
        <v/>
      </c>
      <c r="Q2153" s="135" t="str">
        <f t="shared" si="203"/>
        <v/>
      </c>
      <c r="R2153" s="103"/>
      <c r="S2153" s="102"/>
      <c r="T2153" s="102"/>
      <c r="U2153" s="102"/>
    </row>
    <row r="2154" s="93" customFormat="1" customHeight="1" spans="2:21">
      <c r="B2154" s="94"/>
      <c r="C2154" s="95"/>
      <c r="D2154" s="95"/>
      <c r="E2154" s="95"/>
      <c r="F2154" s="96"/>
      <c r="G2154" s="97"/>
      <c r="H2154" s="98"/>
      <c r="I2154" s="129" t="str">
        <f>IF(B2154="","",_xlfn.XLOOKUP(N2154,#REF!,#REF!))</f>
        <v/>
      </c>
      <c r="J2154" s="126" t="str">
        <f>IF(B2154="","",_xlfn.XLOOKUP(N2154,#REF!,冷暖工资表!B:B))</f>
        <v/>
      </c>
      <c r="K2154" s="126" t="str">
        <f t="shared" si="198"/>
        <v/>
      </c>
      <c r="L2154" s="126" t="str">
        <f t="shared" si="199"/>
        <v/>
      </c>
      <c r="M2154" s="126" t="str">
        <f>IF(Q2154="","",_xlfn.XLOOKUP(Q2154,立项!W:W,立项!H:H))</f>
        <v/>
      </c>
      <c r="N2154" s="130" t="str">
        <f t="shared" si="200"/>
        <v/>
      </c>
      <c r="O2154" s="130" t="str">
        <f t="shared" si="201"/>
        <v/>
      </c>
      <c r="P2154" s="131" t="str">
        <f t="shared" si="202"/>
        <v/>
      </c>
      <c r="Q2154" s="135" t="str">
        <f t="shared" si="203"/>
        <v/>
      </c>
      <c r="R2154" s="103"/>
      <c r="S2154" s="102"/>
      <c r="T2154" s="102"/>
      <c r="U2154" s="102"/>
    </row>
    <row r="2155" s="93" customFormat="1" customHeight="1" spans="2:21">
      <c r="B2155" s="94"/>
      <c r="C2155" s="95"/>
      <c r="D2155" s="95"/>
      <c r="E2155" s="95"/>
      <c r="F2155" s="96"/>
      <c r="G2155" s="97"/>
      <c r="H2155" s="98"/>
      <c r="I2155" s="129" t="str">
        <f>IF(B2155="","",_xlfn.XLOOKUP(N2155,#REF!,#REF!))</f>
        <v/>
      </c>
      <c r="J2155" s="126" t="str">
        <f>IF(B2155="","",_xlfn.XLOOKUP(N2155,#REF!,冷暖工资表!B:B))</f>
        <v/>
      </c>
      <c r="K2155" s="126" t="str">
        <f t="shared" si="198"/>
        <v/>
      </c>
      <c r="L2155" s="126" t="str">
        <f t="shared" si="199"/>
        <v/>
      </c>
      <c r="M2155" s="126" t="str">
        <f>IF(Q2155="","",_xlfn.XLOOKUP(Q2155,立项!W:W,立项!H:H))</f>
        <v/>
      </c>
      <c r="N2155" s="130" t="str">
        <f t="shared" si="200"/>
        <v/>
      </c>
      <c r="O2155" s="130" t="str">
        <f t="shared" si="201"/>
        <v/>
      </c>
      <c r="P2155" s="131" t="str">
        <f t="shared" si="202"/>
        <v/>
      </c>
      <c r="Q2155" s="135" t="str">
        <f t="shared" si="203"/>
        <v/>
      </c>
      <c r="R2155" s="103"/>
      <c r="S2155" s="102"/>
      <c r="T2155" s="102"/>
      <c r="U2155" s="102"/>
    </row>
    <row r="2156" s="93" customFormat="1" customHeight="1" spans="2:21">
      <c r="B2156" s="94"/>
      <c r="C2156" s="95"/>
      <c r="D2156" s="95"/>
      <c r="E2156" s="95"/>
      <c r="F2156" s="96"/>
      <c r="G2156" s="97"/>
      <c r="H2156" s="98"/>
      <c r="I2156" s="129" t="str">
        <f>IF(B2156="","",_xlfn.XLOOKUP(N2156,#REF!,#REF!))</f>
        <v/>
      </c>
      <c r="J2156" s="126" t="str">
        <f>IF(B2156="","",_xlfn.XLOOKUP(N2156,#REF!,冷暖工资表!B:B))</f>
        <v/>
      </c>
      <c r="K2156" s="126" t="str">
        <f t="shared" si="198"/>
        <v/>
      </c>
      <c r="L2156" s="126" t="str">
        <f t="shared" si="199"/>
        <v/>
      </c>
      <c r="M2156" s="126" t="str">
        <f>IF(Q2156="","",_xlfn.XLOOKUP(Q2156,立项!W:W,立项!H:H))</f>
        <v/>
      </c>
      <c r="N2156" s="130" t="str">
        <f t="shared" si="200"/>
        <v/>
      </c>
      <c r="O2156" s="130" t="str">
        <f t="shared" si="201"/>
        <v/>
      </c>
      <c r="P2156" s="131" t="str">
        <f t="shared" si="202"/>
        <v/>
      </c>
      <c r="Q2156" s="135" t="str">
        <f t="shared" si="203"/>
        <v/>
      </c>
      <c r="R2156" s="103"/>
      <c r="S2156" s="102"/>
      <c r="T2156" s="102"/>
      <c r="U2156" s="102"/>
    </row>
    <row r="2157" s="93" customFormat="1" customHeight="1" spans="2:21">
      <c r="B2157" s="94"/>
      <c r="C2157" s="95"/>
      <c r="D2157" s="95"/>
      <c r="E2157" s="95"/>
      <c r="F2157" s="96"/>
      <c r="G2157" s="97"/>
      <c r="H2157" s="98"/>
      <c r="I2157" s="129" t="str">
        <f>IF(B2157="","",_xlfn.XLOOKUP(N2157,#REF!,#REF!))</f>
        <v/>
      </c>
      <c r="J2157" s="126" t="str">
        <f>IF(B2157="","",_xlfn.XLOOKUP(N2157,#REF!,冷暖工资表!B:B))</f>
        <v/>
      </c>
      <c r="K2157" s="126" t="str">
        <f t="shared" si="198"/>
        <v/>
      </c>
      <c r="L2157" s="126" t="str">
        <f t="shared" si="199"/>
        <v/>
      </c>
      <c r="M2157" s="126" t="str">
        <f>IF(Q2157="","",_xlfn.XLOOKUP(Q2157,立项!W:W,立项!H:H))</f>
        <v/>
      </c>
      <c r="N2157" s="130" t="str">
        <f t="shared" si="200"/>
        <v/>
      </c>
      <c r="O2157" s="130" t="str">
        <f t="shared" si="201"/>
        <v/>
      </c>
      <c r="P2157" s="131" t="str">
        <f t="shared" si="202"/>
        <v/>
      </c>
      <c r="Q2157" s="135" t="str">
        <f t="shared" si="203"/>
        <v/>
      </c>
      <c r="R2157" s="103"/>
      <c r="S2157" s="102"/>
      <c r="T2157" s="102"/>
      <c r="U2157" s="102"/>
    </row>
    <row r="2158" s="93" customFormat="1" customHeight="1" spans="2:21">
      <c r="B2158" s="94"/>
      <c r="C2158" s="95"/>
      <c r="D2158" s="95"/>
      <c r="E2158" s="95"/>
      <c r="F2158" s="96"/>
      <c r="G2158" s="97"/>
      <c r="H2158" s="98"/>
      <c r="I2158" s="129" t="str">
        <f>IF(B2158="","",_xlfn.XLOOKUP(N2158,#REF!,#REF!))</f>
        <v/>
      </c>
      <c r="J2158" s="126" t="str">
        <f>IF(B2158="","",_xlfn.XLOOKUP(N2158,#REF!,冷暖工资表!B:B))</f>
        <v/>
      </c>
      <c r="K2158" s="126" t="str">
        <f t="shared" si="198"/>
        <v/>
      </c>
      <c r="L2158" s="126" t="str">
        <f t="shared" si="199"/>
        <v/>
      </c>
      <c r="M2158" s="126" t="str">
        <f>IF(Q2158="","",_xlfn.XLOOKUP(Q2158,立项!W:W,立项!H:H))</f>
        <v/>
      </c>
      <c r="N2158" s="130" t="str">
        <f t="shared" si="200"/>
        <v/>
      </c>
      <c r="O2158" s="130" t="str">
        <f t="shared" si="201"/>
        <v/>
      </c>
      <c r="P2158" s="131" t="str">
        <f t="shared" si="202"/>
        <v/>
      </c>
      <c r="Q2158" s="135" t="str">
        <f t="shared" si="203"/>
        <v/>
      </c>
      <c r="R2158" s="103"/>
      <c r="S2158" s="102"/>
      <c r="T2158" s="102"/>
      <c r="U2158" s="102"/>
    </row>
    <row r="2159" s="93" customFormat="1" customHeight="1" spans="2:21">
      <c r="B2159" s="94"/>
      <c r="C2159" s="95"/>
      <c r="D2159" s="95"/>
      <c r="E2159" s="95"/>
      <c r="F2159" s="96"/>
      <c r="G2159" s="97"/>
      <c r="H2159" s="98"/>
      <c r="I2159" s="129" t="str">
        <f>IF(B2159="","",_xlfn.XLOOKUP(N2159,#REF!,#REF!))</f>
        <v/>
      </c>
      <c r="J2159" s="126" t="str">
        <f>IF(B2159="","",_xlfn.XLOOKUP(N2159,#REF!,冷暖工资表!B:B))</f>
        <v/>
      </c>
      <c r="K2159" s="126" t="str">
        <f t="shared" si="198"/>
        <v/>
      </c>
      <c r="L2159" s="126" t="str">
        <f t="shared" si="199"/>
        <v/>
      </c>
      <c r="M2159" s="126" t="str">
        <f>IF(Q2159="","",_xlfn.XLOOKUP(Q2159,立项!W:W,立项!H:H))</f>
        <v/>
      </c>
      <c r="N2159" s="130" t="str">
        <f t="shared" si="200"/>
        <v/>
      </c>
      <c r="O2159" s="130" t="str">
        <f t="shared" si="201"/>
        <v/>
      </c>
      <c r="P2159" s="131" t="str">
        <f t="shared" si="202"/>
        <v/>
      </c>
      <c r="Q2159" s="135" t="str">
        <f t="shared" si="203"/>
        <v/>
      </c>
      <c r="R2159" s="103"/>
      <c r="S2159" s="102"/>
      <c r="T2159" s="102"/>
      <c r="U2159" s="102"/>
    </row>
    <row r="2160" s="93" customFormat="1" customHeight="1" spans="2:21">
      <c r="B2160" s="94"/>
      <c r="C2160" s="95"/>
      <c r="D2160" s="95"/>
      <c r="E2160" s="95"/>
      <c r="F2160" s="96"/>
      <c r="G2160" s="97"/>
      <c r="H2160" s="98"/>
      <c r="I2160" s="129" t="str">
        <f>IF(B2160="","",_xlfn.XLOOKUP(N2160,#REF!,#REF!))</f>
        <v/>
      </c>
      <c r="J2160" s="126" t="str">
        <f>IF(B2160="","",_xlfn.XLOOKUP(N2160,#REF!,冷暖工资表!B:B))</f>
        <v/>
      </c>
      <c r="K2160" s="126" t="str">
        <f t="shared" si="198"/>
        <v/>
      </c>
      <c r="L2160" s="126" t="str">
        <f t="shared" si="199"/>
        <v/>
      </c>
      <c r="M2160" s="126" t="str">
        <f>IF(Q2160="","",_xlfn.XLOOKUP(Q2160,立项!W:W,立项!H:H))</f>
        <v/>
      </c>
      <c r="N2160" s="130" t="str">
        <f t="shared" si="200"/>
        <v/>
      </c>
      <c r="O2160" s="130" t="str">
        <f t="shared" si="201"/>
        <v/>
      </c>
      <c r="P2160" s="131" t="str">
        <f t="shared" si="202"/>
        <v/>
      </c>
      <c r="Q2160" s="135" t="str">
        <f t="shared" si="203"/>
        <v/>
      </c>
      <c r="R2160" s="103"/>
      <c r="S2160" s="102"/>
      <c r="T2160" s="102"/>
      <c r="U2160" s="102"/>
    </row>
    <row r="2161" s="93" customFormat="1" customHeight="1" spans="2:21">
      <c r="B2161" s="94"/>
      <c r="C2161" s="95"/>
      <c r="D2161" s="95"/>
      <c r="E2161" s="95"/>
      <c r="F2161" s="96"/>
      <c r="G2161" s="97"/>
      <c r="H2161" s="98"/>
      <c r="I2161" s="129" t="str">
        <f>IF(B2161="","",_xlfn.XLOOKUP(N2161,#REF!,#REF!))</f>
        <v/>
      </c>
      <c r="J2161" s="126" t="str">
        <f>IF(B2161="","",_xlfn.XLOOKUP(N2161,#REF!,冷暖工资表!B:B))</f>
        <v/>
      </c>
      <c r="K2161" s="126" t="str">
        <f t="shared" si="198"/>
        <v/>
      </c>
      <c r="L2161" s="126" t="str">
        <f t="shared" si="199"/>
        <v/>
      </c>
      <c r="M2161" s="126" t="str">
        <f>IF(Q2161="","",_xlfn.XLOOKUP(Q2161,立项!W:W,立项!H:H))</f>
        <v/>
      </c>
      <c r="N2161" s="130" t="str">
        <f t="shared" si="200"/>
        <v/>
      </c>
      <c r="O2161" s="130" t="str">
        <f t="shared" si="201"/>
        <v/>
      </c>
      <c r="P2161" s="131" t="str">
        <f t="shared" si="202"/>
        <v/>
      </c>
      <c r="Q2161" s="135" t="str">
        <f t="shared" si="203"/>
        <v/>
      </c>
      <c r="R2161" s="103"/>
      <c r="S2161" s="102"/>
      <c r="T2161" s="102"/>
      <c r="U2161" s="102"/>
    </row>
    <row r="2162" s="93" customFormat="1" customHeight="1" spans="2:21">
      <c r="B2162" s="94"/>
      <c r="C2162" s="95"/>
      <c r="D2162" s="95"/>
      <c r="E2162" s="95"/>
      <c r="F2162" s="96"/>
      <c r="G2162" s="97"/>
      <c r="H2162" s="98"/>
      <c r="I2162" s="129" t="str">
        <f>IF(B2162="","",_xlfn.XLOOKUP(N2162,#REF!,#REF!))</f>
        <v/>
      </c>
      <c r="J2162" s="126" t="str">
        <f>IF(B2162="","",_xlfn.XLOOKUP(N2162,#REF!,冷暖工资表!B:B))</f>
        <v/>
      </c>
      <c r="K2162" s="126" t="str">
        <f t="shared" si="198"/>
        <v/>
      </c>
      <c r="L2162" s="126" t="str">
        <f t="shared" si="199"/>
        <v/>
      </c>
      <c r="M2162" s="126" t="str">
        <f>IF(Q2162="","",_xlfn.XLOOKUP(Q2162,立项!W:W,立项!H:H))</f>
        <v/>
      </c>
      <c r="N2162" s="130" t="str">
        <f t="shared" si="200"/>
        <v/>
      </c>
      <c r="O2162" s="130" t="str">
        <f t="shared" si="201"/>
        <v/>
      </c>
      <c r="P2162" s="131" t="str">
        <f t="shared" si="202"/>
        <v/>
      </c>
      <c r="Q2162" s="135" t="str">
        <f t="shared" si="203"/>
        <v/>
      </c>
      <c r="R2162" s="103"/>
      <c r="S2162" s="102"/>
      <c r="T2162" s="102"/>
      <c r="U2162" s="102"/>
    </row>
    <row r="2163" s="93" customFormat="1" customHeight="1" spans="2:21">
      <c r="B2163" s="94"/>
      <c r="C2163" s="95"/>
      <c r="D2163" s="95"/>
      <c r="E2163" s="95"/>
      <c r="F2163" s="96"/>
      <c r="G2163" s="97"/>
      <c r="H2163" s="98"/>
      <c r="I2163" s="129" t="str">
        <f>IF(B2163="","",_xlfn.XLOOKUP(N2163,#REF!,#REF!))</f>
        <v/>
      </c>
      <c r="J2163" s="126" t="str">
        <f>IF(B2163="","",_xlfn.XLOOKUP(N2163,#REF!,冷暖工资表!B:B))</f>
        <v/>
      </c>
      <c r="K2163" s="126" t="str">
        <f t="shared" si="198"/>
        <v/>
      </c>
      <c r="L2163" s="126" t="str">
        <f t="shared" si="199"/>
        <v/>
      </c>
      <c r="M2163" s="126" t="str">
        <f>IF(Q2163="","",_xlfn.XLOOKUP(Q2163,立项!W:W,立项!H:H))</f>
        <v/>
      </c>
      <c r="N2163" s="130" t="str">
        <f t="shared" si="200"/>
        <v/>
      </c>
      <c r="O2163" s="130" t="str">
        <f t="shared" si="201"/>
        <v/>
      </c>
      <c r="P2163" s="131" t="str">
        <f t="shared" si="202"/>
        <v/>
      </c>
      <c r="Q2163" s="135" t="str">
        <f t="shared" si="203"/>
        <v/>
      </c>
      <c r="R2163" s="103"/>
      <c r="S2163" s="102"/>
      <c r="T2163" s="102"/>
      <c r="U2163" s="102"/>
    </row>
    <row r="2164" s="93" customFormat="1" customHeight="1" spans="2:21">
      <c r="B2164" s="94"/>
      <c r="C2164" s="95"/>
      <c r="D2164" s="95"/>
      <c r="E2164" s="95"/>
      <c r="F2164" s="96"/>
      <c r="G2164" s="97"/>
      <c r="H2164" s="98"/>
      <c r="I2164" s="129" t="str">
        <f>IF(B2164="","",_xlfn.XLOOKUP(N2164,#REF!,#REF!))</f>
        <v/>
      </c>
      <c r="J2164" s="126" t="str">
        <f>IF(B2164="","",_xlfn.XLOOKUP(N2164,#REF!,冷暖工资表!B:B))</f>
        <v/>
      </c>
      <c r="K2164" s="126" t="str">
        <f t="shared" si="198"/>
        <v/>
      </c>
      <c r="L2164" s="126" t="str">
        <f t="shared" si="199"/>
        <v/>
      </c>
      <c r="M2164" s="126" t="str">
        <f>IF(Q2164="","",_xlfn.XLOOKUP(Q2164,立项!W:W,立项!H:H))</f>
        <v/>
      </c>
      <c r="N2164" s="130" t="str">
        <f t="shared" si="200"/>
        <v/>
      </c>
      <c r="O2164" s="130" t="str">
        <f t="shared" si="201"/>
        <v/>
      </c>
      <c r="P2164" s="131" t="str">
        <f t="shared" si="202"/>
        <v/>
      </c>
      <c r="Q2164" s="135" t="str">
        <f t="shared" si="203"/>
        <v/>
      </c>
      <c r="R2164" s="103"/>
      <c r="S2164" s="102"/>
      <c r="T2164" s="102"/>
      <c r="U2164" s="102"/>
    </row>
    <row r="2165" s="93" customFormat="1" customHeight="1" spans="2:21">
      <c r="B2165" s="94"/>
      <c r="C2165" s="95"/>
      <c r="D2165" s="95"/>
      <c r="E2165" s="95"/>
      <c r="F2165" s="96"/>
      <c r="G2165" s="97"/>
      <c r="H2165" s="98"/>
      <c r="I2165" s="129" t="str">
        <f>IF(B2165="","",_xlfn.XLOOKUP(N2165,#REF!,#REF!))</f>
        <v/>
      </c>
      <c r="J2165" s="126" t="str">
        <f>IF(B2165="","",_xlfn.XLOOKUP(N2165,#REF!,冷暖工资表!B:B))</f>
        <v/>
      </c>
      <c r="K2165" s="126" t="str">
        <f t="shared" si="198"/>
        <v/>
      </c>
      <c r="L2165" s="126" t="str">
        <f t="shared" si="199"/>
        <v/>
      </c>
      <c r="M2165" s="126" t="str">
        <f>IF(Q2165="","",_xlfn.XLOOKUP(Q2165,立项!W:W,立项!H:H))</f>
        <v/>
      </c>
      <c r="N2165" s="130" t="str">
        <f t="shared" si="200"/>
        <v/>
      </c>
      <c r="O2165" s="130" t="str">
        <f t="shared" si="201"/>
        <v/>
      </c>
      <c r="P2165" s="131" t="str">
        <f t="shared" si="202"/>
        <v/>
      </c>
      <c r="Q2165" s="135" t="str">
        <f t="shared" si="203"/>
        <v/>
      </c>
      <c r="R2165" s="103"/>
      <c r="S2165" s="102"/>
      <c r="T2165" s="102"/>
      <c r="U2165" s="102"/>
    </row>
    <row r="2166" s="93" customFormat="1" customHeight="1" spans="2:21">
      <c r="B2166" s="94"/>
      <c r="C2166" s="95"/>
      <c r="D2166" s="95"/>
      <c r="E2166" s="95"/>
      <c r="F2166" s="96"/>
      <c r="G2166" s="97"/>
      <c r="H2166" s="98"/>
      <c r="I2166" s="129" t="str">
        <f>IF(B2166="","",_xlfn.XLOOKUP(N2166,#REF!,#REF!))</f>
        <v/>
      </c>
      <c r="J2166" s="126" t="str">
        <f>IF(B2166="","",_xlfn.XLOOKUP(N2166,#REF!,冷暖工资表!B:B))</f>
        <v/>
      </c>
      <c r="K2166" s="126" t="str">
        <f t="shared" si="198"/>
        <v/>
      </c>
      <c r="L2166" s="126" t="str">
        <f t="shared" si="199"/>
        <v/>
      </c>
      <c r="M2166" s="126" t="str">
        <f>IF(Q2166="","",_xlfn.XLOOKUP(Q2166,立项!W:W,立项!H:H))</f>
        <v/>
      </c>
      <c r="N2166" s="130" t="str">
        <f t="shared" si="200"/>
        <v/>
      </c>
      <c r="O2166" s="130" t="str">
        <f t="shared" si="201"/>
        <v/>
      </c>
      <c r="P2166" s="131" t="str">
        <f t="shared" si="202"/>
        <v/>
      </c>
      <c r="Q2166" s="135" t="str">
        <f t="shared" si="203"/>
        <v/>
      </c>
      <c r="R2166" s="103"/>
      <c r="S2166" s="102"/>
      <c r="T2166" s="102"/>
      <c r="U2166" s="102"/>
    </row>
    <row r="2167" s="93" customFormat="1" customHeight="1" spans="2:21">
      <c r="B2167" s="94"/>
      <c r="C2167" s="95"/>
      <c r="D2167" s="95"/>
      <c r="E2167" s="95"/>
      <c r="F2167" s="96"/>
      <c r="G2167" s="97"/>
      <c r="H2167" s="98"/>
      <c r="I2167" s="129" t="str">
        <f>IF(B2167="","",_xlfn.XLOOKUP(N2167,#REF!,#REF!))</f>
        <v/>
      </c>
      <c r="J2167" s="126" t="str">
        <f>IF(B2167="","",_xlfn.XLOOKUP(N2167,#REF!,冷暖工资表!B:B))</f>
        <v/>
      </c>
      <c r="K2167" s="126" t="str">
        <f t="shared" si="198"/>
        <v/>
      </c>
      <c r="L2167" s="126" t="str">
        <f t="shared" si="199"/>
        <v/>
      </c>
      <c r="M2167" s="126" t="str">
        <f>IF(Q2167="","",_xlfn.XLOOKUP(Q2167,立项!W:W,立项!H:H))</f>
        <v/>
      </c>
      <c r="N2167" s="130" t="str">
        <f t="shared" si="200"/>
        <v/>
      </c>
      <c r="O2167" s="130" t="str">
        <f t="shared" si="201"/>
        <v/>
      </c>
      <c r="P2167" s="131" t="str">
        <f t="shared" si="202"/>
        <v/>
      </c>
      <c r="Q2167" s="135" t="str">
        <f t="shared" si="203"/>
        <v/>
      </c>
      <c r="R2167" s="103"/>
      <c r="S2167" s="102"/>
      <c r="T2167" s="102"/>
      <c r="U2167" s="102"/>
    </row>
    <row r="2168" s="93" customFormat="1" customHeight="1" spans="2:21">
      <c r="B2168" s="94"/>
      <c r="C2168" s="95"/>
      <c r="D2168" s="95"/>
      <c r="E2168" s="95"/>
      <c r="F2168" s="96"/>
      <c r="G2168" s="97"/>
      <c r="H2168" s="98"/>
      <c r="I2168" s="129" t="str">
        <f>IF(B2168="","",_xlfn.XLOOKUP(N2168,#REF!,#REF!))</f>
        <v/>
      </c>
      <c r="J2168" s="126" t="str">
        <f>IF(B2168="","",_xlfn.XLOOKUP(N2168,#REF!,冷暖工资表!B:B))</f>
        <v/>
      </c>
      <c r="K2168" s="126" t="str">
        <f t="shared" si="198"/>
        <v/>
      </c>
      <c r="L2168" s="126" t="str">
        <f t="shared" si="199"/>
        <v/>
      </c>
      <c r="M2168" s="126" t="str">
        <f>IF(Q2168="","",_xlfn.XLOOKUP(Q2168,立项!W:W,立项!H:H))</f>
        <v/>
      </c>
      <c r="N2168" s="130" t="str">
        <f t="shared" si="200"/>
        <v/>
      </c>
      <c r="O2168" s="130" t="str">
        <f t="shared" si="201"/>
        <v/>
      </c>
      <c r="P2168" s="131" t="str">
        <f t="shared" si="202"/>
        <v/>
      </c>
      <c r="Q2168" s="135" t="str">
        <f t="shared" si="203"/>
        <v/>
      </c>
      <c r="R2168" s="103"/>
      <c r="S2168" s="102"/>
      <c r="T2168" s="102"/>
      <c r="U2168" s="102"/>
    </row>
    <row r="2169" s="93" customFormat="1" customHeight="1" spans="2:21">
      <c r="B2169" s="94"/>
      <c r="C2169" s="95"/>
      <c r="D2169" s="95"/>
      <c r="E2169" s="95"/>
      <c r="F2169" s="96"/>
      <c r="G2169" s="97"/>
      <c r="H2169" s="98"/>
      <c r="I2169" s="129" t="str">
        <f>IF(B2169="","",_xlfn.XLOOKUP(N2169,#REF!,#REF!))</f>
        <v/>
      </c>
      <c r="J2169" s="126" t="str">
        <f>IF(B2169="","",_xlfn.XLOOKUP(N2169,#REF!,冷暖工资表!B:B))</f>
        <v/>
      </c>
      <c r="K2169" s="126" t="str">
        <f t="shared" si="198"/>
        <v/>
      </c>
      <c r="L2169" s="126" t="str">
        <f t="shared" si="199"/>
        <v/>
      </c>
      <c r="M2169" s="126" t="str">
        <f>IF(Q2169="","",_xlfn.XLOOKUP(Q2169,立项!W:W,立项!H:H))</f>
        <v/>
      </c>
      <c r="N2169" s="130" t="str">
        <f t="shared" si="200"/>
        <v/>
      </c>
      <c r="O2169" s="130" t="str">
        <f t="shared" si="201"/>
        <v/>
      </c>
      <c r="P2169" s="131" t="str">
        <f t="shared" si="202"/>
        <v/>
      </c>
      <c r="Q2169" s="135" t="str">
        <f t="shared" si="203"/>
        <v/>
      </c>
      <c r="R2169" s="103"/>
      <c r="S2169" s="102"/>
      <c r="T2169" s="102"/>
      <c r="U2169" s="102"/>
    </row>
    <row r="2170" s="93" customFormat="1" customHeight="1" spans="2:21">
      <c r="B2170" s="94"/>
      <c r="C2170" s="95"/>
      <c r="D2170" s="95"/>
      <c r="E2170" s="95"/>
      <c r="F2170" s="96"/>
      <c r="G2170" s="97"/>
      <c r="H2170" s="98"/>
      <c r="I2170" s="129" t="str">
        <f>IF(B2170="","",_xlfn.XLOOKUP(N2170,#REF!,#REF!))</f>
        <v/>
      </c>
      <c r="J2170" s="126" t="str">
        <f>IF(B2170="","",_xlfn.XLOOKUP(N2170,#REF!,冷暖工资表!B:B))</f>
        <v/>
      </c>
      <c r="K2170" s="126" t="str">
        <f t="shared" si="198"/>
        <v/>
      </c>
      <c r="L2170" s="126" t="str">
        <f t="shared" si="199"/>
        <v/>
      </c>
      <c r="M2170" s="126" t="str">
        <f>IF(Q2170="","",_xlfn.XLOOKUP(Q2170,立项!W:W,立项!H:H))</f>
        <v/>
      </c>
      <c r="N2170" s="130" t="str">
        <f t="shared" si="200"/>
        <v/>
      </c>
      <c r="O2170" s="130" t="str">
        <f t="shared" si="201"/>
        <v/>
      </c>
      <c r="P2170" s="131" t="str">
        <f t="shared" si="202"/>
        <v/>
      </c>
      <c r="Q2170" s="135" t="str">
        <f t="shared" si="203"/>
        <v/>
      </c>
      <c r="R2170" s="103"/>
      <c r="S2170" s="102"/>
      <c r="T2170" s="102"/>
      <c r="U2170" s="102"/>
    </row>
    <row r="2171" s="93" customFormat="1" customHeight="1" spans="2:21">
      <c r="B2171" s="94"/>
      <c r="C2171" s="95"/>
      <c r="D2171" s="95"/>
      <c r="E2171" s="95"/>
      <c r="F2171" s="96"/>
      <c r="G2171" s="97"/>
      <c r="H2171" s="98"/>
      <c r="I2171" s="129" t="str">
        <f>IF(B2171="","",_xlfn.XLOOKUP(N2171,#REF!,#REF!))</f>
        <v/>
      </c>
      <c r="J2171" s="126" t="str">
        <f>IF(B2171="","",_xlfn.XLOOKUP(N2171,#REF!,冷暖工资表!B:B))</f>
        <v/>
      </c>
      <c r="K2171" s="126" t="str">
        <f t="shared" si="198"/>
        <v/>
      </c>
      <c r="L2171" s="126" t="str">
        <f t="shared" si="199"/>
        <v/>
      </c>
      <c r="M2171" s="126" t="str">
        <f>IF(Q2171="","",_xlfn.XLOOKUP(Q2171,立项!W:W,立项!H:H))</f>
        <v/>
      </c>
      <c r="N2171" s="130" t="str">
        <f t="shared" si="200"/>
        <v/>
      </c>
      <c r="O2171" s="130" t="str">
        <f t="shared" si="201"/>
        <v/>
      </c>
      <c r="P2171" s="131" t="str">
        <f t="shared" si="202"/>
        <v/>
      </c>
      <c r="Q2171" s="135" t="str">
        <f t="shared" si="203"/>
        <v/>
      </c>
      <c r="R2171" s="103"/>
      <c r="S2171" s="102"/>
      <c r="T2171" s="102"/>
      <c r="U2171" s="102"/>
    </row>
    <row r="2172" s="93" customFormat="1" customHeight="1" spans="2:21">
      <c r="B2172" s="94"/>
      <c r="C2172" s="95"/>
      <c r="D2172" s="95"/>
      <c r="E2172" s="95"/>
      <c r="F2172" s="96"/>
      <c r="G2172" s="97"/>
      <c r="H2172" s="98"/>
      <c r="I2172" s="129" t="str">
        <f>IF(B2172="","",_xlfn.XLOOKUP(N2172,#REF!,#REF!))</f>
        <v/>
      </c>
      <c r="J2172" s="126" t="str">
        <f>IF(B2172="","",_xlfn.XLOOKUP(N2172,#REF!,冷暖工资表!B:B))</f>
        <v/>
      </c>
      <c r="K2172" s="126" t="str">
        <f t="shared" si="198"/>
        <v/>
      </c>
      <c r="L2172" s="126" t="str">
        <f t="shared" si="199"/>
        <v/>
      </c>
      <c r="M2172" s="126" t="str">
        <f>IF(Q2172="","",_xlfn.XLOOKUP(Q2172,立项!W:W,立项!H:H))</f>
        <v/>
      </c>
      <c r="N2172" s="130" t="str">
        <f t="shared" si="200"/>
        <v/>
      </c>
      <c r="O2172" s="130" t="str">
        <f t="shared" si="201"/>
        <v/>
      </c>
      <c r="P2172" s="131" t="str">
        <f t="shared" si="202"/>
        <v/>
      </c>
      <c r="Q2172" s="135" t="str">
        <f t="shared" si="203"/>
        <v/>
      </c>
      <c r="R2172" s="103"/>
      <c r="S2172" s="102"/>
      <c r="T2172" s="102"/>
      <c r="U2172" s="102"/>
    </row>
    <row r="2173" s="93" customFormat="1" customHeight="1" spans="2:21">
      <c r="B2173" s="94"/>
      <c r="C2173" s="95"/>
      <c r="D2173" s="95"/>
      <c r="E2173" s="95"/>
      <c r="F2173" s="96"/>
      <c r="G2173" s="97"/>
      <c r="H2173" s="98"/>
      <c r="I2173" s="129" t="str">
        <f>IF(B2173="","",_xlfn.XLOOKUP(N2173,#REF!,#REF!))</f>
        <v/>
      </c>
      <c r="J2173" s="126" t="str">
        <f>IF(B2173="","",_xlfn.XLOOKUP(N2173,#REF!,冷暖工资表!B:B))</f>
        <v/>
      </c>
      <c r="K2173" s="126" t="str">
        <f t="shared" si="198"/>
        <v/>
      </c>
      <c r="L2173" s="126" t="str">
        <f t="shared" si="199"/>
        <v/>
      </c>
      <c r="M2173" s="126" t="str">
        <f>IF(Q2173="","",_xlfn.XLOOKUP(Q2173,立项!W:W,立项!H:H))</f>
        <v/>
      </c>
      <c r="N2173" s="130" t="str">
        <f t="shared" si="200"/>
        <v/>
      </c>
      <c r="O2173" s="130" t="str">
        <f t="shared" si="201"/>
        <v/>
      </c>
      <c r="P2173" s="131" t="str">
        <f t="shared" si="202"/>
        <v/>
      </c>
      <c r="Q2173" s="135" t="str">
        <f t="shared" si="203"/>
        <v/>
      </c>
      <c r="R2173" s="103"/>
      <c r="S2173" s="102"/>
      <c r="T2173" s="102"/>
      <c r="U2173" s="102"/>
    </row>
    <row r="2174" s="93" customFormat="1" customHeight="1" spans="2:21">
      <c r="B2174" s="94"/>
      <c r="C2174" s="95"/>
      <c r="D2174" s="95"/>
      <c r="E2174" s="95"/>
      <c r="F2174" s="96"/>
      <c r="G2174" s="97"/>
      <c r="H2174" s="98"/>
      <c r="I2174" s="129" t="str">
        <f>IF(B2174="","",_xlfn.XLOOKUP(N2174,#REF!,#REF!))</f>
        <v/>
      </c>
      <c r="J2174" s="126" t="str">
        <f>IF(B2174="","",_xlfn.XLOOKUP(N2174,#REF!,冷暖工资表!B:B))</f>
        <v/>
      </c>
      <c r="K2174" s="126" t="str">
        <f t="shared" si="198"/>
        <v/>
      </c>
      <c r="L2174" s="126" t="str">
        <f t="shared" si="199"/>
        <v/>
      </c>
      <c r="M2174" s="126" t="str">
        <f>IF(Q2174="","",_xlfn.XLOOKUP(Q2174,立项!W:W,立项!H:H))</f>
        <v/>
      </c>
      <c r="N2174" s="130" t="str">
        <f t="shared" si="200"/>
        <v/>
      </c>
      <c r="O2174" s="130" t="str">
        <f t="shared" si="201"/>
        <v/>
      </c>
      <c r="P2174" s="131" t="str">
        <f t="shared" si="202"/>
        <v/>
      </c>
      <c r="Q2174" s="135" t="str">
        <f t="shared" si="203"/>
        <v/>
      </c>
      <c r="R2174" s="103"/>
      <c r="S2174" s="102"/>
      <c r="T2174" s="102"/>
      <c r="U2174" s="102"/>
    </row>
    <row r="2175" s="93" customFormat="1" customHeight="1" spans="2:21">
      <c r="B2175" s="94"/>
      <c r="C2175" s="95"/>
      <c r="D2175" s="95"/>
      <c r="E2175" s="95"/>
      <c r="F2175" s="96"/>
      <c r="G2175" s="97"/>
      <c r="H2175" s="98"/>
      <c r="I2175" s="129" t="str">
        <f>IF(B2175="","",_xlfn.XLOOKUP(N2175,#REF!,#REF!))</f>
        <v/>
      </c>
      <c r="J2175" s="126" t="str">
        <f>IF(B2175="","",_xlfn.XLOOKUP(N2175,#REF!,冷暖工资表!B:B))</f>
        <v/>
      </c>
      <c r="K2175" s="126" t="str">
        <f t="shared" si="198"/>
        <v/>
      </c>
      <c r="L2175" s="126" t="str">
        <f t="shared" si="199"/>
        <v/>
      </c>
      <c r="M2175" s="126" t="str">
        <f>IF(Q2175="","",_xlfn.XLOOKUP(Q2175,立项!W:W,立项!H:H))</f>
        <v/>
      </c>
      <c r="N2175" s="130" t="str">
        <f t="shared" si="200"/>
        <v/>
      </c>
      <c r="O2175" s="130" t="str">
        <f t="shared" si="201"/>
        <v/>
      </c>
      <c r="P2175" s="131" t="str">
        <f t="shared" si="202"/>
        <v/>
      </c>
      <c r="Q2175" s="135" t="str">
        <f t="shared" si="203"/>
        <v/>
      </c>
      <c r="R2175" s="103"/>
      <c r="S2175" s="102"/>
      <c r="T2175" s="102"/>
      <c r="U2175" s="102"/>
    </row>
    <row r="2176" s="93" customFormat="1" customHeight="1" spans="2:21">
      <c r="B2176" s="94"/>
      <c r="C2176" s="95"/>
      <c r="D2176" s="95"/>
      <c r="E2176" s="95"/>
      <c r="F2176" s="96"/>
      <c r="G2176" s="97"/>
      <c r="H2176" s="98"/>
      <c r="I2176" s="129" t="str">
        <f>IF(B2176="","",_xlfn.XLOOKUP(N2176,#REF!,#REF!))</f>
        <v/>
      </c>
      <c r="J2176" s="126" t="str">
        <f>IF(B2176="","",_xlfn.XLOOKUP(N2176,#REF!,冷暖工资表!B:B))</f>
        <v/>
      </c>
      <c r="K2176" s="126" t="str">
        <f t="shared" si="198"/>
        <v/>
      </c>
      <c r="L2176" s="126" t="str">
        <f t="shared" si="199"/>
        <v/>
      </c>
      <c r="M2176" s="126" t="str">
        <f>IF(Q2176="","",_xlfn.XLOOKUP(Q2176,立项!W:W,立项!H:H))</f>
        <v/>
      </c>
      <c r="N2176" s="130" t="str">
        <f t="shared" si="200"/>
        <v/>
      </c>
      <c r="O2176" s="130" t="str">
        <f t="shared" si="201"/>
        <v/>
      </c>
      <c r="P2176" s="131" t="str">
        <f t="shared" si="202"/>
        <v/>
      </c>
      <c r="Q2176" s="135" t="str">
        <f t="shared" si="203"/>
        <v/>
      </c>
      <c r="R2176" s="103"/>
      <c r="S2176" s="102"/>
      <c r="T2176" s="102"/>
      <c r="U2176" s="102"/>
    </row>
    <row r="2177" s="93" customFormat="1" customHeight="1" spans="2:21">
      <c r="B2177" s="94"/>
      <c r="C2177" s="95"/>
      <c r="D2177" s="95"/>
      <c r="E2177" s="95"/>
      <c r="F2177" s="96"/>
      <c r="G2177" s="97"/>
      <c r="H2177" s="98"/>
      <c r="I2177" s="129" t="str">
        <f>IF(B2177="","",_xlfn.XLOOKUP(N2177,#REF!,#REF!))</f>
        <v/>
      </c>
      <c r="J2177" s="126" t="str">
        <f>IF(B2177="","",_xlfn.XLOOKUP(N2177,#REF!,冷暖工资表!B:B))</f>
        <v/>
      </c>
      <c r="K2177" s="126" t="str">
        <f t="shared" si="198"/>
        <v/>
      </c>
      <c r="L2177" s="126" t="str">
        <f t="shared" si="199"/>
        <v/>
      </c>
      <c r="M2177" s="126" t="str">
        <f>IF(Q2177="","",_xlfn.XLOOKUP(Q2177,立项!W:W,立项!H:H))</f>
        <v/>
      </c>
      <c r="N2177" s="130" t="str">
        <f t="shared" si="200"/>
        <v/>
      </c>
      <c r="O2177" s="130" t="str">
        <f t="shared" si="201"/>
        <v/>
      </c>
      <c r="P2177" s="131" t="str">
        <f t="shared" si="202"/>
        <v/>
      </c>
      <c r="Q2177" s="135" t="str">
        <f t="shared" si="203"/>
        <v/>
      </c>
      <c r="R2177" s="103"/>
      <c r="S2177" s="102"/>
      <c r="T2177" s="102"/>
      <c r="U2177" s="102"/>
    </row>
    <row r="2178" s="93" customFormat="1" customHeight="1" spans="2:21">
      <c r="B2178" s="94"/>
      <c r="C2178" s="95"/>
      <c r="D2178" s="95"/>
      <c r="E2178" s="95"/>
      <c r="F2178" s="96"/>
      <c r="G2178" s="97"/>
      <c r="H2178" s="98"/>
      <c r="I2178" s="129" t="str">
        <f>IF(B2178="","",_xlfn.XLOOKUP(N2178,#REF!,#REF!))</f>
        <v/>
      </c>
      <c r="J2178" s="126" t="str">
        <f>IF(B2178="","",_xlfn.XLOOKUP(N2178,#REF!,冷暖工资表!B:B))</f>
        <v/>
      </c>
      <c r="K2178" s="126" t="str">
        <f t="shared" ref="K2178:K2241" si="204">IF(F2178="","",F2178-L2178)</f>
        <v/>
      </c>
      <c r="L2178" s="126" t="str">
        <f t="shared" ref="L2178:L2241" si="205">IF(F2178="","",F2178*G2178/(1+G2178))</f>
        <v/>
      </c>
      <c r="M2178" s="126" t="str">
        <f>IF(Q2178="","",_xlfn.XLOOKUP(Q2178,立项!W:W,立项!H:H))</f>
        <v/>
      </c>
      <c r="N2178" s="130" t="str">
        <f t="shared" ref="N2178:N2241" si="206">IF(H2178="","",LEFT(B2178,7))</f>
        <v/>
      </c>
      <c r="O2178" s="130" t="str">
        <f t="shared" ref="O2178:O2241" si="207">IF(H2178="","",MONTH(H2178))</f>
        <v/>
      </c>
      <c r="P2178" s="131" t="str">
        <f t="shared" ref="P2178:P2241" si="208">IF(H2178="","",DAY(H2178))</f>
        <v/>
      </c>
      <c r="Q2178" s="135" t="str">
        <f t="shared" ref="Q2178:Q2241" si="209">IF(B2178="","",MID(B2178,9,16))</f>
        <v/>
      </c>
      <c r="R2178" s="103"/>
      <c r="S2178" s="102"/>
      <c r="T2178" s="102"/>
      <c r="U2178" s="102"/>
    </row>
    <row r="2179" s="93" customFormat="1" customHeight="1" spans="2:21">
      <c r="B2179" s="94"/>
      <c r="C2179" s="95"/>
      <c r="D2179" s="95"/>
      <c r="E2179" s="95"/>
      <c r="F2179" s="96"/>
      <c r="G2179" s="97"/>
      <c r="H2179" s="98"/>
      <c r="I2179" s="129" t="str">
        <f>IF(B2179="","",_xlfn.XLOOKUP(N2179,#REF!,#REF!))</f>
        <v/>
      </c>
      <c r="J2179" s="126" t="str">
        <f>IF(B2179="","",_xlfn.XLOOKUP(N2179,#REF!,冷暖工资表!B:B))</f>
        <v/>
      </c>
      <c r="K2179" s="126" t="str">
        <f t="shared" si="204"/>
        <v/>
      </c>
      <c r="L2179" s="126" t="str">
        <f t="shared" si="205"/>
        <v/>
      </c>
      <c r="M2179" s="126" t="str">
        <f>IF(Q2179="","",_xlfn.XLOOKUP(Q2179,立项!W:W,立项!H:H))</f>
        <v/>
      </c>
      <c r="N2179" s="130" t="str">
        <f t="shared" si="206"/>
        <v/>
      </c>
      <c r="O2179" s="130" t="str">
        <f t="shared" si="207"/>
        <v/>
      </c>
      <c r="P2179" s="131" t="str">
        <f t="shared" si="208"/>
        <v/>
      </c>
      <c r="Q2179" s="135" t="str">
        <f t="shared" si="209"/>
        <v/>
      </c>
      <c r="R2179" s="103"/>
      <c r="S2179" s="102"/>
      <c r="T2179" s="102"/>
      <c r="U2179" s="102"/>
    </row>
    <row r="2180" s="93" customFormat="1" customHeight="1" spans="2:21">
      <c r="B2180" s="94"/>
      <c r="C2180" s="95"/>
      <c r="D2180" s="95"/>
      <c r="E2180" s="95"/>
      <c r="F2180" s="96"/>
      <c r="G2180" s="97"/>
      <c r="H2180" s="98"/>
      <c r="I2180" s="129" t="str">
        <f>IF(B2180="","",_xlfn.XLOOKUP(N2180,#REF!,#REF!))</f>
        <v/>
      </c>
      <c r="J2180" s="126" t="str">
        <f>IF(B2180="","",_xlfn.XLOOKUP(N2180,#REF!,冷暖工资表!B:B))</f>
        <v/>
      </c>
      <c r="K2180" s="126" t="str">
        <f t="shared" si="204"/>
        <v/>
      </c>
      <c r="L2180" s="126" t="str">
        <f t="shared" si="205"/>
        <v/>
      </c>
      <c r="M2180" s="126" t="str">
        <f>IF(Q2180="","",_xlfn.XLOOKUP(Q2180,立项!W:W,立项!H:H))</f>
        <v/>
      </c>
      <c r="N2180" s="130" t="str">
        <f t="shared" si="206"/>
        <v/>
      </c>
      <c r="O2180" s="130" t="str">
        <f t="shared" si="207"/>
        <v/>
      </c>
      <c r="P2180" s="131" t="str">
        <f t="shared" si="208"/>
        <v/>
      </c>
      <c r="Q2180" s="135" t="str">
        <f t="shared" si="209"/>
        <v/>
      </c>
      <c r="R2180" s="103"/>
      <c r="S2180" s="102"/>
      <c r="T2180" s="102"/>
      <c r="U2180" s="102"/>
    </row>
    <row r="2181" s="93" customFormat="1" customHeight="1" spans="2:21">
      <c r="B2181" s="94"/>
      <c r="C2181" s="95"/>
      <c r="D2181" s="95"/>
      <c r="E2181" s="95"/>
      <c r="F2181" s="96"/>
      <c r="G2181" s="97"/>
      <c r="H2181" s="98"/>
      <c r="I2181" s="129" t="str">
        <f>IF(B2181="","",_xlfn.XLOOKUP(N2181,#REF!,#REF!))</f>
        <v/>
      </c>
      <c r="J2181" s="126" t="str">
        <f>IF(B2181="","",_xlfn.XLOOKUP(N2181,#REF!,冷暖工资表!B:B))</f>
        <v/>
      </c>
      <c r="K2181" s="126" t="str">
        <f t="shared" si="204"/>
        <v/>
      </c>
      <c r="L2181" s="126" t="str">
        <f t="shared" si="205"/>
        <v/>
      </c>
      <c r="M2181" s="126" t="str">
        <f>IF(Q2181="","",_xlfn.XLOOKUP(Q2181,立项!W:W,立项!H:H))</f>
        <v/>
      </c>
      <c r="N2181" s="130" t="str">
        <f t="shared" si="206"/>
        <v/>
      </c>
      <c r="O2181" s="130" t="str">
        <f t="shared" si="207"/>
        <v/>
      </c>
      <c r="P2181" s="131" t="str">
        <f t="shared" si="208"/>
        <v/>
      </c>
      <c r="Q2181" s="135" t="str">
        <f t="shared" si="209"/>
        <v/>
      </c>
      <c r="R2181" s="103"/>
      <c r="S2181" s="102"/>
      <c r="T2181" s="102"/>
      <c r="U2181" s="102"/>
    </row>
    <row r="2182" s="93" customFormat="1" customHeight="1" spans="2:21">
      <c r="B2182" s="94"/>
      <c r="C2182" s="95"/>
      <c r="D2182" s="95"/>
      <c r="E2182" s="95"/>
      <c r="F2182" s="96"/>
      <c r="G2182" s="97"/>
      <c r="H2182" s="98"/>
      <c r="I2182" s="129" t="str">
        <f>IF(B2182="","",_xlfn.XLOOKUP(N2182,#REF!,#REF!))</f>
        <v/>
      </c>
      <c r="J2182" s="126" t="str">
        <f>IF(B2182="","",_xlfn.XLOOKUP(N2182,#REF!,冷暖工资表!B:B))</f>
        <v/>
      </c>
      <c r="K2182" s="126" t="str">
        <f t="shared" si="204"/>
        <v/>
      </c>
      <c r="L2182" s="126" t="str">
        <f t="shared" si="205"/>
        <v/>
      </c>
      <c r="M2182" s="126" t="str">
        <f>IF(Q2182="","",_xlfn.XLOOKUP(Q2182,立项!W:W,立项!H:H))</f>
        <v/>
      </c>
      <c r="N2182" s="130" t="str">
        <f t="shared" si="206"/>
        <v/>
      </c>
      <c r="O2182" s="130" t="str">
        <f t="shared" si="207"/>
        <v/>
      </c>
      <c r="P2182" s="131" t="str">
        <f t="shared" si="208"/>
        <v/>
      </c>
      <c r="Q2182" s="135" t="str">
        <f t="shared" si="209"/>
        <v/>
      </c>
      <c r="R2182" s="103"/>
      <c r="S2182" s="102"/>
      <c r="T2182" s="102"/>
      <c r="U2182" s="102"/>
    </row>
    <row r="2183" s="93" customFormat="1" customHeight="1" spans="2:21">
      <c r="B2183" s="94"/>
      <c r="C2183" s="95"/>
      <c r="D2183" s="95"/>
      <c r="E2183" s="95"/>
      <c r="F2183" s="96"/>
      <c r="G2183" s="97"/>
      <c r="H2183" s="98"/>
      <c r="I2183" s="129" t="str">
        <f>IF(B2183="","",_xlfn.XLOOKUP(N2183,#REF!,#REF!))</f>
        <v/>
      </c>
      <c r="J2183" s="126" t="str">
        <f>IF(B2183="","",_xlfn.XLOOKUP(N2183,#REF!,冷暖工资表!B:B))</f>
        <v/>
      </c>
      <c r="K2183" s="126" t="str">
        <f t="shared" si="204"/>
        <v/>
      </c>
      <c r="L2183" s="126" t="str">
        <f t="shared" si="205"/>
        <v/>
      </c>
      <c r="M2183" s="126" t="str">
        <f>IF(Q2183="","",_xlfn.XLOOKUP(Q2183,立项!W:W,立项!H:H))</f>
        <v/>
      </c>
      <c r="N2183" s="130" t="str">
        <f t="shared" si="206"/>
        <v/>
      </c>
      <c r="O2183" s="130" t="str">
        <f t="shared" si="207"/>
        <v/>
      </c>
      <c r="P2183" s="131" t="str">
        <f t="shared" si="208"/>
        <v/>
      </c>
      <c r="Q2183" s="135" t="str">
        <f t="shared" si="209"/>
        <v/>
      </c>
      <c r="R2183" s="103"/>
      <c r="S2183" s="102"/>
      <c r="T2183" s="102"/>
      <c r="U2183" s="102"/>
    </row>
    <row r="2184" s="93" customFormat="1" customHeight="1" spans="2:21">
      <c r="B2184" s="94"/>
      <c r="C2184" s="95"/>
      <c r="D2184" s="95"/>
      <c r="E2184" s="95"/>
      <c r="F2184" s="96"/>
      <c r="G2184" s="97"/>
      <c r="H2184" s="98"/>
      <c r="I2184" s="129" t="str">
        <f>IF(B2184="","",_xlfn.XLOOKUP(N2184,#REF!,#REF!))</f>
        <v/>
      </c>
      <c r="J2184" s="126" t="str">
        <f>IF(B2184="","",_xlfn.XLOOKUP(N2184,#REF!,冷暖工资表!B:B))</f>
        <v/>
      </c>
      <c r="K2184" s="126" t="str">
        <f t="shared" si="204"/>
        <v/>
      </c>
      <c r="L2184" s="126" t="str">
        <f t="shared" si="205"/>
        <v/>
      </c>
      <c r="M2184" s="126" t="str">
        <f>IF(Q2184="","",_xlfn.XLOOKUP(Q2184,立项!W:W,立项!H:H))</f>
        <v/>
      </c>
      <c r="N2184" s="130" t="str">
        <f t="shared" si="206"/>
        <v/>
      </c>
      <c r="O2184" s="130" t="str">
        <f t="shared" si="207"/>
        <v/>
      </c>
      <c r="P2184" s="131" t="str">
        <f t="shared" si="208"/>
        <v/>
      </c>
      <c r="Q2184" s="135" t="str">
        <f t="shared" si="209"/>
        <v/>
      </c>
      <c r="R2184" s="103"/>
      <c r="S2184" s="102"/>
      <c r="T2184" s="102"/>
      <c r="U2184" s="102"/>
    </row>
    <row r="2185" s="93" customFormat="1" customHeight="1" spans="2:21">
      <c r="B2185" s="94"/>
      <c r="C2185" s="95"/>
      <c r="D2185" s="95"/>
      <c r="E2185" s="95"/>
      <c r="F2185" s="96"/>
      <c r="G2185" s="97"/>
      <c r="H2185" s="98"/>
      <c r="I2185" s="129" t="str">
        <f>IF(B2185="","",_xlfn.XLOOKUP(N2185,#REF!,#REF!))</f>
        <v/>
      </c>
      <c r="J2185" s="126" t="str">
        <f>IF(B2185="","",_xlfn.XLOOKUP(N2185,#REF!,冷暖工资表!B:B))</f>
        <v/>
      </c>
      <c r="K2185" s="126" t="str">
        <f t="shared" si="204"/>
        <v/>
      </c>
      <c r="L2185" s="126" t="str">
        <f t="shared" si="205"/>
        <v/>
      </c>
      <c r="M2185" s="126" t="str">
        <f>IF(Q2185="","",_xlfn.XLOOKUP(Q2185,立项!W:W,立项!H:H))</f>
        <v/>
      </c>
      <c r="N2185" s="130" t="str">
        <f t="shared" si="206"/>
        <v/>
      </c>
      <c r="O2185" s="130" t="str">
        <f t="shared" si="207"/>
        <v/>
      </c>
      <c r="P2185" s="131" t="str">
        <f t="shared" si="208"/>
        <v/>
      </c>
      <c r="Q2185" s="135" t="str">
        <f t="shared" si="209"/>
        <v/>
      </c>
      <c r="R2185" s="103"/>
      <c r="S2185" s="102"/>
      <c r="T2185" s="102"/>
      <c r="U2185" s="102"/>
    </row>
    <row r="2186" s="93" customFormat="1" customHeight="1" spans="2:21">
      <c r="B2186" s="94"/>
      <c r="C2186" s="95"/>
      <c r="D2186" s="95"/>
      <c r="E2186" s="95"/>
      <c r="F2186" s="96"/>
      <c r="G2186" s="97"/>
      <c r="H2186" s="98"/>
      <c r="I2186" s="129" t="str">
        <f>IF(B2186="","",_xlfn.XLOOKUP(N2186,#REF!,#REF!))</f>
        <v/>
      </c>
      <c r="J2186" s="126" t="str">
        <f>IF(B2186="","",_xlfn.XLOOKUP(N2186,#REF!,冷暖工资表!B:B))</f>
        <v/>
      </c>
      <c r="K2186" s="126" t="str">
        <f t="shared" si="204"/>
        <v/>
      </c>
      <c r="L2186" s="126" t="str">
        <f t="shared" si="205"/>
        <v/>
      </c>
      <c r="M2186" s="126" t="str">
        <f>IF(Q2186="","",_xlfn.XLOOKUP(Q2186,立项!W:W,立项!H:H))</f>
        <v/>
      </c>
      <c r="N2186" s="130" t="str">
        <f t="shared" si="206"/>
        <v/>
      </c>
      <c r="O2186" s="130" t="str">
        <f t="shared" si="207"/>
        <v/>
      </c>
      <c r="P2186" s="131" t="str">
        <f t="shared" si="208"/>
        <v/>
      </c>
      <c r="Q2186" s="135" t="str">
        <f t="shared" si="209"/>
        <v/>
      </c>
      <c r="R2186" s="103"/>
      <c r="S2186" s="102"/>
      <c r="T2186" s="102"/>
      <c r="U2186" s="102"/>
    </row>
    <row r="2187" s="93" customFormat="1" customHeight="1" spans="2:21">
      <c r="B2187" s="94"/>
      <c r="C2187" s="95"/>
      <c r="D2187" s="95"/>
      <c r="E2187" s="95"/>
      <c r="F2187" s="96"/>
      <c r="G2187" s="97"/>
      <c r="H2187" s="98"/>
      <c r="I2187" s="129" t="str">
        <f>IF(B2187="","",_xlfn.XLOOKUP(N2187,#REF!,#REF!))</f>
        <v/>
      </c>
      <c r="J2187" s="126" t="str">
        <f>IF(B2187="","",_xlfn.XLOOKUP(N2187,#REF!,冷暖工资表!B:B))</f>
        <v/>
      </c>
      <c r="K2187" s="126" t="str">
        <f t="shared" si="204"/>
        <v/>
      </c>
      <c r="L2187" s="126" t="str">
        <f t="shared" si="205"/>
        <v/>
      </c>
      <c r="M2187" s="126" t="str">
        <f>IF(Q2187="","",_xlfn.XLOOKUP(Q2187,立项!W:W,立项!H:H))</f>
        <v/>
      </c>
      <c r="N2187" s="130" t="str">
        <f t="shared" si="206"/>
        <v/>
      </c>
      <c r="O2187" s="130" t="str">
        <f t="shared" si="207"/>
        <v/>
      </c>
      <c r="P2187" s="131" t="str">
        <f t="shared" si="208"/>
        <v/>
      </c>
      <c r="Q2187" s="135" t="str">
        <f t="shared" si="209"/>
        <v/>
      </c>
      <c r="R2187" s="103"/>
      <c r="S2187" s="102"/>
      <c r="T2187" s="102"/>
      <c r="U2187" s="102"/>
    </row>
    <row r="2188" s="93" customFormat="1" customHeight="1" spans="2:21">
      <c r="B2188" s="94"/>
      <c r="C2188" s="95"/>
      <c r="D2188" s="95"/>
      <c r="E2188" s="95"/>
      <c r="F2188" s="96"/>
      <c r="G2188" s="97"/>
      <c r="H2188" s="98"/>
      <c r="I2188" s="129" t="str">
        <f>IF(B2188="","",_xlfn.XLOOKUP(N2188,#REF!,#REF!))</f>
        <v/>
      </c>
      <c r="J2188" s="126" t="str">
        <f>IF(B2188="","",_xlfn.XLOOKUP(N2188,#REF!,冷暖工资表!B:B))</f>
        <v/>
      </c>
      <c r="K2188" s="126" t="str">
        <f t="shared" si="204"/>
        <v/>
      </c>
      <c r="L2188" s="126" t="str">
        <f t="shared" si="205"/>
        <v/>
      </c>
      <c r="M2188" s="126" t="str">
        <f>IF(Q2188="","",_xlfn.XLOOKUP(Q2188,立项!W:W,立项!H:H))</f>
        <v/>
      </c>
      <c r="N2188" s="130" t="str">
        <f t="shared" si="206"/>
        <v/>
      </c>
      <c r="O2188" s="130" t="str">
        <f t="shared" si="207"/>
        <v/>
      </c>
      <c r="P2188" s="131" t="str">
        <f t="shared" si="208"/>
        <v/>
      </c>
      <c r="Q2188" s="135" t="str">
        <f t="shared" si="209"/>
        <v/>
      </c>
      <c r="R2188" s="103"/>
      <c r="S2188" s="102"/>
      <c r="T2188" s="102"/>
      <c r="U2188" s="102"/>
    </row>
    <row r="2189" s="93" customFormat="1" customHeight="1" spans="2:21">
      <c r="B2189" s="94"/>
      <c r="C2189" s="95"/>
      <c r="D2189" s="95"/>
      <c r="E2189" s="95"/>
      <c r="F2189" s="96"/>
      <c r="G2189" s="97"/>
      <c r="H2189" s="98"/>
      <c r="I2189" s="129" t="str">
        <f>IF(B2189="","",_xlfn.XLOOKUP(N2189,#REF!,#REF!))</f>
        <v/>
      </c>
      <c r="J2189" s="126" t="str">
        <f>IF(B2189="","",_xlfn.XLOOKUP(N2189,#REF!,冷暖工资表!B:B))</f>
        <v/>
      </c>
      <c r="K2189" s="126" t="str">
        <f t="shared" si="204"/>
        <v/>
      </c>
      <c r="L2189" s="126" t="str">
        <f t="shared" si="205"/>
        <v/>
      </c>
      <c r="M2189" s="126" t="str">
        <f>IF(Q2189="","",_xlfn.XLOOKUP(Q2189,立项!W:W,立项!H:H))</f>
        <v/>
      </c>
      <c r="N2189" s="130" t="str">
        <f t="shared" si="206"/>
        <v/>
      </c>
      <c r="O2189" s="130" t="str">
        <f t="shared" si="207"/>
        <v/>
      </c>
      <c r="P2189" s="131" t="str">
        <f t="shared" si="208"/>
        <v/>
      </c>
      <c r="Q2189" s="135" t="str">
        <f t="shared" si="209"/>
        <v/>
      </c>
      <c r="R2189" s="103"/>
      <c r="S2189" s="102"/>
      <c r="T2189" s="102"/>
      <c r="U2189" s="102"/>
    </row>
    <row r="2190" s="93" customFormat="1" customHeight="1" spans="2:21">
      <c r="B2190" s="94"/>
      <c r="C2190" s="95"/>
      <c r="D2190" s="95"/>
      <c r="E2190" s="95"/>
      <c r="F2190" s="96"/>
      <c r="G2190" s="97"/>
      <c r="H2190" s="98"/>
      <c r="I2190" s="129" t="str">
        <f>IF(B2190="","",_xlfn.XLOOKUP(N2190,#REF!,#REF!))</f>
        <v/>
      </c>
      <c r="J2190" s="126" t="str">
        <f>IF(B2190="","",_xlfn.XLOOKUP(N2190,#REF!,冷暖工资表!B:B))</f>
        <v/>
      </c>
      <c r="K2190" s="126" t="str">
        <f t="shared" si="204"/>
        <v/>
      </c>
      <c r="L2190" s="126" t="str">
        <f t="shared" si="205"/>
        <v/>
      </c>
      <c r="M2190" s="126" t="str">
        <f>IF(Q2190="","",_xlfn.XLOOKUP(Q2190,立项!W:W,立项!H:H))</f>
        <v/>
      </c>
      <c r="N2190" s="130" t="str">
        <f t="shared" si="206"/>
        <v/>
      </c>
      <c r="O2190" s="130" t="str">
        <f t="shared" si="207"/>
        <v/>
      </c>
      <c r="P2190" s="131" t="str">
        <f t="shared" si="208"/>
        <v/>
      </c>
      <c r="Q2190" s="135" t="str">
        <f t="shared" si="209"/>
        <v/>
      </c>
      <c r="R2190" s="103"/>
      <c r="S2190" s="102"/>
      <c r="T2190" s="102"/>
      <c r="U2190" s="102"/>
    </row>
    <row r="2191" s="93" customFormat="1" customHeight="1" spans="2:21">
      <c r="B2191" s="94"/>
      <c r="C2191" s="95"/>
      <c r="D2191" s="95"/>
      <c r="E2191" s="95"/>
      <c r="F2191" s="96"/>
      <c r="G2191" s="97"/>
      <c r="H2191" s="98"/>
      <c r="I2191" s="129" t="str">
        <f>IF(B2191="","",_xlfn.XLOOKUP(N2191,#REF!,#REF!))</f>
        <v/>
      </c>
      <c r="J2191" s="126" t="str">
        <f>IF(B2191="","",_xlfn.XLOOKUP(N2191,#REF!,冷暖工资表!B:B))</f>
        <v/>
      </c>
      <c r="K2191" s="126" t="str">
        <f t="shared" si="204"/>
        <v/>
      </c>
      <c r="L2191" s="126" t="str">
        <f t="shared" si="205"/>
        <v/>
      </c>
      <c r="M2191" s="126" t="str">
        <f>IF(Q2191="","",_xlfn.XLOOKUP(Q2191,立项!W:W,立项!H:H))</f>
        <v/>
      </c>
      <c r="N2191" s="130" t="str">
        <f t="shared" si="206"/>
        <v/>
      </c>
      <c r="O2191" s="130" t="str">
        <f t="shared" si="207"/>
        <v/>
      </c>
      <c r="P2191" s="131" t="str">
        <f t="shared" si="208"/>
        <v/>
      </c>
      <c r="Q2191" s="135" t="str">
        <f t="shared" si="209"/>
        <v/>
      </c>
      <c r="R2191" s="103"/>
      <c r="S2191" s="102"/>
      <c r="T2191" s="102"/>
      <c r="U2191" s="102"/>
    </row>
    <row r="2192" s="93" customFormat="1" customHeight="1" spans="2:21">
      <c r="B2192" s="94"/>
      <c r="C2192" s="95"/>
      <c r="D2192" s="95"/>
      <c r="E2192" s="95"/>
      <c r="F2192" s="96"/>
      <c r="G2192" s="97"/>
      <c r="H2192" s="98"/>
      <c r="I2192" s="129" t="str">
        <f>IF(B2192="","",_xlfn.XLOOKUP(N2192,#REF!,#REF!))</f>
        <v/>
      </c>
      <c r="J2192" s="126" t="str">
        <f>IF(B2192="","",_xlfn.XLOOKUP(N2192,#REF!,冷暖工资表!B:B))</f>
        <v/>
      </c>
      <c r="K2192" s="126" t="str">
        <f t="shared" si="204"/>
        <v/>
      </c>
      <c r="L2192" s="126" t="str">
        <f t="shared" si="205"/>
        <v/>
      </c>
      <c r="M2192" s="126" t="str">
        <f>IF(Q2192="","",_xlfn.XLOOKUP(Q2192,立项!W:W,立项!H:H))</f>
        <v/>
      </c>
      <c r="N2192" s="130" t="str">
        <f t="shared" si="206"/>
        <v/>
      </c>
      <c r="O2192" s="130" t="str">
        <f t="shared" si="207"/>
        <v/>
      </c>
      <c r="P2192" s="131" t="str">
        <f t="shared" si="208"/>
        <v/>
      </c>
      <c r="Q2192" s="135" t="str">
        <f t="shared" si="209"/>
        <v/>
      </c>
      <c r="R2192" s="103"/>
      <c r="S2192" s="102"/>
      <c r="T2192" s="102"/>
      <c r="U2192" s="102"/>
    </row>
    <row r="2193" s="93" customFormat="1" customHeight="1" spans="2:21">
      <c r="B2193" s="94"/>
      <c r="C2193" s="95"/>
      <c r="D2193" s="95"/>
      <c r="E2193" s="95"/>
      <c r="F2193" s="96"/>
      <c r="G2193" s="97"/>
      <c r="H2193" s="98"/>
      <c r="I2193" s="129" t="str">
        <f>IF(B2193="","",_xlfn.XLOOKUP(N2193,#REF!,#REF!))</f>
        <v/>
      </c>
      <c r="J2193" s="126" t="str">
        <f>IF(B2193="","",_xlfn.XLOOKUP(N2193,#REF!,冷暖工资表!B:B))</f>
        <v/>
      </c>
      <c r="K2193" s="126" t="str">
        <f t="shared" si="204"/>
        <v/>
      </c>
      <c r="L2193" s="126" t="str">
        <f t="shared" si="205"/>
        <v/>
      </c>
      <c r="M2193" s="126" t="str">
        <f>IF(Q2193="","",_xlfn.XLOOKUP(Q2193,立项!W:W,立项!H:H))</f>
        <v/>
      </c>
      <c r="N2193" s="130" t="str">
        <f t="shared" si="206"/>
        <v/>
      </c>
      <c r="O2193" s="130" t="str">
        <f t="shared" si="207"/>
        <v/>
      </c>
      <c r="P2193" s="131" t="str">
        <f t="shared" si="208"/>
        <v/>
      </c>
      <c r="Q2193" s="135" t="str">
        <f t="shared" si="209"/>
        <v/>
      </c>
      <c r="R2193" s="103"/>
      <c r="S2193" s="102"/>
      <c r="T2193" s="102"/>
      <c r="U2193" s="102"/>
    </row>
    <row r="2194" s="93" customFormat="1" customHeight="1" spans="2:21">
      <c r="B2194" s="94"/>
      <c r="C2194" s="95"/>
      <c r="D2194" s="95"/>
      <c r="E2194" s="95"/>
      <c r="F2194" s="96"/>
      <c r="G2194" s="97"/>
      <c r="H2194" s="98"/>
      <c r="I2194" s="129" t="str">
        <f>IF(B2194="","",_xlfn.XLOOKUP(N2194,#REF!,#REF!))</f>
        <v/>
      </c>
      <c r="J2194" s="126" t="str">
        <f>IF(B2194="","",_xlfn.XLOOKUP(N2194,#REF!,冷暖工资表!B:B))</f>
        <v/>
      </c>
      <c r="K2194" s="126" t="str">
        <f t="shared" si="204"/>
        <v/>
      </c>
      <c r="L2194" s="126" t="str">
        <f t="shared" si="205"/>
        <v/>
      </c>
      <c r="M2194" s="126" t="str">
        <f>IF(Q2194="","",_xlfn.XLOOKUP(Q2194,立项!W:W,立项!H:H))</f>
        <v/>
      </c>
      <c r="N2194" s="130" t="str">
        <f t="shared" si="206"/>
        <v/>
      </c>
      <c r="O2194" s="130" t="str">
        <f t="shared" si="207"/>
        <v/>
      </c>
      <c r="P2194" s="131" t="str">
        <f t="shared" si="208"/>
        <v/>
      </c>
      <c r="Q2194" s="135" t="str">
        <f t="shared" si="209"/>
        <v/>
      </c>
      <c r="R2194" s="103"/>
      <c r="S2194" s="102"/>
      <c r="T2194" s="102"/>
      <c r="U2194" s="102"/>
    </row>
    <row r="2195" s="93" customFormat="1" customHeight="1" spans="2:21">
      <c r="B2195" s="94"/>
      <c r="C2195" s="95"/>
      <c r="D2195" s="95"/>
      <c r="E2195" s="95"/>
      <c r="F2195" s="96"/>
      <c r="G2195" s="97"/>
      <c r="H2195" s="98"/>
      <c r="I2195" s="129" t="str">
        <f>IF(B2195="","",_xlfn.XLOOKUP(N2195,#REF!,#REF!))</f>
        <v/>
      </c>
      <c r="J2195" s="126" t="str">
        <f>IF(B2195="","",_xlfn.XLOOKUP(N2195,#REF!,冷暖工资表!B:B))</f>
        <v/>
      </c>
      <c r="K2195" s="126" t="str">
        <f t="shared" si="204"/>
        <v/>
      </c>
      <c r="L2195" s="126" t="str">
        <f t="shared" si="205"/>
        <v/>
      </c>
      <c r="M2195" s="126" t="str">
        <f>IF(Q2195="","",_xlfn.XLOOKUP(Q2195,立项!W:W,立项!H:H))</f>
        <v/>
      </c>
      <c r="N2195" s="130" t="str">
        <f t="shared" si="206"/>
        <v/>
      </c>
      <c r="O2195" s="130" t="str">
        <f t="shared" si="207"/>
        <v/>
      </c>
      <c r="P2195" s="131" t="str">
        <f t="shared" si="208"/>
        <v/>
      </c>
      <c r="Q2195" s="135" t="str">
        <f t="shared" si="209"/>
        <v/>
      </c>
      <c r="R2195" s="103"/>
      <c r="S2195" s="102"/>
      <c r="T2195" s="102"/>
      <c r="U2195" s="102"/>
    </row>
    <row r="2196" s="93" customFormat="1" customHeight="1" spans="2:21">
      <c r="B2196" s="94"/>
      <c r="C2196" s="95"/>
      <c r="D2196" s="95"/>
      <c r="E2196" s="95"/>
      <c r="F2196" s="96"/>
      <c r="G2196" s="97"/>
      <c r="H2196" s="98"/>
      <c r="I2196" s="129" t="str">
        <f>IF(B2196="","",_xlfn.XLOOKUP(N2196,#REF!,#REF!))</f>
        <v/>
      </c>
      <c r="J2196" s="126" t="str">
        <f>IF(B2196="","",_xlfn.XLOOKUP(N2196,#REF!,冷暖工资表!B:B))</f>
        <v/>
      </c>
      <c r="K2196" s="126" t="str">
        <f t="shared" si="204"/>
        <v/>
      </c>
      <c r="L2196" s="126" t="str">
        <f t="shared" si="205"/>
        <v/>
      </c>
      <c r="M2196" s="126" t="str">
        <f>IF(Q2196="","",_xlfn.XLOOKUP(Q2196,立项!W:W,立项!H:H))</f>
        <v/>
      </c>
      <c r="N2196" s="130" t="str">
        <f t="shared" si="206"/>
        <v/>
      </c>
      <c r="O2196" s="130" t="str">
        <f t="shared" si="207"/>
        <v/>
      </c>
      <c r="P2196" s="131" t="str">
        <f t="shared" si="208"/>
        <v/>
      </c>
      <c r="Q2196" s="135" t="str">
        <f t="shared" si="209"/>
        <v/>
      </c>
      <c r="R2196" s="103"/>
      <c r="S2196" s="102"/>
      <c r="T2196" s="102"/>
      <c r="U2196" s="102"/>
    </row>
    <row r="2197" s="93" customFormat="1" customHeight="1" spans="2:21">
      <c r="B2197" s="94"/>
      <c r="C2197" s="95"/>
      <c r="D2197" s="95"/>
      <c r="E2197" s="95"/>
      <c r="F2197" s="96"/>
      <c r="G2197" s="97"/>
      <c r="H2197" s="98"/>
      <c r="I2197" s="129" t="str">
        <f>IF(B2197="","",_xlfn.XLOOKUP(N2197,#REF!,#REF!))</f>
        <v/>
      </c>
      <c r="J2197" s="126" t="str">
        <f>IF(B2197="","",_xlfn.XLOOKUP(N2197,#REF!,冷暖工资表!B:B))</f>
        <v/>
      </c>
      <c r="K2197" s="126" t="str">
        <f t="shared" si="204"/>
        <v/>
      </c>
      <c r="L2197" s="126" t="str">
        <f t="shared" si="205"/>
        <v/>
      </c>
      <c r="M2197" s="126" t="str">
        <f>IF(Q2197="","",_xlfn.XLOOKUP(Q2197,立项!W:W,立项!H:H))</f>
        <v/>
      </c>
      <c r="N2197" s="130" t="str">
        <f t="shared" si="206"/>
        <v/>
      </c>
      <c r="O2197" s="130" t="str">
        <f t="shared" si="207"/>
        <v/>
      </c>
      <c r="P2197" s="131" t="str">
        <f t="shared" si="208"/>
        <v/>
      </c>
      <c r="Q2197" s="135" t="str">
        <f t="shared" si="209"/>
        <v/>
      </c>
      <c r="R2197" s="103"/>
      <c r="S2197" s="102"/>
      <c r="T2197" s="102"/>
      <c r="U2197" s="102"/>
    </row>
    <row r="2198" s="93" customFormat="1" customHeight="1" spans="2:21">
      <c r="B2198" s="94"/>
      <c r="C2198" s="95"/>
      <c r="D2198" s="95"/>
      <c r="E2198" s="95"/>
      <c r="F2198" s="96"/>
      <c r="G2198" s="97"/>
      <c r="H2198" s="98"/>
      <c r="I2198" s="129" t="str">
        <f>IF(B2198="","",_xlfn.XLOOKUP(N2198,#REF!,#REF!))</f>
        <v/>
      </c>
      <c r="J2198" s="126" t="str">
        <f>IF(B2198="","",_xlfn.XLOOKUP(N2198,#REF!,冷暖工资表!B:B))</f>
        <v/>
      </c>
      <c r="K2198" s="126" t="str">
        <f t="shared" si="204"/>
        <v/>
      </c>
      <c r="L2198" s="126" t="str">
        <f t="shared" si="205"/>
        <v/>
      </c>
      <c r="M2198" s="126" t="str">
        <f>IF(Q2198="","",_xlfn.XLOOKUP(Q2198,立项!W:W,立项!H:H))</f>
        <v/>
      </c>
      <c r="N2198" s="130" t="str">
        <f t="shared" si="206"/>
        <v/>
      </c>
      <c r="O2198" s="130" t="str">
        <f t="shared" si="207"/>
        <v/>
      </c>
      <c r="P2198" s="131" t="str">
        <f t="shared" si="208"/>
        <v/>
      </c>
      <c r="Q2198" s="135" t="str">
        <f t="shared" si="209"/>
        <v/>
      </c>
      <c r="R2198" s="103"/>
      <c r="S2198" s="102"/>
      <c r="T2198" s="102"/>
      <c r="U2198" s="102"/>
    </row>
    <row r="2199" s="93" customFormat="1" customHeight="1" spans="2:21">
      <c r="B2199" s="94"/>
      <c r="C2199" s="95"/>
      <c r="D2199" s="95"/>
      <c r="E2199" s="95"/>
      <c r="F2199" s="96"/>
      <c r="G2199" s="97"/>
      <c r="H2199" s="98"/>
      <c r="I2199" s="129" t="str">
        <f>IF(B2199="","",_xlfn.XLOOKUP(N2199,#REF!,#REF!))</f>
        <v/>
      </c>
      <c r="J2199" s="126" t="str">
        <f>IF(B2199="","",_xlfn.XLOOKUP(N2199,#REF!,冷暖工资表!B:B))</f>
        <v/>
      </c>
      <c r="K2199" s="126" t="str">
        <f t="shared" si="204"/>
        <v/>
      </c>
      <c r="L2199" s="126" t="str">
        <f t="shared" si="205"/>
        <v/>
      </c>
      <c r="M2199" s="126" t="str">
        <f>IF(Q2199="","",_xlfn.XLOOKUP(Q2199,立项!W:W,立项!H:H))</f>
        <v/>
      </c>
      <c r="N2199" s="130" t="str">
        <f t="shared" si="206"/>
        <v/>
      </c>
      <c r="O2199" s="130" t="str">
        <f t="shared" si="207"/>
        <v/>
      </c>
      <c r="P2199" s="131" t="str">
        <f t="shared" si="208"/>
        <v/>
      </c>
      <c r="Q2199" s="135" t="str">
        <f t="shared" si="209"/>
        <v/>
      </c>
      <c r="R2199" s="103"/>
      <c r="S2199" s="102"/>
      <c r="T2199" s="102"/>
      <c r="U2199" s="102"/>
    </row>
    <row r="2200" s="93" customFormat="1" customHeight="1" spans="2:21">
      <c r="B2200" s="94"/>
      <c r="C2200" s="95"/>
      <c r="D2200" s="95"/>
      <c r="E2200" s="95"/>
      <c r="F2200" s="96"/>
      <c r="G2200" s="97"/>
      <c r="H2200" s="98"/>
      <c r="I2200" s="129" t="str">
        <f>IF(B2200="","",_xlfn.XLOOKUP(N2200,#REF!,#REF!))</f>
        <v/>
      </c>
      <c r="J2200" s="126" t="str">
        <f>IF(B2200="","",_xlfn.XLOOKUP(N2200,#REF!,冷暖工资表!B:B))</f>
        <v/>
      </c>
      <c r="K2200" s="126" t="str">
        <f t="shared" si="204"/>
        <v/>
      </c>
      <c r="L2200" s="126" t="str">
        <f t="shared" si="205"/>
        <v/>
      </c>
      <c r="M2200" s="126" t="str">
        <f>IF(Q2200="","",_xlfn.XLOOKUP(Q2200,立项!W:W,立项!H:H))</f>
        <v/>
      </c>
      <c r="N2200" s="130" t="str">
        <f t="shared" si="206"/>
        <v/>
      </c>
      <c r="O2200" s="130" t="str">
        <f t="shared" si="207"/>
        <v/>
      </c>
      <c r="P2200" s="131" t="str">
        <f t="shared" si="208"/>
        <v/>
      </c>
      <c r="Q2200" s="135" t="str">
        <f t="shared" si="209"/>
        <v/>
      </c>
      <c r="R2200" s="103"/>
      <c r="S2200" s="102"/>
      <c r="T2200" s="102"/>
      <c r="U2200" s="102"/>
    </row>
    <row r="2201" s="93" customFormat="1" customHeight="1" spans="2:21">
      <c r="B2201" s="94"/>
      <c r="C2201" s="95"/>
      <c r="D2201" s="95"/>
      <c r="E2201" s="95"/>
      <c r="F2201" s="96"/>
      <c r="G2201" s="97"/>
      <c r="H2201" s="98"/>
      <c r="I2201" s="129" t="str">
        <f>IF(B2201="","",_xlfn.XLOOKUP(N2201,#REF!,#REF!))</f>
        <v/>
      </c>
      <c r="J2201" s="126" t="str">
        <f>IF(B2201="","",_xlfn.XLOOKUP(N2201,#REF!,冷暖工资表!B:B))</f>
        <v/>
      </c>
      <c r="K2201" s="126" t="str">
        <f t="shared" si="204"/>
        <v/>
      </c>
      <c r="L2201" s="126" t="str">
        <f t="shared" si="205"/>
        <v/>
      </c>
      <c r="M2201" s="126" t="str">
        <f>IF(Q2201="","",_xlfn.XLOOKUP(Q2201,立项!W:W,立项!H:H))</f>
        <v/>
      </c>
      <c r="N2201" s="130" t="str">
        <f t="shared" si="206"/>
        <v/>
      </c>
      <c r="O2201" s="130" t="str">
        <f t="shared" si="207"/>
        <v/>
      </c>
      <c r="P2201" s="131" t="str">
        <f t="shared" si="208"/>
        <v/>
      </c>
      <c r="Q2201" s="135" t="str">
        <f t="shared" si="209"/>
        <v/>
      </c>
      <c r="R2201" s="103"/>
      <c r="S2201" s="102"/>
      <c r="T2201" s="102"/>
      <c r="U2201" s="102"/>
    </row>
    <row r="2202" s="93" customFormat="1" customHeight="1" spans="2:21">
      <c r="B2202" s="94"/>
      <c r="C2202" s="95"/>
      <c r="D2202" s="95"/>
      <c r="E2202" s="95"/>
      <c r="F2202" s="96"/>
      <c r="G2202" s="97"/>
      <c r="H2202" s="98"/>
      <c r="I2202" s="129" t="str">
        <f>IF(B2202="","",_xlfn.XLOOKUP(N2202,#REF!,#REF!))</f>
        <v/>
      </c>
      <c r="J2202" s="126" t="str">
        <f>IF(B2202="","",_xlfn.XLOOKUP(N2202,#REF!,冷暖工资表!B:B))</f>
        <v/>
      </c>
      <c r="K2202" s="126" t="str">
        <f t="shared" si="204"/>
        <v/>
      </c>
      <c r="L2202" s="126" t="str">
        <f t="shared" si="205"/>
        <v/>
      </c>
      <c r="M2202" s="126" t="str">
        <f>IF(Q2202="","",_xlfn.XLOOKUP(Q2202,立项!W:W,立项!H:H))</f>
        <v/>
      </c>
      <c r="N2202" s="130" t="str">
        <f t="shared" si="206"/>
        <v/>
      </c>
      <c r="O2202" s="130" t="str">
        <f t="shared" si="207"/>
        <v/>
      </c>
      <c r="P2202" s="131" t="str">
        <f t="shared" si="208"/>
        <v/>
      </c>
      <c r="Q2202" s="135" t="str">
        <f t="shared" si="209"/>
        <v/>
      </c>
      <c r="R2202" s="103"/>
      <c r="S2202" s="102"/>
      <c r="T2202" s="102"/>
      <c r="U2202" s="102"/>
    </row>
    <row r="2203" s="93" customFormat="1" customHeight="1" spans="2:21">
      <c r="B2203" s="94"/>
      <c r="C2203" s="95"/>
      <c r="D2203" s="95"/>
      <c r="E2203" s="95"/>
      <c r="F2203" s="96"/>
      <c r="G2203" s="97"/>
      <c r="H2203" s="98"/>
      <c r="I2203" s="129" t="str">
        <f>IF(B2203="","",_xlfn.XLOOKUP(N2203,#REF!,#REF!))</f>
        <v/>
      </c>
      <c r="J2203" s="126" t="str">
        <f>IF(B2203="","",_xlfn.XLOOKUP(N2203,#REF!,冷暖工资表!B:B))</f>
        <v/>
      </c>
      <c r="K2203" s="126" t="str">
        <f t="shared" si="204"/>
        <v/>
      </c>
      <c r="L2203" s="126" t="str">
        <f t="shared" si="205"/>
        <v/>
      </c>
      <c r="M2203" s="126" t="str">
        <f>IF(Q2203="","",_xlfn.XLOOKUP(Q2203,立项!W:W,立项!H:H))</f>
        <v/>
      </c>
      <c r="N2203" s="130" t="str">
        <f t="shared" si="206"/>
        <v/>
      </c>
      <c r="O2203" s="130" t="str">
        <f t="shared" si="207"/>
        <v/>
      </c>
      <c r="P2203" s="131" t="str">
        <f t="shared" si="208"/>
        <v/>
      </c>
      <c r="Q2203" s="135" t="str">
        <f t="shared" si="209"/>
        <v/>
      </c>
      <c r="R2203" s="103"/>
      <c r="S2203" s="102"/>
      <c r="T2203" s="102"/>
      <c r="U2203" s="102"/>
    </row>
    <row r="2204" s="93" customFormat="1" customHeight="1" spans="2:21">
      <c r="B2204" s="94"/>
      <c r="C2204" s="95"/>
      <c r="D2204" s="95"/>
      <c r="E2204" s="95"/>
      <c r="F2204" s="96"/>
      <c r="G2204" s="97"/>
      <c r="H2204" s="98"/>
      <c r="I2204" s="129" t="str">
        <f>IF(B2204="","",_xlfn.XLOOKUP(N2204,#REF!,#REF!))</f>
        <v/>
      </c>
      <c r="J2204" s="126" t="str">
        <f>IF(B2204="","",_xlfn.XLOOKUP(N2204,#REF!,冷暖工资表!B:B))</f>
        <v/>
      </c>
      <c r="K2204" s="126" t="str">
        <f t="shared" si="204"/>
        <v/>
      </c>
      <c r="L2204" s="126" t="str">
        <f t="shared" si="205"/>
        <v/>
      </c>
      <c r="M2204" s="126" t="str">
        <f>IF(Q2204="","",_xlfn.XLOOKUP(Q2204,立项!W:W,立项!H:H))</f>
        <v/>
      </c>
      <c r="N2204" s="130" t="str">
        <f t="shared" si="206"/>
        <v/>
      </c>
      <c r="O2204" s="130" t="str">
        <f t="shared" si="207"/>
        <v/>
      </c>
      <c r="P2204" s="131" t="str">
        <f t="shared" si="208"/>
        <v/>
      </c>
      <c r="Q2204" s="135" t="str">
        <f t="shared" si="209"/>
        <v/>
      </c>
      <c r="R2204" s="103"/>
      <c r="S2204" s="102"/>
      <c r="T2204" s="102"/>
      <c r="U2204" s="102"/>
    </row>
    <row r="2205" s="93" customFormat="1" customHeight="1" spans="2:21">
      <c r="B2205" s="94"/>
      <c r="C2205" s="95"/>
      <c r="D2205" s="95"/>
      <c r="E2205" s="95"/>
      <c r="F2205" s="96"/>
      <c r="G2205" s="97"/>
      <c r="H2205" s="98"/>
      <c r="I2205" s="129" t="str">
        <f>IF(B2205="","",_xlfn.XLOOKUP(N2205,#REF!,#REF!))</f>
        <v/>
      </c>
      <c r="J2205" s="126" t="str">
        <f>IF(B2205="","",_xlfn.XLOOKUP(N2205,#REF!,冷暖工资表!B:B))</f>
        <v/>
      </c>
      <c r="K2205" s="126" t="str">
        <f t="shared" si="204"/>
        <v/>
      </c>
      <c r="L2205" s="126" t="str">
        <f t="shared" si="205"/>
        <v/>
      </c>
      <c r="M2205" s="126" t="str">
        <f>IF(Q2205="","",_xlfn.XLOOKUP(Q2205,立项!W:W,立项!H:H))</f>
        <v/>
      </c>
      <c r="N2205" s="130" t="str">
        <f t="shared" si="206"/>
        <v/>
      </c>
      <c r="O2205" s="130" t="str">
        <f t="shared" si="207"/>
        <v/>
      </c>
      <c r="P2205" s="131" t="str">
        <f t="shared" si="208"/>
        <v/>
      </c>
      <c r="Q2205" s="135" t="str">
        <f t="shared" si="209"/>
        <v/>
      </c>
      <c r="R2205" s="103"/>
      <c r="S2205" s="102"/>
      <c r="T2205" s="102"/>
      <c r="U2205" s="102"/>
    </row>
    <row r="2206" s="93" customFormat="1" customHeight="1" spans="2:21">
      <c r="B2206" s="94"/>
      <c r="C2206" s="95"/>
      <c r="D2206" s="95"/>
      <c r="E2206" s="95"/>
      <c r="F2206" s="96"/>
      <c r="G2206" s="97"/>
      <c r="H2206" s="98"/>
      <c r="I2206" s="129" t="str">
        <f>IF(B2206="","",_xlfn.XLOOKUP(N2206,#REF!,#REF!))</f>
        <v/>
      </c>
      <c r="J2206" s="126" t="str">
        <f>IF(B2206="","",_xlfn.XLOOKUP(N2206,#REF!,冷暖工资表!B:B))</f>
        <v/>
      </c>
      <c r="K2206" s="126" t="str">
        <f t="shared" si="204"/>
        <v/>
      </c>
      <c r="L2206" s="126" t="str">
        <f t="shared" si="205"/>
        <v/>
      </c>
      <c r="M2206" s="126" t="str">
        <f>IF(Q2206="","",_xlfn.XLOOKUP(Q2206,立项!W:W,立项!H:H))</f>
        <v/>
      </c>
      <c r="N2206" s="130" t="str">
        <f t="shared" si="206"/>
        <v/>
      </c>
      <c r="O2206" s="130" t="str">
        <f t="shared" si="207"/>
        <v/>
      </c>
      <c r="P2206" s="131" t="str">
        <f t="shared" si="208"/>
        <v/>
      </c>
      <c r="Q2206" s="135" t="str">
        <f t="shared" si="209"/>
        <v/>
      </c>
      <c r="R2206" s="103"/>
      <c r="S2206" s="102"/>
      <c r="T2206" s="102"/>
      <c r="U2206" s="102"/>
    </row>
    <row r="2207" s="93" customFormat="1" customHeight="1" spans="2:21">
      <c r="B2207" s="94"/>
      <c r="C2207" s="95"/>
      <c r="D2207" s="95"/>
      <c r="E2207" s="95"/>
      <c r="F2207" s="96"/>
      <c r="G2207" s="97"/>
      <c r="H2207" s="98"/>
      <c r="I2207" s="129" t="str">
        <f>IF(B2207="","",_xlfn.XLOOKUP(N2207,#REF!,#REF!))</f>
        <v/>
      </c>
      <c r="J2207" s="126" t="str">
        <f>IF(B2207="","",_xlfn.XLOOKUP(N2207,#REF!,冷暖工资表!B:B))</f>
        <v/>
      </c>
      <c r="K2207" s="126" t="str">
        <f t="shared" si="204"/>
        <v/>
      </c>
      <c r="L2207" s="126" t="str">
        <f t="shared" si="205"/>
        <v/>
      </c>
      <c r="M2207" s="126" t="str">
        <f>IF(Q2207="","",_xlfn.XLOOKUP(Q2207,立项!W:W,立项!H:H))</f>
        <v/>
      </c>
      <c r="N2207" s="130" t="str">
        <f t="shared" si="206"/>
        <v/>
      </c>
      <c r="O2207" s="130" t="str">
        <f t="shared" si="207"/>
        <v/>
      </c>
      <c r="P2207" s="131" t="str">
        <f t="shared" si="208"/>
        <v/>
      </c>
      <c r="Q2207" s="135" t="str">
        <f t="shared" si="209"/>
        <v/>
      </c>
      <c r="R2207" s="103"/>
      <c r="S2207" s="102"/>
      <c r="T2207" s="102"/>
      <c r="U2207" s="102"/>
    </row>
    <row r="2208" s="93" customFormat="1" customHeight="1" spans="2:21">
      <c r="B2208" s="94"/>
      <c r="C2208" s="95"/>
      <c r="D2208" s="95"/>
      <c r="E2208" s="95"/>
      <c r="F2208" s="96"/>
      <c r="G2208" s="97"/>
      <c r="H2208" s="98"/>
      <c r="I2208" s="129" t="str">
        <f>IF(B2208="","",_xlfn.XLOOKUP(N2208,#REF!,#REF!))</f>
        <v/>
      </c>
      <c r="J2208" s="126" t="str">
        <f>IF(B2208="","",_xlfn.XLOOKUP(N2208,#REF!,冷暖工资表!B:B))</f>
        <v/>
      </c>
      <c r="K2208" s="126" t="str">
        <f t="shared" si="204"/>
        <v/>
      </c>
      <c r="L2208" s="126" t="str">
        <f t="shared" si="205"/>
        <v/>
      </c>
      <c r="M2208" s="126" t="str">
        <f>IF(Q2208="","",_xlfn.XLOOKUP(Q2208,立项!W:W,立项!H:H))</f>
        <v/>
      </c>
      <c r="N2208" s="130" t="str">
        <f t="shared" si="206"/>
        <v/>
      </c>
      <c r="O2208" s="130" t="str">
        <f t="shared" si="207"/>
        <v/>
      </c>
      <c r="P2208" s="131" t="str">
        <f t="shared" si="208"/>
        <v/>
      </c>
      <c r="Q2208" s="135" t="str">
        <f t="shared" si="209"/>
        <v/>
      </c>
      <c r="R2208" s="103"/>
      <c r="S2208" s="102"/>
      <c r="T2208" s="102"/>
      <c r="U2208" s="102"/>
    </row>
    <row r="2209" s="93" customFormat="1" customHeight="1" spans="2:21">
      <c r="B2209" s="94"/>
      <c r="C2209" s="95"/>
      <c r="D2209" s="95"/>
      <c r="E2209" s="95"/>
      <c r="F2209" s="96"/>
      <c r="G2209" s="97"/>
      <c r="H2209" s="98"/>
      <c r="I2209" s="129" t="str">
        <f>IF(B2209="","",_xlfn.XLOOKUP(N2209,#REF!,#REF!))</f>
        <v/>
      </c>
      <c r="J2209" s="126" t="str">
        <f>IF(B2209="","",_xlfn.XLOOKUP(N2209,#REF!,冷暖工资表!B:B))</f>
        <v/>
      </c>
      <c r="K2209" s="126" t="str">
        <f t="shared" si="204"/>
        <v/>
      </c>
      <c r="L2209" s="126" t="str">
        <f t="shared" si="205"/>
        <v/>
      </c>
      <c r="M2209" s="126" t="str">
        <f>IF(Q2209="","",_xlfn.XLOOKUP(Q2209,立项!W:W,立项!H:H))</f>
        <v/>
      </c>
      <c r="N2209" s="130" t="str">
        <f t="shared" si="206"/>
        <v/>
      </c>
      <c r="O2209" s="130" t="str">
        <f t="shared" si="207"/>
        <v/>
      </c>
      <c r="P2209" s="131" t="str">
        <f t="shared" si="208"/>
        <v/>
      </c>
      <c r="Q2209" s="135" t="str">
        <f t="shared" si="209"/>
        <v/>
      </c>
      <c r="R2209" s="103"/>
      <c r="S2209" s="102"/>
      <c r="T2209" s="102"/>
      <c r="U2209" s="102"/>
    </row>
    <row r="2210" s="93" customFormat="1" customHeight="1" spans="2:21">
      <c r="B2210" s="94"/>
      <c r="C2210" s="95"/>
      <c r="D2210" s="95"/>
      <c r="E2210" s="95"/>
      <c r="F2210" s="96"/>
      <c r="G2210" s="97"/>
      <c r="H2210" s="98"/>
      <c r="I2210" s="129" t="str">
        <f>IF(B2210="","",_xlfn.XLOOKUP(N2210,#REF!,#REF!))</f>
        <v/>
      </c>
      <c r="J2210" s="126" t="str">
        <f>IF(B2210="","",_xlfn.XLOOKUP(N2210,#REF!,冷暖工资表!B:B))</f>
        <v/>
      </c>
      <c r="K2210" s="126" t="str">
        <f t="shared" si="204"/>
        <v/>
      </c>
      <c r="L2210" s="126" t="str">
        <f t="shared" si="205"/>
        <v/>
      </c>
      <c r="M2210" s="126" t="str">
        <f>IF(Q2210="","",_xlfn.XLOOKUP(Q2210,立项!W:W,立项!H:H))</f>
        <v/>
      </c>
      <c r="N2210" s="130" t="str">
        <f t="shared" si="206"/>
        <v/>
      </c>
      <c r="O2210" s="130" t="str">
        <f t="shared" si="207"/>
        <v/>
      </c>
      <c r="P2210" s="131" t="str">
        <f t="shared" si="208"/>
        <v/>
      </c>
      <c r="Q2210" s="135" t="str">
        <f t="shared" si="209"/>
        <v/>
      </c>
      <c r="R2210" s="103"/>
      <c r="S2210" s="102"/>
      <c r="T2210" s="102"/>
      <c r="U2210" s="102"/>
    </row>
    <row r="2211" s="93" customFormat="1" customHeight="1" spans="2:21">
      <c r="B2211" s="94"/>
      <c r="C2211" s="95"/>
      <c r="D2211" s="95"/>
      <c r="E2211" s="95"/>
      <c r="F2211" s="96"/>
      <c r="G2211" s="97"/>
      <c r="H2211" s="98"/>
      <c r="I2211" s="129" t="str">
        <f>IF(B2211="","",_xlfn.XLOOKUP(N2211,#REF!,#REF!))</f>
        <v/>
      </c>
      <c r="J2211" s="126" t="str">
        <f>IF(B2211="","",_xlfn.XLOOKUP(N2211,#REF!,冷暖工资表!B:B))</f>
        <v/>
      </c>
      <c r="K2211" s="126" t="str">
        <f t="shared" si="204"/>
        <v/>
      </c>
      <c r="L2211" s="126" t="str">
        <f t="shared" si="205"/>
        <v/>
      </c>
      <c r="M2211" s="126" t="str">
        <f>IF(Q2211="","",_xlfn.XLOOKUP(Q2211,立项!W:W,立项!H:H))</f>
        <v/>
      </c>
      <c r="N2211" s="130" t="str">
        <f t="shared" si="206"/>
        <v/>
      </c>
      <c r="O2211" s="130" t="str">
        <f t="shared" si="207"/>
        <v/>
      </c>
      <c r="P2211" s="131" t="str">
        <f t="shared" si="208"/>
        <v/>
      </c>
      <c r="Q2211" s="135" t="str">
        <f t="shared" si="209"/>
        <v/>
      </c>
      <c r="R2211" s="103"/>
      <c r="S2211" s="102"/>
      <c r="T2211" s="102"/>
      <c r="U2211" s="102"/>
    </row>
    <row r="2212" s="93" customFormat="1" customHeight="1" spans="2:21">
      <c r="B2212" s="94"/>
      <c r="C2212" s="95"/>
      <c r="D2212" s="95"/>
      <c r="E2212" s="95"/>
      <c r="F2212" s="96"/>
      <c r="G2212" s="97"/>
      <c r="H2212" s="98"/>
      <c r="I2212" s="129" t="str">
        <f>IF(B2212="","",_xlfn.XLOOKUP(N2212,#REF!,#REF!))</f>
        <v/>
      </c>
      <c r="J2212" s="126" t="str">
        <f>IF(B2212="","",_xlfn.XLOOKUP(N2212,#REF!,冷暖工资表!B:B))</f>
        <v/>
      </c>
      <c r="K2212" s="126" t="str">
        <f t="shared" si="204"/>
        <v/>
      </c>
      <c r="L2212" s="126" t="str">
        <f t="shared" si="205"/>
        <v/>
      </c>
      <c r="M2212" s="126" t="str">
        <f>IF(Q2212="","",_xlfn.XLOOKUP(Q2212,立项!W:W,立项!H:H))</f>
        <v/>
      </c>
      <c r="N2212" s="130" t="str">
        <f t="shared" si="206"/>
        <v/>
      </c>
      <c r="O2212" s="130" t="str">
        <f t="shared" si="207"/>
        <v/>
      </c>
      <c r="P2212" s="131" t="str">
        <f t="shared" si="208"/>
        <v/>
      </c>
      <c r="Q2212" s="135" t="str">
        <f t="shared" si="209"/>
        <v/>
      </c>
      <c r="R2212" s="103"/>
      <c r="S2212" s="102"/>
      <c r="T2212" s="102"/>
      <c r="U2212" s="102"/>
    </row>
    <row r="2213" s="93" customFormat="1" customHeight="1" spans="2:21">
      <c r="B2213" s="94"/>
      <c r="C2213" s="95"/>
      <c r="D2213" s="95"/>
      <c r="E2213" s="95"/>
      <c r="F2213" s="96"/>
      <c r="G2213" s="97"/>
      <c r="H2213" s="98"/>
      <c r="I2213" s="129" t="str">
        <f>IF(B2213="","",_xlfn.XLOOKUP(N2213,#REF!,#REF!))</f>
        <v/>
      </c>
      <c r="J2213" s="126" t="str">
        <f>IF(B2213="","",_xlfn.XLOOKUP(N2213,#REF!,冷暖工资表!B:B))</f>
        <v/>
      </c>
      <c r="K2213" s="126" t="str">
        <f t="shared" si="204"/>
        <v/>
      </c>
      <c r="L2213" s="126" t="str">
        <f t="shared" si="205"/>
        <v/>
      </c>
      <c r="M2213" s="126" t="str">
        <f>IF(Q2213="","",_xlfn.XLOOKUP(Q2213,立项!W:W,立项!H:H))</f>
        <v/>
      </c>
      <c r="N2213" s="130" t="str">
        <f t="shared" si="206"/>
        <v/>
      </c>
      <c r="O2213" s="130" t="str">
        <f t="shared" si="207"/>
        <v/>
      </c>
      <c r="P2213" s="131" t="str">
        <f t="shared" si="208"/>
        <v/>
      </c>
      <c r="Q2213" s="135" t="str">
        <f t="shared" si="209"/>
        <v/>
      </c>
      <c r="R2213" s="103"/>
      <c r="S2213" s="102"/>
      <c r="T2213" s="102"/>
      <c r="U2213" s="102"/>
    </row>
    <row r="2214" s="93" customFormat="1" customHeight="1" spans="2:21">
      <c r="B2214" s="94"/>
      <c r="C2214" s="95"/>
      <c r="D2214" s="95"/>
      <c r="E2214" s="95"/>
      <c r="F2214" s="96"/>
      <c r="G2214" s="97"/>
      <c r="H2214" s="98"/>
      <c r="I2214" s="129" t="str">
        <f>IF(B2214="","",_xlfn.XLOOKUP(N2214,#REF!,#REF!))</f>
        <v/>
      </c>
      <c r="J2214" s="126" t="str">
        <f>IF(B2214="","",_xlfn.XLOOKUP(N2214,#REF!,冷暖工资表!B:B))</f>
        <v/>
      </c>
      <c r="K2214" s="126" t="str">
        <f t="shared" si="204"/>
        <v/>
      </c>
      <c r="L2214" s="126" t="str">
        <f t="shared" si="205"/>
        <v/>
      </c>
      <c r="M2214" s="126" t="str">
        <f>IF(Q2214="","",_xlfn.XLOOKUP(Q2214,立项!W:W,立项!H:H))</f>
        <v/>
      </c>
      <c r="N2214" s="130" t="str">
        <f t="shared" si="206"/>
        <v/>
      </c>
      <c r="O2214" s="130" t="str">
        <f t="shared" si="207"/>
        <v/>
      </c>
      <c r="P2214" s="131" t="str">
        <f t="shared" si="208"/>
        <v/>
      </c>
      <c r="Q2214" s="135" t="str">
        <f t="shared" si="209"/>
        <v/>
      </c>
      <c r="R2214" s="103"/>
      <c r="S2214" s="102"/>
      <c r="T2214" s="102"/>
      <c r="U2214" s="102"/>
    </row>
    <row r="2215" s="93" customFormat="1" customHeight="1" spans="2:21">
      <c r="B2215" s="94"/>
      <c r="C2215" s="95"/>
      <c r="D2215" s="95"/>
      <c r="E2215" s="95"/>
      <c r="F2215" s="96"/>
      <c r="G2215" s="97"/>
      <c r="H2215" s="98"/>
      <c r="I2215" s="129" t="str">
        <f>IF(B2215="","",_xlfn.XLOOKUP(N2215,#REF!,#REF!))</f>
        <v/>
      </c>
      <c r="J2215" s="126" t="str">
        <f>IF(B2215="","",_xlfn.XLOOKUP(N2215,#REF!,冷暖工资表!B:B))</f>
        <v/>
      </c>
      <c r="K2215" s="126" t="str">
        <f t="shared" si="204"/>
        <v/>
      </c>
      <c r="L2215" s="126" t="str">
        <f t="shared" si="205"/>
        <v/>
      </c>
      <c r="M2215" s="126" t="str">
        <f>IF(Q2215="","",_xlfn.XLOOKUP(Q2215,立项!W:W,立项!H:H))</f>
        <v/>
      </c>
      <c r="N2215" s="130" t="str">
        <f t="shared" si="206"/>
        <v/>
      </c>
      <c r="O2215" s="130" t="str">
        <f t="shared" si="207"/>
        <v/>
      </c>
      <c r="P2215" s="131" t="str">
        <f t="shared" si="208"/>
        <v/>
      </c>
      <c r="Q2215" s="135" t="str">
        <f t="shared" si="209"/>
        <v/>
      </c>
      <c r="R2215" s="103"/>
      <c r="S2215" s="102"/>
      <c r="T2215" s="102"/>
      <c r="U2215" s="102"/>
    </row>
    <row r="2216" s="93" customFormat="1" customHeight="1" spans="2:21">
      <c r="B2216" s="94"/>
      <c r="C2216" s="95"/>
      <c r="D2216" s="95"/>
      <c r="E2216" s="95"/>
      <c r="F2216" s="96"/>
      <c r="G2216" s="97"/>
      <c r="H2216" s="98"/>
      <c r="I2216" s="129" t="str">
        <f>IF(B2216="","",_xlfn.XLOOKUP(N2216,#REF!,#REF!))</f>
        <v/>
      </c>
      <c r="J2216" s="126" t="str">
        <f>IF(B2216="","",_xlfn.XLOOKUP(N2216,#REF!,冷暖工资表!B:B))</f>
        <v/>
      </c>
      <c r="K2216" s="126" t="str">
        <f t="shared" si="204"/>
        <v/>
      </c>
      <c r="L2216" s="126" t="str">
        <f t="shared" si="205"/>
        <v/>
      </c>
      <c r="M2216" s="126" t="str">
        <f>IF(Q2216="","",_xlfn.XLOOKUP(Q2216,立项!W:W,立项!H:H))</f>
        <v/>
      </c>
      <c r="N2216" s="130" t="str">
        <f t="shared" si="206"/>
        <v/>
      </c>
      <c r="O2216" s="130" t="str">
        <f t="shared" si="207"/>
        <v/>
      </c>
      <c r="P2216" s="131" t="str">
        <f t="shared" si="208"/>
        <v/>
      </c>
      <c r="Q2216" s="135" t="str">
        <f t="shared" si="209"/>
        <v/>
      </c>
      <c r="R2216" s="103"/>
      <c r="S2216" s="102"/>
      <c r="T2216" s="102"/>
      <c r="U2216" s="102"/>
    </row>
    <row r="2217" s="93" customFormat="1" customHeight="1" spans="2:21">
      <c r="B2217" s="94"/>
      <c r="C2217" s="95"/>
      <c r="D2217" s="95"/>
      <c r="E2217" s="95"/>
      <c r="F2217" s="96"/>
      <c r="G2217" s="97"/>
      <c r="H2217" s="98"/>
      <c r="I2217" s="129" t="str">
        <f>IF(B2217="","",_xlfn.XLOOKUP(N2217,#REF!,#REF!))</f>
        <v/>
      </c>
      <c r="J2217" s="126" t="str">
        <f>IF(B2217="","",_xlfn.XLOOKUP(N2217,#REF!,冷暖工资表!B:B))</f>
        <v/>
      </c>
      <c r="K2217" s="126" t="str">
        <f t="shared" si="204"/>
        <v/>
      </c>
      <c r="L2217" s="126" t="str">
        <f t="shared" si="205"/>
        <v/>
      </c>
      <c r="M2217" s="126" t="str">
        <f>IF(Q2217="","",_xlfn.XLOOKUP(Q2217,立项!W:W,立项!H:H))</f>
        <v/>
      </c>
      <c r="N2217" s="130" t="str">
        <f t="shared" si="206"/>
        <v/>
      </c>
      <c r="O2217" s="130" t="str">
        <f t="shared" si="207"/>
        <v/>
      </c>
      <c r="P2217" s="131" t="str">
        <f t="shared" si="208"/>
        <v/>
      </c>
      <c r="Q2217" s="135" t="str">
        <f t="shared" si="209"/>
        <v/>
      </c>
      <c r="R2217" s="103"/>
      <c r="S2217" s="102"/>
      <c r="T2217" s="102"/>
      <c r="U2217" s="102"/>
    </row>
    <row r="2218" s="93" customFormat="1" customHeight="1" spans="2:21">
      <c r="B2218" s="94"/>
      <c r="C2218" s="95"/>
      <c r="D2218" s="95"/>
      <c r="E2218" s="95"/>
      <c r="F2218" s="96"/>
      <c r="G2218" s="97"/>
      <c r="H2218" s="98"/>
      <c r="I2218" s="129" t="str">
        <f>IF(B2218="","",_xlfn.XLOOKUP(N2218,#REF!,#REF!))</f>
        <v/>
      </c>
      <c r="J2218" s="126" t="str">
        <f>IF(B2218="","",_xlfn.XLOOKUP(N2218,#REF!,冷暖工资表!B:B))</f>
        <v/>
      </c>
      <c r="K2218" s="126" t="str">
        <f t="shared" si="204"/>
        <v/>
      </c>
      <c r="L2218" s="126" t="str">
        <f t="shared" si="205"/>
        <v/>
      </c>
      <c r="M2218" s="126" t="str">
        <f>IF(Q2218="","",_xlfn.XLOOKUP(Q2218,立项!W:W,立项!H:H))</f>
        <v/>
      </c>
      <c r="N2218" s="130" t="str">
        <f t="shared" si="206"/>
        <v/>
      </c>
      <c r="O2218" s="130" t="str">
        <f t="shared" si="207"/>
        <v/>
      </c>
      <c r="P2218" s="131" t="str">
        <f t="shared" si="208"/>
        <v/>
      </c>
      <c r="Q2218" s="135" t="str">
        <f t="shared" si="209"/>
        <v/>
      </c>
      <c r="R2218" s="103"/>
      <c r="S2218" s="102"/>
      <c r="T2218" s="102"/>
      <c r="U2218" s="102"/>
    </row>
    <row r="2219" s="93" customFormat="1" customHeight="1" spans="2:21">
      <c r="B2219" s="94"/>
      <c r="C2219" s="95"/>
      <c r="D2219" s="95"/>
      <c r="E2219" s="95"/>
      <c r="F2219" s="96"/>
      <c r="G2219" s="97"/>
      <c r="H2219" s="98"/>
      <c r="I2219" s="129" t="str">
        <f>IF(B2219="","",_xlfn.XLOOKUP(N2219,#REF!,#REF!))</f>
        <v/>
      </c>
      <c r="J2219" s="126" t="str">
        <f>IF(B2219="","",_xlfn.XLOOKUP(N2219,#REF!,冷暖工资表!B:B))</f>
        <v/>
      </c>
      <c r="K2219" s="126" t="str">
        <f t="shared" si="204"/>
        <v/>
      </c>
      <c r="L2219" s="126" t="str">
        <f t="shared" si="205"/>
        <v/>
      </c>
      <c r="M2219" s="126" t="str">
        <f>IF(Q2219="","",_xlfn.XLOOKUP(Q2219,立项!W:W,立项!H:H))</f>
        <v/>
      </c>
      <c r="N2219" s="130" t="str">
        <f t="shared" si="206"/>
        <v/>
      </c>
      <c r="O2219" s="130" t="str">
        <f t="shared" si="207"/>
        <v/>
      </c>
      <c r="P2219" s="131" t="str">
        <f t="shared" si="208"/>
        <v/>
      </c>
      <c r="Q2219" s="135" t="str">
        <f t="shared" si="209"/>
        <v/>
      </c>
      <c r="R2219" s="103"/>
      <c r="S2219" s="102"/>
      <c r="T2219" s="102"/>
      <c r="U2219" s="102"/>
    </row>
    <row r="2220" s="93" customFormat="1" customHeight="1" spans="2:21">
      <c r="B2220" s="94"/>
      <c r="C2220" s="95"/>
      <c r="D2220" s="95"/>
      <c r="E2220" s="95"/>
      <c r="F2220" s="96"/>
      <c r="G2220" s="97"/>
      <c r="H2220" s="98"/>
      <c r="I2220" s="129" t="str">
        <f>IF(B2220="","",_xlfn.XLOOKUP(N2220,#REF!,#REF!))</f>
        <v/>
      </c>
      <c r="J2220" s="126" t="str">
        <f>IF(B2220="","",_xlfn.XLOOKUP(N2220,#REF!,冷暖工资表!B:B))</f>
        <v/>
      </c>
      <c r="K2220" s="126" t="str">
        <f t="shared" si="204"/>
        <v/>
      </c>
      <c r="L2220" s="126" t="str">
        <f t="shared" si="205"/>
        <v/>
      </c>
      <c r="M2220" s="126" t="str">
        <f>IF(Q2220="","",_xlfn.XLOOKUP(Q2220,立项!W:W,立项!H:H))</f>
        <v/>
      </c>
      <c r="N2220" s="130" t="str">
        <f t="shared" si="206"/>
        <v/>
      </c>
      <c r="O2220" s="130" t="str">
        <f t="shared" si="207"/>
        <v/>
      </c>
      <c r="P2220" s="131" t="str">
        <f t="shared" si="208"/>
        <v/>
      </c>
      <c r="Q2220" s="135" t="str">
        <f t="shared" si="209"/>
        <v/>
      </c>
      <c r="R2220" s="103"/>
      <c r="S2220" s="102"/>
      <c r="T2220" s="102"/>
      <c r="U2220" s="102"/>
    </row>
    <row r="2221" s="93" customFormat="1" customHeight="1" spans="2:21">
      <c r="B2221" s="94"/>
      <c r="C2221" s="95"/>
      <c r="D2221" s="95"/>
      <c r="E2221" s="95"/>
      <c r="F2221" s="96"/>
      <c r="G2221" s="97"/>
      <c r="H2221" s="98"/>
      <c r="I2221" s="129" t="str">
        <f>IF(B2221="","",_xlfn.XLOOKUP(N2221,#REF!,#REF!))</f>
        <v/>
      </c>
      <c r="J2221" s="126" t="str">
        <f>IF(B2221="","",_xlfn.XLOOKUP(N2221,#REF!,冷暖工资表!B:B))</f>
        <v/>
      </c>
      <c r="K2221" s="126" t="str">
        <f t="shared" si="204"/>
        <v/>
      </c>
      <c r="L2221" s="126" t="str">
        <f t="shared" si="205"/>
        <v/>
      </c>
      <c r="M2221" s="126" t="str">
        <f>IF(Q2221="","",_xlfn.XLOOKUP(Q2221,立项!W:W,立项!H:H))</f>
        <v/>
      </c>
      <c r="N2221" s="130" t="str">
        <f t="shared" si="206"/>
        <v/>
      </c>
      <c r="O2221" s="130" t="str">
        <f t="shared" si="207"/>
        <v/>
      </c>
      <c r="P2221" s="131" t="str">
        <f t="shared" si="208"/>
        <v/>
      </c>
      <c r="Q2221" s="135" t="str">
        <f t="shared" si="209"/>
        <v/>
      </c>
      <c r="R2221" s="103"/>
      <c r="S2221" s="102"/>
      <c r="T2221" s="102"/>
      <c r="U2221" s="102"/>
    </row>
    <row r="2222" s="93" customFormat="1" customHeight="1" spans="2:21">
      <c r="B2222" s="94"/>
      <c r="C2222" s="95"/>
      <c r="D2222" s="95"/>
      <c r="E2222" s="95"/>
      <c r="F2222" s="96"/>
      <c r="G2222" s="97"/>
      <c r="H2222" s="98"/>
      <c r="I2222" s="129" t="str">
        <f>IF(B2222="","",_xlfn.XLOOKUP(N2222,#REF!,#REF!))</f>
        <v/>
      </c>
      <c r="J2222" s="126" t="str">
        <f>IF(B2222="","",_xlfn.XLOOKUP(N2222,#REF!,冷暖工资表!B:B))</f>
        <v/>
      </c>
      <c r="K2222" s="126" t="str">
        <f t="shared" si="204"/>
        <v/>
      </c>
      <c r="L2222" s="126" t="str">
        <f t="shared" si="205"/>
        <v/>
      </c>
      <c r="M2222" s="126" t="str">
        <f>IF(Q2222="","",_xlfn.XLOOKUP(Q2222,立项!W:W,立项!H:H))</f>
        <v/>
      </c>
      <c r="N2222" s="130" t="str">
        <f t="shared" si="206"/>
        <v/>
      </c>
      <c r="O2222" s="130" t="str">
        <f t="shared" si="207"/>
        <v/>
      </c>
      <c r="P2222" s="131" t="str">
        <f t="shared" si="208"/>
        <v/>
      </c>
      <c r="Q2222" s="135" t="str">
        <f t="shared" si="209"/>
        <v/>
      </c>
      <c r="R2222" s="103"/>
      <c r="S2222" s="102"/>
      <c r="T2222" s="102"/>
      <c r="U2222" s="102"/>
    </row>
    <row r="2223" s="93" customFormat="1" customHeight="1" spans="2:21">
      <c r="B2223" s="94"/>
      <c r="C2223" s="95"/>
      <c r="D2223" s="95"/>
      <c r="E2223" s="95"/>
      <c r="F2223" s="96"/>
      <c r="G2223" s="97"/>
      <c r="H2223" s="98"/>
      <c r="I2223" s="129" t="str">
        <f>IF(B2223="","",_xlfn.XLOOKUP(N2223,#REF!,#REF!))</f>
        <v/>
      </c>
      <c r="J2223" s="126" t="str">
        <f>IF(B2223="","",_xlfn.XLOOKUP(N2223,#REF!,冷暖工资表!B:B))</f>
        <v/>
      </c>
      <c r="K2223" s="126" t="str">
        <f t="shared" si="204"/>
        <v/>
      </c>
      <c r="L2223" s="126" t="str">
        <f t="shared" si="205"/>
        <v/>
      </c>
      <c r="M2223" s="126" t="str">
        <f>IF(Q2223="","",_xlfn.XLOOKUP(Q2223,立项!W:W,立项!H:H))</f>
        <v/>
      </c>
      <c r="N2223" s="130" t="str">
        <f t="shared" si="206"/>
        <v/>
      </c>
      <c r="O2223" s="130" t="str">
        <f t="shared" si="207"/>
        <v/>
      </c>
      <c r="P2223" s="131" t="str">
        <f t="shared" si="208"/>
        <v/>
      </c>
      <c r="Q2223" s="135" t="str">
        <f t="shared" si="209"/>
        <v/>
      </c>
      <c r="R2223" s="103"/>
      <c r="S2223" s="102"/>
      <c r="T2223" s="102"/>
      <c r="U2223" s="102"/>
    </row>
    <row r="2224" s="93" customFormat="1" customHeight="1" spans="2:21">
      <c r="B2224" s="94"/>
      <c r="C2224" s="95"/>
      <c r="D2224" s="95"/>
      <c r="E2224" s="95"/>
      <c r="F2224" s="96"/>
      <c r="G2224" s="97"/>
      <c r="H2224" s="98"/>
      <c r="I2224" s="129" t="str">
        <f>IF(B2224="","",_xlfn.XLOOKUP(N2224,#REF!,#REF!))</f>
        <v/>
      </c>
      <c r="J2224" s="126" t="str">
        <f>IF(B2224="","",_xlfn.XLOOKUP(N2224,#REF!,冷暖工资表!B:B))</f>
        <v/>
      </c>
      <c r="K2224" s="126" t="str">
        <f t="shared" si="204"/>
        <v/>
      </c>
      <c r="L2224" s="126" t="str">
        <f t="shared" si="205"/>
        <v/>
      </c>
      <c r="M2224" s="126" t="str">
        <f>IF(Q2224="","",_xlfn.XLOOKUP(Q2224,立项!W:W,立项!H:H))</f>
        <v/>
      </c>
      <c r="N2224" s="130" t="str">
        <f t="shared" si="206"/>
        <v/>
      </c>
      <c r="O2224" s="130" t="str">
        <f t="shared" si="207"/>
        <v/>
      </c>
      <c r="P2224" s="131" t="str">
        <f t="shared" si="208"/>
        <v/>
      </c>
      <c r="Q2224" s="135" t="str">
        <f t="shared" si="209"/>
        <v/>
      </c>
      <c r="R2224" s="103"/>
      <c r="S2224" s="102"/>
      <c r="T2224" s="102"/>
      <c r="U2224" s="102"/>
    </row>
    <row r="2225" s="93" customFormat="1" customHeight="1" spans="2:21">
      <c r="B2225" s="94"/>
      <c r="C2225" s="95"/>
      <c r="D2225" s="95"/>
      <c r="E2225" s="95"/>
      <c r="F2225" s="96"/>
      <c r="G2225" s="97"/>
      <c r="H2225" s="98"/>
      <c r="I2225" s="129" t="str">
        <f>IF(B2225="","",_xlfn.XLOOKUP(N2225,#REF!,#REF!))</f>
        <v/>
      </c>
      <c r="J2225" s="126" t="str">
        <f>IF(B2225="","",_xlfn.XLOOKUP(N2225,#REF!,冷暖工资表!B:B))</f>
        <v/>
      </c>
      <c r="K2225" s="126" t="str">
        <f t="shared" si="204"/>
        <v/>
      </c>
      <c r="L2225" s="126" t="str">
        <f t="shared" si="205"/>
        <v/>
      </c>
      <c r="M2225" s="126" t="str">
        <f>IF(Q2225="","",_xlfn.XLOOKUP(Q2225,立项!W:W,立项!H:H))</f>
        <v/>
      </c>
      <c r="N2225" s="130" t="str">
        <f t="shared" si="206"/>
        <v/>
      </c>
      <c r="O2225" s="130" t="str">
        <f t="shared" si="207"/>
        <v/>
      </c>
      <c r="P2225" s="131" t="str">
        <f t="shared" si="208"/>
        <v/>
      </c>
      <c r="Q2225" s="135" t="str">
        <f t="shared" si="209"/>
        <v/>
      </c>
      <c r="R2225" s="103"/>
      <c r="S2225" s="102"/>
      <c r="T2225" s="102"/>
      <c r="U2225" s="102"/>
    </row>
    <row r="2226" s="93" customFormat="1" customHeight="1" spans="2:21">
      <c r="B2226" s="94"/>
      <c r="C2226" s="95"/>
      <c r="D2226" s="95"/>
      <c r="E2226" s="95"/>
      <c r="F2226" s="96"/>
      <c r="G2226" s="97"/>
      <c r="H2226" s="98"/>
      <c r="I2226" s="129" t="str">
        <f>IF(B2226="","",_xlfn.XLOOKUP(N2226,#REF!,#REF!))</f>
        <v/>
      </c>
      <c r="J2226" s="126" t="str">
        <f>IF(B2226="","",_xlfn.XLOOKUP(N2226,#REF!,冷暖工资表!B:B))</f>
        <v/>
      </c>
      <c r="K2226" s="126" t="str">
        <f t="shared" si="204"/>
        <v/>
      </c>
      <c r="L2226" s="126" t="str">
        <f t="shared" si="205"/>
        <v/>
      </c>
      <c r="M2226" s="126" t="str">
        <f>IF(Q2226="","",_xlfn.XLOOKUP(Q2226,立项!W:W,立项!H:H))</f>
        <v/>
      </c>
      <c r="N2226" s="130" t="str">
        <f t="shared" si="206"/>
        <v/>
      </c>
      <c r="O2226" s="130" t="str">
        <f t="shared" si="207"/>
        <v/>
      </c>
      <c r="P2226" s="131" t="str">
        <f t="shared" si="208"/>
        <v/>
      </c>
      <c r="Q2226" s="135" t="str">
        <f t="shared" si="209"/>
        <v/>
      </c>
      <c r="R2226" s="103"/>
      <c r="S2226" s="102"/>
      <c r="T2226" s="102"/>
      <c r="U2226" s="102"/>
    </row>
    <row r="2227" s="93" customFormat="1" customHeight="1" spans="2:21">
      <c r="B2227" s="94"/>
      <c r="C2227" s="95"/>
      <c r="D2227" s="95"/>
      <c r="E2227" s="95"/>
      <c r="F2227" s="96"/>
      <c r="G2227" s="97"/>
      <c r="H2227" s="98"/>
      <c r="I2227" s="129" t="str">
        <f>IF(B2227="","",_xlfn.XLOOKUP(N2227,#REF!,#REF!))</f>
        <v/>
      </c>
      <c r="J2227" s="126" t="str">
        <f>IF(B2227="","",_xlfn.XLOOKUP(N2227,#REF!,冷暖工资表!B:B))</f>
        <v/>
      </c>
      <c r="K2227" s="126" t="str">
        <f t="shared" si="204"/>
        <v/>
      </c>
      <c r="L2227" s="126" t="str">
        <f t="shared" si="205"/>
        <v/>
      </c>
      <c r="M2227" s="126" t="str">
        <f>IF(Q2227="","",_xlfn.XLOOKUP(Q2227,立项!W:W,立项!H:H))</f>
        <v/>
      </c>
      <c r="N2227" s="130" t="str">
        <f t="shared" si="206"/>
        <v/>
      </c>
      <c r="O2227" s="130" t="str">
        <f t="shared" si="207"/>
        <v/>
      </c>
      <c r="P2227" s="131" t="str">
        <f t="shared" si="208"/>
        <v/>
      </c>
      <c r="Q2227" s="135" t="str">
        <f t="shared" si="209"/>
        <v/>
      </c>
      <c r="R2227" s="103"/>
      <c r="S2227" s="102"/>
      <c r="T2227" s="102"/>
      <c r="U2227" s="102"/>
    </row>
    <row r="2228" s="93" customFormat="1" customHeight="1" spans="2:21">
      <c r="B2228" s="94"/>
      <c r="C2228" s="95"/>
      <c r="D2228" s="95"/>
      <c r="E2228" s="95"/>
      <c r="F2228" s="96"/>
      <c r="G2228" s="97"/>
      <c r="H2228" s="98"/>
      <c r="I2228" s="129" t="str">
        <f>IF(B2228="","",_xlfn.XLOOKUP(N2228,#REF!,#REF!))</f>
        <v/>
      </c>
      <c r="J2228" s="126" t="str">
        <f>IF(B2228="","",_xlfn.XLOOKUP(N2228,#REF!,冷暖工资表!B:B))</f>
        <v/>
      </c>
      <c r="K2228" s="126" t="str">
        <f t="shared" si="204"/>
        <v/>
      </c>
      <c r="L2228" s="126" t="str">
        <f t="shared" si="205"/>
        <v/>
      </c>
      <c r="M2228" s="126" t="str">
        <f>IF(Q2228="","",_xlfn.XLOOKUP(Q2228,立项!W:W,立项!H:H))</f>
        <v/>
      </c>
      <c r="N2228" s="130" t="str">
        <f t="shared" si="206"/>
        <v/>
      </c>
      <c r="O2228" s="130" t="str">
        <f t="shared" si="207"/>
        <v/>
      </c>
      <c r="P2228" s="131" t="str">
        <f t="shared" si="208"/>
        <v/>
      </c>
      <c r="Q2228" s="135" t="str">
        <f t="shared" si="209"/>
        <v/>
      </c>
      <c r="R2228" s="103"/>
      <c r="S2228" s="102"/>
      <c r="T2228" s="102"/>
      <c r="U2228" s="102"/>
    </row>
    <row r="2229" s="93" customFormat="1" customHeight="1" spans="2:21">
      <c r="B2229" s="94"/>
      <c r="C2229" s="95"/>
      <c r="D2229" s="95"/>
      <c r="E2229" s="95"/>
      <c r="F2229" s="96"/>
      <c r="G2229" s="97"/>
      <c r="H2229" s="98"/>
      <c r="I2229" s="129" t="str">
        <f>IF(B2229="","",_xlfn.XLOOKUP(N2229,#REF!,#REF!))</f>
        <v/>
      </c>
      <c r="J2229" s="126" t="str">
        <f>IF(B2229="","",_xlfn.XLOOKUP(N2229,#REF!,冷暖工资表!B:B))</f>
        <v/>
      </c>
      <c r="K2229" s="126" t="str">
        <f t="shared" si="204"/>
        <v/>
      </c>
      <c r="L2229" s="126" t="str">
        <f t="shared" si="205"/>
        <v/>
      </c>
      <c r="M2229" s="126" t="str">
        <f>IF(Q2229="","",_xlfn.XLOOKUP(Q2229,立项!W:W,立项!H:H))</f>
        <v/>
      </c>
      <c r="N2229" s="130" t="str">
        <f t="shared" si="206"/>
        <v/>
      </c>
      <c r="O2229" s="130" t="str">
        <f t="shared" si="207"/>
        <v/>
      </c>
      <c r="P2229" s="131" t="str">
        <f t="shared" si="208"/>
        <v/>
      </c>
      <c r="Q2229" s="135" t="str">
        <f t="shared" si="209"/>
        <v/>
      </c>
      <c r="R2229" s="103"/>
      <c r="S2229" s="102"/>
      <c r="T2229" s="102"/>
      <c r="U2229" s="102"/>
    </row>
    <row r="2230" s="93" customFormat="1" customHeight="1" spans="2:21">
      <c r="B2230" s="94"/>
      <c r="C2230" s="95"/>
      <c r="D2230" s="95"/>
      <c r="E2230" s="95"/>
      <c r="F2230" s="96"/>
      <c r="G2230" s="97"/>
      <c r="H2230" s="98"/>
      <c r="I2230" s="129" t="str">
        <f>IF(B2230="","",_xlfn.XLOOKUP(N2230,#REF!,#REF!))</f>
        <v/>
      </c>
      <c r="J2230" s="126" t="str">
        <f>IF(B2230="","",_xlfn.XLOOKUP(N2230,#REF!,冷暖工资表!B:B))</f>
        <v/>
      </c>
      <c r="K2230" s="126" t="str">
        <f t="shared" si="204"/>
        <v/>
      </c>
      <c r="L2230" s="126" t="str">
        <f t="shared" si="205"/>
        <v/>
      </c>
      <c r="M2230" s="126" t="str">
        <f>IF(Q2230="","",_xlfn.XLOOKUP(Q2230,立项!W:W,立项!H:H))</f>
        <v/>
      </c>
      <c r="N2230" s="130" t="str">
        <f t="shared" si="206"/>
        <v/>
      </c>
      <c r="O2230" s="130" t="str">
        <f t="shared" si="207"/>
        <v/>
      </c>
      <c r="P2230" s="131" t="str">
        <f t="shared" si="208"/>
        <v/>
      </c>
      <c r="Q2230" s="135" t="str">
        <f t="shared" si="209"/>
        <v/>
      </c>
      <c r="R2230" s="103"/>
      <c r="S2230" s="102"/>
      <c r="T2230" s="102"/>
      <c r="U2230" s="102"/>
    </row>
    <row r="2231" s="93" customFormat="1" customHeight="1" spans="2:21">
      <c r="B2231" s="94"/>
      <c r="C2231" s="95"/>
      <c r="D2231" s="95"/>
      <c r="E2231" s="95"/>
      <c r="F2231" s="96"/>
      <c r="G2231" s="97"/>
      <c r="H2231" s="98"/>
      <c r="I2231" s="129" t="str">
        <f>IF(B2231="","",_xlfn.XLOOKUP(N2231,#REF!,#REF!))</f>
        <v/>
      </c>
      <c r="J2231" s="126" t="str">
        <f>IF(B2231="","",_xlfn.XLOOKUP(N2231,#REF!,冷暖工资表!B:B))</f>
        <v/>
      </c>
      <c r="K2231" s="126" t="str">
        <f t="shared" si="204"/>
        <v/>
      </c>
      <c r="L2231" s="126" t="str">
        <f t="shared" si="205"/>
        <v/>
      </c>
      <c r="M2231" s="126" t="str">
        <f>IF(Q2231="","",_xlfn.XLOOKUP(Q2231,立项!W:W,立项!H:H))</f>
        <v/>
      </c>
      <c r="N2231" s="130" t="str">
        <f t="shared" si="206"/>
        <v/>
      </c>
      <c r="O2231" s="130" t="str">
        <f t="shared" si="207"/>
        <v/>
      </c>
      <c r="P2231" s="131" t="str">
        <f t="shared" si="208"/>
        <v/>
      </c>
      <c r="Q2231" s="135" t="str">
        <f t="shared" si="209"/>
        <v/>
      </c>
      <c r="R2231" s="103"/>
      <c r="S2231" s="102"/>
      <c r="T2231" s="102"/>
      <c r="U2231" s="102"/>
    </row>
    <row r="2232" s="93" customFormat="1" customHeight="1" spans="2:21">
      <c r="B2232" s="94"/>
      <c r="C2232" s="95"/>
      <c r="D2232" s="95"/>
      <c r="E2232" s="95"/>
      <c r="F2232" s="96"/>
      <c r="G2232" s="97"/>
      <c r="H2232" s="98"/>
      <c r="I2232" s="129" t="str">
        <f>IF(B2232="","",_xlfn.XLOOKUP(N2232,#REF!,#REF!))</f>
        <v/>
      </c>
      <c r="J2232" s="126" t="str">
        <f>IF(B2232="","",_xlfn.XLOOKUP(N2232,#REF!,冷暖工资表!B:B))</f>
        <v/>
      </c>
      <c r="K2232" s="126" t="str">
        <f t="shared" si="204"/>
        <v/>
      </c>
      <c r="L2232" s="126" t="str">
        <f t="shared" si="205"/>
        <v/>
      </c>
      <c r="M2232" s="126" t="str">
        <f>IF(Q2232="","",_xlfn.XLOOKUP(Q2232,立项!W:W,立项!H:H))</f>
        <v/>
      </c>
      <c r="N2232" s="130" t="str">
        <f t="shared" si="206"/>
        <v/>
      </c>
      <c r="O2232" s="130" t="str">
        <f t="shared" si="207"/>
        <v/>
      </c>
      <c r="P2232" s="131" t="str">
        <f t="shared" si="208"/>
        <v/>
      </c>
      <c r="Q2232" s="135" t="str">
        <f t="shared" si="209"/>
        <v/>
      </c>
      <c r="R2232" s="103"/>
      <c r="S2232" s="102"/>
      <c r="T2232" s="102"/>
      <c r="U2232" s="102"/>
    </row>
    <row r="2233" s="93" customFormat="1" customHeight="1" spans="2:21">
      <c r="B2233" s="94"/>
      <c r="C2233" s="95"/>
      <c r="D2233" s="95"/>
      <c r="E2233" s="95"/>
      <c r="F2233" s="96"/>
      <c r="G2233" s="97"/>
      <c r="H2233" s="98"/>
      <c r="I2233" s="129" t="str">
        <f>IF(B2233="","",_xlfn.XLOOKUP(N2233,#REF!,#REF!))</f>
        <v/>
      </c>
      <c r="J2233" s="126" t="str">
        <f>IF(B2233="","",_xlfn.XLOOKUP(N2233,#REF!,冷暖工资表!B:B))</f>
        <v/>
      </c>
      <c r="K2233" s="126" t="str">
        <f t="shared" si="204"/>
        <v/>
      </c>
      <c r="L2233" s="126" t="str">
        <f t="shared" si="205"/>
        <v/>
      </c>
      <c r="M2233" s="126" t="str">
        <f>IF(Q2233="","",_xlfn.XLOOKUP(Q2233,立项!W:W,立项!H:H))</f>
        <v/>
      </c>
      <c r="N2233" s="130" t="str">
        <f t="shared" si="206"/>
        <v/>
      </c>
      <c r="O2233" s="130" t="str">
        <f t="shared" si="207"/>
        <v/>
      </c>
      <c r="P2233" s="131" t="str">
        <f t="shared" si="208"/>
        <v/>
      </c>
      <c r="Q2233" s="135" t="str">
        <f t="shared" si="209"/>
        <v/>
      </c>
      <c r="R2233" s="103"/>
      <c r="S2233" s="102"/>
      <c r="T2233" s="102"/>
      <c r="U2233" s="102"/>
    </row>
    <row r="2234" s="93" customFormat="1" customHeight="1" spans="2:21">
      <c r="B2234" s="94"/>
      <c r="C2234" s="95"/>
      <c r="D2234" s="95"/>
      <c r="E2234" s="95"/>
      <c r="F2234" s="96"/>
      <c r="G2234" s="97"/>
      <c r="H2234" s="98"/>
      <c r="I2234" s="129" t="str">
        <f>IF(B2234="","",_xlfn.XLOOKUP(N2234,#REF!,#REF!))</f>
        <v/>
      </c>
      <c r="J2234" s="126" t="str">
        <f>IF(B2234="","",_xlfn.XLOOKUP(N2234,#REF!,冷暖工资表!B:B))</f>
        <v/>
      </c>
      <c r="K2234" s="126" t="str">
        <f t="shared" si="204"/>
        <v/>
      </c>
      <c r="L2234" s="126" t="str">
        <f t="shared" si="205"/>
        <v/>
      </c>
      <c r="M2234" s="126" t="str">
        <f>IF(Q2234="","",_xlfn.XLOOKUP(Q2234,立项!W:W,立项!H:H))</f>
        <v/>
      </c>
      <c r="N2234" s="130" t="str">
        <f t="shared" si="206"/>
        <v/>
      </c>
      <c r="O2234" s="130" t="str">
        <f t="shared" si="207"/>
        <v/>
      </c>
      <c r="P2234" s="131" t="str">
        <f t="shared" si="208"/>
        <v/>
      </c>
      <c r="Q2234" s="135" t="str">
        <f t="shared" si="209"/>
        <v/>
      </c>
      <c r="R2234" s="103"/>
      <c r="S2234" s="102"/>
      <c r="T2234" s="102"/>
      <c r="U2234" s="102"/>
    </row>
    <row r="2235" s="93" customFormat="1" customHeight="1" spans="2:21">
      <c r="B2235" s="94"/>
      <c r="C2235" s="95"/>
      <c r="D2235" s="95"/>
      <c r="E2235" s="95"/>
      <c r="F2235" s="96"/>
      <c r="G2235" s="97"/>
      <c r="H2235" s="98"/>
      <c r="I2235" s="129" t="str">
        <f>IF(B2235="","",_xlfn.XLOOKUP(N2235,#REF!,#REF!))</f>
        <v/>
      </c>
      <c r="J2235" s="126" t="str">
        <f>IF(B2235="","",_xlfn.XLOOKUP(N2235,#REF!,冷暖工资表!B:B))</f>
        <v/>
      </c>
      <c r="K2235" s="126" t="str">
        <f t="shared" si="204"/>
        <v/>
      </c>
      <c r="L2235" s="126" t="str">
        <f t="shared" si="205"/>
        <v/>
      </c>
      <c r="M2235" s="126" t="str">
        <f>IF(Q2235="","",_xlfn.XLOOKUP(Q2235,立项!W:W,立项!H:H))</f>
        <v/>
      </c>
      <c r="N2235" s="130" t="str">
        <f t="shared" si="206"/>
        <v/>
      </c>
      <c r="O2235" s="130" t="str">
        <f t="shared" si="207"/>
        <v/>
      </c>
      <c r="P2235" s="131" t="str">
        <f t="shared" si="208"/>
        <v/>
      </c>
      <c r="Q2235" s="135" t="str">
        <f t="shared" si="209"/>
        <v/>
      </c>
      <c r="R2235" s="103"/>
      <c r="S2235" s="102"/>
      <c r="T2235" s="102"/>
      <c r="U2235" s="102"/>
    </row>
    <row r="2236" s="93" customFormat="1" customHeight="1" spans="2:21">
      <c r="B2236" s="94"/>
      <c r="C2236" s="95"/>
      <c r="D2236" s="95"/>
      <c r="E2236" s="95"/>
      <c r="F2236" s="96"/>
      <c r="G2236" s="97"/>
      <c r="H2236" s="98"/>
      <c r="I2236" s="129" t="str">
        <f>IF(B2236="","",_xlfn.XLOOKUP(N2236,#REF!,#REF!))</f>
        <v/>
      </c>
      <c r="J2236" s="126" t="str">
        <f>IF(B2236="","",_xlfn.XLOOKUP(N2236,#REF!,冷暖工资表!B:B))</f>
        <v/>
      </c>
      <c r="K2236" s="126" t="str">
        <f t="shared" si="204"/>
        <v/>
      </c>
      <c r="L2236" s="126" t="str">
        <f t="shared" si="205"/>
        <v/>
      </c>
      <c r="M2236" s="126" t="str">
        <f>IF(Q2236="","",_xlfn.XLOOKUP(Q2236,立项!W:W,立项!H:H))</f>
        <v/>
      </c>
      <c r="N2236" s="130" t="str">
        <f t="shared" si="206"/>
        <v/>
      </c>
      <c r="O2236" s="130" t="str">
        <f t="shared" si="207"/>
        <v/>
      </c>
      <c r="P2236" s="131" t="str">
        <f t="shared" si="208"/>
        <v/>
      </c>
      <c r="Q2236" s="135" t="str">
        <f t="shared" si="209"/>
        <v/>
      </c>
      <c r="R2236" s="103"/>
      <c r="S2236" s="102"/>
      <c r="T2236" s="102"/>
      <c r="U2236" s="102"/>
    </row>
    <row r="2237" s="93" customFormat="1" customHeight="1" spans="2:21">
      <c r="B2237" s="94"/>
      <c r="C2237" s="95"/>
      <c r="D2237" s="95"/>
      <c r="E2237" s="95"/>
      <c r="F2237" s="96"/>
      <c r="G2237" s="97"/>
      <c r="H2237" s="98"/>
      <c r="I2237" s="129" t="str">
        <f>IF(B2237="","",_xlfn.XLOOKUP(N2237,#REF!,#REF!))</f>
        <v/>
      </c>
      <c r="J2237" s="126" t="str">
        <f>IF(B2237="","",_xlfn.XLOOKUP(N2237,#REF!,冷暖工资表!B:B))</f>
        <v/>
      </c>
      <c r="K2237" s="126" t="str">
        <f t="shared" si="204"/>
        <v/>
      </c>
      <c r="L2237" s="126" t="str">
        <f t="shared" si="205"/>
        <v/>
      </c>
      <c r="M2237" s="126" t="str">
        <f>IF(Q2237="","",_xlfn.XLOOKUP(Q2237,立项!W:W,立项!H:H))</f>
        <v/>
      </c>
      <c r="N2237" s="130" t="str">
        <f t="shared" si="206"/>
        <v/>
      </c>
      <c r="O2237" s="130" t="str">
        <f t="shared" si="207"/>
        <v/>
      </c>
      <c r="P2237" s="131" t="str">
        <f t="shared" si="208"/>
        <v/>
      </c>
      <c r="Q2237" s="135" t="str">
        <f t="shared" si="209"/>
        <v/>
      </c>
      <c r="R2237" s="103"/>
      <c r="S2237" s="102"/>
      <c r="T2237" s="102"/>
      <c r="U2237" s="102"/>
    </row>
    <row r="2238" s="93" customFormat="1" customHeight="1" spans="2:21">
      <c r="B2238" s="94"/>
      <c r="C2238" s="95"/>
      <c r="D2238" s="95"/>
      <c r="E2238" s="95"/>
      <c r="F2238" s="96"/>
      <c r="G2238" s="97"/>
      <c r="H2238" s="98"/>
      <c r="I2238" s="129" t="str">
        <f>IF(B2238="","",_xlfn.XLOOKUP(N2238,#REF!,#REF!))</f>
        <v/>
      </c>
      <c r="J2238" s="126" t="str">
        <f>IF(B2238="","",_xlfn.XLOOKUP(N2238,#REF!,冷暖工资表!B:B))</f>
        <v/>
      </c>
      <c r="K2238" s="126" t="str">
        <f t="shared" si="204"/>
        <v/>
      </c>
      <c r="L2238" s="126" t="str">
        <f t="shared" si="205"/>
        <v/>
      </c>
      <c r="M2238" s="126" t="str">
        <f>IF(Q2238="","",_xlfn.XLOOKUP(Q2238,立项!W:W,立项!H:H))</f>
        <v/>
      </c>
      <c r="N2238" s="130" t="str">
        <f t="shared" si="206"/>
        <v/>
      </c>
      <c r="O2238" s="130" t="str">
        <f t="shared" si="207"/>
        <v/>
      </c>
      <c r="P2238" s="131" t="str">
        <f t="shared" si="208"/>
        <v/>
      </c>
      <c r="Q2238" s="135" t="str">
        <f t="shared" si="209"/>
        <v/>
      </c>
      <c r="R2238" s="103"/>
      <c r="S2238" s="102"/>
      <c r="T2238" s="102"/>
      <c r="U2238" s="102"/>
    </row>
    <row r="2239" s="93" customFormat="1" customHeight="1" spans="2:21">
      <c r="B2239" s="94"/>
      <c r="C2239" s="95"/>
      <c r="D2239" s="95"/>
      <c r="E2239" s="95"/>
      <c r="F2239" s="96"/>
      <c r="G2239" s="97"/>
      <c r="H2239" s="98"/>
      <c r="I2239" s="129" t="str">
        <f>IF(B2239="","",_xlfn.XLOOKUP(N2239,#REF!,#REF!))</f>
        <v/>
      </c>
      <c r="J2239" s="126" t="str">
        <f>IF(B2239="","",_xlfn.XLOOKUP(N2239,#REF!,冷暖工资表!B:B))</f>
        <v/>
      </c>
      <c r="K2239" s="126" t="str">
        <f t="shared" si="204"/>
        <v/>
      </c>
      <c r="L2239" s="126" t="str">
        <f t="shared" si="205"/>
        <v/>
      </c>
      <c r="M2239" s="126" t="str">
        <f>IF(Q2239="","",_xlfn.XLOOKUP(Q2239,立项!W:W,立项!H:H))</f>
        <v/>
      </c>
      <c r="N2239" s="130" t="str">
        <f t="shared" si="206"/>
        <v/>
      </c>
      <c r="O2239" s="130" t="str">
        <f t="shared" si="207"/>
        <v/>
      </c>
      <c r="P2239" s="131" t="str">
        <f t="shared" si="208"/>
        <v/>
      </c>
      <c r="Q2239" s="135" t="str">
        <f t="shared" si="209"/>
        <v/>
      </c>
      <c r="R2239" s="103"/>
      <c r="S2239" s="102"/>
      <c r="T2239" s="102"/>
      <c r="U2239" s="102"/>
    </row>
    <row r="2240" s="93" customFormat="1" customHeight="1" spans="2:21">
      <c r="B2240" s="94"/>
      <c r="C2240" s="95"/>
      <c r="D2240" s="95"/>
      <c r="E2240" s="95"/>
      <c r="F2240" s="96"/>
      <c r="G2240" s="97"/>
      <c r="H2240" s="98"/>
      <c r="I2240" s="129" t="str">
        <f>IF(B2240="","",_xlfn.XLOOKUP(N2240,#REF!,#REF!))</f>
        <v/>
      </c>
      <c r="J2240" s="126" t="str">
        <f>IF(B2240="","",_xlfn.XLOOKUP(N2240,#REF!,冷暖工资表!B:B))</f>
        <v/>
      </c>
      <c r="K2240" s="126" t="str">
        <f t="shared" si="204"/>
        <v/>
      </c>
      <c r="L2240" s="126" t="str">
        <f t="shared" si="205"/>
        <v/>
      </c>
      <c r="M2240" s="126" t="str">
        <f>IF(Q2240="","",_xlfn.XLOOKUP(Q2240,立项!W:W,立项!H:H))</f>
        <v/>
      </c>
      <c r="N2240" s="130" t="str">
        <f t="shared" si="206"/>
        <v/>
      </c>
      <c r="O2240" s="130" t="str">
        <f t="shared" si="207"/>
        <v/>
      </c>
      <c r="P2240" s="131" t="str">
        <f t="shared" si="208"/>
        <v/>
      </c>
      <c r="Q2240" s="135" t="str">
        <f t="shared" si="209"/>
        <v/>
      </c>
      <c r="R2240" s="103"/>
      <c r="S2240" s="102"/>
      <c r="T2240" s="102"/>
      <c r="U2240" s="102"/>
    </row>
    <row r="2241" s="93" customFormat="1" customHeight="1" spans="2:21">
      <c r="B2241" s="94"/>
      <c r="C2241" s="95"/>
      <c r="D2241" s="95"/>
      <c r="E2241" s="95"/>
      <c r="F2241" s="96"/>
      <c r="G2241" s="97"/>
      <c r="H2241" s="98"/>
      <c r="I2241" s="129" t="str">
        <f>IF(B2241="","",_xlfn.XLOOKUP(N2241,#REF!,#REF!))</f>
        <v/>
      </c>
      <c r="J2241" s="126" t="str">
        <f>IF(B2241="","",_xlfn.XLOOKUP(N2241,#REF!,冷暖工资表!B:B))</f>
        <v/>
      </c>
      <c r="K2241" s="126" t="str">
        <f t="shared" si="204"/>
        <v/>
      </c>
      <c r="L2241" s="126" t="str">
        <f t="shared" si="205"/>
        <v/>
      </c>
      <c r="M2241" s="126" t="str">
        <f>IF(Q2241="","",_xlfn.XLOOKUP(Q2241,立项!W:W,立项!H:H))</f>
        <v/>
      </c>
      <c r="N2241" s="130" t="str">
        <f t="shared" si="206"/>
        <v/>
      </c>
      <c r="O2241" s="130" t="str">
        <f t="shared" si="207"/>
        <v/>
      </c>
      <c r="P2241" s="131" t="str">
        <f t="shared" si="208"/>
        <v/>
      </c>
      <c r="Q2241" s="135" t="str">
        <f t="shared" si="209"/>
        <v/>
      </c>
      <c r="R2241" s="103"/>
      <c r="S2241" s="102"/>
      <c r="T2241" s="102"/>
      <c r="U2241" s="102"/>
    </row>
    <row r="2242" s="93" customFormat="1" customHeight="1" spans="2:21">
      <c r="B2242" s="94"/>
      <c r="C2242" s="95"/>
      <c r="D2242" s="95"/>
      <c r="E2242" s="95"/>
      <c r="F2242" s="96"/>
      <c r="G2242" s="97"/>
      <c r="H2242" s="98"/>
      <c r="I2242" s="129" t="str">
        <f>IF(B2242="","",_xlfn.XLOOKUP(N2242,#REF!,#REF!))</f>
        <v/>
      </c>
      <c r="J2242" s="126" t="str">
        <f>IF(B2242="","",_xlfn.XLOOKUP(N2242,#REF!,冷暖工资表!B:B))</f>
        <v/>
      </c>
      <c r="K2242" s="126" t="str">
        <f t="shared" ref="K2242:K2305" si="210">IF(F2242="","",F2242-L2242)</f>
        <v/>
      </c>
      <c r="L2242" s="126" t="str">
        <f t="shared" ref="L2242:L2305" si="211">IF(F2242="","",F2242*G2242/(1+G2242))</f>
        <v/>
      </c>
      <c r="M2242" s="126" t="str">
        <f>IF(Q2242="","",_xlfn.XLOOKUP(Q2242,立项!W:W,立项!H:H))</f>
        <v/>
      </c>
      <c r="N2242" s="130" t="str">
        <f t="shared" ref="N2242:N2305" si="212">IF(H2242="","",LEFT(B2242,7))</f>
        <v/>
      </c>
      <c r="O2242" s="130" t="str">
        <f t="shared" ref="O2242:O2305" si="213">IF(H2242="","",MONTH(H2242))</f>
        <v/>
      </c>
      <c r="P2242" s="131" t="str">
        <f t="shared" ref="P2242:P2305" si="214">IF(H2242="","",DAY(H2242))</f>
        <v/>
      </c>
      <c r="Q2242" s="135" t="str">
        <f t="shared" ref="Q2242:Q2305" si="215">IF(B2242="","",MID(B2242,9,16))</f>
        <v/>
      </c>
      <c r="R2242" s="103"/>
      <c r="S2242" s="102"/>
      <c r="T2242" s="102"/>
      <c r="U2242" s="102"/>
    </row>
    <row r="2243" s="93" customFormat="1" customHeight="1" spans="2:21">
      <c r="B2243" s="94"/>
      <c r="C2243" s="95"/>
      <c r="D2243" s="95"/>
      <c r="E2243" s="95"/>
      <c r="F2243" s="96"/>
      <c r="G2243" s="97"/>
      <c r="H2243" s="98"/>
      <c r="I2243" s="129" t="str">
        <f>IF(B2243="","",_xlfn.XLOOKUP(N2243,#REF!,#REF!))</f>
        <v/>
      </c>
      <c r="J2243" s="126" t="str">
        <f>IF(B2243="","",_xlfn.XLOOKUP(N2243,#REF!,冷暖工资表!B:B))</f>
        <v/>
      </c>
      <c r="K2243" s="126" t="str">
        <f t="shared" si="210"/>
        <v/>
      </c>
      <c r="L2243" s="126" t="str">
        <f t="shared" si="211"/>
        <v/>
      </c>
      <c r="M2243" s="126" t="str">
        <f>IF(Q2243="","",_xlfn.XLOOKUP(Q2243,立项!W:W,立项!H:H))</f>
        <v/>
      </c>
      <c r="N2243" s="130" t="str">
        <f t="shared" si="212"/>
        <v/>
      </c>
      <c r="O2243" s="130" t="str">
        <f t="shared" si="213"/>
        <v/>
      </c>
      <c r="P2243" s="131" t="str">
        <f t="shared" si="214"/>
        <v/>
      </c>
      <c r="Q2243" s="135" t="str">
        <f t="shared" si="215"/>
        <v/>
      </c>
      <c r="R2243" s="103"/>
      <c r="S2243" s="102"/>
      <c r="T2243" s="102"/>
      <c r="U2243" s="102"/>
    </row>
    <row r="2244" s="93" customFormat="1" customHeight="1" spans="2:21">
      <c r="B2244" s="94"/>
      <c r="C2244" s="95"/>
      <c r="D2244" s="95"/>
      <c r="E2244" s="95"/>
      <c r="F2244" s="96"/>
      <c r="G2244" s="97"/>
      <c r="H2244" s="98"/>
      <c r="I2244" s="129" t="str">
        <f>IF(B2244="","",_xlfn.XLOOKUP(N2244,#REF!,#REF!))</f>
        <v/>
      </c>
      <c r="J2244" s="126" t="str">
        <f>IF(B2244="","",_xlfn.XLOOKUP(N2244,#REF!,冷暖工资表!B:B))</f>
        <v/>
      </c>
      <c r="K2244" s="126" t="str">
        <f t="shared" si="210"/>
        <v/>
      </c>
      <c r="L2244" s="126" t="str">
        <f t="shared" si="211"/>
        <v/>
      </c>
      <c r="M2244" s="126" t="str">
        <f>IF(Q2244="","",_xlfn.XLOOKUP(Q2244,立项!W:W,立项!H:H))</f>
        <v/>
      </c>
      <c r="N2244" s="130" t="str">
        <f t="shared" si="212"/>
        <v/>
      </c>
      <c r="O2244" s="130" t="str">
        <f t="shared" si="213"/>
        <v/>
      </c>
      <c r="P2244" s="131" t="str">
        <f t="shared" si="214"/>
        <v/>
      </c>
      <c r="Q2244" s="135" t="str">
        <f t="shared" si="215"/>
        <v/>
      </c>
      <c r="R2244" s="103"/>
      <c r="S2244" s="102"/>
      <c r="T2244" s="102"/>
      <c r="U2244" s="102"/>
    </row>
    <row r="2245" s="93" customFormat="1" customHeight="1" spans="2:21">
      <c r="B2245" s="94"/>
      <c r="C2245" s="95"/>
      <c r="D2245" s="95"/>
      <c r="E2245" s="95"/>
      <c r="F2245" s="96"/>
      <c r="G2245" s="97"/>
      <c r="H2245" s="98"/>
      <c r="I2245" s="129" t="str">
        <f>IF(B2245="","",_xlfn.XLOOKUP(N2245,#REF!,#REF!))</f>
        <v/>
      </c>
      <c r="J2245" s="126" t="str">
        <f>IF(B2245="","",_xlfn.XLOOKUP(N2245,#REF!,冷暖工资表!B:B))</f>
        <v/>
      </c>
      <c r="K2245" s="126" t="str">
        <f t="shared" si="210"/>
        <v/>
      </c>
      <c r="L2245" s="126" t="str">
        <f t="shared" si="211"/>
        <v/>
      </c>
      <c r="M2245" s="126" t="str">
        <f>IF(Q2245="","",_xlfn.XLOOKUP(Q2245,立项!W:W,立项!H:H))</f>
        <v/>
      </c>
      <c r="N2245" s="130" t="str">
        <f t="shared" si="212"/>
        <v/>
      </c>
      <c r="O2245" s="130" t="str">
        <f t="shared" si="213"/>
        <v/>
      </c>
      <c r="P2245" s="131" t="str">
        <f t="shared" si="214"/>
        <v/>
      </c>
      <c r="Q2245" s="135" t="str">
        <f t="shared" si="215"/>
        <v/>
      </c>
      <c r="R2245" s="103"/>
      <c r="S2245" s="102"/>
      <c r="T2245" s="102"/>
      <c r="U2245" s="102"/>
    </row>
    <row r="2246" s="93" customFormat="1" customHeight="1" spans="2:21">
      <c r="B2246" s="94"/>
      <c r="C2246" s="95"/>
      <c r="D2246" s="95"/>
      <c r="E2246" s="95"/>
      <c r="F2246" s="96"/>
      <c r="G2246" s="97"/>
      <c r="H2246" s="98"/>
      <c r="I2246" s="129" t="str">
        <f>IF(B2246="","",_xlfn.XLOOKUP(N2246,#REF!,#REF!))</f>
        <v/>
      </c>
      <c r="J2246" s="126" t="str">
        <f>IF(B2246="","",_xlfn.XLOOKUP(N2246,#REF!,冷暖工资表!B:B))</f>
        <v/>
      </c>
      <c r="K2246" s="126" t="str">
        <f t="shared" si="210"/>
        <v/>
      </c>
      <c r="L2246" s="126" t="str">
        <f t="shared" si="211"/>
        <v/>
      </c>
      <c r="M2246" s="126" t="str">
        <f>IF(Q2246="","",_xlfn.XLOOKUP(Q2246,立项!W:W,立项!H:H))</f>
        <v/>
      </c>
      <c r="N2246" s="130" t="str">
        <f t="shared" si="212"/>
        <v/>
      </c>
      <c r="O2246" s="130" t="str">
        <f t="shared" si="213"/>
        <v/>
      </c>
      <c r="P2246" s="131" t="str">
        <f t="shared" si="214"/>
        <v/>
      </c>
      <c r="Q2246" s="135" t="str">
        <f t="shared" si="215"/>
        <v/>
      </c>
      <c r="R2246" s="103"/>
      <c r="S2246" s="102"/>
      <c r="T2246" s="102"/>
      <c r="U2246" s="102"/>
    </row>
    <row r="2247" s="93" customFormat="1" customHeight="1" spans="2:21">
      <c r="B2247" s="94"/>
      <c r="C2247" s="95"/>
      <c r="D2247" s="95"/>
      <c r="E2247" s="95"/>
      <c r="F2247" s="96"/>
      <c r="G2247" s="97"/>
      <c r="H2247" s="98"/>
      <c r="I2247" s="129" t="str">
        <f>IF(B2247="","",_xlfn.XLOOKUP(N2247,#REF!,#REF!))</f>
        <v/>
      </c>
      <c r="J2247" s="126" t="str">
        <f>IF(B2247="","",_xlfn.XLOOKUP(N2247,#REF!,冷暖工资表!B:B))</f>
        <v/>
      </c>
      <c r="K2247" s="126" t="str">
        <f t="shared" si="210"/>
        <v/>
      </c>
      <c r="L2247" s="126" t="str">
        <f t="shared" si="211"/>
        <v/>
      </c>
      <c r="M2247" s="126" t="str">
        <f>IF(Q2247="","",_xlfn.XLOOKUP(Q2247,立项!W:W,立项!H:H))</f>
        <v/>
      </c>
      <c r="N2247" s="130" t="str">
        <f t="shared" si="212"/>
        <v/>
      </c>
      <c r="O2247" s="130" t="str">
        <f t="shared" si="213"/>
        <v/>
      </c>
      <c r="P2247" s="131" t="str">
        <f t="shared" si="214"/>
        <v/>
      </c>
      <c r="Q2247" s="135" t="str">
        <f t="shared" si="215"/>
        <v/>
      </c>
      <c r="R2247" s="103"/>
      <c r="S2247" s="102"/>
      <c r="T2247" s="102"/>
      <c r="U2247" s="102"/>
    </row>
    <row r="2248" s="93" customFormat="1" customHeight="1" spans="2:21">
      <c r="B2248" s="94"/>
      <c r="C2248" s="95"/>
      <c r="D2248" s="95"/>
      <c r="E2248" s="95"/>
      <c r="F2248" s="96"/>
      <c r="G2248" s="97"/>
      <c r="H2248" s="98"/>
      <c r="I2248" s="129" t="str">
        <f>IF(B2248="","",_xlfn.XLOOKUP(N2248,#REF!,#REF!))</f>
        <v/>
      </c>
      <c r="J2248" s="126" t="str">
        <f>IF(B2248="","",_xlfn.XLOOKUP(N2248,#REF!,冷暖工资表!B:B))</f>
        <v/>
      </c>
      <c r="K2248" s="126" t="str">
        <f t="shared" si="210"/>
        <v/>
      </c>
      <c r="L2248" s="126" t="str">
        <f t="shared" si="211"/>
        <v/>
      </c>
      <c r="M2248" s="126" t="str">
        <f>IF(Q2248="","",_xlfn.XLOOKUP(Q2248,立项!W:W,立项!H:H))</f>
        <v/>
      </c>
      <c r="N2248" s="130" t="str">
        <f t="shared" si="212"/>
        <v/>
      </c>
      <c r="O2248" s="130" t="str">
        <f t="shared" si="213"/>
        <v/>
      </c>
      <c r="P2248" s="131" t="str">
        <f t="shared" si="214"/>
        <v/>
      </c>
      <c r="Q2248" s="135" t="str">
        <f t="shared" si="215"/>
        <v/>
      </c>
      <c r="R2248" s="103"/>
      <c r="S2248" s="102"/>
      <c r="T2248" s="102"/>
      <c r="U2248" s="102"/>
    </row>
    <row r="2249" s="93" customFormat="1" customHeight="1" spans="2:21">
      <c r="B2249" s="94"/>
      <c r="C2249" s="95"/>
      <c r="D2249" s="95"/>
      <c r="E2249" s="95"/>
      <c r="F2249" s="96"/>
      <c r="G2249" s="97"/>
      <c r="H2249" s="98"/>
      <c r="I2249" s="129" t="str">
        <f>IF(B2249="","",_xlfn.XLOOKUP(N2249,#REF!,#REF!))</f>
        <v/>
      </c>
      <c r="J2249" s="126" t="str">
        <f>IF(B2249="","",_xlfn.XLOOKUP(N2249,#REF!,冷暖工资表!B:B))</f>
        <v/>
      </c>
      <c r="K2249" s="126" t="str">
        <f t="shared" si="210"/>
        <v/>
      </c>
      <c r="L2249" s="126" t="str">
        <f t="shared" si="211"/>
        <v/>
      </c>
      <c r="M2249" s="126" t="str">
        <f>IF(Q2249="","",_xlfn.XLOOKUP(Q2249,立项!W:W,立项!H:H))</f>
        <v/>
      </c>
      <c r="N2249" s="130" t="str">
        <f t="shared" si="212"/>
        <v/>
      </c>
      <c r="O2249" s="130" t="str">
        <f t="shared" si="213"/>
        <v/>
      </c>
      <c r="P2249" s="131" t="str">
        <f t="shared" si="214"/>
        <v/>
      </c>
      <c r="Q2249" s="135" t="str">
        <f t="shared" si="215"/>
        <v/>
      </c>
      <c r="R2249" s="103"/>
      <c r="S2249" s="102"/>
      <c r="T2249" s="102"/>
      <c r="U2249" s="102"/>
    </row>
    <row r="2250" s="93" customFormat="1" customHeight="1" spans="2:21">
      <c r="B2250" s="94"/>
      <c r="C2250" s="95"/>
      <c r="D2250" s="95"/>
      <c r="E2250" s="95"/>
      <c r="F2250" s="96"/>
      <c r="G2250" s="97"/>
      <c r="H2250" s="98"/>
      <c r="I2250" s="129" t="str">
        <f>IF(B2250="","",_xlfn.XLOOKUP(N2250,#REF!,#REF!))</f>
        <v/>
      </c>
      <c r="J2250" s="126" t="str">
        <f>IF(B2250="","",_xlfn.XLOOKUP(N2250,#REF!,冷暖工资表!B:B))</f>
        <v/>
      </c>
      <c r="K2250" s="126" t="str">
        <f t="shared" si="210"/>
        <v/>
      </c>
      <c r="L2250" s="126" t="str">
        <f t="shared" si="211"/>
        <v/>
      </c>
      <c r="M2250" s="126" t="str">
        <f>IF(Q2250="","",_xlfn.XLOOKUP(Q2250,立项!W:W,立项!H:H))</f>
        <v/>
      </c>
      <c r="N2250" s="130" t="str">
        <f t="shared" si="212"/>
        <v/>
      </c>
      <c r="O2250" s="130" t="str">
        <f t="shared" si="213"/>
        <v/>
      </c>
      <c r="P2250" s="131" t="str">
        <f t="shared" si="214"/>
        <v/>
      </c>
      <c r="Q2250" s="135" t="str">
        <f t="shared" si="215"/>
        <v/>
      </c>
      <c r="R2250" s="103"/>
      <c r="S2250" s="102"/>
      <c r="T2250" s="102"/>
      <c r="U2250" s="102"/>
    </row>
    <row r="2251" s="93" customFormat="1" customHeight="1" spans="2:21">
      <c r="B2251" s="94"/>
      <c r="C2251" s="95"/>
      <c r="D2251" s="95"/>
      <c r="E2251" s="95"/>
      <c r="F2251" s="96"/>
      <c r="G2251" s="97"/>
      <c r="H2251" s="98"/>
      <c r="I2251" s="129" t="str">
        <f>IF(B2251="","",_xlfn.XLOOKUP(N2251,#REF!,#REF!))</f>
        <v/>
      </c>
      <c r="J2251" s="126" t="str">
        <f>IF(B2251="","",_xlfn.XLOOKUP(N2251,#REF!,冷暖工资表!B:B))</f>
        <v/>
      </c>
      <c r="K2251" s="126" t="str">
        <f t="shared" si="210"/>
        <v/>
      </c>
      <c r="L2251" s="126" t="str">
        <f t="shared" si="211"/>
        <v/>
      </c>
      <c r="M2251" s="126" t="str">
        <f>IF(Q2251="","",_xlfn.XLOOKUP(Q2251,立项!W:W,立项!H:H))</f>
        <v/>
      </c>
      <c r="N2251" s="130" t="str">
        <f t="shared" si="212"/>
        <v/>
      </c>
      <c r="O2251" s="130" t="str">
        <f t="shared" si="213"/>
        <v/>
      </c>
      <c r="P2251" s="131" t="str">
        <f t="shared" si="214"/>
        <v/>
      </c>
      <c r="Q2251" s="135" t="str">
        <f t="shared" si="215"/>
        <v/>
      </c>
      <c r="R2251" s="103"/>
      <c r="S2251" s="102"/>
      <c r="T2251" s="102"/>
      <c r="U2251" s="102"/>
    </row>
    <row r="2252" s="93" customFormat="1" customHeight="1" spans="2:21">
      <c r="B2252" s="94"/>
      <c r="C2252" s="95"/>
      <c r="D2252" s="95"/>
      <c r="E2252" s="95"/>
      <c r="F2252" s="96"/>
      <c r="G2252" s="97"/>
      <c r="H2252" s="98"/>
      <c r="I2252" s="129" t="str">
        <f>IF(B2252="","",_xlfn.XLOOKUP(N2252,#REF!,#REF!))</f>
        <v/>
      </c>
      <c r="J2252" s="126" t="str">
        <f>IF(B2252="","",_xlfn.XLOOKUP(N2252,#REF!,冷暖工资表!B:B))</f>
        <v/>
      </c>
      <c r="K2252" s="126" t="str">
        <f t="shared" si="210"/>
        <v/>
      </c>
      <c r="L2252" s="126" t="str">
        <f t="shared" si="211"/>
        <v/>
      </c>
      <c r="M2252" s="126" t="str">
        <f>IF(Q2252="","",_xlfn.XLOOKUP(Q2252,立项!W:W,立项!H:H))</f>
        <v/>
      </c>
      <c r="N2252" s="130" t="str">
        <f t="shared" si="212"/>
        <v/>
      </c>
      <c r="O2252" s="130" t="str">
        <f t="shared" si="213"/>
        <v/>
      </c>
      <c r="P2252" s="131" t="str">
        <f t="shared" si="214"/>
        <v/>
      </c>
      <c r="Q2252" s="135" t="str">
        <f t="shared" si="215"/>
        <v/>
      </c>
      <c r="R2252" s="103"/>
      <c r="S2252" s="102"/>
      <c r="T2252" s="102"/>
      <c r="U2252" s="102"/>
    </row>
    <row r="2253" s="93" customFormat="1" customHeight="1" spans="2:21">
      <c r="B2253" s="94"/>
      <c r="C2253" s="95"/>
      <c r="D2253" s="95"/>
      <c r="E2253" s="95"/>
      <c r="F2253" s="96"/>
      <c r="G2253" s="97"/>
      <c r="H2253" s="98"/>
      <c r="I2253" s="129" t="str">
        <f>IF(B2253="","",_xlfn.XLOOKUP(N2253,#REF!,#REF!))</f>
        <v/>
      </c>
      <c r="J2253" s="126" t="str">
        <f>IF(B2253="","",_xlfn.XLOOKUP(N2253,#REF!,冷暖工资表!B:B))</f>
        <v/>
      </c>
      <c r="K2253" s="126" t="str">
        <f t="shared" si="210"/>
        <v/>
      </c>
      <c r="L2253" s="126" t="str">
        <f t="shared" si="211"/>
        <v/>
      </c>
      <c r="M2253" s="126" t="str">
        <f>IF(Q2253="","",_xlfn.XLOOKUP(Q2253,立项!W:W,立项!H:H))</f>
        <v/>
      </c>
      <c r="N2253" s="130" t="str">
        <f t="shared" si="212"/>
        <v/>
      </c>
      <c r="O2253" s="130" t="str">
        <f t="shared" si="213"/>
        <v/>
      </c>
      <c r="P2253" s="131" t="str">
        <f t="shared" si="214"/>
        <v/>
      </c>
      <c r="Q2253" s="135" t="str">
        <f t="shared" si="215"/>
        <v/>
      </c>
      <c r="R2253" s="103"/>
      <c r="S2253" s="102"/>
      <c r="T2253" s="102"/>
      <c r="U2253" s="102"/>
    </row>
    <row r="2254" s="93" customFormat="1" customHeight="1" spans="2:21">
      <c r="B2254" s="94"/>
      <c r="C2254" s="95"/>
      <c r="D2254" s="95"/>
      <c r="E2254" s="95"/>
      <c r="F2254" s="96"/>
      <c r="G2254" s="97"/>
      <c r="H2254" s="98"/>
      <c r="I2254" s="129" t="str">
        <f>IF(B2254="","",_xlfn.XLOOKUP(N2254,#REF!,#REF!))</f>
        <v/>
      </c>
      <c r="J2254" s="126" t="str">
        <f>IF(B2254="","",_xlfn.XLOOKUP(N2254,#REF!,冷暖工资表!B:B))</f>
        <v/>
      </c>
      <c r="K2254" s="126" t="str">
        <f t="shared" si="210"/>
        <v/>
      </c>
      <c r="L2254" s="126" t="str">
        <f t="shared" si="211"/>
        <v/>
      </c>
      <c r="M2254" s="126" t="str">
        <f>IF(Q2254="","",_xlfn.XLOOKUP(Q2254,立项!W:W,立项!H:H))</f>
        <v/>
      </c>
      <c r="N2254" s="130" t="str">
        <f t="shared" si="212"/>
        <v/>
      </c>
      <c r="O2254" s="130" t="str">
        <f t="shared" si="213"/>
        <v/>
      </c>
      <c r="P2254" s="131" t="str">
        <f t="shared" si="214"/>
        <v/>
      </c>
      <c r="Q2254" s="135" t="str">
        <f t="shared" si="215"/>
        <v/>
      </c>
      <c r="R2254" s="103"/>
      <c r="S2254" s="102"/>
      <c r="T2254" s="102"/>
      <c r="U2254" s="102"/>
    </row>
    <row r="2255" s="93" customFormat="1" customHeight="1" spans="2:21">
      <c r="B2255" s="94"/>
      <c r="C2255" s="95"/>
      <c r="D2255" s="95"/>
      <c r="E2255" s="95"/>
      <c r="F2255" s="96"/>
      <c r="G2255" s="97"/>
      <c r="H2255" s="98"/>
      <c r="I2255" s="129" t="str">
        <f>IF(B2255="","",_xlfn.XLOOKUP(N2255,#REF!,#REF!))</f>
        <v/>
      </c>
      <c r="J2255" s="126" t="str">
        <f>IF(B2255="","",_xlfn.XLOOKUP(N2255,#REF!,冷暖工资表!B:B))</f>
        <v/>
      </c>
      <c r="K2255" s="126" t="str">
        <f t="shared" si="210"/>
        <v/>
      </c>
      <c r="L2255" s="126" t="str">
        <f t="shared" si="211"/>
        <v/>
      </c>
      <c r="M2255" s="126" t="str">
        <f>IF(Q2255="","",_xlfn.XLOOKUP(Q2255,立项!W:W,立项!H:H))</f>
        <v/>
      </c>
      <c r="N2255" s="130" t="str">
        <f t="shared" si="212"/>
        <v/>
      </c>
      <c r="O2255" s="130" t="str">
        <f t="shared" si="213"/>
        <v/>
      </c>
      <c r="P2255" s="131" t="str">
        <f t="shared" si="214"/>
        <v/>
      </c>
      <c r="Q2255" s="135" t="str">
        <f t="shared" si="215"/>
        <v/>
      </c>
      <c r="R2255" s="103"/>
      <c r="S2255" s="102"/>
      <c r="T2255" s="102"/>
      <c r="U2255" s="102"/>
    </row>
    <row r="2256" s="93" customFormat="1" customHeight="1" spans="2:21">
      <c r="B2256" s="94"/>
      <c r="C2256" s="95"/>
      <c r="D2256" s="95"/>
      <c r="E2256" s="95"/>
      <c r="F2256" s="96"/>
      <c r="G2256" s="97"/>
      <c r="H2256" s="98"/>
      <c r="I2256" s="129" t="str">
        <f>IF(B2256="","",_xlfn.XLOOKUP(N2256,#REF!,#REF!))</f>
        <v/>
      </c>
      <c r="J2256" s="126" t="str">
        <f>IF(B2256="","",_xlfn.XLOOKUP(N2256,#REF!,冷暖工资表!B:B))</f>
        <v/>
      </c>
      <c r="K2256" s="126" t="str">
        <f t="shared" si="210"/>
        <v/>
      </c>
      <c r="L2256" s="126" t="str">
        <f t="shared" si="211"/>
        <v/>
      </c>
      <c r="M2256" s="126" t="str">
        <f>IF(Q2256="","",_xlfn.XLOOKUP(Q2256,立项!W:W,立项!H:H))</f>
        <v/>
      </c>
      <c r="N2256" s="130" t="str">
        <f t="shared" si="212"/>
        <v/>
      </c>
      <c r="O2256" s="130" t="str">
        <f t="shared" si="213"/>
        <v/>
      </c>
      <c r="P2256" s="131" t="str">
        <f t="shared" si="214"/>
        <v/>
      </c>
      <c r="Q2256" s="135" t="str">
        <f t="shared" si="215"/>
        <v/>
      </c>
      <c r="R2256" s="103"/>
      <c r="S2256" s="102"/>
      <c r="T2256" s="102"/>
      <c r="U2256" s="102"/>
    </row>
    <row r="2257" s="93" customFormat="1" customHeight="1" spans="2:21">
      <c r="B2257" s="94"/>
      <c r="C2257" s="95"/>
      <c r="D2257" s="95"/>
      <c r="E2257" s="95"/>
      <c r="F2257" s="96"/>
      <c r="G2257" s="97"/>
      <c r="H2257" s="98"/>
      <c r="I2257" s="129" t="str">
        <f>IF(B2257="","",_xlfn.XLOOKUP(N2257,#REF!,#REF!))</f>
        <v/>
      </c>
      <c r="J2257" s="126" t="str">
        <f>IF(B2257="","",_xlfn.XLOOKUP(N2257,#REF!,冷暖工资表!B:B))</f>
        <v/>
      </c>
      <c r="K2257" s="126" t="str">
        <f t="shared" si="210"/>
        <v/>
      </c>
      <c r="L2257" s="126" t="str">
        <f t="shared" si="211"/>
        <v/>
      </c>
      <c r="M2257" s="126" t="str">
        <f>IF(Q2257="","",_xlfn.XLOOKUP(Q2257,立项!W:W,立项!H:H))</f>
        <v/>
      </c>
      <c r="N2257" s="130" t="str">
        <f t="shared" si="212"/>
        <v/>
      </c>
      <c r="O2257" s="130" t="str">
        <f t="shared" si="213"/>
        <v/>
      </c>
      <c r="P2257" s="131" t="str">
        <f t="shared" si="214"/>
        <v/>
      </c>
      <c r="Q2257" s="135" t="str">
        <f t="shared" si="215"/>
        <v/>
      </c>
      <c r="R2257" s="103"/>
      <c r="S2257" s="102"/>
      <c r="T2257" s="102"/>
      <c r="U2257" s="102"/>
    </row>
    <row r="2258" s="93" customFormat="1" customHeight="1" spans="2:21">
      <c r="B2258" s="94"/>
      <c r="C2258" s="95"/>
      <c r="D2258" s="95"/>
      <c r="E2258" s="95"/>
      <c r="F2258" s="96"/>
      <c r="G2258" s="97"/>
      <c r="H2258" s="98"/>
      <c r="I2258" s="129" t="str">
        <f>IF(B2258="","",_xlfn.XLOOKUP(N2258,#REF!,#REF!))</f>
        <v/>
      </c>
      <c r="J2258" s="126" t="str">
        <f>IF(B2258="","",_xlfn.XLOOKUP(N2258,#REF!,冷暖工资表!B:B))</f>
        <v/>
      </c>
      <c r="K2258" s="126" t="str">
        <f t="shared" si="210"/>
        <v/>
      </c>
      <c r="L2258" s="126" t="str">
        <f t="shared" si="211"/>
        <v/>
      </c>
      <c r="M2258" s="126" t="str">
        <f>IF(Q2258="","",_xlfn.XLOOKUP(Q2258,立项!W:W,立项!H:H))</f>
        <v/>
      </c>
      <c r="N2258" s="130" t="str">
        <f t="shared" si="212"/>
        <v/>
      </c>
      <c r="O2258" s="130" t="str">
        <f t="shared" si="213"/>
        <v/>
      </c>
      <c r="P2258" s="131" t="str">
        <f t="shared" si="214"/>
        <v/>
      </c>
      <c r="Q2258" s="135" t="str">
        <f t="shared" si="215"/>
        <v/>
      </c>
      <c r="R2258" s="103"/>
      <c r="S2258" s="102"/>
      <c r="T2258" s="102"/>
      <c r="U2258" s="102"/>
    </row>
    <row r="2259" s="93" customFormat="1" customHeight="1" spans="2:21">
      <c r="B2259" s="94"/>
      <c r="C2259" s="95"/>
      <c r="D2259" s="95"/>
      <c r="E2259" s="95"/>
      <c r="F2259" s="96"/>
      <c r="G2259" s="97"/>
      <c r="H2259" s="98"/>
      <c r="I2259" s="129" t="str">
        <f>IF(B2259="","",_xlfn.XLOOKUP(N2259,#REF!,#REF!))</f>
        <v/>
      </c>
      <c r="J2259" s="126" t="str">
        <f>IF(B2259="","",_xlfn.XLOOKUP(N2259,#REF!,冷暖工资表!B:B))</f>
        <v/>
      </c>
      <c r="K2259" s="126" t="str">
        <f t="shared" si="210"/>
        <v/>
      </c>
      <c r="L2259" s="126" t="str">
        <f t="shared" si="211"/>
        <v/>
      </c>
      <c r="M2259" s="126" t="str">
        <f>IF(Q2259="","",_xlfn.XLOOKUP(Q2259,立项!W:W,立项!H:H))</f>
        <v/>
      </c>
      <c r="N2259" s="130" t="str">
        <f t="shared" si="212"/>
        <v/>
      </c>
      <c r="O2259" s="130" t="str">
        <f t="shared" si="213"/>
        <v/>
      </c>
      <c r="P2259" s="131" t="str">
        <f t="shared" si="214"/>
        <v/>
      </c>
      <c r="Q2259" s="135" t="str">
        <f t="shared" si="215"/>
        <v/>
      </c>
      <c r="R2259" s="103"/>
      <c r="S2259" s="102"/>
      <c r="T2259" s="102"/>
      <c r="U2259" s="102"/>
    </row>
    <row r="2260" s="93" customFormat="1" customHeight="1" spans="2:21">
      <c r="B2260" s="94"/>
      <c r="C2260" s="95"/>
      <c r="D2260" s="95"/>
      <c r="E2260" s="95"/>
      <c r="F2260" s="96"/>
      <c r="G2260" s="97"/>
      <c r="H2260" s="98"/>
      <c r="I2260" s="129" t="str">
        <f>IF(B2260="","",_xlfn.XLOOKUP(N2260,#REF!,#REF!))</f>
        <v/>
      </c>
      <c r="J2260" s="126" t="str">
        <f>IF(B2260="","",_xlfn.XLOOKUP(N2260,#REF!,冷暖工资表!B:B))</f>
        <v/>
      </c>
      <c r="K2260" s="126" t="str">
        <f t="shared" si="210"/>
        <v/>
      </c>
      <c r="L2260" s="126" t="str">
        <f t="shared" si="211"/>
        <v/>
      </c>
      <c r="M2260" s="126" t="str">
        <f>IF(Q2260="","",_xlfn.XLOOKUP(Q2260,立项!W:W,立项!H:H))</f>
        <v/>
      </c>
      <c r="N2260" s="130" t="str">
        <f t="shared" si="212"/>
        <v/>
      </c>
      <c r="O2260" s="130" t="str">
        <f t="shared" si="213"/>
        <v/>
      </c>
      <c r="P2260" s="131" t="str">
        <f t="shared" si="214"/>
        <v/>
      </c>
      <c r="Q2260" s="135" t="str">
        <f t="shared" si="215"/>
        <v/>
      </c>
      <c r="R2260" s="103"/>
      <c r="S2260" s="102"/>
      <c r="T2260" s="102"/>
      <c r="U2260" s="102"/>
    </row>
    <row r="2261" s="93" customFormat="1" customHeight="1" spans="2:21">
      <c r="B2261" s="94"/>
      <c r="C2261" s="95"/>
      <c r="D2261" s="95"/>
      <c r="E2261" s="95"/>
      <c r="F2261" s="96"/>
      <c r="G2261" s="97"/>
      <c r="H2261" s="98"/>
      <c r="I2261" s="129" t="str">
        <f>IF(B2261="","",_xlfn.XLOOKUP(N2261,#REF!,#REF!))</f>
        <v/>
      </c>
      <c r="J2261" s="126" t="str">
        <f>IF(B2261="","",_xlfn.XLOOKUP(N2261,#REF!,冷暖工资表!B:B))</f>
        <v/>
      </c>
      <c r="K2261" s="126" t="str">
        <f t="shared" si="210"/>
        <v/>
      </c>
      <c r="L2261" s="126" t="str">
        <f t="shared" si="211"/>
        <v/>
      </c>
      <c r="M2261" s="126" t="str">
        <f>IF(Q2261="","",_xlfn.XLOOKUP(Q2261,立项!W:W,立项!H:H))</f>
        <v/>
      </c>
      <c r="N2261" s="130" t="str">
        <f t="shared" si="212"/>
        <v/>
      </c>
      <c r="O2261" s="130" t="str">
        <f t="shared" si="213"/>
        <v/>
      </c>
      <c r="P2261" s="131" t="str">
        <f t="shared" si="214"/>
        <v/>
      </c>
      <c r="Q2261" s="135" t="str">
        <f t="shared" si="215"/>
        <v/>
      </c>
      <c r="R2261" s="103"/>
      <c r="S2261" s="102"/>
      <c r="T2261" s="102"/>
      <c r="U2261" s="102"/>
    </row>
    <row r="2262" s="93" customFormat="1" customHeight="1" spans="2:21">
      <c r="B2262" s="94"/>
      <c r="C2262" s="95"/>
      <c r="D2262" s="95"/>
      <c r="E2262" s="95"/>
      <c r="F2262" s="96"/>
      <c r="G2262" s="97"/>
      <c r="H2262" s="98"/>
      <c r="I2262" s="129" t="str">
        <f>IF(B2262="","",_xlfn.XLOOKUP(N2262,#REF!,#REF!))</f>
        <v/>
      </c>
      <c r="J2262" s="126" t="str">
        <f>IF(B2262="","",_xlfn.XLOOKUP(N2262,#REF!,冷暖工资表!B:B))</f>
        <v/>
      </c>
      <c r="K2262" s="126" t="str">
        <f t="shared" si="210"/>
        <v/>
      </c>
      <c r="L2262" s="126" t="str">
        <f t="shared" si="211"/>
        <v/>
      </c>
      <c r="M2262" s="126" t="str">
        <f>IF(Q2262="","",_xlfn.XLOOKUP(Q2262,立项!W:W,立项!H:H))</f>
        <v/>
      </c>
      <c r="N2262" s="130" t="str">
        <f t="shared" si="212"/>
        <v/>
      </c>
      <c r="O2262" s="130" t="str">
        <f t="shared" si="213"/>
        <v/>
      </c>
      <c r="P2262" s="131" t="str">
        <f t="shared" si="214"/>
        <v/>
      </c>
      <c r="Q2262" s="135" t="str">
        <f t="shared" si="215"/>
        <v/>
      </c>
      <c r="R2262" s="103"/>
      <c r="S2262" s="102"/>
      <c r="T2262" s="102"/>
      <c r="U2262" s="102"/>
    </row>
    <row r="2263" s="93" customFormat="1" customHeight="1" spans="2:21">
      <c r="B2263" s="94"/>
      <c r="C2263" s="95"/>
      <c r="D2263" s="95"/>
      <c r="E2263" s="95"/>
      <c r="F2263" s="96"/>
      <c r="G2263" s="97"/>
      <c r="H2263" s="98"/>
      <c r="I2263" s="129" t="str">
        <f>IF(B2263="","",_xlfn.XLOOKUP(N2263,#REF!,#REF!))</f>
        <v/>
      </c>
      <c r="J2263" s="126" t="str">
        <f>IF(B2263="","",_xlfn.XLOOKUP(N2263,#REF!,冷暖工资表!B:B))</f>
        <v/>
      </c>
      <c r="K2263" s="126" t="str">
        <f t="shared" si="210"/>
        <v/>
      </c>
      <c r="L2263" s="126" t="str">
        <f t="shared" si="211"/>
        <v/>
      </c>
      <c r="M2263" s="126" t="str">
        <f>IF(Q2263="","",_xlfn.XLOOKUP(Q2263,立项!W:W,立项!H:H))</f>
        <v/>
      </c>
      <c r="N2263" s="130" t="str">
        <f t="shared" si="212"/>
        <v/>
      </c>
      <c r="O2263" s="130" t="str">
        <f t="shared" si="213"/>
        <v/>
      </c>
      <c r="P2263" s="131" t="str">
        <f t="shared" si="214"/>
        <v/>
      </c>
      <c r="Q2263" s="135" t="str">
        <f t="shared" si="215"/>
        <v/>
      </c>
      <c r="R2263" s="103"/>
      <c r="S2263" s="102"/>
      <c r="T2263" s="102"/>
      <c r="U2263" s="102"/>
    </row>
    <row r="2264" s="93" customFormat="1" customHeight="1" spans="2:21">
      <c r="B2264" s="94"/>
      <c r="C2264" s="95"/>
      <c r="D2264" s="95"/>
      <c r="E2264" s="95"/>
      <c r="F2264" s="96"/>
      <c r="G2264" s="97"/>
      <c r="H2264" s="98"/>
      <c r="I2264" s="129" t="str">
        <f>IF(B2264="","",_xlfn.XLOOKUP(N2264,#REF!,#REF!))</f>
        <v/>
      </c>
      <c r="J2264" s="126" t="str">
        <f>IF(B2264="","",_xlfn.XLOOKUP(N2264,#REF!,冷暖工资表!B:B))</f>
        <v/>
      </c>
      <c r="K2264" s="126" t="str">
        <f t="shared" si="210"/>
        <v/>
      </c>
      <c r="L2264" s="126" t="str">
        <f t="shared" si="211"/>
        <v/>
      </c>
      <c r="M2264" s="126" t="str">
        <f>IF(Q2264="","",_xlfn.XLOOKUP(Q2264,立项!W:W,立项!H:H))</f>
        <v/>
      </c>
      <c r="N2264" s="130" t="str">
        <f t="shared" si="212"/>
        <v/>
      </c>
      <c r="O2264" s="130" t="str">
        <f t="shared" si="213"/>
        <v/>
      </c>
      <c r="P2264" s="131" t="str">
        <f t="shared" si="214"/>
        <v/>
      </c>
      <c r="Q2264" s="135" t="str">
        <f t="shared" si="215"/>
        <v/>
      </c>
      <c r="R2264" s="103"/>
      <c r="S2264" s="102"/>
      <c r="T2264" s="102"/>
      <c r="U2264" s="102"/>
    </row>
    <row r="2265" s="93" customFormat="1" customHeight="1" spans="2:21">
      <c r="B2265" s="94"/>
      <c r="C2265" s="95"/>
      <c r="D2265" s="95"/>
      <c r="E2265" s="95"/>
      <c r="F2265" s="96"/>
      <c r="G2265" s="97"/>
      <c r="H2265" s="98"/>
      <c r="I2265" s="129" t="str">
        <f>IF(B2265="","",_xlfn.XLOOKUP(N2265,#REF!,#REF!))</f>
        <v/>
      </c>
      <c r="J2265" s="126" t="str">
        <f>IF(B2265="","",_xlfn.XLOOKUP(N2265,#REF!,冷暖工资表!B:B))</f>
        <v/>
      </c>
      <c r="K2265" s="126" t="str">
        <f t="shared" si="210"/>
        <v/>
      </c>
      <c r="L2265" s="126" t="str">
        <f t="shared" si="211"/>
        <v/>
      </c>
      <c r="M2265" s="126" t="str">
        <f>IF(Q2265="","",_xlfn.XLOOKUP(Q2265,立项!W:W,立项!H:H))</f>
        <v/>
      </c>
      <c r="N2265" s="130" t="str">
        <f t="shared" si="212"/>
        <v/>
      </c>
      <c r="O2265" s="130" t="str">
        <f t="shared" si="213"/>
        <v/>
      </c>
      <c r="P2265" s="131" t="str">
        <f t="shared" si="214"/>
        <v/>
      </c>
      <c r="Q2265" s="135" t="str">
        <f t="shared" si="215"/>
        <v/>
      </c>
      <c r="R2265" s="103"/>
      <c r="S2265" s="102"/>
      <c r="T2265" s="102"/>
      <c r="U2265" s="102"/>
    </row>
    <row r="2266" s="93" customFormat="1" customHeight="1" spans="2:21">
      <c r="B2266" s="94"/>
      <c r="C2266" s="95"/>
      <c r="D2266" s="95"/>
      <c r="E2266" s="95"/>
      <c r="F2266" s="96"/>
      <c r="G2266" s="97"/>
      <c r="H2266" s="98"/>
      <c r="I2266" s="129" t="str">
        <f>IF(B2266="","",_xlfn.XLOOKUP(N2266,#REF!,#REF!))</f>
        <v/>
      </c>
      <c r="J2266" s="126" t="str">
        <f>IF(B2266="","",_xlfn.XLOOKUP(N2266,#REF!,冷暖工资表!B:B))</f>
        <v/>
      </c>
      <c r="K2266" s="126" t="str">
        <f t="shared" si="210"/>
        <v/>
      </c>
      <c r="L2266" s="126" t="str">
        <f t="shared" si="211"/>
        <v/>
      </c>
      <c r="M2266" s="126" t="str">
        <f>IF(Q2266="","",_xlfn.XLOOKUP(Q2266,立项!W:W,立项!H:H))</f>
        <v/>
      </c>
      <c r="N2266" s="130" t="str">
        <f t="shared" si="212"/>
        <v/>
      </c>
      <c r="O2266" s="130" t="str">
        <f t="shared" si="213"/>
        <v/>
      </c>
      <c r="P2266" s="131" t="str">
        <f t="shared" si="214"/>
        <v/>
      </c>
      <c r="Q2266" s="135" t="str">
        <f t="shared" si="215"/>
        <v/>
      </c>
      <c r="R2266" s="103"/>
      <c r="S2266" s="102"/>
      <c r="T2266" s="102"/>
      <c r="U2266" s="102"/>
    </row>
    <row r="2267" s="93" customFormat="1" customHeight="1" spans="2:21">
      <c r="B2267" s="94"/>
      <c r="C2267" s="95"/>
      <c r="D2267" s="95"/>
      <c r="E2267" s="95"/>
      <c r="F2267" s="96"/>
      <c r="G2267" s="97"/>
      <c r="H2267" s="98"/>
      <c r="I2267" s="129" t="str">
        <f>IF(B2267="","",_xlfn.XLOOKUP(N2267,#REF!,#REF!))</f>
        <v/>
      </c>
      <c r="J2267" s="126" t="str">
        <f>IF(B2267="","",_xlfn.XLOOKUP(N2267,#REF!,冷暖工资表!B:B))</f>
        <v/>
      </c>
      <c r="K2267" s="126" t="str">
        <f t="shared" si="210"/>
        <v/>
      </c>
      <c r="L2267" s="126" t="str">
        <f t="shared" si="211"/>
        <v/>
      </c>
      <c r="M2267" s="126" t="str">
        <f>IF(Q2267="","",_xlfn.XLOOKUP(Q2267,立项!W:W,立项!H:H))</f>
        <v/>
      </c>
      <c r="N2267" s="130" t="str">
        <f t="shared" si="212"/>
        <v/>
      </c>
      <c r="O2267" s="130" t="str">
        <f t="shared" si="213"/>
        <v/>
      </c>
      <c r="P2267" s="131" t="str">
        <f t="shared" si="214"/>
        <v/>
      </c>
      <c r="Q2267" s="135" t="str">
        <f t="shared" si="215"/>
        <v/>
      </c>
      <c r="R2267" s="103"/>
      <c r="S2267" s="102"/>
      <c r="T2267" s="102"/>
      <c r="U2267" s="102"/>
    </row>
    <row r="2268" s="93" customFormat="1" customHeight="1" spans="2:21">
      <c r="B2268" s="94"/>
      <c r="C2268" s="95"/>
      <c r="D2268" s="95"/>
      <c r="E2268" s="95"/>
      <c r="F2268" s="96"/>
      <c r="G2268" s="97"/>
      <c r="H2268" s="98"/>
      <c r="I2268" s="129" t="str">
        <f>IF(B2268="","",_xlfn.XLOOKUP(N2268,#REF!,#REF!))</f>
        <v/>
      </c>
      <c r="J2268" s="126" t="str">
        <f>IF(B2268="","",_xlfn.XLOOKUP(N2268,#REF!,冷暖工资表!B:B))</f>
        <v/>
      </c>
      <c r="K2268" s="126" t="str">
        <f t="shared" si="210"/>
        <v/>
      </c>
      <c r="L2268" s="126" t="str">
        <f t="shared" si="211"/>
        <v/>
      </c>
      <c r="M2268" s="126" t="str">
        <f>IF(Q2268="","",_xlfn.XLOOKUP(Q2268,立项!W:W,立项!H:H))</f>
        <v/>
      </c>
      <c r="N2268" s="130" t="str">
        <f t="shared" si="212"/>
        <v/>
      </c>
      <c r="O2268" s="130" t="str">
        <f t="shared" si="213"/>
        <v/>
      </c>
      <c r="P2268" s="131" t="str">
        <f t="shared" si="214"/>
        <v/>
      </c>
      <c r="Q2268" s="135" t="str">
        <f t="shared" si="215"/>
        <v/>
      </c>
      <c r="R2268" s="103"/>
      <c r="S2268" s="102"/>
      <c r="T2268" s="102"/>
      <c r="U2268" s="102"/>
    </row>
    <row r="2269" s="93" customFormat="1" customHeight="1" spans="2:21">
      <c r="B2269" s="94"/>
      <c r="C2269" s="95"/>
      <c r="D2269" s="95"/>
      <c r="E2269" s="95"/>
      <c r="F2269" s="96"/>
      <c r="G2269" s="97"/>
      <c r="H2269" s="98"/>
      <c r="I2269" s="129" t="str">
        <f>IF(B2269="","",_xlfn.XLOOKUP(N2269,#REF!,#REF!))</f>
        <v/>
      </c>
      <c r="J2269" s="126" t="str">
        <f>IF(B2269="","",_xlfn.XLOOKUP(N2269,#REF!,冷暖工资表!B:B))</f>
        <v/>
      </c>
      <c r="K2269" s="126" t="str">
        <f t="shared" si="210"/>
        <v/>
      </c>
      <c r="L2269" s="126" t="str">
        <f t="shared" si="211"/>
        <v/>
      </c>
      <c r="M2269" s="126" t="str">
        <f>IF(Q2269="","",_xlfn.XLOOKUP(Q2269,立项!W:W,立项!H:H))</f>
        <v/>
      </c>
      <c r="N2269" s="130" t="str">
        <f t="shared" si="212"/>
        <v/>
      </c>
      <c r="O2269" s="130" t="str">
        <f t="shared" si="213"/>
        <v/>
      </c>
      <c r="P2269" s="131" t="str">
        <f t="shared" si="214"/>
        <v/>
      </c>
      <c r="Q2269" s="135" t="str">
        <f t="shared" si="215"/>
        <v/>
      </c>
      <c r="R2269" s="103"/>
      <c r="S2269" s="102"/>
      <c r="T2269" s="102"/>
      <c r="U2269" s="102"/>
    </row>
    <row r="2270" s="93" customFormat="1" customHeight="1" spans="2:21">
      <c r="B2270" s="94"/>
      <c r="C2270" s="95"/>
      <c r="D2270" s="95"/>
      <c r="E2270" s="95"/>
      <c r="F2270" s="96"/>
      <c r="G2270" s="97"/>
      <c r="H2270" s="98"/>
      <c r="I2270" s="129" t="str">
        <f>IF(B2270="","",_xlfn.XLOOKUP(N2270,#REF!,#REF!))</f>
        <v/>
      </c>
      <c r="J2270" s="126" t="str">
        <f>IF(B2270="","",_xlfn.XLOOKUP(N2270,#REF!,冷暖工资表!B:B))</f>
        <v/>
      </c>
      <c r="K2270" s="126" t="str">
        <f t="shared" si="210"/>
        <v/>
      </c>
      <c r="L2270" s="126" t="str">
        <f t="shared" si="211"/>
        <v/>
      </c>
      <c r="M2270" s="126" t="str">
        <f>IF(Q2270="","",_xlfn.XLOOKUP(Q2270,立项!W:W,立项!H:H))</f>
        <v/>
      </c>
      <c r="N2270" s="130" t="str">
        <f t="shared" si="212"/>
        <v/>
      </c>
      <c r="O2270" s="130" t="str">
        <f t="shared" si="213"/>
        <v/>
      </c>
      <c r="P2270" s="131" t="str">
        <f t="shared" si="214"/>
        <v/>
      </c>
      <c r="Q2270" s="135" t="str">
        <f t="shared" si="215"/>
        <v/>
      </c>
      <c r="R2270" s="103"/>
      <c r="S2270" s="102"/>
      <c r="T2270" s="102"/>
      <c r="U2270" s="102"/>
    </row>
    <row r="2271" s="93" customFormat="1" customHeight="1" spans="2:21">
      <c r="B2271" s="94"/>
      <c r="C2271" s="95"/>
      <c r="D2271" s="95"/>
      <c r="E2271" s="95"/>
      <c r="F2271" s="96"/>
      <c r="G2271" s="97"/>
      <c r="H2271" s="98"/>
      <c r="I2271" s="129" t="str">
        <f>IF(B2271="","",_xlfn.XLOOKUP(N2271,#REF!,#REF!))</f>
        <v/>
      </c>
      <c r="J2271" s="126" t="str">
        <f>IF(B2271="","",_xlfn.XLOOKUP(N2271,#REF!,冷暖工资表!B:B))</f>
        <v/>
      </c>
      <c r="K2271" s="126" t="str">
        <f t="shared" si="210"/>
        <v/>
      </c>
      <c r="L2271" s="126" t="str">
        <f t="shared" si="211"/>
        <v/>
      </c>
      <c r="M2271" s="126" t="str">
        <f>IF(Q2271="","",_xlfn.XLOOKUP(Q2271,立项!W:W,立项!H:H))</f>
        <v/>
      </c>
      <c r="N2271" s="130" t="str">
        <f t="shared" si="212"/>
        <v/>
      </c>
      <c r="O2271" s="130" t="str">
        <f t="shared" si="213"/>
        <v/>
      </c>
      <c r="P2271" s="131" t="str">
        <f t="shared" si="214"/>
        <v/>
      </c>
      <c r="Q2271" s="135" t="str">
        <f t="shared" si="215"/>
        <v/>
      </c>
      <c r="R2271" s="103"/>
      <c r="S2271" s="102"/>
      <c r="T2271" s="102"/>
      <c r="U2271" s="102"/>
    </row>
    <row r="2272" s="93" customFormat="1" customHeight="1" spans="2:21">
      <c r="B2272" s="94"/>
      <c r="C2272" s="95"/>
      <c r="D2272" s="95"/>
      <c r="E2272" s="95"/>
      <c r="F2272" s="96"/>
      <c r="G2272" s="97"/>
      <c r="H2272" s="98"/>
      <c r="I2272" s="129" t="str">
        <f>IF(B2272="","",_xlfn.XLOOKUP(N2272,#REF!,#REF!))</f>
        <v/>
      </c>
      <c r="J2272" s="126" t="str">
        <f>IF(B2272="","",_xlfn.XLOOKUP(N2272,#REF!,冷暖工资表!B:B))</f>
        <v/>
      </c>
      <c r="K2272" s="126" t="str">
        <f t="shared" si="210"/>
        <v/>
      </c>
      <c r="L2272" s="126" t="str">
        <f t="shared" si="211"/>
        <v/>
      </c>
      <c r="M2272" s="126" t="str">
        <f>IF(Q2272="","",_xlfn.XLOOKUP(Q2272,立项!W:W,立项!H:H))</f>
        <v/>
      </c>
      <c r="N2272" s="130" t="str">
        <f t="shared" si="212"/>
        <v/>
      </c>
      <c r="O2272" s="130" t="str">
        <f t="shared" si="213"/>
        <v/>
      </c>
      <c r="P2272" s="131" t="str">
        <f t="shared" si="214"/>
        <v/>
      </c>
      <c r="Q2272" s="135" t="str">
        <f t="shared" si="215"/>
        <v/>
      </c>
      <c r="R2272" s="103"/>
      <c r="S2272" s="102"/>
      <c r="T2272" s="102"/>
      <c r="U2272" s="102"/>
    </row>
    <row r="2273" s="93" customFormat="1" customHeight="1" spans="2:21">
      <c r="B2273" s="94"/>
      <c r="C2273" s="95"/>
      <c r="D2273" s="95"/>
      <c r="E2273" s="95"/>
      <c r="F2273" s="96"/>
      <c r="G2273" s="97"/>
      <c r="H2273" s="98"/>
      <c r="I2273" s="129" t="str">
        <f>IF(B2273="","",_xlfn.XLOOKUP(N2273,#REF!,#REF!))</f>
        <v/>
      </c>
      <c r="J2273" s="126" t="str">
        <f>IF(B2273="","",_xlfn.XLOOKUP(N2273,#REF!,冷暖工资表!B:B))</f>
        <v/>
      </c>
      <c r="K2273" s="126" t="str">
        <f t="shared" si="210"/>
        <v/>
      </c>
      <c r="L2273" s="126" t="str">
        <f t="shared" si="211"/>
        <v/>
      </c>
      <c r="M2273" s="126" t="str">
        <f>IF(Q2273="","",_xlfn.XLOOKUP(Q2273,立项!W:W,立项!H:H))</f>
        <v/>
      </c>
      <c r="N2273" s="130" t="str">
        <f t="shared" si="212"/>
        <v/>
      </c>
      <c r="O2273" s="130" t="str">
        <f t="shared" si="213"/>
        <v/>
      </c>
      <c r="P2273" s="131" t="str">
        <f t="shared" si="214"/>
        <v/>
      </c>
      <c r="Q2273" s="135" t="str">
        <f t="shared" si="215"/>
        <v/>
      </c>
      <c r="R2273" s="103"/>
      <c r="S2273" s="102"/>
      <c r="T2273" s="102"/>
      <c r="U2273" s="102"/>
    </row>
    <row r="2274" s="93" customFormat="1" customHeight="1" spans="2:21">
      <c r="B2274" s="94"/>
      <c r="C2274" s="95"/>
      <c r="D2274" s="95"/>
      <c r="E2274" s="95"/>
      <c r="F2274" s="96"/>
      <c r="G2274" s="97"/>
      <c r="H2274" s="98"/>
      <c r="I2274" s="129" t="str">
        <f>IF(B2274="","",_xlfn.XLOOKUP(N2274,#REF!,#REF!))</f>
        <v/>
      </c>
      <c r="J2274" s="126" t="str">
        <f>IF(B2274="","",_xlfn.XLOOKUP(N2274,#REF!,冷暖工资表!B:B))</f>
        <v/>
      </c>
      <c r="K2274" s="126" t="str">
        <f t="shared" si="210"/>
        <v/>
      </c>
      <c r="L2274" s="126" t="str">
        <f t="shared" si="211"/>
        <v/>
      </c>
      <c r="M2274" s="126" t="str">
        <f>IF(Q2274="","",_xlfn.XLOOKUP(Q2274,立项!W:W,立项!H:H))</f>
        <v/>
      </c>
      <c r="N2274" s="130" t="str">
        <f t="shared" si="212"/>
        <v/>
      </c>
      <c r="O2274" s="130" t="str">
        <f t="shared" si="213"/>
        <v/>
      </c>
      <c r="P2274" s="131" t="str">
        <f t="shared" si="214"/>
        <v/>
      </c>
      <c r="Q2274" s="135" t="str">
        <f t="shared" si="215"/>
        <v/>
      </c>
      <c r="R2274" s="103"/>
      <c r="S2274" s="102"/>
      <c r="T2274" s="102"/>
      <c r="U2274" s="102"/>
    </row>
    <row r="2275" s="93" customFormat="1" customHeight="1" spans="2:21">
      <c r="B2275" s="94"/>
      <c r="C2275" s="95"/>
      <c r="D2275" s="95"/>
      <c r="E2275" s="95"/>
      <c r="F2275" s="96"/>
      <c r="G2275" s="97"/>
      <c r="H2275" s="98"/>
      <c r="I2275" s="129" t="str">
        <f>IF(B2275="","",_xlfn.XLOOKUP(N2275,#REF!,#REF!))</f>
        <v/>
      </c>
      <c r="J2275" s="126" t="str">
        <f>IF(B2275="","",_xlfn.XLOOKUP(N2275,#REF!,冷暖工资表!B:B))</f>
        <v/>
      </c>
      <c r="K2275" s="126" t="str">
        <f t="shared" si="210"/>
        <v/>
      </c>
      <c r="L2275" s="126" t="str">
        <f t="shared" si="211"/>
        <v/>
      </c>
      <c r="M2275" s="126" t="str">
        <f>IF(Q2275="","",_xlfn.XLOOKUP(Q2275,立项!W:W,立项!H:H))</f>
        <v/>
      </c>
      <c r="N2275" s="130" t="str">
        <f t="shared" si="212"/>
        <v/>
      </c>
      <c r="O2275" s="130" t="str">
        <f t="shared" si="213"/>
        <v/>
      </c>
      <c r="P2275" s="131" t="str">
        <f t="shared" si="214"/>
        <v/>
      </c>
      <c r="Q2275" s="135" t="str">
        <f t="shared" si="215"/>
        <v/>
      </c>
      <c r="R2275" s="103"/>
      <c r="S2275" s="102"/>
      <c r="T2275" s="102"/>
      <c r="U2275" s="102"/>
    </row>
    <row r="2276" s="93" customFormat="1" customHeight="1" spans="2:21">
      <c r="B2276" s="94"/>
      <c r="C2276" s="95"/>
      <c r="D2276" s="95"/>
      <c r="E2276" s="95"/>
      <c r="F2276" s="96"/>
      <c r="G2276" s="97"/>
      <c r="H2276" s="98"/>
      <c r="I2276" s="129" t="str">
        <f>IF(B2276="","",_xlfn.XLOOKUP(N2276,#REF!,#REF!))</f>
        <v/>
      </c>
      <c r="J2276" s="126" t="str">
        <f>IF(B2276="","",_xlfn.XLOOKUP(N2276,#REF!,冷暖工资表!B:B))</f>
        <v/>
      </c>
      <c r="K2276" s="126" t="str">
        <f t="shared" si="210"/>
        <v/>
      </c>
      <c r="L2276" s="126" t="str">
        <f t="shared" si="211"/>
        <v/>
      </c>
      <c r="M2276" s="126" t="str">
        <f>IF(Q2276="","",_xlfn.XLOOKUP(Q2276,立项!W:W,立项!H:H))</f>
        <v/>
      </c>
      <c r="N2276" s="130" t="str">
        <f t="shared" si="212"/>
        <v/>
      </c>
      <c r="O2276" s="130" t="str">
        <f t="shared" si="213"/>
        <v/>
      </c>
      <c r="P2276" s="131" t="str">
        <f t="shared" si="214"/>
        <v/>
      </c>
      <c r="Q2276" s="135" t="str">
        <f t="shared" si="215"/>
        <v/>
      </c>
      <c r="R2276" s="103"/>
      <c r="S2276" s="102"/>
      <c r="T2276" s="102"/>
      <c r="U2276" s="102"/>
    </row>
    <row r="2277" s="93" customFormat="1" customHeight="1" spans="2:21">
      <c r="B2277" s="94"/>
      <c r="C2277" s="95"/>
      <c r="D2277" s="95"/>
      <c r="E2277" s="95"/>
      <c r="F2277" s="96"/>
      <c r="G2277" s="97"/>
      <c r="H2277" s="98"/>
      <c r="I2277" s="129" t="str">
        <f>IF(B2277="","",_xlfn.XLOOKUP(N2277,#REF!,#REF!))</f>
        <v/>
      </c>
      <c r="J2277" s="126" t="str">
        <f>IF(B2277="","",_xlfn.XLOOKUP(N2277,#REF!,冷暖工资表!B:B))</f>
        <v/>
      </c>
      <c r="K2277" s="126" t="str">
        <f t="shared" si="210"/>
        <v/>
      </c>
      <c r="L2277" s="126" t="str">
        <f t="shared" si="211"/>
        <v/>
      </c>
      <c r="M2277" s="126" t="str">
        <f>IF(Q2277="","",_xlfn.XLOOKUP(Q2277,立项!W:W,立项!H:H))</f>
        <v/>
      </c>
      <c r="N2277" s="130" t="str">
        <f t="shared" si="212"/>
        <v/>
      </c>
      <c r="O2277" s="130" t="str">
        <f t="shared" si="213"/>
        <v/>
      </c>
      <c r="P2277" s="131" t="str">
        <f t="shared" si="214"/>
        <v/>
      </c>
      <c r="Q2277" s="135" t="str">
        <f t="shared" si="215"/>
        <v/>
      </c>
      <c r="R2277" s="103"/>
      <c r="S2277" s="102"/>
      <c r="T2277" s="102"/>
      <c r="U2277" s="102"/>
    </row>
    <row r="2278" s="93" customFormat="1" customHeight="1" spans="2:21">
      <c r="B2278" s="94"/>
      <c r="C2278" s="95"/>
      <c r="D2278" s="95"/>
      <c r="E2278" s="95"/>
      <c r="F2278" s="96"/>
      <c r="G2278" s="97"/>
      <c r="H2278" s="98"/>
      <c r="I2278" s="129" t="str">
        <f>IF(B2278="","",_xlfn.XLOOKUP(N2278,#REF!,#REF!))</f>
        <v/>
      </c>
      <c r="J2278" s="126" t="str">
        <f>IF(B2278="","",_xlfn.XLOOKUP(N2278,#REF!,冷暖工资表!B:B))</f>
        <v/>
      </c>
      <c r="K2278" s="126" t="str">
        <f t="shared" si="210"/>
        <v/>
      </c>
      <c r="L2278" s="126" t="str">
        <f t="shared" si="211"/>
        <v/>
      </c>
      <c r="M2278" s="126" t="str">
        <f>IF(Q2278="","",_xlfn.XLOOKUP(Q2278,立项!W:W,立项!H:H))</f>
        <v/>
      </c>
      <c r="N2278" s="130" t="str">
        <f t="shared" si="212"/>
        <v/>
      </c>
      <c r="O2278" s="130" t="str">
        <f t="shared" si="213"/>
        <v/>
      </c>
      <c r="P2278" s="131" t="str">
        <f t="shared" si="214"/>
        <v/>
      </c>
      <c r="Q2278" s="135" t="str">
        <f t="shared" si="215"/>
        <v/>
      </c>
      <c r="R2278" s="103"/>
      <c r="S2278" s="102"/>
      <c r="T2278" s="102"/>
      <c r="U2278" s="102"/>
    </row>
    <row r="2279" s="93" customFormat="1" customHeight="1" spans="2:21">
      <c r="B2279" s="94"/>
      <c r="C2279" s="95"/>
      <c r="D2279" s="95"/>
      <c r="E2279" s="95"/>
      <c r="F2279" s="96"/>
      <c r="G2279" s="97"/>
      <c r="H2279" s="98"/>
      <c r="I2279" s="129" t="str">
        <f>IF(B2279="","",_xlfn.XLOOKUP(N2279,#REF!,#REF!))</f>
        <v/>
      </c>
      <c r="J2279" s="126" t="str">
        <f>IF(B2279="","",_xlfn.XLOOKUP(N2279,#REF!,冷暖工资表!B:B))</f>
        <v/>
      </c>
      <c r="K2279" s="126" t="str">
        <f t="shared" si="210"/>
        <v/>
      </c>
      <c r="L2279" s="126" t="str">
        <f t="shared" si="211"/>
        <v/>
      </c>
      <c r="M2279" s="126" t="str">
        <f>IF(Q2279="","",_xlfn.XLOOKUP(Q2279,立项!W:W,立项!H:H))</f>
        <v/>
      </c>
      <c r="N2279" s="130" t="str">
        <f t="shared" si="212"/>
        <v/>
      </c>
      <c r="O2279" s="130" t="str">
        <f t="shared" si="213"/>
        <v/>
      </c>
      <c r="P2279" s="131" t="str">
        <f t="shared" si="214"/>
        <v/>
      </c>
      <c r="Q2279" s="135" t="str">
        <f t="shared" si="215"/>
        <v/>
      </c>
      <c r="R2279" s="103"/>
      <c r="S2279" s="102"/>
      <c r="T2279" s="102"/>
      <c r="U2279" s="102"/>
    </row>
    <row r="2280" s="93" customFormat="1" customHeight="1" spans="2:21">
      <c r="B2280" s="94"/>
      <c r="C2280" s="95"/>
      <c r="D2280" s="95"/>
      <c r="E2280" s="95"/>
      <c r="F2280" s="96"/>
      <c r="G2280" s="97"/>
      <c r="H2280" s="98"/>
      <c r="I2280" s="129" t="str">
        <f>IF(B2280="","",_xlfn.XLOOKUP(N2280,#REF!,#REF!))</f>
        <v/>
      </c>
      <c r="J2280" s="126" t="str">
        <f>IF(B2280="","",_xlfn.XLOOKUP(N2280,#REF!,冷暖工资表!B:B))</f>
        <v/>
      </c>
      <c r="K2280" s="126" t="str">
        <f t="shared" si="210"/>
        <v/>
      </c>
      <c r="L2280" s="126" t="str">
        <f t="shared" si="211"/>
        <v/>
      </c>
      <c r="M2280" s="126" t="str">
        <f>IF(Q2280="","",_xlfn.XLOOKUP(Q2280,立项!W:W,立项!H:H))</f>
        <v/>
      </c>
      <c r="N2280" s="130" t="str">
        <f t="shared" si="212"/>
        <v/>
      </c>
      <c r="O2280" s="130" t="str">
        <f t="shared" si="213"/>
        <v/>
      </c>
      <c r="P2280" s="131" t="str">
        <f t="shared" si="214"/>
        <v/>
      </c>
      <c r="Q2280" s="135" t="str">
        <f t="shared" si="215"/>
        <v/>
      </c>
      <c r="R2280" s="103"/>
      <c r="S2280" s="102"/>
      <c r="T2280" s="102"/>
      <c r="U2280" s="102"/>
    </row>
    <row r="2281" s="93" customFormat="1" customHeight="1" spans="2:21">
      <c r="B2281" s="94"/>
      <c r="C2281" s="95"/>
      <c r="D2281" s="95"/>
      <c r="E2281" s="95"/>
      <c r="F2281" s="96"/>
      <c r="G2281" s="97"/>
      <c r="H2281" s="98"/>
      <c r="I2281" s="129" t="str">
        <f>IF(B2281="","",_xlfn.XLOOKUP(N2281,#REF!,#REF!))</f>
        <v/>
      </c>
      <c r="J2281" s="126" t="str">
        <f>IF(B2281="","",_xlfn.XLOOKUP(N2281,#REF!,冷暖工资表!B:B))</f>
        <v/>
      </c>
      <c r="K2281" s="126" t="str">
        <f t="shared" si="210"/>
        <v/>
      </c>
      <c r="L2281" s="126" t="str">
        <f t="shared" si="211"/>
        <v/>
      </c>
      <c r="M2281" s="126" t="str">
        <f>IF(Q2281="","",_xlfn.XLOOKUP(Q2281,立项!W:W,立项!H:H))</f>
        <v/>
      </c>
      <c r="N2281" s="130" t="str">
        <f t="shared" si="212"/>
        <v/>
      </c>
      <c r="O2281" s="130" t="str">
        <f t="shared" si="213"/>
        <v/>
      </c>
      <c r="P2281" s="131" t="str">
        <f t="shared" si="214"/>
        <v/>
      </c>
      <c r="Q2281" s="135" t="str">
        <f t="shared" si="215"/>
        <v/>
      </c>
      <c r="R2281" s="103"/>
      <c r="S2281" s="102"/>
      <c r="T2281" s="102"/>
      <c r="U2281" s="102"/>
    </row>
    <row r="2282" s="93" customFormat="1" customHeight="1" spans="2:21">
      <c r="B2282" s="94"/>
      <c r="C2282" s="95"/>
      <c r="D2282" s="95"/>
      <c r="E2282" s="95"/>
      <c r="F2282" s="96"/>
      <c r="G2282" s="97"/>
      <c r="H2282" s="98"/>
      <c r="I2282" s="129" t="str">
        <f>IF(B2282="","",_xlfn.XLOOKUP(N2282,#REF!,#REF!))</f>
        <v/>
      </c>
      <c r="J2282" s="126" t="str">
        <f>IF(B2282="","",_xlfn.XLOOKUP(N2282,#REF!,冷暖工资表!B:B))</f>
        <v/>
      </c>
      <c r="K2282" s="126" t="str">
        <f t="shared" si="210"/>
        <v/>
      </c>
      <c r="L2282" s="126" t="str">
        <f t="shared" si="211"/>
        <v/>
      </c>
      <c r="M2282" s="126" t="str">
        <f>IF(Q2282="","",_xlfn.XLOOKUP(Q2282,立项!W:W,立项!H:H))</f>
        <v/>
      </c>
      <c r="N2282" s="130" t="str">
        <f t="shared" si="212"/>
        <v/>
      </c>
      <c r="O2282" s="130" t="str">
        <f t="shared" si="213"/>
        <v/>
      </c>
      <c r="P2282" s="131" t="str">
        <f t="shared" si="214"/>
        <v/>
      </c>
      <c r="Q2282" s="135" t="str">
        <f t="shared" si="215"/>
        <v/>
      </c>
      <c r="R2282" s="103"/>
      <c r="S2282" s="102"/>
      <c r="T2282" s="102"/>
      <c r="U2282" s="102"/>
    </row>
    <row r="2283" s="93" customFormat="1" customHeight="1" spans="2:21">
      <c r="B2283" s="94"/>
      <c r="C2283" s="95"/>
      <c r="D2283" s="95"/>
      <c r="E2283" s="95"/>
      <c r="F2283" s="96"/>
      <c r="G2283" s="97"/>
      <c r="H2283" s="98"/>
      <c r="I2283" s="129" t="str">
        <f>IF(B2283="","",_xlfn.XLOOKUP(N2283,#REF!,#REF!))</f>
        <v/>
      </c>
      <c r="J2283" s="126" t="str">
        <f>IF(B2283="","",_xlfn.XLOOKUP(N2283,#REF!,冷暖工资表!B:B))</f>
        <v/>
      </c>
      <c r="K2283" s="126" t="str">
        <f t="shared" si="210"/>
        <v/>
      </c>
      <c r="L2283" s="126" t="str">
        <f t="shared" si="211"/>
        <v/>
      </c>
      <c r="M2283" s="126" t="str">
        <f>IF(Q2283="","",_xlfn.XLOOKUP(Q2283,立项!W:W,立项!H:H))</f>
        <v/>
      </c>
      <c r="N2283" s="130" t="str">
        <f t="shared" si="212"/>
        <v/>
      </c>
      <c r="O2283" s="130" t="str">
        <f t="shared" si="213"/>
        <v/>
      </c>
      <c r="P2283" s="131" t="str">
        <f t="shared" si="214"/>
        <v/>
      </c>
      <c r="Q2283" s="135" t="str">
        <f t="shared" si="215"/>
        <v/>
      </c>
      <c r="R2283" s="103"/>
      <c r="S2283" s="102"/>
      <c r="T2283" s="102"/>
      <c r="U2283" s="102"/>
    </row>
    <row r="2284" s="93" customFormat="1" customHeight="1" spans="2:21">
      <c r="B2284" s="94"/>
      <c r="C2284" s="95"/>
      <c r="D2284" s="95"/>
      <c r="E2284" s="95"/>
      <c r="F2284" s="96"/>
      <c r="G2284" s="97"/>
      <c r="H2284" s="98"/>
      <c r="I2284" s="129" t="str">
        <f>IF(B2284="","",_xlfn.XLOOKUP(N2284,#REF!,#REF!))</f>
        <v/>
      </c>
      <c r="J2284" s="126" t="str">
        <f>IF(B2284="","",_xlfn.XLOOKUP(N2284,#REF!,冷暖工资表!B:B))</f>
        <v/>
      </c>
      <c r="K2284" s="126" t="str">
        <f t="shared" si="210"/>
        <v/>
      </c>
      <c r="L2284" s="126" t="str">
        <f t="shared" si="211"/>
        <v/>
      </c>
      <c r="M2284" s="126" t="str">
        <f>IF(Q2284="","",_xlfn.XLOOKUP(Q2284,立项!W:W,立项!H:H))</f>
        <v/>
      </c>
      <c r="N2284" s="130" t="str">
        <f t="shared" si="212"/>
        <v/>
      </c>
      <c r="O2284" s="130" t="str">
        <f t="shared" si="213"/>
        <v/>
      </c>
      <c r="P2284" s="131" t="str">
        <f t="shared" si="214"/>
        <v/>
      </c>
      <c r="Q2284" s="135" t="str">
        <f t="shared" si="215"/>
        <v/>
      </c>
      <c r="R2284" s="103"/>
      <c r="S2284" s="102"/>
      <c r="T2284" s="102"/>
      <c r="U2284" s="102"/>
    </row>
    <row r="2285" s="93" customFormat="1" customHeight="1" spans="2:21">
      <c r="B2285" s="94"/>
      <c r="C2285" s="95"/>
      <c r="D2285" s="95"/>
      <c r="E2285" s="95"/>
      <c r="F2285" s="96"/>
      <c r="G2285" s="97"/>
      <c r="H2285" s="98"/>
      <c r="I2285" s="129" t="str">
        <f>IF(B2285="","",_xlfn.XLOOKUP(N2285,#REF!,#REF!))</f>
        <v/>
      </c>
      <c r="J2285" s="126" t="str">
        <f>IF(B2285="","",_xlfn.XLOOKUP(N2285,#REF!,冷暖工资表!B:B))</f>
        <v/>
      </c>
      <c r="K2285" s="126" t="str">
        <f t="shared" si="210"/>
        <v/>
      </c>
      <c r="L2285" s="126" t="str">
        <f t="shared" si="211"/>
        <v/>
      </c>
      <c r="M2285" s="126" t="str">
        <f>IF(Q2285="","",_xlfn.XLOOKUP(Q2285,立项!W:W,立项!H:H))</f>
        <v/>
      </c>
      <c r="N2285" s="130" t="str">
        <f t="shared" si="212"/>
        <v/>
      </c>
      <c r="O2285" s="130" t="str">
        <f t="shared" si="213"/>
        <v/>
      </c>
      <c r="P2285" s="131" t="str">
        <f t="shared" si="214"/>
        <v/>
      </c>
      <c r="Q2285" s="135" t="str">
        <f t="shared" si="215"/>
        <v/>
      </c>
      <c r="R2285" s="103"/>
      <c r="S2285" s="102"/>
      <c r="T2285" s="102"/>
      <c r="U2285" s="102"/>
    </row>
    <row r="2286" s="93" customFormat="1" customHeight="1" spans="2:21">
      <c r="B2286" s="94"/>
      <c r="C2286" s="95"/>
      <c r="D2286" s="95"/>
      <c r="E2286" s="95"/>
      <c r="F2286" s="96"/>
      <c r="G2286" s="97"/>
      <c r="H2286" s="98"/>
      <c r="I2286" s="129" t="str">
        <f>IF(B2286="","",_xlfn.XLOOKUP(N2286,#REF!,#REF!))</f>
        <v/>
      </c>
      <c r="J2286" s="126" t="str">
        <f>IF(B2286="","",_xlfn.XLOOKUP(N2286,#REF!,冷暖工资表!B:B))</f>
        <v/>
      </c>
      <c r="K2286" s="126" t="str">
        <f t="shared" si="210"/>
        <v/>
      </c>
      <c r="L2286" s="126" t="str">
        <f t="shared" si="211"/>
        <v/>
      </c>
      <c r="M2286" s="126" t="str">
        <f>IF(Q2286="","",_xlfn.XLOOKUP(Q2286,立项!W:W,立项!H:H))</f>
        <v/>
      </c>
      <c r="N2286" s="130" t="str">
        <f t="shared" si="212"/>
        <v/>
      </c>
      <c r="O2286" s="130" t="str">
        <f t="shared" si="213"/>
        <v/>
      </c>
      <c r="P2286" s="131" t="str">
        <f t="shared" si="214"/>
        <v/>
      </c>
      <c r="Q2286" s="135" t="str">
        <f t="shared" si="215"/>
        <v/>
      </c>
      <c r="R2286" s="103"/>
      <c r="S2286" s="102"/>
      <c r="T2286" s="102"/>
      <c r="U2286" s="102"/>
    </row>
    <row r="2287" s="93" customFormat="1" customHeight="1" spans="2:21">
      <c r="B2287" s="94"/>
      <c r="C2287" s="95"/>
      <c r="D2287" s="95"/>
      <c r="E2287" s="95"/>
      <c r="F2287" s="96"/>
      <c r="G2287" s="97"/>
      <c r="H2287" s="98"/>
      <c r="I2287" s="129" t="str">
        <f>IF(B2287="","",_xlfn.XLOOKUP(N2287,#REF!,#REF!))</f>
        <v/>
      </c>
      <c r="J2287" s="126" t="str">
        <f>IF(B2287="","",_xlfn.XLOOKUP(N2287,#REF!,冷暖工资表!B:B))</f>
        <v/>
      </c>
      <c r="K2287" s="126" t="str">
        <f t="shared" si="210"/>
        <v/>
      </c>
      <c r="L2287" s="126" t="str">
        <f t="shared" si="211"/>
        <v/>
      </c>
      <c r="M2287" s="126" t="str">
        <f>IF(Q2287="","",_xlfn.XLOOKUP(Q2287,立项!W:W,立项!H:H))</f>
        <v/>
      </c>
      <c r="N2287" s="130" t="str">
        <f t="shared" si="212"/>
        <v/>
      </c>
      <c r="O2287" s="130" t="str">
        <f t="shared" si="213"/>
        <v/>
      </c>
      <c r="P2287" s="131" t="str">
        <f t="shared" si="214"/>
        <v/>
      </c>
      <c r="Q2287" s="135" t="str">
        <f t="shared" si="215"/>
        <v/>
      </c>
      <c r="R2287" s="103"/>
      <c r="S2287" s="102"/>
      <c r="T2287" s="102"/>
      <c r="U2287" s="102"/>
    </row>
    <row r="2288" s="93" customFormat="1" customHeight="1" spans="2:21">
      <c r="B2288" s="94"/>
      <c r="C2288" s="95"/>
      <c r="D2288" s="95"/>
      <c r="E2288" s="95"/>
      <c r="F2288" s="96"/>
      <c r="G2288" s="97"/>
      <c r="H2288" s="98"/>
      <c r="I2288" s="129" t="str">
        <f>IF(B2288="","",_xlfn.XLOOKUP(N2288,#REF!,#REF!))</f>
        <v/>
      </c>
      <c r="J2288" s="126" t="str">
        <f>IF(B2288="","",_xlfn.XLOOKUP(N2288,#REF!,冷暖工资表!B:B))</f>
        <v/>
      </c>
      <c r="K2288" s="126" t="str">
        <f t="shared" si="210"/>
        <v/>
      </c>
      <c r="L2288" s="126" t="str">
        <f t="shared" si="211"/>
        <v/>
      </c>
      <c r="M2288" s="126" t="str">
        <f>IF(Q2288="","",_xlfn.XLOOKUP(Q2288,立项!W:W,立项!H:H))</f>
        <v/>
      </c>
      <c r="N2288" s="130" t="str">
        <f t="shared" si="212"/>
        <v/>
      </c>
      <c r="O2288" s="130" t="str">
        <f t="shared" si="213"/>
        <v/>
      </c>
      <c r="P2288" s="131" t="str">
        <f t="shared" si="214"/>
        <v/>
      </c>
      <c r="Q2288" s="135" t="str">
        <f t="shared" si="215"/>
        <v/>
      </c>
      <c r="R2288" s="103"/>
      <c r="S2288" s="102"/>
      <c r="T2288" s="102"/>
      <c r="U2288" s="102"/>
    </row>
    <row r="2289" s="93" customFormat="1" customHeight="1" spans="2:21">
      <c r="B2289" s="94"/>
      <c r="C2289" s="95"/>
      <c r="D2289" s="95"/>
      <c r="E2289" s="95"/>
      <c r="F2289" s="96"/>
      <c r="G2289" s="97"/>
      <c r="H2289" s="98"/>
      <c r="I2289" s="129" t="str">
        <f>IF(B2289="","",_xlfn.XLOOKUP(N2289,#REF!,#REF!))</f>
        <v/>
      </c>
      <c r="J2289" s="126" t="str">
        <f>IF(B2289="","",_xlfn.XLOOKUP(N2289,#REF!,冷暖工资表!B:B))</f>
        <v/>
      </c>
      <c r="K2289" s="126" t="str">
        <f t="shared" si="210"/>
        <v/>
      </c>
      <c r="L2289" s="126" t="str">
        <f t="shared" si="211"/>
        <v/>
      </c>
      <c r="M2289" s="126" t="str">
        <f>IF(Q2289="","",_xlfn.XLOOKUP(Q2289,立项!W:W,立项!H:H))</f>
        <v/>
      </c>
      <c r="N2289" s="130" t="str">
        <f t="shared" si="212"/>
        <v/>
      </c>
      <c r="O2289" s="130" t="str">
        <f t="shared" si="213"/>
        <v/>
      </c>
      <c r="P2289" s="131" t="str">
        <f t="shared" si="214"/>
        <v/>
      </c>
      <c r="Q2289" s="135" t="str">
        <f t="shared" si="215"/>
        <v/>
      </c>
      <c r="R2289" s="103"/>
      <c r="S2289" s="102"/>
      <c r="T2289" s="102"/>
      <c r="U2289" s="102"/>
    </row>
    <row r="2290" s="93" customFormat="1" customHeight="1" spans="2:21">
      <c r="B2290" s="94"/>
      <c r="C2290" s="95"/>
      <c r="D2290" s="95"/>
      <c r="E2290" s="95"/>
      <c r="F2290" s="96"/>
      <c r="G2290" s="97"/>
      <c r="H2290" s="98"/>
      <c r="I2290" s="129" t="str">
        <f>IF(B2290="","",_xlfn.XLOOKUP(N2290,#REF!,#REF!))</f>
        <v/>
      </c>
      <c r="J2290" s="126" t="str">
        <f>IF(B2290="","",_xlfn.XLOOKUP(N2290,#REF!,冷暖工资表!B:B))</f>
        <v/>
      </c>
      <c r="K2290" s="126" t="str">
        <f t="shared" si="210"/>
        <v/>
      </c>
      <c r="L2290" s="126" t="str">
        <f t="shared" si="211"/>
        <v/>
      </c>
      <c r="M2290" s="126" t="str">
        <f>IF(Q2290="","",_xlfn.XLOOKUP(Q2290,立项!W:W,立项!H:H))</f>
        <v/>
      </c>
      <c r="N2290" s="130" t="str">
        <f t="shared" si="212"/>
        <v/>
      </c>
      <c r="O2290" s="130" t="str">
        <f t="shared" si="213"/>
        <v/>
      </c>
      <c r="P2290" s="131" t="str">
        <f t="shared" si="214"/>
        <v/>
      </c>
      <c r="Q2290" s="135" t="str">
        <f t="shared" si="215"/>
        <v/>
      </c>
      <c r="R2290" s="103"/>
      <c r="S2290" s="102"/>
      <c r="T2290" s="102"/>
      <c r="U2290" s="102"/>
    </row>
    <row r="2291" s="93" customFormat="1" customHeight="1" spans="2:21">
      <c r="B2291" s="94"/>
      <c r="C2291" s="95"/>
      <c r="D2291" s="95"/>
      <c r="E2291" s="95"/>
      <c r="F2291" s="96"/>
      <c r="G2291" s="97"/>
      <c r="H2291" s="98"/>
      <c r="I2291" s="129" t="str">
        <f>IF(B2291="","",_xlfn.XLOOKUP(N2291,#REF!,#REF!))</f>
        <v/>
      </c>
      <c r="J2291" s="126" t="str">
        <f>IF(B2291="","",_xlfn.XLOOKUP(N2291,#REF!,冷暖工资表!B:B))</f>
        <v/>
      </c>
      <c r="K2291" s="126" t="str">
        <f t="shared" si="210"/>
        <v/>
      </c>
      <c r="L2291" s="126" t="str">
        <f t="shared" si="211"/>
        <v/>
      </c>
      <c r="M2291" s="126" t="str">
        <f>IF(Q2291="","",_xlfn.XLOOKUP(Q2291,立项!W:W,立项!H:H))</f>
        <v/>
      </c>
      <c r="N2291" s="130" t="str">
        <f t="shared" si="212"/>
        <v/>
      </c>
      <c r="O2291" s="130" t="str">
        <f t="shared" si="213"/>
        <v/>
      </c>
      <c r="P2291" s="131" t="str">
        <f t="shared" si="214"/>
        <v/>
      </c>
      <c r="Q2291" s="135" t="str">
        <f t="shared" si="215"/>
        <v/>
      </c>
      <c r="R2291" s="103"/>
      <c r="S2291" s="102"/>
      <c r="T2291" s="102"/>
      <c r="U2291" s="102"/>
    </row>
    <row r="2292" s="93" customFormat="1" customHeight="1" spans="2:21">
      <c r="B2292" s="94"/>
      <c r="C2292" s="95"/>
      <c r="D2292" s="95"/>
      <c r="E2292" s="95"/>
      <c r="F2292" s="96"/>
      <c r="G2292" s="97"/>
      <c r="H2292" s="98"/>
      <c r="I2292" s="129" t="str">
        <f>IF(B2292="","",_xlfn.XLOOKUP(N2292,#REF!,#REF!))</f>
        <v/>
      </c>
      <c r="J2292" s="126" t="str">
        <f>IF(B2292="","",_xlfn.XLOOKUP(N2292,#REF!,冷暖工资表!B:B))</f>
        <v/>
      </c>
      <c r="K2292" s="126" t="str">
        <f t="shared" si="210"/>
        <v/>
      </c>
      <c r="L2292" s="126" t="str">
        <f t="shared" si="211"/>
        <v/>
      </c>
      <c r="M2292" s="126" t="str">
        <f>IF(Q2292="","",_xlfn.XLOOKUP(Q2292,立项!W:W,立项!H:H))</f>
        <v/>
      </c>
      <c r="N2292" s="130" t="str">
        <f t="shared" si="212"/>
        <v/>
      </c>
      <c r="O2292" s="130" t="str">
        <f t="shared" si="213"/>
        <v/>
      </c>
      <c r="P2292" s="131" t="str">
        <f t="shared" si="214"/>
        <v/>
      </c>
      <c r="Q2292" s="135" t="str">
        <f t="shared" si="215"/>
        <v/>
      </c>
      <c r="R2292" s="103"/>
      <c r="S2292" s="102"/>
      <c r="T2292" s="102"/>
      <c r="U2292" s="102"/>
    </row>
    <row r="2293" s="93" customFormat="1" customHeight="1" spans="2:21">
      <c r="B2293" s="94"/>
      <c r="C2293" s="95"/>
      <c r="D2293" s="95"/>
      <c r="E2293" s="95"/>
      <c r="F2293" s="96"/>
      <c r="G2293" s="97"/>
      <c r="H2293" s="98"/>
      <c r="I2293" s="129" t="str">
        <f>IF(B2293="","",_xlfn.XLOOKUP(N2293,#REF!,#REF!))</f>
        <v/>
      </c>
      <c r="J2293" s="126" t="str">
        <f>IF(B2293="","",_xlfn.XLOOKUP(N2293,#REF!,冷暖工资表!B:B))</f>
        <v/>
      </c>
      <c r="K2293" s="126" t="str">
        <f t="shared" si="210"/>
        <v/>
      </c>
      <c r="L2293" s="126" t="str">
        <f t="shared" si="211"/>
        <v/>
      </c>
      <c r="M2293" s="126" t="str">
        <f>IF(Q2293="","",_xlfn.XLOOKUP(Q2293,立项!W:W,立项!H:H))</f>
        <v/>
      </c>
      <c r="N2293" s="130" t="str">
        <f t="shared" si="212"/>
        <v/>
      </c>
      <c r="O2293" s="130" t="str">
        <f t="shared" si="213"/>
        <v/>
      </c>
      <c r="P2293" s="131" t="str">
        <f t="shared" si="214"/>
        <v/>
      </c>
      <c r="Q2293" s="135" t="str">
        <f t="shared" si="215"/>
        <v/>
      </c>
      <c r="R2293" s="103"/>
      <c r="S2293" s="102"/>
      <c r="T2293" s="102"/>
      <c r="U2293" s="102"/>
    </row>
    <row r="2294" s="93" customFormat="1" customHeight="1" spans="2:21">
      <c r="B2294" s="94"/>
      <c r="C2294" s="95"/>
      <c r="D2294" s="95"/>
      <c r="E2294" s="95"/>
      <c r="F2294" s="96"/>
      <c r="G2294" s="97"/>
      <c r="H2294" s="98"/>
      <c r="I2294" s="129" t="str">
        <f>IF(B2294="","",_xlfn.XLOOKUP(N2294,#REF!,#REF!))</f>
        <v/>
      </c>
      <c r="J2294" s="126" t="str">
        <f>IF(B2294="","",_xlfn.XLOOKUP(N2294,#REF!,冷暖工资表!B:B))</f>
        <v/>
      </c>
      <c r="K2294" s="126" t="str">
        <f t="shared" si="210"/>
        <v/>
      </c>
      <c r="L2294" s="126" t="str">
        <f t="shared" si="211"/>
        <v/>
      </c>
      <c r="M2294" s="126" t="str">
        <f>IF(Q2294="","",_xlfn.XLOOKUP(Q2294,立项!W:W,立项!H:H))</f>
        <v/>
      </c>
      <c r="N2294" s="130" t="str">
        <f t="shared" si="212"/>
        <v/>
      </c>
      <c r="O2294" s="130" t="str">
        <f t="shared" si="213"/>
        <v/>
      </c>
      <c r="P2294" s="131" t="str">
        <f t="shared" si="214"/>
        <v/>
      </c>
      <c r="Q2294" s="135" t="str">
        <f t="shared" si="215"/>
        <v/>
      </c>
      <c r="R2294" s="103"/>
      <c r="S2294" s="102"/>
      <c r="T2294" s="102"/>
      <c r="U2294" s="102"/>
    </row>
    <row r="2295" s="93" customFormat="1" customHeight="1" spans="2:21">
      <c r="B2295" s="94"/>
      <c r="C2295" s="95"/>
      <c r="D2295" s="95"/>
      <c r="E2295" s="95"/>
      <c r="F2295" s="96"/>
      <c r="G2295" s="97"/>
      <c r="H2295" s="98"/>
      <c r="I2295" s="129" t="str">
        <f>IF(B2295="","",_xlfn.XLOOKUP(N2295,#REF!,#REF!))</f>
        <v/>
      </c>
      <c r="J2295" s="126" t="str">
        <f>IF(B2295="","",_xlfn.XLOOKUP(N2295,#REF!,冷暖工资表!B:B))</f>
        <v/>
      </c>
      <c r="K2295" s="126" t="str">
        <f t="shared" si="210"/>
        <v/>
      </c>
      <c r="L2295" s="126" t="str">
        <f t="shared" si="211"/>
        <v/>
      </c>
      <c r="M2295" s="126" t="str">
        <f>IF(Q2295="","",_xlfn.XLOOKUP(Q2295,立项!W:W,立项!H:H))</f>
        <v/>
      </c>
      <c r="N2295" s="130" t="str">
        <f t="shared" si="212"/>
        <v/>
      </c>
      <c r="O2295" s="130" t="str">
        <f t="shared" si="213"/>
        <v/>
      </c>
      <c r="P2295" s="131" t="str">
        <f t="shared" si="214"/>
        <v/>
      </c>
      <c r="Q2295" s="135" t="str">
        <f t="shared" si="215"/>
        <v/>
      </c>
      <c r="R2295" s="103"/>
      <c r="S2295" s="102"/>
      <c r="T2295" s="102"/>
      <c r="U2295" s="102"/>
    </row>
    <row r="2296" s="93" customFormat="1" customHeight="1" spans="2:21">
      <c r="B2296" s="94"/>
      <c r="C2296" s="95"/>
      <c r="D2296" s="95"/>
      <c r="E2296" s="95"/>
      <c r="F2296" s="96"/>
      <c r="G2296" s="97"/>
      <c r="H2296" s="98"/>
      <c r="I2296" s="129" t="str">
        <f>IF(B2296="","",_xlfn.XLOOKUP(N2296,#REF!,#REF!))</f>
        <v/>
      </c>
      <c r="J2296" s="126" t="str">
        <f>IF(B2296="","",_xlfn.XLOOKUP(N2296,#REF!,冷暖工资表!B:B))</f>
        <v/>
      </c>
      <c r="K2296" s="126" t="str">
        <f t="shared" si="210"/>
        <v/>
      </c>
      <c r="L2296" s="126" t="str">
        <f t="shared" si="211"/>
        <v/>
      </c>
      <c r="M2296" s="126" t="str">
        <f>IF(Q2296="","",_xlfn.XLOOKUP(Q2296,立项!W:W,立项!H:H))</f>
        <v/>
      </c>
      <c r="N2296" s="130" t="str">
        <f t="shared" si="212"/>
        <v/>
      </c>
      <c r="O2296" s="130" t="str">
        <f t="shared" si="213"/>
        <v/>
      </c>
      <c r="P2296" s="131" t="str">
        <f t="shared" si="214"/>
        <v/>
      </c>
      <c r="Q2296" s="135" t="str">
        <f t="shared" si="215"/>
        <v/>
      </c>
      <c r="R2296" s="103"/>
      <c r="S2296" s="102"/>
      <c r="T2296" s="102"/>
      <c r="U2296" s="102"/>
    </row>
    <row r="2297" s="93" customFormat="1" customHeight="1" spans="2:21">
      <c r="B2297" s="94"/>
      <c r="C2297" s="95"/>
      <c r="D2297" s="95"/>
      <c r="E2297" s="95"/>
      <c r="F2297" s="96"/>
      <c r="G2297" s="97"/>
      <c r="H2297" s="98"/>
      <c r="I2297" s="129" t="str">
        <f>IF(B2297="","",_xlfn.XLOOKUP(N2297,#REF!,#REF!))</f>
        <v/>
      </c>
      <c r="J2297" s="126" t="str">
        <f>IF(B2297="","",_xlfn.XLOOKUP(N2297,#REF!,冷暖工资表!B:B))</f>
        <v/>
      </c>
      <c r="K2297" s="126" t="str">
        <f t="shared" si="210"/>
        <v/>
      </c>
      <c r="L2297" s="126" t="str">
        <f t="shared" si="211"/>
        <v/>
      </c>
      <c r="M2297" s="126" t="str">
        <f>IF(Q2297="","",_xlfn.XLOOKUP(Q2297,立项!W:W,立项!H:H))</f>
        <v/>
      </c>
      <c r="N2297" s="130" t="str">
        <f t="shared" si="212"/>
        <v/>
      </c>
      <c r="O2297" s="130" t="str">
        <f t="shared" si="213"/>
        <v/>
      </c>
      <c r="P2297" s="131" t="str">
        <f t="shared" si="214"/>
        <v/>
      </c>
      <c r="Q2297" s="135" t="str">
        <f t="shared" si="215"/>
        <v/>
      </c>
      <c r="R2297" s="103"/>
      <c r="S2297" s="102"/>
      <c r="T2297" s="102"/>
      <c r="U2297" s="102"/>
    </row>
    <row r="2298" s="93" customFormat="1" customHeight="1" spans="2:21">
      <c r="B2298" s="94"/>
      <c r="C2298" s="95"/>
      <c r="D2298" s="95"/>
      <c r="E2298" s="95"/>
      <c r="F2298" s="96"/>
      <c r="G2298" s="97"/>
      <c r="H2298" s="98"/>
      <c r="I2298" s="129" t="str">
        <f>IF(B2298="","",_xlfn.XLOOKUP(N2298,#REF!,#REF!))</f>
        <v/>
      </c>
      <c r="J2298" s="126" t="str">
        <f>IF(B2298="","",_xlfn.XLOOKUP(N2298,#REF!,冷暖工资表!B:B))</f>
        <v/>
      </c>
      <c r="K2298" s="126" t="str">
        <f t="shared" si="210"/>
        <v/>
      </c>
      <c r="L2298" s="126" t="str">
        <f t="shared" si="211"/>
        <v/>
      </c>
      <c r="M2298" s="126" t="str">
        <f>IF(Q2298="","",_xlfn.XLOOKUP(Q2298,立项!W:W,立项!H:H))</f>
        <v/>
      </c>
      <c r="N2298" s="130" t="str">
        <f t="shared" si="212"/>
        <v/>
      </c>
      <c r="O2298" s="130" t="str">
        <f t="shared" si="213"/>
        <v/>
      </c>
      <c r="P2298" s="131" t="str">
        <f t="shared" si="214"/>
        <v/>
      </c>
      <c r="Q2298" s="135" t="str">
        <f t="shared" si="215"/>
        <v/>
      </c>
      <c r="R2298" s="103"/>
      <c r="S2298" s="102"/>
      <c r="T2298" s="102"/>
      <c r="U2298" s="102"/>
    </row>
    <row r="2299" s="93" customFormat="1" customHeight="1" spans="2:21">
      <c r="B2299" s="94"/>
      <c r="C2299" s="95"/>
      <c r="D2299" s="95"/>
      <c r="E2299" s="95"/>
      <c r="F2299" s="96"/>
      <c r="G2299" s="97"/>
      <c r="H2299" s="98"/>
      <c r="I2299" s="129" t="str">
        <f>IF(B2299="","",_xlfn.XLOOKUP(N2299,#REF!,#REF!))</f>
        <v/>
      </c>
      <c r="J2299" s="126" t="str">
        <f>IF(B2299="","",_xlfn.XLOOKUP(N2299,#REF!,冷暖工资表!B:B))</f>
        <v/>
      </c>
      <c r="K2299" s="126" t="str">
        <f t="shared" si="210"/>
        <v/>
      </c>
      <c r="L2299" s="126" t="str">
        <f t="shared" si="211"/>
        <v/>
      </c>
      <c r="M2299" s="126" t="str">
        <f>IF(Q2299="","",_xlfn.XLOOKUP(Q2299,立项!W:W,立项!H:H))</f>
        <v/>
      </c>
      <c r="N2299" s="130" t="str">
        <f t="shared" si="212"/>
        <v/>
      </c>
      <c r="O2299" s="130" t="str">
        <f t="shared" si="213"/>
        <v/>
      </c>
      <c r="P2299" s="131" t="str">
        <f t="shared" si="214"/>
        <v/>
      </c>
      <c r="Q2299" s="135" t="str">
        <f t="shared" si="215"/>
        <v/>
      </c>
      <c r="R2299" s="103"/>
      <c r="S2299" s="102"/>
      <c r="T2299" s="102"/>
      <c r="U2299" s="102"/>
    </row>
    <row r="2300" s="93" customFormat="1" customHeight="1" spans="2:21">
      <c r="B2300" s="94"/>
      <c r="C2300" s="95"/>
      <c r="D2300" s="95"/>
      <c r="E2300" s="95"/>
      <c r="F2300" s="96"/>
      <c r="G2300" s="97"/>
      <c r="H2300" s="98"/>
      <c r="I2300" s="129" t="str">
        <f>IF(B2300="","",_xlfn.XLOOKUP(N2300,#REF!,#REF!))</f>
        <v/>
      </c>
      <c r="J2300" s="126" t="str">
        <f>IF(B2300="","",_xlfn.XLOOKUP(N2300,#REF!,冷暖工资表!B:B))</f>
        <v/>
      </c>
      <c r="K2300" s="126" t="str">
        <f t="shared" si="210"/>
        <v/>
      </c>
      <c r="L2300" s="126" t="str">
        <f t="shared" si="211"/>
        <v/>
      </c>
      <c r="M2300" s="126" t="str">
        <f>IF(Q2300="","",_xlfn.XLOOKUP(Q2300,立项!W:W,立项!H:H))</f>
        <v/>
      </c>
      <c r="N2300" s="130" t="str">
        <f t="shared" si="212"/>
        <v/>
      </c>
      <c r="O2300" s="130" t="str">
        <f t="shared" si="213"/>
        <v/>
      </c>
      <c r="P2300" s="131" t="str">
        <f t="shared" si="214"/>
        <v/>
      </c>
      <c r="Q2300" s="135" t="str">
        <f t="shared" si="215"/>
        <v/>
      </c>
      <c r="R2300" s="103"/>
      <c r="S2300" s="102"/>
      <c r="T2300" s="102"/>
      <c r="U2300" s="102"/>
    </row>
    <row r="2301" s="93" customFormat="1" customHeight="1" spans="2:21">
      <c r="B2301" s="94"/>
      <c r="C2301" s="95"/>
      <c r="D2301" s="95"/>
      <c r="E2301" s="95"/>
      <c r="F2301" s="96"/>
      <c r="G2301" s="97"/>
      <c r="H2301" s="98"/>
      <c r="I2301" s="129" t="str">
        <f>IF(B2301="","",_xlfn.XLOOKUP(N2301,#REF!,#REF!))</f>
        <v/>
      </c>
      <c r="J2301" s="126" t="str">
        <f>IF(B2301="","",_xlfn.XLOOKUP(N2301,#REF!,冷暖工资表!B:B))</f>
        <v/>
      </c>
      <c r="K2301" s="126" t="str">
        <f t="shared" si="210"/>
        <v/>
      </c>
      <c r="L2301" s="126" t="str">
        <f t="shared" si="211"/>
        <v/>
      </c>
      <c r="M2301" s="126" t="str">
        <f>IF(Q2301="","",_xlfn.XLOOKUP(Q2301,立项!W:W,立项!H:H))</f>
        <v/>
      </c>
      <c r="N2301" s="130" t="str">
        <f t="shared" si="212"/>
        <v/>
      </c>
      <c r="O2301" s="130" t="str">
        <f t="shared" si="213"/>
        <v/>
      </c>
      <c r="P2301" s="131" t="str">
        <f t="shared" si="214"/>
        <v/>
      </c>
      <c r="Q2301" s="135" t="str">
        <f t="shared" si="215"/>
        <v/>
      </c>
      <c r="R2301" s="103"/>
      <c r="S2301" s="102"/>
      <c r="T2301" s="102"/>
      <c r="U2301" s="102"/>
    </row>
    <row r="2302" s="93" customFormat="1" customHeight="1" spans="2:21">
      <c r="B2302" s="94"/>
      <c r="C2302" s="95"/>
      <c r="D2302" s="95"/>
      <c r="E2302" s="95"/>
      <c r="F2302" s="96"/>
      <c r="G2302" s="97"/>
      <c r="H2302" s="98"/>
      <c r="I2302" s="129" t="str">
        <f>IF(B2302="","",_xlfn.XLOOKUP(N2302,#REF!,#REF!))</f>
        <v/>
      </c>
      <c r="J2302" s="126" t="str">
        <f>IF(B2302="","",_xlfn.XLOOKUP(N2302,#REF!,冷暖工资表!B:B))</f>
        <v/>
      </c>
      <c r="K2302" s="126" t="str">
        <f t="shared" si="210"/>
        <v/>
      </c>
      <c r="L2302" s="126" t="str">
        <f t="shared" si="211"/>
        <v/>
      </c>
      <c r="M2302" s="126" t="str">
        <f>IF(Q2302="","",_xlfn.XLOOKUP(Q2302,立项!W:W,立项!H:H))</f>
        <v/>
      </c>
      <c r="N2302" s="130" t="str">
        <f t="shared" si="212"/>
        <v/>
      </c>
      <c r="O2302" s="130" t="str">
        <f t="shared" si="213"/>
        <v/>
      </c>
      <c r="P2302" s="131" t="str">
        <f t="shared" si="214"/>
        <v/>
      </c>
      <c r="Q2302" s="135" t="str">
        <f t="shared" si="215"/>
        <v/>
      </c>
      <c r="R2302" s="103"/>
      <c r="S2302" s="102"/>
      <c r="T2302" s="102"/>
      <c r="U2302" s="102"/>
    </row>
    <row r="2303" s="93" customFormat="1" customHeight="1" spans="2:21">
      <c r="B2303" s="94"/>
      <c r="C2303" s="95"/>
      <c r="D2303" s="95"/>
      <c r="E2303" s="95"/>
      <c r="F2303" s="96"/>
      <c r="G2303" s="97"/>
      <c r="H2303" s="98"/>
      <c r="I2303" s="129" t="str">
        <f>IF(B2303="","",_xlfn.XLOOKUP(N2303,#REF!,#REF!))</f>
        <v/>
      </c>
      <c r="J2303" s="126" t="str">
        <f>IF(B2303="","",_xlfn.XLOOKUP(N2303,#REF!,冷暖工资表!B:B))</f>
        <v/>
      </c>
      <c r="K2303" s="126" t="str">
        <f t="shared" si="210"/>
        <v/>
      </c>
      <c r="L2303" s="126" t="str">
        <f t="shared" si="211"/>
        <v/>
      </c>
      <c r="M2303" s="126" t="str">
        <f>IF(Q2303="","",_xlfn.XLOOKUP(Q2303,立项!W:W,立项!H:H))</f>
        <v/>
      </c>
      <c r="N2303" s="130" t="str">
        <f t="shared" si="212"/>
        <v/>
      </c>
      <c r="O2303" s="130" t="str">
        <f t="shared" si="213"/>
        <v/>
      </c>
      <c r="P2303" s="131" t="str">
        <f t="shared" si="214"/>
        <v/>
      </c>
      <c r="Q2303" s="135" t="str">
        <f t="shared" si="215"/>
        <v/>
      </c>
      <c r="R2303" s="103"/>
      <c r="S2303" s="102"/>
      <c r="T2303" s="102"/>
      <c r="U2303" s="102"/>
    </row>
    <row r="2304" s="93" customFormat="1" customHeight="1" spans="2:21">
      <c r="B2304" s="94"/>
      <c r="C2304" s="95"/>
      <c r="D2304" s="95"/>
      <c r="E2304" s="95"/>
      <c r="F2304" s="96"/>
      <c r="G2304" s="97"/>
      <c r="H2304" s="98"/>
      <c r="I2304" s="129" t="str">
        <f>IF(B2304="","",_xlfn.XLOOKUP(N2304,#REF!,#REF!))</f>
        <v/>
      </c>
      <c r="J2304" s="126" t="str">
        <f>IF(B2304="","",_xlfn.XLOOKUP(N2304,#REF!,冷暖工资表!B:B))</f>
        <v/>
      </c>
      <c r="K2304" s="126" t="str">
        <f t="shared" si="210"/>
        <v/>
      </c>
      <c r="L2304" s="126" t="str">
        <f t="shared" si="211"/>
        <v/>
      </c>
      <c r="M2304" s="126" t="str">
        <f>IF(Q2304="","",_xlfn.XLOOKUP(Q2304,立项!W:W,立项!H:H))</f>
        <v/>
      </c>
      <c r="N2304" s="130" t="str">
        <f t="shared" si="212"/>
        <v/>
      </c>
      <c r="O2304" s="130" t="str">
        <f t="shared" si="213"/>
        <v/>
      </c>
      <c r="P2304" s="131" t="str">
        <f t="shared" si="214"/>
        <v/>
      </c>
      <c r="Q2304" s="135" t="str">
        <f t="shared" si="215"/>
        <v/>
      </c>
      <c r="R2304" s="103"/>
      <c r="S2304" s="102"/>
      <c r="T2304" s="102"/>
      <c r="U2304" s="102"/>
    </row>
    <row r="2305" s="93" customFormat="1" customHeight="1" spans="2:21">
      <c r="B2305" s="94"/>
      <c r="C2305" s="95"/>
      <c r="D2305" s="95"/>
      <c r="E2305" s="95"/>
      <c r="F2305" s="96"/>
      <c r="G2305" s="97"/>
      <c r="H2305" s="98"/>
      <c r="I2305" s="129" t="str">
        <f>IF(B2305="","",_xlfn.XLOOKUP(N2305,#REF!,#REF!))</f>
        <v/>
      </c>
      <c r="J2305" s="126" t="str">
        <f>IF(B2305="","",_xlfn.XLOOKUP(N2305,#REF!,冷暖工资表!B:B))</f>
        <v/>
      </c>
      <c r="K2305" s="126" t="str">
        <f t="shared" si="210"/>
        <v/>
      </c>
      <c r="L2305" s="126" t="str">
        <f t="shared" si="211"/>
        <v/>
      </c>
      <c r="M2305" s="126" t="str">
        <f>IF(Q2305="","",_xlfn.XLOOKUP(Q2305,立项!W:W,立项!H:H))</f>
        <v/>
      </c>
      <c r="N2305" s="130" t="str">
        <f t="shared" si="212"/>
        <v/>
      </c>
      <c r="O2305" s="130" t="str">
        <f t="shared" si="213"/>
        <v/>
      </c>
      <c r="P2305" s="131" t="str">
        <f t="shared" si="214"/>
        <v/>
      </c>
      <c r="Q2305" s="135" t="str">
        <f t="shared" si="215"/>
        <v/>
      </c>
      <c r="R2305" s="103"/>
      <c r="S2305" s="102"/>
      <c r="T2305" s="102"/>
      <c r="U2305" s="102"/>
    </row>
    <row r="2306" s="93" customFormat="1" customHeight="1" spans="2:21">
      <c r="B2306" s="94"/>
      <c r="C2306" s="95"/>
      <c r="D2306" s="95"/>
      <c r="E2306" s="95"/>
      <c r="F2306" s="96"/>
      <c r="G2306" s="97"/>
      <c r="H2306" s="98"/>
      <c r="I2306" s="129" t="str">
        <f>IF(B2306="","",_xlfn.XLOOKUP(N2306,#REF!,#REF!))</f>
        <v/>
      </c>
      <c r="J2306" s="126" t="str">
        <f>IF(B2306="","",_xlfn.XLOOKUP(N2306,#REF!,冷暖工资表!B:B))</f>
        <v/>
      </c>
      <c r="K2306" s="126" t="str">
        <f t="shared" ref="K2306:K2369" si="216">IF(F2306="","",F2306-L2306)</f>
        <v/>
      </c>
      <c r="L2306" s="126" t="str">
        <f t="shared" ref="L2306:L2369" si="217">IF(F2306="","",F2306*G2306/(1+G2306))</f>
        <v/>
      </c>
      <c r="M2306" s="126" t="str">
        <f>IF(Q2306="","",_xlfn.XLOOKUP(Q2306,立项!W:W,立项!H:H))</f>
        <v/>
      </c>
      <c r="N2306" s="130" t="str">
        <f t="shared" ref="N2306:N2369" si="218">IF(H2306="","",LEFT(B2306,7))</f>
        <v/>
      </c>
      <c r="O2306" s="130" t="str">
        <f t="shared" ref="O2306:O2369" si="219">IF(H2306="","",MONTH(H2306))</f>
        <v/>
      </c>
      <c r="P2306" s="131" t="str">
        <f t="shared" ref="P2306:P2369" si="220">IF(H2306="","",DAY(H2306))</f>
        <v/>
      </c>
      <c r="Q2306" s="135" t="str">
        <f t="shared" ref="Q2306:Q2369" si="221">IF(B2306="","",MID(B2306,9,16))</f>
        <v/>
      </c>
      <c r="R2306" s="103"/>
      <c r="S2306" s="102"/>
      <c r="T2306" s="102"/>
      <c r="U2306" s="102"/>
    </row>
    <row r="2307" s="93" customFormat="1" customHeight="1" spans="2:21">
      <c r="B2307" s="94"/>
      <c r="C2307" s="95"/>
      <c r="D2307" s="95"/>
      <c r="E2307" s="95"/>
      <c r="F2307" s="96"/>
      <c r="G2307" s="97"/>
      <c r="H2307" s="98"/>
      <c r="I2307" s="129" t="str">
        <f>IF(B2307="","",_xlfn.XLOOKUP(N2307,#REF!,#REF!))</f>
        <v/>
      </c>
      <c r="J2307" s="126" t="str">
        <f>IF(B2307="","",_xlfn.XLOOKUP(N2307,#REF!,冷暖工资表!B:B))</f>
        <v/>
      </c>
      <c r="K2307" s="126" t="str">
        <f t="shared" si="216"/>
        <v/>
      </c>
      <c r="L2307" s="126" t="str">
        <f t="shared" si="217"/>
        <v/>
      </c>
      <c r="M2307" s="126" t="str">
        <f>IF(Q2307="","",_xlfn.XLOOKUP(Q2307,立项!W:W,立项!H:H))</f>
        <v/>
      </c>
      <c r="N2307" s="130" t="str">
        <f t="shared" si="218"/>
        <v/>
      </c>
      <c r="O2307" s="130" t="str">
        <f t="shared" si="219"/>
        <v/>
      </c>
      <c r="P2307" s="131" t="str">
        <f t="shared" si="220"/>
        <v/>
      </c>
      <c r="Q2307" s="135" t="str">
        <f t="shared" si="221"/>
        <v/>
      </c>
      <c r="R2307" s="103"/>
      <c r="S2307" s="102"/>
      <c r="T2307" s="102"/>
      <c r="U2307" s="102"/>
    </row>
    <row r="2308" s="93" customFormat="1" customHeight="1" spans="2:21">
      <c r="B2308" s="94"/>
      <c r="C2308" s="95"/>
      <c r="D2308" s="95"/>
      <c r="E2308" s="95"/>
      <c r="F2308" s="96"/>
      <c r="G2308" s="97"/>
      <c r="H2308" s="98"/>
      <c r="I2308" s="129" t="str">
        <f>IF(B2308="","",_xlfn.XLOOKUP(N2308,#REF!,#REF!))</f>
        <v/>
      </c>
      <c r="J2308" s="126" t="str">
        <f>IF(B2308="","",_xlfn.XLOOKUP(N2308,#REF!,冷暖工资表!B:B))</f>
        <v/>
      </c>
      <c r="K2308" s="126" t="str">
        <f t="shared" si="216"/>
        <v/>
      </c>
      <c r="L2308" s="126" t="str">
        <f t="shared" si="217"/>
        <v/>
      </c>
      <c r="M2308" s="126" t="str">
        <f>IF(Q2308="","",_xlfn.XLOOKUP(Q2308,立项!W:W,立项!H:H))</f>
        <v/>
      </c>
      <c r="N2308" s="130" t="str">
        <f t="shared" si="218"/>
        <v/>
      </c>
      <c r="O2308" s="130" t="str">
        <f t="shared" si="219"/>
        <v/>
      </c>
      <c r="P2308" s="131" t="str">
        <f t="shared" si="220"/>
        <v/>
      </c>
      <c r="Q2308" s="135" t="str">
        <f t="shared" si="221"/>
        <v/>
      </c>
      <c r="R2308" s="103"/>
      <c r="S2308" s="102"/>
      <c r="T2308" s="102"/>
      <c r="U2308" s="102"/>
    </row>
    <row r="2309" s="93" customFormat="1" customHeight="1" spans="2:21">
      <c r="B2309" s="94"/>
      <c r="C2309" s="95"/>
      <c r="D2309" s="95"/>
      <c r="E2309" s="95"/>
      <c r="F2309" s="96"/>
      <c r="G2309" s="97"/>
      <c r="H2309" s="98"/>
      <c r="I2309" s="129" t="str">
        <f>IF(B2309="","",_xlfn.XLOOKUP(N2309,#REF!,#REF!))</f>
        <v/>
      </c>
      <c r="J2309" s="126" t="str">
        <f>IF(B2309="","",_xlfn.XLOOKUP(N2309,#REF!,冷暖工资表!B:B))</f>
        <v/>
      </c>
      <c r="K2309" s="126" t="str">
        <f t="shared" si="216"/>
        <v/>
      </c>
      <c r="L2309" s="126" t="str">
        <f t="shared" si="217"/>
        <v/>
      </c>
      <c r="M2309" s="126" t="str">
        <f>IF(Q2309="","",_xlfn.XLOOKUP(Q2309,立项!W:W,立项!H:H))</f>
        <v/>
      </c>
      <c r="N2309" s="130" t="str">
        <f t="shared" si="218"/>
        <v/>
      </c>
      <c r="O2309" s="130" t="str">
        <f t="shared" si="219"/>
        <v/>
      </c>
      <c r="P2309" s="131" t="str">
        <f t="shared" si="220"/>
        <v/>
      </c>
      <c r="Q2309" s="135" t="str">
        <f t="shared" si="221"/>
        <v/>
      </c>
      <c r="R2309" s="103"/>
      <c r="S2309" s="102"/>
      <c r="T2309" s="102"/>
      <c r="U2309" s="102"/>
    </row>
    <row r="2310" s="93" customFormat="1" customHeight="1" spans="2:21">
      <c r="B2310" s="94"/>
      <c r="C2310" s="95"/>
      <c r="D2310" s="95"/>
      <c r="E2310" s="95"/>
      <c r="F2310" s="96"/>
      <c r="G2310" s="97"/>
      <c r="H2310" s="98"/>
      <c r="I2310" s="129" t="str">
        <f>IF(B2310="","",_xlfn.XLOOKUP(N2310,#REF!,#REF!))</f>
        <v/>
      </c>
      <c r="J2310" s="126" t="str">
        <f>IF(B2310="","",_xlfn.XLOOKUP(N2310,#REF!,冷暖工资表!B:B))</f>
        <v/>
      </c>
      <c r="K2310" s="126" t="str">
        <f t="shared" si="216"/>
        <v/>
      </c>
      <c r="L2310" s="126" t="str">
        <f t="shared" si="217"/>
        <v/>
      </c>
      <c r="M2310" s="126" t="str">
        <f>IF(Q2310="","",_xlfn.XLOOKUP(Q2310,立项!W:W,立项!H:H))</f>
        <v/>
      </c>
      <c r="N2310" s="130" t="str">
        <f t="shared" si="218"/>
        <v/>
      </c>
      <c r="O2310" s="130" t="str">
        <f t="shared" si="219"/>
        <v/>
      </c>
      <c r="P2310" s="131" t="str">
        <f t="shared" si="220"/>
        <v/>
      </c>
      <c r="Q2310" s="135" t="str">
        <f t="shared" si="221"/>
        <v/>
      </c>
      <c r="R2310" s="103"/>
      <c r="S2310" s="102"/>
      <c r="T2310" s="102"/>
      <c r="U2310" s="102"/>
    </row>
    <row r="2311" s="93" customFormat="1" customHeight="1" spans="2:21">
      <c r="B2311" s="94"/>
      <c r="C2311" s="95"/>
      <c r="D2311" s="95"/>
      <c r="E2311" s="95"/>
      <c r="F2311" s="96"/>
      <c r="G2311" s="97"/>
      <c r="H2311" s="98"/>
      <c r="I2311" s="129" t="str">
        <f>IF(B2311="","",_xlfn.XLOOKUP(N2311,#REF!,#REF!))</f>
        <v/>
      </c>
      <c r="J2311" s="126" t="str">
        <f>IF(B2311="","",_xlfn.XLOOKUP(N2311,#REF!,冷暖工资表!B:B))</f>
        <v/>
      </c>
      <c r="K2311" s="126" t="str">
        <f t="shared" si="216"/>
        <v/>
      </c>
      <c r="L2311" s="126" t="str">
        <f t="shared" si="217"/>
        <v/>
      </c>
      <c r="M2311" s="126" t="str">
        <f>IF(Q2311="","",_xlfn.XLOOKUP(Q2311,立项!W:W,立项!H:H))</f>
        <v/>
      </c>
      <c r="N2311" s="130" t="str">
        <f t="shared" si="218"/>
        <v/>
      </c>
      <c r="O2311" s="130" t="str">
        <f t="shared" si="219"/>
        <v/>
      </c>
      <c r="P2311" s="131" t="str">
        <f t="shared" si="220"/>
        <v/>
      </c>
      <c r="Q2311" s="135" t="str">
        <f t="shared" si="221"/>
        <v/>
      </c>
      <c r="R2311" s="103"/>
      <c r="S2311" s="102"/>
      <c r="T2311" s="102"/>
      <c r="U2311" s="102"/>
    </row>
    <row r="2312" s="93" customFormat="1" customHeight="1" spans="2:21">
      <c r="B2312" s="94"/>
      <c r="C2312" s="95"/>
      <c r="D2312" s="95"/>
      <c r="E2312" s="95"/>
      <c r="F2312" s="96"/>
      <c r="G2312" s="97"/>
      <c r="H2312" s="98"/>
      <c r="I2312" s="129" t="str">
        <f>IF(B2312="","",_xlfn.XLOOKUP(N2312,#REF!,#REF!))</f>
        <v/>
      </c>
      <c r="J2312" s="126" t="str">
        <f>IF(B2312="","",_xlfn.XLOOKUP(N2312,#REF!,冷暖工资表!B:B))</f>
        <v/>
      </c>
      <c r="K2312" s="126" t="str">
        <f t="shared" si="216"/>
        <v/>
      </c>
      <c r="L2312" s="126" t="str">
        <f t="shared" si="217"/>
        <v/>
      </c>
      <c r="M2312" s="126" t="str">
        <f>IF(Q2312="","",_xlfn.XLOOKUP(Q2312,立项!W:W,立项!H:H))</f>
        <v/>
      </c>
      <c r="N2312" s="130" t="str">
        <f t="shared" si="218"/>
        <v/>
      </c>
      <c r="O2312" s="130" t="str">
        <f t="shared" si="219"/>
        <v/>
      </c>
      <c r="P2312" s="131" t="str">
        <f t="shared" si="220"/>
        <v/>
      </c>
      <c r="Q2312" s="135" t="str">
        <f t="shared" si="221"/>
        <v/>
      </c>
      <c r="R2312" s="103"/>
      <c r="S2312" s="102"/>
      <c r="T2312" s="102"/>
      <c r="U2312" s="102"/>
    </row>
    <row r="2313" s="93" customFormat="1" customHeight="1" spans="2:21">
      <c r="B2313" s="94"/>
      <c r="C2313" s="95"/>
      <c r="D2313" s="95"/>
      <c r="E2313" s="95"/>
      <c r="F2313" s="96"/>
      <c r="G2313" s="97"/>
      <c r="H2313" s="98"/>
      <c r="I2313" s="129" t="str">
        <f>IF(B2313="","",_xlfn.XLOOKUP(N2313,#REF!,#REF!))</f>
        <v/>
      </c>
      <c r="J2313" s="126" t="str">
        <f>IF(B2313="","",_xlfn.XLOOKUP(N2313,#REF!,冷暖工资表!B:B))</f>
        <v/>
      </c>
      <c r="K2313" s="126" t="str">
        <f t="shared" si="216"/>
        <v/>
      </c>
      <c r="L2313" s="126" t="str">
        <f t="shared" si="217"/>
        <v/>
      </c>
      <c r="M2313" s="126" t="str">
        <f>IF(Q2313="","",_xlfn.XLOOKUP(Q2313,立项!W:W,立项!H:H))</f>
        <v/>
      </c>
      <c r="N2313" s="130" t="str">
        <f t="shared" si="218"/>
        <v/>
      </c>
      <c r="O2313" s="130" t="str">
        <f t="shared" si="219"/>
        <v/>
      </c>
      <c r="P2313" s="131" t="str">
        <f t="shared" si="220"/>
        <v/>
      </c>
      <c r="Q2313" s="135" t="str">
        <f t="shared" si="221"/>
        <v/>
      </c>
      <c r="R2313" s="103"/>
      <c r="S2313" s="102"/>
      <c r="T2313" s="102"/>
      <c r="U2313" s="102"/>
    </row>
    <row r="2314" s="93" customFormat="1" customHeight="1" spans="2:21">
      <c r="B2314" s="94"/>
      <c r="C2314" s="95"/>
      <c r="D2314" s="95"/>
      <c r="E2314" s="95"/>
      <c r="F2314" s="96"/>
      <c r="G2314" s="97"/>
      <c r="H2314" s="98"/>
      <c r="I2314" s="129" t="str">
        <f>IF(B2314="","",_xlfn.XLOOKUP(N2314,#REF!,#REF!))</f>
        <v/>
      </c>
      <c r="J2314" s="126" t="str">
        <f>IF(B2314="","",_xlfn.XLOOKUP(N2314,#REF!,冷暖工资表!B:B))</f>
        <v/>
      </c>
      <c r="K2314" s="126" t="str">
        <f t="shared" si="216"/>
        <v/>
      </c>
      <c r="L2314" s="126" t="str">
        <f t="shared" si="217"/>
        <v/>
      </c>
      <c r="M2314" s="126" t="str">
        <f>IF(Q2314="","",_xlfn.XLOOKUP(Q2314,立项!W:W,立项!H:H))</f>
        <v/>
      </c>
      <c r="N2314" s="130" t="str">
        <f t="shared" si="218"/>
        <v/>
      </c>
      <c r="O2314" s="130" t="str">
        <f t="shared" si="219"/>
        <v/>
      </c>
      <c r="P2314" s="131" t="str">
        <f t="shared" si="220"/>
        <v/>
      </c>
      <c r="Q2314" s="135" t="str">
        <f t="shared" si="221"/>
        <v/>
      </c>
      <c r="R2314" s="103"/>
      <c r="S2314" s="102"/>
      <c r="T2314" s="102"/>
      <c r="U2314" s="102"/>
    </row>
    <row r="2315" s="93" customFormat="1" customHeight="1" spans="2:21">
      <c r="B2315" s="94"/>
      <c r="C2315" s="95"/>
      <c r="D2315" s="95"/>
      <c r="E2315" s="95"/>
      <c r="F2315" s="96"/>
      <c r="G2315" s="97"/>
      <c r="H2315" s="98"/>
      <c r="I2315" s="129" t="str">
        <f>IF(B2315="","",_xlfn.XLOOKUP(N2315,#REF!,#REF!))</f>
        <v/>
      </c>
      <c r="J2315" s="126" t="str">
        <f>IF(B2315="","",_xlfn.XLOOKUP(N2315,#REF!,冷暖工资表!B:B))</f>
        <v/>
      </c>
      <c r="K2315" s="126" t="str">
        <f t="shared" si="216"/>
        <v/>
      </c>
      <c r="L2315" s="126" t="str">
        <f t="shared" si="217"/>
        <v/>
      </c>
      <c r="M2315" s="126" t="str">
        <f>IF(Q2315="","",_xlfn.XLOOKUP(Q2315,立项!W:W,立项!H:H))</f>
        <v/>
      </c>
      <c r="N2315" s="130" t="str">
        <f t="shared" si="218"/>
        <v/>
      </c>
      <c r="O2315" s="130" t="str">
        <f t="shared" si="219"/>
        <v/>
      </c>
      <c r="P2315" s="131" t="str">
        <f t="shared" si="220"/>
        <v/>
      </c>
      <c r="Q2315" s="135" t="str">
        <f t="shared" si="221"/>
        <v/>
      </c>
      <c r="R2315" s="103"/>
      <c r="S2315" s="102"/>
      <c r="T2315" s="102"/>
      <c r="U2315" s="102"/>
    </row>
    <row r="2316" s="93" customFormat="1" customHeight="1" spans="2:21">
      <c r="B2316" s="94"/>
      <c r="C2316" s="95"/>
      <c r="D2316" s="95"/>
      <c r="E2316" s="95"/>
      <c r="F2316" s="96"/>
      <c r="G2316" s="97"/>
      <c r="H2316" s="98"/>
      <c r="I2316" s="129" t="str">
        <f>IF(B2316="","",_xlfn.XLOOKUP(N2316,#REF!,#REF!))</f>
        <v/>
      </c>
      <c r="J2316" s="126" t="str">
        <f>IF(B2316="","",_xlfn.XLOOKUP(N2316,#REF!,冷暖工资表!B:B))</f>
        <v/>
      </c>
      <c r="K2316" s="126" t="str">
        <f t="shared" si="216"/>
        <v/>
      </c>
      <c r="L2316" s="126" t="str">
        <f t="shared" si="217"/>
        <v/>
      </c>
      <c r="M2316" s="126" t="str">
        <f>IF(Q2316="","",_xlfn.XLOOKUP(Q2316,立项!W:W,立项!H:H))</f>
        <v/>
      </c>
      <c r="N2316" s="130" t="str">
        <f t="shared" si="218"/>
        <v/>
      </c>
      <c r="O2316" s="130" t="str">
        <f t="shared" si="219"/>
        <v/>
      </c>
      <c r="P2316" s="131" t="str">
        <f t="shared" si="220"/>
        <v/>
      </c>
      <c r="Q2316" s="135" t="str">
        <f t="shared" si="221"/>
        <v/>
      </c>
      <c r="R2316" s="103"/>
      <c r="S2316" s="102"/>
      <c r="T2316" s="102"/>
      <c r="U2316" s="102"/>
    </row>
    <row r="2317" s="93" customFormat="1" customHeight="1" spans="2:21">
      <c r="B2317" s="94"/>
      <c r="C2317" s="95"/>
      <c r="D2317" s="95"/>
      <c r="E2317" s="95"/>
      <c r="F2317" s="96"/>
      <c r="G2317" s="97"/>
      <c r="H2317" s="98"/>
      <c r="I2317" s="129" t="str">
        <f>IF(B2317="","",_xlfn.XLOOKUP(N2317,#REF!,#REF!))</f>
        <v/>
      </c>
      <c r="J2317" s="126" t="str">
        <f>IF(B2317="","",_xlfn.XLOOKUP(N2317,#REF!,冷暖工资表!B:B))</f>
        <v/>
      </c>
      <c r="K2317" s="126" t="str">
        <f t="shared" si="216"/>
        <v/>
      </c>
      <c r="L2317" s="126" t="str">
        <f t="shared" si="217"/>
        <v/>
      </c>
      <c r="M2317" s="126" t="str">
        <f>IF(Q2317="","",_xlfn.XLOOKUP(Q2317,立项!W:W,立项!H:H))</f>
        <v/>
      </c>
      <c r="N2317" s="130" t="str">
        <f t="shared" si="218"/>
        <v/>
      </c>
      <c r="O2317" s="130" t="str">
        <f t="shared" si="219"/>
        <v/>
      </c>
      <c r="P2317" s="131" t="str">
        <f t="shared" si="220"/>
        <v/>
      </c>
      <c r="Q2317" s="135" t="str">
        <f t="shared" si="221"/>
        <v/>
      </c>
      <c r="R2317" s="103"/>
      <c r="S2317" s="102"/>
      <c r="T2317" s="102"/>
      <c r="U2317" s="102"/>
    </row>
    <row r="2318" s="93" customFormat="1" customHeight="1" spans="2:21">
      <c r="B2318" s="94"/>
      <c r="C2318" s="95"/>
      <c r="D2318" s="95"/>
      <c r="E2318" s="95"/>
      <c r="F2318" s="96"/>
      <c r="G2318" s="97"/>
      <c r="H2318" s="98"/>
      <c r="I2318" s="129" t="str">
        <f>IF(B2318="","",_xlfn.XLOOKUP(N2318,#REF!,#REF!))</f>
        <v/>
      </c>
      <c r="J2318" s="126" t="str">
        <f>IF(B2318="","",_xlfn.XLOOKUP(N2318,#REF!,冷暖工资表!B:B))</f>
        <v/>
      </c>
      <c r="K2318" s="126" t="str">
        <f t="shared" si="216"/>
        <v/>
      </c>
      <c r="L2318" s="126" t="str">
        <f t="shared" si="217"/>
        <v/>
      </c>
      <c r="M2318" s="126" t="str">
        <f>IF(Q2318="","",_xlfn.XLOOKUP(Q2318,立项!W:W,立项!H:H))</f>
        <v/>
      </c>
      <c r="N2318" s="130" t="str">
        <f t="shared" si="218"/>
        <v/>
      </c>
      <c r="O2318" s="130" t="str">
        <f t="shared" si="219"/>
        <v/>
      </c>
      <c r="P2318" s="131" t="str">
        <f t="shared" si="220"/>
        <v/>
      </c>
      <c r="Q2318" s="135" t="str">
        <f t="shared" si="221"/>
        <v/>
      </c>
      <c r="R2318" s="103"/>
      <c r="S2318" s="102"/>
      <c r="T2318" s="102"/>
      <c r="U2318" s="102"/>
    </row>
    <row r="2319" s="93" customFormat="1" customHeight="1" spans="2:21">
      <c r="B2319" s="94"/>
      <c r="C2319" s="95"/>
      <c r="D2319" s="95"/>
      <c r="E2319" s="95"/>
      <c r="F2319" s="96"/>
      <c r="G2319" s="97"/>
      <c r="H2319" s="98"/>
      <c r="I2319" s="129" t="str">
        <f>IF(B2319="","",_xlfn.XLOOKUP(N2319,#REF!,#REF!))</f>
        <v/>
      </c>
      <c r="J2319" s="126" t="str">
        <f>IF(B2319="","",_xlfn.XLOOKUP(N2319,#REF!,冷暖工资表!B:B))</f>
        <v/>
      </c>
      <c r="K2319" s="126" t="str">
        <f t="shared" si="216"/>
        <v/>
      </c>
      <c r="L2319" s="126" t="str">
        <f t="shared" si="217"/>
        <v/>
      </c>
      <c r="M2319" s="126" t="str">
        <f>IF(Q2319="","",_xlfn.XLOOKUP(Q2319,立项!W:W,立项!H:H))</f>
        <v/>
      </c>
      <c r="N2319" s="130" t="str">
        <f t="shared" si="218"/>
        <v/>
      </c>
      <c r="O2319" s="130" t="str">
        <f t="shared" si="219"/>
        <v/>
      </c>
      <c r="P2319" s="131" t="str">
        <f t="shared" si="220"/>
        <v/>
      </c>
      <c r="Q2319" s="135" t="str">
        <f t="shared" si="221"/>
        <v/>
      </c>
      <c r="R2319" s="103"/>
      <c r="S2319" s="102"/>
      <c r="T2319" s="102"/>
      <c r="U2319" s="102"/>
    </row>
    <row r="2320" s="93" customFormat="1" customHeight="1" spans="2:21">
      <c r="B2320" s="94"/>
      <c r="C2320" s="95"/>
      <c r="D2320" s="95"/>
      <c r="E2320" s="95"/>
      <c r="F2320" s="96"/>
      <c r="G2320" s="97"/>
      <c r="H2320" s="98"/>
      <c r="I2320" s="129" t="str">
        <f>IF(B2320="","",_xlfn.XLOOKUP(N2320,#REF!,#REF!))</f>
        <v/>
      </c>
      <c r="J2320" s="126" t="str">
        <f>IF(B2320="","",_xlfn.XLOOKUP(N2320,#REF!,冷暖工资表!B:B))</f>
        <v/>
      </c>
      <c r="K2320" s="126" t="str">
        <f t="shared" si="216"/>
        <v/>
      </c>
      <c r="L2320" s="126" t="str">
        <f t="shared" si="217"/>
        <v/>
      </c>
      <c r="M2320" s="126" t="str">
        <f>IF(Q2320="","",_xlfn.XLOOKUP(Q2320,立项!W:W,立项!H:H))</f>
        <v/>
      </c>
      <c r="N2320" s="130" t="str">
        <f t="shared" si="218"/>
        <v/>
      </c>
      <c r="O2320" s="130" t="str">
        <f t="shared" si="219"/>
        <v/>
      </c>
      <c r="P2320" s="131" t="str">
        <f t="shared" si="220"/>
        <v/>
      </c>
      <c r="Q2320" s="135" t="str">
        <f t="shared" si="221"/>
        <v/>
      </c>
      <c r="R2320" s="103"/>
      <c r="S2320" s="102"/>
      <c r="T2320" s="102"/>
      <c r="U2320" s="102"/>
    </row>
    <row r="2321" s="93" customFormat="1" customHeight="1" spans="2:21">
      <c r="B2321" s="94"/>
      <c r="C2321" s="95"/>
      <c r="D2321" s="95"/>
      <c r="E2321" s="95"/>
      <c r="F2321" s="96"/>
      <c r="G2321" s="97"/>
      <c r="H2321" s="98"/>
      <c r="I2321" s="129" t="str">
        <f>IF(B2321="","",_xlfn.XLOOKUP(N2321,#REF!,#REF!))</f>
        <v/>
      </c>
      <c r="J2321" s="126" t="str">
        <f>IF(B2321="","",_xlfn.XLOOKUP(N2321,#REF!,冷暖工资表!B:B))</f>
        <v/>
      </c>
      <c r="K2321" s="126" t="str">
        <f t="shared" si="216"/>
        <v/>
      </c>
      <c r="L2321" s="126" t="str">
        <f t="shared" si="217"/>
        <v/>
      </c>
      <c r="M2321" s="126" t="str">
        <f>IF(Q2321="","",_xlfn.XLOOKUP(Q2321,立项!W:W,立项!H:H))</f>
        <v/>
      </c>
      <c r="N2321" s="130" t="str">
        <f t="shared" si="218"/>
        <v/>
      </c>
      <c r="O2321" s="130" t="str">
        <f t="shared" si="219"/>
        <v/>
      </c>
      <c r="P2321" s="131" t="str">
        <f t="shared" si="220"/>
        <v/>
      </c>
      <c r="Q2321" s="135" t="str">
        <f t="shared" si="221"/>
        <v/>
      </c>
      <c r="R2321" s="103"/>
      <c r="S2321" s="102"/>
      <c r="T2321" s="102"/>
      <c r="U2321" s="102"/>
    </row>
    <row r="2322" s="93" customFormat="1" customHeight="1" spans="2:21">
      <c r="B2322" s="94"/>
      <c r="C2322" s="95"/>
      <c r="D2322" s="95"/>
      <c r="E2322" s="95"/>
      <c r="F2322" s="96"/>
      <c r="G2322" s="97"/>
      <c r="H2322" s="98"/>
      <c r="I2322" s="129" t="str">
        <f>IF(B2322="","",_xlfn.XLOOKUP(N2322,#REF!,#REF!))</f>
        <v/>
      </c>
      <c r="J2322" s="126" t="str">
        <f>IF(B2322="","",_xlfn.XLOOKUP(N2322,#REF!,冷暖工资表!B:B))</f>
        <v/>
      </c>
      <c r="K2322" s="126" t="str">
        <f t="shared" si="216"/>
        <v/>
      </c>
      <c r="L2322" s="126" t="str">
        <f t="shared" si="217"/>
        <v/>
      </c>
      <c r="M2322" s="126" t="str">
        <f>IF(Q2322="","",_xlfn.XLOOKUP(Q2322,立项!W:W,立项!H:H))</f>
        <v/>
      </c>
      <c r="N2322" s="130" t="str">
        <f t="shared" si="218"/>
        <v/>
      </c>
      <c r="O2322" s="130" t="str">
        <f t="shared" si="219"/>
        <v/>
      </c>
      <c r="P2322" s="131" t="str">
        <f t="shared" si="220"/>
        <v/>
      </c>
      <c r="Q2322" s="135" t="str">
        <f t="shared" si="221"/>
        <v/>
      </c>
      <c r="R2322" s="103"/>
      <c r="S2322" s="102"/>
      <c r="T2322" s="102"/>
      <c r="U2322" s="102"/>
    </row>
    <row r="2323" s="93" customFormat="1" customHeight="1" spans="2:21">
      <c r="B2323" s="94"/>
      <c r="C2323" s="95"/>
      <c r="D2323" s="95"/>
      <c r="E2323" s="95"/>
      <c r="F2323" s="96"/>
      <c r="G2323" s="97"/>
      <c r="H2323" s="98"/>
      <c r="I2323" s="129" t="str">
        <f>IF(B2323="","",_xlfn.XLOOKUP(N2323,#REF!,#REF!))</f>
        <v/>
      </c>
      <c r="J2323" s="126" t="str">
        <f>IF(B2323="","",_xlfn.XLOOKUP(N2323,#REF!,冷暖工资表!B:B))</f>
        <v/>
      </c>
      <c r="K2323" s="126" t="str">
        <f t="shared" si="216"/>
        <v/>
      </c>
      <c r="L2323" s="126" t="str">
        <f t="shared" si="217"/>
        <v/>
      </c>
      <c r="M2323" s="126" t="str">
        <f>IF(Q2323="","",_xlfn.XLOOKUP(Q2323,立项!W:W,立项!H:H))</f>
        <v/>
      </c>
      <c r="N2323" s="130" t="str">
        <f t="shared" si="218"/>
        <v/>
      </c>
      <c r="O2323" s="130" t="str">
        <f t="shared" si="219"/>
        <v/>
      </c>
      <c r="P2323" s="131" t="str">
        <f t="shared" si="220"/>
        <v/>
      </c>
      <c r="Q2323" s="135" t="str">
        <f t="shared" si="221"/>
        <v/>
      </c>
      <c r="R2323" s="103"/>
      <c r="S2323" s="102"/>
      <c r="T2323" s="102"/>
      <c r="U2323" s="102"/>
    </row>
    <row r="2324" s="93" customFormat="1" customHeight="1" spans="2:21">
      <c r="B2324" s="94"/>
      <c r="C2324" s="95"/>
      <c r="D2324" s="95"/>
      <c r="E2324" s="95"/>
      <c r="F2324" s="96"/>
      <c r="G2324" s="97"/>
      <c r="H2324" s="98"/>
      <c r="I2324" s="129" t="str">
        <f>IF(B2324="","",_xlfn.XLOOKUP(N2324,#REF!,#REF!))</f>
        <v/>
      </c>
      <c r="J2324" s="126" t="str">
        <f>IF(B2324="","",_xlfn.XLOOKUP(N2324,#REF!,冷暖工资表!B:B))</f>
        <v/>
      </c>
      <c r="K2324" s="126" t="str">
        <f t="shared" si="216"/>
        <v/>
      </c>
      <c r="L2324" s="126" t="str">
        <f t="shared" si="217"/>
        <v/>
      </c>
      <c r="M2324" s="126" t="str">
        <f>IF(Q2324="","",_xlfn.XLOOKUP(Q2324,立项!W:W,立项!H:H))</f>
        <v/>
      </c>
      <c r="N2324" s="130" t="str">
        <f t="shared" si="218"/>
        <v/>
      </c>
      <c r="O2324" s="130" t="str">
        <f t="shared" si="219"/>
        <v/>
      </c>
      <c r="P2324" s="131" t="str">
        <f t="shared" si="220"/>
        <v/>
      </c>
      <c r="Q2324" s="135" t="str">
        <f t="shared" si="221"/>
        <v/>
      </c>
      <c r="R2324" s="103"/>
      <c r="S2324" s="102"/>
      <c r="T2324" s="102"/>
      <c r="U2324" s="102"/>
    </row>
    <row r="2325" s="93" customFormat="1" customHeight="1" spans="2:21">
      <c r="B2325" s="94"/>
      <c r="C2325" s="95"/>
      <c r="D2325" s="95"/>
      <c r="E2325" s="95"/>
      <c r="F2325" s="96"/>
      <c r="G2325" s="97"/>
      <c r="H2325" s="98"/>
      <c r="I2325" s="129" t="str">
        <f>IF(B2325="","",_xlfn.XLOOKUP(N2325,#REF!,#REF!))</f>
        <v/>
      </c>
      <c r="J2325" s="126" t="str">
        <f>IF(B2325="","",_xlfn.XLOOKUP(N2325,#REF!,冷暖工资表!B:B))</f>
        <v/>
      </c>
      <c r="K2325" s="126" t="str">
        <f t="shared" si="216"/>
        <v/>
      </c>
      <c r="L2325" s="126" t="str">
        <f t="shared" si="217"/>
        <v/>
      </c>
      <c r="M2325" s="126" t="str">
        <f>IF(Q2325="","",_xlfn.XLOOKUP(Q2325,立项!W:W,立项!H:H))</f>
        <v/>
      </c>
      <c r="N2325" s="130" t="str">
        <f t="shared" si="218"/>
        <v/>
      </c>
      <c r="O2325" s="130" t="str">
        <f t="shared" si="219"/>
        <v/>
      </c>
      <c r="P2325" s="131" t="str">
        <f t="shared" si="220"/>
        <v/>
      </c>
      <c r="Q2325" s="135" t="str">
        <f t="shared" si="221"/>
        <v/>
      </c>
      <c r="R2325" s="103"/>
      <c r="S2325" s="102"/>
      <c r="T2325" s="102"/>
      <c r="U2325" s="102"/>
    </row>
    <row r="2326" s="93" customFormat="1" customHeight="1" spans="2:21">
      <c r="B2326" s="94"/>
      <c r="C2326" s="95"/>
      <c r="D2326" s="95"/>
      <c r="E2326" s="95"/>
      <c r="F2326" s="96"/>
      <c r="G2326" s="97"/>
      <c r="H2326" s="98"/>
      <c r="I2326" s="129" t="str">
        <f>IF(B2326="","",_xlfn.XLOOKUP(N2326,#REF!,#REF!))</f>
        <v/>
      </c>
      <c r="J2326" s="126" t="str">
        <f>IF(B2326="","",_xlfn.XLOOKUP(N2326,#REF!,冷暖工资表!B:B))</f>
        <v/>
      </c>
      <c r="K2326" s="126" t="str">
        <f t="shared" si="216"/>
        <v/>
      </c>
      <c r="L2326" s="126" t="str">
        <f t="shared" si="217"/>
        <v/>
      </c>
      <c r="M2326" s="126" t="str">
        <f>IF(Q2326="","",_xlfn.XLOOKUP(Q2326,立项!W:W,立项!H:H))</f>
        <v/>
      </c>
      <c r="N2326" s="130" t="str">
        <f t="shared" si="218"/>
        <v/>
      </c>
      <c r="O2326" s="130" t="str">
        <f t="shared" si="219"/>
        <v/>
      </c>
      <c r="P2326" s="131" t="str">
        <f t="shared" si="220"/>
        <v/>
      </c>
      <c r="Q2326" s="135" t="str">
        <f t="shared" si="221"/>
        <v/>
      </c>
      <c r="R2326" s="103"/>
      <c r="S2326" s="102"/>
      <c r="T2326" s="102"/>
      <c r="U2326" s="102"/>
    </row>
    <row r="2327" s="93" customFormat="1" customHeight="1" spans="2:21">
      <c r="B2327" s="94"/>
      <c r="C2327" s="95"/>
      <c r="D2327" s="95"/>
      <c r="E2327" s="95"/>
      <c r="F2327" s="96"/>
      <c r="G2327" s="97"/>
      <c r="H2327" s="98"/>
      <c r="I2327" s="129" t="str">
        <f>IF(B2327="","",_xlfn.XLOOKUP(N2327,#REF!,#REF!))</f>
        <v/>
      </c>
      <c r="J2327" s="126" t="str">
        <f>IF(B2327="","",_xlfn.XLOOKUP(N2327,#REF!,冷暖工资表!B:B))</f>
        <v/>
      </c>
      <c r="K2327" s="126" t="str">
        <f t="shared" si="216"/>
        <v/>
      </c>
      <c r="L2327" s="126" t="str">
        <f t="shared" si="217"/>
        <v/>
      </c>
      <c r="M2327" s="126" t="str">
        <f>IF(Q2327="","",_xlfn.XLOOKUP(Q2327,立项!W:W,立项!H:H))</f>
        <v/>
      </c>
      <c r="N2327" s="130" t="str">
        <f t="shared" si="218"/>
        <v/>
      </c>
      <c r="O2327" s="130" t="str">
        <f t="shared" si="219"/>
        <v/>
      </c>
      <c r="P2327" s="131" t="str">
        <f t="shared" si="220"/>
        <v/>
      </c>
      <c r="Q2327" s="135" t="str">
        <f t="shared" si="221"/>
        <v/>
      </c>
      <c r="R2327" s="103"/>
      <c r="S2327" s="102"/>
      <c r="T2327" s="102"/>
      <c r="U2327" s="102"/>
    </row>
    <row r="2328" s="93" customFormat="1" customHeight="1" spans="2:21">
      <c r="B2328" s="94"/>
      <c r="C2328" s="95"/>
      <c r="D2328" s="95"/>
      <c r="E2328" s="95"/>
      <c r="F2328" s="96"/>
      <c r="G2328" s="97"/>
      <c r="H2328" s="98"/>
      <c r="I2328" s="129" t="str">
        <f>IF(B2328="","",_xlfn.XLOOKUP(N2328,#REF!,#REF!))</f>
        <v/>
      </c>
      <c r="J2328" s="126" t="str">
        <f>IF(B2328="","",_xlfn.XLOOKUP(N2328,#REF!,冷暖工资表!B:B))</f>
        <v/>
      </c>
      <c r="K2328" s="126" t="str">
        <f t="shared" si="216"/>
        <v/>
      </c>
      <c r="L2328" s="126" t="str">
        <f t="shared" si="217"/>
        <v/>
      </c>
      <c r="M2328" s="126" t="str">
        <f>IF(Q2328="","",_xlfn.XLOOKUP(Q2328,立项!W:W,立项!H:H))</f>
        <v/>
      </c>
      <c r="N2328" s="130" t="str">
        <f t="shared" si="218"/>
        <v/>
      </c>
      <c r="O2328" s="130" t="str">
        <f t="shared" si="219"/>
        <v/>
      </c>
      <c r="P2328" s="131" t="str">
        <f t="shared" si="220"/>
        <v/>
      </c>
      <c r="Q2328" s="135" t="str">
        <f t="shared" si="221"/>
        <v/>
      </c>
      <c r="R2328" s="103"/>
      <c r="S2328" s="102"/>
      <c r="T2328" s="102"/>
      <c r="U2328" s="102"/>
    </row>
    <row r="2329" s="93" customFormat="1" customHeight="1" spans="2:21">
      <c r="B2329" s="94"/>
      <c r="C2329" s="95"/>
      <c r="D2329" s="95"/>
      <c r="E2329" s="95"/>
      <c r="F2329" s="96"/>
      <c r="G2329" s="97"/>
      <c r="H2329" s="98"/>
      <c r="I2329" s="129" t="str">
        <f>IF(B2329="","",_xlfn.XLOOKUP(N2329,#REF!,#REF!))</f>
        <v/>
      </c>
      <c r="J2329" s="126" t="str">
        <f>IF(B2329="","",_xlfn.XLOOKUP(N2329,#REF!,冷暖工资表!B:B))</f>
        <v/>
      </c>
      <c r="K2329" s="126" t="str">
        <f t="shared" si="216"/>
        <v/>
      </c>
      <c r="L2329" s="126" t="str">
        <f t="shared" si="217"/>
        <v/>
      </c>
      <c r="M2329" s="126" t="str">
        <f>IF(Q2329="","",_xlfn.XLOOKUP(Q2329,立项!W:W,立项!H:H))</f>
        <v/>
      </c>
      <c r="N2329" s="130" t="str">
        <f t="shared" si="218"/>
        <v/>
      </c>
      <c r="O2329" s="130" t="str">
        <f t="shared" si="219"/>
        <v/>
      </c>
      <c r="P2329" s="131" t="str">
        <f t="shared" si="220"/>
        <v/>
      </c>
      <c r="Q2329" s="135" t="str">
        <f t="shared" si="221"/>
        <v/>
      </c>
      <c r="R2329" s="103"/>
      <c r="S2329" s="102"/>
      <c r="T2329" s="102"/>
      <c r="U2329" s="102"/>
    </row>
    <row r="2330" s="93" customFormat="1" customHeight="1" spans="2:21">
      <c r="B2330" s="94"/>
      <c r="C2330" s="95"/>
      <c r="D2330" s="95"/>
      <c r="E2330" s="95"/>
      <c r="F2330" s="96"/>
      <c r="G2330" s="97"/>
      <c r="H2330" s="98"/>
      <c r="I2330" s="129" t="str">
        <f>IF(B2330="","",_xlfn.XLOOKUP(N2330,#REF!,#REF!))</f>
        <v/>
      </c>
      <c r="J2330" s="126" t="str">
        <f>IF(B2330="","",_xlfn.XLOOKUP(N2330,#REF!,冷暖工资表!B:B))</f>
        <v/>
      </c>
      <c r="K2330" s="126" t="str">
        <f t="shared" si="216"/>
        <v/>
      </c>
      <c r="L2330" s="126" t="str">
        <f t="shared" si="217"/>
        <v/>
      </c>
      <c r="M2330" s="126" t="str">
        <f>IF(Q2330="","",_xlfn.XLOOKUP(Q2330,立项!W:W,立项!H:H))</f>
        <v/>
      </c>
      <c r="N2330" s="130" t="str">
        <f t="shared" si="218"/>
        <v/>
      </c>
      <c r="O2330" s="130" t="str">
        <f t="shared" si="219"/>
        <v/>
      </c>
      <c r="P2330" s="131" t="str">
        <f t="shared" si="220"/>
        <v/>
      </c>
      <c r="Q2330" s="135" t="str">
        <f t="shared" si="221"/>
        <v/>
      </c>
      <c r="R2330" s="103"/>
      <c r="S2330" s="102"/>
      <c r="T2330" s="102"/>
      <c r="U2330" s="102"/>
    </row>
    <row r="2331" s="93" customFormat="1" customHeight="1" spans="2:21">
      <c r="B2331" s="94"/>
      <c r="C2331" s="95"/>
      <c r="D2331" s="95"/>
      <c r="E2331" s="95"/>
      <c r="F2331" s="96"/>
      <c r="G2331" s="97"/>
      <c r="H2331" s="98"/>
      <c r="I2331" s="129" t="str">
        <f>IF(B2331="","",_xlfn.XLOOKUP(N2331,#REF!,#REF!))</f>
        <v/>
      </c>
      <c r="J2331" s="126" t="str">
        <f>IF(B2331="","",_xlfn.XLOOKUP(N2331,#REF!,冷暖工资表!B:B))</f>
        <v/>
      </c>
      <c r="K2331" s="126" t="str">
        <f t="shared" si="216"/>
        <v/>
      </c>
      <c r="L2331" s="126" t="str">
        <f t="shared" si="217"/>
        <v/>
      </c>
      <c r="M2331" s="126" t="str">
        <f>IF(Q2331="","",_xlfn.XLOOKUP(Q2331,立项!W:W,立项!H:H))</f>
        <v/>
      </c>
      <c r="N2331" s="130" t="str">
        <f t="shared" si="218"/>
        <v/>
      </c>
      <c r="O2331" s="130" t="str">
        <f t="shared" si="219"/>
        <v/>
      </c>
      <c r="P2331" s="131" t="str">
        <f t="shared" si="220"/>
        <v/>
      </c>
      <c r="Q2331" s="135" t="str">
        <f t="shared" si="221"/>
        <v/>
      </c>
      <c r="R2331" s="103"/>
      <c r="S2331" s="102"/>
      <c r="T2331" s="102"/>
      <c r="U2331" s="102"/>
    </row>
    <row r="2332" s="93" customFormat="1" customHeight="1" spans="2:21">
      <c r="B2332" s="94"/>
      <c r="C2332" s="95"/>
      <c r="D2332" s="95"/>
      <c r="E2332" s="95"/>
      <c r="F2332" s="96"/>
      <c r="G2332" s="97"/>
      <c r="H2332" s="98"/>
      <c r="I2332" s="129" t="str">
        <f>IF(B2332="","",_xlfn.XLOOKUP(N2332,#REF!,#REF!))</f>
        <v/>
      </c>
      <c r="J2332" s="126" t="str">
        <f>IF(B2332="","",_xlfn.XLOOKUP(N2332,#REF!,冷暖工资表!B:B))</f>
        <v/>
      </c>
      <c r="K2332" s="126" t="str">
        <f t="shared" si="216"/>
        <v/>
      </c>
      <c r="L2332" s="126" t="str">
        <f t="shared" si="217"/>
        <v/>
      </c>
      <c r="M2332" s="126" t="str">
        <f>IF(Q2332="","",_xlfn.XLOOKUP(Q2332,立项!W:W,立项!H:H))</f>
        <v/>
      </c>
      <c r="N2332" s="130" t="str">
        <f t="shared" si="218"/>
        <v/>
      </c>
      <c r="O2332" s="130" t="str">
        <f t="shared" si="219"/>
        <v/>
      </c>
      <c r="P2332" s="131" t="str">
        <f t="shared" si="220"/>
        <v/>
      </c>
      <c r="Q2332" s="135" t="str">
        <f t="shared" si="221"/>
        <v/>
      </c>
      <c r="R2332" s="103"/>
      <c r="S2332" s="102"/>
      <c r="T2332" s="102"/>
      <c r="U2332" s="102"/>
    </row>
    <row r="2333" s="93" customFormat="1" customHeight="1" spans="2:21">
      <c r="B2333" s="94"/>
      <c r="C2333" s="95"/>
      <c r="D2333" s="95"/>
      <c r="E2333" s="95"/>
      <c r="F2333" s="96"/>
      <c r="G2333" s="97"/>
      <c r="H2333" s="98"/>
      <c r="I2333" s="129" t="str">
        <f>IF(B2333="","",_xlfn.XLOOKUP(N2333,#REF!,#REF!))</f>
        <v/>
      </c>
      <c r="J2333" s="126" t="str">
        <f>IF(B2333="","",_xlfn.XLOOKUP(N2333,#REF!,冷暖工资表!B:B))</f>
        <v/>
      </c>
      <c r="K2333" s="126" t="str">
        <f t="shared" si="216"/>
        <v/>
      </c>
      <c r="L2333" s="126" t="str">
        <f t="shared" si="217"/>
        <v/>
      </c>
      <c r="M2333" s="126" t="str">
        <f>IF(Q2333="","",_xlfn.XLOOKUP(Q2333,立项!W:W,立项!H:H))</f>
        <v/>
      </c>
      <c r="N2333" s="130" t="str">
        <f t="shared" si="218"/>
        <v/>
      </c>
      <c r="O2333" s="130" t="str">
        <f t="shared" si="219"/>
        <v/>
      </c>
      <c r="P2333" s="131" t="str">
        <f t="shared" si="220"/>
        <v/>
      </c>
      <c r="Q2333" s="135" t="str">
        <f t="shared" si="221"/>
        <v/>
      </c>
      <c r="R2333" s="103"/>
      <c r="S2333" s="102"/>
      <c r="T2333" s="102"/>
      <c r="U2333" s="102"/>
    </row>
    <row r="2334" s="93" customFormat="1" customHeight="1" spans="2:21">
      <c r="B2334" s="94"/>
      <c r="C2334" s="95"/>
      <c r="D2334" s="95"/>
      <c r="E2334" s="95"/>
      <c r="F2334" s="96"/>
      <c r="G2334" s="97"/>
      <c r="H2334" s="98"/>
      <c r="I2334" s="129" t="str">
        <f>IF(B2334="","",_xlfn.XLOOKUP(N2334,#REF!,#REF!))</f>
        <v/>
      </c>
      <c r="J2334" s="126" t="str">
        <f>IF(B2334="","",_xlfn.XLOOKUP(N2334,#REF!,冷暖工资表!B:B))</f>
        <v/>
      </c>
      <c r="K2334" s="126" t="str">
        <f t="shared" si="216"/>
        <v/>
      </c>
      <c r="L2334" s="126" t="str">
        <f t="shared" si="217"/>
        <v/>
      </c>
      <c r="M2334" s="126" t="str">
        <f>IF(Q2334="","",_xlfn.XLOOKUP(Q2334,立项!W:W,立项!H:H))</f>
        <v/>
      </c>
      <c r="N2334" s="130" t="str">
        <f t="shared" si="218"/>
        <v/>
      </c>
      <c r="O2334" s="130" t="str">
        <f t="shared" si="219"/>
        <v/>
      </c>
      <c r="P2334" s="131" t="str">
        <f t="shared" si="220"/>
        <v/>
      </c>
      <c r="Q2334" s="135" t="str">
        <f t="shared" si="221"/>
        <v/>
      </c>
      <c r="R2334" s="103"/>
      <c r="S2334" s="102"/>
      <c r="T2334" s="102"/>
      <c r="U2334" s="102"/>
    </row>
    <row r="2335" s="93" customFormat="1" customHeight="1" spans="2:21">
      <c r="B2335" s="94"/>
      <c r="C2335" s="95"/>
      <c r="D2335" s="95"/>
      <c r="E2335" s="95"/>
      <c r="F2335" s="96"/>
      <c r="G2335" s="97"/>
      <c r="H2335" s="98"/>
      <c r="I2335" s="129" t="str">
        <f>IF(B2335="","",_xlfn.XLOOKUP(N2335,#REF!,#REF!))</f>
        <v/>
      </c>
      <c r="J2335" s="126" t="str">
        <f>IF(B2335="","",_xlfn.XLOOKUP(N2335,#REF!,冷暖工资表!B:B))</f>
        <v/>
      </c>
      <c r="K2335" s="126" t="str">
        <f t="shared" si="216"/>
        <v/>
      </c>
      <c r="L2335" s="126" t="str">
        <f t="shared" si="217"/>
        <v/>
      </c>
      <c r="M2335" s="126" t="str">
        <f>IF(Q2335="","",_xlfn.XLOOKUP(Q2335,立项!W:W,立项!H:H))</f>
        <v/>
      </c>
      <c r="N2335" s="130" t="str">
        <f t="shared" si="218"/>
        <v/>
      </c>
      <c r="O2335" s="130" t="str">
        <f t="shared" si="219"/>
        <v/>
      </c>
      <c r="P2335" s="131" t="str">
        <f t="shared" si="220"/>
        <v/>
      </c>
      <c r="Q2335" s="135" t="str">
        <f t="shared" si="221"/>
        <v/>
      </c>
      <c r="R2335" s="103"/>
      <c r="S2335" s="102"/>
      <c r="T2335" s="102"/>
      <c r="U2335" s="102"/>
    </row>
    <row r="2336" s="93" customFormat="1" customHeight="1" spans="2:21">
      <c r="B2336" s="94"/>
      <c r="C2336" s="95"/>
      <c r="D2336" s="95"/>
      <c r="E2336" s="95"/>
      <c r="F2336" s="96"/>
      <c r="G2336" s="97"/>
      <c r="H2336" s="98"/>
      <c r="I2336" s="129" t="str">
        <f>IF(B2336="","",_xlfn.XLOOKUP(N2336,#REF!,#REF!))</f>
        <v/>
      </c>
      <c r="J2336" s="126" t="str">
        <f>IF(B2336="","",_xlfn.XLOOKUP(N2336,#REF!,冷暖工资表!B:B))</f>
        <v/>
      </c>
      <c r="K2336" s="126" t="str">
        <f t="shared" si="216"/>
        <v/>
      </c>
      <c r="L2336" s="126" t="str">
        <f t="shared" si="217"/>
        <v/>
      </c>
      <c r="M2336" s="126" t="str">
        <f>IF(Q2336="","",_xlfn.XLOOKUP(Q2336,立项!W:W,立项!H:H))</f>
        <v/>
      </c>
      <c r="N2336" s="130" t="str">
        <f t="shared" si="218"/>
        <v/>
      </c>
      <c r="O2336" s="130" t="str">
        <f t="shared" si="219"/>
        <v/>
      </c>
      <c r="P2336" s="131" t="str">
        <f t="shared" si="220"/>
        <v/>
      </c>
      <c r="Q2336" s="135" t="str">
        <f t="shared" si="221"/>
        <v/>
      </c>
      <c r="R2336" s="103"/>
      <c r="S2336" s="102"/>
      <c r="T2336" s="102"/>
      <c r="U2336" s="102"/>
    </row>
    <row r="2337" s="93" customFormat="1" customHeight="1" spans="2:21">
      <c r="B2337" s="94"/>
      <c r="C2337" s="95"/>
      <c r="D2337" s="95"/>
      <c r="E2337" s="95"/>
      <c r="F2337" s="96"/>
      <c r="G2337" s="97"/>
      <c r="H2337" s="98"/>
      <c r="I2337" s="129" t="str">
        <f>IF(B2337="","",_xlfn.XLOOKUP(N2337,#REF!,#REF!))</f>
        <v/>
      </c>
      <c r="J2337" s="126" t="str">
        <f>IF(B2337="","",_xlfn.XLOOKUP(N2337,#REF!,冷暖工资表!B:B))</f>
        <v/>
      </c>
      <c r="K2337" s="126" t="str">
        <f t="shared" si="216"/>
        <v/>
      </c>
      <c r="L2337" s="126" t="str">
        <f t="shared" si="217"/>
        <v/>
      </c>
      <c r="M2337" s="126" t="str">
        <f>IF(Q2337="","",_xlfn.XLOOKUP(Q2337,立项!W:W,立项!H:H))</f>
        <v/>
      </c>
      <c r="N2337" s="130" t="str">
        <f t="shared" si="218"/>
        <v/>
      </c>
      <c r="O2337" s="130" t="str">
        <f t="shared" si="219"/>
        <v/>
      </c>
      <c r="P2337" s="131" t="str">
        <f t="shared" si="220"/>
        <v/>
      </c>
      <c r="Q2337" s="135" t="str">
        <f t="shared" si="221"/>
        <v/>
      </c>
      <c r="R2337" s="103"/>
      <c r="S2337" s="102"/>
      <c r="T2337" s="102"/>
      <c r="U2337" s="102"/>
    </row>
    <row r="2338" s="93" customFormat="1" customHeight="1" spans="2:21">
      <c r="B2338" s="94"/>
      <c r="C2338" s="95"/>
      <c r="D2338" s="95"/>
      <c r="E2338" s="95"/>
      <c r="F2338" s="96"/>
      <c r="G2338" s="97"/>
      <c r="H2338" s="98"/>
      <c r="I2338" s="129" t="str">
        <f>IF(B2338="","",_xlfn.XLOOKUP(N2338,#REF!,#REF!))</f>
        <v/>
      </c>
      <c r="J2338" s="126" t="str">
        <f>IF(B2338="","",_xlfn.XLOOKUP(N2338,#REF!,冷暖工资表!B:B))</f>
        <v/>
      </c>
      <c r="K2338" s="126" t="str">
        <f t="shared" si="216"/>
        <v/>
      </c>
      <c r="L2338" s="126" t="str">
        <f t="shared" si="217"/>
        <v/>
      </c>
      <c r="M2338" s="126" t="str">
        <f>IF(Q2338="","",_xlfn.XLOOKUP(Q2338,立项!W:W,立项!H:H))</f>
        <v/>
      </c>
      <c r="N2338" s="130" t="str">
        <f t="shared" si="218"/>
        <v/>
      </c>
      <c r="O2338" s="130" t="str">
        <f t="shared" si="219"/>
        <v/>
      </c>
      <c r="P2338" s="131" t="str">
        <f t="shared" si="220"/>
        <v/>
      </c>
      <c r="Q2338" s="135" t="str">
        <f t="shared" si="221"/>
        <v/>
      </c>
      <c r="R2338" s="103"/>
      <c r="S2338" s="102"/>
      <c r="T2338" s="102"/>
      <c r="U2338" s="102"/>
    </row>
    <row r="2339" s="93" customFormat="1" customHeight="1" spans="2:21">
      <c r="B2339" s="94"/>
      <c r="C2339" s="95"/>
      <c r="D2339" s="95"/>
      <c r="E2339" s="95"/>
      <c r="F2339" s="96"/>
      <c r="G2339" s="97"/>
      <c r="H2339" s="98"/>
      <c r="I2339" s="129" t="str">
        <f>IF(B2339="","",_xlfn.XLOOKUP(N2339,#REF!,#REF!))</f>
        <v/>
      </c>
      <c r="J2339" s="126" t="str">
        <f>IF(B2339="","",_xlfn.XLOOKUP(N2339,#REF!,冷暖工资表!B:B))</f>
        <v/>
      </c>
      <c r="K2339" s="126" t="str">
        <f t="shared" si="216"/>
        <v/>
      </c>
      <c r="L2339" s="126" t="str">
        <f t="shared" si="217"/>
        <v/>
      </c>
      <c r="M2339" s="126" t="str">
        <f>IF(Q2339="","",_xlfn.XLOOKUP(Q2339,立项!W:W,立项!H:H))</f>
        <v/>
      </c>
      <c r="N2339" s="130" t="str">
        <f t="shared" si="218"/>
        <v/>
      </c>
      <c r="O2339" s="130" t="str">
        <f t="shared" si="219"/>
        <v/>
      </c>
      <c r="P2339" s="131" t="str">
        <f t="shared" si="220"/>
        <v/>
      </c>
      <c r="Q2339" s="135" t="str">
        <f t="shared" si="221"/>
        <v/>
      </c>
      <c r="R2339" s="103"/>
      <c r="S2339" s="102"/>
      <c r="T2339" s="102"/>
      <c r="U2339" s="102"/>
    </row>
    <row r="2340" s="93" customFormat="1" customHeight="1" spans="2:21">
      <c r="B2340" s="94"/>
      <c r="C2340" s="95"/>
      <c r="D2340" s="95"/>
      <c r="E2340" s="95"/>
      <c r="F2340" s="96"/>
      <c r="G2340" s="97"/>
      <c r="H2340" s="98"/>
      <c r="I2340" s="129" t="str">
        <f>IF(B2340="","",_xlfn.XLOOKUP(N2340,#REF!,#REF!))</f>
        <v/>
      </c>
      <c r="J2340" s="126" t="str">
        <f>IF(B2340="","",_xlfn.XLOOKUP(N2340,#REF!,冷暖工资表!B:B))</f>
        <v/>
      </c>
      <c r="K2340" s="126" t="str">
        <f t="shared" si="216"/>
        <v/>
      </c>
      <c r="L2340" s="126" t="str">
        <f t="shared" si="217"/>
        <v/>
      </c>
      <c r="M2340" s="126" t="str">
        <f>IF(Q2340="","",_xlfn.XLOOKUP(Q2340,立项!W:W,立项!H:H))</f>
        <v/>
      </c>
      <c r="N2340" s="130" t="str">
        <f t="shared" si="218"/>
        <v/>
      </c>
      <c r="O2340" s="130" t="str">
        <f t="shared" si="219"/>
        <v/>
      </c>
      <c r="P2340" s="131" t="str">
        <f t="shared" si="220"/>
        <v/>
      </c>
      <c r="Q2340" s="135" t="str">
        <f t="shared" si="221"/>
        <v/>
      </c>
      <c r="R2340" s="103"/>
      <c r="S2340" s="102"/>
      <c r="T2340" s="102"/>
      <c r="U2340" s="102"/>
    </row>
    <row r="2341" s="93" customFormat="1" customHeight="1" spans="2:21">
      <c r="B2341" s="94"/>
      <c r="C2341" s="95"/>
      <c r="D2341" s="95"/>
      <c r="E2341" s="95"/>
      <c r="F2341" s="96"/>
      <c r="G2341" s="97"/>
      <c r="H2341" s="98"/>
      <c r="I2341" s="129" t="str">
        <f>IF(B2341="","",_xlfn.XLOOKUP(N2341,#REF!,#REF!))</f>
        <v/>
      </c>
      <c r="J2341" s="126" t="str">
        <f>IF(B2341="","",_xlfn.XLOOKUP(N2341,#REF!,冷暖工资表!B:B))</f>
        <v/>
      </c>
      <c r="K2341" s="126" t="str">
        <f t="shared" si="216"/>
        <v/>
      </c>
      <c r="L2341" s="126" t="str">
        <f t="shared" si="217"/>
        <v/>
      </c>
      <c r="M2341" s="126" t="str">
        <f>IF(Q2341="","",_xlfn.XLOOKUP(Q2341,立项!W:W,立项!H:H))</f>
        <v/>
      </c>
      <c r="N2341" s="130" t="str">
        <f t="shared" si="218"/>
        <v/>
      </c>
      <c r="O2341" s="130" t="str">
        <f t="shared" si="219"/>
        <v/>
      </c>
      <c r="P2341" s="131" t="str">
        <f t="shared" si="220"/>
        <v/>
      </c>
      <c r="Q2341" s="135" t="str">
        <f t="shared" si="221"/>
        <v/>
      </c>
      <c r="R2341" s="103"/>
      <c r="S2341" s="102"/>
      <c r="T2341" s="102"/>
      <c r="U2341" s="102"/>
    </row>
    <row r="2342" s="93" customFormat="1" customHeight="1" spans="2:21">
      <c r="B2342" s="94"/>
      <c r="C2342" s="95"/>
      <c r="D2342" s="95"/>
      <c r="E2342" s="95"/>
      <c r="F2342" s="96"/>
      <c r="G2342" s="97"/>
      <c r="H2342" s="98"/>
      <c r="I2342" s="129" t="str">
        <f>IF(B2342="","",_xlfn.XLOOKUP(N2342,#REF!,#REF!))</f>
        <v/>
      </c>
      <c r="J2342" s="126" t="str">
        <f>IF(B2342="","",_xlfn.XLOOKUP(N2342,#REF!,冷暖工资表!B:B))</f>
        <v/>
      </c>
      <c r="K2342" s="126" t="str">
        <f t="shared" si="216"/>
        <v/>
      </c>
      <c r="L2342" s="126" t="str">
        <f t="shared" si="217"/>
        <v/>
      </c>
      <c r="M2342" s="126" t="str">
        <f>IF(Q2342="","",_xlfn.XLOOKUP(Q2342,立项!W:W,立项!H:H))</f>
        <v/>
      </c>
      <c r="N2342" s="130" t="str">
        <f t="shared" si="218"/>
        <v/>
      </c>
      <c r="O2342" s="130" t="str">
        <f t="shared" si="219"/>
        <v/>
      </c>
      <c r="P2342" s="131" t="str">
        <f t="shared" si="220"/>
        <v/>
      </c>
      <c r="Q2342" s="135" t="str">
        <f t="shared" si="221"/>
        <v/>
      </c>
      <c r="R2342" s="103"/>
      <c r="S2342" s="102"/>
      <c r="T2342" s="102"/>
      <c r="U2342" s="102"/>
    </row>
    <row r="2343" s="93" customFormat="1" customHeight="1" spans="2:21">
      <c r="B2343" s="94"/>
      <c r="C2343" s="95"/>
      <c r="D2343" s="95"/>
      <c r="E2343" s="95"/>
      <c r="F2343" s="96"/>
      <c r="G2343" s="97"/>
      <c r="H2343" s="98"/>
      <c r="I2343" s="129" t="str">
        <f>IF(B2343="","",_xlfn.XLOOKUP(N2343,#REF!,#REF!))</f>
        <v/>
      </c>
      <c r="J2343" s="126" t="str">
        <f>IF(B2343="","",_xlfn.XLOOKUP(N2343,#REF!,冷暖工资表!B:B))</f>
        <v/>
      </c>
      <c r="K2343" s="126" t="str">
        <f t="shared" si="216"/>
        <v/>
      </c>
      <c r="L2343" s="126" t="str">
        <f t="shared" si="217"/>
        <v/>
      </c>
      <c r="M2343" s="126" t="str">
        <f>IF(Q2343="","",_xlfn.XLOOKUP(Q2343,立项!W:W,立项!H:H))</f>
        <v/>
      </c>
      <c r="N2343" s="130" t="str">
        <f t="shared" si="218"/>
        <v/>
      </c>
      <c r="O2343" s="130" t="str">
        <f t="shared" si="219"/>
        <v/>
      </c>
      <c r="P2343" s="131" t="str">
        <f t="shared" si="220"/>
        <v/>
      </c>
      <c r="Q2343" s="135" t="str">
        <f t="shared" si="221"/>
        <v/>
      </c>
      <c r="R2343" s="103"/>
      <c r="S2343" s="102"/>
      <c r="T2343" s="102"/>
      <c r="U2343" s="102"/>
    </row>
    <row r="2344" s="93" customFormat="1" customHeight="1" spans="2:21">
      <c r="B2344" s="94"/>
      <c r="C2344" s="95"/>
      <c r="D2344" s="95"/>
      <c r="E2344" s="95"/>
      <c r="F2344" s="96"/>
      <c r="G2344" s="97"/>
      <c r="H2344" s="98"/>
      <c r="I2344" s="129" t="str">
        <f>IF(B2344="","",_xlfn.XLOOKUP(N2344,#REF!,#REF!))</f>
        <v/>
      </c>
      <c r="J2344" s="126" t="str">
        <f>IF(B2344="","",_xlfn.XLOOKUP(N2344,#REF!,冷暖工资表!B:B))</f>
        <v/>
      </c>
      <c r="K2344" s="126" t="str">
        <f t="shared" si="216"/>
        <v/>
      </c>
      <c r="L2344" s="126" t="str">
        <f t="shared" si="217"/>
        <v/>
      </c>
      <c r="M2344" s="126" t="str">
        <f>IF(Q2344="","",_xlfn.XLOOKUP(Q2344,立项!W:W,立项!H:H))</f>
        <v/>
      </c>
      <c r="N2344" s="130" t="str">
        <f t="shared" si="218"/>
        <v/>
      </c>
      <c r="O2344" s="130" t="str">
        <f t="shared" si="219"/>
        <v/>
      </c>
      <c r="P2344" s="131" t="str">
        <f t="shared" si="220"/>
        <v/>
      </c>
      <c r="Q2344" s="135" t="str">
        <f t="shared" si="221"/>
        <v/>
      </c>
      <c r="R2344" s="103"/>
      <c r="S2344" s="102"/>
      <c r="T2344" s="102"/>
      <c r="U2344" s="102"/>
    </row>
    <row r="2345" s="93" customFormat="1" customHeight="1" spans="2:21">
      <c r="B2345" s="94"/>
      <c r="C2345" s="95"/>
      <c r="D2345" s="95"/>
      <c r="E2345" s="95"/>
      <c r="F2345" s="96"/>
      <c r="G2345" s="97"/>
      <c r="H2345" s="98"/>
      <c r="I2345" s="129" t="str">
        <f>IF(B2345="","",_xlfn.XLOOKUP(N2345,#REF!,#REF!))</f>
        <v/>
      </c>
      <c r="J2345" s="126" t="str">
        <f>IF(B2345="","",_xlfn.XLOOKUP(N2345,#REF!,冷暖工资表!B:B))</f>
        <v/>
      </c>
      <c r="K2345" s="126" t="str">
        <f t="shared" si="216"/>
        <v/>
      </c>
      <c r="L2345" s="126" t="str">
        <f t="shared" si="217"/>
        <v/>
      </c>
      <c r="M2345" s="126" t="str">
        <f>IF(Q2345="","",_xlfn.XLOOKUP(Q2345,立项!W:W,立项!H:H))</f>
        <v/>
      </c>
      <c r="N2345" s="130" t="str">
        <f t="shared" si="218"/>
        <v/>
      </c>
      <c r="O2345" s="130" t="str">
        <f t="shared" si="219"/>
        <v/>
      </c>
      <c r="P2345" s="131" t="str">
        <f t="shared" si="220"/>
        <v/>
      </c>
      <c r="Q2345" s="135" t="str">
        <f t="shared" si="221"/>
        <v/>
      </c>
      <c r="R2345" s="103"/>
      <c r="S2345" s="102"/>
      <c r="T2345" s="102"/>
      <c r="U2345" s="102"/>
    </row>
    <row r="2346" s="93" customFormat="1" customHeight="1" spans="2:21">
      <c r="B2346" s="94"/>
      <c r="C2346" s="95"/>
      <c r="D2346" s="95"/>
      <c r="E2346" s="95"/>
      <c r="F2346" s="96"/>
      <c r="G2346" s="97"/>
      <c r="H2346" s="98"/>
      <c r="I2346" s="129" t="str">
        <f>IF(B2346="","",_xlfn.XLOOKUP(N2346,#REF!,#REF!))</f>
        <v/>
      </c>
      <c r="J2346" s="126" t="str">
        <f>IF(B2346="","",_xlfn.XLOOKUP(N2346,#REF!,冷暖工资表!B:B))</f>
        <v/>
      </c>
      <c r="K2346" s="126" t="str">
        <f t="shared" si="216"/>
        <v/>
      </c>
      <c r="L2346" s="126" t="str">
        <f t="shared" si="217"/>
        <v/>
      </c>
      <c r="M2346" s="126" t="str">
        <f>IF(Q2346="","",_xlfn.XLOOKUP(Q2346,立项!W:W,立项!H:H))</f>
        <v/>
      </c>
      <c r="N2346" s="130" t="str">
        <f t="shared" si="218"/>
        <v/>
      </c>
      <c r="O2346" s="130" t="str">
        <f t="shared" si="219"/>
        <v/>
      </c>
      <c r="P2346" s="131" t="str">
        <f t="shared" si="220"/>
        <v/>
      </c>
      <c r="Q2346" s="135" t="str">
        <f t="shared" si="221"/>
        <v/>
      </c>
      <c r="R2346" s="103"/>
      <c r="S2346" s="102"/>
      <c r="T2346" s="102"/>
      <c r="U2346" s="102"/>
    </row>
    <row r="2347" s="93" customFormat="1" customHeight="1" spans="2:21">
      <c r="B2347" s="94"/>
      <c r="C2347" s="95"/>
      <c r="D2347" s="95"/>
      <c r="E2347" s="95"/>
      <c r="F2347" s="96"/>
      <c r="G2347" s="97"/>
      <c r="H2347" s="98"/>
      <c r="I2347" s="129" t="str">
        <f>IF(B2347="","",_xlfn.XLOOKUP(N2347,#REF!,#REF!))</f>
        <v/>
      </c>
      <c r="J2347" s="126" t="str">
        <f>IF(B2347="","",_xlfn.XLOOKUP(N2347,#REF!,冷暖工资表!B:B))</f>
        <v/>
      </c>
      <c r="K2347" s="126" t="str">
        <f t="shared" si="216"/>
        <v/>
      </c>
      <c r="L2347" s="126" t="str">
        <f t="shared" si="217"/>
        <v/>
      </c>
      <c r="M2347" s="126" t="str">
        <f>IF(Q2347="","",_xlfn.XLOOKUP(Q2347,立项!W:W,立项!H:H))</f>
        <v/>
      </c>
      <c r="N2347" s="130" t="str">
        <f t="shared" si="218"/>
        <v/>
      </c>
      <c r="O2347" s="130" t="str">
        <f t="shared" si="219"/>
        <v/>
      </c>
      <c r="P2347" s="131" t="str">
        <f t="shared" si="220"/>
        <v/>
      </c>
      <c r="Q2347" s="135" t="str">
        <f t="shared" si="221"/>
        <v/>
      </c>
      <c r="R2347" s="103"/>
      <c r="S2347" s="102"/>
      <c r="T2347" s="102"/>
      <c r="U2347" s="102"/>
    </row>
    <row r="2348" s="93" customFormat="1" customHeight="1" spans="2:21">
      <c r="B2348" s="94"/>
      <c r="C2348" s="95"/>
      <c r="D2348" s="95"/>
      <c r="E2348" s="95"/>
      <c r="F2348" s="96"/>
      <c r="G2348" s="97"/>
      <c r="H2348" s="98"/>
      <c r="I2348" s="129" t="str">
        <f>IF(B2348="","",_xlfn.XLOOKUP(N2348,#REF!,#REF!))</f>
        <v/>
      </c>
      <c r="J2348" s="126" t="str">
        <f>IF(B2348="","",_xlfn.XLOOKUP(N2348,#REF!,冷暖工资表!B:B))</f>
        <v/>
      </c>
      <c r="K2348" s="126" t="str">
        <f t="shared" si="216"/>
        <v/>
      </c>
      <c r="L2348" s="126" t="str">
        <f t="shared" si="217"/>
        <v/>
      </c>
      <c r="M2348" s="126" t="str">
        <f>IF(Q2348="","",_xlfn.XLOOKUP(Q2348,立项!W:W,立项!H:H))</f>
        <v/>
      </c>
      <c r="N2348" s="130" t="str">
        <f t="shared" si="218"/>
        <v/>
      </c>
      <c r="O2348" s="130" t="str">
        <f t="shared" si="219"/>
        <v/>
      </c>
      <c r="P2348" s="131" t="str">
        <f t="shared" si="220"/>
        <v/>
      </c>
      <c r="Q2348" s="135" t="str">
        <f t="shared" si="221"/>
        <v/>
      </c>
      <c r="R2348" s="103"/>
      <c r="S2348" s="102"/>
      <c r="T2348" s="102"/>
      <c r="U2348" s="102"/>
    </row>
    <row r="2349" s="93" customFormat="1" customHeight="1" spans="2:21">
      <c r="B2349" s="94"/>
      <c r="C2349" s="95"/>
      <c r="D2349" s="95"/>
      <c r="E2349" s="95"/>
      <c r="F2349" s="96"/>
      <c r="G2349" s="97"/>
      <c r="H2349" s="98"/>
      <c r="I2349" s="129" t="str">
        <f>IF(B2349="","",_xlfn.XLOOKUP(N2349,#REF!,#REF!))</f>
        <v/>
      </c>
      <c r="J2349" s="126" t="str">
        <f>IF(B2349="","",_xlfn.XLOOKUP(N2349,#REF!,冷暖工资表!B:B))</f>
        <v/>
      </c>
      <c r="K2349" s="126" t="str">
        <f t="shared" si="216"/>
        <v/>
      </c>
      <c r="L2349" s="126" t="str">
        <f t="shared" si="217"/>
        <v/>
      </c>
      <c r="M2349" s="126" t="str">
        <f>IF(Q2349="","",_xlfn.XLOOKUP(Q2349,立项!W:W,立项!H:H))</f>
        <v/>
      </c>
      <c r="N2349" s="130" t="str">
        <f t="shared" si="218"/>
        <v/>
      </c>
      <c r="O2349" s="130" t="str">
        <f t="shared" si="219"/>
        <v/>
      </c>
      <c r="P2349" s="131" t="str">
        <f t="shared" si="220"/>
        <v/>
      </c>
      <c r="Q2349" s="135" t="str">
        <f t="shared" si="221"/>
        <v/>
      </c>
      <c r="R2349" s="103"/>
      <c r="S2349" s="102"/>
      <c r="T2349" s="102"/>
      <c r="U2349" s="102"/>
    </row>
    <row r="2350" s="93" customFormat="1" customHeight="1" spans="2:21">
      <c r="B2350" s="94"/>
      <c r="C2350" s="95"/>
      <c r="D2350" s="95"/>
      <c r="E2350" s="95"/>
      <c r="F2350" s="96"/>
      <c r="G2350" s="97"/>
      <c r="H2350" s="98"/>
      <c r="I2350" s="129" t="str">
        <f>IF(B2350="","",_xlfn.XLOOKUP(N2350,#REF!,#REF!))</f>
        <v/>
      </c>
      <c r="J2350" s="126" t="str">
        <f>IF(B2350="","",_xlfn.XLOOKUP(N2350,#REF!,冷暖工资表!B:B))</f>
        <v/>
      </c>
      <c r="K2350" s="126" t="str">
        <f t="shared" si="216"/>
        <v/>
      </c>
      <c r="L2350" s="126" t="str">
        <f t="shared" si="217"/>
        <v/>
      </c>
      <c r="M2350" s="126" t="str">
        <f>IF(Q2350="","",_xlfn.XLOOKUP(Q2350,立项!W:W,立项!H:H))</f>
        <v/>
      </c>
      <c r="N2350" s="130" t="str">
        <f t="shared" si="218"/>
        <v/>
      </c>
      <c r="O2350" s="130" t="str">
        <f t="shared" si="219"/>
        <v/>
      </c>
      <c r="P2350" s="131" t="str">
        <f t="shared" si="220"/>
        <v/>
      </c>
      <c r="Q2350" s="135" t="str">
        <f t="shared" si="221"/>
        <v/>
      </c>
      <c r="R2350" s="103"/>
      <c r="S2350" s="102"/>
      <c r="T2350" s="102"/>
      <c r="U2350" s="102"/>
    </row>
    <row r="2351" s="93" customFormat="1" customHeight="1" spans="2:21">
      <c r="B2351" s="94"/>
      <c r="C2351" s="95"/>
      <c r="D2351" s="95"/>
      <c r="E2351" s="95"/>
      <c r="F2351" s="96"/>
      <c r="G2351" s="97"/>
      <c r="H2351" s="98"/>
      <c r="I2351" s="129" t="str">
        <f>IF(B2351="","",_xlfn.XLOOKUP(N2351,#REF!,#REF!))</f>
        <v/>
      </c>
      <c r="J2351" s="126" t="str">
        <f>IF(B2351="","",_xlfn.XLOOKUP(N2351,#REF!,冷暖工资表!B:B))</f>
        <v/>
      </c>
      <c r="K2351" s="126" t="str">
        <f t="shared" si="216"/>
        <v/>
      </c>
      <c r="L2351" s="126" t="str">
        <f t="shared" si="217"/>
        <v/>
      </c>
      <c r="M2351" s="126" t="str">
        <f>IF(Q2351="","",_xlfn.XLOOKUP(Q2351,立项!W:W,立项!H:H))</f>
        <v/>
      </c>
      <c r="N2351" s="130" t="str">
        <f t="shared" si="218"/>
        <v/>
      </c>
      <c r="O2351" s="130" t="str">
        <f t="shared" si="219"/>
        <v/>
      </c>
      <c r="P2351" s="131" t="str">
        <f t="shared" si="220"/>
        <v/>
      </c>
      <c r="Q2351" s="135" t="str">
        <f t="shared" si="221"/>
        <v/>
      </c>
      <c r="R2351" s="103"/>
      <c r="S2351" s="102"/>
      <c r="T2351" s="102"/>
      <c r="U2351" s="102"/>
    </row>
    <row r="2352" s="93" customFormat="1" customHeight="1" spans="2:21">
      <c r="B2352" s="94"/>
      <c r="C2352" s="95"/>
      <c r="D2352" s="95"/>
      <c r="E2352" s="95"/>
      <c r="F2352" s="96"/>
      <c r="G2352" s="97"/>
      <c r="H2352" s="98"/>
      <c r="I2352" s="129" t="str">
        <f>IF(B2352="","",_xlfn.XLOOKUP(N2352,#REF!,#REF!))</f>
        <v/>
      </c>
      <c r="J2352" s="126" t="str">
        <f>IF(B2352="","",_xlfn.XLOOKUP(N2352,#REF!,冷暖工资表!B:B))</f>
        <v/>
      </c>
      <c r="K2352" s="126" t="str">
        <f t="shared" si="216"/>
        <v/>
      </c>
      <c r="L2352" s="126" t="str">
        <f t="shared" si="217"/>
        <v/>
      </c>
      <c r="M2352" s="126" t="str">
        <f>IF(Q2352="","",_xlfn.XLOOKUP(Q2352,立项!W:W,立项!H:H))</f>
        <v/>
      </c>
      <c r="N2352" s="130" t="str">
        <f t="shared" si="218"/>
        <v/>
      </c>
      <c r="O2352" s="130" t="str">
        <f t="shared" si="219"/>
        <v/>
      </c>
      <c r="P2352" s="131" t="str">
        <f t="shared" si="220"/>
        <v/>
      </c>
      <c r="Q2352" s="135" t="str">
        <f t="shared" si="221"/>
        <v/>
      </c>
      <c r="R2352" s="103"/>
      <c r="S2352" s="102"/>
      <c r="T2352" s="102"/>
      <c r="U2352" s="102"/>
    </row>
    <row r="2353" s="93" customFormat="1" customHeight="1" spans="2:21">
      <c r="B2353" s="94"/>
      <c r="C2353" s="95"/>
      <c r="D2353" s="95"/>
      <c r="E2353" s="95"/>
      <c r="F2353" s="96"/>
      <c r="G2353" s="97"/>
      <c r="H2353" s="98"/>
      <c r="I2353" s="129" t="str">
        <f>IF(B2353="","",_xlfn.XLOOKUP(N2353,#REF!,#REF!))</f>
        <v/>
      </c>
      <c r="J2353" s="126" t="str">
        <f>IF(B2353="","",_xlfn.XLOOKUP(N2353,#REF!,冷暖工资表!B:B))</f>
        <v/>
      </c>
      <c r="K2353" s="126" t="str">
        <f t="shared" si="216"/>
        <v/>
      </c>
      <c r="L2353" s="126" t="str">
        <f t="shared" si="217"/>
        <v/>
      </c>
      <c r="M2353" s="126" t="str">
        <f>IF(Q2353="","",_xlfn.XLOOKUP(Q2353,立项!W:W,立项!H:H))</f>
        <v/>
      </c>
      <c r="N2353" s="130" t="str">
        <f t="shared" si="218"/>
        <v/>
      </c>
      <c r="O2353" s="130" t="str">
        <f t="shared" si="219"/>
        <v/>
      </c>
      <c r="P2353" s="131" t="str">
        <f t="shared" si="220"/>
        <v/>
      </c>
      <c r="Q2353" s="135" t="str">
        <f t="shared" si="221"/>
        <v/>
      </c>
      <c r="R2353" s="103"/>
      <c r="S2353" s="102"/>
      <c r="T2353" s="102"/>
      <c r="U2353" s="102"/>
    </row>
    <row r="2354" s="93" customFormat="1" customHeight="1" spans="2:21">
      <c r="B2354" s="94"/>
      <c r="C2354" s="95"/>
      <c r="D2354" s="95"/>
      <c r="E2354" s="95"/>
      <c r="F2354" s="96"/>
      <c r="G2354" s="97"/>
      <c r="H2354" s="98"/>
      <c r="I2354" s="129" t="str">
        <f>IF(B2354="","",_xlfn.XLOOKUP(N2354,#REF!,#REF!))</f>
        <v/>
      </c>
      <c r="J2354" s="126" t="str">
        <f>IF(B2354="","",_xlfn.XLOOKUP(N2354,#REF!,冷暖工资表!B:B))</f>
        <v/>
      </c>
      <c r="K2354" s="126" t="str">
        <f t="shared" si="216"/>
        <v/>
      </c>
      <c r="L2354" s="126" t="str">
        <f t="shared" si="217"/>
        <v/>
      </c>
      <c r="M2354" s="126" t="str">
        <f>IF(Q2354="","",_xlfn.XLOOKUP(Q2354,立项!W:W,立项!H:H))</f>
        <v/>
      </c>
      <c r="N2354" s="130" t="str">
        <f t="shared" si="218"/>
        <v/>
      </c>
      <c r="O2354" s="130" t="str">
        <f t="shared" si="219"/>
        <v/>
      </c>
      <c r="P2354" s="131" t="str">
        <f t="shared" si="220"/>
        <v/>
      </c>
      <c r="Q2354" s="135" t="str">
        <f t="shared" si="221"/>
        <v/>
      </c>
      <c r="R2354" s="103"/>
      <c r="S2354" s="102"/>
      <c r="T2354" s="102"/>
      <c r="U2354" s="102"/>
    </row>
    <row r="2355" s="93" customFormat="1" customHeight="1" spans="2:21">
      <c r="B2355" s="94"/>
      <c r="C2355" s="95"/>
      <c r="D2355" s="95"/>
      <c r="E2355" s="95"/>
      <c r="F2355" s="96"/>
      <c r="G2355" s="97"/>
      <c r="H2355" s="98"/>
      <c r="I2355" s="129" t="str">
        <f>IF(B2355="","",_xlfn.XLOOKUP(N2355,#REF!,#REF!))</f>
        <v/>
      </c>
      <c r="J2355" s="126" t="str">
        <f>IF(B2355="","",_xlfn.XLOOKUP(N2355,#REF!,冷暖工资表!B:B))</f>
        <v/>
      </c>
      <c r="K2355" s="126" t="str">
        <f t="shared" si="216"/>
        <v/>
      </c>
      <c r="L2355" s="126" t="str">
        <f t="shared" si="217"/>
        <v/>
      </c>
      <c r="M2355" s="126" t="str">
        <f>IF(Q2355="","",_xlfn.XLOOKUP(Q2355,立项!W:W,立项!H:H))</f>
        <v/>
      </c>
      <c r="N2355" s="130" t="str">
        <f t="shared" si="218"/>
        <v/>
      </c>
      <c r="O2355" s="130" t="str">
        <f t="shared" si="219"/>
        <v/>
      </c>
      <c r="P2355" s="131" t="str">
        <f t="shared" si="220"/>
        <v/>
      </c>
      <c r="Q2355" s="135" t="str">
        <f t="shared" si="221"/>
        <v/>
      </c>
      <c r="R2355" s="103"/>
      <c r="S2355" s="102"/>
      <c r="T2355" s="102"/>
      <c r="U2355" s="102"/>
    </row>
    <row r="2356" s="93" customFormat="1" customHeight="1" spans="2:21">
      <c r="B2356" s="94"/>
      <c r="C2356" s="95"/>
      <c r="D2356" s="95"/>
      <c r="E2356" s="95"/>
      <c r="F2356" s="96"/>
      <c r="G2356" s="97"/>
      <c r="H2356" s="98"/>
      <c r="I2356" s="129" t="str">
        <f>IF(B2356="","",_xlfn.XLOOKUP(N2356,#REF!,#REF!))</f>
        <v/>
      </c>
      <c r="J2356" s="126" t="str">
        <f>IF(B2356="","",_xlfn.XLOOKUP(N2356,#REF!,冷暖工资表!B:B))</f>
        <v/>
      </c>
      <c r="K2356" s="126" t="str">
        <f t="shared" si="216"/>
        <v/>
      </c>
      <c r="L2356" s="126" t="str">
        <f t="shared" si="217"/>
        <v/>
      </c>
      <c r="M2356" s="126" t="str">
        <f>IF(Q2356="","",_xlfn.XLOOKUP(Q2356,立项!W:W,立项!H:H))</f>
        <v/>
      </c>
      <c r="N2356" s="130" t="str">
        <f t="shared" si="218"/>
        <v/>
      </c>
      <c r="O2356" s="130" t="str">
        <f t="shared" si="219"/>
        <v/>
      </c>
      <c r="P2356" s="131" t="str">
        <f t="shared" si="220"/>
        <v/>
      </c>
      <c r="Q2356" s="135" t="str">
        <f t="shared" si="221"/>
        <v/>
      </c>
      <c r="R2356" s="103"/>
      <c r="S2356" s="102"/>
      <c r="T2356" s="102"/>
      <c r="U2356" s="102"/>
    </row>
    <row r="2357" s="93" customFormat="1" customHeight="1" spans="2:21">
      <c r="B2357" s="94"/>
      <c r="C2357" s="95"/>
      <c r="D2357" s="95"/>
      <c r="E2357" s="95"/>
      <c r="F2357" s="96"/>
      <c r="G2357" s="97"/>
      <c r="H2357" s="98"/>
      <c r="I2357" s="129" t="str">
        <f>IF(B2357="","",_xlfn.XLOOKUP(N2357,#REF!,#REF!))</f>
        <v/>
      </c>
      <c r="J2357" s="126" t="str">
        <f>IF(B2357="","",_xlfn.XLOOKUP(N2357,#REF!,冷暖工资表!B:B))</f>
        <v/>
      </c>
      <c r="K2357" s="126" t="str">
        <f t="shared" si="216"/>
        <v/>
      </c>
      <c r="L2357" s="126" t="str">
        <f t="shared" si="217"/>
        <v/>
      </c>
      <c r="M2357" s="126" t="str">
        <f>IF(Q2357="","",_xlfn.XLOOKUP(Q2357,立项!W:W,立项!H:H))</f>
        <v/>
      </c>
      <c r="N2357" s="130" t="str">
        <f t="shared" si="218"/>
        <v/>
      </c>
      <c r="O2357" s="130" t="str">
        <f t="shared" si="219"/>
        <v/>
      </c>
      <c r="P2357" s="131" t="str">
        <f t="shared" si="220"/>
        <v/>
      </c>
      <c r="Q2357" s="135" t="str">
        <f t="shared" si="221"/>
        <v/>
      </c>
      <c r="R2357" s="103"/>
      <c r="S2357" s="102"/>
      <c r="T2357" s="102"/>
      <c r="U2357" s="102"/>
    </row>
    <row r="2358" s="93" customFormat="1" customHeight="1" spans="2:21">
      <c r="B2358" s="94"/>
      <c r="C2358" s="95"/>
      <c r="D2358" s="95"/>
      <c r="E2358" s="95"/>
      <c r="F2358" s="96"/>
      <c r="G2358" s="97"/>
      <c r="H2358" s="98"/>
      <c r="I2358" s="129" t="str">
        <f>IF(B2358="","",_xlfn.XLOOKUP(N2358,#REF!,#REF!))</f>
        <v/>
      </c>
      <c r="J2358" s="126" t="str">
        <f>IF(B2358="","",_xlfn.XLOOKUP(N2358,#REF!,冷暖工资表!B:B))</f>
        <v/>
      </c>
      <c r="K2358" s="126" t="str">
        <f t="shared" si="216"/>
        <v/>
      </c>
      <c r="L2358" s="126" t="str">
        <f t="shared" si="217"/>
        <v/>
      </c>
      <c r="M2358" s="126" t="str">
        <f>IF(Q2358="","",_xlfn.XLOOKUP(Q2358,立项!W:W,立项!H:H))</f>
        <v/>
      </c>
      <c r="N2358" s="130" t="str">
        <f t="shared" si="218"/>
        <v/>
      </c>
      <c r="O2358" s="130" t="str">
        <f t="shared" si="219"/>
        <v/>
      </c>
      <c r="P2358" s="131" t="str">
        <f t="shared" si="220"/>
        <v/>
      </c>
      <c r="Q2358" s="135" t="str">
        <f t="shared" si="221"/>
        <v/>
      </c>
      <c r="R2358" s="103"/>
      <c r="S2358" s="102"/>
      <c r="T2358" s="102"/>
      <c r="U2358" s="102"/>
    </row>
    <row r="2359" s="93" customFormat="1" customHeight="1" spans="2:21">
      <c r="B2359" s="94"/>
      <c r="C2359" s="95"/>
      <c r="D2359" s="95"/>
      <c r="E2359" s="95"/>
      <c r="F2359" s="96"/>
      <c r="G2359" s="97"/>
      <c r="H2359" s="98"/>
      <c r="I2359" s="129" t="str">
        <f>IF(B2359="","",_xlfn.XLOOKUP(N2359,#REF!,#REF!))</f>
        <v/>
      </c>
      <c r="J2359" s="126" t="str">
        <f>IF(B2359="","",_xlfn.XLOOKUP(N2359,#REF!,冷暖工资表!B:B))</f>
        <v/>
      </c>
      <c r="K2359" s="126" t="str">
        <f t="shared" si="216"/>
        <v/>
      </c>
      <c r="L2359" s="126" t="str">
        <f t="shared" si="217"/>
        <v/>
      </c>
      <c r="M2359" s="126" t="str">
        <f>IF(Q2359="","",_xlfn.XLOOKUP(Q2359,立项!W:W,立项!H:H))</f>
        <v/>
      </c>
      <c r="N2359" s="130" t="str">
        <f t="shared" si="218"/>
        <v/>
      </c>
      <c r="O2359" s="130" t="str">
        <f t="shared" si="219"/>
        <v/>
      </c>
      <c r="P2359" s="131" t="str">
        <f t="shared" si="220"/>
        <v/>
      </c>
      <c r="Q2359" s="135" t="str">
        <f t="shared" si="221"/>
        <v/>
      </c>
      <c r="R2359" s="103"/>
      <c r="S2359" s="102"/>
      <c r="T2359" s="102"/>
      <c r="U2359" s="102"/>
    </row>
    <row r="2360" s="93" customFormat="1" customHeight="1" spans="2:21">
      <c r="B2360" s="94"/>
      <c r="C2360" s="95"/>
      <c r="D2360" s="95"/>
      <c r="E2360" s="95"/>
      <c r="F2360" s="96"/>
      <c r="G2360" s="97"/>
      <c r="H2360" s="98"/>
      <c r="I2360" s="129" t="str">
        <f>IF(B2360="","",_xlfn.XLOOKUP(N2360,#REF!,#REF!))</f>
        <v/>
      </c>
      <c r="J2360" s="126" t="str">
        <f>IF(B2360="","",_xlfn.XLOOKUP(N2360,#REF!,冷暖工资表!B:B))</f>
        <v/>
      </c>
      <c r="K2360" s="126" t="str">
        <f t="shared" si="216"/>
        <v/>
      </c>
      <c r="L2360" s="126" t="str">
        <f t="shared" si="217"/>
        <v/>
      </c>
      <c r="M2360" s="126" t="str">
        <f>IF(Q2360="","",_xlfn.XLOOKUP(Q2360,立项!W:W,立项!H:H))</f>
        <v/>
      </c>
      <c r="N2360" s="130" t="str">
        <f t="shared" si="218"/>
        <v/>
      </c>
      <c r="O2360" s="130" t="str">
        <f t="shared" si="219"/>
        <v/>
      </c>
      <c r="P2360" s="131" t="str">
        <f t="shared" si="220"/>
        <v/>
      </c>
      <c r="Q2360" s="135" t="str">
        <f t="shared" si="221"/>
        <v/>
      </c>
      <c r="R2360" s="103"/>
      <c r="S2360" s="102"/>
      <c r="T2360" s="102"/>
      <c r="U2360" s="102"/>
    </row>
    <row r="2361" s="93" customFormat="1" customHeight="1" spans="2:21">
      <c r="B2361" s="94"/>
      <c r="C2361" s="95"/>
      <c r="D2361" s="95"/>
      <c r="E2361" s="95"/>
      <c r="F2361" s="96"/>
      <c r="G2361" s="97"/>
      <c r="H2361" s="98"/>
      <c r="I2361" s="129" t="str">
        <f>IF(B2361="","",_xlfn.XLOOKUP(N2361,#REF!,#REF!))</f>
        <v/>
      </c>
      <c r="J2361" s="126" t="str">
        <f>IF(B2361="","",_xlfn.XLOOKUP(N2361,#REF!,冷暖工资表!B:B))</f>
        <v/>
      </c>
      <c r="K2361" s="126" t="str">
        <f t="shared" si="216"/>
        <v/>
      </c>
      <c r="L2361" s="126" t="str">
        <f t="shared" si="217"/>
        <v/>
      </c>
      <c r="M2361" s="126" t="str">
        <f>IF(Q2361="","",_xlfn.XLOOKUP(Q2361,立项!W:W,立项!H:H))</f>
        <v/>
      </c>
      <c r="N2361" s="130" t="str">
        <f t="shared" si="218"/>
        <v/>
      </c>
      <c r="O2361" s="130" t="str">
        <f t="shared" si="219"/>
        <v/>
      </c>
      <c r="P2361" s="131" t="str">
        <f t="shared" si="220"/>
        <v/>
      </c>
      <c r="Q2361" s="135" t="str">
        <f t="shared" si="221"/>
        <v/>
      </c>
      <c r="R2361" s="103"/>
      <c r="S2361" s="102"/>
      <c r="T2361" s="102"/>
      <c r="U2361" s="102"/>
    </row>
    <row r="2362" s="93" customFormat="1" customHeight="1" spans="2:21">
      <c r="B2362" s="94"/>
      <c r="C2362" s="95"/>
      <c r="D2362" s="95"/>
      <c r="E2362" s="95"/>
      <c r="F2362" s="96"/>
      <c r="G2362" s="97"/>
      <c r="H2362" s="98"/>
      <c r="I2362" s="129" t="str">
        <f>IF(B2362="","",_xlfn.XLOOKUP(N2362,#REF!,#REF!))</f>
        <v/>
      </c>
      <c r="J2362" s="126" t="str">
        <f>IF(B2362="","",_xlfn.XLOOKUP(N2362,#REF!,冷暖工资表!B:B))</f>
        <v/>
      </c>
      <c r="K2362" s="126" t="str">
        <f t="shared" si="216"/>
        <v/>
      </c>
      <c r="L2362" s="126" t="str">
        <f t="shared" si="217"/>
        <v/>
      </c>
      <c r="M2362" s="126" t="str">
        <f>IF(Q2362="","",_xlfn.XLOOKUP(Q2362,立项!W:W,立项!H:H))</f>
        <v/>
      </c>
      <c r="N2362" s="130" t="str">
        <f t="shared" si="218"/>
        <v/>
      </c>
      <c r="O2362" s="130" t="str">
        <f t="shared" si="219"/>
        <v/>
      </c>
      <c r="P2362" s="131" t="str">
        <f t="shared" si="220"/>
        <v/>
      </c>
      <c r="Q2362" s="135" t="str">
        <f t="shared" si="221"/>
        <v/>
      </c>
      <c r="R2362" s="103"/>
      <c r="S2362" s="102"/>
      <c r="T2362" s="102"/>
      <c r="U2362" s="102"/>
    </row>
    <row r="2363" s="93" customFormat="1" customHeight="1" spans="2:21">
      <c r="B2363" s="94"/>
      <c r="C2363" s="95"/>
      <c r="D2363" s="95"/>
      <c r="E2363" s="95"/>
      <c r="F2363" s="96"/>
      <c r="G2363" s="97"/>
      <c r="H2363" s="98"/>
      <c r="I2363" s="129" t="str">
        <f>IF(B2363="","",_xlfn.XLOOKUP(N2363,#REF!,#REF!))</f>
        <v/>
      </c>
      <c r="J2363" s="126" t="str">
        <f>IF(B2363="","",_xlfn.XLOOKUP(N2363,#REF!,冷暖工资表!B:B))</f>
        <v/>
      </c>
      <c r="K2363" s="126" t="str">
        <f t="shared" si="216"/>
        <v/>
      </c>
      <c r="L2363" s="126" t="str">
        <f t="shared" si="217"/>
        <v/>
      </c>
      <c r="M2363" s="126" t="str">
        <f>IF(Q2363="","",_xlfn.XLOOKUP(Q2363,立项!W:W,立项!H:H))</f>
        <v/>
      </c>
      <c r="N2363" s="130" t="str">
        <f t="shared" si="218"/>
        <v/>
      </c>
      <c r="O2363" s="130" t="str">
        <f t="shared" si="219"/>
        <v/>
      </c>
      <c r="P2363" s="131" t="str">
        <f t="shared" si="220"/>
        <v/>
      </c>
      <c r="Q2363" s="135" t="str">
        <f t="shared" si="221"/>
        <v/>
      </c>
      <c r="R2363" s="103"/>
      <c r="S2363" s="102"/>
      <c r="T2363" s="102"/>
      <c r="U2363" s="102"/>
    </row>
    <row r="2364" s="93" customFormat="1" customHeight="1" spans="2:21">
      <c r="B2364" s="94"/>
      <c r="C2364" s="95"/>
      <c r="D2364" s="95"/>
      <c r="E2364" s="95"/>
      <c r="F2364" s="96"/>
      <c r="G2364" s="97"/>
      <c r="H2364" s="98"/>
      <c r="I2364" s="129" t="str">
        <f>IF(B2364="","",_xlfn.XLOOKUP(N2364,#REF!,#REF!))</f>
        <v/>
      </c>
      <c r="J2364" s="126" t="str">
        <f>IF(B2364="","",_xlfn.XLOOKUP(N2364,#REF!,冷暖工资表!B:B))</f>
        <v/>
      </c>
      <c r="K2364" s="126" t="str">
        <f t="shared" si="216"/>
        <v/>
      </c>
      <c r="L2364" s="126" t="str">
        <f t="shared" si="217"/>
        <v/>
      </c>
      <c r="M2364" s="126" t="str">
        <f>IF(Q2364="","",_xlfn.XLOOKUP(Q2364,立项!W:W,立项!H:H))</f>
        <v/>
      </c>
      <c r="N2364" s="130" t="str">
        <f t="shared" si="218"/>
        <v/>
      </c>
      <c r="O2364" s="130" t="str">
        <f t="shared" si="219"/>
        <v/>
      </c>
      <c r="P2364" s="131" t="str">
        <f t="shared" si="220"/>
        <v/>
      </c>
      <c r="Q2364" s="135" t="str">
        <f t="shared" si="221"/>
        <v/>
      </c>
      <c r="R2364" s="103"/>
      <c r="S2364" s="102"/>
      <c r="T2364" s="102"/>
      <c r="U2364" s="102"/>
    </row>
    <row r="2365" s="93" customFormat="1" customHeight="1" spans="2:21">
      <c r="B2365" s="94"/>
      <c r="C2365" s="95"/>
      <c r="D2365" s="95"/>
      <c r="E2365" s="95"/>
      <c r="F2365" s="96"/>
      <c r="G2365" s="97"/>
      <c r="H2365" s="98"/>
      <c r="I2365" s="129" t="str">
        <f>IF(B2365="","",_xlfn.XLOOKUP(N2365,#REF!,#REF!))</f>
        <v/>
      </c>
      <c r="J2365" s="126" t="str">
        <f>IF(B2365="","",_xlfn.XLOOKUP(N2365,#REF!,冷暖工资表!B:B))</f>
        <v/>
      </c>
      <c r="K2365" s="126" t="str">
        <f t="shared" si="216"/>
        <v/>
      </c>
      <c r="L2365" s="126" t="str">
        <f t="shared" si="217"/>
        <v/>
      </c>
      <c r="M2365" s="126" t="str">
        <f>IF(Q2365="","",_xlfn.XLOOKUP(Q2365,立项!W:W,立项!H:H))</f>
        <v/>
      </c>
      <c r="N2365" s="130" t="str">
        <f t="shared" si="218"/>
        <v/>
      </c>
      <c r="O2365" s="130" t="str">
        <f t="shared" si="219"/>
        <v/>
      </c>
      <c r="P2365" s="131" t="str">
        <f t="shared" si="220"/>
        <v/>
      </c>
      <c r="Q2365" s="135" t="str">
        <f t="shared" si="221"/>
        <v/>
      </c>
      <c r="R2365" s="103"/>
      <c r="S2365" s="102"/>
      <c r="T2365" s="102"/>
      <c r="U2365" s="102"/>
    </row>
    <row r="2366" s="93" customFormat="1" customHeight="1" spans="2:21">
      <c r="B2366" s="94"/>
      <c r="C2366" s="95"/>
      <c r="D2366" s="95"/>
      <c r="E2366" s="95"/>
      <c r="F2366" s="96"/>
      <c r="G2366" s="97"/>
      <c r="H2366" s="98"/>
      <c r="I2366" s="129" t="str">
        <f>IF(B2366="","",_xlfn.XLOOKUP(N2366,#REF!,#REF!))</f>
        <v/>
      </c>
      <c r="J2366" s="126" t="str">
        <f>IF(B2366="","",_xlfn.XLOOKUP(N2366,#REF!,冷暖工资表!B:B))</f>
        <v/>
      </c>
      <c r="K2366" s="126" t="str">
        <f t="shared" si="216"/>
        <v/>
      </c>
      <c r="L2366" s="126" t="str">
        <f t="shared" si="217"/>
        <v/>
      </c>
      <c r="M2366" s="126" t="str">
        <f>IF(Q2366="","",_xlfn.XLOOKUP(Q2366,立项!W:W,立项!H:H))</f>
        <v/>
      </c>
      <c r="N2366" s="130" t="str">
        <f t="shared" si="218"/>
        <v/>
      </c>
      <c r="O2366" s="130" t="str">
        <f t="shared" si="219"/>
        <v/>
      </c>
      <c r="P2366" s="131" t="str">
        <f t="shared" si="220"/>
        <v/>
      </c>
      <c r="Q2366" s="135" t="str">
        <f t="shared" si="221"/>
        <v/>
      </c>
      <c r="R2366" s="103"/>
      <c r="S2366" s="102"/>
      <c r="T2366" s="102"/>
      <c r="U2366" s="102"/>
    </row>
    <row r="2367" s="93" customFormat="1" customHeight="1" spans="2:21">
      <c r="B2367" s="94"/>
      <c r="C2367" s="95"/>
      <c r="D2367" s="95"/>
      <c r="E2367" s="95"/>
      <c r="F2367" s="96"/>
      <c r="G2367" s="97"/>
      <c r="H2367" s="98"/>
      <c r="I2367" s="129" t="str">
        <f>IF(B2367="","",_xlfn.XLOOKUP(N2367,#REF!,#REF!))</f>
        <v/>
      </c>
      <c r="J2367" s="126" t="str">
        <f>IF(B2367="","",_xlfn.XLOOKUP(N2367,#REF!,冷暖工资表!B:B))</f>
        <v/>
      </c>
      <c r="K2367" s="126" t="str">
        <f t="shared" si="216"/>
        <v/>
      </c>
      <c r="L2367" s="126" t="str">
        <f t="shared" si="217"/>
        <v/>
      </c>
      <c r="M2367" s="126" t="str">
        <f>IF(Q2367="","",_xlfn.XLOOKUP(Q2367,立项!W:W,立项!H:H))</f>
        <v/>
      </c>
      <c r="N2367" s="130" t="str">
        <f t="shared" si="218"/>
        <v/>
      </c>
      <c r="O2367" s="130" t="str">
        <f t="shared" si="219"/>
        <v/>
      </c>
      <c r="P2367" s="131" t="str">
        <f t="shared" si="220"/>
        <v/>
      </c>
      <c r="Q2367" s="135" t="str">
        <f t="shared" si="221"/>
        <v/>
      </c>
      <c r="R2367" s="103"/>
      <c r="S2367" s="102"/>
      <c r="T2367" s="102"/>
      <c r="U2367" s="102"/>
    </row>
    <row r="2368" s="93" customFormat="1" customHeight="1" spans="2:21">
      <c r="B2368" s="94"/>
      <c r="C2368" s="95"/>
      <c r="D2368" s="95"/>
      <c r="E2368" s="95"/>
      <c r="F2368" s="96"/>
      <c r="G2368" s="97"/>
      <c r="H2368" s="98"/>
      <c r="I2368" s="129" t="str">
        <f>IF(B2368="","",_xlfn.XLOOKUP(N2368,#REF!,#REF!))</f>
        <v/>
      </c>
      <c r="J2368" s="126" t="str">
        <f>IF(B2368="","",_xlfn.XLOOKUP(N2368,#REF!,冷暖工资表!B:B))</f>
        <v/>
      </c>
      <c r="K2368" s="126" t="str">
        <f t="shared" si="216"/>
        <v/>
      </c>
      <c r="L2368" s="126" t="str">
        <f t="shared" si="217"/>
        <v/>
      </c>
      <c r="M2368" s="126" t="str">
        <f>IF(Q2368="","",_xlfn.XLOOKUP(Q2368,立项!W:W,立项!H:H))</f>
        <v/>
      </c>
      <c r="N2368" s="130" t="str">
        <f t="shared" si="218"/>
        <v/>
      </c>
      <c r="O2368" s="130" t="str">
        <f t="shared" si="219"/>
        <v/>
      </c>
      <c r="P2368" s="131" t="str">
        <f t="shared" si="220"/>
        <v/>
      </c>
      <c r="Q2368" s="135" t="str">
        <f t="shared" si="221"/>
        <v/>
      </c>
      <c r="R2368" s="103"/>
      <c r="S2368" s="102"/>
      <c r="T2368" s="102"/>
      <c r="U2368" s="102"/>
    </row>
    <row r="2369" s="93" customFormat="1" customHeight="1" spans="2:21">
      <c r="B2369" s="94"/>
      <c r="C2369" s="95"/>
      <c r="D2369" s="95"/>
      <c r="E2369" s="95"/>
      <c r="F2369" s="96"/>
      <c r="G2369" s="97"/>
      <c r="H2369" s="98"/>
      <c r="I2369" s="129" t="str">
        <f>IF(B2369="","",_xlfn.XLOOKUP(N2369,#REF!,#REF!))</f>
        <v/>
      </c>
      <c r="J2369" s="126" t="str">
        <f>IF(B2369="","",_xlfn.XLOOKUP(N2369,#REF!,冷暖工资表!B:B))</f>
        <v/>
      </c>
      <c r="K2369" s="126" t="str">
        <f t="shared" si="216"/>
        <v/>
      </c>
      <c r="L2369" s="126" t="str">
        <f t="shared" si="217"/>
        <v/>
      </c>
      <c r="M2369" s="126" t="str">
        <f>IF(Q2369="","",_xlfn.XLOOKUP(Q2369,立项!W:W,立项!H:H))</f>
        <v/>
      </c>
      <c r="N2369" s="130" t="str">
        <f t="shared" si="218"/>
        <v/>
      </c>
      <c r="O2369" s="130" t="str">
        <f t="shared" si="219"/>
        <v/>
      </c>
      <c r="P2369" s="131" t="str">
        <f t="shared" si="220"/>
        <v/>
      </c>
      <c r="Q2369" s="135" t="str">
        <f t="shared" si="221"/>
        <v/>
      </c>
      <c r="R2369" s="103"/>
      <c r="S2369" s="102"/>
      <c r="T2369" s="102"/>
      <c r="U2369" s="102"/>
    </row>
    <row r="2370" s="93" customFormat="1" customHeight="1" spans="2:21">
      <c r="B2370" s="94"/>
      <c r="C2370" s="95"/>
      <c r="D2370" s="95"/>
      <c r="E2370" s="95"/>
      <c r="F2370" s="96"/>
      <c r="G2370" s="97"/>
      <c r="H2370" s="98"/>
      <c r="I2370" s="129" t="str">
        <f>IF(B2370="","",_xlfn.XLOOKUP(N2370,#REF!,#REF!))</f>
        <v/>
      </c>
      <c r="J2370" s="126" t="str">
        <f>IF(B2370="","",_xlfn.XLOOKUP(N2370,#REF!,冷暖工资表!B:B))</f>
        <v/>
      </c>
      <c r="K2370" s="126" t="str">
        <f t="shared" ref="K2370:K2433" si="222">IF(F2370="","",F2370-L2370)</f>
        <v/>
      </c>
      <c r="L2370" s="126" t="str">
        <f t="shared" ref="L2370:L2433" si="223">IF(F2370="","",F2370*G2370/(1+G2370))</f>
        <v/>
      </c>
      <c r="M2370" s="126" t="str">
        <f>IF(Q2370="","",_xlfn.XLOOKUP(Q2370,立项!W:W,立项!H:H))</f>
        <v/>
      </c>
      <c r="N2370" s="130" t="str">
        <f t="shared" ref="N2370:N2433" si="224">IF(H2370="","",LEFT(B2370,7))</f>
        <v/>
      </c>
      <c r="O2370" s="130" t="str">
        <f t="shared" ref="O2370:O2433" si="225">IF(H2370="","",MONTH(H2370))</f>
        <v/>
      </c>
      <c r="P2370" s="131" t="str">
        <f t="shared" ref="P2370:P2433" si="226">IF(H2370="","",DAY(H2370))</f>
        <v/>
      </c>
      <c r="Q2370" s="135" t="str">
        <f t="shared" ref="Q2370:Q2433" si="227">IF(B2370="","",MID(B2370,9,16))</f>
        <v/>
      </c>
      <c r="R2370" s="103"/>
      <c r="S2370" s="102"/>
      <c r="T2370" s="102"/>
      <c r="U2370" s="102"/>
    </row>
    <row r="2371" s="93" customFormat="1" customHeight="1" spans="2:21">
      <c r="B2371" s="94"/>
      <c r="C2371" s="95"/>
      <c r="D2371" s="95"/>
      <c r="E2371" s="95"/>
      <c r="F2371" s="96"/>
      <c r="G2371" s="97"/>
      <c r="H2371" s="98"/>
      <c r="I2371" s="129" t="str">
        <f>IF(B2371="","",_xlfn.XLOOKUP(N2371,#REF!,#REF!))</f>
        <v/>
      </c>
      <c r="J2371" s="126" t="str">
        <f>IF(B2371="","",_xlfn.XLOOKUP(N2371,#REF!,冷暖工资表!B:B))</f>
        <v/>
      </c>
      <c r="K2371" s="126" t="str">
        <f t="shared" si="222"/>
        <v/>
      </c>
      <c r="L2371" s="126" t="str">
        <f t="shared" si="223"/>
        <v/>
      </c>
      <c r="M2371" s="126" t="str">
        <f>IF(Q2371="","",_xlfn.XLOOKUP(Q2371,立项!W:W,立项!H:H))</f>
        <v/>
      </c>
      <c r="N2371" s="130" t="str">
        <f t="shared" si="224"/>
        <v/>
      </c>
      <c r="O2371" s="130" t="str">
        <f t="shared" si="225"/>
        <v/>
      </c>
      <c r="P2371" s="131" t="str">
        <f t="shared" si="226"/>
        <v/>
      </c>
      <c r="Q2371" s="135" t="str">
        <f t="shared" si="227"/>
        <v/>
      </c>
      <c r="R2371" s="103"/>
      <c r="S2371" s="102"/>
      <c r="T2371" s="102"/>
      <c r="U2371" s="102"/>
    </row>
    <row r="2372" s="93" customFormat="1" customHeight="1" spans="2:21">
      <c r="B2372" s="94"/>
      <c r="C2372" s="95"/>
      <c r="D2372" s="95"/>
      <c r="E2372" s="95"/>
      <c r="F2372" s="96"/>
      <c r="G2372" s="97"/>
      <c r="H2372" s="98"/>
      <c r="I2372" s="129" t="str">
        <f>IF(B2372="","",_xlfn.XLOOKUP(N2372,#REF!,#REF!))</f>
        <v/>
      </c>
      <c r="J2372" s="126" t="str">
        <f>IF(B2372="","",_xlfn.XLOOKUP(N2372,#REF!,冷暖工资表!B:B))</f>
        <v/>
      </c>
      <c r="K2372" s="126" t="str">
        <f t="shared" si="222"/>
        <v/>
      </c>
      <c r="L2372" s="126" t="str">
        <f t="shared" si="223"/>
        <v/>
      </c>
      <c r="M2372" s="126" t="str">
        <f>IF(Q2372="","",_xlfn.XLOOKUP(Q2372,立项!W:W,立项!H:H))</f>
        <v/>
      </c>
      <c r="N2372" s="130" t="str">
        <f t="shared" si="224"/>
        <v/>
      </c>
      <c r="O2372" s="130" t="str">
        <f t="shared" si="225"/>
        <v/>
      </c>
      <c r="P2372" s="131" t="str">
        <f t="shared" si="226"/>
        <v/>
      </c>
      <c r="Q2372" s="135" t="str">
        <f t="shared" si="227"/>
        <v/>
      </c>
      <c r="R2372" s="103"/>
      <c r="S2372" s="102"/>
      <c r="T2372" s="102"/>
      <c r="U2372" s="102"/>
    </row>
    <row r="2373" s="93" customFormat="1" customHeight="1" spans="2:21">
      <c r="B2373" s="94"/>
      <c r="C2373" s="95"/>
      <c r="D2373" s="95"/>
      <c r="E2373" s="95"/>
      <c r="F2373" s="96"/>
      <c r="G2373" s="97"/>
      <c r="H2373" s="98"/>
      <c r="I2373" s="129" t="str">
        <f>IF(B2373="","",_xlfn.XLOOKUP(N2373,#REF!,#REF!))</f>
        <v/>
      </c>
      <c r="J2373" s="126" t="str">
        <f>IF(B2373="","",_xlfn.XLOOKUP(N2373,#REF!,冷暖工资表!B:B))</f>
        <v/>
      </c>
      <c r="K2373" s="126" t="str">
        <f t="shared" si="222"/>
        <v/>
      </c>
      <c r="L2373" s="126" t="str">
        <f t="shared" si="223"/>
        <v/>
      </c>
      <c r="M2373" s="126" t="str">
        <f>IF(Q2373="","",_xlfn.XLOOKUP(Q2373,立项!W:W,立项!H:H))</f>
        <v/>
      </c>
      <c r="N2373" s="130" t="str">
        <f t="shared" si="224"/>
        <v/>
      </c>
      <c r="O2373" s="130" t="str">
        <f t="shared" si="225"/>
        <v/>
      </c>
      <c r="P2373" s="131" t="str">
        <f t="shared" si="226"/>
        <v/>
      </c>
      <c r="Q2373" s="135" t="str">
        <f t="shared" si="227"/>
        <v/>
      </c>
      <c r="R2373" s="103"/>
      <c r="S2373" s="102"/>
      <c r="T2373" s="102"/>
      <c r="U2373" s="102"/>
    </row>
    <row r="2374" s="93" customFormat="1" customHeight="1" spans="2:21">
      <c r="B2374" s="94"/>
      <c r="C2374" s="95"/>
      <c r="D2374" s="95"/>
      <c r="E2374" s="95"/>
      <c r="F2374" s="96"/>
      <c r="G2374" s="97"/>
      <c r="H2374" s="98"/>
      <c r="I2374" s="129" t="str">
        <f>IF(B2374="","",_xlfn.XLOOKUP(N2374,#REF!,#REF!))</f>
        <v/>
      </c>
      <c r="J2374" s="126" t="str">
        <f>IF(B2374="","",_xlfn.XLOOKUP(N2374,#REF!,冷暖工资表!B:B))</f>
        <v/>
      </c>
      <c r="K2374" s="126" t="str">
        <f t="shared" si="222"/>
        <v/>
      </c>
      <c r="L2374" s="126" t="str">
        <f t="shared" si="223"/>
        <v/>
      </c>
      <c r="M2374" s="126" t="str">
        <f>IF(Q2374="","",_xlfn.XLOOKUP(Q2374,立项!W:W,立项!H:H))</f>
        <v/>
      </c>
      <c r="N2374" s="130" t="str">
        <f t="shared" si="224"/>
        <v/>
      </c>
      <c r="O2374" s="130" t="str">
        <f t="shared" si="225"/>
        <v/>
      </c>
      <c r="P2374" s="131" t="str">
        <f t="shared" si="226"/>
        <v/>
      </c>
      <c r="Q2374" s="135" t="str">
        <f t="shared" si="227"/>
        <v/>
      </c>
      <c r="R2374" s="103"/>
      <c r="S2374" s="102"/>
      <c r="T2374" s="102"/>
      <c r="U2374" s="102"/>
    </row>
    <row r="2375" s="93" customFormat="1" customHeight="1" spans="2:21">
      <c r="B2375" s="94"/>
      <c r="C2375" s="95"/>
      <c r="D2375" s="95"/>
      <c r="E2375" s="95"/>
      <c r="F2375" s="96"/>
      <c r="G2375" s="97"/>
      <c r="H2375" s="98"/>
      <c r="I2375" s="129" t="str">
        <f>IF(B2375="","",_xlfn.XLOOKUP(N2375,#REF!,#REF!))</f>
        <v/>
      </c>
      <c r="J2375" s="126" t="str">
        <f>IF(B2375="","",_xlfn.XLOOKUP(N2375,#REF!,冷暖工资表!B:B))</f>
        <v/>
      </c>
      <c r="K2375" s="126" t="str">
        <f t="shared" si="222"/>
        <v/>
      </c>
      <c r="L2375" s="126" t="str">
        <f t="shared" si="223"/>
        <v/>
      </c>
      <c r="M2375" s="126" t="str">
        <f>IF(Q2375="","",_xlfn.XLOOKUP(Q2375,立项!W:W,立项!H:H))</f>
        <v/>
      </c>
      <c r="N2375" s="130" t="str">
        <f t="shared" si="224"/>
        <v/>
      </c>
      <c r="O2375" s="130" t="str">
        <f t="shared" si="225"/>
        <v/>
      </c>
      <c r="P2375" s="131" t="str">
        <f t="shared" si="226"/>
        <v/>
      </c>
      <c r="Q2375" s="135" t="str">
        <f t="shared" si="227"/>
        <v/>
      </c>
      <c r="R2375" s="103"/>
      <c r="S2375" s="102"/>
      <c r="T2375" s="102"/>
      <c r="U2375" s="102"/>
    </row>
    <row r="2376" s="93" customFormat="1" customHeight="1" spans="2:21">
      <c r="B2376" s="94"/>
      <c r="C2376" s="95"/>
      <c r="D2376" s="95"/>
      <c r="E2376" s="95"/>
      <c r="F2376" s="96"/>
      <c r="G2376" s="97"/>
      <c r="H2376" s="98"/>
      <c r="I2376" s="129" t="str">
        <f>IF(B2376="","",_xlfn.XLOOKUP(N2376,#REF!,#REF!))</f>
        <v/>
      </c>
      <c r="J2376" s="126" t="str">
        <f>IF(B2376="","",_xlfn.XLOOKUP(N2376,#REF!,冷暖工资表!B:B))</f>
        <v/>
      </c>
      <c r="K2376" s="126" t="str">
        <f t="shared" si="222"/>
        <v/>
      </c>
      <c r="L2376" s="126" t="str">
        <f t="shared" si="223"/>
        <v/>
      </c>
      <c r="M2376" s="126" t="str">
        <f>IF(Q2376="","",_xlfn.XLOOKUP(Q2376,立项!W:W,立项!H:H))</f>
        <v/>
      </c>
      <c r="N2376" s="130" t="str">
        <f t="shared" si="224"/>
        <v/>
      </c>
      <c r="O2376" s="130" t="str">
        <f t="shared" si="225"/>
        <v/>
      </c>
      <c r="P2376" s="131" t="str">
        <f t="shared" si="226"/>
        <v/>
      </c>
      <c r="Q2376" s="135" t="str">
        <f t="shared" si="227"/>
        <v/>
      </c>
      <c r="R2376" s="103"/>
      <c r="S2376" s="102"/>
      <c r="T2376" s="102"/>
      <c r="U2376" s="102"/>
    </row>
    <row r="2377" s="93" customFormat="1" customHeight="1" spans="2:21">
      <c r="B2377" s="94"/>
      <c r="C2377" s="95"/>
      <c r="D2377" s="95"/>
      <c r="E2377" s="95"/>
      <c r="F2377" s="96"/>
      <c r="G2377" s="97"/>
      <c r="H2377" s="98"/>
      <c r="I2377" s="129" t="str">
        <f>IF(B2377="","",_xlfn.XLOOKUP(N2377,#REF!,#REF!))</f>
        <v/>
      </c>
      <c r="J2377" s="126" t="str">
        <f>IF(B2377="","",_xlfn.XLOOKUP(N2377,#REF!,冷暖工资表!B:B))</f>
        <v/>
      </c>
      <c r="K2377" s="126" t="str">
        <f t="shared" si="222"/>
        <v/>
      </c>
      <c r="L2377" s="126" t="str">
        <f t="shared" si="223"/>
        <v/>
      </c>
      <c r="M2377" s="126" t="str">
        <f>IF(Q2377="","",_xlfn.XLOOKUP(Q2377,立项!W:W,立项!H:H))</f>
        <v/>
      </c>
      <c r="N2377" s="130" t="str">
        <f t="shared" si="224"/>
        <v/>
      </c>
      <c r="O2377" s="130" t="str">
        <f t="shared" si="225"/>
        <v/>
      </c>
      <c r="P2377" s="131" t="str">
        <f t="shared" si="226"/>
        <v/>
      </c>
      <c r="Q2377" s="135" t="str">
        <f t="shared" si="227"/>
        <v/>
      </c>
      <c r="R2377" s="103"/>
      <c r="S2377" s="102"/>
      <c r="T2377" s="102"/>
      <c r="U2377" s="102"/>
    </row>
    <row r="2378" s="93" customFormat="1" customHeight="1" spans="2:21">
      <c r="B2378" s="94"/>
      <c r="C2378" s="95"/>
      <c r="D2378" s="95"/>
      <c r="E2378" s="95"/>
      <c r="F2378" s="96"/>
      <c r="G2378" s="97"/>
      <c r="H2378" s="98"/>
      <c r="I2378" s="129" t="str">
        <f>IF(B2378="","",_xlfn.XLOOKUP(N2378,#REF!,#REF!))</f>
        <v/>
      </c>
      <c r="J2378" s="126" t="str">
        <f>IF(B2378="","",_xlfn.XLOOKUP(N2378,#REF!,冷暖工资表!B:B))</f>
        <v/>
      </c>
      <c r="K2378" s="126" t="str">
        <f t="shared" si="222"/>
        <v/>
      </c>
      <c r="L2378" s="126" t="str">
        <f t="shared" si="223"/>
        <v/>
      </c>
      <c r="M2378" s="126" t="str">
        <f>IF(Q2378="","",_xlfn.XLOOKUP(Q2378,立项!W:W,立项!H:H))</f>
        <v/>
      </c>
      <c r="N2378" s="130" t="str">
        <f t="shared" si="224"/>
        <v/>
      </c>
      <c r="O2378" s="130" t="str">
        <f t="shared" si="225"/>
        <v/>
      </c>
      <c r="P2378" s="131" t="str">
        <f t="shared" si="226"/>
        <v/>
      </c>
      <c r="Q2378" s="135" t="str">
        <f t="shared" si="227"/>
        <v/>
      </c>
      <c r="R2378" s="103"/>
      <c r="S2378" s="102"/>
      <c r="T2378" s="102"/>
      <c r="U2378" s="102"/>
    </row>
    <row r="2379" s="93" customFormat="1" customHeight="1" spans="2:21">
      <c r="B2379" s="94"/>
      <c r="C2379" s="95"/>
      <c r="D2379" s="95"/>
      <c r="E2379" s="95"/>
      <c r="F2379" s="96"/>
      <c r="G2379" s="97"/>
      <c r="H2379" s="98"/>
      <c r="I2379" s="129" t="str">
        <f>IF(B2379="","",_xlfn.XLOOKUP(N2379,#REF!,#REF!))</f>
        <v/>
      </c>
      <c r="J2379" s="126" t="str">
        <f>IF(B2379="","",_xlfn.XLOOKUP(N2379,#REF!,冷暖工资表!B:B))</f>
        <v/>
      </c>
      <c r="K2379" s="126" t="str">
        <f t="shared" si="222"/>
        <v/>
      </c>
      <c r="L2379" s="126" t="str">
        <f t="shared" si="223"/>
        <v/>
      </c>
      <c r="M2379" s="126" t="str">
        <f>IF(Q2379="","",_xlfn.XLOOKUP(Q2379,立项!W:W,立项!H:H))</f>
        <v/>
      </c>
      <c r="N2379" s="130" t="str">
        <f t="shared" si="224"/>
        <v/>
      </c>
      <c r="O2379" s="130" t="str">
        <f t="shared" si="225"/>
        <v/>
      </c>
      <c r="P2379" s="131" t="str">
        <f t="shared" si="226"/>
        <v/>
      </c>
      <c r="Q2379" s="135" t="str">
        <f t="shared" si="227"/>
        <v/>
      </c>
      <c r="R2379" s="103"/>
      <c r="S2379" s="102"/>
      <c r="T2379" s="102"/>
      <c r="U2379" s="102"/>
    </row>
    <row r="2380" s="93" customFormat="1" customHeight="1" spans="2:21">
      <c r="B2380" s="94"/>
      <c r="C2380" s="95"/>
      <c r="D2380" s="95"/>
      <c r="E2380" s="95"/>
      <c r="F2380" s="96"/>
      <c r="G2380" s="97"/>
      <c r="H2380" s="98"/>
      <c r="I2380" s="129" t="str">
        <f>IF(B2380="","",_xlfn.XLOOKUP(N2380,#REF!,#REF!))</f>
        <v/>
      </c>
      <c r="J2380" s="126" t="str">
        <f>IF(B2380="","",_xlfn.XLOOKUP(N2380,#REF!,冷暖工资表!B:B))</f>
        <v/>
      </c>
      <c r="K2380" s="126" t="str">
        <f t="shared" si="222"/>
        <v/>
      </c>
      <c r="L2380" s="126" t="str">
        <f t="shared" si="223"/>
        <v/>
      </c>
      <c r="M2380" s="126" t="str">
        <f>IF(Q2380="","",_xlfn.XLOOKUP(Q2380,立项!W:W,立项!H:H))</f>
        <v/>
      </c>
      <c r="N2380" s="130" t="str">
        <f t="shared" si="224"/>
        <v/>
      </c>
      <c r="O2380" s="130" t="str">
        <f t="shared" si="225"/>
        <v/>
      </c>
      <c r="P2380" s="131" t="str">
        <f t="shared" si="226"/>
        <v/>
      </c>
      <c r="Q2380" s="135" t="str">
        <f t="shared" si="227"/>
        <v/>
      </c>
      <c r="R2380" s="103"/>
      <c r="S2380" s="102"/>
      <c r="T2380" s="102"/>
      <c r="U2380" s="102"/>
    </row>
    <row r="2381" s="93" customFormat="1" customHeight="1" spans="2:21">
      <c r="B2381" s="94"/>
      <c r="C2381" s="95"/>
      <c r="D2381" s="95"/>
      <c r="E2381" s="95"/>
      <c r="F2381" s="96"/>
      <c r="G2381" s="97"/>
      <c r="H2381" s="98"/>
      <c r="I2381" s="129" t="str">
        <f>IF(B2381="","",_xlfn.XLOOKUP(N2381,#REF!,#REF!))</f>
        <v/>
      </c>
      <c r="J2381" s="126" t="str">
        <f>IF(B2381="","",_xlfn.XLOOKUP(N2381,#REF!,冷暖工资表!B:B))</f>
        <v/>
      </c>
      <c r="K2381" s="126" t="str">
        <f t="shared" si="222"/>
        <v/>
      </c>
      <c r="L2381" s="126" t="str">
        <f t="shared" si="223"/>
        <v/>
      </c>
      <c r="M2381" s="126" t="str">
        <f>IF(Q2381="","",_xlfn.XLOOKUP(Q2381,立项!W:W,立项!H:H))</f>
        <v/>
      </c>
      <c r="N2381" s="130" t="str">
        <f t="shared" si="224"/>
        <v/>
      </c>
      <c r="O2381" s="130" t="str">
        <f t="shared" si="225"/>
        <v/>
      </c>
      <c r="P2381" s="131" t="str">
        <f t="shared" si="226"/>
        <v/>
      </c>
      <c r="Q2381" s="135" t="str">
        <f t="shared" si="227"/>
        <v/>
      </c>
      <c r="R2381" s="103"/>
      <c r="S2381" s="102"/>
      <c r="T2381" s="102"/>
      <c r="U2381" s="102"/>
    </row>
    <row r="2382" s="93" customFormat="1" customHeight="1" spans="2:21">
      <c r="B2382" s="94"/>
      <c r="C2382" s="95"/>
      <c r="D2382" s="95"/>
      <c r="E2382" s="95"/>
      <c r="F2382" s="96"/>
      <c r="G2382" s="97"/>
      <c r="H2382" s="98"/>
      <c r="I2382" s="129" t="str">
        <f>IF(B2382="","",_xlfn.XLOOKUP(N2382,#REF!,#REF!))</f>
        <v/>
      </c>
      <c r="J2382" s="126" t="str">
        <f>IF(B2382="","",_xlfn.XLOOKUP(N2382,#REF!,冷暖工资表!B:B))</f>
        <v/>
      </c>
      <c r="K2382" s="126" t="str">
        <f t="shared" si="222"/>
        <v/>
      </c>
      <c r="L2382" s="126" t="str">
        <f t="shared" si="223"/>
        <v/>
      </c>
      <c r="M2382" s="126" t="str">
        <f>IF(Q2382="","",_xlfn.XLOOKUP(Q2382,立项!W:W,立项!H:H))</f>
        <v/>
      </c>
      <c r="N2382" s="130" t="str">
        <f t="shared" si="224"/>
        <v/>
      </c>
      <c r="O2382" s="130" t="str">
        <f t="shared" si="225"/>
        <v/>
      </c>
      <c r="P2382" s="131" t="str">
        <f t="shared" si="226"/>
        <v/>
      </c>
      <c r="Q2382" s="135" t="str">
        <f t="shared" si="227"/>
        <v/>
      </c>
      <c r="R2382" s="103"/>
      <c r="S2382" s="102"/>
      <c r="T2382" s="102"/>
      <c r="U2382" s="102"/>
    </row>
    <row r="2383" s="93" customFormat="1" customHeight="1" spans="2:21">
      <c r="B2383" s="94"/>
      <c r="C2383" s="95"/>
      <c r="D2383" s="95"/>
      <c r="E2383" s="95"/>
      <c r="F2383" s="96"/>
      <c r="G2383" s="97"/>
      <c r="H2383" s="98"/>
      <c r="I2383" s="129" t="str">
        <f>IF(B2383="","",_xlfn.XLOOKUP(N2383,#REF!,#REF!))</f>
        <v/>
      </c>
      <c r="J2383" s="126" t="str">
        <f>IF(B2383="","",_xlfn.XLOOKUP(N2383,#REF!,冷暖工资表!B:B))</f>
        <v/>
      </c>
      <c r="K2383" s="126" t="str">
        <f t="shared" si="222"/>
        <v/>
      </c>
      <c r="L2383" s="126" t="str">
        <f t="shared" si="223"/>
        <v/>
      </c>
      <c r="M2383" s="126" t="str">
        <f>IF(Q2383="","",_xlfn.XLOOKUP(Q2383,立项!W:W,立项!H:H))</f>
        <v/>
      </c>
      <c r="N2383" s="130" t="str">
        <f t="shared" si="224"/>
        <v/>
      </c>
      <c r="O2383" s="130" t="str">
        <f t="shared" si="225"/>
        <v/>
      </c>
      <c r="P2383" s="131" t="str">
        <f t="shared" si="226"/>
        <v/>
      </c>
      <c r="Q2383" s="135" t="str">
        <f t="shared" si="227"/>
        <v/>
      </c>
      <c r="R2383" s="103"/>
      <c r="S2383" s="102"/>
      <c r="T2383" s="102"/>
      <c r="U2383" s="102"/>
    </row>
    <row r="2384" s="93" customFormat="1" customHeight="1" spans="2:21">
      <c r="B2384" s="94"/>
      <c r="C2384" s="95"/>
      <c r="D2384" s="95"/>
      <c r="E2384" s="95"/>
      <c r="F2384" s="96"/>
      <c r="G2384" s="97"/>
      <c r="H2384" s="98"/>
      <c r="I2384" s="129" t="str">
        <f>IF(B2384="","",_xlfn.XLOOKUP(N2384,#REF!,#REF!))</f>
        <v/>
      </c>
      <c r="J2384" s="126" t="str">
        <f>IF(B2384="","",_xlfn.XLOOKUP(N2384,#REF!,冷暖工资表!B:B))</f>
        <v/>
      </c>
      <c r="K2384" s="126" t="str">
        <f t="shared" si="222"/>
        <v/>
      </c>
      <c r="L2384" s="126" t="str">
        <f t="shared" si="223"/>
        <v/>
      </c>
      <c r="M2384" s="126" t="str">
        <f>IF(Q2384="","",_xlfn.XLOOKUP(Q2384,立项!W:W,立项!H:H))</f>
        <v/>
      </c>
      <c r="N2384" s="130" t="str">
        <f t="shared" si="224"/>
        <v/>
      </c>
      <c r="O2384" s="130" t="str">
        <f t="shared" si="225"/>
        <v/>
      </c>
      <c r="P2384" s="131" t="str">
        <f t="shared" si="226"/>
        <v/>
      </c>
      <c r="Q2384" s="135" t="str">
        <f t="shared" si="227"/>
        <v/>
      </c>
      <c r="R2384" s="103"/>
      <c r="S2384" s="102"/>
      <c r="T2384" s="102"/>
      <c r="U2384" s="102"/>
    </row>
    <row r="2385" s="93" customFormat="1" customHeight="1" spans="2:21">
      <c r="B2385" s="94"/>
      <c r="C2385" s="95"/>
      <c r="D2385" s="95"/>
      <c r="E2385" s="95"/>
      <c r="F2385" s="96"/>
      <c r="G2385" s="97"/>
      <c r="H2385" s="98"/>
      <c r="I2385" s="129" t="str">
        <f>IF(B2385="","",_xlfn.XLOOKUP(N2385,#REF!,#REF!))</f>
        <v/>
      </c>
      <c r="J2385" s="126" t="str">
        <f>IF(B2385="","",_xlfn.XLOOKUP(N2385,#REF!,冷暖工资表!B:B))</f>
        <v/>
      </c>
      <c r="K2385" s="126" t="str">
        <f t="shared" si="222"/>
        <v/>
      </c>
      <c r="L2385" s="126" t="str">
        <f t="shared" si="223"/>
        <v/>
      </c>
      <c r="M2385" s="126" t="str">
        <f>IF(Q2385="","",_xlfn.XLOOKUP(Q2385,立项!W:W,立项!H:H))</f>
        <v/>
      </c>
      <c r="N2385" s="130" t="str">
        <f t="shared" si="224"/>
        <v/>
      </c>
      <c r="O2385" s="130" t="str">
        <f t="shared" si="225"/>
        <v/>
      </c>
      <c r="P2385" s="131" t="str">
        <f t="shared" si="226"/>
        <v/>
      </c>
      <c r="Q2385" s="135" t="str">
        <f t="shared" si="227"/>
        <v/>
      </c>
      <c r="R2385" s="103"/>
      <c r="S2385" s="102"/>
      <c r="T2385" s="102"/>
      <c r="U2385" s="102"/>
    </row>
    <row r="2386" s="93" customFormat="1" customHeight="1" spans="2:21">
      <c r="B2386" s="94"/>
      <c r="C2386" s="95"/>
      <c r="D2386" s="95"/>
      <c r="E2386" s="95"/>
      <c r="F2386" s="96"/>
      <c r="G2386" s="97"/>
      <c r="H2386" s="98"/>
      <c r="I2386" s="129" t="str">
        <f>IF(B2386="","",_xlfn.XLOOKUP(N2386,#REF!,#REF!))</f>
        <v/>
      </c>
      <c r="J2386" s="126" t="str">
        <f>IF(B2386="","",_xlfn.XLOOKUP(N2386,#REF!,冷暖工资表!B:B))</f>
        <v/>
      </c>
      <c r="K2386" s="126" t="str">
        <f t="shared" si="222"/>
        <v/>
      </c>
      <c r="L2386" s="126" t="str">
        <f t="shared" si="223"/>
        <v/>
      </c>
      <c r="M2386" s="126" t="str">
        <f>IF(Q2386="","",_xlfn.XLOOKUP(Q2386,立项!W:W,立项!H:H))</f>
        <v/>
      </c>
      <c r="N2386" s="130" t="str">
        <f t="shared" si="224"/>
        <v/>
      </c>
      <c r="O2386" s="130" t="str">
        <f t="shared" si="225"/>
        <v/>
      </c>
      <c r="P2386" s="131" t="str">
        <f t="shared" si="226"/>
        <v/>
      </c>
      <c r="Q2386" s="135" t="str">
        <f t="shared" si="227"/>
        <v/>
      </c>
      <c r="R2386" s="103"/>
      <c r="S2386" s="102"/>
      <c r="T2386" s="102"/>
      <c r="U2386" s="102"/>
    </row>
    <row r="2387" s="93" customFormat="1" customHeight="1" spans="2:21">
      <c r="B2387" s="94"/>
      <c r="C2387" s="95"/>
      <c r="D2387" s="95"/>
      <c r="E2387" s="95"/>
      <c r="F2387" s="96"/>
      <c r="G2387" s="97"/>
      <c r="H2387" s="98"/>
      <c r="I2387" s="129" t="str">
        <f>IF(B2387="","",_xlfn.XLOOKUP(N2387,#REF!,#REF!))</f>
        <v/>
      </c>
      <c r="J2387" s="126" t="str">
        <f>IF(B2387="","",_xlfn.XLOOKUP(N2387,#REF!,冷暖工资表!B:B))</f>
        <v/>
      </c>
      <c r="K2387" s="126" t="str">
        <f t="shared" si="222"/>
        <v/>
      </c>
      <c r="L2387" s="126" t="str">
        <f t="shared" si="223"/>
        <v/>
      </c>
      <c r="M2387" s="126" t="str">
        <f>IF(Q2387="","",_xlfn.XLOOKUP(Q2387,立项!W:W,立项!H:H))</f>
        <v/>
      </c>
      <c r="N2387" s="130" t="str">
        <f t="shared" si="224"/>
        <v/>
      </c>
      <c r="O2387" s="130" t="str">
        <f t="shared" si="225"/>
        <v/>
      </c>
      <c r="P2387" s="131" t="str">
        <f t="shared" si="226"/>
        <v/>
      </c>
      <c r="Q2387" s="135" t="str">
        <f t="shared" si="227"/>
        <v/>
      </c>
      <c r="R2387" s="103"/>
      <c r="S2387" s="102"/>
      <c r="T2387" s="102"/>
      <c r="U2387" s="102"/>
    </row>
    <row r="2388" s="93" customFormat="1" customHeight="1" spans="2:21">
      <c r="B2388" s="94"/>
      <c r="C2388" s="95"/>
      <c r="D2388" s="95"/>
      <c r="E2388" s="95"/>
      <c r="F2388" s="96"/>
      <c r="G2388" s="97"/>
      <c r="H2388" s="98"/>
      <c r="I2388" s="129" t="str">
        <f>IF(B2388="","",_xlfn.XLOOKUP(N2388,#REF!,#REF!))</f>
        <v/>
      </c>
      <c r="J2388" s="126" t="str">
        <f>IF(B2388="","",_xlfn.XLOOKUP(N2388,#REF!,冷暖工资表!B:B))</f>
        <v/>
      </c>
      <c r="K2388" s="126" t="str">
        <f t="shared" si="222"/>
        <v/>
      </c>
      <c r="L2388" s="126" t="str">
        <f t="shared" si="223"/>
        <v/>
      </c>
      <c r="M2388" s="126" t="str">
        <f>IF(Q2388="","",_xlfn.XLOOKUP(Q2388,立项!W:W,立项!H:H))</f>
        <v/>
      </c>
      <c r="N2388" s="130" t="str">
        <f t="shared" si="224"/>
        <v/>
      </c>
      <c r="O2388" s="130" t="str">
        <f t="shared" si="225"/>
        <v/>
      </c>
      <c r="P2388" s="131" t="str">
        <f t="shared" si="226"/>
        <v/>
      </c>
      <c r="Q2388" s="135" t="str">
        <f t="shared" si="227"/>
        <v/>
      </c>
      <c r="R2388" s="103"/>
      <c r="S2388" s="102"/>
      <c r="T2388" s="102"/>
      <c r="U2388" s="102"/>
    </row>
    <row r="2389" s="93" customFormat="1" customHeight="1" spans="2:21">
      <c r="B2389" s="94"/>
      <c r="C2389" s="95"/>
      <c r="D2389" s="95"/>
      <c r="E2389" s="95"/>
      <c r="F2389" s="96"/>
      <c r="G2389" s="97"/>
      <c r="H2389" s="98"/>
      <c r="I2389" s="129" t="str">
        <f>IF(B2389="","",_xlfn.XLOOKUP(N2389,#REF!,#REF!))</f>
        <v/>
      </c>
      <c r="J2389" s="126" t="str">
        <f>IF(B2389="","",_xlfn.XLOOKUP(N2389,#REF!,冷暖工资表!B:B))</f>
        <v/>
      </c>
      <c r="K2389" s="126" t="str">
        <f t="shared" si="222"/>
        <v/>
      </c>
      <c r="L2389" s="126" t="str">
        <f t="shared" si="223"/>
        <v/>
      </c>
      <c r="M2389" s="126" t="str">
        <f>IF(Q2389="","",_xlfn.XLOOKUP(Q2389,立项!W:W,立项!H:H))</f>
        <v/>
      </c>
      <c r="N2389" s="130" t="str">
        <f t="shared" si="224"/>
        <v/>
      </c>
      <c r="O2389" s="130" t="str">
        <f t="shared" si="225"/>
        <v/>
      </c>
      <c r="P2389" s="131" t="str">
        <f t="shared" si="226"/>
        <v/>
      </c>
      <c r="Q2389" s="135" t="str">
        <f t="shared" si="227"/>
        <v/>
      </c>
      <c r="R2389" s="103"/>
      <c r="S2389" s="102"/>
      <c r="T2389" s="102"/>
      <c r="U2389" s="102"/>
    </row>
    <row r="2390" s="93" customFormat="1" customHeight="1" spans="2:21">
      <c r="B2390" s="94"/>
      <c r="C2390" s="95"/>
      <c r="D2390" s="95"/>
      <c r="E2390" s="95"/>
      <c r="F2390" s="96"/>
      <c r="G2390" s="97"/>
      <c r="H2390" s="98"/>
      <c r="I2390" s="129" t="str">
        <f>IF(B2390="","",_xlfn.XLOOKUP(N2390,#REF!,#REF!))</f>
        <v/>
      </c>
      <c r="J2390" s="126" t="str">
        <f>IF(B2390="","",_xlfn.XLOOKUP(N2390,#REF!,冷暖工资表!B:B))</f>
        <v/>
      </c>
      <c r="K2390" s="126" t="str">
        <f t="shared" si="222"/>
        <v/>
      </c>
      <c r="L2390" s="126" t="str">
        <f t="shared" si="223"/>
        <v/>
      </c>
      <c r="M2390" s="126" t="str">
        <f>IF(Q2390="","",_xlfn.XLOOKUP(Q2390,立项!W:W,立项!H:H))</f>
        <v/>
      </c>
      <c r="N2390" s="130" t="str">
        <f t="shared" si="224"/>
        <v/>
      </c>
      <c r="O2390" s="130" t="str">
        <f t="shared" si="225"/>
        <v/>
      </c>
      <c r="P2390" s="131" t="str">
        <f t="shared" si="226"/>
        <v/>
      </c>
      <c r="Q2390" s="135" t="str">
        <f t="shared" si="227"/>
        <v/>
      </c>
      <c r="R2390" s="103"/>
      <c r="S2390" s="102"/>
      <c r="T2390" s="102"/>
      <c r="U2390" s="102"/>
    </row>
    <row r="2391" s="93" customFormat="1" customHeight="1" spans="2:21">
      <c r="B2391" s="94"/>
      <c r="C2391" s="95"/>
      <c r="D2391" s="95"/>
      <c r="E2391" s="95"/>
      <c r="F2391" s="96"/>
      <c r="G2391" s="97"/>
      <c r="H2391" s="98"/>
      <c r="I2391" s="129" t="str">
        <f>IF(B2391="","",_xlfn.XLOOKUP(N2391,#REF!,#REF!))</f>
        <v/>
      </c>
      <c r="J2391" s="126" t="str">
        <f>IF(B2391="","",_xlfn.XLOOKUP(N2391,#REF!,冷暖工资表!B:B))</f>
        <v/>
      </c>
      <c r="K2391" s="126" t="str">
        <f t="shared" si="222"/>
        <v/>
      </c>
      <c r="L2391" s="126" t="str">
        <f t="shared" si="223"/>
        <v/>
      </c>
      <c r="M2391" s="126" t="str">
        <f>IF(Q2391="","",_xlfn.XLOOKUP(Q2391,立项!W:W,立项!H:H))</f>
        <v/>
      </c>
      <c r="N2391" s="130" t="str">
        <f t="shared" si="224"/>
        <v/>
      </c>
      <c r="O2391" s="130" t="str">
        <f t="shared" si="225"/>
        <v/>
      </c>
      <c r="P2391" s="131" t="str">
        <f t="shared" si="226"/>
        <v/>
      </c>
      <c r="Q2391" s="135" t="str">
        <f t="shared" si="227"/>
        <v/>
      </c>
      <c r="R2391" s="103"/>
      <c r="S2391" s="102"/>
      <c r="T2391" s="102"/>
      <c r="U2391" s="102"/>
    </row>
    <row r="2392" s="93" customFormat="1" customHeight="1" spans="2:21">
      <c r="B2392" s="94"/>
      <c r="C2392" s="95"/>
      <c r="D2392" s="95"/>
      <c r="E2392" s="95"/>
      <c r="F2392" s="96"/>
      <c r="G2392" s="97"/>
      <c r="H2392" s="98"/>
      <c r="I2392" s="129" t="str">
        <f>IF(B2392="","",_xlfn.XLOOKUP(N2392,#REF!,#REF!))</f>
        <v/>
      </c>
      <c r="J2392" s="126" t="str">
        <f>IF(B2392="","",_xlfn.XLOOKUP(N2392,#REF!,冷暖工资表!B:B))</f>
        <v/>
      </c>
      <c r="K2392" s="126" t="str">
        <f t="shared" si="222"/>
        <v/>
      </c>
      <c r="L2392" s="126" t="str">
        <f t="shared" si="223"/>
        <v/>
      </c>
      <c r="M2392" s="126" t="str">
        <f>IF(Q2392="","",_xlfn.XLOOKUP(Q2392,立项!W:W,立项!H:H))</f>
        <v/>
      </c>
      <c r="N2392" s="130" t="str">
        <f t="shared" si="224"/>
        <v/>
      </c>
      <c r="O2392" s="130" t="str">
        <f t="shared" si="225"/>
        <v/>
      </c>
      <c r="P2392" s="131" t="str">
        <f t="shared" si="226"/>
        <v/>
      </c>
      <c r="Q2392" s="135" t="str">
        <f t="shared" si="227"/>
        <v/>
      </c>
      <c r="R2392" s="103"/>
      <c r="S2392" s="102"/>
      <c r="T2392" s="102"/>
      <c r="U2392" s="102"/>
    </row>
    <row r="2393" s="93" customFormat="1" customHeight="1" spans="2:21">
      <c r="B2393" s="94"/>
      <c r="C2393" s="95"/>
      <c r="D2393" s="95"/>
      <c r="E2393" s="95"/>
      <c r="F2393" s="96"/>
      <c r="G2393" s="97"/>
      <c r="H2393" s="98"/>
      <c r="I2393" s="129" t="str">
        <f>IF(B2393="","",_xlfn.XLOOKUP(N2393,#REF!,#REF!))</f>
        <v/>
      </c>
      <c r="J2393" s="126" t="str">
        <f>IF(B2393="","",_xlfn.XLOOKUP(N2393,#REF!,冷暖工资表!B:B))</f>
        <v/>
      </c>
      <c r="K2393" s="126" t="str">
        <f t="shared" si="222"/>
        <v/>
      </c>
      <c r="L2393" s="126" t="str">
        <f t="shared" si="223"/>
        <v/>
      </c>
      <c r="M2393" s="126" t="str">
        <f>IF(Q2393="","",_xlfn.XLOOKUP(Q2393,立项!W:W,立项!H:H))</f>
        <v/>
      </c>
      <c r="N2393" s="130" t="str">
        <f t="shared" si="224"/>
        <v/>
      </c>
      <c r="O2393" s="130" t="str">
        <f t="shared" si="225"/>
        <v/>
      </c>
      <c r="P2393" s="131" t="str">
        <f t="shared" si="226"/>
        <v/>
      </c>
      <c r="Q2393" s="135" t="str">
        <f t="shared" si="227"/>
        <v/>
      </c>
      <c r="R2393" s="103"/>
      <c r="S2393" s="102"/>
      <c r="T2393" s="102"/>
      <c r="U2393" s="102"/>
    </row>
    <row r="2394" s="93" customFormat="1" customHeight="1" spans="2:21">
      <c r="B2394" s="94"/>
      <c r="C2394" s="95"/>
      <c r="D2394" s="95"/>
      <c r="E2394" s="95"/>
      <c r="F2394" s="96"/>
      <c r="G2394" s="97"/>
      <c r="H2394" s="98"/>
      <c r="I2394" s="129" t="str">
        <f>IF(B2394="","",_xlfn.XLOOKUP(N2394,#REF!,#REF!))</f>
        <v/>
      </c>
      <c r="J2394" s="126" t="str">
        <f>IF(B2394="","",_xlfn.XLOOKUP(N2394,#REF!,冷暖工资表!B:B))</f>
        <v/>
      </c>
      <c r="K2394" s="126" t="str">
        <f t="shared" si="222"/>
        <v/>
      </c>
      <c r="L2394" s="126" t="str">
        <f t="shared" si="223"/>
        <v/>
      </c>
      <c r="M2394" s="126" t="str">
        <f>IF(Q2394="","",_xlfn.XLOOKUP(Q2394,立项!W:W,立项!H:H))</f>
        <v/>
      </c>
      <c r="N2394" s="130" t="str">
        <f t="shared" si="224"/>
        <v/>
      </c>
      <c r="O2394" s="130" t="str">
        <f t="shared" si="225"/>
        <v/>
      </c>
      <c r="P2394" s="131" t="str">
        <f t="shared" si="226"/>
        <v/>
      </c>
      <c r="Q2394" s="135" t="str">
        <f t="shared" si="227"/>
        <v/>
      </c>
      <c r="R2394" s="103"/>
      <c r="S2394" s="102"/>
      <c r="T2394" s="102"/>
      <c r="U2394" s="102"/>
    </row>
    <row r="2395" s="93" customFormat="1" customHeight="1" spans="2:21">
      <c r="B2395" s="94"/>
      <c r="C2395" s="95"/>
      <c r="D2395" s="95"/>
      <c r="E2395" s="95"/>
      <c r="F2395" s="96"/>
      <c r="G2395" s="97"/>
      <c r="H2395" s="98"/>
      <c r="I2395" s="129" t="str">
        <f>IF(B2395="","",_xlfn.XLOOKUP(N2395,#REF!,#REF!))</f>
        <v/>
      </c>
      <c r="J2395" s="126" t="str">
        <f>IF(B2395="","",_xlfn.XLOOKUP(N2395,#REF!,冷暖工资表!B:B))</f>
        <v/>
      </c>
      <c r="K2395" s="126" t="str">
        <f t="shared" si="222"/>
        <v/>
      </c>
      <c r="L2395" s="126" t="str">
        <f t="shared" si="223"/>
        <v/>
      </c>
      <c r="M2395" s="126" t="str">
        <f>IF(Q2395="","",_xlfn.XLOOKUP(Q2395,立项!W:W,立项!H:H))</f>
        <v/>
      </c>
      <c r="N2395" s="130" t="str">
        <f t="shared" si="224"/>
        <v/>
      </c>
      <c r="O2395" s="130" t="str">
        <f t="shared" si="225"/>
        <v/>
      </c>
      <c r="P2395" s="131" t="str">
        <f t="shared" si="226"/>
        <v/>
      </c>
      <c r="Q2395" s="135" t="str">
        <f t="shared" si="227"/>
        <v/>
      </c>
      <c r="R2395" s="103"/>
      <c r="S2395" s="102"/>
      <c r="T2395" s="102"/>
      <c r="U2395" s="102"/>
    </row>
    <row r="2396" s="93" customFormat="1" customHeight="1" spans="2:21">
      <c r="B2396" s="94"/>
      <c r="C2396" s="95"/>
      <c r="D2396" s="95"/>
      <c r="E2396" s="95"/>
      <c r="F2396" s="96"/>
      <c r="G2396" s="97"/>
      <c r="H2396" s="98"/>
      <c r="I2396" s="129" t="str">
        <f>IF(B2396="","",_xlfn.XLOOKUP(N2396,#REF!,#REF!))</f>
        <v/>
      </c>
      <c r="J2396" s="126" t="str">
        <f>IF(B2396="","",_xlfn.XLOOKUP(N2396,#REF!,冷暖工资表!B:B))</f>
        <v/>
      </c>
      <c r="K2396" s="126" t="str">
        <f t="shared" si="222"/>
        <v/>
      </c>
      <c r="L2396" s="126" t="str">
        <f t="shared" si="223"/>
        <v/>
      </c>
      <c r="M2396" s="126" t="str">
        <f>IF(Q2396="","",_xlfn.XLOOKUP(Q2396,立项!W:W,立项!H:H))</f>
        <v/>
      </c>
      <c r="N2396" s="130" t="str">
        <f t="shared" si="224"/>
        <v/>
      </c>
      <c r="O2396" s="130" t="str">
        <f t="shared" si="225"/>
        <v/>
      </c>
      <c r="P2396" s="131" t="str">
        <f t="shared" si="226"/>
        <v/>
      </c>
      <c r="Q2396" s="135" t="str">
        <f t="shared" si="227"/>
        <v/>
      </c>
      <c r="R2396" s="103"/>
      <c r="S2396" s="102"/>
      <c r="T2396" s="102"/>
      <c r="U2396" s="102"/>
    </row>
    <row r="2397" s="93" customFormat="1" customHeight="1" spans="2:21">
      <c r="B2397" s="94"/>
      <c r="C2397" s="95"/>
      <c r="D2397" s="95"/>
      <c r="E2397" s="95"/>
      <c r="F2397" s="96"/>
      <c r="G2397" s="97"/>
      <c r="H2397" s="98"/>
      <c r="I2397" s="129" t="str">
        <f>IF(B2397="","",_xlfn.XLOOKUP(N2397,#REF!,#REF!))</f>
        <v/>
      </c>
      <c r="J2397" s="126" t="str">
        <f>IF(B2397="","",_xlfn.XLOOKUP(N2397,#REF!,冷暖工资表!B:B))</f>
        <v/>
      </c>
      <c r="K2397" s="126" t="str">
        <f t="shared" si="222"/>
        <v/>
      </c>
      <c r="L2397" s="126" t="str">
        <f t="shared" si="223"/>
        <v/>
      </c>
      <c r="M2397" s="126" t="str">
        <f>IF(Q2397="","",_xlfn.XLOOKUP(Q2397,立项!W:W,立项!H:H))</f>
        <v/>
      </c>
      <c r="N2397" s="130" t="str">
        <f t="shared" si="224"/>
        <v/>
      </c>
      <c r="O2397" s="130" t="str">
        <f t="shared" si="225"/>
        <v/>
      </c>
      <c r="P2397" s="131" t="str">
        <f t="shared" si="226"/>
        <v/>
      </c>
      <c r="Q2397" s="135" t="str">
        <f t="shared" si="227"/>
        <v/>
      </c>
      <c r="R2397" s="103"/>
      <c r="S2397" s="102"/>
      <c r="T2397" s="102"/>
      <c r="U2397" s="102"/>
    </row>
    <row r="2398" s="93" customFormat="1" customHeight="1" spans="2:21">
      <c r="B2398" s="94"/>
      <c r="C2398" s="95"/>
      <c r="D2398" s="95"/>
      <c r="E2398" s="95"/>
      <c r="F2398" s="96"/>
      <c r="G2398" s="97"/>
      <c r="H2398" s="98"/>
      <c r="I2398" s="129" t="str">
        <f>IF(B2398="","",_xlfn.XLOOKUP(N2398,#REF!,#REF!))</f>
        <v/>
      </c>
      <c r="J2398" s="126" t="str">
        <f>IF(B2398="","",_xlfn.XLOOKUP(N2398,#REF!,冷暖工资表!B:B))</f>
        <v/>
      </c>
      <c r="K2398" s="126" t="str">
        <f t="shared" si="222"/>
        <v/>
      </c>
      <c r="L2398" s="126" t="str">
        <f t="shared" si="223"/>
        <v/>
      </c>
      <c r="M2398" s="126" t="str">
        <f>IF(Q2398="","",_xlfn.XLOOKUP(Q2398,立项!W:W,立项!H:H))</f>
        <v/>
      </c>
      <c r="N2398" s="130" t="str">
        <f t="shared" si="224"/>
        <v/>
      </c>
      <c r="O2398" s="130" t="str">
        <f t="shared" si="225"/>
        <v/>
      </c>
      <c r="P2398" s="131" t="str">
        <f t="shared" si="226"/>
        <v/>
      </c>
      <c r="Q2398" s="135" t="str">
        <f t="shared" si="227"/>
        <v/>
      </c>
      <c r="R2398" s="103"/>
      <c r="S2398" s="102"/>
      <c r="T2398" s="102"/>
      <c r="U2398" s="102"/>
    </row>
    <row r="2399" s="93" customFormat="1" customHeight="1" spans="2:21">
      <c r="B2399" s="94"/>
      <c r="C2399" s="95"/>
      <c r="D2399" s="95"/>
      <c r="E2399" s="95"/>
      <c r="F2399" s="96"/>
      <c r="G2399" s="97"/>
      <c r="H2399" s="98"/>
      <c r="I2399" s="129" t="str">
        <f>IF(B2399="","",_xlfn.XLOOKUP(N2399,#REF!,#REF!))</f>
        <v/>
      </c>
      <c r="J2399" s="126" t="str">
        <f>IF(B2399="","",_xlfn.XLOOKUP(N2399,#REF!,冷暖工资表!B:B))</f>
        <v/>
      </c>
      <c r="K2399" s="126" t="str">
        <f t="shared" si="222"/>
        <v/>
      </c>
      <c r="L2399" s="126" t="str">
        <f t="shared" si="223"/>
        <v/>
      </c>
      <c r="M2399" s="126" t="str">
        <f>IF(Q2399="","",_xlfn.XLOOKUP(Q2399,立项!W:W,立项!H:H))</f>
        <v/>
      </c>
      <c r="N2399" s="130" t="str">
        <f t="shared" si="224"/>
        <v/>
      </c>
      <c r="O2399" s="130" t="str">
        <f t="shared" si="225"/>
        <v/>
      </c>
      <c r="P2399" s="131" t="str">
        <f t="shared" si="226"/>
        <v/>
      </c>
      <c r="Q2399" s="135" t="str">
        <f t="shared" si="227"/>
        <v/>
      </c>
      <c r="R2399" s="103"/>
      <c r="S2399" s="102"/>
      <c r="T2399" s="102"/>
      <c r="U2399" s="102"/>
    </row>
    <row r="2400" s="93" customFormat="1" customHeight="1" spans="2:21">
      <c r="B2400" s="94"/>
      <c r="C2400" s="95"/>
      <c r="D2400" s="95"/>
      <c r="E2400" s="95"/>
      <c r="F2400" s="96"/>
      <c r="G2400" s="97"/>
      <c r="H2400" s="98"/>
      <c r="I2400" s="129" t="str">
        <f>IF(B2400="","",_xlfn.XLOOKUP(N2400,#REF!,#REF!))</f>
        <v/>
      </c>
      <c r="J2400" s="126" t="str">
        <f>IF(B2400="","",_xlfn.XLOOKUP(N2400,#REF!,冷暖工资表!B:B))</f>
        <v/>
      </c>
      <c r="K2400" s="126" t="str">
        <f t="shared" si="222"/>
        <v/>
      </c>
      <c r="L2400" s="126" t="str">
        <f t="shared" si="223"/>
        <v/>
      </c>
      <c r="M2400" s="126" t="str">
        <f>IF(Q2400="","",_xlfn.XLOOKUP(Q2400,立项!W:W,立项!H:H))</f>
        <v/>
      </c>
      <c r="N2400" s="130" t="str">
        <f t="shared" si="224"/>
        <v/>
      </c>
      <c r="O2400" s="130" t="str">
        <f t="shared" si="225"/>
        <v/>
      </c>
      <c r="P2400" s="131" t="str">
        <f t="shared" si="226"/>
        <v/>
      </c>
      <c r="Q2400" s="135" t="str">
        <f t="shared" si="227"/>
        <v/>
      </c>
      <c r="R2400" s="103"/>
      <c r="S2400" s="102"/>
      <c r="T2400" s="102"/>
      <c r="U2400" s="102"/>
    </row>
    <row r="2401" s="93" customFormat="1" customHeight="1" spans="2:21">
      <c r="B2401" s="94"/>
      <c r="C2401" s="95"/>
      <c r="D2401" s="95"/>
      <c r="E2401" s="95"/>
      <c r="F2401" s="96"/>
      <c r="G2401" s="97"/>
      <c r="H2401" s="98"/>
      <c r="I2401" s="129" t="str">
        <f>IF(B2401="","",_xlfn.XLOOKUP(N2401,#REF!,#REF!))</f>
        <v/>
      </c>
      <c r="J2401" s="126" t="str">
        <f>IF(B2401="","",_xlfn.XLOOKUP(N2401,#REF!,冷暖工资表!B:B))</f>
        <v/>
      </c>
      <c r="K2401" s="126" t="str">
        <f t="shared" si="222"/>
        <v/>
      </c>
      <c r="L2401" s="126" t="str">
        <f t="shared" si="223"/>
        <v/>
      </c>
      <c r="M2401" s="126" t="str">
        <f>IF(Q2401="","",_xlfn.XLOOKUP(Q2401,立项!W:W,立项!H:H))</f>
        <v/>
      </c>
      <c r="N2401" s="130" t="str">
        <f t="shared" si="224"/>
        <v/>
      </c>
      <c r="O2401" s="130" t="str">
        <f t="shared" si="225"/>
        <v/>
      </c>
      <c r="P2401" s="131" t="str">
        <f t="shared" si="226"/>
        <v/>
      </c>
      <c r="Q2401" s="135" t="str">
        <f t="shared" si="227"/>
        <v/>
      </c>
      <c r="R2401" s="103"/>
      <c r="S2401" s="102"/>
      <c r="T2401" s="102"/>
      <c r="U2401" s="102"/>
    </row>
    <row r="2402" s="93" customFormat="1" customHeight="1" spans="2:21">
      <c r="B2402" s="94"/>
      <c r="C2402" s="95"/>
      <c r="D2402" s="95"/>
      <c r="E2402" s="95"/>
      <c r="F2402" s="96"/>
      <c r="G2402" s="97"/>
      <c r="H2402" s="98"/>
      <c r="I2402" s="129" t="str">
        <f>IF(B2402="","",_xlfn.XLOOKUP(N2402,#REF!,#REF!))</f>
        <v/>
      </c>
      <c r="J2402" s="126" t="str">
        <f>IF(B2402="","",_xlfn.XLOOKUP(N2402,#REF!,冷暖工资表!B:B))</f>
        <v/>
      </c>
      <c r="K2402" s="126" t="str">
        <f t="shared" si="222"/>
        <v/>
      </c>
      <c r="L2402" s="126" t="str">
        <f t="shared" si="223"/>
        <v/>
      </c>
      <c r="M2402" s="126" t="str">
        <f>IF(Q2402="","",_xlfn.XLOOKUP(Q2402,立项!W:W,立项!H:H))</f>
        <v/>
      </c>
      <c r="N2402" s="130" t="str">
        <f t="shared" si="224"/>
        <v/>
      </c>
      <c r="O2402" s="130" t="str">
        <f t="shared" si="225"/>
        <v/>
      </c>
      <c r="P2402" s="131" t="str">
        <f t="shared" si="226"/>
        <v/>
      </c>
      <c r="Q2402" s="135" t="str">
        <f t="shared" si="227"/>
        <v/>
      </c>
      <c r="R2402" s="103"/>
      <c r="S2402" s="102"/>
      <c r="T2402" s="102"/>
      <c r="U2402" s="102"/>
    </row>
    <row r="2403" s="93" customFormat="1" customHeight="1" spans="2:21">
      <c r="B2403" s="94"/>
      <c r="C2403" s="95"/>
      <c r="D2403" s="95"/>
      <c r="E2403" s="95"/>
      <c r="F2403" s="96"/>
      <c r="G2403" s="97"/>
      <c r="H2403" s="98"/>
      <c r="I2403" s="129" t="str">
        <f>IF(B2403="","",_xlfn.XLOOKUP(N2403,#REF!,#REF!))</f>
        <v/>
      </c>
      <c r="J2403" s="126" t="str">
        <f>IF(B2403="","",_xlfn.XLOOKUP(N2403,#REF!,冷暖工资表!B:B))</f>
        <v/>
      </c>
      <c r="K2403" s="126" t="str">
        <f t="shared" si="222"/>
        <v/>
      </c>
      <c r="L2403" s="126" t="str">
        <f t="shared" si="223"/>
        <v/>
      </c>
      <c r="M2403" s="126" t="str">
        <f>IF(Q2403="","",_xlfn.XLOOKUP(Q2403,立项!W:W,立项!H:H))</f>
        <v/>
      </c>
      <c r="N2403" s="130" t="str">
        <f t="shared" si="224"/>
        <v/>
      </c>
      <c r="O2403" s="130" t="str">
        <f t="shared" si="225"/>
        <v/>
      </c>
      <c r="P2403" s="131" t="str">
        <f t="shared" si="226"/>
        <v/>
      </c>
      <c r="Q2403" s="135" t="str">
        <f t="shared" si="227"/>
        <v/>
      </c>
      <c r="R2403" s="103"/>
      <c r="S2403" s="102"/>
      <c r="T2403" s="102"/>
      <c r="U2403" s="102"/>
    </row>
    <row r="2404" s="93" customFormat="1" customHeight="1" spans="2:21">
      <c r="B2404" s="94"/>
      <c r="C2404" s="95"/>
      <c r="D2404" s="95"/>
      <c r="E2404" s="95"/>
      <c r="F2404" s="96"/>
      <c r="G2404" s="97"/>
      <c r="H2404" s="98"/>
      <c r="I2404" s="129" t="str">
        <f>IF(B2404="","",_xlfn.XLOOKUP(N2404,#REF!,#REF!))</f>
        <v/>
      </c>
      <c r="J2404" s="126" t="str">
        <f>IF(B2404="","",_xlfn.XLOOKUP(N2404,#REF!,冷暖工资表!B:B))</f>
        <v/>
      </c>
      <c r="K2404" s="126" t="str">
        <f t="shared" si="222"/>
        <v/>
      </c>
      <c r="L2404" s="126" t="str">
        <f t="shared" si="223"/>
        <v/>
      </c>
      <c r="M2404" s="126" t="str">
        <f>IF(Q2404="","",_xlfn.XLOOKUP(Q2404,立项!W:W,立项!H:H))</f>
        <v/>
      </c>
      <c r="N2404" s="130" t="str">
        <f t="shared" si="224"/>
        <v/>
      </c>
      <c r="O2404" s="130" t="str">
        <f t="shared" si="225"/>
        <v/>
      </c>
      <c r="P2404" s="131" t="str">
        <f t="shared" si="226"/>
        <v/>
      </c>
      <c r="Q2404" s="135" t="str">
        <f t="shared" si="227"/>
        <v/>
      </c>
      <c r="R2404" s="103"/>
      <c r="S2404" s="102"/>
      <c r="T2404" s="102"/>
      <c r="U2404" s="102"/>
    </row>
    <row r="2405" s="93" customFormat="1" customHeight="1" spans="2:21">
      <c r="B2405" s="94"/>
      <c r="C2405" s="95"/>
      <c r="D2405" s="95"/>
      <c r="E2405" s="95"/>
      <c r="F2405" s="96"/>
      <c r="G2405" s="97"/>
      <c r="H2405" s="98"/>
      <c r="I2405" s="129" t="str">
        <f>IF(B2405="","",_xlfn.XLOOKUP(N2405,#REF!,#REF!))</f>
        <v/>
      </c>
      <c r="J2405" s="126" t="str">
        <f>IF(B2405="","",_xlfn.XLOOKUP(N2405,#REF!,冷暖工资表!B:B))</f>
        <v/>
      </c>
      <c r="K2405" s="126" t="str">
        <f t="shared" si="222"/>
        <v/>
      </c>
      <c r="L2405" s="126" t="str">
        <f t="shared" si="223"/>
        <v/>
      </c>
      <c r="M2405" s="126" t="str">
        <f>IF(Q2405="","",_xlfn.XLOOKUP(Q2405,立项!W:W,立项!H:H))</f>
        <v/>
      </c>
      <c r="N2405" s="130" t="str">
        <f t="shared" si="224"/>
        <v/>
      </c>
      <c r="O2405" s="130" t="str">
        <f t="shared" si="225"/>
        <v/>
      </c>
      <c r="P2405" s="131" t="str">
        <f t="shared" si="226"/>
        <v/>
      </c>
      <c r="Q2405" s="135" t="str">
        <f t="shared" si="227"/>
        <v/>
      </c>
      <c r="R2405" s="103"/>
      <c r="S2405" s="102"/>
      <c r="T2405" s="102"/>
      <c r="U2405" s="102"/>
    </row>
    <row r="2406" s="93" customFormat="1" customHeight="1" spans="2:21">
      <c r="B2406" s="94"/>
      <c r="C2406" s="95"/>
      <c r="D2406" s="95"/>
      <c r="E2406" s="95"/>
      <c r="F2406" s="96"/>
      <c r="G2406" s="97"/>
      <c r="H2406" s="98"/>
      <c r="I2406" s="129" t="str">
        <f>IF(B2406="","",_xlfn.XLOOKUP(N2406,#REF!,#REF!))</f>
        <v/>
      </c>
      <c r="J2406" s="126" t="str">
        <f>IF(B2406="","",_xlfn.XLOOKUP(N2406,#REF!,冷暖工资表!B:B))</f>
        <v/>
      </c>
      <c r="K2406" s="126" t="str">
        <f t="shared" si="222"/>
        <v/>
      </c>
      <c r="L2406" s="126" t="str">
        <f t="shared" si="223"/>
        <v/>
      </c>
      <c r="M2406" s="126" t="str">
        <f>IF(Q2406="","",_xlfn.XLOOKUP(Q2406,立项!W:W,立项!H:H))</f>
        <v/>
      </c>
      <c r="N2406" s="130" t="str">
        <f t="shared" si="224"/>
        <v/>
      </c>
      <c r="O2406" s="130" t="str">
        <f t="shared" si="225"/>
        <v/>
      </c>
      <c r="P2406" s="131" t="str">
        <f t="shared" si="226"/>
        <v/>
      </c>
      <c r="Q2406" s="135" t="str">
        <f t="shared" si="227"/>
        <v/>
      </c>
      <c r="R2406" s="103"/>
      <c r="S2406" s="102"/>
      <c r="T2406" s="102"/>
      <c r="U2406" s="102"/>
    </row>
    <row r="2407" s="93" customFormat="1" customHeight="1" spans="2:21">
      <c r="B2407" s="94"/>
      <c r="C2407" s="95"/>
      <c r="D2407" s="95"/>
      <c r="E2407" s="95"/>
      <c r="F2407" s="96"/>
      <c r="G2407" s="97"/>
      <c r="H2407" s="98"/>
      <c r="I2407" s="129" t="str">
        <f>IF(B2407="","",_xlfn.XLOOKUP(N2407,#REF!,#REF!))</f>
        <v/>
      </c>
      <c r="J2407" s="126" t="str">
        <f>IF(B2407="","",_xlfn.XLOOKUP(N2407,#REF!,冷暖工资表!B:B))</f>
        <v/>
      </c>
      <c r="K2407" s="126" t="str">
        <f t="shared" si="222"/>
        <v/>
      </c>
      <c r="L2407" s="126" t="str">
        <f t="shared" si="223"/>
        <v/>
      </c>
      <c r="M2407" s="126" t="str">
        <f>IF(Q2407="","",_xlfn.XLOOKUP(Q2407,立项!W:W,立项!H:H))</f>
        <v/>
      </c>
      <c r="N2407" s="130" t="str">
        <f t="shared" si="224"/>
        <v/>
      </c>
      <c r="O2407" s="130" t="str">
        <f t="shared" si="225"/>
        <v/>
      </c>
      <c r="P2407" s="131" t="str">
        <f t="shared" si="226"/>
        <v/>
      </c>
      <c r="Q2407" s="135" t="str">
        <f t="shared" si="227"/>
        <v/>
      </c>
      <c r="R2407" s="103"/>
      <c r="S2407" s="102"/>
      <c r="T2407" s="102"/>
      <c r="U2407" s="102"/>
    </row>
    <row r="2408" s="93" customFormat="1" customHeight="1" spans="2:21">
      <c r="B2408" s="94"/>
      <c r="C2408" s="95"/>
      <c r="D2408" s="95"/>
      <c r="E2408" s="95"/>
      <c r="F2408" s="96"/>
      <c r="G2408" s="97"/>
      <c r="H2408" s="98"/>
      <c r="I2408" s="129" t="str">
        <f>IF(B2408="","",_xlfn.XLOOKUP(N2408,#REF!,#REF!))</f>
        <v/>
      </c>
      <c r="J2408" s="126" t="str">
        <f>IF(B2408="","",_xlfn.XLOOKUP(N2408,#REF!,冷暖工资表!B:B))</f>
        <v/>
      </c>
      <c r="K2408" s="126" t="str">
        <f t="shared" si="222"/>
        <v/>
      </c>
      <c r="L2408" s="126" t="str">
        <f t="shared" si="223"/>
        <v/>
      </c>
      <c r="M2408" s="126" t="str">
        <f>IF(Q2408="","",_xlfn.XLOOKUP(Q2408,立项!W:W,立项!H:H))</f>
        <v/>
      </c>
      <c r="N2408" s="130" t="str">
        <f t="shared" si="224"/>
        <v/>
      </c>
      <c r="O2408" s="130" t="str">
        <f t="shared" si="225"/>
        <v/>
      </c>
      <c r="P2408" s="131" t="str">
        <f t="shared" si="226"/>
        <v/>
      </c>
      <c r="Q2408" s="135" t="str">
        <f t="shared" si="227"/>
        <v/>
      </c>
      <c r="R2408" s="103"/>
      <c r="S2408" s="102"/>
      <c r="T2408" s="102"/>
      <c r="U2408" s="102"/>
    </row>
    <row r="2409" s="93" customFormat="1" customHeight="1" spans="2:21">
      <c r="B2409" s="94"/>
      <c r="C2409" s="95"/>
      <c r="D2409" s="95"/>
      <c r="E2409" s="95"/>
      <c r="F2409" s="96"/>
      <c r="G2409" s="97"/>
      <c r="H2409" s="98"/>
      <c r="I2409" s="129" t="str">
        <f>IF(B2409="","",_xlfn.XLOOKUP(N2409,#REF!,#REF!))</f>
        <v/>
      </c>
      <c r="J2409" s="126" t="str">
        <f>IF(B2409="","",_xlfn.XLOOKUP(N2409,#REF!,冷暖工资表!B:B))</f>
        <v/>
      </c>
      <c r="K2409" s="126" t="str">
        <f t="shared" si="222"/>
        <v/>
      </c>
      <c r="L2409" s="126" t="str">
        <f t="shared" si="223"/>
        <v/>
      </c>
      <c r="M2409" s="126" t="str">
        <f>IF(Q2409="","",_xlfn.XLOOKUP(Q2409,立项!W:W,立项!H:H))</f>
        <v/>
      </c>
      <c r="N2409" s="130" t="str">
        <f t="shared" si="224"/>
        <v/>
      </c>
      <c r="O2409" s="130" t="str">
        <f t="shared" si="225"/>
        <v/>
      </c>
      <c r="P2409" s="131" t="str">
        <f t="shared" si="226"/>
        <v/>
      </c>
      <c r="Q2409" s="135" t="str">
        <f t="shared" si="227"/>
        <v/>
      </c>
      <c r="R2409" s="103"/>
      <c r="S2409" s="102"/>
      <c r="T2409" s="102"/>
      <c r="U2409" s="102"/>
    </row>
    <row r="2410" s="93" customFormat="1" customHeight="1" spans="2:21">
      <c r="B2410" s="94"/>
      <c r="C2410" s="95"/>
      <c r="D2410" s="95"/>
      <c r="E2410" s="95"/>
      <c r="F2410" s="96"/>
      <c r="G2410" s="97"/>
      <c r="H2410" s="98"/>
      <c r="I2410" s="129" t="str">
        <f>IF(B2410="","",_xlfn.XLOOKUP(N2410,#REF!,#REF!))</f>
        <v/>
      </c>
      <c r="J2410" s="126" t="str">
        <f>IF(B2410="","",_xlfn.XLOOKUP(N2410,#REF!,冷暖工资表!B:B))</f>
        <v/>
      </c>
      <c r="K2410" s="126" t="str">
        <f t="shared" si="222"/>
        <v/>
      </c>
      <c r="L2410" s="126" t="str">
        <f t="shared" si="223"/>
        <v/>
      </c>
      <c r="M2410" s="126" t="str">
        <f>IF(Q2410="","",_xlfn.XLOOKUP(Q2410,立项!W:W,立项!H:H))</f>
        <v/>
      </c>
      <c r="N2410" s="130" t="str">
        <f t="shared" si="224"/>
        <v/>
      </c>
      <c r="O2410" s="130" t="str">
        <f t="shared" si="225"/>
        <v/>
      </c>
      <c r="P2410" s="131" t="str">
        <f t="shared" si="226"/>
        <v/>
      </c>
      <c r="Q2410" s="135" t="str">
        <f t="shared" si="227"/>
        <v/>
      </c>
      <c r="R2410" s="103"/>
      <c r="S2410" s="102"/>
      <c r="T2410" s="102"/>
      <c r="U2410" s="102"/>
    </row>
    <row r="2411" s="93" customFormat="1" customHeight="1" spans="2:21">
      <c r="B2411" s="94"/>
      <c r="C2411" s="95"/>
      <c r="D2411" s="95"/>
      <c r="E2411" s="95"/>
      <c r="F2411" s="96"/>
      <c r="G2411" s="97"/>
      <c r="H2411" s="98"/>
      <c r="I2411" s="129" t="str">
        <f>IF(B2411="","",_xlfn.XLOOKUP(N2411,#REF!,#REF!))</f>
        <v/>
      </c>
      <c r="J2411" s="126" t="str">
        <f>IF(B2411="","",_xlfn.XLOOKUP(N2411,#REF!,冷暖工资表!B:B))</f>
        <v/>
      </c>
      <c r="K2411" s="126" t="str">
        <f t="shared" si="222"/>
        <v/>
      </c>
      <c r="L2411" s="126" t="str">
        <f t="shared" si="223"/>
        <v/>
      </c>
      <c r="M2411" s="126" t="str">
        <f>IF(Q2411="","",_xlfn.XLOOKUP(Q2411,立项!W:W,立项!H:H))</f>
        <v/>
      </c>
      <c r="N2411" s="130" t="str">
        <f t="shared" si="224"/>
        <v/>
      </c>
      <c r="O2411" s="130" t="str">
        <f t="shared" si="225"/>
        <v/>
      </c>
      <c r="P2411" s="131" t="str">
        <f t="shared" si="226"/>
        <v/>
      </c>
      <c r="Q2411" s="135" t="str">
        <f t="shared" si="227"/>
        <v/>
      </c>
      <c r="R2411" s="103"/>
      <c r="S2411" s="102"/>
      <c r="T2411" s="102"/>
      <c r="U2411" s="102"/>
    </row>
    <row r="2412" s="93" customFormat="1" customHeight="1" spans="2:21">
      <c r="B2412" s="94"/>
      <c r="C2412" s="95"/>
      <c r="D2412" s="95"/>
      <c r="E2412" s="95"/>
      <c r="F2412" s="96"/>
      <c r="G2412" s="97"/>
      <c r="H2412" s="98"/>
      <c r="I2412" s="129" t="str">
        <f>IF(B2412="","",_xlfn.XLOOKUP(N2412,#REF!,#REF!))</f>
        <v/>
      </c>
      <c r="J2412" s="126" t="str">
        <f>IF(B2412="","",_xlfn.XLOOKUP(N2412,#REF!,冷暖工资表!B:B))</f>
        <v/>
      </c>
      <c r="K2412" s="126" t="str">
        <f t="shared" si="222"/>
        <v/>
      </c>
      <c r="L2412" s="126" t="str">
        <f t="shared" si="223"/>
        <v/>
      </c>
      <c r="M2412" s="126" t="str">
        <f>IF(Q2412="","",_xlfn.XLOOKUP(Q2412,立项!W:W,立项!H:H))</f>
        <v/>
      </c>
      <c r="N2412" s="130" t="str">
        <f t="shared" si="224"/>
        <v/>
      </c>
      <c r="O2412" s="130" t="str">
        <f t="shared" si="225"/>
        <v/>
      </c>
      <c r="P2412" s="131" t="str">
        <f t="shared" si="226"/>
        <v/>
      </c>
      <c r="Q2412" s="135" t="str">
        <f t="shared" si="227"/>
        <v/>
      </c>
      <c r="R2412" s="103"/>
      <c r="S2412" s="102"/>
      <c r="T2412" s="102"/>
      <c r="U2412" s="102"/>
    </row>
    <row r="2413" s="93" customFormat="1" customHeight="1" spans="2:21">
      <c r="B2413" s="94"/>
      <c r="C2413" s="95"/>
      <c r="D2413" s="95"/>
      <c r="E2413" s="95"/>
      <c r="F2413" s="96"/>
      <c r="G2413" s="97"/>
      <c r="H2413" s="98"/>
      <c r="I2413" s="129" t="str">
        <f>IF(B2413="","",_xlfn.XLOOKUP(N2413,#REF!,#REF!))</f>
        <v/>
      </c>
      <c r="J2413" s="126" t="str">
        <f>IF(B2413="","",_xlfn.XLOOKUP(N2413,#REF!,冷暖工资表!B:B))</f>
        <v/>
      </c>
      <c r="K2413" s="126" t="str">
        <f t="shared" si="222"/>
        <v/>
      </c>
      <c r="L2413" s="126" t="str">
        <f t="shared" si="223"/>
        <v/>
      </c>
      <c r="M2413" s="126" t="str">
        <f>IF(Q2413="","",_xlfn.XLOOKUP(Q2413,立项!W:W,立项!H:H))</f>
        <v/>
      </c>
      <c r="N2413" s="130" t="str">
        <f t="shared" si="224"/>
        <v/>
      </c>
      <c r="O2413" s="130" t="str">
        <f t="shared" si="225"/>
        <v/>
      </c>
      <c r="P2413" s="131" t="str">
        <f t="shared" si="226"/>
        <v/>
      </c>
      <c r="Q2413" s="135" t="str">
        <f t="shared" si="227"/>
        <v/>
      </c>
      <c r="R2413" s="103"/>
      <c r="S2413" s="102"/>
      <c r="T2413" s="102"/>
      <c r="U2413" s="102"/>
    </row>
    <row r="2414" s="93" customFormat="1" customHeight="1" spans="2:21">
      <c r="B2414" s="94"/>
      <c r="C2414" s="95"/>
      <c r="D2414" s="95"/>
      <c r="E2414" s="95"/>
      <c r="F2414" s="96"/>
      <c r="G2414" s="97"/>
      <c r="H2414" s="98"/>
      <c r="I2414" s="129" t="str">
        <f>IF(B2414="","",_xlfn.XLOOKUP(N2414,#REF!,#REF!))</f>
        <v/>
      </c>
      <c r="J2414" s="126" t="str">
        <f>IF(B2414="","",_xlfn.XLOOKUP(N2414,#REF!,冷暖工资表!B:B))</f>
        <v/>
      </c>
      <c r="K2414" s="126" t="str">
        <f t="shared" si="222"/>
        <v/>
      </c>
      <c r="L2414" s="126" t="str">
        <f t="shared" si="223"/>
        <v/>
      </c>
      <c r="M2414" s="126" t="str">
        <f>IF(Q2414="","",_xlfn.XLOOKUP(Q2414,立项!W:W,立项!H:H))</f>
        <v/>
      </c>
      <c r="N2414" s="130" t="str">
        <f t="shared" si="224"/>
        <v/>
      </c>
      <c r="O2414" s="130" t="str">
        <f t="shared" si="225"/>
        <v/>
      </c>
      <c r="P2414" s="131" t="str">
        <f t="shared" si="226"/>
        <v/>
      </c>
      <c r="Q2414" s="135" t="str">
        <f t="shared" si="227"/>
        <v/>
      </c>
      <c r="R2414" s="103"/>
      <c r="S2414" s="102"/>
      <c r="T2414" s="102"/>
      <c r="U2414" s="102"/>
    </row>
    <row r="2415" s="93" customFormat="1" customHeight="1" spans="2:21">
      <c r="B2415" s="94"/>
      <c r="C2415" s="95"/>
      <c r="D2415" s="95"/>
      <c r="E2415" s="95"/>
      <c r="F2415" s="96"/>
      <c r="G2415" s="97"/>
      <c r="H2415" s="98"/>
      <c r="I2415" s="129" t="str">
        <f>IF(B2415="","",_xlfn.XLOOKUP(N2415,#REF!,#REF!))</f>
        <v/>
      </c>
      <c r="J2415" s="126" t="str">
        <f>IF(B2415="","",_xlfn.XLOOKUP(N2415,#REF!,冷暖工资表!B:B))</f>
        <v/>
      </c>
      <c r="K2415" s="126" t="str">
        <f t="shared" si="222"/>
        <v/>
      </c>
      <c r="L2415" s="126" t="str">
        <f t="shared" si="223"/>
        <v/>
      </c>
      <c r="M2415" s="126" t="str">
        <f>IF(Q2415="","",_xlfn.XLOOKUP(Q2415,立项!W:W,立项!H:H))</f>
        <v/>
      </c>
      <c r="N2415" s="130" t="str">
        <f t="shared" si="224"/>
        <v/>
      </c>
      <c r="O2415" s="130" t="str">
        <f t="shared" si="225"/>
        <v/>
      </c>
      <c r="P2415" s="131" t="str">
        <f t="shared" si="226"/>
        <v/>
      </c>
      <c r="Q2415" s="135" t="str">
        <f t="shared" si="227"/>
        <v/>
      </c>
      <c r="R2415" s="103"/>
      <c r="S2415" s="102"/>
      <c r="T2415" s="102"/>
      <c r="U2415" s="102"/>
    </row>
    <row r="2416" s="93" customFormat="1" customHeight="1" spans="2:21">
      <c r="B2416" s="94"/>
      <c r="C2416" s="95"/>
      <c r="D2416" s="95"/>
      <c r="E2416" s="95"/>
      <c r="F2416" s="96"/>
      <c r="G2416" s="97"/>
      <c r="H2416" s="98"/>
      <c r="I2416" s="129" t="str">
        <f>IF(B2416="","",_xlfn.XLOOKUP(N2416,#REF!,#REF!))</f>
        <v/>
      </c>
      <c r="J2416" s="126" t="str">
        <f>IF(B2416="","",_xlfn.XLOOKUP(N2416,#REF!,冷暖工资表!B:B))</f>
        <v/>
      </c>
      <c r="K2416" s="126" t="str">
        <f t="shared" si="222"/>
        <v/>
      </c>
      <c r="L2416" s="126" t="str">
        <f t="shared" si="223"/>
        <v/>
      </c>
      <c r="M2416" s="126" t="str">
        <f>IF(Q2416="","",_xlfn.XLOOKUP(Q2416,立项!W:W,立项!H:H))</f>
        <v/>
      </c>
      <c r="N2416" s="130" t="str">
        <f t="shared" si="224"/>
        <v/>
      </c>
      <c r="O2416" s="130" t="str">
        <f t="shared" si="225"/>
        <v/>
      </c>
      <c r="P2416" s="131" t="str">
        <f t="shared" si="226"/>
        <v/>
      </c>
      <c r="Q2416" s="135" t="str">
        <f t="shared" si="227"/>
        <v/>
      </c>
      <c r="R2416" s="103"/>
      <c r="S2416" s="102"/>
      <c r="T2416" s="102"/>
      <c r="U2416" s="102"/>
    </row>
    <row r="2417" s="93" customFormat="1" customHeight="1" spans="2:21">
      <c r="B2417" s="94"/>
      <c r="C2417" s="95"/>
      <c r="D2417" s="95"/>
      <c r="E2417" s="95"/>
      <c r="F2417" s="96"/>
      <c r="G2417" s="97"/>
      <c r="H2417" s="98"/>
      <c r="I2417" s="129" t="str">
        <f>IF(B2417="","",_xlfn.XLOOKUP(N2417,#REF!,#REF!))</f>
        <v/>
      </c>
      <c r="J2417" s="126" t="str">
        <f>IF(B2417="","",_xlfn.XLOOKUP(N2417,#REF!,冷暖工资表!B:B))</f>
        <v/>
      </c>
      <c r="K2417" s="126" t="str">
        <f t="shared" si="222"/>
        <v/>
      </c>
      <c r="L2417" s="126" t="str">
        <f t="shared" si="223"/>
        <v/>
      </c>
      <c r="M2417" s="126" t="str">
        <f>IF(Q2417="","",_xlfn.XLOOKUP(Q2417,立项!W:W,立项!H:H))</f>
        <v/>
      </c>
      <c r="N2417" s="130" t="str">
        <f t="shared" si="224"/>
        <v/>
      </c>
      <c r="O2417" s="130" t="str">
        <f t="shared" si="225"/>
        <v/>
      </c>
      <c r="P2417" s="131" t="str">
        <f t="shared" si="226"/>
        <v/>
      </c>
      <c r="Q2417" s="135" t="str">
        <f t="shared" si="227"/>
        <v/>
      </c>
      <c r="R2417" s="103"/>
      <c r="S2417" s="102"/>
      <c r="T2417" s="102"/>
      <c r="U2417" s="102"/>
    </row>
    <row r="2418" s="93" customFormat="1" customHeight="1" spans="2:21">
      <c r="B2418" s="94"/>
      <c r="C2418" s="95"/>
      <c r="D2418" s="95"/>
      <c r="E2418" s="95"/>
      <c r="F2418" s="96"/>
      <c r="G2418" s="97"/>
      <c r="H2418" s="98"/>
      <c r="I2418" s="129" t="str">
        <f>IF(B2418="","",_xlfn.XLOOKUP(N2418,#REF!,#REF!))</f>
        <v/>
      </c>
      <c r="J2418" s="126" t="str">
        <f>IF(B2418="","",_xlfn.XLOOKUP(N2418,#REF!,冷暖工资表!B:B))</f>
        <v/>
      </c>
      <c r="K2418" s="126" t="str">
        <f t="shared" si="222"/>
        <v/>
      </c>
      <c r="L2418" s="126" t="str">
        <f t="shared" si="223"/>
        <v/>
      </c>
      <c r="M2418" s="126" t="str">
        <f>IF(Q2418="","",_xlfn.XLOOKUP(Q2418,立项!W:W,立项!H:H))</f>
        <v/>
      </c>
      <c r="N2418" s="130" t="str">
        <f t="shared" si="224"/>
        <v/>
      </c>
      <c r="O2418" s="130" t="str">
        <f t="shared" si="225"/>
        <v/>
      </c>
      <c r="P2418" s="131" t="str">
        <f t="shared" si="226"/>
        <v/>
      </c>
      <c r="Q2418" s="135" t="str">
        <f t="shared" si="227"/>
        <v/>
      </c>
      <c r="R2418" s="103"/>
      <c r="S2418" s="102"/>
      <c r="T2418" s="102"/>
      <c r="U2418" s="102"/>
    </row>
    <row r="2419" s="93" customFormat="1" customHeight="1" spans="2:21">
      <c r="B2419" s="94"/>
      <c r="C2419" s="95"/>
      <c r="D2419" s="95"/>
      <c r="E2419" s="95"/>
      <c r="F2419" s="96"/>
      <c r="G2419" s="97"/>
      <c r="H2419" s="98"/>
      <c r="I2419" s="129" t="str">
        <f>IF(B2419="","",_xlfn.XLOOKUP(N2419,#REF!,#REF!))</f>
        <v/>
      </c>
      <c r="J2419" s="126" t="str">
        <f>IF(B2419="","",_xlfn.XLOOKUP(N2419,#REF!,冷暖工资表!B:B))</f>
        <v/>
      </c>
      <c r="K2419" s="126" t="str">
        <f t="shared" si="222"/>
        <v/>
      </c>
      <c r="L2419" s="126" t="str">
        <f t="shared" si="223"/>
        <v/>
      </c>
      <c r="M2419" s="126" t="str">
        <f>IF(Q2419="","",_xlfn.XLOOKUP(Q2419,立项!W:W,立项!H:H))</f>
        <v/>
      </c>
      <c r="N2419" s="130" t="str">
        <f t="shared" si="224"/>
        <v/>
      </c>
      <c r="O2419" s="130" t="str">
        <f t="shared" si="225"/>
        <v/>
      </c>
      <c r="P2419" s="131" t="str">
        <f t="shared" si="226"/>
        <v/>
      </c>
      <c r="Q2419" s="135" t="str">
        <f t="shared" si="227"/>
        <v/>
      </c>
      <c r="R2419" s="103"/>
      <c r="S2419" s="102"/>
      <c r="T2419" s="102"/>
      <c r="U2419" s="102"/>
    </row>
    <row r="2420" s="93" customFormat="1" customHeight="1" spans="2:21">
      <c r="B2420" s="94"/>
      <c r="C2420" s="95"/>
      <c r="D2420" s="95"/>
      <c r="E2420" s="95"/>
      <c r="F2420" s="96"/>
      <c r="G2420" s="97"/>
      <c r="H2420" s="98"/>
      <c r="I2420" s="129" t="str">
        <f>IF(B2420="","",_xlfn.XLOOKUP(N2420,#REF!,#REF!))</f>
        <v/>
      </c>
      <c r="J2420" s="126" t="str">
        <f>IF(B2420="","",_xlfn.XLOOKUP(N2420,#REF!,冷暖工资表!B:B))</f>
        <v/>
      </c>
      <c r="K2420" s="126" t="str">
        <f t="shared" si="222"/>
        <v/>
      </c>
      <c r="L2420" s="126" t="str">
        <f t="shared" si="223"/>
        <v/>
      </c>
      <c r="M2420" s="126" t="str">
        <f>IF(Q2420="","",_xlfn.XLOOKUP(Q2420,立项!W:W,立项!H:H))</f>
        <v/>
      </c>
      <c r="N2420" s="130" t="str">
        <f t="shared" si="224"/>
        <v/>
      </c>
      <c r="O2420" s="130" t="str">
        <f t="shared" si="225"/>
        <v/>
      </c>
      <c r="P2420" s="131" t="str">
        <f t="shared" si="226"/>
        <v/>
      </c>
      <c r="Q2420" s="135" t="str">
        <f t="shared" si="227"/>
        <v/>
      </c>
      <c r="R2420" s="103"/>
      <c r="S2420" s="102"/>
      <c r="T2420" s="102"/>
      <c r="U2420" s="102"/>
    </row>
    <row r="2421" s="93" customFormat="1" customHeight="1" spans="2:21">
      <c r="B2421" s="94"/>
      <c r="C2421" s="95"/>
      <c r="D2421" s="95"/>
      <c r="E2421" s="95"/>
      <c r="F2421" s="96"/>
      <c r="G2421" s="97"/>
      <c r="H2421" s="98"/>
      <c r="I2421" s="129" t="str">
        <f>IF(B2421="","",_xlfn.XLOOKUP(N2421,#REF!,#REF!))</f>
        <v/>
      </c>
      <c r="J2421" s="126" t="str">
        <f>IF(B2421="","",_xlfn.XLOOKUP(N2421,#REF!,冷暖工资表!B:B))</f>
        <v/>
      </c>
      <c r="K2421" s="126" t="str">
        <f t="shared" si="222"/>
        <v/>
      </c>
      <c r="L2421" s="126" t="str">
        <f t="shared" si="223"/>
        <v/>
      </c>
      <c r="M2421" s="126" t="str">
        <f>IF(Q2421="","",_xlfn.XLOOKUP(Q2421,立项!W:W,立项!H:H))</f>
        <v/>
      </c>
      <c r="N2421" s="130" t="str">
        <f t="shared" si="224"/>
        <v/>
      </c>
      <c r="O2421" s="130" t="str">
        <f t="shared" si="225"/>
        <v/>
      </c>
      <c r="P2421" s="131" t="str">
        <f t="shared" si="226"/>
        <v/>
      </c>
      <c r="Q2421" s="135" t="str">
        <f t="shared" si="227"/>
        <v/>
      </c>
      <c r="R2421" s="103"/>
      <c r="S2421" s="102"/>
      <c r="T2421" s="102"/>
      <c r="U2421" s="102"/>
    </row>
    <row r="2422" s="93" customFormat="1" customHeight="1" spans="2:21">
      <c r="B2422" s="94"/>
      <c r="C2422" s="95"/>
      <c r="D2422" s="95"/>
      <c r="E2422" s="95"/>
      <c r="F2422" s="96"/>
      <c r="G2422" s="97"/>
      <c r="H2422" s="98"/>
      <c r="I2422" s="129" t="str">
        <f>IF(B2422="","",_xlfn.XLOOKUP(N2422,#REF!,#REF!))</f>
        <v/>
      </c>
      <c r="J2422" s="126" t="str">
        <f>IF(B2422="","",_xlfn.XLOOKUP(N2422,#REF!,冷暖工资表!B:B))</f>
        <v/>
      </c>
      <c r="K2422" s="126" t="str">
        <f t="shared" si="222"/>
        <v/>
      </c>
      <c r="L2422" s="126" t="str">
        <f t="shared" si="223"/>
        <v/>
      </c>
      <c r="M2422" s="126" t="str">
        <f>IF(Q2422="","",_xlfn.XLOOKUP(Q2422,立项!W:W,立项!H:H))</f>
        <v/>
      </c>
      <c r="N2422" s="130" t="str">
        <f t="shared" si="224"/>
        <v/>
      </c>
      <c r="O2422" s="130" t="str">
        <f t="shared" si="225"/>
        <v/>
      </c>
      <c r="P2422" s="131" t="str">
        <f t="shared" si="226"/>
        <v/>
      </c>
      <c r="Q2422" s="135" t="str">
        <f t="shared" si="227"/>
        <v/>
      </c>
      <c r="R2422" s="103"/>
      <c r="S2422" s="102"/>
      <c r="T2422" s="102"/>
      <c r="U2422" s="102"/>
    </row>
    <row r="2423" s="93" customFormat="1" customHeight="1" spans="2:21">
      <c r="B2423" s="94"/>
      <c r="C2423" s="95"/>
      <c r="D2423" s="95"/>
      <c r="E2423" s="95"/>
      <c r="F2423" s="96"/>
      <c r="G2423" s="97"/>
      <c r="H2423" s="98"/>
      <c r="I2423" s="129" t="str">
        <f>IF(B2423="","",_xlfn.XLOOKUP(N2423,#REF!,#REF!))</f>
        <v/>
      </c>
      <c r="J2423" s="126" t="str">
        <f>IF(B2423="","",_xlfn.XLOOKUP(N2423,#REF!,冷暖工资表!B:B))</f>
        <v/>
      </c>
      <c r="K2423" s="126" t="str">
        <f t="shared" si="222"/>
        <v/>
      </c>
      <c r="L2423" s="126" t="str">
        <f t="shared" si="223"/>
        <v/>
      </c>
      <c r="M2423" s="126" t="str">
        <f>IF(Q2423="","",_xlfn.XLOOKUP(Q2423,立项!W:W,立项!H:H))</f>
        <v/>
      </c>
      <c r="N2423" s="130" t="str">
        <f t="shared" si="224"/>
        <v/>
      </c>
      <c r="O2423" s="130" t="str">
        <f t="shared" si="225"/>
        <v/>
      </c>
      <c r="P2423" s="131" t="str">
        <f t="shared" si="226"/>
        <v/>
      </c>
      <c r="Q2423" s="135" t="str">
        <f t="shared" si="227"/>
        <v/>
      </c>
      <c r="R2423" s="103"/>
      <c r="S2423" s="102"/>
      <c r="T2423" s="102"/>
      <c r="U2423" s="102"/>
    </row>
    <row r="2424" s="93" customFormat="1" customHeight="1" spans="2:21">
      <c r="B2424" s="94"/>
      <c r="C2424" s="95"/>
      <c r="D2424" s="95"/>
      <c r="E2424" s="95"/>
      <c r="F2424" s="96"/>
      <c r="G2424" s="97"/>
      <c r="H2424" s="98"/>
      <c r="I2424" s="129" t="str">
        <f>IF(B2424="","",_xlfn.XLOOKUP(N2424,#REF!,#REF!))</f>
        <v/>
      </c>
      <c r="J2424" s="126" t="str">
        <f>IF(B2424="","",_xlfn.XLOOKUP(N2424,#REF!,冷暖工资表!B:B))</f>
        <v/>
      </c>
      <c r="K2424" s="126" t="str">
        <f t="shared" si="222"/>
        <v/>
      </c>
      <c r="L2424" s="126" t="str">
        <f t="shared" si="223"/>
        <v/>
      </c>
      <c r="M2424" s="126" t="str">
        <f>IF(Q2424="","",_xlfn.XLOOKUP(Q2424,立项!W:W,立项!H:H))</f>
        <v/>
      </c>
      <c r="N2424" s="130" t="str">
        <f t="shared" si="224"/>
        <v/>
      </c>
      <c r="O2424" s="130" t="str">
        <f t="shared" si="225"/>
        <v/>
      </c>
      <c r="P2424" s="131" t="str">
        <f t="shared" si="226"/>
        <v/>
      </c>
      <c r="Q2424" s="135" t="str">
        <f t="shared" si="227"/>
        <v/>
      </c>
      <c r="R2424" s="103"/>
      <c r="S2424" s="102"/>
      <c r="T2424" s="102"/>
      <c r="U2424" s="102"/>
    </row>
    <row r="2425" s="93" customFormat="1" customHeight="1" spans="2:21">
      <c r="B2425" s="94"/>
      <c r="C2425" s="95"/>
      <c r="D2425" s="95"/>
      <c r="E2425" s="95"/>
      <c r="F2425" s="96"/>
      <c r="G2425" s="97"/>
      <c r="H2425" s="98"/>
      <c r="I2425" s="129" t="str">
        <f>IF(B2425="","",_xlfn.XLOOKUP(N2425,#REF!,#REF!))</f>
        <v/>
      </c>
      <c r="J2425" s="126" t="str">
        <f>IF(B2425="","",_xlfn.XLOOKUP(N2425,#REF!,冷暖工资表!B:B))</f>
        <v/>
      </c>
      <c r="K2425" s="126" t="str">
        <f t="shared" si="222"/>
        <v/>
      </c>
      <c r="L2425" s="126" t="str">
        <f t="shared" si="223"/>
        <v/>
      </c>
      <c r="M2425" s="126" t="str">
        <f>IF(Q2425="","",_xlfn.XLOOKUP(Q2425,立项!W:W,立项!H:H))</f>
        <v/>
      </c>
      <c r="N2425" s="130" t="str">
        <f t="shared" si="224"/>
        <v/>
      </c>
      <c r="O2425" s="130" t="str">
        <f t="shared" si="225"/>
        <v/>
      </c>
      <c r="P2425" s="131" t="str">
        <f t="shared" si="226"/>
        <v/>
      </c>
      <c r="Q2425" s="135" t="str">
        <f t="shared" si="227"/>
        <v/>
      </c>
      <c r="R2425" s="103"/>
      <c r="S2425" s="102"/>
      <c r="T2425" s="102"/>
      <c r="U2425" s="102"/>
    </row>
    <row r="2426" s="93" customFormat="1" customHeight="1" spans="2:21">
      <c r="B2426" s="94"/>
      <c r="C2426" s="95"/>
      <c r="D2426" s="95"/>
      <c r="E2426" s="95"/>
      <c r="F2426" s="96"/>
      <c r="G2426" s="97"/>
      <c r="H2426" s="98"/>
      <c r="I2426" s="129" t="str">
        <f>IF(B2426="","",_xlfn.XLOOKUP(N2426,#REF!,#REF!))</f>
        <v/>
      </c>
      <c r="J2426" s="126" t="str">
        <f>IF(B2426="","",_xlfn.XLOOKUP(N2426,#REF!,冷暖工资表!B:B))</f>
        <v/>
      </c>
      <c r="K2426" s="126" t="str">
        <f t="shared" si="222"/>
        <v/>
      </c>
      <c r="L2426" s="126" t="str">
        <f t="shared" si="223"/>
        <v/>
      </c>
      <c r="M2426" s="126" t="str">
        <f>IF(Q2426="","",_xlfn.XLOOKUP(Q2426,立项!W:W,立项!H:H))</f>
        <v/>
      </c>
      <c r="N2426" s="130" t="str">
        <f t="shared" si="224"/>
        <v/>
      </c>
      <c r="O2426" s="130" t="str">
        <f t="shared" si="225"/>
        <v/>
      </c>
      <c r="P2426" s="131" t="str">
        <f t="shared" si="226"/>
        <v/>
      </c>
      <c r="Q2426" s="135" t="str">
        <f t="shared" si="227"/>
        <v/>
      </c>
      <c r="R2426" s="103"/>
      <c r="S2426" s="102"/>
      <c r="T2426" s="102"/>
      <c r="U2426" s="102"/>
    </row>
    <row r="2427" s="93" customFormat="1" customHeight="1" spans="2:21">
      <c r="B2427" s="94"/>
      <c r="C2427" s="95"/>
      <c r="D2427" s="95"/>
      <c r="E2427" s="95"/>
      <c r="F2427" s="96"/>
      <c r="G2427" s="97"/>
      <c r="H2427" s="98"/>
      <c r="I2427" s="129" t="str">
        <f>IF(B2427="","",_xlfn.XLOOKUP(N2427,#REF!,#REF!))</f>
        <v/>
      </c>
      <c r="J2427" s="126" t="str">
        <f>IF(B2427="","",_xlfn.XLOOKUP(N2427,#REF!,冷暖工资表!B:B))</f>
        <v/>
      </c>
      <c r="K2427" s="126" t="str">
        <f t="shared" si="222"/>
        <v/>
      </c>
      <c r="L2427" s="126" t="str">
        <f t="shared" si="223"/>
        <v/>
      </c>
      <c r="M2427" s="126" t="str">
        <f>IF(Q2427="","",_xlfn.XLOOKUP(Q2427,立项!W:W,立项!H:H))</f>
        <v/>
      </c>
      <c r="N2427" s="130" t="str">
        <f t="shared" si="224"/>
        <v/>
      </c>
      <c r="O2427" s="130" t="str">
        <f t="shared" si="225"/>
        <v/>
      </c>
      <c r="P2427" s="131" t="str">
        <f t="shared" si="226"/>
        <v/>
      </c>
      <c r="Q2427" s="135" t="str">
        <f t="shared" si="227"/>
        <v/>
      </c>
      <c r="R2427" s="103"/>
      <c r="S2427" s="102"/>
      <c r="T2427" s="102"/>
      <c r="U2427" s="102"/>
    </row>
    <row r="2428" s="93" customFormat="1" customHeight="1" spans="2:21">
      <c r="B2428" s="94"/>
      <c r="C2428" s="95"/>
      <c r="D2428" s="95"/>
      <c r="E2428" s="95"/>
      <c r="F2428" s="96"/>
      <c r="G2428" s="97"/>
      <c r="H2428" s="98"/>
      <c r="I2428" s="129" t="str">
        <f>IF(B2428="","",_xlfn.XLOOKUP(N2428,#REF!,#REF!))</f>
        <v/>
      </c>
      <c r="J2428" s="126" t="str">
        <f>IF(B2428="","",_xlfn.XLOOKUP(N2428,#REF!,冷暖工资表!B:B))</f>
        <v/>
      </c>
      <c r="K2428" s="126" t="str">
        <f t="shared" si="222"/>
        <v/>
      </c>
      <c r="L2428" s="126" t="str">
        <f t="shared" si="223"/>
        <v/>
      </c>
      <c r="M2428" s="126" t="str">
        <f>IF(Q2428="","",_xlfn.XLOOKUP(Q2428,立项!W:W,立项!H:H))</f>
        <v/>
      </c>
      <c r="N2428" s="130" t="str">
        <f t="shared" si="224"/>
        <v/>
      </c>
      <c r="O2428" s="130" t="str">
        <f t="shared" si="225"/>
        <v/>
      </c>
      <c r="P2428" s="131" t="str">
        <f t="shared" si="226"/>
        <v/>
      </c>
      <c r="Q2428" s="135" t="str">
        <f t="shared" si="227"/>
        <v/>
      </c>
      <c r="R2428" s="103"/>
      <c r="S2428" s="102"/>
      <c r="T2428" s="102"/>
      <c r="U2428" s="102"/>
    </row>
    <row r="2429" s="93" customFormat="1" customHeight="1" spans="2:21">
      <c r="B2429" s="94"/>
      <c r="C2429" s="95"/>
      <c r="D2429" s="95"/>
      <c r="E2429" s="95"/>
      <c r="F2429" s="96"/>
      <c r="G2429" s="97"/>
      <c r="H2429" s="98"/>
      <c r="I2429" s="129" t="str">
        <f>IF(B2429="","",_xlfn.XLOOKUP(N2429,#REF!,#REF!))</f>
        <v/>
      </c>
      <c r="J2429" s="126" t="str">
        <f>IF(B2429="","",_xlfn.XLOOKUP(N2429,#REF!,冷暖工资表!B:B))</f>
        <v/>
      </c>
      <c r="K2429" s="126" t="str">
        <f t="shared" si="222"/>
        <v/>
      </c>
      <c r="L2429" s="126" t="str">
        <f t="shared" si="223"/>
        <v/>
      </c>
      <c r="M2429" s="126" t="str">
        <f>IF(Q2429="","",_xlfn.XLOOKUP(Q2429,立项!W:W,立项!H:H))</f>
        <v/>
      </c>
      <c r="N2429" s="130" t="str">
        <f t="shared" si="224"/>
        <v/>
      </c>
      <c r="O2429" s="130" t="str">
        <f t="shared" si="225"/>
        <v/>
      </c>
      <c r="P2429" s="131" t="str">
        <f t="shared" si="226"/>
        <v/>
      </c>
      <c r="Q2429" s="135" t="str">
        <f t="shared" si="227"/>
        <v/>
      </c>
      <c r="R2429" s="103"/>
      <c r="S2429" s="102"/>
      <c r="T2429" s="102"/>
      <c r="U2429" s="102"/>
    </row>
    <row r="2430" s="93" customFormat="1" customHeight="1" spans="2:21">
      <c r="B2430" s="94"/>
      <c r="C2430" s="95"/>
      <c r="D2430" s="95"/>
      <c r="E2430" s="95"/>
      <c r="F2430" s="96"/>
      <c r="G2430" s="97"/>
      <c r="H2430" s="98"/>
      <c r="I2430" s="129" t="str">
        <f>IF(B2430="","",_xlfn.XLOOKUP(N2430,#REF!,#REF!))</f>
        <v/>
      </c>
      <c r="J2430" s="126" t="str">
        <f>IF(B2430="","",_xlfn.XLOOKUP(N2430,#REF!,冷暖工资表!B:B))</f>
        <v/>
      </c>
      <c r="K2430" s="126" t="str">
        <f t="shared" si="222"/>
        <v/>
      </c>
      <c r="L2430" s="126" t="str">
        <f t="shared" si="223"/>
        <v/>
      </c>
      <c r="M2430" s="126" t="str">
        <f>IF(Q2430="","",_xlfn.XLOOKUP(Q2430,立项!W:W,立项!H:H))</f>
        <v/>
      </c>
      <c r="N2430" s="130" t="str">
        <f t="shared" si="224"/>
        <v/>
      </c>
      <c r="O2430" s="130" t="str">
        <f t="shared" si="225"/>
        <v/>
      </c>
      <c r="P2430" s="131" t="str">
        <f t="shared" si="226"/>
        <v/>
      </c>
      <c r="Q2430" s="135" t="str">
        <f t="shared" si="227"/>
        <v/>
      </c>
      <c r="R2430" s="103"/>
      <c r="S2430" s="102"/>
      <c r="T2430" s="102"/>
      <c r="U2430" s="102"/>
    </row>
    <row r="2431" s="93" customFormat="1" customHeight="1" spans="2:21">
      <c r="B2431" s="94"/>
      <c r="C2431" s="95"/>
      <c r="D2431" s="95"/>
      <c r="E2431" s="95"/>
      <c r="F2431" s="96"/>
      <c r="G2431" s="97"/>
      <c r="H2431" s="98"/>
      <c r="I2431" s="129" t="str">
        <f>IF(B2431="","",_xlfn.XLOOKUP(N2431,#REF!,#REF!))</f>
        <v/>
      </c>
      <c r="J2431" s="126" t="str">
        <f>IF(B2431="","",_xlfn.XLOOKUP(N2431,#REF!,冷暖工资表!B:B))</f>
        <v/>
      </c>
      <c r="K2431" s="126" t="str">
        <f t="shared" si="222"/>
        <v/>
      </c>
      <c r="L2431" s="126" t="str">
        <f t="shared" si="223"/>
        <v/>
      </c>
      <c r="M2431" s="126" t="str">
        <f>IF(Q2431="","",_xlfn.XLOOKUP(Q2431,立项!W:W,立项!H:H))</f>
        <v/>
      </c>
      <c r="N2431" s="130" t="str">
        <f t="shared" si="224"/>
        <v/>
      </c>
      <c r="O2431" s="130" t="str">
        <f t="shared" si="225"/>
        <v/>
      </c>
      <c r="P2431" s="131" t="str">
        <f t="shared" si="226"/>
        <v/>
      </c>
      <c r="Q2431" s="135" t="str">
        <f t="shared" si="227"/>
        <v/>
      </c>
      <c r="R2431" s="103"/>
      <c r="S2431" s="102"/>
      <c r="T2431" s="102"/>
      <c r="U2431" s="102"/>
    </row>
    <row r="2432" s="93" customFormat="1" customHeight="1" spans="2:21">
      <c r="B2432" s="94"/>
      <c r="C2432" s="95"/>
      <c r="D2432" s="95"/>
      <c r="E2432" s="95"/>
      <c r="F2432" s="96"/>
      <c r="G2432" s="97"/>
      <c r="H2432" s="98"/>
      <c r="I2432" s="129" t="str">
        <f>IF(B2432="","",_xlfn.XLOOKUP(N2432,#REF!,#REF!))</f>
        <v/>
      </c>
      <c r="J2432" s="126" t="str">
        <f>IF(B2432="","",_xlfn.XLOOKUP(N2432,#REF!,冷暖工资表!B:B))</f>
        <v/>
      </c>
      <c r="K2432" s="126" t="str">
        <f t="shared" si="222"/>
        <v/>
      </c>
      <c r="L2432" s="126" t="str">
        <f t="shared" si="223"/>
        <v/>
      </c>
      <c r="M2432" s="126" t="str">
        <f>IF(Q2432="","",_xlfn.XLOOKUP(Q2432,立项!W:W,立项!H:H))</f>
        <v/>
      </c>
      <c r="N2432" s="130" t="str">
        <f t="shared" si="224"/>
        <v/>
      </c>
      <c r="O2432" s="130" t="str">
        <f t="shared" si="225"/>
        <v/>
      </c>
      <c r="P2432" s="131" t="str">
        <f t="shared" si="226"/>
        <v/>
      </c>
      <c r="Q2432" s="135" t="str">
        <f t="shared" si="227"/>
        <v/>
      </c>
      <c r="R2432" s="103"/>
      <c r="S2432" s="102"/>
      <c r="T2432" s="102"/>
      <c r="U2432" s="102"/>
    </row>
    <row r="2433" s="93" customFormat="1" customHeight="1" spans="2:21">
      <c r="B2433" s="94"/>
      <c r="C2433" s="95"/>
      <c r="D2433" s="95"/>
      <c r="E2433" s="95"/>
      <c r="F2433" s="96"/>
      <c r="G2433" s="97"/>
      <c r="H2433" s="98"/>
      <c r="I2433" s="129" t="str">
        <f>IF(B2433="","",_xlfn.XLOOKUP(N2433,#REF!,#REF!))</f>
        <v/>
      </c>
      <c r="J2433" s="126" t="str">
        <f>IF(B2433="","",_xlfn.XLOOKUP(N2433,#REF!,冷暖工资表!B:B))</f>
        <v/>
      </c>
      <c r="K2433" s="126" t="str">
        <f t="shared" si="222"/>
        <v/>
      </c>
      <c r="L2433" s="126" t="str">
        <f t="shared" si="223"/>
        <v/>
      </c>
      <c r="M2433" s="126" t="str">
        <f>IF(Q2433="","",_xlfn.XLOOKUP(Q2433,立项!W:W,立项!H:H))</f>
        <v/>
      </c>
      <c r="N2433" s="130" t="str">
        <f t="shared" si="224"/>
        <v/>
      </c>
      <c r="O2433" s="130" t="str">
        <f t="shared" si="225"/>
        <v/>
      </c>
      <c r="P2433" s="131" t="str">
        <f t="shared" si="226"/>
        <v/>
      </c>
      <c r="Q2433" s="135" t="str">
        <f t="shared" si="227"/>
        <v/>
      </c>
      <c r="R2433" s="103"/>
      <c r="S2433" s="102"/>
      <c r="T2433" s="102"/>
      <c r="U2433" s="102"/>
    </row>
    <row r="2434" s="93" customFormat="1" customHeight="1" spans="2:21">
      <c r="B2434" s="94"/>
      <c r="C2434" s="95"/>
      <c r="D2434" s="95"/>
      <c r="E2434" s="95"/>
      <c r="F2434" s="96"/>
      <c r="G2434" s="97"/>
      <c r="H2434" s="98"/>
      <c r="I2434" s="129" t="str">
        <f>IF(B2434="","",_xlfn.XLOOKUP(N2434,#REF!,#REF!))</f>
        <v/>
      </c>
      <c r="J2434" s="126" t="str">
        <f>IF(B2434="","",_xlfn.XLOOKUP(N2434,#REF!,冷暖工资表!B:B))</f>
        <v/>
      </c>
      <c r="K2434" s="126" t="str">
        <f t="shared" ref="K2434:K2497" si="228">IF(F2434="","",F2434-L2434)</f>
        <v/>
      </c>
      <c r="L2434" s="126" t="str">
        <f t="shared" ref="L2434:L2497" si="229">IF(F2434="","",F2434*G2434/(1+G2434))</f>
        <v/>
      </c>
      <c r="M2434" s="126" t="str">
        <f>IF(Q2434="","",_xlfn.XLOOKUP(Q2434,立项!W:W,立项!H:H))</f>
        <v/>
      </c>
      <c r="N2434" s="130" t="str">
        <f t="shared" ref="N2434:N2497" si="230">IF(H2434="","",LEFT(B2434,7))</f>
        <v/>
      </c>
      <c r="O2434" s="130" t="str">
        <f t="shared" ref="O2434:O2497" si="231">IF(H2434="","",MONTH(H2434))</f>
        <v/>
      </c>
      <c r="P2434" s="131" t="str">
        <f t="shared" ref="P2434:P2497" si="232">IF(H2434="","",DAY(H2434))</f>
        <v/>
      </c>
      <c r="Q2434" s="135" t="str">
        <f t="shared" ref="Q2434:Q2497" si="233">IF(B2434="","",MID(B2434,9,16))</f>
        <v/>
      </c>
      <c r="R2434" s="103"/>
      <c r="S2434" s="102"/>
      <c r="T2434" s="102"/>
      <c r="U2434" s="102"/>
    </row>
    <row r="2435" s="93" customFormat="1" customHeight="1" spans="2:21">
      <c r="B2435" s="94"/>
      <c r="C2435" s="95"/>
      <c r="D2435" s="95"/>
      <c r="E2435" s="95"/>
      <c r="F2435" s="96"/>
      <c r="G2435" s="97"/>
      <c r="H2435" s="98"/>
      <c r="I2435" s="129" t="str">
        <f>IF(B2435="","",_xlfn.XLOOKUP(N2435,#REF!,#REF!))</f>
        <v/>
      </c>
      <c r="J2435" s="126" t="str">
        <f>IF(B2435="","",_xlfn.XLOOKUP(N2435,#REF!,冷暖工资表!B:B))</f>
        <v/>
      </c>
      <c r="K2435" s="126" t="str">
        <f t="shared" si="228"/>
        <v/>
      </c>
      <c r="L2435" s="126" t="str">
        <f t="shared" si="229"/>
        <v/>
      </c>
      <c r="M2435" s="126" t="str">
        <f>IF(Q2435="","",_xlfn.XLOOKUP(Q2435,立项!W:W,立项!H:H))</f>
        <v/>
      </c>
      <c r="N2435" s="130" t="str">
        <f t="shared" si="230"/>
        <v/>
      </c>
      <c r="O2435" s="130" t="str">
        <f t="shared" si="231"/>
        <v/>
      </c>
      <c r="P2435" s="131" t="str">
        <f t="shared" si="232"/>
        <v/>
      </c>
      <c r="Q2435" s="135" t="str">
        <f t="shared" si="233"/>
        <v/>
      </c>
      <c r="R2435" s="103"/>
      <c r="S2435" s="102"/>
      <c r="T2435" s="102"/>
      <c r="U2435" s="102"/>
    </row>
    <row r="2436" s="93" customFormat="1" customHeight="1" spans="2:21">
      <c r="B2436" s="94"/>
      <c r="C2436" s="95"/>
      <c r="D2436" s="95"/>
      <c r="E2436" s="95"/>
      <c r="F2436" s="96"/>
      <c r="G2436" s="97"/>
      <c r="H2436" s="98"/>
      <c r="I2436" s="129" t="str">
        <f>IF(B2436="","",_xlfn.XLOOKUP(N2436,#REF!,#REF!))</f>
        <v/>
      </c>
      <c r="J2436" s="126" t="str">
        <f>IF(B2436="","",_xlfn.XLOOKUP(N2436,#REF!,冷暖工资表!B:B))</f>
        <v/>
      </c>
      <c r="K2436" s="126" t="str">
        <f t="shared" si="228"/>
        <v/>
      </c>
      <c r="L2436" s="126" t="str">
        <f t="shared" si="229"/>
        <v/>
      </c>
      <c r="M2436" s="126" t="str">
        <f>IF(Q2436="","",_xlfn.XLOOKUP(Q2436,立项!W:W,立项!H:H))</f>
        <v/>
      </c>
      <c r="N2436" s="130" t="str">
        <f t="shared" si="230"/>
        <v/>
      </c>
      <c r="O2436" s="130" t="str">
        <f t="shared" si="231"/>
        <v/>
      </c>
      <c r="P2436" s="131" t="str">
        <f t="shared" si="232"/>
        <v/>
      </c>
      <c r="Q2436" s="135" t="str">
        <f t="shared" si="233"/>
        <v/>
      </c>
      <c r="R2436" s="103"/>
      <c r="S2436" s="102"/>
      <c r="T2436" s="102"/>
      <c r="U2436" s="102"/>
    </row>
    <row r="2437" s="93" customFormat="1" customHeight="1" spans="2:21">
      <c r="B2437" s="94"/>
      <c r="C2437" s="95"/>
      <c r="D2437" s="95"/>
      <c r="E2437" s="95"/>
      <c r="F2437" s="96"/>
      <c r="G2437" s="97"/>
      <c r="H2437" s="98"/>
      <c r="I2437" s="129" t="str">
        <f>IF(B2437="","",_xlfn.XLOOKUP(N2437,#REF!,#REF!))</f>
        <v/>
      </c>
      <c r="J2437" s="126" t="str">
        <f>IF(B2437="","",_xlfn.XLOOKUP(N2437,#REF!,冷暖工资表!B:B))</f>
        <v/>
      </c>
      <c r="K2437" s="126" t="str">
        <f t="shared" si="228"/>
        <v/>
      </c>
      <c r="L2437" s="126" t="str">
        <f t="shared" si="229"/>
        <v/>
      </c>
      <c r="M2437" s="126" t="str">
        <f>IF(Q2437="","",_xlfn.XLOOKUP(Q2437,立项!W:W,立项!H:H))</f>
        <v/>
      </c>
      <c r="N2437" s="130" t="str">
        <f t="shared" si="230"/>
        <v/>
      </c>
      <c r="O2437" s="130" t="str">
        <f t="shared" si="231"/>
        <v/>
      </c>
      <c r="P2437" s="131" t="str">
        <f t="shared" si="232"/>
        <v/>
      </c>
      <c r="Q2437" s="135" t="str">
        <f t="shared" si="233"/>
        <v/>
      </c>
      <c r="R2437" s="103"/>
      <c r="S2437" s="102"/>
      <c r="T2437" s="102"/>
      <c r="U2437" s="102"/>
    </row>
    <row r="2438" s="93" customFormat="1" customHeight="1" spans="2:21">
      <c r="B2438" s="94"/>
      <c r="C2438" s="95"/>
      <c r="D2438" s="95"/>
      <c r="E2438" s="95"/>
      <c r="F2438" s="96"/>
      <c r="G2438" s="97"/>
      <c r="H2438" s="98"/>
      <c r="I2438" s="129" t="str">
        <f>IF(B2438="","",_xlfn.XLOOKUP(N2438,#REF!,#REF!))</f>
        <v/>
      </c>
      <c r="J2438" s="126" t="str">
        <f>IF(B2438="","",_xlfn.XLOOKUP(N2438,#REF!,冷暖工资表!B:B))</f>
        <v/>
      </c>
      <c r="K2438" s="126" t="str">
        <f t="shared" si="228"/>
        <v/>
      </c>
      <c r="L2438" s="126" t="str">
        <f t="shared" si="229"/>
        <v/>
      </c>
      <c r="M2438" s="126" t="str">
        <f>IF(Q2438="","",_xlfn.XLOOKUP(Q2438,立项!W:W,立项!H:H))</f>
        <v/>
      </c>
      <c r="N2438" s="130" t="str">
        <f t="shared" si="230"/>
        <v/>
      </c>
      <c r="O2438" s="130" t="str">
        <f t="shared" si="231"/>
        <v/>
      </c>
      <c r="P2438" s="131" t="str">
        <f t="shared" si="232"/>
        <v/>
      </c>
      <c r="Q2438" s="135" t="str">
        <f t="shared" si="233"/>
        <v/>
      </c>
      <c r="R2438" s="103"/>
      <c r="S2438" s="102"/>
      <c r="T2438" s="102"/>
      <c r="U2438" s="102"/>
    </row>
    <row r="2439" s="93" customFormat="1" customHeight="1" spans="2:21">
      <c r="B2439" s="94"/>
      <c r="C2439" s="95"/>
      <c r="D2439" s="95"/>
      <c r="E2439" s="95"/>
      <c r="F2439" s="96"/>
      <c r="G2439" s="97"/>
      <c r="H2439" s="98"/>
      <c r="I2439" s="129" t="str">
        <f>IF(B2439="","",_xlfn.XLOOKUP(N2439,#REF!,#REF!))</f>
        <v/>
      </c>
      <c r="J2439" s="126" t="str">
        <f>IF(B2439="","",_xlfn.XLOOKUP(N2439,#REF!,冷暖工资表!B:B))</f>
        <v/>
      </c>
      <c r="K2439" s="126" t="str">
        <f t="shared" si="228"/>
        <v/>
      </c>
      <c r="L2439" s="126" t="str">
        <f t="shared" si="229"/>
        <v/>
      </c>
      <c r="M2439" s="126" t="str">
        <f>IF(Q2439="","",_xlfn.XLOOKUP(Q2439,立项!W:W,立项!H:H))</f>
        <v/>
      </c>
      <c r="N2439" s="130" t="str">
        <f t="shared" si="230"/>
        <v/>
      </c>
      <c r="O2439" s="130" t="str">
        <f t="shared" si="231"/>
        <v/>
      </c>
      <c r="P2439" s="131" t="str">
        <f t="shared" si="232"/>
        <v/>
      </c>
      <c r="Q2439" s="135" t="str">
        <f t="shared" si="233"/>
        <v/>
      </c>
      <c r="R2439" s="103"/>
      <c r="S2439" s="102"/>
      <c r="T2439" s="102"/>
      <c r="U2439" s="102"/>
    </row>
    <row r="2440" s="93" customFormat="1" customHeight="1" spans="2:21">
      <c r="B2440" s="94"/>
      <c r="C2440" s="95"/>
      <c r="D2440" s="95"/>
      <c r="E2440" s="95"/>
      <c r="F2440" s="96"/>
      <c r="G2440" s="97"/>
      <c r="H2440" s="98"/>
      <c r="I2440" s="129" t="str">
        <f>IF(B2440="","",_xlfn.XLOOKUP(N2440,#REF!,#REF!))</f>
        <v/>
      </c>
      <c r="J2440" s="126" t="str">
        <f>IF(B2440="","",_xlfn.XLOOKUP(N2440,#REF!,冷暖工资表!B:B))</f>
        <v/>
      </c>
      <c r="K2440" s="126" t="str">
        <f t="shared" si="228"/>
        <v/>
      </c>
      <c r="L2440" s="126" t="str">
        <f t="shared" si="229"/>
        <v/>
      </c>
      <c r="M2440" s="126" t="str">
        <f>IF(Q2440="","",_xlfn.XLOOKUP(Q2440,立项!W:W,立项!H:H))</f>
        <v/>
      </c>
      <c r="N2440" s="130" t="str">
        <f t="shared" si="230"/>
        <v/>
      </c>
      <c r="O2440" s="130" t="str">
        <f t="shared" si="231"/>
        <v/>
      </c>
      <c r="P2440" s="131" t="str">
        <f t="shared" si="232"/>
        <v/>
      </c>
      <c r="Q2440" s="135" t="str">
        <f t="shared" si="233"/>
        <v/>
      </c>
      <c r="R2440" s="103"/>
      <c r="S2440" s="102"/>
      <c r="T2440" s="102"/>
      <c r="U2440" s="102"/>
    </row>
    <row r="2441" s="93" customFormat="1" customHeight="1" spans="2:21">
      <c r="B2441" s="94"/>
      <c r="C2441" s="95"/>
      <c r="D2441" s="95"/>
      <c r="E2441" s="95"/>
      <c r="F2441" s="96"/>
      <c r="G2441" s="97"/>
      <c r="H2441" s="98"/>
      <c r="I2441" s="129" t="str">
        <f>IF(B2441="","",_xlfn.XLOOKUP(N2441,#REF!,#REF!))</f>
        <v/>
      </c>
      <c r="J2441" s="126" t="str">
        <f>IF(B2441="","",_xlfn.XLOOKUP(N2441,#REF!,冷暖工资表!B:B))</f>
        <v/>
      </c>
      <c r="K2441" s="126" t="str">
        <f t="shared" si="228"/>
        <v/>
      </c>
      <c r="L2441" s="126" t="str">
        <f t="shared" si="229"/>
        <v/>
      </c>
      <c r="M2441" s="126" t="str">
        <f>IF(Q2441="","",_xlfn.XLOOKUP(Q2441,立项!W:W,立项!H:H))</f>
        <v/>
      </c>
      <c r="N2441" s="130" t="str">
        <f t="shared" si="230"/>
        <v/>
      </c>
      <c r="O2441" s="130" t="str">
        <f t="shared" si="231"/>
        <v/>
      </c>
      <c r="P2441" s="131" t="str">
        <f t="shared" si="232"/>
        <v/>
      </c>
      <c r="Q2441" s="135" t="str">
        <f t="shared" si="233"/>
        <v/>
      </c>
      <c r="R2441" s="103"/>
      <c r="S2441" s="102"/>
      <c r="T2441" s="102"/>
      <c r="U2441" s="102"/>
    </row>
    <row r="2442" s="93" customFormat="1" customHeight="1" spans="2:21">
      <c r="B2442" s="94"/>
      <c r="C2442" s="95"/>
      <c r="D2442" s="95"/>
      <c r="E2442" s="95"/>
      <c r="F2442" s="96"/>
      <c r="G2442" s="97"/>
      <c r="H2442" s="98"/>
      <c r="I2442" s="129" t="str">
        <f>IF(B2442="","",_xlfn.XLOOKUP(N2442,#REF!,#REF!))</f>
        <v/>
      </c>
      <c r="J2442" s="126" t="str">
        <f>IF(B2442="","",_xlfn.XLOOKUP(N2442,#REF!,冷暖工资表!B:B))</f>
        <v/>
      </c>
      <c r="K2442" s="126" t="str">
        <f t="shared" si="228"/>
        <v/>
      </c>
      <c r="L2442" s="126" t="str">
        <f t="shared" si="229"/>
        <v/>
      </c>
      <c r="M2442" s="126" t="str">
        <f>IF(Q2442="","",_xlfn.XLOOKUP(Q2442,立项!W:W,立项!H:H))</f>
        <v/>
      </c>
      <c r="N2442" s="130" t="str">
        <f t="shared" si="230"/>
        <v/>
      </c>
      <c r="O2442" s="130" t="str">
        <f t="shared" si="231"/>
        <v/>
      </c>
      <c r="P2442" s="131" t="str">
        <f t="shared" si="232"/>
        <v/>
      </c>
      <c r="Q2442" s="135" t="str">
        <f t="shared" si="233"/>
        <v/>
      </c>
      <c r="R2442" s="103"/>
      <c r="S2442" s="102"/>
      <c r="T2442" s="102"/>
      <c r="U2442" s="102"/>
    </row>
    <row r="2443" s="93" customFormat="1" customHeight="1" spans="2:21">
      <c r="B2443" s="94"/>
      <c r="C2443" s="95"/>
      <c r="D2443" s="95"/>
      <c r="E2443" s="95"/>
      <c r="F2443" s="96"/>
      <c r="G2443" s="97"/>
      <c r="H2443" s="98"/>
      <c r="I2443" s="129" t="str">
        <f>IF(B2443="","",_xlfn.XLOOKUP(N2443,#REF!,#REF!))</f>
        <v/>
      </c>
      <c r="J2443" s="126" t="str">
        <f>IF(B2443="","",_xlfn.XLOOKUP(N2443,#REF!,冷暖工资表!B:B))</f>
        <v/>
      </c>
      <c r="K2443" s="126" t="str">
        <f t="shared" si="228"/>
        <v/>
      </c>
      <c r="L2443" s="126" t="str">
        <f t="shared" si="229"/>
        <v/>
      </c>
      <c r="M2443" s="126" t="str">
        <f>IF(Q2443="","",_xlfn.XLOOKUP(Q2443,立项!W:W,立项!H:H))</f>
        <v/>
      </c>
      <c r="N2443" s="130" t="str">
        <f t="shared" si="230"/>
        <v/>
      </c>
      <c r="O2443" s="130" t="str">
        <f t="shared" si="231"/>
        <v/>
      </c>
      <c r="P2443" s="131" t="str">
        <f t="shared" si="232"/>
        <v/>
      </c>
      <c r="Q2443" s="135" t="str">
        <f t="shared" si="233"/>
        <v/>
      </c>
      <c r="R2443" s="103"/>
      <c r="S2443" s="102"/>
      <c r="T2443" s="102"/>
      <c r="U2443" s="102"/>
    </row>
    <row r="2444" s="93" customFormat="1" customHeight="1" spans="2:21">
      <c r="B2444" s="94"/>
      <c r="C2444" s="95"/>
      <c r="D2444" s="95"/>
      <c r="E2444" s="95"/>
      <c r="F2444" s="96"/>
      <c r="G2444" s="97"/>
      <c r="H2444" s="98"/>
      <c r="I2444" s="129" t="str">
        <f>IF(B2444="","",_xlfn.XLOOKUP(N2444,#REF!,#REF!))</f>
        <v/>
      </c>
      <c r="J2444" s="126" t="str">
        <f>IF(B2444="","",_xlfn.XLOOKUP(N2444,#REF!,冷暖工资表!B:B))</f>
        <v/>
      </c>
      <c r="K2444" s="126" t="str">
        <f t="shared" si="228"/>
        <v/>
      </c>
      <c r="L2444" s="126" t="str">
        <f t="shared" si="229"/>
        <v/>
      </c>
      <c r="M2444" s="126" t="str">
        <f>IF(Q2444="","",_xlfn.XLOOKUP(Q2444,立项!W:W,立项!H:H))</f>
        <v/>
      </c>
      <c r="N2444" s="130" t="str">
        <f t="shared" si="230"/>
        <v/>
      </c>
      <c r="O2444" s="130" t="str">
        <f t="shared" si="231"/>
        <v/>
      </c>
      <c r="P2444" s="131" t="str">
        <f t="shared" si="232"/>
        <v/>
      </c>
      <c r="Q2444" s="135" t="str">
        <f t="shared" si="233"/>
        <v/>
      </c>
      <c r="R2444" s="103"/>
      <c r="S2444" s="102"/>
      <c r="T2444" s="102"/>
      <c r="U2444" s="102"/>
    </row>
    <row r="2445" s="93" customFormat="1" customHeight="1" spans="2:21">
      <c r="B2445" s="94"/>
      <c r="C2445" s="95"/>
      <c r="D2445" s="95"/>
      <c r="E2445" s="95"/>
      <c r="F2445" s="96"/>
      <c r="G2445" s="97"/>
      <c r="H2445" s="98"/>
      <c r="I2445" s="129" t="str">
        <f>IF(B2445="","",_xlfn.XLOOKUP(N2445,#REF!,#REF!))</f>
        <v/>
      </c>
      <c r="J2445" s="126" t="str">
        <f>IF(B2445="","",_xlfn.XLOOKUP(N2445,#REF!,冷暖工资表!B:B))</f>
        <v/>
      </c>
      <c r="K2445" s="126" t="str">
        <f t="shared" si="228"/>
        <v/>
      </c>
      <c r="L2445" s="126" t="str">
        <f t="shared" si="229"/>
        <v/>
      </c>
      <c r="M2445" s="126" t="str">
        <f>IF(Q2445="","",_xlfn.XLOOKUP(Q2445,立项!W:W,立项!H:H))</f>
        <v/>
      </c>
      <c r="N2445" s="130" t="str">
        <f t="shared" si="230"/>
        <v/>
      </c>
      <c r="O2445" s="130" t="str">
        <f t="shared" si="231"/>
        <v/>
      </c>
      <c r="P2445" s="131" t="str">
        <f t="shared" si="232"/>
        <v/>
      </c>
      <c r="Q2445" s="135" t="str">
        <f t="shared" si="233"/>
        <v/>
      </c>
      <c r="R2445" s="103"/>
      <c r="S2445" s="102"/>
      <c r="T2445" s="102"/>
      <c r="U2445" s="102"/>
    </row>
    <row r="2446" s="93" customFormat="1" customHeight="1" spans="2:21">
      <c r="B2446" s="94"/>
      <c r="C2446" s="95"/>
      <c r="D2446" s="95"/>
      <c r="E2446" s="95"/>
      <c r="F2446" s="96"/>
      <c r="G2446" s="97"/>
      <c r="H2446" s="98"/>
      <c r="I2446" s="129" t="str">
        <f>IF(B2446="","",_xlfn.XLOOKUP(N2446,#REF!,#REF!))</f>
        <v/>
      </c>
      <c r="J2446" s="126" t="str">
        <f>IF(B2446="","",_xlfn.XLOOKUP(N2446,#REF!,冷暖工资表!B:B))</f>
        <v/>
      </c>
      <c r="K2446" s="126" t="str">
        <f t="shared" si="228"/>
        <v/>
      </c>
      <c r="L2446" s="126" t="str">
        <f t="shared" si="229"/>
        <v/>
      </c>
      <c r="M2446" s="126" t="str">
        <f>IF(Q2446="","",_xlfn.XLOOKUP(Q2446,立项!W:W,立项!H:H))</f>
        <v/>
      </c>
      <c r="N2446" s="130" t="str">
        <f t="shared" si="230"/>
        <v/>
      </c>
      <c r="O2446" s="130" t="str">
        <f t="shared" si="231"/>
        <v/>
      </c>
      <c r="P2446" s="131" t="str">
        <f t="shared" si="232"/>
        <v/>
      </c>
      <c r="Q2446" s="135" t="str">
        <f t="shared" si="233"/>
        <v/>
      </c>
      <c r="R2446" s="103"/>
      <c r="S2446" s="102"/>
      <c r="T2446" s="102"/>
      <c r="U2446" s="102"/>
    </row>
    <row r="2447" s="93" customFormat="1" customHeight="1" spans="2:21">
      <c r="B2447" s="94"/>
      <c r="C2447" s="95"/>
      <c r="D2447" s="95"/>
      <c r="E2447" s="95"/>
      <c r="F2447" s="96"/>
      <c r="G2447" s="97"/>
      <c r="H2447" s="98"/>
      <c r="I2447" s="129" t="str">
        <f>IF(B2447="","",_xlfn.XLOOKUP(N2447,#REF!,#REF!))</f>
        <v/>
      </c>
      <c r="J2447" s="126" t="str">
        <f>IF(B2447="","",_xlfn.XLOOKUP(N2447,#REF!,冷暖工资表!B:B))</f>
        <v/>
      </c>
      <c r="K2447" s="126" t="str">
        <f t="shared" si="228"/>
        <v/>
      </c>
      <c r="L2447" s="126" t="str">
        <f t="shared" si="229"/>
        <v/>
      </c>
      <c r="M2447" s="126" t="str">
        <f>IF(Q2447="","",_xlfn.XLOOKUP(Q2447,立项!W:W,立项!H:H))</f>
        <v/>
      </c>
      <c r="N2447" s="130" t="str">
        <f t="shared" si="230"/>
        <v/>
      </c>
      <c r="O2447" s="130" t="str">
        <f t="shared" si="231"/>
        <v/>
      </c>
      <c r="P2447" s="131" t="str">
        <f t="shared" si="232"/>
        <v/>
      </c>
      <c r="Q2447" s="135" t="str">
        <f t="shared" si="233"/>
        <v/>
      </c>
      <c r="R2447" s="103"/>
      <c r="S2447" s="102"/>
      <c r="T2447" s="102"/>
      <c r="U2447" s="102"/>
    </row>
    <row r="2448" s="93" customFormat="1" customHeight="1" spans="2:21">
      <c r="B2448" s="94"/>
      <c r="C2448" s="95"/>
      <c r="D2448" s="95"/>
      <c r="E2448" s="95"/>
      <c r="F2448" s="96"/>
      <c r="G2448" s="97"/>
      <c r="H2448" s="98"/>
      <c r="I2448" s="129" t="str">
        <f>IF(B2448="","",_xlfn.XLOOKUP(N2448,#REF!,#REF!))</f>
        <v/>
      </c>
      <c r="J2448" s="126" t="str">
        <f>IF(B2448="","",_xlfn.XLOOKUP(N2448,#REF!,冷暖工资表!B:B))</f>
        <v/>
      </c>
      <c r="K2448" s="126" t="str">
        <f t="shared" si="228"/>
        <v/>
      </c>
      <c r="L2448" s="126" t="str">
        <f t="shared" si="229"/>
        <v/>
      </c>
      <c r="M2448" s="126" t="str">
        <f>IF(Q2448="","",_xlfn.XLOOKUP(Q2448,立项!W:W,立项!H:H))</f>
        <v/>
      </c>
      <c r="N2448" s="130" t="str">
        <f t="shared" si="230"/>
        <v/>
      </c>
      <c r="O2448" s="130" t="str">
        <f t="shared" si="231"/>
        <v/>
      </c>
      <c r="P2448" s="131" t="str">
        <f t="shared" si="232"/>
        <v/>
      </c>
      <c r="Q2448" s="135" t="str">
        <f t="shared" si="233"/>
        <v/>
      </c>
      <c r="R2448" s="103"/>
      <c r="S2448" s="102"/>
      <c r="T2448" s="102"/>
      <c r="U2448" s="102"/>
    </row>
    <row r="2449" s="93" customFormat="1" customHeight="1" spans="2:21">
      <c r="B2449" s="94"/>
      <c r="C2449" s="95"/>
      <c r="D2449" s="95"/>
      <c r="E2449" s="95"/>
      <c r="F2449" s="96"/>
      <c r="G2449" s="97"/>
      <c r="H2449" s="98"/>
      <c r="I2449" s="129" t="str">
        <f>IF(B2449="","",_xlfn.XLOOKUP(N2449,#REF!,#REF!))</f>
        <v/>
      </c>
      <c r="J2449" s="126" t="str">
        <f>IF(B2449="","",_xlfn.XLOOKUP(N2449,#REF!,冷暖工资表!B:B))</f>
        <v/>
      </c>
      <c r="K2449" s="126" t="str">
        <f t="shared" si="228"/>
        <v/>
      </c>
      <c r="L2449" s="126" t="str">
        <f t="shared" si="229"/>
        <v/>
      </c>
      <c r="M2449" s="126" t="str">
        <f>IF(Q2449="","",_xlfn.XLOOKUP(Q2449,立项!W:W,立项!H:H))</f>
        <v/>
      </c>
      <c r="N2449" s="130" t="str">
        <f t="shared" si="230"/>
        <v/>
      </c>
      <c r="O2449" s="130" t="str">
        <f t="shared" si="231"/>
        <v/>
      </c>
      <c r="P2449" s="131" t="str">
        <f t="shared" si="232"/>
        <v/>
      </c>
      <c r="Q2449" s="135" t="str">
        <f t="shared" si="233"/>
        <v/>
      </c>
      <c r="R2449" s="103"/>
      <c r="S2449" s="102"/>
      <c r="T2449" s="102"/>
      <c r="U2449" s="102"/>
    </row>
    <row r="2450" s="93" customFormat="1" customHeight="1" spans="2:21">
      <c r="B2450" s="94"/>
      <c r="C2450" s="95"/>
      <c r="D2450" s="95"/>
      <c r="E2450" s="95"/>
      <c r="F2450" s="96"/>
      <c r="G2450" s="97"/>
      <c r="H2450" s="98"/>
      <c r="I2450" s="129" t="str">
        <f>IF(B2450="","",_xlfn.XLOOKUP(N2450,#REF!,#REF!))</f>
        <v/>
      </c>
      <c r="J2450" s="126" t="str">
        <f>IF(B2450="","",_xlfn.XLOOKUP(N2450,#REF!,冷暖工资表!B:B))</f>
        <v/>
      </c>
      <c r="K2450" s="126" t="str">
        <f t="shared" si="228"/>
        <v/>
      </c>
      <c r="L2450" s="126" t="str">
        <f t="shared" si="229"/>
        <v/>
      </c>
      <c r="M2450" s="126" t="str">
        <f>IF(Q2450="","",_xlfn.XLOOKUP(Q2450,立项!W:W,立项!H:H))</f>
        <v/>
      </c>
      <c r="N2450" s="130" t="str">
        <f t="shared" si="230"/>
        <v/>
      </c>
      <c r="O2450" s="130" t="str">
        <f t="shared" si="231"/>
        <v/>
      </c>
      <c r="P2450" s="131" t="str">
        <f t="shared" si="232"/>
        <v/>
      </c>
      <c r="Q2450" s="135" t="str">
        <f t="shared" si="233"/>
        <v/>
      </c>
      <c r="R2450" s="103"/>
      <c r="S2450" s="102"/>
      <c r="T2450" s="102"/>
      <c r="U2450" s="102"/>
    </row>
    <row r="2451" s="93" customFormat="1" customHeight="1" spans="2:21">
      <c r="B2451" s="94"/>
      <c r="C2451" s="95"/>
      <c r="D2451" s="95"/>
      <c r="E2451" s="95"/>
      <c r="F2451" s="96"/>
      <c r="G2451" s="97"/>
      <c r="H2451" s="98"/>
      <c r="I2451" s="129" t="str">
        <f>IF(B2451="","",_xlfn.XLOOKUP(N2451,#REF!,#REF!))</f>
        <v/>
      </c>
      <c r="J2451" s="126" t="str">
        <f>IF(B2451="","",_xlfn.XLOOKUP(N2451,#REF!,冷暖工资表!B:B))</f>
        <v/>
      </c>
      <c r="K2451" s="126" t="str">
        <f t="shared" si="228"/>
        <v/>
      </c>
      <c r="L2451" s="126" t="str">
        <f t="shared" si="229"/>
        <v/>
      </c>
      <c r="M2451" s="126" t="str">
        <f>IF(Q2451="","",_xlfn.XLOOKUP(Q2451,立项!W:W,立项!H:H))</f>
        <v/>
      </c>
      <c r="N2451" s="130" t="str">
        <f t="shared" si="230"/>
        <v/>
      </c>
      <c r="O2451" s="130" t="str">
        <f t="shared" si="231"/>
        <v/>
      </c>
      <c r="P2451" s="131" t="str">
        <f t="shared" si="232"/>
        <v/>
      </c>
      <c r="Q2451" s="135" t="str">
        <f t="shared" si="233"/>
        <v/>
      </c>
      <c r="R2451" s="103"/>
      <c r="S2451" s="102"/>
      <c r="T2451" s="102"/>
      <c r="U2451" s="102"/>
    </row>
    <row r="2452" s="93" customFormat="1" customHeight="1" spans="2:21">
      <c r="B2452" s="94"/>
      <c r="C2452" s="95"/>
      <c r="D2452" s="95"/>
      <c r="E2452" s="95"/>
      <c r="F2452" s="96"/>
      <c r="G2452" s="97"/>
      <c r="H2452" s="98"/>
      <c r="I2452" s="129" t="str">
        <f>IF(B2452="","",_xlfn.XLOOKUP(N2452,#REF!,#REF!))</f>
        <v/>
      </c>
      <c r="J2452" s="126" t="str">
        <f>IF(B2452="","",_xlfn.XLOOKUP(N2452,#REF!,冷暖工资表!B:B))</f>
        <v/>
      </c>
      <c r="K2452" s="126" t="str">
        <f t="shared" si="228"/>
        <v/>
      </c>
      <c r="L2452" s="126" t="str">
        <f t="shared" si="229"/>
        <v/>
      </c>
      <c r="M2452" s="126" t="str">
        <f>IF(Q2452="","",_xlfn.XLOOKUP(Q2452,立项!W:W,立项!H:H))</f>
        <v/>
      </c>
      <c r="N2452" s="130" t="str">
        <f t="shared" si="230"/>
        <v/>
      </c>
      <c r="O2452" s="130" t="str">
        <f t="shared" si="231"/>
        <v/>
      </c>
      <c r="P2452" s="131" t="str">
        <f t="shared" si="232"/>
        <v/>
      </c>
      <c r="Q2452" s="135" t="str">
        <f t="shared" si="233"/>
        <v/>
      </c>
      <c r="R2452" s="103"/>
      <c r="S2452" s="102"/>
      <c r="T2452" s="102"/>
      <c r="U2452" s="102"/>
    </row>
    <row r="2453" s="93" customFormat="1" customHeight="1" spans="2:21">
      <c r="B2453" s="94"/>
      <c r="C2453" s="95"/>
      <c r="D2453" s="95"/>
      <c r="E2453" s="95"/>
      <c r="F2453" s="96"/>
      <c r="G2453" s="97"/>
      <c r="H2453" s="98"/>
      <c r="I2453" s="129" t="str">
        <f>IF(B2453="","",_xlfn.XLOOKUP(N2453,#REF!,#REF!))</f>
        <v/>
      </c>
      <c r="J2453" s="126" t="str">
        <f>IF(B2453="","",_xlfn.XLOOKUP(N2453,#REF!,冷暖工资表!B:B))</f>
        <v/>
      </c>
      <c r="K2453" s="126" t="str">
        <f t="shared" si="228"/>
        <v/>
      </c>
      <c r="L2453" s="126" t="str">
        <f t="shared" si="229"/>
        <v/>
      </c>
      <c r="M2453" s="126" t="str">
        <f>IF(Q2453="","",_xlfn.XLOOKUP(Q2453,立项!W:W,立项!H:H))</f>
        <v/>
      </c>
      <c r="N2453" s="130" t="str">
        <f t="shared" si="230"/>
        <v/>
      </c>
      <c r="O2453" s="130" t="str">
        <f t="shared" si="231"/>
        <v/>
      </c>
      <c r="P2453" s="131" t="str">
        <f t="shared" si="232"/>
        <v/>
      </c>
      <c r="Q2453" s="135" t="str">
        <f t="shared" si="233"/>
        <v/>
      </c>
      <c r="R2453" s="103"/>
      <c r="S2453" s="102"/>
      <c r="T2453" s="102"/>
      <c r="U2453" s="102"/>
    </row>
    <row r="2454" s="93" customFormat="1" customHeight="1" spans="2:21">
      <c r="B2454" s="94"/>
      <c r="C2454" s="95"/>
      <c r="D2454" s="95"/>
      <c r="E2454" s="95"/>
      <c r="F2454" s="96"/>
      <c r="G2454" s="97"/>
      <c r="H2454" s="98"/>
      <c r="I2454" s="129" t="str">
        <f>IF(B2454="","",_xlfn.XLOOKUP(N2454,#REF!,#REF!))</f>
        <v/>
      </c>
      <c r="J2454" s="126" t="str">
        <f>IF(B2454="","",_xlfn.XLOOKUP(N2454,#REF!,冷暖工资表!B:B))</f>
        <v/>
      </c>
      <c r="K2454" s="126" t="str">
        <f t="shared" si="228"/>
        <v/>
      </c>
      <c r="L2454" s="126" t="str">
        <f t="shared" si="229"/>
        <v/>
      </c>
      <c r="M2454" s="126" t="str">
        <f>IF(Q2454="","",_xlfn.XLOOKUP(Q2454,立项!W:W,立项!H:H))</f>
        <v/>
      </c>
      <c r="N2454" s="130" t="str">
        <f t="shared" si="230"/>
        <v/>
      </c>
      <c r="O2454" s="130" t="str">
        <f t="shared" si="231"/>
        <v/>
      </c>
      <c r="P2454" s="131" t="str">
        <f t="shared" si="232"/>
        <v/>
      </c>
      <c r="Q2454" s="135" t="str">
        <f t="shared" si="233"/>
        <v/>
      </c>
      <c r="R2454" s="103"/>
      <c r="S2454" s="102"/>
      <c r="T2454" s="102"/>
      <c r="U2454" s="102"/>
    </row>
    <row r="2455" s="93" customFormat="1" customHeight="1" spans="2:21">
      <c r="B2455" s="94"/>
      <c r="C2455" s="95"/>
      <c r="D2455" s="95"/>
      <c r="E2455" s="95"/>
      <c r="F2455" s="96"/>
      <c r="G2455" s="97"/>
      <c r="H2455" s="98"/>
      <c r="I2455" s="129" t="str">
        <f>IF(B2455="","",_xlfn.XLOOKUP(N2455,#REF!,#REF!))</f>
        <v/>
      </c>
      <c r="J2455" s="126" t="str">
        <f>IF(B2455="","",_xlfn.XLOOKUP(N2455,#REF!,冷暖工资表!B:B))</f>
        <v/>
      </c>
      <c r="K2455" s="126" t="str">
        <f t="shared" si="228"/>
        <v/>
      </c>
      <c r="L2455" s="126" t="str">
        <f t="shared" si="229"/>
        <v/>
      </c>
      <c r="M2455" s="126" t="str">
        <f>IF(Q2455="","",_xlfn.XLOOKUP(Q2455,立项!W:W,立项!H:H))</f>
        <v/>
      </c>
      <c r="N2455" s="130" t="str">
        <f t="shared" si="230"/>
        <v/>
      </c>
      <c r="O2455" s="130" t="str">
        <f t="shared" si="231"/>
        <v/>
      </c>
      <c r="P2455" s="131" t="str">
        <f t="shared" si="232"/>
        <v/>
      </c>
      <c r="Q2455" s="135" t="str">
        <f t="shared" si="233"/>
        <v/>
      </c>
      <c r="R2455" s="103"/>
      <c r="S2455" s="102"/>
      <c r="T2455" s="102"/>
      <c r="U2455" s="102"/>
    </row>
    <row r="2456" s="93" customFormat="1" customHeight="1" spans="2:21">
      <c r="B2456" s="94"/>
      <c r="C2456" s="95"/>
      <c r="D2456" s="95"/>
      <c r="E2456" s="95"/>
      <c r="F2456" s="96"/>
      <c r="G2456" s="97"/>
      <c r="H2456" s="98"/>
      <c r="I2456" s="129" t="str">
        <f>IF(B2456="","",_xlfn.XLOOKUP(N2456,#REF!,#REF!))</f>
        <v/>
      </c>
      <c r="J2456" s="126" t="str">
        <f>IF(B2456="","",_xlfn.XLOOKUP(N2456,#REF!,冷暖工资表!B:B))</f>
        <v/>
      </c>
      <c r="K2456" s="126" t="str">
        <f t="shared" si="228"/>
        <v/>
      </c>
      <c r="L2456" s="126" t="str">
        <f t="shared" si="229"/>
        <v/>
      </c>
      <c r="M2456" s="126" t="str">
        <f>IF(Q2456="","",_xlfn.XLOOKUP(Q2456,立项!W:W,立项!H:H))</f>
        <v/>
      </c>
      <c r="N2456" s="130" t="str">
        <f t="shared" si="230"/>
        <v/>
      </c>
      <c r="O2456" s="130" t="str">
        <f t="shared" si="231"/>
        <v/>
      </c>
      <c r="P2456" s="131" t="str">
        <f t="shared" si="232"/>
        <v/>
      </c>
      <c r="Q2456" s="135" t="str">
        <f t="shared" si="233"/>
        <v/>
      </c>
      <c r="R2456" s="103"/>
      <c r="S2456" s="102"/>
      <c r="T2456" s="102"/>
      <c r="U2456" s="102"/>
    </row>
    <row r="2457" s="93" customFormat="1" customHeight="1" spans="2:21">
      <c r="B2457" s="94"/>
      <c r="C2457" s="95"/>
      <c r="D2457" s="95"/>
      <c r="E2457" s="95"/>
      <c r="F2457" s="96"/>
      <c r="G2457" s="97"/>
      <c r="H2457" s="98"/>
      <c r="I2457" s="129" t="str">
        <f>IF(B2457="","",_xlfn.XLOOKUP(N2457,#REF!,#REF!))</f>
        <v/>
      </c>
      <c r="J2457" s="126" t="str">
        <f>IF(B2457="","",_xlfn.XLOOKUP(N2457,#REF!,冷暖工资表!B:B))</f>
        <v/>
      </c>
      <c r="K2457" s="126" t="str">
        <f t="shared" si="228"/>
        <v/>
      </c>
      <c r="L2457" s="126" t="str">
        <f t="shared" si="229"/>
        <v/>
      </c>
      <c r="M2457" s="126" t="str">
        <f>IF(Q2457="","",_xlfn.XLOOKUP(Q2457,立项!W:W,立项!H:H))</f>
        <v/>
      </c>
      <c r="N2457" s="130" t="str">
        <f t="shared" si="230"/>
        <v/>
      </c>
      <c r="O2457" s="130" t="str">
        <f t="shared" si="231"/>
        <v/>
      </c>
      <c r="P2457" s="131" t="str">
        <f t="shared" si="232"/>
        <v/>
      </c>
      <c r="Q2457" s="135" t="str">
        <f t="shared" si="233"/>
        <v/>
      </c>
      <c r="R2457" s="103"/>
      <c r="S2457" s="102"/>
      <c r="T2457" s="102"/>
      <c r="U2457" s="102"/>
    </row>
    <row r="2458" s="93" customFormat="1" customHeight="1" spans="2:21">
      <c r="B2458" s="94"/>
      <c r="C2458" s="95"/>
      <c r="D2458" s="95"/>
      <c r="E2458" s="95"/>
      <c r="F2458" s="96"/>
      <c r="G2458" s="97"/>
      <c r="H2458" s="98"/>
      <c r="I2458" s="129" t="str">
        <f>IF(B2458="","",_xlfn.XLOOKUP(N2458,#REF!,#REF!))</f>
        <v/>
      </c>
      <c r="J2458" s="126" t="str">
        <f>IF(B2458="","",_xlfn.XLOOKUP(N2458,#REF!,冷暖工资表!B:B))</f>
        <v/>
      </c>
      <c r="K2458" s="126" t="str">
        <f t="shared" si="228"/>
        <v/>
      </c>
      <c r="L2458" s="126" t="str">
        <f t="shared" si="229"/>
        <v/>
      </c>
      <c r="M2458" s="126" t="str">
        <f>IF(Q2458="","",_xlfn.XLOOKUP(Q2458,立项!W:W,立项!H:H))</f>
        <v/>
      </c>
      <c r="N2458" s="130" t="str">
        <f t="shared" si="230"/>
        <v/>
      </c>
      <c r="O2458" s="130" t="str">
        <f t="shared" si="231"/>
        <v/>
      </c>
      <c r="P2458" s="131" t="str">
        <f t="shared" si="232"/>
        <v/>
      </c>
      <c r="Q2458" s="135" t="str">
        <f t="shared" si="233"/>
        <v/>
      </c>
      <c r="R2458" s="103"/>
      <c r="S2458" s="102"/>
      <c r="T2458" s="102"/>
      <c r="U2458" s="102"/>
    </row>
    <row r="2459" s="93" customFormat="1" customHeight="1" spans="2:21">
      <c r="B2459" s="94"/>
      <c r="C2459" s="95"/>
      <c r="D2459" s="95"/>
      <c r="E2459" s="95"/>
      <c r="F2459" s="96"/>
      <c r="G2459" s="97"/>
      <c r="H2459" s="98"/>
      <c r="I2459" s="129" t="str">
        <f>IF(B2459="","",_xlfn.XLOOKUP(N2459,#REF!,#REF!))</f>
        <v/>
      </c>
      <c r="J2459" s="126" t="str">
        <f>IF(B2459="","",_xlfn.XLOOKUP(N2459,#REF!,冷暖工资表!B:B))</f>
        <v/>
      </c>
      <c r="K2459" s="126" t="str">
        <f t="shared" si="228"/>
        <v/>
      </c>
      <c r="L2459" s="126" t="str">
        <f t="shared" si="229"/>
        <v/>
      </c>
      <c r="M2459" s="126" t="str">
        <f>IF(Q2459="","",_xlfn.XLOOKUP(Q2459,立项!W:W,立项!H:H))</f>
        <v/>
      </c>
      <c r="N2459" s="130" t="str">
        <f t="shared" si="230"/>
        <v/>
      </c>
      <c r="O2459" s="130" t="str">
        <f t="shared" si="231"/>
        <v/>
      </c>
      <c r="P2459" s="131" t="str">
        <f t="shared" si="232"/>
        <v/>
      </c>
      <c r="Q2459" s="135" t="str">
        <f t="shared" si="233"/>
        <v/>
      </c>
      <c r="R2459" s="103"/>
      <c r="S2459" s="102"/>
      <c r="T2459" s="102"/>
      <c r="U2459" s="102"/>
    </row>
    <row r="2460" s="93" customFormat="1" customHeight="1" spans="2:21">
      <c r="B2460" s="94"/>
      <c r="C2460" s="95"/>
      <c r="D2460" s="95"/>
      <c r="E2460" s="95"/>
      <c r="F2460" s="96"/>
      <c r="G2460" s="97"/>
      <c r="H2460" s="98"/>
      <c r="I2460" s="129" t="str">
        <f>IF(B2460="","",_xlfn.XLOOKUP(N2460,#REF!,#REF!))</f>
        <v/>
      </c>
      <c r="J2460" s="126" t="str">
        <f>IF(B2460="","",_xlfn.XLOOKUP(N2460,#REF!,冷暖工资表!B:B))</f>
        <v/>
      </c>
      <c r="K2460" s="126" t="str">
        <f t="shared" si="228"/>
        <v/>
      </c>
      <c r="L2460" s="126" t="str">
        <f t="shared" si="229"/>
        <v/>
      </c>
      <c r="M2460" s="126" t="str">
        <f>IF(Q2460="","",_xlfn.XLOOKUP(Q2460,立项!W:W,立项!H:H))</f>
        <v/>
      </c>
      <c r="N2460" s="130" t="str">
        <f t="shared" si="230"/>
        <v/>
      </c>
      <c r="O2460" s="130" t="str">
        <f t="shared" si="231"/>
        <v/>
      </c>
      <c r="P2460" s="131" t="str">
        <f t="shared" si="232"/>
        <v/>
      </c>
      <c r="Q2460" s="135" t="str">
        <f t="shared" si="233"/>
        <v/>
      </c>
      <c r="R2460" s="103"/>
      <c r="S2460" s="102"/>
      <c r="T2460" s="102"/>
      <c r="U2460" s="102"/>
    </row>
    <row r="2461" s="93" customFormat="1" customHeight="1" spans="2:21">
      <c r="B2461" s="94"/>
      <c r="C2461" s="95"/>
      <c r="D2461" s="95"/>
      <c r="E2461" s="95"/>
      <c r="F2461" s="96"/>
      <c r="G2461" s="97"/>
      <c r="H2461" s="98"/>
      <c r="I2461" s="129" t="str">
        <f>IF(B2461="","",_xlfn.XLOOKUP(N2461,#REF!,#REF!))</f>
        <v/>
      </c>
      <c r="J2461" s="126" t="str">
        <f>IF(B2461="","",_xlfn.XLOOKUP(N2461,#REF!,冷暖工资表!B:B))</f>
        <v/>
      </c>
      <c r="K2461" s="126" t="str">
        <f t="shared" si="228"/>
        <v/>
      </c>
      <c r="L2461" s="126" t="str">
        <f t="shared" si="229"/>
        <v/>
      </c>
      <c r="M2461" s="126" t="str">
        <f>IF(Q2461="","",_xlfn.XLOOKUP(Q2461,立项!W:W,立项!H:H))</f>
        <v/>
      </c>
      <c r="N2461" s="130" t="str">
        <f t="shared" si="230"/>
        <v/>
      </c>
      <c r="O2461" s="130" t="str">
        <f t="shared" si="231"/>
        <v/>
      </c>
      <c r="P2461" s="131" t="str">
        <f t="shared" si="232"/>
        <v/>
      </c>
      <c r="Q2461" s="135" t="str">
        <f t="shared" si="233"/>
        <v/>
      </c>
      <c r="R2461" s="103"/>
      <c r="S2461" s="102"/>
      <c r="T2461" s="102"/>
      <c r="U2461" s="102"/>
    </row>
    <row r="2462" s="93" customFormat="1" customHeight="1" spans="2:21">
      <c r="B2462" s="94"/>
      <c r="C2462" s="95"/>
      <c r="D2462" s="95"/>
      <c r="E2462" s="95"/>
      <c r="F2462" s="96"/>
      <c r="G2462" s="97"/>
      <c r="H2462" s="98"/>
      <c r="I2462" s="129" t="str">
        <f>IF(B2462="","",_xlfn.XLOOKUP(N2462,#REF!,#REF!))</f>
        <v/>
      </c>
      <c r="J2462" s="126" t="str">
        <f>IF(B2462="","",_xlfn.XLOOKUP(N2462,#REF!,冷暖工资表!B:B))</f>
        <v/>
      </c>
      <c r="K2462" s="126" t="str">
        <f t="shared" si="228"/>
        <v/>
      </c>
      <c r="L2462" s="126" t="str">
        <f t="shared" si="229"/>
        <v/>
      </c>
      <c r="M2462" s="126" t="str">
        <f>IF(Q2462="","",_xlfn.XLOOKUP(Q2462,立项!W:W,立项!H:H))</f>
        <v/>
      </c>
      <c r="N2462" s="130" t="str">
        <f t="shared" si="230"/>
        <v/>
      </c>
      <c r="O2462" s="130" t="str">
        <f t="shared" si="231"/>
        <v/>
      </c>
      <c r="P2462" s="131" t="str">
        <f t="shared" si="232"/>
        <v/>
      </c>
      <c r="Q2462" s="135" t="str">
        <f t="shared" si="233"/>
        <v/>
      </c>
      <c r="R2462" s="103"/>
      <c r="S2462" s="102"/>
      <c r="T2462" s="102"/>
      <c r="U2462" s="102"/>
    </row>
    <row r="2463" s="93" customFormat="1" customHeight="1" spans="2:21">
      <c r="B2463" s="94"/>
      <c r="C2463" s="95"/>
      <c r="D2463" s="95"/>
      <c r="E2463" s="95"/>
      <c r="F2463" s="96"/>
      <c r="G2463" s="97"/>
      <c r="H2463" s="98"/>
      <c r="I2463" s="129" t="str">
        <f>IF(B2463="","",_xlfn.XLOOKUP(N2463,#REF!,#REF!))</f>
        <v/>
      </c>
      <c r="J2463" s="126" t="str">
        <f>IF(B2463="","",_xlfn.XLOOKUP(N2463,#REF!,冷暖工资表!B:B))</f>
        <v/>
      </c>
      <c r="K2463" s="126" t="str">
        <f t="shared" si="228"/>
        <v/>
      </c>
      <c r="L2463" s="126" t="str">
        <f t="shared" si="229"/>
        <v/>
      </c>
      <c r="M2463" s="126" t="str">
        <f>IF(Q2463="","",_xlfn.XLOOKUP(Q2463,立项!W:W,立项!H:H))</f>
        <v/>
      </c>
      <c r="N2463" s="130" t="str">
        <f t="shared" si="230"/>
        <v/>
      </c>
      <c r="O2463" s="130" t="str">
        <f t="shared" si="231"/>
        <v/>
      </c>
      <c r="P2463" s="131" t="str">
        <f t="shared" si="232"/>
        <v/>
      </c>
      <c r="Q2463" s="135" t="str">
        <f t="shared" si="233"/>
        <v/>
      </c>
      <c r="R2463" s="103"/>
      <c r="S2463" s="102"/>
      <c r="T2463" s="102"/>
      <c r="U2463" s="102"/>
    </row>
    <row r="2464" s="93" customFormat="1" customHeight="1" spans="2:21">
      <c r="B2464" s="94"/>
      <c r="C2464" s="95"/>
      <c r="D2464" s="95"/>
      <c r="E2464" s="95"/>
      <c r="F2464" s="96"/>
      <c r="G2464" s="97"/>
      <c r="H2464" s="98"/>
      <c r="I2464" s="129" t="str">
        <f>IF(B2464="","",_xlfn.XLOOKUP(N2464,#REF!,#REF!))</f>
        <v/>
      </c>
      <c r="J2464" s="126" t="str">
        <f>IF(B2464="","",_xlfn.XLOOKUP(N2464,#REF!,冷暖工资表!B:B))</f>
        <v/>
      </c>
      <c r="K2464" s="126" t="str">
        <f t="shared" si="228"/>
        <v/>
      </c>
      <c r="L2464" s="126" t="str">
        <f t="shared" si="229"/>
        <v/>
      </c>
      <c r="M2464" s="126" t="str">
        <f>IF(Q2464="","",_xlfn.XLOOKUP(Q2464,立项!W:W,立项!H:H))</f>
        <v/>
      </c>
      <c r="N2464" s="130" t="str">
        <f t="shared" si="230"/>
        <v/>
      </c>
      <c r="O2464" s="130" t="str">
        <f t="shared" si="231"/>
        <v/>
      </c>
      <c r="P2464" s="131" t="str">
        <f t="shared" si="232"/>
        <v/>
      </c>
      <c r="Q2464" s="135" t="str">
        <f t="shared" si="233"/>
        <v/>
      </c>
      <c r="R2464" s="103"/>
      <c r="S2464" s="102"/>
      <c r="T2464" s="102"/>
      <c r="U2464" s="102"/>
    </row>
    <row r="2465" s="93" customFormat="1" customHeight="1" spans="2:21">
      <c r="B2465" s="94"/>
      <c r="C2465" s="95"/>
      <c r="D2465" s="95"/>
      <c r="E2465" s="95"/>
      <c r="F2465" s="96"/>
      <c r="G2465" s="97"/>
      <c r="H2465" s="98"/>
      <c r="I2465" s="129" t="str">
        <f>IF(B2465="","",_xlfn.XLOOKUP(N2465,#REF!,#REF!))</f>
        <v/>
      </c>
      <c r="J2465" s="126" t="str">
        <f>IF(B2465="","",_xlfn.XLOOKUP(N2465,#REF!,冷暖工资表!B:B))</f>
        <v/>
      </c>
      <c r="K2465" s="126" t="str">
        <f t="shared" si="228"/>
        <v/>
      </c>
      <c r="L2465" s="126" t="str">
        <f t="shared" si="229"/>
        <v/>
      </c>
      <c r="M2465" s="126" t="str">
        <f>IF(Q2465="","",_xlfn.XLOOKUP(Q2465,立项!W:W,立项!H:H))</f>
        <v/>
      </c>
      <c r="N2465" s="130" t="str">
        <f t="shared" si="230"/>
        <v/>
      </c>
      <c r="O2465" s="130" t="str">
        <f t="shared" si="231"/>
        <v/>
      </c>
      <c r="P2465" s="131" t="str">
        <f t="shared" si="232"/>
        <v/>
      </c>
      <c r="Q2465" s="135" t="str">
        <f t="shared" si="233"/>
        <v/>
      </c>
      <c r="R2465" s="103"/>
      <c r="S2465" s="102"/>
      <c r="T2465" s="102"/>
      <c r="U2465" s="102"/>
    </row>
    <row r="2466" s="93" customFormat="1" customHeight="1" spans="2:21">
      <c r="B2466" s="94"/>
      <c r="C2466" s="95"/>
      <c r="D2466" s="95"/>
      <c r="E2466" s="95"/>
      <c r="F2466" s="96"/>
      <c r="G2466" s="97"/>
      <c r="H2466" s="98"/>
      <c r="I2466" s="129" t="str">
        <f>IF(B2466="","",_xlfn.XLOOKUP(N2466,#REF!,#REF!))</f>
        <v/>
      </c>
      <c r="J2466" s="126" t="str">
        <f>IF(B2466="","",_xlfn.XLOOKUP(N2466,#REF!,冷暖工资表!B:B))</f>
        <v/>
      </c>
      <c r="K2466" s="126" t="str">
        <f t="shared" si="228"/>
        <v/>
      </c>
      <c r="L2466" s="126" t="str">
        <f t="shared" si="229"/>
        <v/>
      </c>
      <c r="M2466" s="126" t="str">
        <f>IF(Q2466="","",_xlfn.XLOOKUP(Q2466,立项!W:W,立项!H:H))</f>
        <v/>
      </c>
      <c r="N2466" s="130" t="str">
        <f t="shared" si="230"/>
        <v/>
      </c>
      <c r="O2466" s="130" t="str">
        <f t="shared" si="231"/>
        <v/>
      </c>
      <c r="P2466" s="131" t="str">
        <f t="shared" si="232"/>
        <v/>
      </c>
      <c r="Q2466" s="135" t="str">
        <f t="shared" si="233"/>
        <v/>
      </c>
      <c r="R2466" s="103"/>
      <c r="S2466" s="102"/>
      <c r="T2466" s="102"/>
      <c r="U2466" s="102"/>
    </row>
    <row r="2467" s="93" customFormat="1" customHeight="1" spans="2:21">
      <c r="B2467" s="94"/>
      <c r="C2467" s="95"/>
      <c r="D2467" s="95"/>
      <c r="E2467" s="95"/>
      <c r="F2467" s="96"/>
      <c r="G2467" s="97"/>
      <c r="H2467" s="98"/>
      <c r="I2467" s="129" t="str">
        <f>IF(B2467="","",_xlfn.XLOOKUP(N2467,#REF!,#REF!))</f>
        <v/>
      </c>
      <c r="J2467" s="126" t="str">
        <f>IF(B2467="","",_xlfn.XLOOKUP(N2467,#REF!,冷暖工资表!B:B))</f>
        <v/>
      </c>
      <c r="K2467" s="126" t="str">
        <f t="shared" si="228"/>
        <v/>
      </c>
      <c r="L2467" s="126" t="str">
        <f t="shared" si="229"/>
        <v/>
      </c>
      <c r="M2467" s="126" t="str">
        <f>IF(Q2467="","",_xlfn.XLOOKUP(Q2467,立项!W:W,立项!H:H))</f>
        <v/>
      </c>
      <c r="N2467" s="130" t="str">
        <f t="shared" si="230"/>
        <v/>
      </c>
      <c r="O2467" s="130" t="str">
        <f t="shared" si="231"/>
        <v/>
      </c>
      <c r="P2467" s="131" t="str">
        <f t="shared" si="232"/>
        <v/>
      </c>
      <c r="Q2467" s="135" t="str">
        <f t="shared" si="233"/>
        <v/>
      </c>
      <c r="R2467" s="103"/>
      <c r="S2467" s="102"/>
      <c r="T2467" s="102"/>
      <c r="U2467" s="102"/>
    </row>
    <row r="2468" s="93" customFormat="1" customHeight="1" spans="2:21">
      <c r="B2468" s="94"/>
      <c r="C2468" s="95"/>
      <c r="D2468" s="95"/>
      <c r="E2468" s="95"/>
      <c r="F2468" s="96"/>
      <c r="G2468" s="97"/>
      <c r="H2468" s="98"/>
      <c r="I2468" s="129" t="str">
        <f>IF(B2468="","",_xlfn.XLOOKUP(N2468,#REF!,#REF!))</f>
        <v/>
      </c>
      <c r="J2468" s="126" t="str">
        <f>IF(B2468="","",_xlfn.XLOOKUP(N2468,#REF!,冷暖工资表!B:B))</f>
        <v/>
      </c>
      <c r="K2468" s="126" t="str">
        <f t="shared" si="228"/>
        <v/>
      </c>
      <c r="L2468" s="126" t="str">
        <f t="shared" si="229"/>
        <v/>
      </c>
      <c r="M2468" s="126" t="str">
        <f>IF(Q2468="","",_xlfn.XLOOKUP(Q2468,立项!W:W,立项!H:H))</f>
        <v/>
      </c>
      <c r="N2468" s="130" t="str">
        <f t="shared" si="230"/>
        <v/>
      </c>
      <c r="O2468" s="130" t="str">
        <f t="shared" si="231"/>
        <v/>
      </c>
      <c r="P2468" s="131" t="str">
        <f t="shared" si="232"/>
        <v/>
      </c>
      <c r="Q2468" s="135" t="str">
        <f t="shared" si="233"/>
        <v/>
      </c>
      <c r="R2468" s="103"/>
      <c r="S2468" s="102"/>
      <c r="T2468" s="102"/>
      <c r="U2468" s="102"/>
    </row>
    <row r="2469" s="93" customFormat="1" customHeight="1" spans="2:21">
      <c r="B2469" s="94"/>
      <c r="C2469" s="95"/>
      <c r="D2469" s="95"/>
      <c r="E2469" s="95"/>
      <c r="F2469" s="96"/>
      <c r="G2469" s="97"/>
      <c r="H2469" s="98"/>
      <c r="I2469" s="129" t="str">
        <f>IF(B2469="","",_xlfn.XLOOKUP(N2469,#REF!,#REF!))</f>
        <v/>
      </c>
      <c r="J2469" s="126" t="str">
        <f>IF(B2469="","",_xlfn.XLOOKUP(N2469,#REF!,冷暖工资表!B:B))</f>
        <v/>
      </c>
      <c r="K2469" s="126" t="str">
        <f t="shared" si="228"/>
        <v/>
      </c>
      <c r="L2469" s="126" t="str">
        <f t="shared" si="229"/>
        <v/>
      </c>
      <c r="M2469" s="126" t="str">
        <f>IF(Q2469="","",_xlfn.XLOOKUP(Q2469,立项!W:W,立项!H:H))</f>
        <v/>
      </c>
      <c r="N2469" s="130" t="str">
        <f t="shared" si="230"/>
        <v/>
      </c>
      <c r="O2469" s="130" t="str">
        <f t="shared" si="231"/>
        <v/>
      </c>
      <c r="P2469" s="131" t="str">
        <f t="shared" si="232"/>
        <v/>
      </c>
      <c r="Q2469" s="135" t="str">
        <f t="shared" si="233"/>
        <v/>
      </c>
      <c r="R2469" s="103"/>
      <c r="S2469" s="102"/>
      <c r="T2469" s="102"/>
      <c r="U2469" s="102"/>
    </row>
    <row r="2470" s="93" customFormat="1" customHeight="1" spans="2:21">
      <c r="B2470" s="94"/>
      <c r="C2470" s="95"/>
      <c r="D2470" s="95"/>
      <c r="E2470" s="95"/>
      <c r="F2470" s="96"/>
      <c r="G2470" s="97"/>
      <c r="H2470" s="98"/>
      <c r="I2470" s="129" t="str">
        <f>IF(B2470="","",_xlfn.XLOOKUP(N2470,#REF!,#REF!))</f>
        <v/>
      </c>
      <c r="J2470" s="126" t="str">
        <f>IF(B2470="","",_xlfn.XLOOKUP(N2470,#REF!,冷暖工资表!B:B))</f>
        <v/>
      </c>
      <c r="K2470" s="126" t="str">
        <f t="shared" si="228"/>
        <v/>
      </c>
      <c r="L2470" s="126" t="str">
        <f t="shared" si="229"/>
        <v/>
      </c>
      <c r="M2470" s="126" t="str">
        <f>IF(Q2470="","",_xlfn.XLOOKUP(Q2470,立项!W:W,立项!H:H))</f>
        <v/>
      </c>
      <c r="N2470" s="130" t="str">
        <f t="shared" si="230"/>
        <v/>
      </c>
      <c r="O2470" s="130" t="str">
        <f t="shared" si="231"/>
        <v/>
      </c>
      <c r="P2470" s="131" t="str">
        <f t="shared" si="232"/>
        <v/>
      </c>
      <c r="Q2470" s="135" t="str">
        <f t="shared" si="233"/>
        <v/>
      </c>
      <c r="R2470" s="103"/>
      <c r="S2470" s="102"/>
      <c r="T2470" s="102"/>
      <c r="U2470" s="102"/>
    </row>
    <row r="2471" s="93" customFormat="1" customHeight="1" spans="2:21">
      <c r="B2471" s="94"/>
      <c r="C2471" s="95"/>
      <c r="D2471" s="95"/>
      <c r="E2471" s="95"/>
      <c r="F2471" s="96"/>
      <c r="G2471" s="97"/>
      <c r="H2471" s="98"/>
      <c r="I2471" s="129" t="str">
        <f>IF(B2471="","",_xlfn.XLOOKUP(N2471,#REF!,#REF!))</f>
        <v/>
      </c>
      <c r="J2471" s="126" t="str">
        <f>IF(B2471="","",_xlfn.XLOOKUP(N2471,#REF!,冷暖工资表!B:B))</f>
        <v/>
      </c>
      <c r="K2471" s="126" t="str">
        <f t="shared" si="228"/>
        <v/>
      </c>
      <c r="L2471" s="126" t="str">
        <f t="shared" si="229"/>
        <v/>
      </c>
      <c r="M2471" s="126" t="str">
        <f>IF(Q2471="","",_xlfn.XLOOKUP(Q2471,立项!W:W,立项!H:H))</f>
        <v/>
      </c>
      <c r="N2471" s="130" t="str">
        <f t="shared" si="230"/>
        <v/>
      </c>
      <c r="O2471" s="130" t="str">
        <f t="shared" si="231"/>
        <v/>
      </c>
      <c r="P2471" s="131" t="str">
        <f t="shared" si="232"/>
        <v/>
      </c>
      <c r="Q2471" s="135" t="str">
        <f t="shared" si="233"/>
        <v/>
      </c>
      <c r="R2471" s="103"/>
      <c r="S2471" s="102"/>
      <c r="T2471" s="102"/>
      <c r="U2471" s="102"/>
    </row>
    <row r="2472" s="93" customFormat="1" customHeight="1" spans="2:21">
      <c r="B2472" s="94"/>
      <c r="C2472" s="95"/>
      <c r="D2472" s="95"/>
      <c r="E2472" s="95"/>
      <c r="F2472" s="96"/>
      <c r="G2472" s="97"/>
      <c r="H2472" s="98"/>
      <c r="I2472" s="129" t="str">
        <f>IF(B2472="","",_xlfn.XLOOKUP(N2472,#REF!,#REF!))</f>
        <v/>
      </c>
      <c r="J2472" s="126" t="str">
        <f>IF(B2472="","",_xlfn.XLOOKUP(N2472,#REF!,冷暖工资表!B:B))</f>
        <v/>
      </c>
      <c r="K2472" s="126" t="str">
        <f t="shared" si="228"/>
        <v/>
      </c>
      <c r="L2472" s="126" t="str">
        <f t="shared" si="229"/>
        <v/>
      </c>
      <c r="M2472" s="126" t="str">
        <f>IF(Q2472="","",_xlfn.XLOOKUP(Q2472,立项!W:W,立项!H:H))</f>
        <v/>
      </c>
      <c r="N2472" s="130" t="str">
        <f t="shared" si="230"/>
        <v/>
      </c>
      <c r="O2472" s="130" t="str">
        <f t="shared" si="231"/>
        <v/>
      </c>
      <c r="P2472" s="131" t="str">
        <f t="shared" si="232"/>
        <v/>
      </c>
      <c r="Q2472" s="135" t="str">
        <f t="shared" si="233"/>
        <v/>
      </c>
      <c r="R2472" s="103"/>
      <c r="S2472" s="102"/>
      <c r="T2472" s="102"/>
      <c r="U2472" s="102"/>
    </row>
    <row r="2473" s="93" customFormat="1" customHeight="1" spans="2:21">
      <c r="B2473" s="94"/>
      <c r="C2473" s="95"/>
      <c r="D2473" s="95"/>
      <c r="E2473" s="95"/>
      <c r="F2473" s="96"/>
      <c r="G2473" s="97"/>
      <c r="H2473" s="98"/>
      <c r="I2473" s="129" t="str">
        <f>IF(B2473="","",_xlfn.XLOOKUP(N2473,#REF!,#REF!))</f>
        <v/>
      </c>
      <c r="J2473" s="126" t="str">
        <f>IF(B2473="","",_xlfn.XLOOKUP(N2473,#REF!,冷暖工资表!B:B))</f>
        <v/>
      </c>
      <c r="K2473" s="126" t="str">
        <f t="shared" si="228"/>
        <v/>
      </c>
      <c r="L2473" s="126" t="str">
        <f t="shared" si="229"/>
        <v/>
      </c>
      <c r="M2473" s="126" t="str">
        <f>IF(Q2473="","",_xlfn.XLOOKUP(Q2473,立项!W:W,立项!H:H))</f>
        <v/>
      </c>
      <c r="N2473" s="130" t="str">
        <f t="shared" si="230"/>
        <v/>
      </c>
      <c r="O2473" s="130" t="str">
        <f t="shared" si="231"/>
        <v/>
      </c>
      <c r="P2473" s="131" t="str">
        <f t="shared" si="232"/>
        <v/>
      </c>
      <c r="Q2473" s="135" t="str">
        <f t="shared" si="233"/>
        <v/>
      </c>
      <c r="R2473" s="103"/>
      <c r="S2473" s="102"/>
      <c r="T2473" s="102"/>
      <c r="U2473" s="102"/>
    </row>
    <row r="2474" s="93" customFormat="1" customHeight="1" spans="2:21">
      <c r="B2474" s="94"/>
      <c r="C2474" s="95"/>
      <c r="D2474" s="95"/>
      <c r="E2474" s="95"/>
      <c r="F2474" s="96"/>
      <c r="G2474" s="97"/>
      <c r="H2474" s="98"/>
      <c r="I2474" s="129" t="str">
        <f>IF(B2474="","",_xlfn.XLOOKUP(N2474,#REF!,#REF!))</f>
        <v/>
      </c>
      <c r="J2474" s="126" t="str">
        <f>IF(B2474="","",_xlfn.XLOOKUP(N2474,#REF!,冷暖工资表!B:B))</f>
        <v/>
      </c>
      <c r="K2474" s="126" t="str">
        <f t="shared" si="228"/>
        <v/>
      </c>
      <c r="L2474" s="126" t="str">
        <f t="shared" si="229"/>
        <v/>
      </c>
      <c r="M2474" s="126" t="str">
        <f>IF(Q2474="","",_xlfn.XLOOKUP(Q2474,立项!W:W,立项!H:H))</f>
        <v/>
      </c>
      <c r="N2474" s="130" t="str">
        <f t="shared" si="230"/>
        <v/>
      </c>
      <c r="O2474" s="130" t="str">
        <f t="shared" si="231"/>
        <v/>
      </c>
      <c r="P2474" s="131" t="str">
        <f t="shared" si="232"/>
        <v/>
      </c>
      <c r="Q2474" s="135" t="str">
        <f t="shared" si="233"/>
        <v/>
      </c>
      <c r="R2474" s="103"/>
      <c r="S2474" s="102"/>
      <c r="T2474" s="102"/>
      <c r="U2474" s="102"/>
    </row>
    <row r="2475" s="93" customFormat="1" customHeight="1" spans="2:21">
      <c r="B2475" s="94"/>
      <c r="C2475" s="95"/>
      <c r="D2475" s="95"/>
      <c r="E2475" s="95"/>
      <c r="F2475" s="96"/>
      <c r="G2475" s="97"/>
      <c r="H2475" s="98"/>
      <c r="I2475" s="129" t="str">
        <f>IF(B2475="","",_xlfn.XLOOKUP(N2475,#REF!,#REF!))</f>
        <v/>
      </c>
      <c r="J2475" s="126" t="str">
        <f>IF(B2475="","",_xlfn.XLOOKUP(N2475,#REF!,冷暖工资表!B:B))</f>
        <v/>
      </c>
      <c r="K2475" s="126" t="str">
        <f t="shared" si="228"/>
        <v/>
      </c>
      <c r="L2475" s="126" t="str">
        <f t="shared" si="229"/>
        <v/>
      </c>
      <c r="M2475" s="126" t="str">
        <f>IF(Q2475="","",_xlfn.XLOOKUP(Q2475,立项!W:W,立项!H:H))</f>
        <v/>
      </c>
      <c r="N2475" s="130" t="str">
        <f t="shared" si="230"/>
        <v/>
      </c>
      <c r="O2475" s="130" t="str">
        <f t="shared" si="231"/>
        <v/>
      </c>
      <c r="P2475" s="131" t="str">
        <f t="shared" si="232"/>
        <v/>
      </c>
      <c r="Q2475" s="135" t="str">
        <f t="shared" si="233"/>
        <v/>
      </c>
      <c r="R2475" s="103"/>
      <c r="S2475" s="102"/>
      <c r="T2475" s="102"/>
      <c r="U2475" s="102"/>
    </row>
    <row r="2476" s="93" customFormat="1" customHeight="1" spans="2:21">
      <c r="B2476" s="94"/>
      <c r="C2476" s="95"/>
      <c r="D2476" s="95"/>
      <c r="E2476" s="95"/>
      <c r="F2476" s="96"/>
      <c r="G2476" s="97"/>
      <c r="H2476" s="98"/>
      <c r="I2476" s="129" t="str">
        <f>IF(B2476="","",_xlfn.XLOOKUP(N2476,#REF!,#REF!))</f>
        <v/>
      </c>
      <c r="J2476" s="126" t="str">
        <f>IF(B2476="","",_xlfn.XLOOKUP(N2476,#REF!,冷暖工资表!B:B))</f>
        <v/>
      </c>
      <c r="K2476" s="126" t="str">
        <f t="shared" si="228"/>
        <v/>
      </c>
      <c r="L2476" s="126" t="str">
        <f t="shared" si="229"/>
        <v/>
      </c>
      <c r="M2476" s="126" t="str">
        <f>IF(Q2476="","",_xlfn.XLOOKUP(Q2476,立项!W:W,立项!H:H))</f>
        <v/>
      </c>
      <c r="N2476" s="130" t="str">
        <f t="shared" si="230"/>
        <v/>
      </c>
      <c r="O2476" s="130" t="str">
        <f t="shared" si="231"/>
        <v/>
      </c>
      <c r="P2476" s="131" t="str">
        <f t="shared" si="232"/>
        <v/>
      </c>
      <c r="Q2476" s="135" t="str">
        <f t="shared" si="233"/>
        <v/>
      </c>
      <c r="R2476" s="103"/>
      <c r="S2476" s="102"/>
      <c r="T2476" s="102"/>
      <c r="U2476" s="102"/>
    </row>
    <row r="2477" s="93" customFormat="1" customHeight="1" spans="2:21">
      <c r="B2477" s="94"/>
      <c r="C2477" s="95"/>
      <c r="D2477" s="95"/>
      <c r="E2477" s="95"/>
      <c r="F2477" s="96"/>
      <c r="G2477" s="97"/>
      <c r="H2477" s="98"/>
      <c r="I2477" s="129" t="str">
        <f>IF(B2477="","",_xlfn.XLOOKUP(N2477,#REF!,#REF!))</f>
        <v/>
      </c>
      <c r="J2477" s="126" t="str">
        <f>IF(B2477="","",_xlfn.XLOOKUP(N2477,#REF!,冷暖工资表!B:B))</f>
        <v/>
      </c>
      <c r="K2477" s="126" t="str">
        <f t="shared" si="228"/>
        <v/>
      </c>
      <c r="L2477" s="126" t="str">
        <f t="shared" si="229"/>
        <v/>
      </c>
      <c r="M2477" s="126" t="str">
        <f>IF(Q2477="","",_xlfn.XLOOKUP(Q2477,立项!W:W,立项!H:H))</f>
        <v/>
      </c>
      <c r="N2477" s="130" t="str">
        <f t="shared" si="230"/>
        <v/>
      </c>
      <c r="O2477" s="130" t="str">
        <f t="shared" si="231"/>
        <v/>
      </c>
      <c r="P2477" s="131" t="str">
        <f t="shared" si="232"/>
        <v/>
      </c>
      <c r="Q2477" s="135" t="str">
        <f t="shared" si="233"/>
        <v/>
      </c>
      <c r="R2477" s="103"/>
      <c r="S2477" s="102"/>
      <c r="T2477" s="102"/>
      <c r="U2477" s="102"/>
    </row>
    <row r="2478" s="93" customFormat="1" customHeight="1" spans="2:21">
      <c r="B2478" s="94"/>
      <c r="C2478" s="95"/>
      <c r="D2478" s="95"/>
      <c r="E2478" s="95"/>
      <c r="F2478" s="96"/>
      <c r="G2478" s="97"/>
      <c r="H2478" s="98"/>
      <c r="I2478" s="129" t="str">
        <f>IF(B2478="","",_xlfn.XLOOKUP(N2478,#REF!,#REF!))</f>
        <v/>
      </c>
      <c r="J2478" s="126" t="str">
        <f>IF(B2478="","",_xlfn.XLOOKUP(N2478,#REF!,冷暖工资表!B:B))</f>
        <v/>
      </c>
      <c r="K2478" s="126" t="str">
        <f t="shared" si="228"/>
        <v/>
      </c>
      <c r="L2478" s="126" t="str">
        <f t="shared" si="229"/>
        <v/>
      </c>
      <c r="M2478" s="126" t="str">
        <f>IF(Q2478="","",_xlfn.XLOOKUP(Q2478,立项!W:W,立项!H:H))</f>
        <v/>
      </c>
      <c r="N2478" s="130" t="str">
        <f t="shared" si="230"/>
        <v/>
      </c>
      <c r="O2478" s="130" t="str">
        <f t="shared" si="231"/>
        <v/>
      </c>
      <c r="P2478" s="131" t="str">
        <f t="shared" si="232"/>
        <v/>
      </c>
      <c r="Q2478" s="135" t="str">
        <f t="shared" si="233"/>
        <v/>
      </c>
      <c r="R2478" s="103"/>
      <c r="S2478" s="102"/>
      <c r="T2478" s="102"/>
      <c r="U2478" s="102"/>
    </row>
    <row r="2479" s="93" customFormat="1" customHeight="1" spans="2:21">
      <c r="B2479" s="94"/>
      <c r="C2479" s="95"/>
      <c r="D2479" s="95"/>
      <c r="E2479" s="95"/>
      <c r="F2479" s="96"/>
      <c r="G2479" s="97"/>
      <c r="H2479" s="98"/>
      <c r="I2479" s="129" t="str">
        <f>IF(B2479="","",_xlfn.XLOOKUP(N2479,#REF!,#REF!))</f>
        <v/>
      </c>
      <c r="J2479" s="126" t="str">
        <f>IF(B2479="","",_xlfn.XLOOKUP(N2479,#REF!,冷暖工资表!B:B))</f>
        <v/>
      </c>
      <c r="K2479" s="126" t="str">
        <f t="shared" si="228"/>
        <v/>
      </c>
      <c r="L2479" s="126" t="str">
        <f t="shared" si="229"/>
        <v/>
      </c>
      <c r="M2479" s="126" t="str">
        <f>IF(Q2479="","",_xlfn.XLOOKUP(Q2479,立项!W:W,立项!H:H))</f>
        <v/>
      </c>
      <c r="N2479" s="130" t="str">
        <f t="shared" si="230"/>
        <v/>
      </c>
      <c r="O2479" s="130" t="str">
        <f t="shared" si="231"/>
        <v/>
      </c>
      <c r="P2479" s="131" t="str">
        <f t="shared" si="232"/>
        <v/>
      </c>
      <c r="Q2479" s="135" t="str">
        <f t="shared" si="233"/>
        <v/>
      </c>
      <c r="R2479" s="103"/>
      <c r="S2479" s="102"/>
      <c r="T2479" s="102"/>
      <c r="U2479" s="102"/>
    </row>
    <row r="2480" s="93" customFormat="1" customHeight="1" spans="2:21">
      <c r="B2480" s="94"/>
      <c r="C2480" s="95"/>
      <c r="D2480" s="95"/>
      <c r="E2480" s="95"/>
      <c r="F2480" s="96"/>
      <c r="G2480" s="97"/>
      <c r="H2480" s="98"/>
      <c r="I2480" s="129" t="str">
        <f>IF(B2480="","",_xlfn.XLOOKUP(N2480,#REF!,#REF!))</f>
        <v/>
      </c>
      <c r="J2480" s="126" t="str">
        <f>IF(B2480="","",_xlfn.XLOOKUP(N2480,#REF!,冷暖工资表!B:B))</f>
        <v/>
      </c>
      <c r="K2480" s="126" t="str">
        <f t="shared" si="228"/>
        <v/>
      </c>
      <c r="L2480" s="126" t="str">
        <f t="shared" si="229"/>
        <v/>
      </c>
      <c r="M2480" s="126" t="str">
        <f>IF(Q2480="","",_xlfn.XLOOKUP(Q2480,立项!W:W,立项!H:H))</f>
        <v/>
      </c>
      <c r="N2480" s="130" t="str">
        <f t="shared" si="230"/>
        <v/>
      </c>
      <c r="O2480" s="130" t="str">
        <f t="shared" si="231"/>
        <v/>
      </c>
      <c r="P2480" s="131" t="str">
        <f t="shared" si="232"/>
        <v/>
      </c>
      <c r="Q2480" s="135" t="str">
        <f t="shared" si="233"/>
        <v/>
      </c>
      <c r="R2480" s="103"/>
      <c r="S2480" s="102"/>
      <c r="T2480" s="102"/>
      <c r="U2480" s="102"/>
    </row>
    <row r="2481" s="93" customFormat="1" customHeight="1" spans="2:21">
      <c r="B2481" s="94"/>
      <c r="C2481" s="95"/>
      <c r="D2481" s="95"/>
      <c r="E2481" s="95"/>
      <c r="F2481" s="96"/>
      <c r="G2481" s="97"/>
      <c r="H2481" s="98"/>
      <c r="I2481" s="129" t="str">
        <f>IF(B2481="","",_xlfn.XLOOKUP(N2481,#REF!,#REF!))</f>
        <v/>
      </c>
      <c r="J2481" s="126" t="str">
        <f>IF(B2481="","",_xlfn.XLOOKUP(N2481,#REF!,冷暖工资表!B:B))</f>
        <v/>
      </c>
      <c r="K2481" s="126" t="str">
        <f t="shared" si="228"/>
        <v/>
      </c>
      <c r="L2481" s="126" t="str">
        <f t="shared" si="229"/>
        <v/>
      </c>
      <c r="M2481" s="126" t="str">
        <f>IF(Q2481="","",_xlfn.XLOOKUP(Q2481,立项!W:W,立项!H:H))</f>
        <v/>
      </c>
      <c r="N2481" s="130" t="str">
        <f t="shared" si="230"/>
        <v/>
      </c>
      <c r="O2481" s="130" t="str">
        <f t="shared" si="231"/>
        <v/>
      </c>
      <c r="P2481" s="131" t="str">
        <f t="shared" si="232"/>
        <v/>
      </c>
      <c r="Q2481" s="135" t="str">
        <f t="shared" si="233"/>
        <v/>
      </c>
      <c r="R2481" s="103"/>
      <c r="S2481" s="102"/>
      <c r="T2481" s="102"/>
      <c r="U2481" s="102"/>
    </row>
    <row r="2482" s="93" customFormat="1" customHeight="1" spans="2:21">
      <c r="B2482" s="94"/>
      <c r="C2482" s="95"/>
      <c r="D2482" s="95"/>
      <c r="E2482" s="95"/>
      <c r="F2482" s="96"/>
      <c r="G2482" s="97"/>
      <c r="H2482" s="98"/>
      <c r="I2482" s="129" t="str">
        <f>IF(B2482="","",_xlfn.XLOOKUP(N2482,#REF!,#REF!))</f>
        <v/>
      </c>
      <c r="J2482" s="126" t="str">
        <f>IF(B2482="","",_xlfn.XLOOKUP(N2482,#REF!,冷暖工资表!B:B))</f>
        <v/>
      </c>
      <c r="K2482" s="126" t="str">
        <f t="shared" si="228"/>
        <v/>
      </c>
      <c r="L2482" s="126" t="str">
        <f t="shared" si="229"/>
        <v/>
      </c>
      <c r="M2482" s="126" t="str">
        <f>IF(Q2482="","",_xlfn.XLOOKUP(Q2482,立项!W:W,立项!H:H))</f>
        <v/>
      </c>
      <c r="N2482" s="130" t="str">
        <f t="shared" si="230"/>
        <v/>
      </c>
      <c r="O2482" s="130" t="str">
        <f t="shared" si="231"/>
        <v/>
      </c>
      <c r="P2482" s="131" t="str">
        <f t="shared" si="232"/>
        <v/>
      </c>
      <c r="Q2482" s="135" t="str">
        <f t="shared" si="233"/>
        <v/>
      </c>
      <c r="R2482" s="103"/>
      <c r="S2482" s="102"/>
      <c r="T2482" s="102"/>
      <c r="U2482" s="102"/>
    </row>
    <row r="2483" s="93" customFormat="1" customHeight="1" spans="2:21">
      <c r="B2483" s="94"/>
      <c r="C2483" s="95"/>
      <c r="D2483" s="95"/>
      <c r="E2483" s="95"/>
      <c r="F2483" s="96"/>
      <c r="G2483" s="97"/>
      <c r="H2483" s="98"/>
      <c r="I2483" s="129" t="str">
        <f>IF(B2483="","",_xlfn.XLOOKUP(N2483,#REF!,#REF!))</f>
        <v/>
      </c>
      <c r="J2483" s="126" t="str">
        <f>IF(B2483="","",_xlfn.XLOOKUP(N2483,#REF!,冷暖工资表!B:B))</f>
        <v/>
      </c>
      <c r="K2483" s="126" t="str">
        <f t="shared" si="228"/>
        <v/>
      </c>
      <c r="L2483" s="126" t="str">
        <f t="shared" si="229"/>
        <v/>
      </c>
      <c r="M2483" s="126" t="str">
        <f>IF(Q2483="","",_xlfn.XLOOKUP(Q2483,立项!W:W,立项!H:H))</f>
        <v/>
      </c>
      <c r="N2483" s="130" t="str">
        <f t="shared" si="230"/>
        <v/>
      </c>
      <c r="O2483" s="130" t="str">
        <f t="shared" si="231"/>
        <v/>
      </c>
      <c r="P2483" s="131" t="str">
        <f t="shared" si="232"/>
        <v/>
      </c>
      <c r="Q2483" s="135" t="str">
        <f t="shared" si="233"/>
        <v/>
      </c>
      <c r="R2483" s="103"/>
      <c r="S2483" s="102"/>
      <c r="T2483" s="102"/>
      <c r="U2483" s="102"/>
    </row>
    <row r="2484" s="93" customFormat="1" customHeight="1" spans="2:21">
      <c r="B2484" s="94"/>
      <c r="C2484" s="95"/>
      <c r="D2484" s="95"/>
      <c r="E2484" s="95"/>
      <c r="F2484" s="96"/>
      <c r="G2484" s="97"/>
      <c r="H2484" s="98"/>
      <c r="I2484" s="129" t="str">
        <f>IF(B2484="","",_xlfn.XLOOKUP(N2484,#REF!,#REF!))</f>
        <v/>
      </c>
      <c r="J2484" s="126" t="str">
        <f>IF(B2484="","",_xlfn.XLOOKUP(N2484,#REF!,冷暖工资表!B:B))</f>
        <v/>
      </c>
      <c r="K2484" s="126" t="str">
        <f t="shared" si="228"/>
        <v/>
      </c>
      <c r="L2484" s="126" t="str">
        <f t="shared" si="229"/>
        <v/>
      </c>
      <c r="M2484" s="126" t="str">
        <f>IF(Q2484="","",_xlfn.XLOOKUP(Q2484,立项!W:W,立项!H:H))</f>
        <v/>
      </c>
      <c r="N2484" s="130" t="str">
        <f t="shared" si="230"/>
        <v/>
      </c>
      <c r="O2484" s="130" t="str">
        <f t="shared" si="231"/>
        <v/>
      </c>
      <c r="P2484" s="131" t="str">
        <f t="shared" si="232"/>
        <v/>
      </c>
      <c r="Q2484" s="135" t="str">
        <f t="shared" si="233"/>
        <v/>
      </c>
      <c r="R2484" s="103"/>
      <c r="S2484" s="102"/>
      <c r="T2484" s="102"/>
      <c r="U2484" s="102"/>
    </row>
    <row r="2485" s="93" customFormat="1" customHeight="1" spans="2:21">
      <c r="B2485" s="94"/>
      <c r="C2485" s="95"/>
      <c r="D2485" s="95"/>
      <c r="E2485" s="95"/>
      <c r="F2485" s="96"/>
      <c r="G2485" s="97"/>
      <c r="H2485" s="98"/>
      <c r="I2485" s="129" t="str">
        <f>IF(B2485="","",_xlfn.XLOOKUP(N2485,#REF!,#REF!))</f>
        <v/>
      </c>
      <c r="J2485" s="126" t="str">
        <f>IF(B2485="","",_xlfn.XLOOKUP(N2485,#REF!,冷暖工资表!B:B))</f>
        <v/>
      </c>
      <c r="K2485" s="126" t="str">
        <f t="shared" si="228"/>
        <v/>
      </c>
      <c r="L2485" s="126" t="str">
        <f t="shared" si="229"/>
        <v/>
      </c>
      <c r="M2485" s="126" t="str">
        <f>IF(Q2485="","",_xlfn.XLOOKUP(Q2485,立项!W:W,立项!H:H))</f>
        <v/>
      </c>
      <c r="N2485" s="130" t="str">
        <f t="shared" si="230"/>
        <v/>
      </c>
      <c r="O2485" s="130" t="str">
        <f t="shared" si="231"/>
        <v/>
      </c>
      <c r="P2485" s="131" t="str">
        <f t="shared" si="232"/>
        <v/>
      </c>
      <c r="Q2485" s="135" t="str">
        <f t="shared" si="233"/>
        <v/>
      </c>
      <c r="R2485" s="103"/>
      <c r="S2485" s="102"/>
      <c r="T2485" s="102"/>
      <c r="U2485" s="102"/>
    </row>
    <row r="2486" s="93" customFormat="1" customHeight="1" spans="2:21">
      <c r="B2486" s="94"/>
      <c r="C2486" s="95"/>
      <c r="D2486" s="95"/>
      <c r="E2486" s="95"/>
      <c r="F2486" s="96"/>
      <c r="G2486" s="97"/>
      <c r="H2486" s="98"/>
      <c r="I2486" s="129" t="str">
        <f>IF(B2486="","",_xlfn.XLOOKUP(N2486,#REF!,#REF!))</f>
        <v/>
      </c>
      <c r="J2486" s="126" t="str">
        <f>IF(B2486="","",_xlfn.XLOOKUP(N2486,#REF!,冷暖工资表!B:B))</f>
        <v/>
      </c>
      <c r="K2486" s="126" t="str">
        <f t="shared" si="228"/>
        <v/>
      </c>
      <c r="L2486" s="126" t="str">
        <f t="shared" si="229"/>
        <v/>
      </c>
      <c r="M2486" s="126" t="str">
        <f>IF(Q2486="","",_xlfn.XLOOKUP(Q2486,立项!W:W,立项!H:H))</f>
        <v/>
      </c>
      <c r="N2486" s="130" t="str">
        <f t="shared" si="230"/>
        <v/>
      </c>
      <c r="O2486" s="130" t="str">
        <f t="shared" si="231"/>
        <v/>
      </c>
      <c r="P2486" s="131" t="str">
        <f t="shared" si="232"/>
        <v/>
      </c>
      <c r="Q2486" s="135" t="str">
        <f t="shared" si="233"/>
        <v/>
      </c>
      <c r="R2486" s="103"/>
      <c r="S2486" s="102"/>
      <c r="T2486" s="102"/>
      <c r="U2486" s="102"/>
    </row>
    <row r="2487" s="93" customFormat="1" customHeight="1" spans="2:21">
      <c r="B2487" s="94"/>
      <c r="C2487" s="95"/>
      <c r="D2487" s="95"/>
      <c r="E2487" s="95"/>
      <c r="F2487" s="96"/>
      <c r="G2487" s="97"/>
      <c r="H2487" s="98"/>
      <c r="I2487" s="129" t="str">
        <f>IF(B2487="","",_xlfn.XLOOKUP(N2487,#REF!,#REF!))</f>
        <v/>
      </c>
      <c r="J2487" s="126" t="str">
        <f>IF(B2487="","",_xlfn.XLOOKUP(N2487,#REF!,冷暖工资表!B:B))</f>
        <v/>
      </c>
      <c r="K2487" s="126" t="str">
        <f t="shared" si="228"/>
        <v/>
      </c>
      <c r="L2487" s="126" t="str">
        <f t="shared" si="229"/>
        <v/>
      </c>
      <c r="M2487" s="126" t="str">
        <f>IF(Q2487="","",_xlfn.XLOOKUP(Q2487,立项!W:W,立项!H:H))</f>
        <v/>
      </c>
      <c r="N2487" s="130" t="str">
        <f t="shared" si="230"/>
        <v/>
      </c>
      <c r="O2487" s="130" t="str">
        <f t="shared" si="231"/>
        <v/>
      </c>
      <c r="P2487" s="131" t="str">
        <f t="shared" si="232"/>
        <v/>
      </c>
      <c r="Q2487" s="135" t="str">
        <f t="shared" si="233"/>
        <v/>
      </c>
      <c r="R2487" s="103"/>
      <c r="S2487" s="102"/>
      <c r="T2487" s="102"/>
      <c r="U2487" s="102"/>
    </row>
    <row r="2488" s="93" customFormat="1" customHeight="1" spans="2:21">
      <c r="B2488" s="94"/>
      <c r="C2488" s="95"/>
      <c r="D2488" s="95"/>
      <c r="E2488" s="95"/>
      <c r="F2488" s="96"/>
      <c r="G2488" s="97"/>
      <c r="H2488" s="98"/>
      <c r="I2488" s="129" t="str">
        <f>IF(B2488="","",_xlfn.XLOOKUP(N2488,#REF!,#REF!))</f>
        <v/>
      </c>
      <c r="J2488" s="126" t="str">
        <f>IF(B2488="","",_xlfn.XLOOKUP(N2488,#REF!,冷暖工资表!B:B))</f>
        <v/>
      </c>
      <c r="K2488" s="126" t="str">
        <f t="shared" si="228"/>
        <v/>
      </c>
      <c r="L2488" s="126" t="str">
        <f t="shared" si="229"/>
        <v/>
      </c>
      <c r="M2488" s="126" t="str">
        <f>IF(Q2488="","",_xlfn.XLOOKUP(Q2488,立项!W:W,立项!H:H))</f>
        <v/>
      </c>
      <c r="N2488" s="130" t="str">
        <f t="shared" si="230"/>
        <v/>
      </c>
      <c r="O2488" s="130" t="str">
        <f t="shared" si="231"/>
        <v/>
      </c>
      <c r="P2488" s="131" t="str">
        <f t="shared" si="232"/>
        <v/>
      </c>
      <c r="Q2488" s="135" t="str">
        <f t="shared" si="233"/>
        <v/>
      </c>
      <c r="R2488" s="103"/>
      <c r="S2488" s="102"/>
      <c r="T2488" s="102"/>
      <c r="U2488" s="102"/>
    </row>
    <row r="2489" s="93" customFormat="1" customHeight="1" spans="2:21">
      <c r="B2489" s="94"/>
      <c r="C2489" s="95"/>
      <c r="D2489" s="95"/>
      <c r="E2489" s="95"/>
      <c r="F2489" s="96"/>
      <c r="G2489" s="97"/>
      <c r="H2489" s="98"/>
      <c r="I2489" s="129" t="str">
        <f>IF(B2489="","",_xlfn.XLOOKUP(N2489,#REF!,#REF!))</f>
        <v/>
      </c>
      <c r="J2489" s="126" t="str">
        <f>IF(B2489="","",_xlfn.XLOOKUP(N2489,#REF!,冷暖工资表!B:B))</f>
        <v/>
      </c>
      <c r="K2489" s="126" t="str">
        <f t="shared" si="228"/>
        <v/>
      </c>
      <c r="L2489" s="126" t="str">
        <f t="shared" si="229"/>
        <v/>
      </c>
      <c r="M2489" s="126" t="str">
        <f>IF(Q2489="","",_xlfn.XLOOKUP(Q2489,立项!W:W,立项!H:H))</f>
        <v/>
      </c>
      <c r="N2489" s="130" t="str">
        <f t="shared" si="230"/>
        <v/>
      </c>
      <c r="O2489" s="130" t="str">
        <f t="shared" si="231"/>
        <v/>
      </c>
      <c r="P2489" s="131" t="str">
        <f t="shared" si="232"/>
        <v/>
      </c>
      <c r="Q2489" s="135" t="str">
        <f t="shared" si="233"/>
        <v/>
      </c>
      <c r="R2489" s="103"/>
      <c r="S2489" s="102"/>
      <c r="T2489" s="102"/>
      <c r="U2489" s="102"/>
    </row>
    <row r="2490" s="93" customFormat="1" customHeight="1" spans="2:21">
      <c r="B2490" s="94"/>
      <c r="C2490" s="95"/>
      <c r="D2490" s="95"/>
      <c r="E2490" s="95"/>
      <c r="F2490" s="96"/>
      <c r="G2490" s="97"/>
      <c r="H2490" s="98"/>
      <c r="I2490" s="129" t="str">
        <f>IF(B2490="","",_xlfn.XLOOKUP(N2490,#REF!,#REF!))</f>
        <v/>
      </c>
      <c r="J2490" s="126" t="str">
        <f>IF(B2490="","",_xlfn.XLOOKUP(N2490,#REF!,冷暖工资表!B:B))</f>
        <v/>
      </c>
      <c r="K2490" s="126" t="str">
        <f t="shared" si="228"/>
        <v/>
      </c>
      <c r="L2490" s="126" t="str">
        <f t="shared" si="229"/>
        <v/>
      </c>
      <c r="M2490" s="126" t="str">
        <f>IF(Q2490="","",_xlfn.XLOOKUP(Q2490,立项!W:W,立项!H:H))</f>
        <v/>
      </c>
      <c r="N2490" s="130" t="str">
        <f t="shared" si="230"/>
        <v/>
      </c>
      <c r="O2490" s="130" t="str">
        <f t="shared" si="231"/>
        <v/>
      </c>
      <c r="P2490" s="131" t="str">
        <f t="shared" si="232"/>
        <v/>
      </c>
      <c r="Q2490" s="135" t="str">
        <f t="shared" si="233"/>
        <v/>
      </c>
      <c r="R2490" s="103"/>
      <c r="S2490" s="102"/>
      <c r="T2490" s="102"/>
      <c r="U2490" s="102"/>
    </row>
    <row r="2491" s="93" customFormat="1" customHeight="1" spans="2:21">
      <c r="B2491" s="94"/>
      <c r="C2491" s="95"/>
      <c r="D2491" s="95"/>
      <c r="E2491" s="95"/>
      <c r="F2491" s="96"/>
      <c r="G2491" s="97"/>
      <c r="H2491" s="98"/>
      <c r="I2491" s="129" t="str">
        <f>IF(B2491="","",_xlfn.XLOOKUP(N2491,#REF!,#REF!))</f>
        <v/>
      </c>
      <c r="J2491" s="126" t="str">
        <f>IF(B2491="","",_xlfn.XLOOKUP(N2491,#REF!,冷暖工资表!B:B))</f>
        <v/>
      </c>
      <c r="K2491" s="126" t="str">
        <f t="shared" si="228"/>
        <v/>
      </c>
      <c r="L2491" s="126" t="str">
        <f t="shared" si="229"/>
        <v/>
      </c>
      <c r="M2491" s="126" t="str">
        <f>IF(Q2491="","",_xlfn.XLOOKUP(Q2491,立项!W:W,立项!H:H))</f>
        <v/>
      </c>
      <c r="N2491" s="130" t="str">
        <f t="shared" si="230"/>
        <v/>
      </c>
      <c r="O2491" s="130" t="str">
        <f t="shared" si="231"/>
        <v/>
      </c>
      <c r="P2491" s="131" t="str">
        <f t="shared" si="232"/>
        <v/>
      </c>
      <c r="Q2491" s="135" t="str">
        <f t="shared" si="233"/>
        <v/>
      </c>
      <c r="R2491" s="103"/>
      <c r="S2491" s="102"/>
      <c r="T2491" s="102"/>
      <c r="U2491" s="102"/>
    </row>
    <row r="2492" s="93" customFormat="1" customHeight="1" spans="2:21">
      <c r="B2492" s="94"/>
      <c r="C2492" s="95"/>
      <c r="D2492" s="95"/>
      <c r="E2492" s="95"/>
      <c r="F2492" s="96"/>
      <c r="G2492" s="97"/>
      <c r="H2492" s="98"/>
      <c r="I2492" s="129" t="str">
        <f>IF(B2492="","",_xlfn.XLOOKUP(N2492,#REF!,#REF!))</f>
        <v/>
      </c>
      <c r="J2492" s="126" t="str">
        <f>IF(B2492="","",_xlfn.XLOOKUP(N2492,#REF!,冷暖工资表!B:B))</f>
        <v/>
      </c>
      <c r="K2492" s="126" t="str">
        <f t="shared" si="228"/>
        <v/>
      </c>
      <c r="L2492" s="126" t="str">
        <f t="shared" si="229"/>
        <v/>
      </c>
      <c r="M2492" s="126" t="str">
        <f>IF(Q2492="","",_xlfn.XLOOKUP(Q2492,立项!W:W,立项!H:H))</f>
        <v/>
      </c>
      <c r="N2492" s="130" t="str">
        <f t="shared" si="230"/>
        <v/>
      </c>
      <c r="O2492" s="130" t="str">
        <f t="shared" si="231"/>
        <v/>
      </c>
      <c r="P2492" s="131" t="str">
        <f t="shared" si="232"/>
        <v/>
      </c>
      <c r="Q2492" s="135" t="str">
        <f t="shared" si="233"/>
        <v/>
      </c>
      <c r="R2492" s="103"/>
      <c r="S2492" s="102"/>
      <c r="T2492" s="102"/>
      <c r="U2492" s="102"/>
    </row>
    <row r="2493" s="93" customFormat="1" customHeight="1" spans="2:21">
      <c r="B2493" s="94"/>
      <c r="C2493" s="95"/>
      <c r="D2493" s="95"/>
      <c r="E2493" s="95"/>
      <c r="F2493" s="96"/>
      <c r="G2493" s="97"/>
      <c r="H2493" s="98"/>
      <c r="I2493" s="129" t="str">
        <f>IF(B2493="","",_xlfn.XLOOKUP(N2493,#REF!,#REF!))</f>
        <v/>
      </c>
      <c r="J2493" s="126" t="str">
        <f>IF(B2493="","",_xlfn.XLOOKUP(N2493,#REF!,冷暖工资表!B:B))</f>
        <v/>
      </c>
      <c r="K2493" s="126" t="str">
        <f t="shared" si="228"/>
        <v/>
      </c>
      <c r="L2493" s="126" t="str">
        <f t="shared" si="229"/>
        <v/>
      </c>
      <c r="M2493" s="126" t="str">
        <f>IF(Q2493="","",_xlfn.XLOOKUP(Q2493,立项!W:W,立项!H:H))</f>
        <v/>
      </c>
      <c r="N2493" s="130" t="str">
        <f t="shared" si="230"/>
        <v/>
      </c>
      <c r="O2493" s="130" t="str">
        <f t="shared" si="231"/>
        <v/>
      </c>
      <c r="P2493" s="131" t="str">
        <f t="shared" si="232"/>
        <v/>
      </c>
      <c r="Q2493" s="135" t="str">
        <f t="shared" si="233"/>
        <v/>
      </c>
      <c r="R2493" s="103"/>
      <c r="S2493" s="102"/>
      <c r="T2493" s="102"/>
      <c r="U2493" s="102"/>
    </row>
    <row r="2494" s="93" customFormat="1" customHeight="1" spans="2:21">
      <c r="B2494" s="94"/>
      <c r="C2494" s="95"/>
      <c r="D2494" s="95"/>
      <c r="E2494" s="95"/>
      <c r="F2494" s="96"/>
      <c r="G2494" s="97"/>
      <c r="H2494" s="98"/>
      <c r="I2494" s="129" t="str">
        <f>IF(B2494="","",_xlfn.XLOOKUP(N2494,#REF!,#REF!))</f>
        <v/>
      </c>
      <c r="J2494" s="126" t="str">
        <f>IF(B2494="","",_xlfn.XLOOKUP(N2494,#REF!,冷暖工资表!B:B))</f>
        <v/>
      </c>
      <c r="K2494" s="126" t="str">
        <f t="shared" si="228"/>
        <v/>
      </c>
      <c r="L2494" s="126" t="str">
        <f t="shared" si="229"/>
        <v/>
      </c>
      <c r="M2494" s="126" t="str">
        <f>IF(Q2494="","",_xlfn.XLOOKUP(Q2494,立项!W:W,立项!H:H))</f>
        <v/>
      </c>
      <c r="N2494" s="130" t="str">
        <f t="shared" si="230"/>
        <v/>
      </c>
      <c r="O2494" s="130" t="str">
        <f t="shared" si="231"/>
        <v/>
      </c>
      <c r="P2494" s="131" t="str">
        <f t="shared" si="232"/>
        <v/>
      </c>
      <c r="Q2494" s="135" t="str">
        <f t="shared" si="233"/>
        <v/>
      </c>
      <c r="R2494" s="103"/>
      <c r="S2494" s="102"/>
      <c r="T2494" s="102"/>
      <c r="U2494" s="102"/>
    </row>
    <row r="2495" s="93" customFormat="1" customHeight="1" spans="2:21">
      <c r="B2495" s="94"/>
      <c r="C2495" s="95"/>
      <c r="D2495" s="95"/>
      <c r="E2495" s="95"/>
      <c r="F2495" s="96"/>
      <c r="G2495" s="97"/>
      <c r="H2495" s="98"/>
      <c r="I2495" s="129" t="str">
        <f>IF(B2495="","",_xlfn.XLOOKUP(N2495,#REF!,#REF!))</f>
        <v/>
      </c>
      <c r="J2495" s="126" t="str">
        <f>IF(B2495="","",_xlfn.XLOOKUP(N2495,#REF!,冷暖工资表!B:B))</f>
        <v/>
      </c>
      <c r="K2495" s="126" t="str">
        <f t="shared" si="228"/>
        <v/>
      </c>
      <c r="L2495" s="126" t="str">
        <f t="shared" si="229"/>
        <v/>
      </c>
      <c r="M2495" s="126" t="str">
        <f>IF(Q2495="","",_xlfn.XLOOKUP(Q2495,立项!W:W,立项!H:H))</f>
        <v/>
      </c>
      <c r="N2495" s="130" t="str">
        <f t="shared" si="230"/>
        <v/>
      </c>
      <c r="O2495" s="130" t="str">
        <f t="shared" si="231"/>
        <v/>
      </c>
      <c r="P2495" s="131" t="str">
        <f t="shared" si="232"/>
        <v/>
      </c>
      <c r="Q2495" s="135" t="str">
        <f t="shared" si="233"/>
        <v/>
      </c>
      <c r="R2495" s="103"/>
      <c r="S2495" s="102"/>
      <c r="T2495" s="102"/>
      <c r="U2495" s="102"/>
    </row>
    <row r="2496" s="93" customFormat="1" customHeight="1" spans="2:21">
      <c r="B2496" s="94"/>
      <c r="C2496" s="95"/>
      <c r="D2496" s="95"/>
      <c r="E2496" s="95"/>
      <c r="F2496" s="96"/>
      <c r="G2496" s="97"/>
      <c r="H2496" s="98"/>
      <c r="I2496" s="129" t="str">
        <f>IF(B2496="","",_xlfn.XLOOKUP(N2496,#REF!,#REF!))</f>
        <v/>
      </c>
      <c r="J2496" s="126" t="str">
        <f>IF(B2496="","",_xlfn.XLOOKUP(N2496,#REF!,冷暖工资表!B:B))</f>
        <v/>
      </c>
      <c r="K2496" s="126" t="str">
        <f t="shared" si="228"/>
        <v/>
      </c>
      <c r="L2496" s="126" t="str">
        <f t="shared" si="229"/>
        <v/>
      </c>
      <c r="M2496" s="126" t="str">
        <f>IF(Q2496="","",_xlfn.XLOOKUP(Q2496,立项!W:W,立项!H:H))</f>
        <v/>
      </c>
      <c r="N2496" s="130" t="str">
        <f t="shared" si="230"/>
        <v/>
      </c>
      <c r="O2496" s="130" t="str">
        <f t="shared" si="231"/>
        <v/>
      </c>
      <c r="P2496" s="131" t="str">
        <f t="shared" si="232"/>
        <v/>
      </c>
      <c r="Q2496" s="135" t="str">
        <f t="shared" si="233"/>
        <v/>
      </c>
      <c r="R2496" s="103"/>
      <c r="S2496" s="102"/>
      <c r="T2496" s="102"/>
      <c r="U2496" s="102"/>
    </row>
    <row r="2497" s="93" customFormat="1" customHeight="1" spans="2:21">
      <c r="B2497" s="94"/>
      <c r="C2497" s="95"/>
      <c r="D2497" s="95"/>
      <c r="E2497" s="95"/>
      <c r="F2497" s="96"/>
      <c r="G2497" s="97"/>
      <c r="H2497" s="98"/>
      <c r="I2497" s="129" t="str">
        <f>IF(B2497="","",_xlfn.XLOOKUP(N2497,#REF!,#REF!))</f>
        <v/>
      </c>
      <c r="J2497" s="126" t="str">
        <f>IF(B2497="","",_xlfn.XLOOKUP(N2497,#REF!,冷暖工资表!B:B))</f>
        <v/>
      </c>
      <c r="K2497" s="126" t="str">
        <f t="shared" si="228"/>
        <v/>
      </c>
      <c r="L2497" s="126" t="str">
        <f t="shared" si="229"/>
        <v/>
      </c>
      <c r="M2497" s="126" t="str">
        <f>IF(Q2497="","",_xlfn.XLOOKUP(Q2497,立项!W:W,立项!H:H))</f>
        <v/>
      </c>
      <c r="N2497" s="130" t="str">
        <f t="shared" si="230"/>
        <v/>
      </c>
      <c r="O2497" s="130" t="str">
        <f t="shared" si="231"/>
        <v/>
      </c>
      <c r="P2497" s="131" t="str">
        <f t="shared" si="232"/>
        <v/>
      </c>
      <c r="Q2497" s="135" t="str">
        <f t="shared" si="233"/>
        <v/>
      </c>
      <c r="R2497" s="103"/>
      <c r="S2497" s="102"/>
      <c r="T2497" s="102"/>
      <c r="U2497" s="102"/>
    </row>
    <row r="2498" s="93" customFormat="1" customHeight="1" spans="2:21">
      <c r="B2498" s="94"/>
      <c r="C2498" s="95"/>
      <c r="D2498" s="95"/>
      <c r="E2498" s="95"/>
      <c r="F2498" s="96"/>
      <c r="G2498" s="97"/>
      <c r="H2498" s="98"/>
      <c r="I2498" s="129" t="str">
        <f>IF(B2498="","",_xlfn.XLOOKUP(N2498,#REF!,#REF!))</f>
        <v/>
      </c>
      <c r="J2498" s="126" t="str">
        <f>IF(B2498="","",_xlfn.XLOOKUP(N2498,#REF!,冷暖工资表!B:B))</f>
        <v/>
      </c>
      <c r="K2498" s="126" t="str">
        <f t="shared" ref="K2498:K2561" si="234">IF(F2498="","",F2498-L2498)</f>
        <v/>
      </c>
      <c r="L2498" s="126" t="str">
        <f t="shared" ref="L2498:L2561" si="235">IF(F2498="","",F2498*G2498/(1+G2498))</f>
        <v/>
      </c>
      <c r="M2498" s="126" t="str">
        <f>IF(Q2498="","",_xlfn.XLOOKUP(Q2498,立项!W:W,立项!H:H))</f>
        <v/>
      </c>
      <c r="N2498" s="130" t="str">
        <f t="shared" ref="N2498:N2561" si="236">IF(H2498="","",LEFT(B2498,7))</f>
        <v/>
      </c>
      <c r="O2498" s="130" t="str">
        <f t="shared" ref="O2498:O2561" si="237">IF(H2498="","",MONTH(H2498))</f>
        <v/>
      </c>
      <c r="P2498" s="131" t="str">
        <f t="shared" ref="P2498:P2561" si="238">IF(H2498="","",DAY(H2498))</f>
        <v/>
      </c>
      <c r="Q2498" s="135" t="str">
        <f t="shared" ref="Q2498:Q2561" si="239">IF(B2498="","",MID(B2498,9,16))</f>
        <v/>
      </c>
      <c r="R2498" s="103"/>
      <c r="S2498" s="102"/>
      <c r="T2498" s="102"/>
      <c r="U2498" s="102"/>
    </row>
    <row r="2499" s="93" customFormat="1" customHeight="1" spans="2:21">
      <c r="B2499" s="94"/>
      <c r="C2499" s="95"/>
      <c r="D2499" s="95"/>
      <c r="E2499" s="95"/>
      <c r="F2499" s="96"/>
      <c r="G2499" s="97"/>
      <c r="H2499" s="98"/>
      <c r="I2499" s="129" t="str">
        <f>IF(B2499="","",_xlfn.XLOOKUP(N2499,#REF!,#REF!))</f>
        <v/>
      </c>
      <c r="J2499" s="126" t="str">
        <f>IF(B2499="","",_xlfn.XLOOKUP(N2499,#REF!,冷暖工资表!B:B))</f>
        <v/>
      </c>
      <c r="K2499" s="126" t="str">
        <f t="shared" si="234"/>
        <v/>
      </c>
      <c r="L2499" s="126" t="str">
        <f t="shared" si="235"/>
        <v/>
      </c>
      <c r="M2499" s="126" t="str">
        <f>IF(Q2499="","",_xlfn.XLOOKUP(Q2499,立项!W:W,立项!H:H))</f>
        <v/>
      </c>
      <c r="N2499" s="130" t="str">
        <f t="shared" si="236"/>
        <v/>
      </c>
      <c r="O2499" s="130" t="str">
        <f t="shared" si="237"/>
        <v/>
      </c>
      <c r="P2499" s="131" t="str">
        <f t="shared" si="238"/>
        <v/>
      </c>
      <c r="Q2499" s="135" t="str">
        <f t="shared" si="239"/>
        <v/>
      </c>
      <c r="R2499" s="103"/>
      <c r="S2499" s="102"/>
      <c r="T2499" s="102"/>
      <c r="U2499" s="102"/>
    </row>
    <row r="2500" s="93" customFormat="1" customHeight="1" spans="2:21">
      <c r="B2500" s="94"/>
      <c r="C2500" s="95"/>
      <c r="D2500" s="95"/>
      <c r="E2500" s="95"/>
      <c r="F2500" s="96"/>
      <c r="G2500" s="97"/>
      <c r="H2500" s="98"/>
      <c r="I2500" s="129" t="str">
        <f>IF(B2500="","",_xlfn.XLOOKUP(N2500,#REF!,#REF!))</f>
        <v/>
      </c>
      <c r="J2500" s="126" t="str">
        <f>IF(B2500="","",_xlfn.XLOOKUP(N2500,#REF!,冷暖工资表!B:B))</f>
        <v/>
      </c>
      <c r="K2500" s="126" t="str">
        <f t="shared" si="234"/>
        <v/>
      </c>
      <c r="L2500" s="126" t="str">
        <f t="shared" si="235"/>
        <v/>
      </c>
      <c r="M2500" s="126" t="str">
        <f>IF(Q2500="","",_xlfn.XLOOKUP(Q2500,立项!W:W,立项!H:H))</f>
        <v/>
      </c>
      <c r="N2500" s="130" t="str">
        <f t="shared" si="236"/>
        <v/>
      </c>
      <c r="O2500" s="130" t="str">
        <f t="shared" si="237"/>
        <v/>
      </c>
      <c r="P2500" s="131" t="str">
        <f t="shared" si="238"/>
        <v/>
      </c>
      <c r="Q2500" s="135" t="str">
        <f t="shared" si="239"/>
        <v/>
      </c>
      <c r="R2500" s="103"/>
      <c r="S2500" s="102"/>
      <c r="T2500" s="102"/>
      <c r="U2500" s="102"/>
    </row>
    <row r="2501" s="93" customFormat="1" customHeight="1" spans="2:21">
      <c r="B2501" s="94"/>
      <c r="C2501" s="95"/>
      <c r="D2501" s="95"/>
      <c r="E2501" s="95"/>
      <c r="F2501" s="96"/>
      <c r="G2501" s="97"/>
      <c r="H2501" s="98"/>
      <c r="I2501" s="129" t="str">
        <f>IF(B2501="","",_xlfn.XLOOKUP(N2501,#REF!,#REF!))</f>
        <v/>
      </c>
      <c r="J2501" s="126" t="str">
        <f>IF(B2501="","",_xlfn.XLOOKUP(N2501,#REF!,冷暖工资表!B:B))</f>
        <v/>
      </c>
      <c r="K2501" s="126" t="str">
        <f t="shared" si="234"/>
        <v/>
      </c>
      <c r="L2501" s="126" t="str">
        <f t="shared" si="235"/>
        <v/>
      </c>
      <c r="M2501" s="126" t="str">
        <f>IF(Q2501="","",_xlfn.XLOOKUP(Q2501,立项!W:W,立项!H:H))</f>
        <v/>
      </c>
      <c r="N2501" s="130" t="str">
        <f t="shared" si="236"/>
        <v/>
      </c>
      <c r="O2501" s="130" t="str">
        <f t="shared" si="237"/>
        <v/>
      </c>
      <c r="P2501" s="131" t="str">
        <f t="shared" si="238"/>
        <v/>
      </c>
      <c r="Q2501" s="135" t="str">
        <f t="shared" si="239"/>
        <v/>
      </c>
      <c r="R2501" s="103"/>
      <c r="S2501" s="102"/>
      <c r="T2501" s="102"/>
      <c r="U2501" s="102"/>
    </row>
    <row r="2502" s="93" customFormat="1" customHeight="1" spans="2:21">
      <c r="B2502" s="94"/>
      <c r="C2502" s="95"/>
      <c r="D2502" s="95"/>
      <c r="E2502" s="95"/>
      <c r="F2502" s="96"/>
      <c r="G2502" s="97"/>
      <c r="H2502" s="98"/>
      <c r="I2502" s="129" t="str">
        <f>IF(B2502="","",_xlfn.XLOOKUP(N2502,#REF!,#REF!))</f>
        <v/>
      </c>
      <c r="J2502" s="126" t="str">
        <f>IF(B2502="","",_xlfn.XLOOKUP(N2502,#REF!,冷暖工资表!B:B))</f>
        <v/>
      </c>
      <c r="K2502" s="126" t="str">
        <f t="shared" si="234"/>
        <v/>
      </c>
      <c r="L2502" s="126" t="str">
        <f t="shared" si="235"/>
        <v/>
      </c>
      <c r="M2502" s="126" t="str">
        <f>IF(Q2502="","",_xlfn.XLOOKUP(Q2502,立项!W:W,立项!H:H))</f>
        <v/>
      </c>
      <c r="N2502" s="130" t="str">
        <f t="shared" si="236"/>
        <v/>
      </c>
      <c r="O2502" s="130" t="str">
        <f t="shared" si="237"/>
        <v/>
      </c>
      <c r="P2502" s="131" t="str">
        <f t="shared" si="238"/>
        <v/>
      </c>
      <c r="Q2502" s="135" t="str">
        <f t="shared" si="239"/>
        <v/>
      </c>
      <c r="R2502" s="103"/>
      <c r="S2502" s="102"/>
      <c r="T2502" s="102"/>
      <c r="U2502" s="102"/>
    </row>
    <row r="2503" s="93" customFormat="1" customHeight="1" spans="2:21">
      <c r="B2503" s="94"/>
      <c r="C2503" s="95"/>
      <c r="D2503" s="95"/>
      <c r="E2503" s="95"/>
      <c r="F2503" s="96"/>
      <c r="G2503" s="97"/>
      <c r="H2503" s="98"/>
      <c r="I2503" s="129" t="str">
        <f>IF(B2503="","",_xlfn.XLOOKUP(N2503,#REF!,#REF!))</f>
        <v/>
      </c>
      <c r="J2503" s="126" t="str">
        <f>IF(B2503="","",_xlfn.XLOOKUP(N2503,#REF!,冷暖工资表!B:B))</f>
        <v/>
      </c>
      <c r="K2503" s="126" t="str">
        <f t="shared" si="234"/>
        <v/>
      </c>
      <c r="L2503" s="126" t="str">
        <f t="shared" si="235"/>
        <v/>
      </c>
      <c r="M2503" s="126" t="str">
        <f>IF(Q2503="","",_xlfn.XLOOKUP(Q2503,立项!W:W,立项!H:H))</f>
        <v/>
      </c>
      <c r="N2503" s="130" t="str">
        <f t="shared" si="236"/>
        <v/>
      </c>
      <c r="O2503" s="130" t="str">
        <f t="shared" si="237"/>
        <v/>
      </c>
      <c r="P2503" s="131" t="str">
        <f t="shared" si="238"/>
        <v/>
      </c>
      <c r="Q2503" s="135" t="str">
        <f t="shared" si="239"/>
        <v/>
      </c>
      <c r="R2503" s="103"/>
      <c r="S2503" s="102"/>
      <c r="T2503" s="102"/>
      <c r="U2503" s="102"/>
    </row>
    <row r="2504" s="93" customFormat="1" customHeight="1" spans="2:21">
      <c r="B2504" s="94"/>
      <c r="C2504" s="95"/>
      <c r="D2504" s="95"/>
      <c r="E2504" s="95"/>
      <c r="F2504" s="96"/>
      <c r="G2504" s="97"/>
      <c r="H2504" s="98"/>
      <c r="I2504" s="129" t="str">
        <f>IF(B2504="","",_xlfn.XLOOKUP(N2504,#REF!,#REF!))</f>
        <v/>
      </c>
      <c r="J2504" s="126" t="str">
        <f>IF(B2504="","",_xlfn.XLOOKUP(N2504,#REF!,冷暖工资表!B:B))</f>
        <v/>
      </c>
      <c r="K2504" s="126" t="str">
        <f t="shared" si="234"/>
        <v/>
      </c>
      <c r="L2504" s="126" t="str">
        <f t="shared" si="235"/>
        <v/>
      </c>
      <c r="M2504" s="126" t="str">
        <f>IF(Q2504="","",_xlfn.XLOOKUP(Q2504,立项!W:W,立项!H:H))</f>
        <v/>
      </c>
      <c r="N2504" s="130" t="str">
        <f t="shared" si="236"/>
        <v/>
      </c>
      <c r="O2504" s="130" t="str">
        <f t="shared" si="237"/>
        <v/>
      </c>
      <c r="P2504" s="131" t="str">
        <f t="shared" si="238"/>
        <v/>
      </c>
      <c r="Q2504" s="135" t="str">
        <f t="shared" si="239"/>
        <v/>
      </c>
      <c r="R2504" s="103"/>
      <c r="S2504" s="102"/>
      <c r="T2504" s="102"/>
      <c r="U2504" s="102"/>
    </row>
    <row r="2505" s="93" customFormat="1" customHeight="1" spans="2:21">
      <c r="B2505" s="94"/>
      <c r="C2505" s="95"/>
      <c r="D2505" s="95"/>
      <c r="E2505" s="95"/>
      <c r="F2505" s="96"/>
      <c r="G2505" s="97"/>
      <c r="H2505" s="98"/>
      <c r="I2505" s="129" t="str">
        <f>IF(B2505="","",_xlfn.XLOOKUP(N2505,#REF!,#REF!))</f>
        <v/>
      </c>
      <c r="J2505" s="126" t="str">
        <f>IF(B2505="","",_xlfn.XLOOKUP(N2505,#REF!,冷暖工资表!B:B))</f>
        <v/>
      </c>
      <c r="K2505" s="126" t="str">
        <f t="shared" si="234"/>
        <v/>
      </c>
      <c r="L2505" s="126" t="str">
        <f t="shared" si="235"/>
        <v/>
      </c>
      <c r="M2505" s="126" t="str">
        <f>IF(Q2505="","",_xlfn.XLOOKUP(Q2505,立项!W:W,立项!H:H))</f>
        <v/>
      </c>
      <c r="N2505" s="130" t="str">
        <f t="shared" si="236"/>
        <v/>
      </c>
      <c r="O2505" s="130" t="str">
        <f t="shared" si="237"/>
        <v/>
      </c>
      <c r="P2505" s="131" t="str">
        <f t="shared" si="238"/>
        <v/>
      </c>
      <c r="Q2505" s="135" t="str">
        <f t="shared" si="239"/>
        <v/>
      </c>
      <c r="R2505" s="103"/>
      <c r="S2505" s="102"/>
      <c r="T2505" s="102"/>
      <c r="U2505" s="102"/>
    </row>
    <row r="2506" s="93" customFormat="1" customHeight="1" spans="2:21">
      <c r="B2506" s="94"/>
      <c r="C2506" s="95"/>
      <c r="D2506" s="95"/>
      <c r="E2506" s="95"/>
      <c r="F2506" s="96"/>
      <c r="G2506" s="97"/>
      <c r="H2506" s="98"/>
      <c r="I2506" s="129" t="str">
        <f>IF(B2506="","",_xlfn.XLOOKUP(N2506,#REF!,#REF!))</f>
        <v/>
      </c>
      <c r="J2506" s="126" t="str">
        <f>IF(B2506="","",_xlfn.XLOOKUP(N2506,#REF!,冷暖工资表!B:B))</f>
        <v/>
      </c>
      <c r="K2506" s="126" t="str">
        <f t="shared" si="234"/>
        <v/>
      </c>
      <c r="L2506" s="126" t="str">
        <f t="shared" si="235"/>
        <v/>
      </c>
      <c r="M2506" s="126" t="str">
        <f>IF(Q2506="","",_xlfn.XLOOKUP(Q2506,立项!W:W,立项!H:H))</f>
        <v/>
      </c>
      <c r="N2506" s="130" t="str">
        <f t="shared" si="236"/>
        <v/>
      </c>
      <c r="O2506" s="130" t="str">
        <f t="shared" si="237"/>
        <v/>
      </c>
      <c r="P2506" s="131" t="str">
        <f t="shared" si="238"/>
        <v/>
      </c>
      <c r="Q2506" s="135" t="str">
        <f t="shared" si="239"/>
        <v/>
      </c>
      <c r="R2506" s="103"/>
      <c r="S2506" s="102"/>
      <c r="T2506" s="102"/>
      <c r="U2506" s="102"/>
    </row>
    <row r="2507" s="93" customFormat="1" customHeight="1" spans="2:21">
      <c r="B2507" s="94"/>
      <c r="C2507" s="95"/>
      <c r="D2507" s="95"/>
      <c r="E2507" s="95"/>
      <c r="F2507" s="96"/>
      <c r="G2507" s="97"/>
      <c r="H2507" s="98"/>
      <c r="I2507" s="129" t="str">
        <f>IF(B2507="","",_xlfn.XLOOKUP(N2507,#REF!,#REF!))</f>
        <v/>
      </c>
      <c r="J2507" s="126" t="str">
        <f>IF(B2507="","",_xlfn.XLOOKUP(N2507,#REF!,冷暖工资表!B:B))</f>
        <v/>
      </c>
      <c r="K2507" s="126" t="str">
        <f t="shared" si="234"/>
        <v/>
      </c>
      <c r="L2507" s="126" t="str">
        <f t="shared" si="235"/>
        <v/>
      </c>
      <c r="M2507" s="126" t="str">
        <f>IF(Q2507="","",_xlfn.XLOOKUP(Q2507,立项!W:W,立项!H:H))</f>
        <v/>
      </c>
      <c r="N2507" s="130" t="str">
        <f t="shared" si="236"/>
        <v/>
      </c>
      <c r="O2507" s="130" t="str">
        <f t="shared" si="237"/>
        <v/>
      </c>
      <c r="P2507" s="131" t="str">
        <f t="shared" si="238"/>
        <v/>
      </c>
      <c r="Q2507" s="135" t="str">
        <f t="shared" si="239"/>
        <v/>
      </c>
      <c r="R2507" s="103"/>
      <c r="S2507" s="102"/>
      <c r="T2507" s="102"/>
      <c r="U2507" s="102"/>
    </row>
    <row r="2508" s="93" customFormat="1" customHeight="1" spans="2:21">
      <c r="B2508" s="94"/>
      <c r="C2508" s="95"/>
      <c r="D2508" s="95"/>
      <c r="E2508" s="95"/>
      <c r="F2508" s="96"/>
      <c r="G2508" s="97"/>
      <c r="H2508" s="98"/>
      <c r="I2508" s="129" t="str">
        <f>IF(B2508="","",_xlfn.XLOOKUP(N2508,#REF!,#REF!))</f>
        <v/>
      </c>
      <c r="J2508" s="126" t="str">
        <f>IF(B2508="","",_xlfn.XLOOKUP(N2508,#REF!,冷暖工资表!B:B))</f>
        <v/>
      </c>
      <c r="K2508" s="126" t="str">
        <f t="shared" si="234"/>
        <v/>
      </c>
      <c r="L2508" s="126" t="str">
        <f t="shared" si="235"/>
        <v/>
      </c>
      <c r="M2508" s="126" t="str">
        <f>IF(Q2508="","",_xlfn.XLOOKUP(Q2508,立项!W:W,立项!H:H))</f>
        <v/>
      </c>
      <c r="N2508" s="130" t="str">
        <f t="shared" si="236"/>
        <v/>
      </c>
      <c r="O2508" s="130" t="str">
        <f t="shared" si="237"/>
        <v/>
      </c>
      <c r="P2508" s="131" t="str">
        <f t="shared" si="238"/>
        <v/>
      </c>
      <c r="Q2508" s="135" t="str">
        <f t="shared" si="239"/>
        <v/>
      </c>
      <c r="R2508" s="103"/>
      <c r="S2508" s="102"/>
      <c r="T2508" s="102"/>
      <c r="U2508" s="102"/>
    </row>
    <row r="2509" s="93" customFormat="1" customHeight="1" spans="2:21">
      <c r="B2509" s="94"/>
      <c r="C2509" s="95"/>
      <c r="D2509" s="95"/>
      <c r="E2509" s="95"/>
      <c r="F2509" s="96"/>
      <c r="G2509" s="97"/>
      <c r="H2509" s="98"/>
      <c r="I2509" s="129" t="str">
        <f>IF(B2509="","",_xlfn.XLOOKUP(N2509,#REF!,#REF!))</f>
        <v/>
      </c>
      <c r="J2509" s="126" t="str">
        <f>IF(B2509="","",_xlfn.XLOOKUP(N2509,#REF!,冷暖工资表!B:B))</f>
        <v/>
      </c>
      <c r="K2509" s="126" t="str">
        <f t="shared" si="234"/>
        <v/>
      </c>
      <c r="L2509" s="126" t="str">
        <f t="shared" si="235"/>
        <v/>
      </c>
      <c r="M2509" s="126" t="str">
        <f>IF(Q2509="","",_xlfn.XLOOKUP(Q2509,立项!W:W,立项!H:H))</f>
        <v/>
      </c>
      <c r="N2509" s="130" t="str">
        <f t="shared" si="236"/>
        <v/>
      </c>
      <c r="O2509" s="130" t="str">
        <f t="shared" si="237"/>
        <v/>
      </c>
      <c r="P2509" s="131" t="str">
        <f t="shared" si="238"/>
        <v/>
      </c>
      <c r="Q2509" s="135" t="str">
        <f t="shared" si="239"/>
        <v/>
      </c>
      <c r="R2509" s="103"/>
      <c r="S2509" s="102"/>
      <c r="T2509" s="102"/>
      <c r="U2509" s="102"/>
    </row>
    <row r="2510" s="93" customFormat="1" customHeight="1" spans="2:21">
      <c r="B2510" s="94"/>
      <c r="C2510" s="95"/>
      <c r="D2510" s="95"/>
      <c r="E2510" s="95"/>
      <c r="F2510" s="96"/>
      <c r="G2510" s="97"/>
      <c r="H2510" s="98"/>
      <c r="I2510" s="129" t="str">
        <f>IF(B2510="","",_xlfn.XLOOKUP(N2510,#REF!,#REF!))</f>
        <v/>
      </c>
      <c r="J2510" s="126" t="str">
        <f>IF(B2510="","",_xlfn.XLOOKUP(N2510,#REF!,冷暖工资表!B:B))</f>
        <v/>
      </c>
      <c r="K2510" s="126" t="str">
        <f t="shared" si="234"/>
        <v/>
      </c>
      <c r="L2510" s="126" t="str">
        <f t="shared" si="235"/>
        <v/>
      </c>
      <c r="M2510" s="126" t="str">
        <f>IF(Q2510="","",_xlfn.XLOOKUP(Q2510,立项!W:W,立项!H:H))</f>
        <v/>
      </c>
      <c r="N2510" s="130" t="str">
        <f t="shared" si="236"/>
        <v/>
      </c>
      <c r="O2510" s="130" t="str">
        <f t="shared" si="237"/>
        <v/>
      </c>
      <c r="P2510" s="131" t="str">
        <f t="shared" si="238"/>
        <v/>
      </c>
      <c r="Q2510" s="135" t="str">
        <f t="shared" si="239"/>
        <v/>
      </c>
      <c r="R2510" s="103"/>
      <c r="S2510" s="102"/>
      <c r="T2510" s="102"/>
      <c r="U2510" s="102"/>
    </row>
    <row r="2511" s="93" customFormat="1" customHeight="1" spans="2:21">
      <c r="B2511" s="94"/>
      <c r="C2511" s="95"/>
      <c r="D2511" s="95"/>
      <c r="E2511" s="95"/>
      <c r="F2511" s="96"/>
      <c r="G2511" s="97"/>
      <c r="H2511" s="98"/>
      <c r="I2511" s="129" t="str">
        <f>IF(B2511="","",_xlfn.XLOOKUP(N2511,#REF!,#REF!))</f>
        <v/>
      </c>
      <c r="J2511" s="126" t="str">
        <f>IF(B2511="","",_xlfn.XLOOKUP(N2511,#REF!,冷暖工资表!B:B))</f>
        <v/>
      </c>
      <c r="K2511" s="126" t="str">
        <f t="shared" si="234"/>
        <v/>
      </c>
      <c r="L2511" s="126" t="str">
        <f t="shared" si="235"/>
        <v/>
      </c>
      <c r="M2511" s="126" t="str">
        <f>IF(Q2511="","",_xlfn.XLOOKUP(Q2511,立项!W:W,立项!H:H))</f>
        <v/>
      </c>
      <c r="N2511" s="130" t="str">
        <f t="shared" si="236"/>
        <v/>
      </c>
      <c r="O2511" s="130" t="str">
        <f t="shared" si="237"/>
        <v/>
      </c>
      <c r="P2511" s="131" t="str">
        <f t="shared" si="238"/>
        <v/>
      </c>
      <c r="Q2511" s="135" t="str">
        <f t="shared" si="239"/>
        <v/>
      </c>
      <c r="R2511" s="103"/>
      <c r="S2511" s="102"/>
      <c r="T2511" s="102"/>
      <c r="U2511" s="102"/>
    </row>
    <row r="2512" s="93" customFormat="1" customHeight="1" spans="2:21">
      <c r="B2512" s="94"/>
      <c r="C2512" s="95"/>
      <c r="D2512" s="95"/>
      <c r="E2512" s="95"/>
      <c r="F2512" s="96"/>
      <c r="G2512" s="97"/>
      <c r="H2512" s="98"/>
      <c r="I2512" s="129" t="str">
        <f>IF(B2512="","",_xlfn.XLOOKUP(N2512,#REF!,#REF!))</f>
        <v/>
      </c>
      <c r="J2512" s="126" t="str">
        <f>IF(B2512="","",_xlfn.XLOOKUP(N2512,#REF!,冷暖工资表!B:B))</f>
        <v/>
      </c>
      <c r="K2512" s="126" t="str">
        <f t="shared" si="234"/>
        <v/>
      </c>
      <c r="L2512" s="126" t="str">
        <f t="shared" si="235"/>
        <v/>
      </c>
      <c r="M2512" s="126" t="str">
        <f>IF(Q2512="","",_xlfn.XLOOKUP(Q2512,立项!W:W,立项!H:H))</f>
        <v/>
      </c>
      <c r="N2512" s="130" t="str">
        <f t="shared" si="236"/>
        <v/>
      </c>
      <c r="O2512" s="130" t="str">
        <f t="shared" si="237"/>
        <v/>
      </c>
      <c r="P2512" s="131" t="str">
        <f t="shared" si="238"/>
        <v/>
      </c>
      <c r="Q2512" s="135" t="str">
        <f t="shared" si="239"/>
        <v/>
      </c>
      <c r="R2512" s="103"/>
      <c r="S2512" s="102"/>
      <c r="T2512" s="102"/>
      <c r="U2512" s="102"/>
    </row>
    <row r="2513" s="93" customFormat="1" customHeight="1" spans="2:21">
      <c r="B2513" s="94"/>
      <c r="C2513" s="95"/>
      <c r="D2513" s="95"/>
      <c r="E2513" s="95"/>
      <c r="F2513" s="96"/>
      <c r="G2513" s="97"/>
      <c r="H2513" s="98"/>
      <c r="I2513" s="129" t="str">
        <f>IF(B2513="","",_xlfn.XLOOKUP(N2513,#REF!,#REF!))</f>
        <v/>
      </c>
      <c r="J2513" s="126" t="str">
        <f>IF(B2513="","",_xlfn.XLOOKUP(N2513,#REF!,冷暖工资表!B:B))</f>
        <v/>
      </c>
      <c r="K2513" s="126" t="str">
        <f t="shared" si="234"/>
        <v/>
      </c>
      <c r="L2513" s="126" t="str">
        <f t="shared" si="235"/>
        <v/>
      </c>
      <c r="M2513" s="126" t="str">
        <f>IF(Q2513="","",_xlfn.XLOOKUP(Q2513,立项!W:W,立项!H:H))</f>
        <v/>
      </c>
      <c r="N2513" s="130" t="str">
        <f t="shared" si="236"/>
        <v/>
      </c>
      <c r="O2513" s="130" t="str">
        <f t="shared" si="237"/>
        <v/>
      </c>
      <c r="P2513" s="131" t="str">
        <f t="shared" si="238"/>
        <v/>
      </c>
      <c r="Q2513" s="135" t="str">
        <f t="shared" si="239"/>
        <v/>
      </c>
      <c r="R2513" s="103"/>
      <c r="S2513" s="102"/>
      <c r="T2513" s="102"/>
      <c r="U2513" s="102"/>
    </row>
    <row r="2514" s="93" customFormat="1" customHeight="1" spans="2:21">
      <c r="B2514" s="94"/>
      <c r="C2514" s="95"/>
      <c r="D2514" s="95"/>
      <c r="E2514" s="95"/>
      <c r="F2514" s="96"/>
      <c r="G2514" s="97"/>
      <c r="H2514" s="98"/>
      <c r="I2514" s="129" t="str">
        <f>IF(B2514="","",_xlfn.XLOOKUP(N2514,#REF!,#REF!))</f>
        <v/>
      </c>
      <c r="J2514" s="126" t="str">
        <f>IF(B2514="","",_xlfn.XLOOKUP(N2514,#REF!,冷暖工资表!B:B))</f>
        <v/>
      </c>
      <c r="K2514" s="126" t="str">
        <f t="shared" si="234"/>
        <v/>
      </c>
      <c r="L2514" s="126" t="str">
        <f t="shared" si="235"/>
        <v/>
      </c>
      <c r="M2514" s="126" t="str">
        <f>IF(Q2514="","",_xlfn.XLOOKUP(Q2514,立项!W:W,立项!H:H))</f>
        <v/>
      </c>
      <c r="N2514" s="130" t="str">
        <f t="shared" si="236"/>
        <v/>
      </c>
      <c r="O2514" s="130" t="str">
        <f t="shared" si="237"/>
        <v/>
      </c>
      <c r="P2514" s="131" t="str">
        <f t="shared" si="238"/>
        <v/>
      </c>
      <c r="Q2514" s="135" t="str">
        <f t="shared" si="239"/>
        <v/>
      </c>
      <c r="R2514" s="103"/>
      <c r="S2514" s="102"/>
      <c r="T2514" s="102"/>
      <c r="U2514" s="102"/>
    </row>
    <row r="2515" s="93" customFormat="1" customHeight="1" spans="2:21">
      <c r="B2515" s="94"/>
      <c r="C2515" s="95"/>
      <c r="D2515" s="95"/>
      <c r="E2515" s="95"/>
      <c r="F2515" s="96"/>
      <c r="G2515" s="97"/>
      <c r="H2515" s="98"/>
      <c r="I2515" s="129" t="str">
        <f>IF(B2515="","",_xlfn.XLOOKUP(N2515,#REF!,#REF!))</f>
        <v/>
      </c>
      <c r="J2515" s="126" t="str">
        <f>IF(B2515="","",_xlfn.XLOOKUP(N2515,#REF!,冷暖工资表!B:B))</f>
        <v/>
      </c>
      <c r="K2515" s="126" t="str">
        <f t="shared" si="234"/>
        <v/>
      </c>
      <c r="L2515" s="126" t="str">
        <f t="shared" si="235"/>
        <v/>
      </c>
      <c r="M2515" s="126" t="str">
        <f>IF(Q2515="","",_xlfn.XLOOKUP(Q2515,立项!W:W,立项!H:H))</f>
        <v/>
      </c>
      <c r="N2515" s="130" t="str">
        <f t="shared" si="236"/>
        <v/>
      </c>
      <c r="O2515" s="130" t="str">
        <f t="shared" si="237"/>
        <v/>
      </c>
      <c r="P2515" s="131" t="str">
        <f t="shared" si="238"/>
        <v/>
      </c>
      <c r="Q2515" s="135" t="str">
        <f t="shared" si="239"/>
        <v/>
      </c>
      <c r="R2515" s="103"/>
      <c r="S2515" s="102"/>
      <c r="T2515" s="102"/>
      <c r="U2515" s="102"/>
    </row>
    <row r="2516" s="93" customFormat="1" customHeight="1" spans="2:21">
      <c r="B2516" s="94"/>
      <c r="C2516" s="95"/>
      <c r="D2516" s="95"/>
      <c r="E2516" s="95"/>
      <c r="F2516" s="96"/>
      <c r="G2516" s="97"/>
      <c r="H2516" s="98"/>
      <c r="I2516" s="129" t="str">
        <f>IF(B2516="","",_xlfn.XLOOKUP(N2516,#REF!,#REF!))</f>
        <v/>
      </c>
      <c r="J2516" s="126" t="str">
        <f>IF(B2516="","",_xlfn.XLOOKUP(N2516,#REF!,冷暖工资表!B:B))</f>
        <v/>
      </c>
      <c r="K2516" s="126" t="str">
        <f t="shared" si="234"/>
        <v/>
      </c>
      <c r="L2516" s="126" t="str">
        <f t="shared" si="235"/>
        <v/>
      </c>
      <c r="M2516" s="126" t="str">
        <f>IF(Q2516="","",_xlfn.XLOOKUP(Q2516,立项!W:W,立项!H:H))</f>
        <v/>
      </c>
      <c r="N2516" s="130" t="str">
        <f t="shared" si="236"/>
        <v/>
      </c>
      <c r="O2516" s="130" t="str">
        <f t="shared" si="237"/>
        <v/>
      </c>
      <c r="P2516" s="131" t="str">
        <f t="shared" si="238"/>
        <v/>
      </c>
      <c r="Q2516" s="135" t="str">
        <f t="shared" si="239"/>
        <v/>
      </c>
      <c r="R2516" s="103"/>
      <c r="S2516" s="102"/>
      <c r="T2516" s="102"/>
      <c r="U2516" s="102"/>
    </row>
    <row r="2517" s="93" customFormat="1" customHeight="1" spans="2:21">
      <c r="B2517" s="94"/>
      <c r="C2517" s="95"/>
      <c r="D2517" s="95"/>
      <c r="E2517" s="95"/>
      <c r="F2517" s="96"/>
      <c r="G2517" s="97"/>
      <c r="H2517" s="98"/>
      <c r="I2517" s="129" t="str">
        <f>IF(B2517="","",_xlfn.XLOOKUP(N2517,#REF!,#REF!))</f>
        <v/>
      </c>
      <c r="J2517" s="126" t="str">
        <f>IF(B2517="","",_xlfn.XLOOKUP(N2517,#REF!,冷暖工资表!B:B))</f>
        <v/>
      </c>
      <c r="K2517" s="126" t="str">
        <f t="shared" si="234"/>
        <v/>
      </c>
      <c r="L2517" s="126" t="str">
        <f t="shared" si="235"/>
        <v/>
      </c>
      <c r="M2517" s="126" t="str">
        <f>IF(Q2517="","",_xlfn.XLOOKUP(Q2517,立项!W:W,立项!H:H))</f>
        <v/>
      </c>
      <c r="N2517" s="130" t="str">
        <f t="shared" si="236"/>
        <v/>
      </c>
      <c r="O2517" s="130" t="str">
        <f t="shared" si="237"/>
        <v/>
      </c>
      <c r="P2517" s="131" t="str">
        <f t="shared" si="238"/>
        <v/>
      </c>
      <c r="Q2517" s="135" t="str">
        <f t="shared" si="239"/>
        <v/>
      </c>
      <c r="R2517" s="103"/>
      <c r="S2517" s="102"/>
      <c r="T2517" s="102"/>
      <c r="U2517" s="102"/>
    </row>
    <row r="2518" s="93" customFormat="1" customHeight="1" spans="2:21">
      <c r="B2518" s="94"/>
      <c r="C2518" s="95"/>
      <c r="D2518" s="95"/>
      <c r="E2518" s="95"/>
      <c r="F2518" s="96"/>
      <c r="G2518" s="97"/>
      <c r="H2518" s="98"/>
      <c r="I2518" s="129" t="str">
        <f>IF(B2518="","",_xlfn.XLOOKUP(N2518,#REF!,#REF!))</f>
        <v/>
      </c>
      <c r="J2518" s="126" t="str">
        <f>IF(B2518="","",_xlfn.XLOOKUP(N2518,#REF!,冷暖工资表!B:B))</f>
        <v/>
      </c>
      <c r="K2518" s="126" t="str">
        <f t="shared" si="234"/>
        <v/>
      </c>
      <c r="L2518" s="126" t="str">
        <f t="shared" si="235"/>
        <v/>
      </c>
      <c r="M2518" s="126" t="str">
        <f>IF(Q2518="","",_xlfn.XLOOKUP(Q2518,立项!W:W,立项!H:H))</f>
        <v/>
      </c>
      <c r="N2518" s="130" t="str">
        <f t="shared" si="236"/>
        <v/>
      </c>
      <c r="O2518" s="130" t="str">
        <f t="shared" si="237"/>
        <v/>
      </c>
      <c r="P2518" s="131" t="str">
        <f t="shared" si="238"/>
        <v/>
      </c>
      <c r="Q2518" s="135" t="str">
        <f t="shared" si="239"/>
        <v/>
      </c>
      <c r="R2518" s="103"/>
      <c r="S2518" s="102"/>
      <c r="T2518" s="102"/>
      <c r="U2518" s="102"/>
    </row>
    <row r="2519" s="93" customFormat="1" customHeight="1" spans="2:21">
      <c r="B2519" s="94"/>
      <c r="C2519" s="95"/>
      <c r="D2519" s="95"/>
      <c r="E2519" s="95"/>
      <c r="F2519" s="96"/>
      <c r="G2519" s="97"/>
      <c r="H2519" s="98"/>
      <c r="I2519" s="129" t="str">
        <f>IF(B2519="","",_xlfn.XLOOKUP(N2519,#REF!,#REF!))</f>
        <v/>
      </c>
      <c r="J2519" s="126" t="str">
        <f>IF(B2519="","",_xlfn.XLOOKUP(N2519,#REF!,冷暖工资表!B:B))</f>
        <v/>
      </c>
      <c r="K2519" s="126" t="str">
        <f t="shared" si="234"/>
        <v/>
      </c>
      <c r="L2519" s="126" t="str">
        <f t="shared" si="235"/>
        <v/>
      </c>
      <c r="M2519" s="126" t="str">
        <f>IF(Q2519="","",_xlfn.XLOOKUP(Q2519,立项!W:W,立项!H:H))</f>
        <v/>
      </c>
      <c r="N2519" s="130" t="str">
        <f t="shared" si="236"/>
        <v/>
      </c>
      <c r="O2519" s="130" t="str">
        <f t="shared" si="237"/>
        <v/>
      </c>
      <c r="P2519" s="131" t="str">
        <f t="shared" si="238"/>
        <v/>
      </c>
      <c r="Q2519" s="135" t="str">
        <f t="shared" si="239"/>
        <v/>
      </c>
      <c r="R2519" s="103"/>
      <c r="S2519" s="102"/>
      <c r="T2519" s="102"/>
      <c r="U2519" s="102"/>
    </row>
    <row r="2520" s="93" customFormat="1" customHeight="1" spans="2:21">
      <c r="B2520" s="94"/>
      <c r="C2520" s="95"/>
      <c r="D2520" s="95"/>
      <c r="E2520" s="95"/>
      <c r="F2520" s="96"/>
      <c r="G2520" s="97"/>
      <c r="H2520" s="98"/>
      <c r="I2520" s="129" t="str">
        <f>IF(B2520="","",_xlfn.XLOOKUP(N2520,#REF!,#REF!))</f>
        <v/>
      </c>
      <c r="J2520" s="126" t="str">
        <f>IF(B2520="","",_xlfn.XLOOKUP(N2520,#REF!,冷暖工资表!B:B))</f>
        <v/>
      </c>
      <c r="K2520" s="126" t="str">
        <f t="shared" si="234"/>
        <v/>
      </c>
      <c r="L2520" s="126" t="str">
        <f t="shared" si="235"/>
        <v/>
      </c>
      <c r="M2520" s="126" t="str">
        <f>IF(Q2520="","",_xlfn.XLOOKUP(Q2520,立项!W:W,立项!H:H))</f>
        <v/>
      </c>
      <c r="N2520" s="130" t="str">
        <f t="shared" si="236"/>
        <v/>
      </c>
      <c r="O2520" s="130" t="str">
        <f t="shared" si="237"/>
        <v/>
      </c>
      <c r="P2520" s="131" t="str">
        <f t="shared" si="238"/>
        <v/>
      </c>
      <c r="Q2520" s="135" t="str">
        <f t="shared" si="239"/>
        <v/>
      </c>
      <c r="R2520" s="103"/>
      <c r="S2520" s="102"/>
      <c r="T2520" s="102"/>
      <c r="U2520" s="102"/>
    </row>
    <row r="2521" s="93" customFormat="1" customHeight="1" spans="2:21">
      <c r="B2521" s="94"/>
      <c r="C2521" s="95"/>
      <c r="D2521" s="95"/>
      <c r="E2521" s="95"/>
      <c r="F2521" s="96"/>
      <c r="G2521" s="97"/>
      <c r="H2521" s="98"/>
      <c r="I2521" s="129" t="str">
        <f>IF(B2521="","",_xlfn.XLOOKUP(N2521,#REF!,#REF!))</f>
        <v/>
      </c>
      <c r="J2521" s="126" t="str">
        <f>IF(B2521="","",_xlfn.XLOOKUP(N2521,#REF!,冷暖工资表!B:B))</f>
        <v/>
      </c>
      <c r="K2521" s="126" t="str">
        <f t="shared" si="234"/>
        <v/>
      </c>
      <c r="L2521" s="126" t="str">
        <f t="shared" si="235"/>
        <v/>
      </c>
      <c r="M2521" s="126" t="str">
        <f>IF(Q2521="","",_xlfn.XLOOKUP(Q2521,立项!W:W,立项!H:H))</f>
        <v/>
      </c>
      <c r="N2521" s="130" t="str">
        <f t="shared" si="236"/>
        <v/>
      </c>
      <c r="O2521" s="130" t="str">
        <f t="shared" si="237"/>
        <v/>
      </c>
      <c r="P2521" s="131" t="str">
        <f t="shared" si="238"/>
        <v/>
      </c>
      <c r="Q2521" s="135" t="str">
        <f t="shared" si="239"/>
        <v/>
      </c>
      <c r="R2521" s="103"/>
      <c r="S2521" s="102"/>
      <c r="T2521" s="102"/>
      <c r="U2521" s="102"/>
    </row>
    <row r="2522" s="93" customFormat="1" customHeight="1" spans="2:21">
      <c r="B2522" s="94"/>
      <c r="C2522" s="95"/>
      <c r="D2522" s="95"/>
      <c r="E2522" s="95"/>
      <c r="F2522" s="96"/>
      <c r="G2522" s="97"/>
      <c r="H2522" s="98"/>
      <c r="I2522" s="129" t="str">
        <f>IF(B2522="","",_xlfn.XLOOKUP(N2522,#REF!,#REF!))</f>
        <v/>
      </c>
      <c r="J2522" s="126" t="str">
        <f>IF(B2522="","",_xlfn.XLOOKUP(N2522,#REF!,冷暖工资表!B:B))</f>
        <v/>
      </c>
      <c r="K2522" s="126" t="str">
        <f t="shared" si="234"/>
        <v/>
      </c>
      <c r="L2522" s="126" t="str">
        <f t="shared" si="235"/>
        <v/>
      </c>
      <c r="M2522" s="126" t="str">
        <f>IF(Q2522="","",_xlfn.XLOOKUP(Q2522,立项!W:W,立项!H:H))</f>
        <v/>
      </c>
      <c r="N2522" s="130" t="str">
        <f t="shared" si="236"/>
        <v/>
      </c>
      <c r="O2522" s="130" t="str">
        <f t="shared" si="237"/>
        <v/>
      </c>
      <c r="P2522" s="131" t="str">
        <f t="shared" si="238"/>
        <v/>
      </c>
      <c r="Q2522" s="135" t="str">
        <f t="shared" si="239"/>
        <v/>
      </c>
      <c r="R2522" s="103"/>
      <c r="S2522" s="102"/>
      <c r="T2522" s="102"/>
      <c r="U2522" s="102"/>
    </row>
    <row r="2523" s="93" customFormat="1" customHeight="1" spans="2:21">
      <c r="B2523" s="94"/>
      <c r="C2523" s="95"/>
      <c r="D2523" s="95"/>
      <c r="E2523" s="95"/>
      <c r="F2523" s="96"/>
      <c r="G2523" s="97"/>
      <c r="H2523" s="98"/>
      <c r="I2523" s="129" t="str">
        <f>IF(B2523="","",_xlfn.XLOOKUP(N2523,#REF!,#REF!))</f>
        <v/>
      </c>
      <c r="J2523" s="126" t="str">
        <f>IF(B2523="","",_xlfn.XLOOKUP(N2523,#REF!,冷暖工资表!B:B))</f>
        <v/>
      </c>
      <c r="K2523" s="126" t="str">
        <f t="shared" si="234"/>
        <v/>
      </c>
      <c r="L2523" s="126" t="str">
        <f t="shared" si="235"/>
        <v/>
      </c>
      <c r="M2523" s="126" t="str">
        <f>IF(Q2523="","",_xlfn.XLOOKUP(Q2523,立项!W:W,立项!H:H))</f>
        <v/>
      </c>
      <c r="N2523" s="130" t="str">
        <f t="shared" si="236"/>
        <v/>
      </c>
      <c r="O2523" s="130" t="str">
        <f t="shared" si="237"/>
        <v/>
      </c>
      <c r="P2523" s="131" t="str">
        <f t="shared" si="238"/>
        <v/>
      </c>
      <c r="Q2523" s="135" t="str">
        <f t="shared" si="239"/>
        <v/>
      </c>
      <c r="R2523" s="103"/>
      <c r="S2523" s="102"/>
      <c r="T2523" s="102"/>
      <c r="U2523" s="102"/>
    </row>
    <row r="2524" s="93" customFormat="1" customHeight="1" spans="2:21">
      <c r="B2524" s="94"/>
      <c r="C2524" s="95"/>
      <c r="D2524" s="95"/>
      <c r="E2524" s="95"/>
      <c r="F2524" s="96"/>
      <c r="G2524" s="97"/>
      <c r="H2524" s="98"/>
      <c r="I2524" s="129" t="str">
        <f>IF(B2524="","",_xlfn.XLOOKUP(N2524,#REF!,#REF!))</f>
        <v/>
      </c>
      <c r="J2524" s="126" t="str">
        <f>IF(B2524="","",_xlfn.XLOOKUP(N2524,#REF!,冷暖工资表!B:B))</f>
        <v/>
      </c>
      <c r="K2524" s="126" t="str">
        <f t="shared" si="234"/>
        <v/>
      </c>
      <c r="L2524" s="126" t="str">
        <f t="shared" si="235"/>
        <v/>
      </c>
      <c r="M2524" s="126" t="str">
        <f>IF(Q2524="","",_xlfn.XLOOKUP(Q2524,立项!W:W,立项!H:H))</f>
        <v/>
      </c>
      <c r="N2524" s="130" t="str">
        <f t="shared" si="236"/>
        <v/>
      </c>
      <c r="O2524" s="130" t="str">
        <f t="shared" si="237"/>
        <v/>
      </c>
      <c r="P2524" s="131" t="str">
        <f t="shared" si="238"/>
        <v/>
      </c>
      <c r="Q2524" s="135" t="str">
        <f t="shared" si="239"/>
        <v/>
      </c>
      <c r="R2524" s="103"/>
      <c r="S2524" s="102"/>
      <c r="T2524" s="102"/>
      <c r="U2524" s="102"/>
    </row>
    <row r="2525" s="93" customFormat="1" customHeight="1" spans="2:21">
      <c r="B2525" s="94"/>
      <c r="C2525" s="95"/>
      <c r="D2525" s="95"/>
      <c r="E2525" s="95"/>
      <c r="F2525" s="96"/>
      <c r="G2525" s="97"/>
      <c r="H2525" s="98"/>
      <c r="I2525" s="129" t="str">
        <f>IF(B2525="","",_xlfn.XLOOKUP(N2525,#REF!,#REF!))</f>
        <v/>
      </c>
      <c r="J2525" s="126" t="str">
        <f>IF(B2525="","",_xlfn.XLOOKUP(N2525,#REF!,冷暖工资表!B:B))</f>
        <v/>
      </c>
      <c r="K2525" s="126" t="str">
        <f t="shared" si="234"/>
        <v/>
      </c>
      <c r="L2525" s="126" t="str">
        <f t="shared" si="235"/>
        <v/>
      </c>
      <c r="M2525" s="126" t="str">
        <f>IF(Q2525="","",_xlfn.XLOOKUP(Q2525,立项!W:W,立项!H:H))</f>
        <v/>
      </c>
      <c r="N2525" s="130" t="str">
        <f t="shared" si="236"/>
        <v/>
      </c>
      <c r="O2525" s="130" t="str">
        <f t="shared" si="237"/>
        <v/>
      </c>
      <c r="P2525" s="131" t="str">
        <f t="shared" si="238"/>
        <v/>
      </c>
      <c r="Q2525" s="135" t="str">
        <f t="shared" si="239"/>
        <v/>
      </c>
      <c r="R2525" s="103"/>
      <c r="S2525" s="102"/>
      <c r="T2525" s="102"/>
      <c r="U2525" s="102"/>
    </row>
    <row r="2526" s="93" customFormat="1" customHeight="1" spans="2:21">
      <c r="B2526" s="94"/>
      <c r="C2526" s="95"/>
      <c r="D2526" s="95"/>
      <c r="E2526" s="95"/>
      <c r="F2526" s="96"/>
      <c r="G2526" s="97"/>
      <c r="H2526" s="98"/>
      <c r="I2526" s="129" t="str">
        <f>IF(B2526="","",_xlfn.XLOOKUP(N2526,#REF!,#REF!))</f>
        <v/>
      </c>
      <c r="J2526" s="126" t="str">
        <f>IF(B2526="","",_xlfn.XLOOKUP(N2526,#REF!,冷暖工资表!B:B))</f>
        <v/>
      </c>
      <c r="K2526" s="126" t="str">
        <f t="shared" si="234"/>
        <v/>
      </c>
      <c r="L2526" s="126" t="str">
        <f t="shared" si="235"/>
        <v/>
      </c>
      <c r="M2526" s="126" t="str">
        <f>IF(Q2526="","",_xlfn.XLOOKUP(Q2526,立项!W:W,立项!H:H))</f>
        <v/>
      </c>
      <c r="N2526" s="130" t="str">
        <f t="shared" si="236"/>
        <v/>
      </c>
      <c r="O2526" s="130" t="str">
        <f t="shared" si="237"/>
        <v/>
      </c>
      <c r="P2526" s="131" t="str">
        <f t="shared" si="238"/>
        <v/>
      </c>
      <c r="Q2526" s="135" t="str">
        <f t="shared" si="239"/>
        <v/>
      </c>
      <c r="R2526" s="103"/>
      <c r="S2526" s="102"/>
      <c r="T2526" s="102"/>
      <c r="U2526" s="102"/>
    </row>
    <row r="2527" s="93" customFormat="1" customHeight="1" spans="2:21">
      <c r="B2527" s="94"/>
      <c r="C2527" s="95"/>
      <c r="D2527" s="95"/>
      <c r="E2527" s="95"/>
      <c r="F2527" s="96"/>
      <c r="G2527" s="97"/>
      <c r="H2527" s="98"/>
      <c r="I2527" s="129" t="str">
        <f>IF(B2527="","",_xlfn.XLOOKUP(N2527,#REF!,#REF!))</f>
        <v/>
      </c>
      <c r="J2527" s="126" t="str">
        <f>IF(B2527="","",_xlfn.XLOOKUP(N2527,#REF!,冷暖工资表!B:B))</f>
        <v/>
      </c>
      <c r="K2527" s="126" t="str">
        <f t="shared" si="234"/>
        <v/>
      </c>
      <c r="L2527" s="126" t="str">
        <f t="shared" si="235"/>
        <v/>
      </c>
      <c r="M2527" s="126" t="str">
        <f>IF(Q2527="","",_xlfn.XLOOKUP(Q2527,立项!W:W,立项!H:H))</f>
        <v/>
      </c>
      <c r="N2527" s="130" t="str">
        <f t="shared" si="236"/>
        <v/>
      </c>
      <c r="O2527" s="130" t="str">
        <f t="shared" si="237"/>
        <v/>
      </c>
      <c r="P2527" s="131" t="str">
        <f t="shared" si="238"/>
        <v/>
      </c>
      <c r="Q2527" s="135" t="str">
        <f t="shared" si="239"/>
        <v/>
      </c>
      <c r="R2527" s="103"/>
      <c r="S2527" s="102"/>
      <c r="T2527" s="102"/>
      <c r="U2527" s="102"/>
    </row>
    <row r="2528" s="93" customFormat="1" customHeight="1" spans="2:21">
      <c r="B2528" s="94"/>
      <c r="C2528" s="95"/>
      <c r="D2528" s="95"/>
      <c r="E2528" s="95"/>
      <c r="F2528" s="96"/>
      <c r="G2528" s="97"/>
      <c r="H2528" s="98"/>
      <c r="I2528" s="129" t="str">
        <f>IF(B2528="","",_xlfn.XLOOKUP(N2528,#REF!,#REF!))</f>
        <v/>
      </c>
      <c r="J2528" s="126" t="str">
        <f>IF(B2528="","",_xlfn.XLOOKUP(N2528,#REF!,冷暖工资表!B:B))</f>
        <v/>
      </c>
      <c r="K2528" s="126" t="str">
        <f t="shared" si="234"/>
        <v/>
      </c>
      <c r="L2528" s="126" t="str">
        <f t="shared" si="235"/>
        <v/>
      </c>
      <c r="M2528" s="126" t="str">
        <f>IF(Q2528="","",_xlfn.XLOOKUP(Q2528,立项!W:W,立项!H:H))</f>
        <v/>
      </c>
      <c r="N2528" s="130" t="str">
        <f t="shared" si="236"/>
        <v/>
      </c>
      <c r="O2528" s="130" t="str">
        <f t="shared" si="237"/>
        <v/>
      </c>
      <c r="P2528" s="131" t="str">
        <f t="shared" si="238"/>
        <v/>
      </c>
      <c r="Q2528" s="135" t="str">
        <f t="shared" si="239"/>
        <v/>
      </c>
      <c r="R2528" s="103"/>
      <c r="S2528" s="102"/>
      <c r="T2528" s="102"/>
      <c r="U2528" s="102"/>
    </row>
    <row r="2529" s="93" customFormat="1" customHeight="1" spans="2:21">
      <c r="B2529" s="94"/>
      <c r="C2529" s="95"/>
      <c r="D2529" s="95"/>
      <c r="E2529" s="95"/>
      <c r="F2529" s="96"/>
      <c r="G2529" s="97"/>
      <c r="H2529" s="98"/>
      <c r="I2529" s="129" t="str">
        <f>IF(B2529="","",_xlfn.XLOOKUP(N2529,#REF!,#REF!))</f>
        <v/>
      </c>
      <c r="J2529" s="126" t="str">
        <f>IF(B2529="","",_xlfn.XLOOKUP(N2529,#REF!,冷暖工资表!B:B))</f>
        <v/>
      </c>
      <c r="K2529" s="126" t="str">
        <f t="shared" si="234"/>
        <v/>
      </c>
      <c r="L2529" s="126" t="str">
        <f t="shared" si="235"/>
        <v/>
      </c>
      <c r="M2529" s="126" t="str">
        <f>IF(Q2529="","",_xlfn.XLOOKUP(Q2529,立项!W:W,立项!H:H))</f>
        <v/>
      </c>
      <c r="N2529" s="130" t="str">
        <f t="shared" si="236"/>
        <v/>
      </c>
      <c r="O2529" s="130" t="str">
        <f t="shared" si="237"/>
        <v/>
      </c>
      <c r="P2529" s="131" t="str">
        <f t="shared" si="238"/>
        <v/>
      </c>
      <c r="Q2529" s="135" t="str">
        <f t="shared" si="239"/>
        <v/>
      </c>
      <c r="R2529" s="103"/>
      <c r="S2529" s="102"/>
      <c r="T2529" s="102"/>
      <c r="U2529" s="102"/>
    </row>
    <row r="2530" s="93" customFormat="1" customHeight="1" spans="2:21">
      <c r="B2530" s="94"/>
      <c r="C2530" s="95"/>
      <c r="D2530" s="95"/>
      <c r="E2530" s="95"/>
      <c r="F2530" s="96"/>
      <c r="G2530" s="97"/>
      <c r="H2530" s="98"/>
      <c r="I2530" s="129" t="str">
        <f>IF(B2530="","",_xlfn.XLOOKUP(N2530,#REF!,#REF!))</f>
        <v/>
      </c>
      <c r="J2530" s="126" t="str">
        <f>IF(B2530="","",_xlfn.XLOOKUP(N2530,#REF!,冷暖工资表!B:B))</f>
        <v/>
      </c>
      <c r="K2530" s="126" t="str">
        <f t="shared" si="234"/>
        <v/>
      </c>
      <c r="L2530" s="126" t="str">
        <f t="shared" si="235"/>
        <v/>
      </c>
      <c r="M2530" s="126" t="str">
        <f>IF(Q2530="","",_xlfn.XLOOKUP(Q2530,立项!W:W,立项!H:H))</f>
        <v/>
      </c>
      <c r="N2530" s="130" t="str">
        <f t="shared" si="236"/>
        <v/>
      </c>
      <c r="O2530" s="130" t="str">
        <f t="shared" si="237"/>
        <v/>
      </c>
      <c r="P2530" s="131" t="str">
        <f t="shared" si="238"/>
        <v/>
      </c>
      <c r="Q2530" s="135" t="str">
        <f t="shared" si="239"/>
        <v/>
      </c>
      <c r="R2530" s="103"/>
      <c r="S2530" s="102"/>
      <c r="T2530" s="102"/>
      <c r="U2530" s="102"/>
    </row>
    <row r="2531" s="93" customFormat="1" customHeight="1" spans="2:21">
      <c r="B2531" s="94"/>
      <c r="C2531" s="95"/>
      <c r="D2531" s="95"/>
      <c r="E2531" s="95"/>
      <c r="F2531" s="96"/>
      <c r="G2531" s="97"/>
      <c r="H2531" s="98"/>
      <c r="I2531" s="129" t="str">
        <f>IF(B2531="","",_xlfn.XLOOKUP(N2531,#REF!,#REF!))</f>
        <v/>
      </c>
      <c r="J2531" s="126" t="str">
        <f>IF(B2531="","",_xlfn.XLOOKUP(N2531,#REF!,冷暖工资表!B:B))</f>
        <v/>
      </c>
      <c r="K2531" s="126" t="str">
        <f t="shared" si="234"/>
        <v/>
      </c>
      <c r="L2531" s="126" t="str">
        <f t="shared" si="235"/>
        <v/>
      </c>
      <c r="M2531" s="126" t="str">
        <f>IF(Q2531="","",_xlfn.XLOOKUP(Q2531,立项!W:W,立项!H:H))</f>
        <v/>
      </c>
      <c r="N2531" s="130" t="str">
        <f t="shared" si="236"/>
        <v/>
      </c>
      <c r="O2531" s="130" t="str">
        <f t="shared" si="237"/>
        <v/>
      </c>
      <c r="P2531" s="131" t="str">
        <f t="shared" si="238"/>
        <v/>
      </c>
      <c r="Q2531" s="135" t="str">
        <f t="shared" si="239"/>
        <v/>
      </c>
      <c r="R2531" s="103"/>
      <c r="S2531" s="102"/>
      <c r="T2531" s="102"/>
      <c r="U2531" s="102"/>
    </row>
    <row r="2532" s="93" customFormat="1" customHeight="1" spans="2:21">
      <c r="B2532" s="94"/>
      <c r="C2532" s="95"/>
      <c r="D2532" s="95"/>
      <c r="E2532" s="95"/>
      <c r="F2532" s="96"/>
      <c r="G2532" s="97"/>
      <c r="H2532" s="98"/>
      <c r="I2532" s="129" t="str">
        <f>IF(B2532="","",_xlfn.XLOOKUP(N2532,#REF!,#REF!))</f>
        <v/>
      </c>
      <c r="J2532" s="126" t="str">
        <f>IF(B2532="","",_xlfn.XLOOKUP(N2532,#REF!,冷暖工资表!B:B))</f>
        <v/>
      </c>
      <c r="K2532" s="126" t="str">
        <f t="shared" si="234"/>
        <v/>
      </c>
      <c r="L2532" s="126" t="str">
        <f t="shared" si="235"/>
        <v/>
      </c>
      <c r="M2532" s="126" t="str">
        <f>IF(Q2532="","",_xlfn.XLOOKUP(Q2532,立项!W:W,立项!H:H))</f>
        <v/>
      </c>
      <c r="N2532" s="130" t="str">
        <f t="shared" si="236"/>
        <v/>
      </c>
      <c r="O2532" s="130" t="str">
        <f t="shared" si="237"/>
        <v/>
      </c>
      <c r="P2532" s="131" t="str">
        <f t="shared" si="238"/>
        <v/>
      </c>
      <c r="Q2532" s="135" t="str">
        <f t="shared" si="239"/>
        <v/>
      </c>
      <c r="R2532" s="103"/>
      <c r="S2532" s="102"/>
      <c r="T2532" s="102"/>
      <c r="U2532" s="102"/>
    </row>
    <row r="2533" s="93" customFormat="1" customHeight="1" spans="2:21">
      <c r="B2533" s="94"/>
      <c r="C2533" s="95"/>
      <c r="D2533" s="95"/>
      <c r="E2533" s="95"/>
      <c r="F2533" s="96"/>
      <c r="G2533" s="97"/>
      <c r="H2533" s="98"/>
      <c r="I2533" s="129" t="str">
        <f>IF(B2533="","",_xlfn.XLOOKUP(N2533,#REF!,#REF!))</f>
        <v/>
      </c>
      <c r="J2533" s="126" t="str">
        <f>IF(B2533="","",_xlfn.XLOOKUP(N2533,#REF!,冷暖工资表!B:B))</f>
        <v/>
      </c>
      <c r="K2533" s="126" t="str">
        <f t="shared" si="234"/>
        <v/>
      </c>
      <c r="L2533" s="126" t="str">
        <f t="shared" si="235"/>
        <v/>
      </c>
      <c r="M2533" s="126" t="str">
        <f>IF(Q2533="","",_xlfn.XLOOKUP(Q2533,立项!W:W,立项!H:H))</f>
        <v/>
      </c>
      <c r="N2533" s="130" t="str">
        <f t="shared" si="236"/>
        <v/>
      </c>
      <c r="O2533" s="130" t="str">
        <f t="shared" si="237"/>
        <v/>
      </c>
      <c r="P2533" s="131" t="str">
        <f t="shared" si="238"/>
        <v/>
      </c>
      <c r="Q2533" s="135" t="str">
        <f t="shared" si="239"/>
        <v/>
      </c>
      <c r="R2533" s="103"/>
      <c r="S2533" s="102"/>
      <c r="T2533" s="102"/>
      <c r="U2533" s="102"/>
    </row>
    <row r="2534" s="93" customFormat="1" customHeight="1" spans="2:21">
      <c r="B2534" s="94"/>
      <c r="C2534" s="95"/>
      <c r="D2534" s="95"/>
      <c r="E2534" s="95"/>
      <c r="F2534" s="96"/>
      <c r="G2534" s="97"/>
      <c r="H2534" s="98"/>
      <c r="I2534" s="129" t="str">
        <f>IF(B2534="","",_xlfn.XLOOKUP(N2534,#REF!,#REF!))</f>
        <v/>
      </c>
      <c r="J2534" s="126" t="str">
        <f>IF(B2534="","",_xlfn.XLOOKUP(N2534,#REF!,冷暖工资表!B:B))</f>
        <v/>
      </c>
      <c r="K2534" s="126" t="str">
        <f t="shared" si="234"/>
        <v/>
      </c>
      <c r="L2534" s="126" t="str">
        <f t="shared" si="235"/>
        <v/>
      </c>
      <c r="M2534" s="126" t="str">
        <f>IF(Q2534="","",_xlfn.XLOOKUP(Q2534,立项!W:W,立项!H:H))</f>
        <v/>
      </c>
      <c r="N2534" s="130" t="str">
        <f t="shared" si="236"/>
        <v/>
      </c>
      <c r="O2534" s="130" t="str">
        <f t="shared" si="237"/>
        <v/>
      </c>
      <c r="P2534" s="131" t="str">
        <f t="shared" si="238"/>
        <v/>
      </c>
      <c r="Q2534" s="135" t="str">
        <f t="shared" si="239"/>
        <v/>
      </c>
      <c r="R2534" s="103"/>
      <c r="S2534" s="102"/>
      <c r="T2534" s="102"/>
      <c r="U2534" s="102"/>
    </row>
    <row r="2535" s="93" customFormat="1" customHeight="1" spans="2:21">
      <c r="B2535" s="94"/>
      <c r="C2535" s="95"/>
      <c r="D2535" s="95"/>
      <c r="E2535" s="95"/>
      <c r="F2535" s="96"/>
      <c r="G2535" s="97"/>
      <c r="H2535" s="98"/>
      <c r="I2535" s="129" t="str">
        <f>IF(B2535="","",_xlfn.XLOOKUP(N2535,#REF!,#REF!))</f>
        <v/>
      </c>
      <c r="J2535" s="126" t="str">
        <f>IF(B2535="","",_xlfn.XLOOKUP(N2535,#REF!,冷暖工资表!B:B))</f>
        <v/>
      </c>
      <c r="K2535" s="126" t="str">
        <f t="shared" si="234"/>
        <v/>
      </c>
      <c r="L2535" s="126" t="str">
        <f t="shared" si="235"/>
        <v/>
      </c>
      <c r="M2535" s="126" t="str">
        <f>IF(Q2535="","",_xlfn.XLOOKUP(Q2535,立项!W:W,立项!H:H))</f>
        <v/>
      </c>
      <c r="N2535" s="130" t="str">
        <f t="shared" si="236"/>
        <v/>
      </c>
      <c r="O2535" s="130" t="str">
        <f t="shared" si="237"/>
        <v/>
      </c>
      <c r="P2535" s="131" t="str">
        <f t="shared" si="238"/>
        <v/>
      </c>
      <c r="Q2535" s="135" t="str">
        <f t="shared" si="239"/>
        <v/>
      </c>
      <c r="R2535" s="103"/>
      <c r="S2535" s="102"/>
      <c r="T2535" s="102"/>
      <c r="U2535" s="102"/>
    </row>
    <row r="2536" s="93" customFormat="1" customHeight="1" spans="2:21">
      <c r="B2536" s="94"/>
      <c r="C2536" s="95"/>
      <c r="D2536" s="95"/>
      <c r="E2536" s="95"/>
      <c r="F2536" s="96"/>
      <c r="G2536" s="97"/>
      <c r="H2536" s="98"/>
      <c r="I2536" s="129" t="str">
        <f>IF(B2536="","",_xlfn.XLOOKUP(N2536,#REF!,#REF!))</f>
        <v/>
      </c>
      <c r="J2536" s="126" t="str">
        <f>IF(B2536="","",_xlfn.XLOOKUP(N2536,#REF!,冷暖工资表!B:B))</f>
        <v/>
      </c>
      <c r="K2536" s="126" t="str">
        <f t="shared" si="234"/>
        <v/>
      </c>
      <c r="L2536" s="126" t="str">
        <f t="shared" si="235"/>
        <v/>
      </c>
      <c r="M2536" s="126" t="str">
        <f>IF(Q2536="","",_xlfn.XLOOKUP(Q2536,立项!W:W,立项!H:H))</f>
        <v/>
      </c>
      <c r="N2536" s="130" t="str">
        <f t="shared" si="236"/>
        <v/>
      </c>
      <c r="O2536" s="130" t="str">
        <f t="shared" si="237"/>
        <v/>
      </c>
      <c r="P2536" s="131" t="str">
        <f t="shared" si="238"/>
        <v/>
      </c>
      <c r="Q2536" s="135" t="str">
        <f t="shared" si="239"/>
        <v/>
      </c>
      <c r="R2536" s="103"/>
      <c r="S2536" s="102"/>
      <c r="T2536" s="102"/>
      <c r="U2536" s="102"/>
    </row>
    <row r="2537" s="93" customFormat="1" customHeight="1" spans="2:21">
      <c r="B2537" s="94"/>
      <c r="C2537" s="95"/>
      <c r="D2537" s="95"/>
      <c r="E2537" s="95"/>
      <c r="F2537" s="96"/>
      <c r="G2537" s="97"/>
      <c r="H2537" s="98"/>
      <c r="I2537" s="129" t="str">
        <f>IF(B2537="","",_xlfn.XLOOKUP(N2537,#REF!,#REF!))</f>
        <v/>
      </c>
      <c r="J2537" s="126" t="str">
        <f>IF(B2537="","",_xlfn.XLOOKUP(N2537,#REF!,冷暖工资表!B:B))</f>
        <v/>
      </c>
      <c r="K2537" s="126" t="str">
        <f t="shared" si="234"/>
        <v/>
      </c>
      <c r="L2537" s="126" t="str">
        <f t="shared" si="235"/>
        <v/>
      </c>
      <c r="M2537" s="126" t="str">
        <f>IF(Q2537="","",_xlfn.XLOOKUP(Q2537,立项!W:W,立项!H:H))</f>
        <v/>
      </c>
      <c r="N2537" s="130" t="str">
        <f t="shared" si="236"/>
        <v/>
      </c>
      <c r="O2537" s="130" t="str">
        <f t="shared" si="237"/>
        <v/>
      </c>
      <c r="P2537" s="131" t="str">
        <f t="shared" si="238"/>
        <v/>
      </c>
      <c r="Q2537" s="135" t="str">
        <f t="shared" si="239"/>
        <v/>
      </c>
      <c r="R2537" s="103"/>
      <c r="S2537" s="102"/>
      <c r="T2537" s="102"/>
      <c r="U2537" s="102"/>
    </row>
    <row r="2538" s="93" customFormat="1" customHeight="1" spans="2:21">
      <c r="B2538" s="94"/>
      <c r="C2538" s="95"/>
      <c r="D2538" s="95"/>
      <c r="E2538" s="95"/>
      <c r="F2538" s="96"/>
      <c r="G2538" s="97"/>
      <c r="H2538" s="98"/>
      <c r="I2538" s="129" t="str">
        <f>IF(B2538="","",_xlfn.XLOOKUP(N2538,#REF!,#REF!))</f>
        <v/>
      </c>
      <c r="J2538" s="126" t="str">
        <f>IF(B2538="","",_xlfn.XLOOKUP(N2538,#REF!,冷暖工资表!B:B))</f>
        <v/>
      </c>
      <c r="K2538" s="126" t="str">
        <f t="shared" si="234"/>
        <v/>
      </c>
      <c r="L2538" s="126" t="str">
        <f t="shared" si="235"/>
        <v/>
      </c>
      <c r="M2538" s="126" t="str">
        <f>IF(Q2538="","",_xlfn.XLOOKUP(Q2538,立项!W:W,立项!H:H))</f>
        <v/>
      </c>
      <c r="N2538" s="130" t="str">
        <f t="shared" si="236"/>
        <v/>
      </c>
      <c r="O2538" s="130" t="str">
        <f t="shared" si="237"/>
        <v/>
      </c>
      <c r="P2538" s="131" t="str">
        <f t="shared" si="238"/>
        <v/>
      </c>
      <c r="Q2538" s="135" t="str">
        <f t="shared" si="239"/>
        <v/>
      </c>
      <c r="R2538" s="103"/>
      <c r="S2538" s="102"/>
      <c r="T2538" s="102"/>
      <c r="U2538" s="102"/>
    </row>
    <row r="2539" s="93" customFormat="1" customHeight="1" spans="2:21">
      <c r="B2539" s="94"/>
      <c r="C2539" s="95"/>
      <c r="D2539" s="95"/>
      <c r="E2539" s="95"/>
      <c r="F2539" s="96"/>
      <c r="G2539" s="97"/>
      <c r="H2539" s="98"/>
      <c r="I2539" s="129" t="str">
        <f>IF(B2539="","",_xlfn.XLOOKUP(N2539,#REF!,#REF!))</f>
        <v/>
      </c>
      <c r="J2539" s="126" t="str">
        <f>IF(B2539="","",_xlfn.XLOOKUP(N2539,#REF!,冷暖工资表!B:B))</f>
        <v/>
      </c>
      <c r="K2539" s="126" t="str">
        <f t="shared" si="234"/>
        <v/>
      </c>
      <c r="L2539" s="126" t="str">
        <f t="shared" si="235"/>
        <v/>
      </c>
      <c r="M2539" s="126" t="str">
        <f>IF(Q2539="","",_xlfn.XLOOKUP(Q2539,立项!W:W,立项!H:H))</f>
        <v/>
      </c>
      <c r="N2539" s="130" t="str">
        <f t="shared" si="236"/>
        <v/>
      </c>
      <c r="O2539" s="130" t="str">
        <f t="shared" si="237"/>
        <v/>
      </c>
      <c r="P2539" s="131" t="str">
        <f t="shared" si="238"/>
        <v/>
      </c>
      <c r="Q2539" s="135" t="str">
        <f t="shared" si="239"/>
        <v/>
      </c>
      <c r="R2539" s="103"/>
      <c r="S2539" s="102"/>
      <c r="T2539" s="102"/>
      <c r="U2539" s="102"/>
    </row>
    <row r="2540" s="93" customFormat="1" customHeight="1" spans="2:21">
      <c r="B2540" s="94"/>
      <c r="C2540" s="95"/>
      <c r="D2540" s="95"/>
      <c r="E2540" s="95"/>
      <c r="F2540" s="96"/>
      <c r="G2540" s="97"/>
      <c r="H2540" s="98"/>
      <c r="I2540" s="129" t="str">
        <f>IF(B2540="","",_xlfn.XLOOKUP(N2540,#REF!,#REF!))</f>
        <v/>
      </c>
      <c r="J2540" s="126" t="str">
        <f>IF(B2540="","",_xlfn.XLOOKUP(N2540,#REF!,冷暖工资表!B:B))</f>
        <v/>
      </c>
      <c r="K2540" s="126" t="str">
        <f t="shared" si="234"/>
        <v/>
      </c>
      <c r="L2540" s="126" t="str">
        <f t="shared" si="235"/>
        <v/>
      </c>
      <c r="M2540" s="126" t="str">
        <f>IF(Q2540="","",_xlfn.XLOOKUP(Q2540,立项!W:W,立项!H:H))</f>
        <v/>
      </c>
      <c r="N2540" s="130" t="str">
        <f t="shared" si="236"/>
        <v/>
      </c>
      <c r="O2540" s="130" t="str">
        <f t="shared" si="237"/>
        <v/>
      </c>
      <c r="P2540" s="131" t="str">
        <f t="shared" si="238"/>
        <v/>
      </c>
      <c r="Q2540" s="135" t="str">
        <f t="shared" si="239"/>
        <v/>
      </c>
      <c r="R2540" s="103"/>
      <c r="S2540" s="102"/>
      <c r="T2540" s="102"/>
      <c r="U2540" s="102"/>
    </row>
    <row r="2541" s="93" customFormat="1" customHeight="1" spans="2:21">
      <c r="B2541" s="94"/>
      <c r="C2541" s="95"/>
      <c r="D2541" s="95"/>
      <c r="E2541" s="95"/>
      <c r="F2541" s="96"/>
      <c r="G2541" s="97"/>
      <c r="H2541" s="98"/>
      <c r="I2541" s="129" t="str">
        <f>IF(B2541="","",_xlfn.XLOOKUP(N2541,#REF!,#REF!))</f>
        <v/>
      </c>
      <c r="J2541" s="126" t="str">
        <f>IF(B2541="","",_xlfn.XLOOKUP(N2541,#REF!,冷暖工资表!B:B))</f>
        <v/>
      </c>
      <c r="K2541" s="126" t="str">
        <f t="shared" si="234"/>
        <v/>
      </c>
      <c r="L2541" s="126" t="str">
        <f t="shared" si="235"/>
        <v/>
      </c>
      <c r="M2541" s="126" t="str">
        <f>IF(Q2541="","",_xlfn.XLOOKUP(Q2541,立项!W:W,立项!H:H))</f>
        <v/>
      </c>
      <c r="N2541" s="130" t="str">
        <f t="shared" si="236"/>
        <v/>
      </c>
      <c r="O2541" s="130" t="str">
        <f t="shared" si="237"/>
        <v/>
      </c>
      <c r="P2541" s="131" t="str">
        <f t="shared" si="238"/>
        <v/>
      </c>
      <c r="Q2541" s="135" t="str">
        <f t="shared" si="239"/>
        <v/>
      </c>
      <c r="R2541" s="103"/>
      <c r="S2541" s="102"/>
      <c r="T2541" s="102"/>
      <c r="U2541" s="102"/>
    </row>
    <row r="2542" s="93" customFormat="1" customHeight="1" spans="2:21">
      <c r="B2542" s="94"/>
      <c r="C2542" s="95"/>
      <c r="D2542" s="95"/>
      <c r="E2542" s="95"/>
      <c r="F2542" s="96"/>
      <c r="G2542" s="97"/>
      <c r="H2542" s="98"/>
      <c r="I2542" s="129" t="str">
        <f>IF(B2542="","",_xlfn.XLOOKUP(N2542,#REF!,#REF!))</f>
        <v/>
      </c>
      <c r="J2542" s="126" t="str">
        <f>IF(B2542="","",_xlfn.XLOOKUP(N2542,#REF!,冷暖工资表!B:B))</f>
        <v/>
      </c>
      <c r="K2542" s="126" t="str">
        <f t="shared" si="234"/>
        <v/>
      </c>
      <c r="L2542" s="126" t="str">
        <f t="shared" si="235"/>
        <v/>
      </c>
      <c r="M2542" s="126" t="str">
        <f>IF(Q2542="","",_xlfn.XLOOKUP(Q2542,立项!W:W,立项!H:H))</f>
        <v/>
      </c>
      <c r="N2542" s="130" t="str">
        <f t="shared" si="236"/>
        <v/>
      </c>
      <c r="O2542" s="130" t="str">
        <f t="shared" si="237"/>
        <v/>
      </c>
      <c r="P2542" s="131" t="str">
        <f t="shared" si="238"/>
        <v/>
      </c>
      <c r="Q2542" s="135" t="str">
        <f t="shared" si="239"/>
        <v/>
      </c>
      <c r="R2542" s="103"/>
      <c r="S2542" s="102"/>
      <c r="T2542" s="102"/>
      <c r="U2542" s="102"/>
    </row>
    <row r="2543" s="93" customFormat="1" customHeight="1" spans="2:21">
      <c r="B2543" s="94"/>
      <c r="C2543" s="95"/>
      <c r="D2543" s="95"/>
      <c r="E2543" s="95"/>
      <c r="F2543" s="96"/>
      <c r="G2543" s="97"/>
      <c r="H2543" s="98"/>
      <c r="I2543" s="129" t="str">
        <f>IF(B2543="","",_xlfn.XLOOKUP(N2543,#REF!,#REF!))</f>
        <v/>
      </c>
      <c r="J2543" s="126" t="str">
        <f>IF(B2543="","",_xlfn.XLOOKUP(N2543,#REF!,冷暖工资表!B:B))</f>
        <v/>
      </c>
      <c r="K2543" s="126" t="str">
        <f t="shared" si="234"/>
        <v/>
      </c>
      <c r="L2543" s="126" t="str">
        <f t="shared" si="235"/>
        <v/>
      </c>
      <c r="M2543" s="126" t="str">
        <f>IF(Q2543="","",_xlfn.XLOOKUP(Q2543,立项!W:W,立项!H:H))</f>
        <v/>
      </c>
      <c r="N2543" s="130" t="str">
        <f t="shared" si="236"/>
        <v/>
      </c>
      <c r="O2543" s="130" t="str">
        <f t="shared" si="237"/>
        <v/>
      </c>
      <c r="P2543" s="131" t="str">
        <f t="shared" si="238"/>
        <v/>
      </c>
      <c r="Q2543" s="135" t="str">
        <f t="shared" si="239"/>
        <v/>
      </c>
      <c r="R2543" s="103"/>
      <c r="S2543" s="102"/>
      <c r="T2543" s="102"/>
      <c r="U2543" s="102"/>
    </row>
    <row r="2544" s="93" customFormat="1" customHeight="1" spans="2:21">
      <c r="B2544" s="94"/>
      <c r="C2544" s="95"/>
      <c r="D2544" s="95"/>
      <c r="E2544" s="95"/>
      <c r="F2544" s="96"/>
      <c r="G2544" s="97"/>
      <c r="H2544" s="98"/>
      <c r="I2544" s="129" t="str">
        <f>IF(B2544="","",_xlfn.XLOOKUP(N2544,#REF!,#REF!))</f>
        <v/>
      </c>
      <c r="J2544" s="126" t="str">
        <f>IF(B2544="","",_xlfn.XLOOKUP(N2544,#REF!,冷暖工资表!B:B))</f>
        <v/>
      </c>
      <c r="K2544" s="126" t="str">
        <f t="shared" si="234"/>
        <v/>
      </c>
      <c r="L2544" s="126" t="str">
        <f t="shared" si="235"/>
        <v/>
      </c>
      <c r="M2544" s="126" t="str">
        <f>IF(Q2544="","",_xlfn.XLOOKUP(Q2544,立项!W:W,立项!H:H))</f>
        <v/>
      </c>
      <c r="N2544" s="130" t="str">
        <f t="shared" si="236"/>
        <v/>
      </c>
      <c r="O2544" s="130" t="str">
        <f t="shared" si="237"/>
        <v/>
      </c>
      <c r="P2544" s="131" t="str">
        <f t="shared" si="238"/>
        <v/>
      </c>
      <c r="Q2544" s="135" t="str">
        <f t="shared" si="239"/>
        <v/>
      </c>
      <c r="R2544" s="103"/>
      <c r="S2544" s="102"/>
      <c r="T2544" s="102"/>
      <c r="U2544" s="102"/>
    </row>
    <row r="2545" s="93" customFormat="1" customHeight="1" spans="2:21">
      <c r="B2545" s="94"/>
      <c r="C2545" s="95"/>
      <c r="D2545" s="95"/>
      <c r="E2545" s="95"/>
      <c r="F2545" s="96"/>
      <c r="G2545" s="97"/>
      <c r="H2545" s="98"/>
      <c r="I2545" s="129" t="str">
        <f>IF(B2545="","",_xlfn.XLOOKUP(N2545,#REF!,#REF!))</f>
        <v/>
      </c>
      <c r="J2545" s="126" t="str">
        <f>IF(B2545="","",_xlfn.XLOOKUP(N2545,#REF!,冷暖工资表!B:B))</f>
        <v/>
      </c>
      <c r="K2545" s="126" t="str">
        <f t="shared" si="234"/>
        <v/>
      </c>
      <c r="L2545" s="126" t="str">
        <f t="shared" si="235"/>
        <v/>
      </c>
      <c r="M2545" s="126" t="str">
        <f>IF(Q2545="","",_xlfn.XLOOKUP(Q2545,立项!W:W,立项!H:H))</f>
        <v/>
      </c>
      <c r="N2545" s="130" t="str">
        <f t="shared" si="236"/>
        <v/>
      </c>
      <c r="O2545" s="130" t="str">
        <f t="shared" si="237"/>
        <v/>
      </c>
      <c r="P2545" s="131" t="str">
        <f t="shared" si="238"/>
        <v/>
      </c>
      <c r="Q2545" s="135" t="str">
        <f t="shared" si="239"/>
        <v/>
      </c>
      <c r="R2545" s="103"/>
      <c r="S2545" s="102"/>
      <c r="T2545" s="102"/>
      <c r="U2545" s="102"/>
    </row>
    <row r="2546" s="93" customFormat="1" customHeight="1" spans="2:21">
      <c r="B2546" s="94"/>
      <c r="C2546" s="95"/>
      <c r="D2546" s="95"/>
      <c r="E2546" s="95"/>
      <c r="F2546" s="96"/>
      <c r="G2546" s="97"/>
      <c r="H2546" s="98"/>
      <c r="I2546" s="129" t="str">
        <f>IF(B2546="","",_xlfn.XLOOKUP(N2546,#REF!,#REF!))</f>
        <v/>
      </c>
      <c r="J2546" s="126" t="str">
        <f>IF(B2546="","",_xlfn.XLOOKUP(N2546,#REF!,冷暖工资表!B:B))</f>
        <v/>
      </c>
      <c r="K2546" s="126" t="str">
        <f t="shared" si="234"/>
        <v/>
      </c>
      <c r="L2546" s="126" t="str">
        <f t="shared" si="235"/>
        <v/>
      </c>
      <c r="M2546" s="126" t="str">
        <f>IF(Q2546="","",_xlfn.XLOOKUP(Q2546,立项!W:W,立项!H:H))</f>
        <v/>
      </c>
      <c r="N2546" s="130" t="str">
        <f t="shared" si="236"/>
        <v/>
      </c>
      <c r="O2546" s="130" t="str">
        <f t="shared" si="237"/>
        <v/>
      </c>
      <c r="P2546" s="131" t="str">
        <f t="shared" si="238"/>
        <v/>
      </c>
      <c r="Q2546" s="135" t="str">
        <f t="shared" si="239"/>
        <v/>
      </c>
      <c r="R2546" s="103"/>
      <c r="S2546" s="102"/>
      <c r="T2546" s="102"/>
      <c r="U2546" s="102"/>
    </row>
    <row r="2547" s="93" customFormat="1" customHeight="1" spans="2:21">
      <c r="B2547" s="94"/>
      <c r="C2547" s="95"/>
      <c r="D2547" s="95"/>
      <c r="E2547" s="95"/>
      <c r="F2547" s="96"/>
      <c r="G2547" s="97"/>
      <c r="H2547" s="98"/>
      <c r="I2547" s="129" t="str">
        <f>IF(B2547="","",_xlfn.XLOOKUP(N2547,#REF!,#REF!))</f>
        <v/>
      </c>
      <c r="J2547" s="126" t="str">
        <f>IF(B2547="","",_xlfn.XLOOKUP(N2547,#REF!,冷暖工资表!B:B))</f>
        <v/>
      </c>
      <c r="K2547" s="126" t="str">
        <f t="shared" si="234"/>
        <v/>
      </c>
      <c r="L2547" s="126" t="str">
        <f t="shared" si="235"/>
        <v/>
      </c>
      <c r="M2547" s="126" t="str">
        <f>IF(Q2547="","",_xlfn.XLOOKUP(Q2547,立项!W:W,立项!H:H))</f>
        <v/>
      </c>
      <c r="N2547" s="130" t="str">
        <f t="shared" si="236"/>
        <v/>
      </c>
      <c r="O2547" s="130" t="str">
        <f t="shared" si="237"/>
        <v/>
      </c>
      <c r="P2547" s="131" t="str">
        <f t="shared" si="238"/>
        <v/>
      </c>
      <c r="Q2547" s="135" t="str">
        <f t="shared" si="239"/>
        <v/>
      </c>
      <c r="R2547" s="103"/>
      <c r="S2547" s="102"/>
      <c r="T2547" s="102"/>
      <c r="U2547" s="102"/>
    </row>
    <row r="2548" s="93" customFormat="1" customHeight="1" spans="2:21">
      <c r="B2548" s="94"/>
      <c r="C2548" s="95"/>
      <c r="D2548" s="95"/>
      <c r="E2548" s="95"/>
      <c r="F2548" s="96"/>
      <c r="G2548" s="97"/>
      <c r="H2548" s="98"/>
      <c r="I2548" s="129" t="str">
        <f>IF(B2548="","",_xlfn.XLOOKUP(N2548,#REF!,#REF!))</f>
        <v/>
      </c>
      <c r="J2548" s="126" t="str">
        <f>IF(B2548="","",_xlfn.XLOOKUP(N2548,#REF!,冷暖工资表!B:B))</f>
        <v/>
      </c>
      <c r="K2548" s="126" t="str">
        <f t="shared" si="234"/>
        <v/>
      </c>
      <c r="L2548" s="126" t="str">
        <f t="shared" si="235"/>
        <v/>
      </c>
      <c r="M2548" s="126" t="str">
        <f>IF(Q2548="","",_xlfn.XLOOKUP(Q2548,立项!W:W,立项!H:H))</f>
        <v/>
      </c>
      <c r="N2548" s="130" t="str">
        <f t="shared" si="236"/>
        <v/>
      </c>
      <c r="O2548" s="130" t="str">
        <f t="shared" si="237"/>
        <v/>
      </c>
      <c r="P2548" s="131" t="str">
        <f t="shared" si="238"/>
        <v/>
      </c>
      <c r="Q2548" s="135" t="str">
        <f t="shared" si="239"/>
        <v/>
      </c>
      <c r="R2548" s="103"/>
      <c r="S2548" s="102"/>
      <c r="T2548" s="102"/>
      <c r="U2548" s="102"/>
    </row>
    <row r="2549" s="93" customFormat="1" customHeight="1" spans="2:21">
      <c r="B2549" s="94"/>
      <c r="C2549" s="95"/>
      <c r="D2549" s="95"/>
      <c r="E2549" s="95"/>
      <c r="F2549" s="96"/>
      <c r="G2549" s="97"/>
      <c r="H2549" s="98"/>
      <c r="I2549" s="129" t="str">
        <f>IF(B2549="","",_xlfn.XLOOKUP(N2549,#REF!,#REF!))</f>
        <v/>
      </c>
      <c r="J2549" s="126" t="str">
        <f>IF(B2549="","",_xlfn.XLOOKUP(N2549,#REF!,冷暖工资表!B:B))</f>
        <v/>
      </c>
      <c r="K2549" s="126" t="str">
        <f t="shared" si="234"/>
        <v/>
      </c>
      <c r="L2549" s="126" t="str">
        <f t="shared" si="235"/>
        <v/>
      </c>
      <c r="M2549" s="126" t="str">
        <f>IF(Q2549="","",_xlfn.XLOOKUP(Q2549,立项!W:W,立项!H:H))</f>
        <v/>
      </c>
      <c r="N2549" s="130" t="str">
        <f t="shared" si="236"/>
        <v/>
      </c>
      <c r="O2549" s="130" t="str">
        <f t="shared" si="237"/>
        <v/>
      </c>
      <c r="P2549" s="131" t="str">
        <f t="shared" si="238"/>
        <v/>
      </c>
      <c r="Q2549" s="135" t="str">
        <f t="shared" si="239"/>
        <v/>
      </c>
      <c r="R2549" s="103"/>
      <c r="S2549" s="102"/>
      <c r="T2549" s="102"/>
      <c r="U2549" s="102"/>
    </row>
    <row r="2550" s="93" customFormat="1" customHeight="1" spans="2:21">
      <c r="B2550" s="94"/>
      <c r="C2550" s="95"/>
      <c r="D2550" s="95"/>
      <c r="E2550" s="95"/>
      <c r="F2550" s="96"/>
      <c r="G2550" s="97"/>
      <c r="H2550" s="98"/>
      <c r="I2550" s="129" t="str">
        <f>IF(B2550="","",_xlfn.XLOOKUP(N2550,#REF!,#REF!))</f>
        <v/>
      </c>
      <c r="J2550" s="126" t="str">
        <f>IF(B2550="","",_xlfn.XLOOKUP(N2550,#REF!,冷暖工资表!B:B))</f>
        <v/>
      </c>
      <c r="K2550" s="126" t="str">
        <f t="shared" si="234"/>
        <v/>
      </c>
      <c r="L2550" s="126" t="str">
        <f t="shared" si="235"/>
        <v/>
      </c>
      <c r="M2550" s="126" t="str">
        <f>IF(Q2550="","",_xlfn.XLOOKUP(Q2550,立项!W:W,立项!H:H))</f>
        <v/>
      </c>
      <c r="N2550" s="130" t="str">
        <f t="shared" si="236"/>
        <v/>
      </c>
      <c r="O2550" s="130" t="str">
        <f t="shared" si="237"/>
        <v/>
      </c>
      <c r="P2550" s="131" t="str">
        <f t="shared" si="238"/>
        <v/>
      </c>
      <c r="Q2550" s="135" t="str">
        <f t="shared" si="239"/>
        <v/>
      </c>
      <c r="R2550" s="103"/>
      <c r="S2550" s="102"/>
      <c r="T2550" s="102"/>
      <c r="U2550" s="102"/>
    </row>
    <row r="2551" s="93" customFormat="1" customHeight="1" spans="2:21">
      <c r="B2551" s="94"/>
      <c r="C2551" s="95"/>
      <c r="D2551" s="95"/>
      <c r="E2551" s="95"/>
      <c r="F2551" s="96"/>
      <c r="G2551" s="97"/>
      <c r="H2551" s="98"/>
      <c r="I2551" s="129" t="str">
        <f>IF(B2551="","",_xlfn.XLOOKUP(N2551,#REF!,#REF!))</f>
        <v/>
      </c>
      <c r="J2551" s="126" t="str">
        <f>IF(B2551="","",_xlfn.XLOOKUP(N2551,#REF!,冷暖工资表!B:B))</f>
        <v/>
      </c>
      <c r="K2551" s="126" t="str">
        <f t="shared" si="234"/>
        <v/>
      </c>
      <c r="L2551" s="126" t="str">
        <f t="shared" si="235"/>
        <v/>
      </c>
      <c r="M2551" s="126" t="str">
        <f>IF(Q2551="","",_xlfn.XLOOKUP(Q2551,立项!W:W,立项!H:H))</f>
        <v/>
      </c>
      <c r="N2551" s="130" t="str">
        <f t="shared" si="236"/>
        <v/>
      </c>
      <c r="O2551" s="130" t="str">
        <f t="shared" si="237"/>
        <v/>
      </c>
      <c r="P2551" s="131" t="str">
        <f t="shared" si="238"/>
        <v/>
      </c>
      <c r="Q2551" s="135" t="str">
        <f t="shared" si="239"/>
        <v/>
      </c>
      <c r="R2551" s="103"/>
      <c r="S2551" s="102"/>
      <c r="T2551" s="102"/>
      <c r="U2551" s="102"/>
    </row>
    <row r="2552" s="93" customFormat="1" customHeight="1" spans="2:21">
      <c r="B2552" s="94"/>
      <c r="C2552" s="95"/>
      <c r="D2552" s="95"/>
      <c r="E2552" s="95"/>
      <c r="F2552" s="96"/>
      <c r="G2552" s="97"/>
      <c r="H2552" s="98"/>
      <c r="I2552" s="129" t="str">
        <f>IF(B2552="","",_xlfn.XLOOKUP(N2552,#REF!,#REF!))</f>
        <v/>
      </c>
      <c r="J2552" s="126" t="str">
        <f>IF(B2552="","",_xlfn.XLOOKUP(N2552,#REF!,冷暖工资表!B:B))</f>
        <v/>
      </c>
      <c r="K2552" s="126" t="str">
        <f t="shared" si="234"/>
        <v/>
      </c>
      <c r="L2552" s="126" t="str">
        <f t="shared" si="235"/>
        <v/>
      </c>
      <c r="M2552" s="126" t="str">
        <f>IF(Q2552="","",_xlfn.XLOOKUP(Q2552,立项!W:W,立项!H:H))</f>
        <v/>
      </c>
      <c r="N2552" s="130" t="str">
        <f t="shared" si="236"/>
        <v/>
      </c>
      <c r="O2552" s="130" t="str">
        <f t="shared" si="237"/>
        <v/>
      </c>
      <c r="P2552" s="131" t="str">
        <f t="shared" si="238"/>
        <v/>
      </c>
      <c r="Q2552" s="135" t="str">
        <f t="shared" si="239"/>
        <v/>
      </c>
      <c r="R2552" s="103"/>
      <c r="S2552" s="102"/>
      <c r="T2552" s="102"/>
      <c r="U2552" s="102"/>
    </row>
    <row r="2553" s="93" customFormat="1" customHeight="1" spans="2:21">
      <c r="B2553" s="94"/>
      <c r="C2553" s="95"/>
      <c r="D2553" s="95"/>
      <c r="E2553" s="95"/>
      <c r="F2553" s="96"/>
      <c r="G2553" s="97"/>
      <c r="H2553" s="98"/>
      <c r="I2553" s="129" t="str">
        <f>IF(B2553="","",_xlfn.XLOOKUP(N2553,#REF!,#REF!))</f>
        <v/>
      </c>
      <c r="J2553" s="126" t="str">
        <f>IF(B2553="","",_xlfn.XLOOKUP(N2553,#REF!,冷暖工资表!B:B))</f>
        <v/>
      </c>
      <c r="K2553" s="126" t="str">
        <f t="shared" si="234"/>
        <v/>
      </c>
      <c r="L2553" s="126" t="str">
        <f t="shared" si="235"/>
        <v/>
      </c>
      <c r="M2553" s="126" t="str">
        <f>IF(Q2553="","",_xlfn.XLOOKUP(Q2553,立项!W:W,立项!H:H))</f>
        <v/>
      </c>
      <c r="N2553" s="130" t="str">
        <f t="shared" si="236"/>
        <v/>
      </c>
      <c r="O2553" s="130" t="str">
        <f t="shared" si="237"/>
        <v/>
      </c>
      <c r="P2553" s="131" t="str">
        <f t="shared" si="238"/>
        <v/>
      </c>
      <c r="Q2553" s="135" t="str">
        <f t="shared" si="239"/>
        <v/>
      </c>
      <c r="R2553" s="103"/>
      <c r="S2553" s="102"/>
      <c r="T2553" s="102"/>
      <c r="U2553" s="102"/>
    </row>
    <row r="2554" s="93" customFormat="1" customHeight="1" spans="2:21">
      <c r="B2554" s="94"/>
      <c r="C2554" s="95"/>
      <c r="D2554" s="95"/>
      <c r="E2554" s="95"/>
      <c r="F2554" s="96"/>
      <c r="G2554" s="97"/>
      <c r="H2554" s="98"/>
      <c r="I2554" s="129" t="str">
        <f>IF(B2554="","",_xlfn.XLOOKUP(N2554,#REF!,#REF!))</f>
        <v/>
      </c>
      <c r="J2554" s="126" t="str">
        <f>IF(B2554="","",_xlfn.XLOOKUP(N2554,#REF!,冷暖工资表!B:B))</f>
        <v/>
      </c>
      <c r="K2554" s="126" t="str">
        <f t="shared" si="234"/>
        <v/>
      </c>
      <c r="L2554" s="126" t="str">
        <f t="shared" si="235"/>
        <v/>
      </c>
      <c r="M2554" s="126" t="str">
        <f>IF(Q2554="","",_xlfn.XLOOKUP(Q2554,立项!W:W,立项!H:H))</f>
        <v/>
      </c>
      <c r="N2554" s="130" t="str">
        <f t="shared" si="236"/>
        <v/>
      </c>
      <c r="O2554" s="130" t="str">
        <f t="shared" si="237"/>
        <v/>
      </c>
      <c r="P2554" s="131" t="str">
        <f t="shared" si="238"/>
        <v/>
      </c>
      <c r="Q2554" s="135" t="str">
        <f t="shared" si="239"/>
        <v/>
      </c>
      <c r="R2554" s="103"/>
      <c r="S2554" s="102"/>
      <c r="T2554" s="102"/>
      <c r="U2554" s="102"/>
    </row>
    <row r="2555" s="93" customFormat="1" customHeight="1" spans="2:21">
      <c r="B2555" s="94"/>
      <c r="C2555" s="95"/>
      <c r="D2555" s="95"/>
      <c r="E2555" s="95"/>
      <c r="F2555" s="96"/>
      <c r="G2555" s="97"/>
      <c r="H2555" s="98"/>
      <c r="I2555" s="129" t="str">
        <f>IF(B2555="","",_xlfn.XLOOKUP(N2555,#REF!,#REF!))</f>
        <v/>
      </c>
      <c r="J2555" s="126" t="str">
        <f>IF(B2555="","",_xlfn.XLOOKUP(N2555,#REF!,冷暖工资表!B:B))</f>
        <v/>
      </c>
      <c r="K2555" s="126" t="str">
        <f t="shared" si="234"/>
        <v/>
      </c>
      <c r="L2555" s="126" t="str">
        <f t="shared" si="235"/>
        <v/>
      </c>
      <c r="M2555" s="126" t="str">
        <f>IF(Q2555="","",_xlfn.XLOOKUP(Q2555,立项!W:W,立项!H:H))</f>
        <v/>
      </c>
      <c r="N2555" s="130" t="str">
        <f t="shared" si="236"/>
        <v/>
      </c>
      <c r="O2555" s="130" t="str">
        <f t="shared" si="237"/>
        <v/>
      </c>
      <c r="P2555" s="131" t="str">
        <f t="shared" si="238"/>
        <v/>
      </c>
      <c r="Q2555" s="135" t="str">
        <f t="shared" si="239"/>
        <v/>
      </c>
      <c r="R2555" s="103"/>
      <c r="S2555" s="102"/>
      <c r="T2555" s="102"/>
      <c r="U2555" s="102"/>
    </row>
    <row r="2556" s="93" customFormat="1" customHeight="1" spans="2:21">
      <c r="B2556" s="94"/>
      <c r="C2556" s="95"/>
      <c r="D2556" s="95"/>
      <c r="E2556" s="95"/>
      <c r="F2556" s="96"/>
      <c r="G2556" s="97"/>
      <c r="H2556" s="98"/>
      <c r="I2556" s="129" t="str">
        <f>IF(B2556="","",_xlfn.XLOOKUP(N2556,#REF!,#REF!))</f>
        <v/>
      </c>
      <c r="J2556" s="126" t="str">
        <f>IF(B2556="","",_xlfn.XLOOKUP(N2556,#REF!,冷暖工资表!B:B))</f>
        <v/>
      </c>
      <c r="K2556" s="126" t="str">
        <f t="shared" si="234"/>
        <v/>
      </c>
      <c r="L2556" s="126" t="str">
        <f t="shared" si="235"/>
        <v/>
      </c>
      <c r="M2556" s="126" t="str">
        <f>IF(Q2556="","",_xlfn.XLOOKUP(Q2556,立项!W:W,立项!H:H))</f>
        <v/>
      </c>
      <c r="N2556" s="130" t="str">
        <f t="shared" si="236"/>
        <v/>
      </c>
      <c r="O2556" s="130" t="str">
        <f t="shared" si="237"/>
        <v/>
      </c>
      <c r="P2556" s="131" t="str">
        <f t="shared" si="238"/>
        <v/>
      </c>
      <c r="Q2556" s="135" t="str">
        <f t="shared" si="239"/>
        <v/>
      </c>
      <c r="R2556" s="103"/>
      <c r="S2556" s="102"/>
      <c r="T2556" s="102"/>
      <c r="U2556" s="102"/>
    </row>
    <row r="2557" s="93" customFormat="1" customHeight="1" spans="2:21">
      <c r="B2557" s="94"/>
      <c r="C2557" s="95"/>
      <c r="D2557" s="95"/>
      <c r="E2557" s="95"/>
      <c r="F2557" s="96"/>
      <c r="G2557" s="97"/>
      <c r="H2557" s="98"/>
      <c r="I2557" s="129" t="str">
        <f>IF(B2557="","",_xlfn.XLOOKUP(N2557,#REF!,#REF!))</f>
        <v/>
      </c>
      <c r="J2557" s="126" t="str">
        <f>IF(B2557="","",_xlfn.XLOOKUP(N2557,#REF!,冷暖工资表!B:B))</f>
        <v/>
      </c>
      <c r="K2557" s="126" t="str">
        <f t="shared" si="234"/>
        <v/>
      </c>
      <c r="L2557" s="126" t="str">
        <f t="shared" si="235"/>
        <v/>
      </c>
      <c r="M2557" s="126" t="str">
        <f>IF(Q2557="","",_xlfn.XLOOKUP(Q2557,立项!W:W,立项!H:H))</f>
        <v/>
      </c>
      <c r="N2557" s="130" t="str">
        <f t="shared" si="236"/>
        <v/>
      </c>
      <c r="O2557" s="130" t="str">
        <f t="shared" si="237"/>
        <v/>
      </c>
      <c r="P2557" s="131" t="str">
        <f t="shared" si="238"/>
        <v/>
      </c>
      <c r="Q2557" s="135" t="str">
        <f t="shared" si="239"/>
        <v/>
      </c>
      <c r="R2557" s="103"/>
      <c r="S2557" s="102"/>
      <c r="T2557" s="102"/>
      <c r="U2557" s="102"/>
    </row>
    <row r="2558" s="93" customFormat="1" customHeight="1" spans="2:21">
      <c r="B2558" s="94"/>
      <c r="C2558" s="95"/>
      <c r="D2558" s="95"/>
      <c r="E2558" s="95"/>
      <c r="F2558" s="96"/>
      <c r="G2558" s="97"/>
      <c r="H2558" s="98"/>
      <c r="I2558" s="129" t="str">
        <f>IF(B2558="","",_xlfn.XLOOKUP(N2558,#REF!,#REF!))</f>
        <v/>
      </c>
      <c r="J2558" s="126" t="str">
        <f>IF(B2558="","",_xlfn.XLOOKUP(N2558,#REF!,冷暖工资表!B:B))</f>
        <v/>
      </c>
      <c r="K2558" s="126" t="str">
        <f t="shared" si="234"/>
        <v/>
      </c>
      <c r="L2558" s="126" t="str">
        <f t="shared" si="235"/>
        <v/>
      </c>
      <c r="M2558" s="126" t="str">
        <f>IF(Q2558="","",_xlfn.XLOOKUP(Q2558,立项!W:W,立项!H:H))</f>
        <v/>
      </c>
      <c r="N2558" s="130" t="str">
        <f t="shared" si="236"/>
        <v/>
      </c>
      <c r="O2558" s="130" t="str">
        <f t="shared" si="237"/>
        <v/>
      </c>
      <c r="P2558" s="131" t="str">
        <f t="shared" si="238"/>
        <v/>
      </c>
      <c r="Q2558" s="135" t="str">
        <f t="shared" si="239"/>
        <v/>
      </c>
      <c r="R2558" s="103"/>
      <c r="S2558" s="102"/>
      <c r="T2558" s="102"/>
      <c r="U2558" s="102"/>
    </row>
    <row r="2559" s="93" customFormat="1" customHeight="1" spans="2:21">
      <c r="B2559" s="94"/>
      <c r="C2559" s="95"/>
      <c r="D2559" s="95"/>
      <c r="E2559" s="95"/>
      <c r="F2559" s="96"/>
      <c r="G2559" s="97"/>
      <c r="H2559" s="98"/>
      <c r="I2559" s="129" t="str">
        <f>IF(B2559="","",_xlfn.XLOOKUP(N2559,#REF!,#REF!))</f>
        <v/>
      </c>
      <c r="J2559" s="126" t="str">
        <f>IF(B2559="","",_xlfn.XLOOKUP(N2559,#REF!,冷暖工资表!B:B))</f>
        <v/>
      </c>
      <c r="K2559" s="126" t="str">
        <f t="shared" si="234"/>
        <v/>
      </c>
      <c r="L2559" s="126" t="str">
        <f t="shared" si="235"/>
        <v/>
      </c>
      <c r="M2559" s="126" t="str">
        <f>IF(Q2559="","",_xlfn.XLOOKUP(Q2559,立项!W:W,立项!H:H))</f>
        <v/>
      </c>
      <c r="N2559" s="130" t="str">
        <f t="shared" si="236"/>
        <v/>
      </c>
      <c r="O2559" s="130" t="str">
        <f t="shared" si="237"/>
        <v/>
      </c>
      <c r="P2559" s="131" t="str">
        <f t="shared" si="238"/>
        <v/>
      </c>
      <c r="Q2559" s="135" t="str">
        <f t="shared" si="239"/>
        <v/>
      </c>
      <c r="R2559" s="103"/>
      <c r="S2559" s="102"/>
      <c r="T2559" s="102"/>
      <c r="U2559" s="102"/>
    </row>
    <row r="2560" s="93" customFormat="1" customHeight="1" spans="2:21">
      <c r="B2560" s="94"/>
      <c r="C2560" s="95"/>
      <c r="D2560" s="95"/>
      <c r="E2560" s="95"/>
      <c r="F2560" s="96"/>
      <c r="G2560" s="97"/>
      <c r="H2560" s="98"/>
      <c r="I2560" s="129" t="str">
        <f>IF(B2560="","",_xlfn.XLOOKUP(N2560,#REF!,#REF!))</f>
        <v/>
      </c>
      <c r="J2560" s="126" t="str">
        <f>IF(B2560="","",_xlfn.XLOOKUP(N2560,#REF!,冷暖工资表!B:B))</f>
        <v/>
      </c>
      <c r="K2560" s="126" t="str">
        <f t="shared" si="234"/>
        <v/>
      </c>
      <c r="L2560" s="126" t="str">
        <f t="shared" si="235"/>
        <v/>
      </c>
      <c r="M2560" s="126" t="str">
        <f>IF(Q2560="","",_xlfn.XLOOKUP(Q2560,立项!W:W,立项!H:H))</f>
        <v/>
      </c>
      <c r="N2560" s="130" t="str">
        <f t="shared" si="236"/>
        <v/>
      </c>
      <c r="O2560" s="130" t="str">
        <f t="shared" si="237"/>
        <v/>
      </c>
      <c r="P2560" s="131" t="str">
        <f t="shared" si="238"/>
        <v/>
      </c>
      <c r="Q2560" s="135" t="str">
        <f t="shared" si="239"/>
        <v/>
      </c>
      <c r="R2560" s="103"/>
      <c r="S2560" s="102"/>
      <c r="T2560" s="102"/>
      <c r="U2560" s="102"/>
    </row>
    <row r="2561" s="93" customFormat="1" customHeight="1" spans="2:21">
      <c r="B2561" s="94"/>
      <c r="C2561" s="95"/>
      <c r="D2561" s="95"/>
      <c r="E2561" s="95"/>
      <c r="F2561" s="96"/>
      <c r="G2561" s="97"/>
      <c r="H2561" s="98"/>
      <c r="I2561" s="129" t="str">
        <f>IF(B2561="","",_xlfn.XLOOKUP(N2561,#REF!,#REF!))</f>
        <v/>
      </c>
      <c r="J2561" s="126" t="str">
        <f>IF(B2561="","",_xlfn.XLOOKUP(N2561,#REF!,冷暖工资表!B:B))</f>
        <v/>
      </c>
      <c r="K2561" s="126" t="str">
        <f t="shared" si="234"/>
        <v/>
      </c>
      <c r="L2561" s="126" t="str">
        <f t="shared" si="235"/>
        <v/>
      </c>
      <c r="M2561" s="126" t="str">
        <f>IF(Q2561="","",_xlfn.XLOOKUP(Q2561,立项!W:W,立项!H:H))</f>
        <v/>
      </c>
      <c r="N2561" s="130" t="str">
        <f t="shared" si="236"/>
        <v/>
      </c>
      <c r="O2561" s="130" t="str">
        <f t="shared" si="237"/>
        <v/>
      </c>
      <c r="P2561" s="131" t="str">
        <f t="shared" si="238"/>
        <v/>
      </c>
      <c r="Q2561" s="135" t="str">
        <f t="shared" si="239"/>
        <v/>
      </c>
      <c r="R2561" s="103"/>
      <c r="S2561" s="102"/>
      <c r="T2561" s="102"/>
      <c r="U2561" s="102"/>
    </row>
    <row r="2562" s="93" customFormat="1" customHeight="1" spans="2:21">
      <c r="B2562" s="94"/>
      <c r="C2562" s="95"/>
      <c r="D2562" s="95"/>
      <c r="E2562" s="95"/>
      <c r="F2562" s="96"/>
      <c r="G2562" s="97"/>
      <c r="H2562" s="98"/>
      <c r="I2562" s="129" t="str">
        <f>IF(B2562="","",_xlfn.XLOOKUP(N2562,#REF!,#REF!))</f>
        <v/>
      </c>
      <c r="J2562" s="126" t="str">
        <f>IF(B2562="","",_xlfn.XLOOKUP(N2562,#REF!,冷暖工资表!B:B))</f>
        <v/>
      </c>
      <c r="K2562" s="126" t="str">
        <f t="shared" ref="K2562:K2625" si="240">IF(F2562="","",F2562-L2562)</f>
        <v/>
      </c>
      <c r="L2562" s="126" t="str">
        <f t="shared" ref="L2562:L2625" si="241">IF(F2562="","",F2562*G2562/(1+G2562))</f>
        <v/>
      </c>
      <c r="M2562" s="126" t="str">
        <f>IF(Q2562="","",_xlfn.XLOOKUP(Q2562,立项!W:W,立项!H:H))</f>
        <v/>
      </c>
      <c r="N2562" s="130" t="str">
        <f t="shared" ref="N2562:N2625" si="242">IF(H2562="","",LEFT(B2562,7))</f>
        <v/>
      </c>
      <c r="O2562" s="130" t="str">
        <f t="shared" ref="O2562:O2625" si="243">IF(H2562="","",MONTH(H2562))</f>
        <v/>
      </c>
      <c r="P2562" s="131" t="str">
        <f t="shared" ref="P2562:P2625" si="244">IF(H2562="","",DAY(H2562))</f>
        <v/>
      </c>
      <c r="Q2562" s="135" t="str">
        <f t="shared" ref="Q2562:Q2625" si="245">IF(B2562="","",MID(B2562,9,16))</f>
        <v/>
      </c>
      <c r="R2562" s="103"/>
      <c r="S2562" s="102"/>
      <c r="T2562" s="102"/>
      <c r="U2562" s="102"/>
    </row>
    <row r="2563" s="93" customFormat="1" customHeight="1" spans="2:21">
      <c r="B2563" s="94"/>
      <c r="C2563" s="95"/>
      <c r="D2563" s="95"/>
      <c r="E2563" s="95"/>
      <c r="F2563" s="96"/>
      <c r="G2563" s="97"/>
      <c r="H2563" s="98"/>
      <c r="I2563" s="129" t="str">
        <f>IF(B2563="","",_xlfn.XLOOKUP(N2563,#REF!,#REF!))</f>
        <v/>
      </c>
      <c r="J2563" s="126" t="str">
        <f>IF(B2563="","",_xlfn.XLOOKUP(N2563,#REF!,冷暖工资表!B:B))</f>
        <v/>
      </c>
      <c r="K2563" s="126" t="str">
        <f t="shared" si="240"/>
        <v/>
      </c>
      <c r="L2563" s="126" t="str">
        <f t="shared" si="241"/>
        <v/>
      </c>
      <c r="M2563" s="126" t="str">
        <f>IF(Q2563="","",_xlfn.XLOOKUP(Q2563,立项!W:W,立项!H:H))</f>
        <v/>
      </c>
      <c r="N2563" s="130" t="str">
        <f t="shared" si="242"/>
        <v/>
      </c>
      <c r="O2563" s="130" t="str">
        <f t="shared" si="243"/>
        <v/>
      </c>
      <c r="P2563" s="131" t="str">
        <f t="shared" si="244"/>
        <v/>
      </c>
      <c r="Q2563" s="135" t="str">
        <f t="shared" si="245"/>
        <v/>
      </c>
      <c r="R2563" s="103"/>
      <c r="S2563" s="102"/>
      <c r="T2563" s="102"/>
      <c r="U2563" s="102"/>
    </row>
    <row r="2564" s="93" customFormat="1" customHeight="1" spans="2:21">
      <c r="B2564" s="94"/>
      <c r="C2564" s="95"/>
      <c r="D2564" s="95"/>
      <c r="E2564" s="95"/>
      <c r="F2564" s="96"/>
      <c r="G2564" s="97"/>
      <c r="H2564" s="98"/>
      <c r="I2564" s="129" t="str">
        <f>IF(B2564="","",_xlfn.XLOOKUP(N2564,#REF!,#REF!))</f>
        <v/>
      </c>
      <c r="J2564" s="126" t="str">
        <f>IF(B2564="","",_xlfn.XLOOKUP(N2564,#REF!,冷暖工资表!B:B))</f>
        <v/>
      </c>
      <c r="K2564" s="126" t="str">
        <f t="shared" si="240"/>
        <v/>
      </c>
      <c r="L2564" s="126" t="str">
        <f t="shared" si="241"/>
        <v/>
      </c>
      <c r="M2564" s="126" t="str">
        <f>IF(Q2564="","",_xlfn.XLOOKUP(Q2564,立项!W:W,立项!H:H))</f>
        <v/>
      </c>
      <c r="N2564" s="130" t="str">
        <f t="shared" si="242"/>
        <v/>
      </c>
      <c r="O2564" s="130" t="str">
        <f t="shared" si="243"/>
        <v/>
      </c>
      <c r="P2564" s="131" t="str">
        <f t="shared" si="244"/>
        <v/>
      </c>
      <c r="Q2564" s="135" t="str">
        <f t="shared" si="245"/>
        <v/>
      </c>
      <c r="R2564" s="103"/>
      <c r="S2564" s="102"/>
      <c r="T2564" s="102"/>
      <c r="U2564" s="102"/>
    </row>
    <row r="2565" s="93" customFormat="1" customHeight="1" spans="2:21">
      <c r="B2565" s="94"/>
      <c r="C2565" s="95"/>
      <c r="D2565" s="95"/>
      <c r="E2565" s="95"/>
      <c r="F2565" s="96"/>
      <c r="G2565" s="97"/>
      <c r="H2565" s="98"/>
      <c r="I2565" s="129" t="str">
        <f>IF(B2565="","",_xlfn.XLOOKUP(N2565,#REF!,#REF!))</f>
        <v/>
      </c>
      <c r="J2565" s="126" t="str">
        <f>IF(B2565="","",_xlfn.XLOOKUP(N2565,#REF!,冷暖工资表!B:B))</f>
        <v/>
      </c>
      <c r="K2565" s="126" t="str">
        <f t="shared" si="240"/>
        <v/>
      </c>
      <c r="L2565" s="126" t="str">
        <f t="shared" si="241"/>
        <v/>
      </c>
      <c r="M2565" s="126" t="str">
        <f>IF(Q2565="","",_xlfn.XLOOKUP(Q2565,立项!W:W,立项!H:H))</f>
        <v/>
      </c>
      <c r="N2565" s="130" t="str">
        <f t="shared" si="242"/>
        <v/>
      </c>
      <c r="O2565" s="130" t="str">
        <f t="shared" si="243"/>
        <v/>
      </c>
      <c r="P2565" s="131" t="str">
        <f t="shared" si="244"/>
        <v/>
      </c>
      <c r="Q2565" s="135" t="str">
        <f t="shared" si="245"/>
        <v/>
      </c>
      <c r="R2565" s="103"/>
      <c r="S2565" s="102"/>
      <c r="T2565" s="102"/>
      <c r="U2565" s="102"/>
    </row>
    <row r="2566" s="93" customFormat="1" customHeight="1" spans="2:21">
      <c r="B2566" s="94"/>
      <c r="C2566" s="95"/>
      <c r="D2566" s="95"/>
      <c r="E2566" s="95"/>
      <c r="F2566" s="96"/>
      <c r="G2566" s="97"/>
      <c r="H2566" s="98"/>
      <c r="I2566" s="129" t="str">
        <f>IF(B2566="","",_xlfn.XLOOKUP(N2566,#REF!,#REF!))</f>
        <v/>
      </c>
      <c r="J2566" s="126" t="str">
        <f>IF(B2566="","",_xlfn.XLOOKUP(N2566,#REF!,冷暖工资表!B:B))</f>
        <v/>
      </c>
      <c r="K2566" s="126" t="str">
        <f t="shared" si="240"/>
        <v/>
      </c>
      <c r="L2566" s="126" t="str">
        <f t="shared" si="241"/>
        <v/>
      </c>
      <c r="M2566" s="126" t="str">
        <f>IF(Q2566="","",_xlfn.XLOOKUP(Q2566,立项!W:W,立项!H:H))</f>
        <v/>
      </c>
      <c r="N2566" s="130" t="str">
        <f t="shared" si="242"/>
        <v/>
      </c>
      <c r="O2566" s="130" t="str">
        <f t="shared" si="243"/>
        <v/>
      </c>
      <c r="P2566" s="131" t="str">
        <f t="shared" si="244"/>
        <v/>
      </c>
      <c r="Q2566" s="135" t="str">
        <f t="shared" si="245"/>
        <v/>
      </c>
      <c r="R2566" s="103"/>
      <c r="S2566" s="102"/>
      <c r="T2566" s="102"/>
      <c r="U2566" s="102"/>
    </row>
    <row r="2567" s="93" customFormat="1" customHeight="1" spans="2:21">
      <c r="B2567" s="94"/>
      <c r="C2567" s="95"/>
      <c r="D2567" s="95"/>
      <c r="E2567" s="95"/>
      <c r="F2567" s="96"/>
      <c r="G2567" s="97"/>
      <c r="H2567" s="98"/>
      <c r="I2567" s="129" t="str">
        <f>IF(B2567="","",_xlfn.XLOOKUP(N2567,#REF!,#REF!))</f>
        <v/>
      </c>
      <c r="J2567" s="126" t="str">
        <f>IF(B2567="","",_xlfn.XLOOKUP(N2567,#REF!,冷暖工资表!B:B))</f>
        <v/>
      </c>
      <c r="K2567" s="126" t="str">
        <f t="shared" si="240"/>
        <v/>
      </c>
      <c r="L2567" s="126" t="str">
        <f t="shared" si="241"/>
        <v/>
      </c>
      <c r="M2567" s="126" t="str">
        <f>IF(Q2567="","",_xlfn.XLOOKUP(Q2567,立项!W:W,立项!H:H))</f>
        <v/>
      </c>
      <c r="N2567" s="130" t="str">
        <f t="shared" si="242"/>
        <v/>
      </c>
      <c r="O2567" s="130" t="str">
        <f t="shared" si="243"/>
        <v/>
      </c>
      <c r="P2567" s="131" t="str">
        <f t="shared" si="244"/>
        <v/>
      </c>
      <c r="Q2567" s="135" t="str">
        <f t="shared" si="245"/>
        <v/>
      </c>
      <c r="R2567" s="103"/>
      <c r="S2567" s="102"/>
      <c r="T2567" s="102"/>
      <c r="U2567" s="102"/>
    </row>
    <row r="2568" s="93" customFormat="1" customHeight="1" spans="2:21">
      <c r="B2568" s="94"/>
      <c r="C2568" s="95"/>
      <c r="D2568" s="95"/>
      <c r="E2568" s="95"/>
      <c r="F2568" s="96"/>
      <c r="G2568" s="97"/>
      <c r="H2568" s="98"/>
      <c r="I2568" s="129" t="str">
        <f>IF(B2568="","",_xlfn.XLOOKUP(N2568,#REF!,#REF!))</f>
        <v/>
      </c>
      <c r="J2568" s="126" t="str">
        <f>IF(B2568="","",_xlfn.XLOOKUP(N2568,#REF!,冷暖工资表!B:B))</f>
        <v/>
      </c>
      <c r="K2568" s="126" t="str">
        <f t="shared" si="240"/>
        <v/>
      </c>
      <c r="L2568" s="126" t="str">
        <f t="shared" si="241"/>
        <v/>
      </c>
      <c r="M2568" s="126" t="str">
        <f>IF(Q2568="","",_xlfn.XLOOKUP(Q2568,立项!W:W,立项!H:H))</f>
        <v/>
      </c>
      <c r="N2568" s="130" t="str">
        <f t="shared" si="242"/>
        <v/>
      </c>
      <c r="O2568" s="130" t="str">
        <f t="shared" si="243"/>
        <v/>
      </c>
      <c r="P2568" s="131" t="str">
        <f t="shared" si="244"/>
        <v/>
      </c>
      <c r="Q2568" s="135" t="str">
        <f t="shared" si="245"/>
        <v/>
      </c>
      <c r="R2568" s="103"/>
      <c r="S2568" s="102"/>
      <c r="T2568" s="102"/>
      <c r="U2568" s="102"/>
    </row>
    <row r="2569" s="93" customFormat="1" customHeight="1" spans="2:21">
      <c r="B2569" s="94"/>
      <c r="C2569" s="95"/>
      <c r="D2569" s="95"/>
      <c r="E2569" s="95"/>
      <c r="F2569" s="96"/>
      <c r="G2569" s="97"/>
      <c r="H2569" s="98"/>
      <c r="I2569" s="129" t="str">
        <f>IF(B2569="","",_xlfn.XLOOKUP(N2569,#REF!,#REF!))</f>
        <v/>
      </c>
      <c r="J2569" s="126" t="str">
        <f>IF(B2569="","",_xlfn.XLOOKUP(N2569,#REF!,冷暖工资表!B:B))</f>
        <v/>
      </c>
      <c r="K2569" s="126" t="str">
        <f t="shared" si="240"/>
        <v/>
      </c>
      <c r="L2569" s="126" t="str">
        <f t="shared" si="241"/>
        <v/>
      </c>
      <c r="M2569" s="126" t="str">
        <f>IF(Q2569="","",_xlfn.XLOOKUP(Q2569,立项!W:W,立项!H:H))</f>
        <v/>
      </c>
      <c r="N2569" s="130" t="str">
        <f t="shared" si="242"/>
        <v/>
      </c>
      <c r="O2569" s="130" t="str">
        <f t="shared" si="243"/>
        <v/>
      </c>
      <c r="P2569" s="131" t="str">
        <f t="shared" si="244"/>
        <v/>
      </c>
      <c r="Q2569" s="135" t="str">
        <f t="shared" si="245"/>
        <v/>
      </c>
      <c r="R2569" s="103"/>
      <c r="S2569" s="102"/>
      <c r="T2569" s="102"/>
      <c r="U2569" s="102"/>
    </row>
    <row r="2570" s="93" customFormat="1" customHeight="1" spans="2:21">
      <c r="B2570" s="94"/>
      <c r="C2570" s="95"/>
      <c r="D2570" s="95"/>
      <c r="E2570" s="95"/>
      <c r="F2570" s="96"/>
      <c r="G2570" s="97"/>
      <c r="H2570" s="98"/>
      <c r="I2570" s="129" t="str">
        <f>IF(B2570="","",_xlfn.XLOOKUP(N2570,#REF!,#REF!))</f>
        <v/>
      </c>
      <c r="J2570" s="126" t="str">
        <f>IF(B2570="","",_xlfn.XLOOKUP(N2570,#REF!,冷暖工资表!B:B))</f>
        <v/>
      </c>
      <c r="K2570" s="126" t="str">
        <f t="shared" si="240"/>
        <v/>
      </c>
      <c r="L2570" s="126" t="str">
        <f t="shared" si="241"/>
        <v/>
      </c>
      <c r="M2570" s="126" t="str">
        <f>IF(Q2570="","",_xlfn.XLOOKUP(Q2570,立项!W:W,立项!H:H))</f>
        <v/>
      </c>
      <c r="N2570" s="130" t="str">
        <f t="shared" si="242"/>
        <v/>
      </c>
      <c r="O2570" s="130" t="str">
        <f t="shared" si="243"/>
        <v/>
      </c>
      <c r="P2570" s="131" t="str">
        <f t="shared" si="244"/>
        <v/>
      </c>
      <c r="Q2570" s="135" t="str">
        <f t="shared" si="245"/>
        <v/>
      </c>
      <c r="R2570" s="103"/>
      <c r="S2570" s="102"/>
      <c r="T2570" s="102"/>
      <c r="U2570" s="102"/>
    </row>
    <row r="2571" s="93" customFormat="1" customHeight="1" spans="2:21">
      <c r="B2571" s="94"/>
      <c r="C2571" s="95"/>
      <c r="D2571" s="95"/>
      <c r="E2571" s="95"/>
      <c r="F2571" s="96"/>
      <c r="G2571" s="97"/>
      <c r="H2571" s="98"/>
      <c r="I2571" s="129" t="str">
        <f>IF(B2571="","",_xlfn.XLOOKUP(N2571,#REF!,#REF!))</f>
        <v/>
      </c>
      <c r="J2571" s="126" t="str">
        <f>IF(B2571="","",_xlfn.XLOOKUP(N2571,#REF!,冷暖工资表!B:B))</f>
        <v/>
      </c>
      <c r="K2571" s="126" t="str">
        <f t="shared" si="240"/>
        <v/>
      </c>
      <c r="L2571" s="126" t="str">
        <f t="shared" si="241"/>
        <v/>
      </c>
      <c r="M2571" s="126" t="str">
        <f>IF(Q2571="","",_xlfn.XLOOKUP(Q2571,立项!W:W,立项!H:H))</f>
        <v/>
      </c>
      <c r="N2571" s="130" t="str">
        <f t="shared" si="242"/>
        <v/>
      </c>
      <c r="O2571" s="130" t="str">
        <f t="shared" si="243"/>
        <v/>
      </c>
      <c r="P2571" s="131" t="str">
        <f t="shared" si="244"/>
        <v/>
      </c>
      <c r="Q2571" s="135" t="str">
        <f t="shared" si="245"/>
        <v/>
      </c>
      <c r="R2571" s="103"/>
      <c r="S2571" s="102"/>
      <c r="T2571" s="102"/>
      <c r="U2571" s="102"/>
    </row>
    <row r="2572" s="93" customFormat="1" customHeight="1" spans="2:21">
      <c r="B2572" s="94"/>
      <c r="C2572" s="95"/>
      <c r="D2572" s="95"/>
      <c r="E2572" s="95"/>
      <c r="F2572" s="96"/>
      <c r="G2572" s="97"/>
      <c r="H2572" s="98"/>
      <c r="I2572" s="129" t="str">
        <f>IF(B2572="","",_xlfn.XLOOKUP(N2572,#REF!,#REF!))</f>
        <v/>
      </c>
      <c r="J2572" s="126" t="str">
        <f>IF(B2572="","",_xlfn.XLOOKUP(N2572,#REF!,冷暖工资表!B:B))</f>
        <v/>
      </c>
      <c r="K2572" s="126" t="str">
        <f t="shared" si="240"/>
        <v/>
      </c>
      <c r="L2572" s="126" t="str">
        <f t="shared" si="241"/>
        <v/>
      </c>
      <c r="M2572" s="126" t="str">
        <f>IF(Q2572="","",_xlfn.XLOOKUP(Q2572,立项!W:W,立项!H:H))</f>
        <v/>
      </c>
      <c r="N2572" s="130" t="str">
        <f t="shared" si="242"/>
        <v/>
      </c>
      <c r="O2572" s="130" t="str">
        <f t="shared" si="243"/>
        <v/>
      </c>
      <c r="P2572" s="131" t="str">
        <f t="shared" si="244"/>
        <v/>
      </c>
      <c r="Q2572" s="135" t="str">
        <f t="shared" si="245"/>
        <v/>
      </c>
      <c r="R2572" s="103"/>
      <c r="S2572" s="102"/>
      <c r="T2572" s="102"/>
      <c r="U2572" s="102"/>
    </row>
    <row r="2573" s="93" customFormat="1" customHeight="1" spans="2:21">
      <c r="B2573" s="94"/>
      <c r="C2573" s="95"/>
      <c r="D2573" s="95"/>
      <c r="E2573" s="95"/>
      <c r="F2573" s="96"/>
      <c r="G2573" s="97"/>
      <c r="H2573" s="98"/>
      <c r="I2573" s="129" t="str">
        <f>IF(B2573="","",_xlfn.XLOOKUP(N2573,#REF!,#REF!))</f>
        <v/>
      </c>
      <c r="J2573" s="126" t="str">
        <f>IF(B2573="","",_xlfn.XLOOKUP(N2573,#REF!,冷暖工资表!B:B))</f>
        <v/>
      </c>
      <c r="K2573" s="126" t="str">
        <f t="shared" si="240"/>
        <v/>
      </c>
      <c r="L2573" s="126" t="str">
        <f t="shared" si="241"/>
        <v/>
      </c>
      <c r="M2573" s="126" t="str">
        <f>IF(Q2573="","",_xlfn.XLOOKUP(Q2573,立项!W:W,立项!H:H))</f>
        <v/>
      </c>
      <c r="N2573" s="130" t="str">
        <f t="shared" si="242"/>
        <v/>
      </c>
      <c r="O2573" s="130" t="str">
        <f t="shared" si="243"/>
        <v/>
      </c>
      <c r="P2573" s="131" t="str">
        <f t="shared" si="244"/>
        <v/>
      </c>
      <c r="Q2573" s="135" t="str">
        <f t="shared" si="245"/>
        <v/>
      </c>
      <c r="R2573" s="103"/>
      <c r="S2573" s="102"/>
      <c r="T2573" s="102"/>
      <c r="U2573" s="102"/>
    </row>
    <row r="2574" s="93" customFormat="1" customHeight="1" spans="2:21">
      <c r="B2574" s="94"/>
      <c r="C2574" s="95"/>
      <c r="D2574" s="95"/>
      <c r="E2574" s="95"/>
      <c r="F2574" s="96"/>
      <c r="G2574" s="97"/>
      <c r="H2574" s="98"/>
      <c r="I2574" s="129" t="str">
        <f>IF(B2574="","",_xlfn.XLOOKUP(N2574,#REF!,#REF!))</f>
        <v/>
      </c>
      <c r="J2574" s="126" t="str">
        <f>IF(B2574="","",_xlfn.XLOOKUP(N2574,#REF!,冷暖工资表!B:B))</f>
        <v/>
      </c>
      <c r="K2574" s="126" t="str">
        <f t="shared" si="240"/>
        <v/>
      </c>
      <c r="L2574" s="126" t="str">
        <f t="shared" si="241"/>
        <v/>
      </c>
      <c r="M2574" s="126" t="str">
        <f>IF(Q2574="","",_xlfn.XLOOKUP(Q2574,立项!W:W,立项!H:H))</f>
        <v/>
      </c>
      <c r="N2574" s="130" t="str">
        <f t="shared" si="242"/>
        <v/>
      </c>
      <c r="O2574" s="130" t="str">
        <f t="shared" si="243"/>
        <v/>
      </c>
      <c r="P2574" s="131" t="str">
        <f t="shared" si="244"/>
        <v/>
      </c>
      <c r="Q2574" s="135" t="str">
        <f t="shared" si="245"/>
        <v/>
      </c>
      <c r="R2574" s="103"/>
      <c r="S2574" s="102"/>
      <c r="T2574" s="102"/>
      <c r="U2574" s="102"/>
    </row>
    <row r="2575" s="93" customFormat="1" customHeight="1" spans="2:21">
      <c r="B2575" s="94"/>
      <c r="C2575" s="95"/>
      <c r="D2575" s="95"/>
      <c r="E2575" s="95"/>
      <c r="F2575" s="96"/>
      <c r="G2575" s="97"/>
      <c r="H2575" s="98"/>
      <c r="I2575" s="129" t="str">
        <f>IF(B2575="","",_xlfn.XLOOKUP(N2575,#REF!,#REF!))</f>
        <v/>
      </c>
      <c r="J2575" s="126" t="str">
        <f>IF(B2575="","",_xlfn.XLOOKUP(N2575,#REF!,冷暖工资表!B:B))</f>
        <v/>
      </c>
      <c r="K2575" s="126" t="str">
        <f t="shared" si="240"/>
        <v/>
      </c>
      <c r="L2575" s="126" t="str">
        <f t="shared" si="241"/>
        <v/>
      </c>
      <c r="M2575" s="126" t="str">
        <f>IF(Q2575="","",_xlfn.XLOOKUP(Q2575,立项!W:W,立项!H:H))</f>
        <v/>
      </c>
      <c r="N2575" s="130" t="str">
        <f t="shared" si="242"/>
        <v/>
      </c>
      <c r="O2575" s="130" t="str">
        <f t="shared" si="243"/>
        <v/>
      </c>
      <c r="P2575" s="131" t="str">
        <f t="shared" si="244"/>
        <v/>
      </c>
      <c r="Q2575" s="135" t="str">
        <f t="shared" si="245"/>
        <v/>
      </c>
      <c r="R2575" s="103"/>
      <c r="S2575" s="102"/>
      <c r="T2575" s="102"/>
      <c r="U2575" s="102"/>
    </row>
    <row r="2576" s="93" customFormat="1" customHeight="1" spans="2:21">
      <c r="B2576" s="94"/>
      <c r="C2576" s="95"/>
      <c r="D2576" s="95"/>
      <c r="E2576" s="95"/>
      <c r="F2576" s="96"/>
      <c r="G2576" s="97"/>
      <c r="H2576" s="98"/>
      <c r="I2576" s="129" t="str">
        <f>IF(B2576="","",_xlfn.XLOOKUP(N2576,#REF!,#REF!))</f>
        <v/>
      </c>
      <c r="J2576" s="126" t="str">
        <f>IF(B2576="","",_xlfn.XLOOKUP(N2576,#REF!,冷暖工资表!B:B))</f>
        <v/>
      </c>
      <c r="K2576" s="126" t="str">
        <f t="shared" si="240"/>
        <v/>
      </c>
      <c r="L2576" s="126" t="str">
        <f t="shared" si="241"/>
        <v/>
      </c>
      <c r="M2576" s="126" t="str">
        <f>IF(Q2576="","",_xlfn.XLOOKUP(Q2576,立项!W:W,立项!H:H))</f>
        <v/>
      </c>
      <c r="N2576" s="130" t="str">
        <f t="shared" si="242"/>
        <v/>
      </c>
      <c r="O2576" s="130" t="str">
        <f t="shared" si="243"/>
        <v/>
      </c>
      <c r="P2576" s="131" t="str">
        <f t="shared" si="244"/>
        <v/>
      </c>
      <c r="Q2576" s="135" t="str">
        <f t="shared" si="245"/>
        <v/>
      </c>
      <c r="R2576" s="103"/>
      <c r="S2576" s="102"/>
      <c r="T2576" s="102"/>
      <c r="U2576" s="102"/>
    </row>
    <row r="2577" s="93" customFormat="1" customHeight="1" spans="2:21">
      <c r="B2577" s="94"/>
      <c r="C2577" s="95"/>
      <c r="D2577" s="95"/>
      <c r="E2577" s="95"/>
      <c r="F2577" s="96"/>
      <c r="G2577" s="97"/>
      <c r="H2577" s="98"/>
      <c r="I2577" s="129" t="str">
        <f>IF(B2577="","",_xlfn.XLOOKUP(N2577,#REF!,#REF!))</f>
        <v/>
      </c>
      <c r="J2577" s="126" t="str">
        <f>IF(B2577="","",_xlfn.XLOOKUP(N2577,#REF!,冷暖工资表!B:B))</f>
        <v/>
      </c>
      <c r="K2577" s="126" t="str">
        <f t="shared" si="240"/>
        <v/>
      </c>
      <c r="L2577" s="126" t="str">
        <f t="shared" si="241"/>
        <v/>
      </c>
      <c r="M2577" s="126" t="str">
        <f>IF(Q2577="","",_xlfn.XLOOKUP(Q2577,立项!W:W,立项!H:H))</f>
        <v/>
      </c>
      <c r="N2577" s="130" t="str">
        <f t="shared" si="242"/>
        <v/>
      </c>
      <c r="O2577" s="130" t="str">
        <f t="shared" si="243"/>
        <v/>
      </c>
      <c r="P2577" s="131" t="str">
        <f t="shared" si="244"/>
        <v/>
      </c>
      <c r="Q2577" s="135" t="str">
        <f t="shared" si="245"/>
        <v/>
      </c>
      <c r="R2577" s="103"/>
      <c r="S2577" s="102"/>
      <c r="T2577" s="102"/>
      <c r="U2577" s="102"/>
    </row>
    <row r="2578" s="93" customFormat="1" customHeight="1" spans="2:21">
      <c r="B2578" s="94"/>
      <c r="C2578" s="95"/>
      <c r="D2578" s="95"/>
      <c r="E2578" s="95"/>
      <c r="F2578" s="96"/>
      <c r="G2578" s="97"/>
      <c r="H2578" s="98"/>
      <c r="I2578" s="129" t="str">
        <f>IF(B2578="","",_xlfn.XLOOKUP(N2578,#REF!,#REF!))</f>
        <v/>
      </c>
      <c r="J2578" s="126" t="str">
        <f>IF(B2578="","",_xlfn.XLOOKUP(N2578,#REF!,冷暖工资表!B:B))</f>
        <v/>
      </c>
      <c r="K2578" s="126" t="str">
        <f t="shared" si="240"/>
        <v/>
      </c>
      <c r="L2578" s="126" t="str">
        <f t="shared" si="241"/>
        <v/>
      </c>
      <c r="M2578" s="126" t="str">
        <f>IF(Q2578="","",_xlfn.XLOOKUP(Q2578,立项!W:W,立项!H:H))</f>
        <v/>
      </c>
      <c r="N2578" s="130" t="str">
        <f t="shared" si="242"/>
        <v/>
      </c>
      <c r="O2578" s="130" t="str">
        <f t="shared" si="243"/>
        <v/>
      </c>
      <c r="P2578" s="131" t="str">
        <f t="shared" si="244"/>
        <v/>
      </c>
      <c r="Q2578" s="135" t="str">
        <f t="shared" si="245"/>
        <v/>
      </c>
      <c r="R2578" s="103"/>
      <c r="S2578" s="102"/>
      <c r="T2578" s="102"/>
      <c r="U2578" s="102"/>
    </row>
    <row r="2579" s="93" customFormat="1" customHeight="1" spans="2:21">
      <c r="B2579" s="94"/>
      <c r="C2579" s="95"/>
      <c r="D2579" s="95"/>
      <c r="E2579" s="95"/>
      <c r="F2579" s="96"/>
      <c r="G2579" s="97"/>
      <c r="H2579" s="98"/>
      <c r="I2579" s="129" t="str">
        <f>IF(B2579="","",_xlfn.XLOOKUP(N2579,#REF!,#REF!))</f>
        <v/>
      </c>
      <c r="J2579" s="126" t="str">
        <f>IF(B2579="","",_xlfn.XLOOKUP(N2579,#REF!,冷暖工资表!B:B))</f>
        <v/>
      </c>
      <c r="K2579" s="126" t="str">
        <f t="shared" si="240"/>
        <v/>
      </c>
      <c r="L2579" s="126" t="str">
        <f t="shared" si="241"/>
        <v/>
      </c>
      <c r="M2579" s="126" t="str">
        <f>IF(Q2579="","",_xlfn.XLOOKUP(Q2579,立项!W:W,立项!H:H))</f>
        <v/>
      </c>
      <c r="N2579" s="130" t="str">
        <f t="shared" si="242"/>
        <v/>
      </c>
      <c r="O2579" s="130" t="str">
        <f t="shared" si="243"/>
        <v/>
      </c>
      <c r="P2579" s="131" t="str">
        <f t="shared" si="244"/>
        <v/>
      </c>
      <c r="Q2579" s="135" t="str">
        <f t="shared" si="245"/>
        <v/>
      </c>
      <c r="R2579" s="103"/>
      <c r="S2579" s="102"/>
      <c r="T2579" s="102"/>
      <c r="U2579" s="102"/>
    </row>
    <row r="2580" s="93" customFormat="1" customHeight="1" spans="2:21">
      <c r="B2580" s="94"/>
      <c r="C2580" s="95"/>
      <c r="D2580" s="95"/>
      <c r="E2580" s="95"/>
      <c r="F2580" s="96"/>
      <c r="G2580" s="97"/>
      <c r="H2580" s="98"/>
      <c r="I2580" s="129" t="str">
        <f>IF(B2580="","",_xlfn.XLOOKUP(N2580,#REF!,#REF!))</f>
        <v/>
      </c>
      <c r="J2580" s="126" t="str">
        <f>IF(B2580="","",_xlfn.XLOOKUP(N2580,#REF!,冷暖工资表!B:B))</f>
        <v/>
      </c>
      <c r="K2580" s="126" t="str">
        <f t="shared" si="240"/>
        <v/>
      </c>
      <c r="L2580" s="126" t="str">
        <f t="shared" si="241"/>
        <v/>
      </c>
      <c r="M2580" s="126" t="str">
        <f>IF(Q2580="","",_xlfn.XLOOKUP(Q2580,立项!W:W,立项!H:H))</f>
        <v/>
      </c>
      <c r="N2580" s="130" t="str">
        <f t="shared" si="242"/>
        <v/>
      </c>
      <c r="O2580" s="130" t="str">
        <f t="shared" si="243"/>
        <v/>
      </c>
      <c r="P2580" s="131" t="str">
        <f t="shared" si="244"/>
        <v/>
      </c>
      <c r="Q2580" s="135" t="str">
        <f t="shared" si="245"/>
        <v/>
      </c>
      <c r="R2580" s="103"/>
      <c r="S2580" s="102"/>
      <c r="T2580" s="102"/>
      <c r="U2580" s="102"/>
    </row>
    <row r="2581" s="93" customFormat="1" customHeight="1" spans="2:21">
      <c r="B2581" s="94"/>
      <c r="C2581" s="95"/>
      <c r="D2581" s="95"/>
      <c r="E2581" s="95"/>
      <c r="F2581" s="96"/>
      <c r="G2581" s="97"/>
      <c r="H2581" s="98"/>
      <c r="I2581" s="129" t="str">
        <f>IF(B2581="","",_xlfn.XLOOKUP(N2581,#REF!,#REF!))</f>
        <v/>
      </c>
      <c r="J2581" s="126" t="str">
        <f>IF(B2581="","",_xlfn.XLOOKUP(N2581,#REF!,冷暖工资表!B:B))</f>
        <v/>
      </c>
      <c r="K2581" s="126" t="str">
        <f t="shared" si="240"/>
        <v/>
      </c>
      <c r="L2581" s="126" t="str">
        <f t="shared" si="241"/>
        <v/>
      </c>
      <c r="M2581" s="126" t="str">
        <f>IF(Q2581="","",_xlfn.XLOOKUP(Q2581,立项!W:W,立项!H:H))</f>
        <v/>
      </c>
      <c r="N2581" s="130" t="str">
        <f t="shared" si="242"/>
        <v/>
      </c>
      <c r="O2581" s="130" t="str">
        <f t="shared" si="243"/>
        <v/>
      </c>
      <c r="P2581" s="131" t="str">
        <f t="shared" si="244"/>
        <v/>
      </c>
      <c r="Q2581" s="135" t="str">
        <f t="shared" si="245"/>
        <v/>
      </c>
      <c r="R2581" s="103"/>
      <c r="S2581" s="102"/>
      <c r="T2581" s="102"/>
      <c r="U2581" s="102"/>
    </row>
    <row r="2582" s="93" customFormat="1" customHeight="1" spans="2:21">
      <c r="B2582" s="94"/>
      <c r="C2582" s="95"/>
      <c r="D2582" s="95"/>
      <c r="E2582" s="95"/>
      <c r="F2582" s="96"/>
      <c r="G2582" s="97"/>
      <c r="H2582" s="98"/>
      <c r="I2582" s="129" t="str">
        <f>IF(B2582="","",_xlfn.XLOOKUP(N2582,#REF!,#REF!))</f>
        <v/>
      </c>
      <c r="J2582" s="126" t="str">
        <f>IF(B2582="","",_xlfn.XLOOKUP(N2582,#REF!,冷暖工资表!B:B))</f>
        <v/>
      </c>
      <c r="K2582" s="126" t="str">
        <f t="shared" si="240"/>
        <v/>
      </c>
      <c r="L2582" s="126" t="str">
        <f t="shared" si="241"/>
        <v/>
      </c>
      <c r="M2582" s="126" t="str">
        <f>IF(Q2582="","",_xlfn.XLOOKUP(Q2582,立项!W:W,立项!H:H))</f>
        <v/>
      </c>
      <c r="N2582" s="130" t="str">
        <f t="shared" si="242"/>
        <v/>
      </c>
      <c r="O2582" s="130" t="str">
        <f t="shared" si="243"/>
        <v/>
      </c>
      <c r="P2582" s="131" t="str">
        <f t="shared" si="244"/>
        <v/>
      </c>
      <c r="Q2582" s="135" t="str">
        <f t="shared" si="245"/>
        <v/>
      </c>
      <c r="R2582" s="103"/>
      <c r="S2582" s="102"/>
      <c r="T2582" s="102"/>
      <c r="U2582" s="102"/>
    </row>
    <row r="2583" s="93" customFormat="1" customHeight="1" spans="2:21">
      <c r="B2583" s="94"/>
      <c r="C2583" s="95"/>
      <c r="D2583" s="95"/>
      <c r="E2583" s="95"/>
      <c r="F2583" s="96"/>
      <c r="G2583" s="97"/>
      <c r="H2583" s="98"/>
      <c r="I2583" s="129" t="str">
        <f>IF(B2583="","",_xlfn.XLOOKUP(N2583,#REF!,#REF!))</f>
        <v/>
      </c>
      <c r="J2583" s="126" t="str">
        <f>IF(B2583="","",_xlfn.XLOOKUP(N2583,#REF!,冷暖工资表!B:B))</f>
        <v/>
      </c>
      <c r="K2583" s="126" t="str">
        <f t="shared" si="240"/>
        <v/>
      </c>
      <c r="L2583" s="126" t="str">
        <f t="shared" si="241"/>
        <v/>
      </c>
      <c r="M2583" s="126" t="str">
        <f>IF(Q2583="","",_xlfn.XLOOKUP(Q2583,立项!W:W,立项!H:H))</f>
        <v/>
      </c>
      <c r="N2583" s="130" t="str">
        <f t="shared" si="242"/>
        <v/>
      </c>
      <c r="O2583" s="130" t="str">
        <f t="shared" si="243"/>
        <v/>
      </c>
      <c r="P2583" s="131" t="str">
        <f t="shared" si="244"/>
        <v/>
      </c>
      <c r="Q2583" s="135" t="str">
        <f t="shared" si="245"/>
        <v/>
      </c>
      <c r="R2583" s="103"/>
      <c r="S2583" s="102"/>
      <c r="T2583" s="102"/>
      <c r="U2583" s="102"/>
    </row>
    <row r="2584" s="93" customFormat="1" customHeight="1" spans="2:21">
      <c r="B2584" s="94"/>
      <c r="C2584" s="95"/>
      <c r="D2584" s="95"/>
      <c r="E2584" s="95"/>
      <c r="F2584" s="96"/>
      <c r="G2584" s="97"/>
      <c r="H2584" s="98"/>
      <c r="I2584" s="129" t="str">
        <f>IF(B2584="","",_xlfn.XLOOKUP(N2584,#REF!,#REF!))</f>
        <v/>
      </c>
      <c r="J2584" s="126" t="str">
        <f>IF(B2584="","",_xlfn.XLOOKUP(N2584,#REF!,冷暖工资表!B:B))</f>
        <v/>
      </c>
      <c r="K2584" s="126" t="str">
        <f t="shared" si="240"/>
        <v/>
      </c>
      <c r="L2584" s="126" t="str">
        <f t="shared" si="241"/>
        <v/>
      </c>
      <c r="M2584" s="126" t="str">
        <f>IF(Q2584="","",_xlfn.XLOOKUP(Q2584,立项!W:W,立项!H:H))</f>
        <v/>
      </c>
      <c r="N2584" s="130" t="str">
        <f t="shared" si="242"/>
        <v/>
      </c>
      <c r="O2584" s="130" t="str">
        <f t="shared" si="243"/>
        <v/>
      </c>
      <c r="P2584" s="131" t="str">
        <f t="shared" si="244"/>
        <v/>
      </c>
      <c r="Q2584" s="135" t="str">
        <f t="shared" si="245"/>
        <v/>
      </c>
      <c r="R2584" s="103"/>
      <c r="S2584" s="102"/>
      <c r="T2584" s="102"/>
      <c r="U2584" s="102"/>
    </row>
    <row r="2585" s="93" customFormat="1" customHeight="1" spans="2:21">
      <c r="B2585" s="94"/>
      <c r="C2585" s="95"/>
      <c r="D2585" s="95"/>
      <c r="E2585" s="95"/>
      <c r="F2585" s="96"/>
      <c r="G2585" s="97"/>
      <c r="H2585" s="98"/>
      <c r="I2585" s="129" t="str">
        <f>IF(B2585="","",_xlfn.XLOOKUP(N2585,#REF!,#REF!))</f>
        <v/>
      </c>
      <c r="J2585" s="126" t="str">
        <f>IF(B2585="","",_xlfn.XLOOKUP(N2585,#REF!,冷暖工资表!B:B))</f>
        <v/>
      </c>
      <c r="K2585" s="126" t="str">
        <f t="shared" si="240"/>
        <v/>
      </c>
      <c r="L2585" s="126" t="str">
        <f t="shared" si="241"/>
        <v/>
      </c>
      <c r="M2585" s="126" t="str">
        <f>IF(Q2585="","",_xlfn.XLOOKUP(Q2585,立项!W:W,立项!H:H))</f>
        <v/>
      </c>
      <c r="N2585" s="130" t="str">
        <f t="shared" si="242"/>
        <v/>
      </c>
      <c r="O2585" s="130" t="str">
        <f t="shared" si="243"/>
        <v/>
      </c>
      <c r="P2585" s="131" t="str">
        <f t="shared" si="244"/>
        <v/>
      </c>
      <c r="Q2585" s="135" t="str">
        <f t="shared" si="245"/>
        <v/>
      </c>
      <c r="R2585" s="103"/>
      <c r="S2585" s="102"/>
      <c r="T2585" s="102"/>
      <c r="U2585" s="102"/>
    </row>
    <row r="2586" s="93" customFormat="1" customHeight="1" spans="2:21">
      <c r="B2586" s="94"/>
      <c r="C2586" s="95"/>
      <c r="D2586" s="95"/>
      <c r="E2586" s="95"/>
      <c r="F2586" s="96"/>
      <c r="G2586" s="97"/>
      <c r="H2586" s="98"/>
      <c r="I2586" s="129" t="str">
        <f>IF(B2586="","",_xlfn.XLOOKUP(N2586,#REF!,#REF!))</f>
        <v/>
      </c>
      <c r="J2586" s="126" t="str">
        <f>IF(B2586="","",_xlfn.XLOOKUP(N2586,#REF!,冷暖工资表!B:B))</f>
        <v/>
      </c>
      <c r="K2586" s="126" t="str">
        <f t="shared" si="240"/>
        <v/>
      </c>
      <c r="L2586" s="126" t="str">
        <f t="shared" si="241"/>
        <v/>
      </c>
      <c r="M2586" s="126" t="str">
        <f>IF(Q2586="","",_xlfn.XLOOKUP(Q2586,立项!W:W,立项!H:H))</f>
        <v/>
      </c>
      <c r="N2586" s="130" t="str">
        <f t="shared" si="242"/>
        <v/>
      </c>
      <c r="O2586" s="130" t="str">
        <f t="shared" si="243"/>
        <v/>
      </c>
      <c r="P2586" s="131" t="str">
        <f t="shared" si="244"/>
        <v/>
      </c>
      <c r="Q2586" s="135" t="str">
        <f t="shared" si="245"/>
        <v/>
      </c>
      <c r="R2586" s="103"/>
      <c r="S2586" s="102"/>
      <c r="T2586" s="102"/>
      <c r="U2586" s="102"/>
    </row>
    <row r="2587" s="93" customFormat="1" customHeight="1" spans="2:21">
      <c r="B2587" s="94"/>
      <c r="C2587" s="95"/>
      <c r="D2587" s="95"/>
      <c r="E2587" s="95"/>
      <c r="F2587" s="96"/>
      <c r="G2587" s="97"/>
      <c r="H2587" s="98"/>
      <c r="I2587" s="129" t="str">
        <f>IF(B2587="","",_xlfn.XLOOKUP(N2587,#REF!,#REF!))</f>
        <v/>
      </c>
      <c r="J2587" s="126" t="str">
        <f>IF(B2587="","",_xlfn.XLOOKUP(N2587,#REF!,冷暖工资表!B:B))</f>
        <v/>
      </c>
      <c r="K2587" s="126" t="str">
        <f t="shared" si="240"/>
        <v/>
      </c>
      <c r="L2587" s="126" t="str">
        <f t="shared" si="241"/>
        <v/>
      </c>
      <c r="M2587" s="126" t="str">
        <f>IF(Q2587="","",_xlfn.XLOOKUP(Q2587,立项!W:W,立项!H:H))</f>
        <v/>
      </c>
      <c r="N2587" s="130" t="str">
        <f t="shared" si="242"/>
        <v/>
      </c>
      <c r="O2587" s="130" t="str">
        <f t="shared" si="243"/>
        <v/>
      </c>
      <c r="P2587" s="131" t="str">
        <f t="shared" si="244"/>
        <v/>
      </c>
      <c r="Q2587" s="135" t="str">
        <f t="shared" si="245"/>
        <v/>
      </c>
      <c r="R2587" s="103"/>
      <c r="S2587" s="102"/>
      <c r="T2587" s="102"/>
      <c r="U2587" s="102"/>
    </row>
    <row r="2588" s="93" customFormat="1" customHeight="1" spans="2:21">
      <c r="B2588" s="94"/>
      <c r="C2588" s="95"/>
      <c r="D2588" s="95"/>
      <c r="E2588" s="95"/>
      <c r="F2588" s="96"/>
      <c r="G2588" s="97"/>
      <c r="H2588" s="98"/>
      <c r="I2588" s="129" t="str">
        <f>IF(B2588="","",_xlfn.XLOOKUP(N2588,#REF!,#REF!))</f>
        <v/>
      </c>
      <c r="J2588" s="126" t="str">
        <f>IF(B2588="","",_xlfn.XLOOKUP(N2588,#REF!,冷暖工资表!B:B))</f>
        <v/>
      </c>
      <c r="K2588" s="126" t="str">
        <f t="shared" si="240"/>
        <v/>
      </c>
      <c r="L2588" s="126" t="str">
        <f t="shared" si="241"/>
        <v/>
      </c>
      <c r="M2588" s="126" t="str">
        <f>IF(Q2588="","",_xlfn.XLOOKUP(Q2588,立项!W:W,立项!H:H))</f>
        <v/>
      </c>
      <c r="N2588" s="130" t="str">
        <f t="shared" si="242"/>
        <v/>
      </c>
      <c r="O2588" s="130" t="str">
        <f t="shared" si="243"/>
        <v/>
      </c>
      <c r="P2588" s="131" t="str">
        <f t="shared" si="244"/>
        <v/>
      </c>
      <c r="Q2588" s="135" t="str">
        <f t="shared" si="245"/>
        <v/>
      </c>
      <c r="R2588" s="103"/>
      <c r="S2588" s="102"/>
      <c r="T2588" s="102"/>
      <c r="U2588" s="102"/>
    </row>
    <row r="2589" s="93" customFormat="1" customHeight="1" spans="2:21">
      <c r="B2589" s="94"/>
      <c r="C2589" s="95"/>
      <c r="D2589" s="95"/>
      <c r="E2589" s="95"/>
      <c r="F2589" s="96"/>
      <c r="G2589" s="97"/>
      <c r="H2589" s="98"/>
      <c r="I2589" s="129" t="str">
        <f>IF(B2589="","",_xlfn.XLOOKUP(N2589,#REF!,#REF!))</f>
        <v/>
      </c>
      <c r="J2589" s="126" t="str">
        <f>IF(B2589="","",_xlfn.XLOOKUP(N2589,#REF!,冷暖工资表!B:B))</f>
        <v/>
      </c>
      <c r="K2589" s="126" t="str">
        <f t="shared" si="240"/>
        <v/>
      </c>
      <c r="L2589" s="126" t="str">
        <f t="shared" si="241"/>
        <v/>
      </c>
      <c r="M2589" s="126" t="str">
        <f>IF(Q2589="","",_xlfn.XLOOKUP(Q2589,立项!W:W,立项!H:H))</f>
        <v/>
      </c>
      <c r="N2589" s="130" t="str">
        <f t="shared" si="242"/>
        <v/>
      </c>
      <c r="O2589" s="130" t="str">
        <f t="shared" si="243"/>
        <v/>
      </c>
      <c r="P2589" s="131" t="str">
        <f t="shared" si="244"/>
        <v/>
      </c>
      <c r="Q2589" s="135" t="str">
        <f t="shared" si="245"/>
        <v/>
      </c>
      <c r="R2589" s="103"/>
      <c r="S2589" s="102"/>
      <c r="T2589" s="102"/>
      <c r="U2589" s="102"/>
    </row>
    <row r="2590" s="93" customFormat="1" customHeight="1" spans="2:21">
      <c r="B2590" s="94"/>
      <c r="C2590" s="95"/>
      <c r="D2590" s="95"/>
      <c r="E2590" s="95"/>
      <c r="F2590" s="96"/>
      <c r="G2590" s="97"/>
      <c r="H2590" s="98"/>
      <c r="I2590" s="129" t="str">
        <f>IF(B2590="","",_xlfn.XLOOKUP(N2590,#REF!,#REF!))</f>
        <v/>
      </c>
      <c r="J2590" s="126" t="str">
        <f>IF(B2590="","",_xlfn.XLOOKUP(N2590,#REF!,冷暖工资表!B:B))</f>
        <v/>
      </c>
      <c r="K2590" s="126" t="str">
        <f t="shared" si="240"/>
        <v/>
      </c>
      <c r="L2590" s="126" t="str">
        <f t="shared" si="241"/>
        <v/>
      </c>
      <c r="M2590" s="126" t="str">
        <f>IF(Q2590="","",_xlfn.XLOOKUP(Q2590,立项!W:W,立项!H:H))</f>
        <v/>
      </c>
      <c r="N2590" s="130" t="str">
        <f t="shared" si="242"/>
        <v/>
      </c>
      <c r="O2590" s="130" t="str">
        <f t="shared" si="243"/>
        <v/>
      </c>
      <c r="P2590" s="131" t="str">
        <f t="shared" si="244"/>
        <v/>
      </c>
      <c r="Q2590" s="135" t="str">
        <f t="shared" si="245"/>
        <v/>
      </c>
      <c r="R2590" s="103"/>
      <c r="S2590" s="102"/>
      <c r="T2590" s="102"/>
      <c r="U2590" s="102"/>
    </row>
    <row r="2591" s="93" customFormat="1" customHeight="1" spans="2:21">
      <c r="B2591" s="94"/>
      <c r="C2591" s="95"/>
      <c r="D2591" s="95"/>
      <c r="E2591" s="95"/>
      <c r="F2591" s="96"/>
      <c r="G2591" s="97"/>
      <c r="H2591" s="98"/>
      <c r="I2591" s="129" t="str">
        <f>IF(B2591="","",_xlfn.XLOOKUP(N2591,#REF!,#REF!))</f>
        <v/>
      </c>
      <c r="J2591" s="126" t="str">
        <f>IF(B2591="","",_xlfn.XLOOKUP(N2591,#REF!,冷暖工资表!B:B))</f>
        <v/>
      </c>
      <c r="K2591" s="126" t="str">
        <f t="shared" si="240"/>
        <v/>
      </c>
      <c r="L2591" s="126" t="str">
        <f t="shared" si="241"/>
        <v/>
      </c>
      <c r="M2591" s="126" t="str">
        <f>IF(Q2591="","",_xlfn.XLOOKUP(Q2591,立项!W:W,立项!H:H))</f>
        <v/>
      </c>
      <c r="N2591" s="130" t="str">
        <f t="shared" si="242"/>
        <v/>
      </c>
      <c r="O2591" s="130" t="str">
        <f t="shared" si="243"/>
        <v/>
      </c>
      <c r="P2591" s="131" t="str">
        <f t="shared" si="244"/>
        <v/>
      </c>
      <c r="Q2591" s="135" t="str">
        <f t="shared" si="245"/>
        <v/>
      </c>
      <c r="R2591" s="103"/>
      <c r="S2591" s="102"/>
      <c r="T2591" s="102"/>
      <c r="U2591" s="102"/>
    </row>
    <row r="2592" s="93" customFormat="1" customHeight="1" spans="2:21">
      <c r="B2592" s="94"/>
      <c r="C2592" s="95"/>
      <c r="D2592" s="95"/>
      <c r="E2592" s="95"/>
      <c r="F2592" s="96"/>
      <c r="G2592" s="97"/>
      <c r="H2592" s="98"/>
      <c r="I2592" s="129" t="str">
        <f>IF(B2592="","",_xlfn.XLOOKUP(N2592,#REF!,#REF!))</f>
        <v/>
      </c>
      <c r="J2592" s="126" t="str">
        <f>IF(B2592="","",_xlfn.XLOOKUP(N2592,#REF!,冷暖工资表!B:B))</f>
        <v/>
      </c>
      <c r="K2592" s="126" t="str">
        <f t="shared" si="240"/>
        <v/>
      </c>
      <c r="L2592" s="126" t="str">
        <f t="shared" si="241"/>
        <v/>
      </c>
      <c r="M2592" s="126" t="str">
        <f>IF(Q2592="","",_xlfn.XLOOKUP(Q2592,立项!W:W,立项!H:H))</f>
        <v/>
      </c>
      <c r="N2592" s="130" t="str">
        <f t="shared" si="242"/>
        <v/>
      </c>
      <c r="O2592" s="130" t="str">
        <f t="shared" si="243"/>
        <v/>
      </c>
      <c r="P2592" s="131" t="str">
        <f t="shared" si="244"/>
        <v/>
      </c>
      <c r="Q2592" s="135" t="str">
        <f t="shared" si="245"/>
        <v/>
      </c>
      <c r="R2592" s="103"/>
      <c r="S2592" s="102"/>
      <c r="T2592" s="102"/>
      <c r="U2592" s="102"/>
    </row>
    <row r="2593" s="93" customFormat="1" customHeight="1" spans="2:21">
      <c r="B2593" s="94"/>
      <c r="C2593" s="95"/>
      <c r="D2593" s="95"/>
      <c r="E2593" s="95"/>
      <c r="F2593" s="96"/>
      <c r="G2593" s="97"/>
      <c r="H2593" s="98"/>
      <c r="I2593" s="129" t="str">
        <f>IF(B2593="","",_xlfn.XLOOKUP(N2593,#REF!,#REF!))</f>
        <v/>
      </c>
      <c r="J2593" s="126" t="str">
        <f>IF(B2593="","",_xlfn.XLOOKUP(N2593,#REF!,冷暖工资表!B:B))</f>
        <v/>
      </c>
      <c r="K2593" s="126" t="str">
        <f t="shared" si="240"/>
        <v/>
      </c>
      <c r="L2593" s="126" t="str">
        <f t="shared" si="241"/>
        <v/>
      </c>
      <c r="M2593" s="126" t="str">
        <f>IF(Q2593="","",_xlfn.XLOOKUP(Q2593,立项!W:W,立项!H:H))</f>
        <v/>
      </c>
      <c r="N2593" s="130" t="str">
        <f t="shared" si="242"/>
        <v/>
      </c>
      <c r="O2593" s="130" t="str">
        <f t="shared" si="243"/>
        <v/>
      </c>
      <c r="P2593" s="131" t="str">
        <f t="shared" si="244"/>
        <v/>
      </c>
      <c r="Q2593" s="135" t="str">
        <f t="shared" si="245"/>
        <v/>
      </c>
      <c r="R2593" s="103"/>
      <c r="S2593" s="102"/>
      <c r="T2593" s="102"/>
      <c r="U2593" s="102"/>
    </row>
    <row r="2594" s="93" customFormat="1" customHeight="1" spans="2:21">
      <c r="B2594" s="94"/>
      <c r="C2594" s="95"/>
      <c r="D2594" s="95"/>
      <c r="E2594" s="95"/>
      <c r="F2594" s="96"/>
      <c r="G2594" s="97"/>
      <c r="H2594" s="98"/>
      <c r="I2594" s="129" t="str">
        <f>IF(B2594="","",_xlfn.XLOOKUP(N2594,#REF!,#REF!))</f>
        <v/>
      </c>
      <c r="J2594" s="126" t="str">
        <f>IF(B2594="","",_xlfn.XLOOKUP(N2594,#REF!,冷暖工资表!B:B))</f>
        <v/>
      </c>
      <c r="K2594" s="126" t="str">
        <f t="shared" si="240"/>
        <v/>
      </c>
      <c r="L2594" s="126" t="str">
        <f t="shared" si="241"/>
        <v/>
      </c>
      <c r="M2594" s="126" t="str">
        <f>IF(Q2594="","",_xlfn.XLOOKUP(Q2594,立项!W:W,立项!H:H))</f>
        <v/>
      </c>
      <c r="N2594" s="130" t="str">
        <f t="shared" si="242"/>
        <v/>
      </c>
      <c r="O2594" s="130" t="str">
        <f t="shared" si="243"/>
        <v/>
      </c>
      <c r="P2594" s="131" t="str">
        <f t="shared" si="244"/>
        <v/>
      </c>
      <c r="Q2594" s="135" t="str">
        <f t="shared" si="245"/>
        <v/>
      </c>
      <c r="R2594" s="103"/>
      <c r="S2594" s="102"/>
      <c r="T2594" s="102"/>
      <c r="U2594" s="102"/>
    </row>
    <row r="2595" s="93" customFormat="1" customHeight="1" spans="2:21">
      <c r="B2595" s="94"/>
      <c r="C2595" s="95"/>
      <c r="D2595" s="95"/>
      <c r="E2595" s="95"/>
      <c r="F2595" s="96"/>
      <c r="G2595" s="97"/>
      <c r="H2595" s="98"/>
      <c r="I2595" s="129" t="str">
        <f>IF(B2595="","",_xlfn.XLOOKUP(N2595,#REF!,#REF!))</f>
        <v/>
      </c>
      <c r="J2595" s="126" t="str">
        <f>IF(B2595="","",_xlfn.XLOOKUP(N2595,#REF!,冷暖工资表!B:B))</f>
        <v/>
      </c>
      <c r="K2595" s="126" t="str">
        <f t="shared" si="240"/>
        <v/>
      </c>
      <c r="L2595" s="126" t="str">
        <f t="shared" si="241"/>
        <v/>
      </c>
      <c r="M2595" s="126" t="str">
        <f>IF(Q2595="","",_xlfn.XLOOKUP(Q2595,立项!W:W,立项!H:H))</f>
        <v/>
      </c>
      <c r="N2595" s="130" t="str">
        <f t="shared" si="242"/>
        <v/>
      </c>
      <c r="O2595" s="130" t="str">
        <f t="shared" si="243"/>
        <v/>
      </c>
      <c r="P2595" s="131" t="str">
        <f t="shared" si="244"/>
        <v/>
      </c>
      <c r="Q2595" s="135" t="str">
        <f t="shared" si="245"/>
        <v/>
      </c>
      <c r="R2595" s="103"/>
      <c r="S2595" s="102"/>
      <c r="T2595" s="102"/>
      <c r="U2595" s="102"/>
    </row>
    <row r="2596" s="93" customFormat="1" customHeight="1" spans="2:21">
      <c r="B2596" s="94"/>
      <c r="C2596" s="95"/>
      <c r="D2596" s="95"/>
      <c r="E2596" s="95"/>
      <c r="F2596" s="96"/>
      <c r="G2596" s="97"/>
      <c r="H2596" s="98"/>
      <c r="I2596" s="129" t="str">
        <f>IF(B2596="","",_xlfn.XLOOKUP(N2596,#REF!,#REF!))</f>
        <v/>
      </c>
      <c r="J2596" s="126" t="str">
        <f>IF(B2596="","",_xlfn.XLOOKUP(N2596,#REF!,冷暖工资表!B:B))</f>
        <v/>
      </c>
      <c r="K2596" s="126" t="str">
        <f t="shared" si="240"/>
        <v/>
      </c>
      <c r="L2596" s="126" t="str">
        <f t="shared" si="241"/>
        <v/>
      </c>
      <c r="M2596" s="126" t="str">
        <f>IF(Q2596="","",_xlfn.XLOOKUP(Q2596,立项!W:W,立项!H:H))</f>
        <v/>
      </c>
      <c r="N2596" s="130" t="str">
        <f t="shared" si="242"/>
        <v/>
      </c>
      <c r="O2596" s="130" t="str">
        <f t="shared" si="243"/>
        <v/>
      </c>
      <c r="P2596" s="131" t="str">
        <f t="shared" si="244"/>
        <v/>
      </c>
      <c r="Q2596" s="135" t="str">
        <f t="shared" si="245"/>
        <v/>
      </c>
      <c r="R2596" s="103"/>
      <c r="S2596" s="102"/>
      <c r="T2596" s="102"/>
      <c r="U2596" s="102"/>
    </row>
    <row r="2597" s="93" customFormat="1" customHeight="1" spans="2:21">
      <c r="B2597" s="94"/>
      <c r="C2597" s="95"/>
      <c r="D2597" s="95"/>
      <c r="E2597" s="95"/>
      <c r="F2597" s="96"/>
      <c r="G2597" s="97"/>
      <c r="H2597" s="98"/>
      <c r="I2597" s="129" t="str">
        <f>IF(B2597="","",_xlfn.XLOOKUP(N2597,#REF!,#REF!))</f>
        <v/>
      </c>
      <c r="J2597" s="126" t="str">
        <f>IF(B2597="","",_xlfn.XLOOKUP(N2597,#REF!,冷暖工资表!B:B))</f>
        <v/>
      </c>
      <c r="K2597" s="126" t="str">
        <f t="shared" si="240"/>
        <v/>
      </c>
      <c r="L2597" s="126" t="str">
        <f t="shared" si="241"/>
        <v/>
      </c>
      <c r="M2597" s="126" t="str">
        <f>IF(Q2597="","",_xlfn.XLOOKUP(Q2597,立项!W:W,立项!H:H))</f>
        <v/>
      </c>
      <c r="N2597" s="130" t="str">
        <f t="shared" si="242"/>
        <v/>
      </c>
      <c r="O2597" s="130" t="str">
        <f t="shared" si="243"/>
        <v/>
      </c>
      <c r="P2597" s="131" t="str">
        <f t="shared" si="244"/>
        <v/>
      </c>
      <c r="Q2597" s="135" t="str">
        <f t="shared" si="245"/>
        <v/>
      </c>
      <c r="R2597" s="103"/>
      <c r="S2597" s="102"/>
      <c r="T2597" s="102"/>
      <c r="U2597" s="102"/>
    </row>
    <row r="2598" s="93" customFormat="1" customHeight="1" spans="2:21">
      <c r="B2598" s="94"/>
      <c r="C2598" s="95"/>
      <c r="D2598" s="95"/>
      <c r="E2598" s="95"/>
      <c r="F2598" s="96"/>
      <c r="G2598" s="97"/>
      <c r="H2598" s="98"/>
      <c r="I2598" s="129" t="str">
        <f>IF(B2598="","",_xlfn.XLOOKUP(N2598,#REF!,#REF!))</f>
        <v/>
      </c>
      <c r="J2598" s="126" t="str">
        <f>IF(B2598="","",_xlfn.XLOOKUP(N2598,#REF!,冷暖工资表!B:B))</f>
        <v/>
      </c>
      <c r="K2598" s="126" t="str">
        <f t="shared" si="240"/>
        <v/>
      </c>
      <c r="L2598" s="126" t="str">
        <f t="shared" si="241"/>
        <v/>
      </c>
      <c r="M2598" s="126" t="str">
        <f>IF(Q2598="","",_xlfn.XLOOKUP(Q2598,立项!W:W,立项!H:H))</f>
        <v/>
      </c>
      <c r="N2598" s="130" t="str">
        <f t="shared" si="242"/>
        <v/>
      </c>
      <c r="O2598" s="130" t="str">
        <f t="shared" si="243"/>
        <v/>
      </c>
      <c r="P2598" s="131" t="str">
        <f t="shared" si="244"/>
        <v/>
      </c>
      <c r="Q2598" s="135" t="str">
        <f t="shared" si="245"/>
        <v/>
      </c>
      <c r="R2598" s="103"/>
      <c r="S2598" s="102"/>
      <c r="T2598" s="102"/>
      <c r="U2598" s="102"/>
    </row>
    <row r="2599" s="93" customFormat="1" customHeight="1" spans="2:21">
      <c r="B2599" s="94"/>
      <c r="C2599" s="95"/>
      <c r="D2599" s="95"/>
      <c r="E2599" s="95"/>
      <c r="F2599" s="96"/>
      <c r="G2599" s="97"/>
      <c r="H2599" s="98"/>
      <c r="I2599" s="129" t="str">
        <f>IF(B2599="","",_xlfn.XLOOKUP(N2599,#REF!,#REF!))</f>
        <v/>
      </c>
      <c r="J2599" s="126" t="str">
        <f>IF(B2599="","",_xlfn.XLOOKUP(N2599,#REF!,冷暖工资表!B:B))</f>
        <v/>
      </c>
      <c r="K2599" s="126" t="str">
        <f t="shared" si="240"/>
        <v/>
      </c>
      <c r="L2599" s="126" t="str">
        <f t="shared" si="241"/>
        <v/>
      </c>
      <c r="M2599" s="126" t="str">
        <f>IF(Q2599="","",_xlfn.XLOOKUP(Q2599,立项!W:W,立项!H:H))</f>
        <v/>
      </c>
      <c r="N2599" s="130" t="str">
        <f t="shared" si="242"/>
        <v/>
      </c>
      <c r="O2599" s="130" t="str">
        <f t="shared" si="243"/>
        <v/>
      </c>
      <c r="P2599" s="131" t="str">
        <f t="shared" si="244"/>
        <v/>
      </c>
      <c r="Q2599" s="135" t="str">
        <f t="shared" si="245"/>
        <v/>
      </c>
      <c r="R2599" s="103"/>
      <c r="S2599" s="102"/>
      <c r="T2599" s="102"/>
      <c r="U2599" s="102"/>
    </row>
    <row r="2600" s="93" customFormat="1" customHeight="1" spans="2:21">
      <c r="B2600" s="94"/>
      <c r="C2600" s="95"/>
      <c r="D2600" s="95"/>
      <c r="E2600" s="95"/>
      <c r="F2600" s="96"/>
      <c r="G2600" s="97"/>
      <c r="H2600" s="98"/>
      <c r="I2600" s="129" t="str">
        <f>IF(B2600="","",_xlfn.XLOOKUP(N2600,#REF!,#REF!))</f>
        <v/>
      </c>
      <c r="J2600" s="126" t="str">
        <f>IF(B2600="","",_xlfn.XLOOKUP(N2600,#REF!,冷暖工资表!B:B))</f>
        <v/>
      </c>
      <c r="K2600" s="126" t="str">
        <f t="shared" si="240"/>
        <v/>
      </c>
      <c r="L2600" s="126" t="str">
        <f t="shared" si="241"/>
        <v/>
      </c>
      <c r="M2600" s="126" t="str">
        <f>IF(Q2600="","",_xlfn.XLOOKUP(Q2600,立项!W:W,立项!H:H))</f>
        <v/>
      </c>
      <c r="N2600" s="130" t="str">
        <f t="shared" si="242"/>
        <v/>
      </c>
      <c r="O2600" s="130" t="str">
        <f t="shared" si="243"/>
        <v/>
      </c>
      <c r="P2600" s="131" t="str">
        <f t="shared" si="244"/>
        <v/>
      </c>
      <c r="Q2600" s="135" t="str">
        <f t="shared" si="245"/>
        <v/>
      </c>
      <c r="R2600" s="103"/>
      <c r="S2600" s="102"/>
      <c r="T2600" s="102"/>
      <c r="U2600" s="102"/>
    </row>
    <row r="2601" s="93" customFormat="1" customHeight="1" spans="2:21">
      <c r="B2601" s="94"/>
      <c r="C2601" s="95"/>
      <c r="D2601" s="95"/>
      <c r="E2601" s="95"/>
      <c r="F2601" s="96"/>
      <c r="G2601" s="97"/>
      <c r="H2601" s="98"/>
      <c r="I2601" s="129" t="str">
        <f>IF(B2601="","",_xlfn.XLOOKUP(N2601,#REF!,#REF!))</f>
        <v/>
      </c>
      <c r="J2601" s="126" t="str">
        <f>IF(B2601="","",_xlfn.XLOOKUP(N2601,#REF!,冷暖工资表!B:B))</f>
        <v/>
      </c>
      <c r="K2601" s="126" t="str">
        <f t="shared" si="240"/>
        <v/>
      </c>
      <c r="L2601" s="126" t="str">
        <f t="shared" si="241"/>
        <v/>
      </c>
      <c r="M2601" s="126" t="str">
        <f>IF(Q2601="","",_xlfn.XLOOKUP(Q2601,立项!W:W,立项!H:H))</f>
        <v/>
      </c>
      <c r="N2601" s="130" t="str">
        <f t="shared" si="242"/>
        <v/>
      </c>
      <c r="O2601" s="130" t="str">
        <f t="shared" si="243"/>
        <v/>
      </c>
      <c r="P2601" s="131" t="str">
        <f t="shared" si="244"/>
        <v/>
      </c>
      <c r="Q2601" s="135" t="str">
        <f t="shared" si="245"/>
        <v/>
      </c>
      <c r="R2601" s="103"/>
      <c r="S2601" s="102"/>
      <c r="T2601" s="102"/>
      <c r="U2601" s="102"/>
    </row>
    <row r="2602" s="93" customFormat="1" customHeight="1" spans="2:21">
      <c r="B2602" s="94"/>
      <c r="C2602" s="95"/>
      <c r="D2602" s="95"/>
      <c r="E2602" s="95"/>
      <c r="F2602" s="96"/>
      <c r="G2602" s="97"/>
      <c r="H2602" s="98"/>
      <c r="I2602" s="129" t="str">
        <f>IF(B2602="","",_xlfn.XLOOKUP(N2602,#REF!,#REF!))</f>
        <v/>
      </c>
      <c r="J2602" s="126" t="str">
        <f>IF(B2602="","",_xlfn.XLOOKUP(N2602,#REF!,冷暖工资表!B:B))</f>
        <v/>
      </c>
      <c r="K2602" s="126" t="str">
        <f t="shared" si="240"/>
        <v/>
      </c>
      <c r="L2602" s="126" t="str">
        <f t="shared" si="241"/>
        <v/>
      </c>
      <c r="M2602" s="126" t="str">
        <f>IF(Q2602="","",_xlfn.XLOOKUP(Q2602,立项!W:W,立项!H:H))</f>
        <v/>
      </c>
      <c r="N2602" s="130" t="str">
        <f t="shared" si="242"/>
        <v/>
      </c>
      <c r="O2602" s="130" t="str">
        <f t="shared" si="243"/>
        <v/>
      </c>
      <c r="P2602" s="131" t="str">
        <f t="shared" si="244"/>
        <v/>
      </c>
      <c r="Q2602" s="135" t="str">
        <f t="shared" si="245"/>
        <v/>
      </c>
      <c r="R2602" s="103"/>
      <c r="S2602" s="102"/>
      <c r="T2602" s="102"/>
      <c r="U2602" s="102"/>
    </row>
    <row r="2603" s="93" customFormat="1" customHeight="1" spans="2:21">
      <c r="B2603" s="94"/>
      <c r="C2603" s="95"/>
      <c r="D2603" s="95"/>
      <c r="E2603" s="95"/>
      <c r="F2603" s="96"/>
      <c r="G2603" s="97"/>
      <c r="H2603" s="98"/>
      <c r="I2603" s="129" t="str">
        <f>IF(B2603="","",_xlfn.XLOOKUP(N2603,#REF!,#REF!))</f>
        <v/>
      </c>
      <c r="J2603" s="126" t="str">
        <f>IF(B2603="","",_xlfn.XLOOKUP(N2603,#REF!,冷暖工资表!B:B))</f>
        <v/>
      </c>
      <c r="K2603" s="126" t="str">
        <f t="shared" si="240"/>
        <v/>
      </c>
      <c r="L2603" s="126" t="str">
        <f t="shared" si="241"/>
        <v/>
      </c>
      <c r="M2603" s="126" t="str">
        <f>IF(Q2603="","",_xlfn.XLOOKUP(Q2603,立项!W:W,立项!H:H))</f>
        <v/>
      </c>
      <c r="N2603" s="130" t="str">
        <f t="shared" si="242"/>
        <v/>
      </c>
      <c r="O2603" s="130" t="str">
        <f t="shared" si="243"/>
        <v/>
      </c>
      <c r="P2603" s="131" t="str">
        <f t="shared" si="244"/>
        <v/>
      </c>
      <c r="Q2603" s="135" t="str">
        <f t="shared" si="245"/>
        <v/>
      </c>
      <c r="R2603" s="103"/>
      <c r="S2603" s="102"/>
      <c r="T2603" s="102"/>
      <c r="U2603" s="102"/>
    </row>
    <row r="2604" s="93" customFormat="1" customHeight="1" spans="2:21">
      <c r="B2604" s="94"/>
      <c r="C2604" s="95"/>
      <c r="D2604" s="95"/>
      <c r="E2604" s="95"/>
      <c r="F2604" s="96"/>
      <c r="G2604" s="97"/>
      <c r="H2604" s="98"/>
      <c r="I2604" s="129" t="str">
        <f>IF(B2604="","",_xlfn.XLOOKUP(N2604,#REF!,#REF!))</f>
        <v/>
      </c>
      <c r="J2604" s="126" t="str">
        <f>IF(B2604="","",_xlfn.XLOOKUP(N2604,#REF!,冷暖工资表!B:B))</f>
        <v/>
      </c>
      <c r="K2604" s="126" t="str">
        <f t="shared" si="240"/>
        <v/>
      </c>
      <c r="L2604" s="126" t="str">
        <f t="shared" si="241"/>
        <v/>
      </c>
      <c r="M2604" s="126" t="str">
        <f>IF(Q2604="","",_xlfn.XLOOKUP(Q2604,立项!W:W,立项!H:H))</f>
        <v/>
      </c>
      <c r="N2604" s="130" t="str">
        <f t="shared" si="242"/>
        <v/>
      </c>
      <c r="O2604" s="130" t="str">
        <f t="shared" si="243"/>
        <v/>
      </c>
      <c r="P2604" s="131" t="str">
        <f t="shared" si="244"/>
        <v/>
      </c>
      <c r="Q2604" s="135" t="str">
        <f t="shared" si="245"/>
        <v/>
      </c>
      <c r="R2604" s="103"/>
      <c r="S2604" s="102"/>
      <c r="T2604" s="102"/>
      <c r="U2604" s="102"/>
    </row>
    <row r="2605" s="93" customFormat="1" customHeight="1" spans="2:21">
      <c r="B2605" s="94"/>
      <c r="C2605" s="95"/>
      <c r="D2605" s="95"/>
      <c r="E2605" s="95"/>
      <c r="F2605" s="96"/>
      <c r="G2605" s="97"/>
      <c r="H2605" s="98"/>
      <c r="I2605" s="129" t="str">
        <f>IF(B2605="","",_xlfn.XLOOKUP(N2605,#REF!,#REF!))</f>
        <v/>
      </c>
      <c r="J2605" s="126" t="str">
        <f>IF(B2605="","",_xlfn.XLOOKUP(N2605,#REF!,冷暖工资表!B:B))</f>
        <v/>
      </c>
      <c r="K2605" s="126" t="str">
        <f t="shared" si="240"/>
        <v/>
      </c>
      <c r="L2605" s="126" t="str">
        <f t="shared" si="241"/>
        <v/>
      </c>
      <c r="M2605" s="126" t="str">
        <f>IF(Q2605="","",_xlfn.XLOOKUP(Q2605,立项!W:W,立项!H:H))</f>
        <v/>
      </c>
      <c r="N2605" s="130" t="str">
        <f t="shared" si="242"/>
        <v/>
      </c>
      <c r="O2605" s="130" t="str">
        <f t="shared" si="243"/>
        <v/>
      </c>
      <c r="P2605" s="131" t="str">
        <f t="shared" si="244"/>
        <v/>
      </c>
      <c r="Q2605" s="135" t="str">
        <f t="shared" si="245"/>
        <v/>
      </c>
      <c r="R2605" s="103"/>
      <c r="S2605" s="102"/>
      <c r="T2605" s="102"/>
      <c r="U2605" s="102"/>
    </row>
    <row r="2606" s="93" customFormat="1" customHeight="1" spans="2:21">
      <c r="B2606" s="94"/>
      <c r="C2606" s="95"/>
      <c r="D2606" s="95"/>
      <c r="E2606" s="95"/>
      <c r="F2606" s="96"/>
      <c r="G2606" s="97"/>
      <c r="H2606" s="98"/>
      <c r="I2606" s="129" t="str">
        <f>IF(B2606="","",_xlfn.XLOOKUP(N2606,#REF!,#REF!))</f>
        <v/>
      </c>
      <c r="J2606" s="126" t="str">
        <f>IF(B2606="","",_xlfn.XLOOKUP(N2606,#REF!,冷暖工资表!B:B))</f>
        <v/>
      </c>
      <c r="K2606" s="126" t="str">
        <f t="shared" si="240"/>
        <v/>
      </c>
      <c r="L2606" s="126" t="str">
        <f t="shared" si="241"/>
        <v/>
      </c>
      <c r="M2606" s="126" t="str">
        <f>IF(Q2606="","",_xlfn.XLOOKUP(Q2606,立项!W:W,立项!H:H))</f>
        <v/>
      </c>
      <c r="N2606" s="130" t="str">
        <f t="shared" si="242"/>
        <v/>
      </c>
      <c r="O2606" s="130" t="str">
        <f t="shared" si="243"/>
        <v/>
      </c>
      <c r="P2606" s="131" t="str">
        <f t="shared" si="244"/>
        <v/>
      </c>
      <c r="Q2606" s="135" t="str">
        <f t="shared" si="245"/>
        <v/>
      </c>
      <c r="R2606" s="103"/>
      <c r="S2606" s="102"/>
      <c r="T2606" s="102"/>
      <c r="U2606" s="102"/>
    </row>
    <row r="2607" s="93" customFormat="1" customHeight="1" spans="2:21">
      <c r="B2607" s="94"/>
      <c r="C2607" s="95"/>
      <c r="D2607" s="95"/>
      <c r="E2607" s="95"/>
      <c r="F2607" s="96"/>
      <c r="G2607" s="97"/>
      <c r="H2607" s="98"/>
      <c r="I2607" s="129" t="str">
        <f>IF(B2607="","",_xlfn.XLOOKUP(N2607,#REF!,#REF!))</f>
        <v/>
      </c>
      <c r="J2607" s="126" t="str">
        <f>IF(B2607="","",_xlfn.XLOOKUP(N2607,#REF!,冷暖工资表!B:B))</f>
        <v/>
      </c>
      <c r="K2607" s="126" t="str">
        <f t="shared" si="240"/>
        <v/>
      </c>
      <c r="L2607" s="126" t="str">
        <f t="shared" si="241"/>
        <v/>
      </c>
      <c r="M2607" s="126" t="str">
        <f>IF(Q2607="","",_xlfn.XLOOKUP(Q2607,立项!W:W,立项!H:H))</f>
        <v/>
      </c>
      <c r="N2607" s="130" t="str">
        <f t="shared" si="242"/>
        <v/>
      </c>
      <c r="O2607" s="130" t="str">
        <f t="shared" si="243"/>
        <v/>
      </c>
      <c r="P2607" s="131" t="str">
        <f t="shared" si="244"/>
        <v/>
      </c>
      <c r="Q2607" s="135" t="str">
        <f t="shared" si="245"/>
        <v/>
      </c>
      <c r="R2607" s="103"/>
      <c r="S2607" s="102"/>
      <c r="T2607" s="102"/>
      <c r="U2607" s="102"/>
    </row>
    <row r="2608" s="93" customFormat="1" customHeight="1" spans="2:21">
      <c r="B2608" s="94"/>
      <c r="C2608" s="95"/>
      <c r="D2608" s="95"/>
      <c r="E2608" s="95"/>
      <c r="F2608" s="96"/>
      <c r="G2608" s="97"/>
      <c r="H2608" s="98"/>
      <c r="I2608" s="129" t="str">
        <f>IF(B2608="","",_xlfn.XLOOKUP(N2608,#REF!,#REF!))</f>
        <v/>
      </c>
      <c r="J2608" s="126" t="str">
        <f>IF(B2608="","",_xlfn.XLOOKUP(N2608,#REF!,冷暖工资表!B:B))</f>
        <v/>
      </c>
      <c r="K2608" s="126" t="str">
        <f t="shared" si="240"/>
        <v/>
      </c>
      <c r="L2608" s="126" t="str">
        <f t="shared" si="241"/>
        <v/>
      </c>
      <c r="M2608" s="126" t="str">
        <f>IF(Q2608="","",_xlfn.XLOOKUP(Q2608,立项!W:W,立项!H:H))</f>
        <v/>
      </c>
      <c r="N2608" s="130" t="str">
        <f t="shared" si="242"/>
        <v/>
      </c>
      <c r="O2608" s="130" t="str">
        <f t="shared" si="243"/>
        <v/>
      </c>
      <c r="P2608" s="131" t="str">
        <f t="shared" si="244"/>
        <v/>
      </c>
      <c r="Q2608" s="135" t="str">
        <f t="shared" si="245"/>
        <v/>
      </c>
      <c r="R2608" s="103"/>
      <c r="S2608" s="102"/>
      <c r="T2608" s="102"/>
      <c r="U2608" s="102"/>
    </row>
    <row r="2609" s="93" customFormat="1" customHeight="1" spans="2:21">
      <c r="B2609" s="94"/>
      <c r="C2609" s="95"/>
      <c r="D2609" s="95"/>
      <c r="E2609" s="95"/>
      <c r="F2609" s="96"/>
      <c r="G2609" s="97"/>
      <c r="H2609" s="98"/>
      <c r="I2609" s="129" t="str">
        <f>IF(B2609="","",_xlfn.XLOOKUP(N2609,#REF!,#REF!))</f>
        <v/>
      </c>
      <c r="J2609" s="126" t="str">
        <f>IF(B2609="","",_xlfn.XLOOKUP(N2609,#REF!,冷暖工资表!B:B))</f>
        <v/>
      </c>
      <c r="K2609" s="126" t="str">
        <f t="shared" si="240"/>
        <v/>
      </c>
      <c r="L2609" s="126" t="str">
        <f t="shared" si="241"/>
        <v/>
      </c>
      <c r="M2609" s="126" t="str">
        <f>IF(Q2609="","",_xlfn.XLOOKUP(Q2609,立项!W:W,立项!H:H))</f>
        <v/>
      </c>
      <c r="N2609" s="130" t="str">
        <f t="shared" si="242"/>
        <v/>
      </c>
      <c r="O2609" s="130" t="str">
        <f t="shared" si="243"/>
        <v/>
      </c>
      <c r="P2609" s="131" t="str">
        <f t="shared" si="244"/>
        <v/>
      </c>
      <c r="Q2609" s="135" t="str">
        <f t="shared" si="245"/>
        <v/>
      </c>
      <c r="R2609" s="103"/>
      <c r="S2609" s="102"/>
      <c r="T2609" s="102"/>
      <c r="U2609" s="102"/>
    </row>
    <row r="2610" s="93" customFormat="1" customHeight="1" spans="2:21">
      <c r="B2610" s="94"/>
      <c r="C2610" s="95"/>
      <c r="D2610" s="95"/>
      <c r="E2610" s="95"/>
      <c r="F2610" s="96"/>
      <c r="G2610" s="97"/>
      <c r="H2610" s="98"/>
      <c r="I2610" s="129" t="str">
        <f>IF(B2610="","",_xlfn.XLOOKUP(N2610,#REF!,#REF!))</f>
        <v/>
      </c>
      <c r="J2610" s="126" t="str">
        <f>IF(B2610="","",_xlfn.XLOOKUP(N2610,#REF!,冷暖工资表!B:B))</f>
        <v/>
      </c>
      <c r="K2610" s="126" t="str">
        <f t="shared" si="240"/>
        <v/>
      </c>
      <c r="L2610" s="126" t="str">
        <f t="shared" si="241"/>
        <v/>
      </c>
      <c r="M2610" s="126" t="str">
        <f>IF(Q2610="","",_xlfn.XLOOKUP(Q2610,立项!W:W,立项!H:H))</f>
        <v/>
      </c>
      <c r="N2610" s="130" t="str">
        <f t="shared" si="242"/>
        <v/>
      </c>
      <c r="O2610" s="130" t="str">
        <f t="shared" si="243"/>
        <v/>
      </c>
      <c r="P2610" s="131" t="str">
        <f t="shared" si="244"/>
        <v/>
      </c>
      <c r="Q2610" s="135" t="str">
        <f t="shared" si="245"/>
        <v/>
      </c>
      <c r="R2610" s="103"/>
      <c r="S2610" s="102"/>
      <c r="T2610" s="102"/>
      <c r="U2610" s="102"/>
    </row>
    <row r="2611" s="93" customFormat="1" customHeight="1" spans="2:21">
      <c r="B2611" s="94"/>
      <c r="C2611" s="95"/>
      <c r="D2611" s="95"/>
      <c r="E2611" s="95"/>
      <c r="F2611" s="96"/>
      <c r="G2611" s="97"/>
      <c r="H2611" s="98"/>
      <c r="I2611" s="129" t="str">
        <f>IF(B2611="","",_xlfn.XLOOKUP(N2611,#REF!,#REF!))</f>
        <v/>
      </c>
      <c r="J2611" s="126" t="str">
        <f>IF(B2611="","",_xlfn.XLOOKUP(N2611,#REF!,冷暖工资表!B:B))</f>
        <v/>
      </c>
      <c r="K2611" s="126" t="str">
        <f t="shared" si="240"/>
        <v/>
      </c>
      <c r="L2611" s="126" t="str">
        <f t="shared" si="241"/>
        <v/>
      </c>
      <c r="M2611" s="126" t="str">
        <f>IF(Q2611="","",_xlfn.XLOOKUP(Q2611,立项!W:W,立项!H:H))</f>
        <v/>
      </c>
      <c r="N2611" s="130" t="str">
        <f t="shared" si="242"/>
        <v/>
      </c>
      <c r="O2611" s="130" t="str">
        <f t="shared" si="243"/>
        <v/>
      </c>
      <c r="P2611" s="131" t="str">
        <f t="shared" si="244"/>
        <v/>
      </c>
      <c r="Q2611" s="135" t="str">
        <f t="shared" si="245"/>
        <v/>
      </c>
      <c r="R2611" s="103"/>
      <c r="S2611" s="102"/>
      <c r="T2611" s="102"/>
      <c r="U2611" s="102"/>
    </row>
    <row r="2612" s="93" customFormat="1" customHeight="1" spans="2:21">
      <c r="B2612" s="94"/>
      <c r="C2612" s="95"/>
      <c r="D2612" s="95"/>
      <c r="E2612" s="95"/>
      <c r="F2612" s="96"/>
      <c r="G2612" s="97"/>
      <c r="H2612" s="98"/>
      <c r="I2612" s="129" t="str">
        <f>IF(B2612="","",_xlfn.XLOOKUP(N2612,#REF!,#REF!))</f>
        <v/>
      </c>
      <c r="J2612" s="126" t="str">
        <f>IF(B2612="","",_xlfn.XLOOKUP(N2612,#REF!,冷暖工资表!B:B))</f>
        <v/>
      </c>
      <c r="K2612" s="126" t="str">
        <f t="shared" si="240"/>
        <v/>
      </c>
      <c r="L2612" s="126" t="str">
        <f t="shared" si="241"/>
        <v/>
      </c>
      <c r="M2612" s="126" t="str">
        <f>IF(Q2612="","",_xlfn.XLOOKUP(Q2612,立项!W:W,立项!H:H))</f>
        <v/>
      </c>
      <c r="N2612" s="130" t="str">
        <f t="shared" si="242"/>
        <v/>
      </c>
      <c r="O2612" s="130" t="str">
        <f t="shared" si="243"/>
        <v/>
      </c>
      <c r="P2612" s="131" t="str">
        <f t="shared" si="244"/>
        <v/>
      </c>
      <c r="Q2612" s="135" t="str">
        <f t="shared" si="245"/>
        <v/>
      </c>
      <c r="R2612" s="103"/>
      <c r="S2612" s="102"/>
      <c r="T2612" s="102"/>
      <c r="U2612" s="102"/>
    </row>
    <row r="2613" s="93" customFormat="1" customHeight="1" spans="2:21">
      <c r="B2613" s="94"/>
      <c r="C2613" s="95"/>
      <c r="D2613" s="95"/>
      <c r="E2613" s="95"/>
      <c r="F2613" s="96"/>
      <c r="G2613" s="97"/>
      <c r="H2613" s="98"/>
      <c r="I2613" s="129" t="str">
        <f>IF(B2613="","",_xlfn.XLOOKUP(N2613,#REF!,#REF!))</f>
        <v/>
      </c>
      <c r="J2613" s="126" t="str">
        <f>IF(B2613="","",_xlfn.XLOOKUP(N2613,#REF!,冷暖工资表!B:B))</f>
        <v/>
      </c>
      <c r="K2613" s="126" t="str">
        <f t="shared" si="240"/>
        <v/>
      </c>
      <c r="L2613" s="126" t="str">
        <f t="shared" si="241"/>
        <v/>
      </c>
      <c r="M2613" s="126" t="str">
        <f>IF(Q2613="","",_xlfn.XLOOKUP(Q2613,立项!W:W,立项!H:H))</f>
        <v/>
      </c>
      <c r="N2613" s="130" t="str">
        <f t="shared" si="242"/>
        <v/>
      </c>
      <c r="O2613" s="130" t="str">
        <f t="shared" si="243"/>
        <v/>
      </c>
      <c r="P2613" s="131" t="str">
        <f t="shared" si="244"/>
        <v/>
      </c>
      <c r="Q2613" s="135" t="str">
        <f t="shared" si="245"/>
        <v/>
      </c>
      <c r="R2613" s="103"/>
      <c r="S2613" s="102"/>
      <c r="T2613" s="102"/>
      <c r="U2613" s="102"/>
    </row>
    <row r="2614" s="93" customFormat="1" customHeight="1" spans="2:21">
      <c r="B2614" s="94"/>
      <c r="C2614" s="95"/>
      <c r="D2614" s="95"/>
      <c r="E2614" s="95"/>
      <c r="F2614" s="96"/>
      <c r="G2614" s="97"/>
      <c r="H2614" s="98"/>
      <c r="I2614" s="129" t="str">
        <f>IF(B2614="","",_xlfn.XLOOKUP(N2614,#REF!,#REF!))</f>
        <v/>
      </c>
      <c r="J2614" s="126" t="str">
        <f>IF(B2614="","",_xlfn.XLOOKUP(N2614,#REF!,冷暖工资表!B:B))</f>
        <v/>
      </c>
      <c r="K2614" s="126" t="str">
        <f t="shared" si="240"/>
        <v/>
      </c>
      <c r="L2614" s="126" t="str">
        <f t="shared" si="241"/>
        <v/>
      </c>
      <c r="M2614" s="126" t="str">
        <f>IF(Q2614="","",_xlfn.XLOOKUP(Q2614,立项!W:W,立项!H:H))</f>
        <v/>
      </c>
      <c r="N2614" s="130" t="str">
        <f t="shared" si="242"/>
        <v/>
      </c>
      <c r="O2614" s="130" t="str">
        <f t="shared" si="243"/>
        <v/>
      </c>
      <c r="P2614" s="131" t="str">
        <f t="shared" si="244"/>
        <v/>
      </c>
      <c r="Q2614" s="135" t="str">
        <f t="shared" si="245"/>
        <v/>
      </c>
      <c r="R2614" s="103"/>
      <c r="S2614" s="102"/>
      <c r="T2614" s="102"/>
      <c r="U2614" s="102"/>
    </row>
    <row r="2615" s="93" customFormat="1" customHeight="1" spans="2:21">
      <c r="B2615" s="94"/>
      <c r="C2615" s="95"/>
      <c r="D2615" s="95"/>
      <c r="E2615" s="95"/>
      <c r="F2615" s="96"/>
      <c r="G2615" s="97"/>
      <c r="H2615" s="98"/>
      <c r="I2615" s="129" t="str">
        <f>IF(B2615="","",_xlfn.XLOOKUP(N2615,#REF!,#REF!))</f>
        <v/>
      </c>
      <c r="J2615" s="126" t="str">
        <f>IF(B2615="","",_xlfn.XLOOKUP(N2615,#REF!,冷暖工资表!B:B))</f>
        <v/>
      </c>
      <c r="K2615" s="126" t="str">
        <f t="shared" si="240"/>
        <v/>
      </c>
      <c r="L2615" s="126" t="str">
        <f t="shared" si="241"/>
        <v/>
      </c>
      <c r="M2615" s="126" t="str">
        <f>IF(Q2615="","",_xlfn.XLOOKUP(Q2615,立项!W:W,立项!H:H))</f>
        <v/>
      </c>
      <c r="N2615" s="130" t="str">
        <f t="shared" si="242"/>
        <v/>
      </c>
      <c r="O2615" s="130" t="str">
        <f t="shared" si="243"/>
        <v/>
      </c>
      <c r="P2615" s="131" t="str">
        <f t="shared" si="244"/>
        <v/>
      </c>
      <c r="Q2615" s="135" t="str">
        <f t="shared" si="245"/>
        <v/>
      </c>
      <c r="R2615" s="103"/>
      <c r="S2615" s="102"/>
      <c r="T2615" s="102"/>
      <c r="U2615" s="102"/>
    </row>
    <row r="2616" s="93" customFormat="1" customHeight="1" spans="2:21">
      <c r="B2616" s="94"/>
      <c r="C2616" s="95"/>
      <c r="D2616" s="95"/>
      <c r="E2616" s="95"/>
      <c r="F2616" s="96"/>
      <c r="G2616" s="97"/>
      <c r="H2616" s="98"/>
      <c r="I2616" s="129" t="str">
        <f>IF(B2616="","",_xlfn.XLOOKUP(N2616,#REF!,#REF!))</f>
        <v/>
      </c>
      <c r="J2616" s="126" t="str">
        <f>IF(B2616="","",_xlfn.XLOOKUP(N2616,#REF!,冷暖工资表!B:B))</f>
        <v/>
      </c>
      <c r="K2616" s="126" t="str">
        <f t="shared" si="240"/>
        <v/>
      </c>
      <c r="L2616" s="126" t="str">
        <f t="shared" si="241"/>
        <v/>
      </c>
      <c r="M2616" s="126" t="str">
        <f>IF(Q2616="","",_xlfn.XLOOKUP(Q2616,立项!W:W,立项!H:H))</f>
        <v/>
      </c>
      <c r="N2616" s="130" t="str">
        <f t="shared" si="242"/>
        <v/>
      </c>
      <c r="O2616" s="130" t="str">
        <f t="shared" si="243"/>
        <v/>
      </c>
      <c r="P2616" s="131" t="str">
        <f t="shared" si="244"/>
        <v/>
      </c>
      <c r="Q2616" s="135" t="str">
        <f t="shared" si="245"/>
        <v/>
      </c>
      <c r="R2616" s="103"/>
      <c r="S2616" s="102"/>
      <c r="T2616" s="102"/>
      <c r="U2616" s="102"/>
    </row>
    <row r="2617" s="93" customFormat="1" customHeight="1" spans="2:21">
      <c r="B2617" s="94"/>
      <c r="C2617" s="95"/>
      <c r="D2617" s="95"/>
      <c r="E2617" s="95"/>
      <c r="F2617" s="96"/>
      <c r="G2617" s="97"/>
      <c r="H2617" s="98"/>
      <c r="I2617" s="129" t="str">
        <f>IF(B2617="","",_xlfn.XLOOKUP(N2617,#REF!,#REF!))</f>
        <v/>
      </c>
      <c r="J2617" s="126" t="str">
        <f>IF(B2617="","",_xlfn.XLOOKUP(N2617,#REF!,冷暖工资表!B:B))</f>
        <v/>
      </c>
      <c r="K2617" s="126" t="str">
        <f t="shared" si="240"/>
        <v/>
      </c>
      <c r="L2617" s="126" t="str">
        <f t="shared" si="241"/>
        <v/>
      </c>
      <c r="M2617" s="126" t="str">
        <f>IF(Q2617="","",_xlfn.XLOOKUP(Q2617,立项!W:W,立项!H:H))</f>
        <v/>
      </c>
      <c r="N2617" s="130" t="str">
        <f t="shared" si="242"/>
        <v/>
      </c>
      <c r="O2617" s="130" t="str">
        <f t="shared" si="243"/>
        <v/>
      </c>
      <c r="P2617" s="131" t="str">
        <f t="shared" si="244"/>
        <v/>
      </c>
      <c r="Q2617" s="135" t="str">
        <f t="shared" si="245"/>
        <v/>
      </c>
      <c r="R2617" s="103"/>
      <c r="S2617" s="102"/>
      <c r="T2617" s="102"/>
      <c r="U2617" s="102"/>
    </row>
    <row r="2618" s="93" customFormat="1" customHeight="1" spans="2:21">
      <c r="B2618" s="94"/>
      <c r="C2618" s="95"/>
      <c r="D2618" s="95"/>
      <c r="E2618" s="95"/>
      <c r="F2618" s="96"/>
      <c r="G2618" s="97"/>
      <c r="H2618" s="98"/>
      <c r="I2618" s="129" t="str">
        <f>IF(B2618="","",_xlfn.XLOOKUP(N2618,#REF!,#REF!))</f>
        <v/>
      </c>
      <c r="J2618" s="126" t="str">
        <f>IF(B2618="","",_xlfn.XLOOKUP(N2618,#REF!,冷暖工资表!B:B))</f>
        <v/>
      </c>
      <c r="K2618" s="126" t="str">
        <f t="shared" si="240"/>
        <v/>
      </c>
      <c r="L2618" s="126" t="str">
        <f t="shared" si="241"/>
        <v/>
      </c>
      <c r="M2618" s="126" t="str">
        <f>IF(Q2618="","",_xlfn.XLOOKUP(Q2618,立项!W:W,立项!H:H))</f>
        <v/>
      </c>
      <c r="N2618" s="130" t="str">
        <f t="shared" si="242"/>
        <v/>
      </c>
      <c r="O2618" s="130" t="str">
        <f t="shared" si="243"/>
        <v/>
      </c>
      <c r="P2618" s="131" t="str">
        <f t="shared" si="244"/>
        <v/>
      </c>
      <c r="Q2618" s="135" t="str">
        <f t="shared" si="245"/>
        <v/>
      </c>
      <c r="R2618" s="103"/>
      <c r="S2618" s="102"/>
      <c r="T2618" s="102"/>
      <c r="U2618" s="102"/>
    </row>
    <row r="2619" s="93" customFormat="1" customHeight="1" spans="2:21">
      <c r="B2619" s="94"/>
      <c r="C2619" s="95"/>
      <c r="D2619" s="95"/>
      <c r="E2619" s="95"/>
      <c r="F2619" s="96"/>
      <c r="G2619" s="97"/>
      <c r="H2619" s="98"/>
      <c r="I2619" s="129" t="str">
        <f>IF(B2619="","",_xlfn.XLOOKUP(N2619,#REF!,#REF!))</f>
        <v/>
      </c>
      <c r="J2619" s="126" t="str">
        <f>IF(B2619="","",_xlfn.XLOOKUP(N2619,#REF!,冷暖工资表!B:B))</f>
        <v/>
      </c>
      <c r="K2619" s="126" t="str">
        <f t="shared" si="240"/>
        <v/>
      </c>
      <c r="L2619" s="126" t="str">
        <f t="shared" si="241"/>
        <v/>
      </c>
      <c r="M2619" s="126" t="str">
        <f>IF(Q2619="","",_xlfn.XLOOKUP(Q2619,立项!W:W,立项!H:H))</f>
        <v/>
      </c>
      <c r="N2619" s="130" t="str">
        <f t="shared" si="242"/>
        <v/>
      </c>
      <c r="O2619" s="130" t="str">
        <f t="shared" si="243"/>
        <v/>
      </c>
      <c r="P2619" s="131" t="str">
        <f t="shared" si="244"/>
        <v/>
      </c>
      <c r="Q2619" s="135" t="str">
        <f t="shared" si="245"/>
        <v/>
      </c>
      <c r="R2619" s="103"/>
      <c r="S2619" s="102"/>
      <c r="T2619" s="102"/>
      <c r="U2619" s="102"/>
    </row>
    <row r="2620" s="93" customFormat="1" customHeight="1" spans="2:21">
      <c r="B2620" s="94"/>
      <c r="C2620" s="95"/>
      <c r="D2620" s="95"/>
      <c r="E2620" s="95"/>
      <c r="F2620" s="96"/>
      <c r="G2620" s="97"/>
      <c r="H2620" s="98"/>
      <c r="I2620" s="129" t="str">
        <f>IF(B2620="","",_xlfn.XLOOKUP(N2620,#REF!,#REF!))</f>
        <v/>
      </c>
      <c r="J2620" s="126" t="str">
        <f>IF(B2620="","",_xlfn.XLOOKUP(N2620,#REF!,冷暖工资表!B:B))</f>
        <v/>
      </c>
      <c r="K2620" s="126" t="str">
        <f t="shared" si="240"/>
        <v/>
      </c>
      <c r="L2620" s="126" t="str">
        <f t="shared" si="241"/>
        <v/>
      </c>
      <c r="M2620" s="126" t="str">
        <f>IF(Q2620="","",_xlfn.XLOOKUP(Q2620,立项!W:W,立项!H:H))</f>
        <v/>
      </c>
      <c r="N2620" s="130" t="str">
        <f t="shared" si="242"/>
        <v/>
      </c>
      <c r="O2620" s="130" t="str">
        <f t="shared" si="243"/>
        <v/>
      </c>
      <c r="P2620" s="131" t="str">
        <f t="shared" si="244"/>
        <v/>
      </c>
      <c r="Q2620" s="135" t="str">
        <f t="shared" si="245"/>
        <v/>
      </c>
      <c r="R2620" s="103"/>
      <c r="S2620" s="102"/>
      <c r="T2620" s="102"/>
      <c r="U2620" s="102"/>
    </row>
    <row r="2621" s="93" customFormat="1" customHeight="1" spans="2:21">
      <c r="B2621" s="94"/>
      <c r="C2621" s="95"/>
      <c r="D2621" s="95"/>
      <c r="E2621" s="95"/>
      <c r="F2621" s="96"/>
      <c r="G2621" s="97"/>
      <c r="H2621" s="98"/>
      <c r="I2621" s="129" t="str">
        <f>IF(B2621="","",_xlfn.XLOOKUP(N2621,#REF!,#REF!))</f>
        <v/>
      </c>
      <c r="J2621" s="126" t="str">
        <f>IF(B2621="","",_xlfn.XLOOKUP(N2621,#REF!,冷暖工资表!B:B))</f>
        <v/>
      </c>
      <c r="K2621" s="126" t="str">
        <f t="shared" si="240"/>
        <v/>
      </c>
      <c r="L2621" s="126" t="str">
        <f t="shared" si="241"/>
        <v/>
      </c>
      <c r="M2621" s="126" t="str">
        <f>IF(Q2621="","",_xlfn.XLOOKUP(Q2621,立项!W:W,立项!H:H))</f>
        <v/>
      </c>
      <c r="N2621" s="130" t="str">
        <f t="shared" si="242"/>
        <v/>
      </c>
      <c r="O2621" s="130" t="str">
        <f t="shared" si="243"/>
        <v/>
      </c>
      <c r="P2621" s="131" t="str">
        <f t="shared" si="244"/>
        <v/>
      </c>
      <c r="Q2621" s="135" t="str">
        <f t="shared" si="245"/>
        <v/>
      </c>
      <c r="R2621" s="103"/>
      <c r="S2621" s="102"/>
      <c r="T2621" s="102"/>
      <c r="U2621" s="102"/>
    </row>
    <row r="2622" s="93" customFormat="1" customHeight="1" spans="2:21">
      <c r="B2622" s="94"/>
      <c r="C2622" s="95"/>
      <c r="D2622" s="95"/>
      <c r="E2622" s="95"/>
      <c r="F2622" s="96"/>
      <c r="G2622" s="97"/>
      <c r="H2622" s="98"/>
      <c r="I2622" s="129" t="str">
        <f>IF(B2622="","",_xlfn.XLOOKUP(N2622,#REF!,#REF!))</f>
        <v/>
      </c>
      <c r="J2622" s="126" t="str">
        <f>IF(B2622="","",_xlfn.XLOOKUP(N2622,#REF!,冷暖工资表!B:B))</f>
        <v/>
      </c>
      <c r="K2622" s="126" t="str">
        <f t="shared" si="240"/>
        <v/>
      </c>
      <c r="L2622" s="126" t="str">
        <f t="shared" si="241"/>
        <v/>
      </c>
      <c r="M2622" s="126" t="str">
        <f>IF(Q2622="","",_xlfn.XLOOKUP(Q2622,立项!W:W,立项!H:H))</f>
        <v/>
      </c>
      <c r="N2622" s="130" t="str">
        <f t="shared" si="242"/>
        <v/>
      </c>
      <c r="O2622" s="130" t="str">
        <f t="shared" si="243"/>
        <v/>
      </c>
      <c r="P2622" s="131" t="str">
        <f t="shared" si="244"/>
        <v/>
      </c>
      <c r="Q2622" s="135" t="str">
        <f t="shared" si="245"/>
        <v/>
      </c>
      <c r="R2622" s="103"/>
      <c r="S2622" s="102"/>
      <c r="T2622" s="102"/>
      <c r="U2622" s="102"/>
    </row>
    <row r="2623" s="93" customFormat="1" customHeight="1" spans="2:21">
      <c r="B2623" s="94"/>
      <c r="C2623" s="95"/>
      <c r="D2623" s="95"/>
      <c r="E2623" s="95"/>
      <c r="F2623" s="96"/>
      <c r="G2623" s="97"/>
      <c r="H2623" s="98"/>
      <c r="I2623" s="129" t="str">
        <f>IF(B2623="","",_xlfn.XLOOKUP(N2623,#REF!,#REF!))</f>
        <v/>
      </c>
      <c r="J2623" s="126" t="str">
        <f>IF(B2623="","",_xlfn.XLOOKUP(N2623,#REF!,冷暖工资表!B:B))</f>
        <v/>
      </c>
      <c r="K2623" s="126" t="str">
        <f t="shared" si="240"/>
        <v/>
      </c>
      <c r="L2623" s="126" t="str">
        <f t="shared" si="241"/>
        <v/>
      </c>
      <c r="M2623" s="126" t="str">
        <f>IF(Q2623="","",_xlfn.XLOOKUP(Q2623,立项!W:W,立项!H:H))</f>
        <v/>
      </c>
      <c r="N2623" s="130" t="str">
        <f t="shared" si="242"/>
        <v/>
      </c>
      <c r="O2623" s="130" t="str">
        <f t="shared" si="243"/>
        <v/>
      </c>
      <c r="P2623" s="131" t="str">
        <f t="shared" si="244"/>
        <v/>
      </c>
      <c r="Q2623" s="135" t="str">
        <f t="shared" si="245"/>
        <v/>
      </c>
      <c r="R2623" s="103"/>
      <c r="S2623" s="102"/>
      <c r="T2623" s="102"/>
      <c r="U2623" s="102"/>
    </row>
    <row r="2624" s="93" customFormat="1" customHeight="1" spans="2:21">
      <c r="B2624" s="94"/>
      <c r="C2624" s="95"/>
      <c r="D2624" s="95"/>
      <c r="E2624" s="95"/>
      <c r="F2624" s="96"/>
      <c r="G2624" s="97"/>
      <c r="H2624" s="98"/>
      <c r="I2624" s="129" t="str">
        <f>IF(B2624="","",_xlfn.XLOOKUP(N2624,#REF!,#REF!))</f>
        <v/>
      </c>
      <c r="J2624" s="126" t="str">
        <f>IF(B2624="","",_xlfn.XLOOKUP(N2624,#REF!,冷暖工资表!B:B))</f>
        <v/>
      </c>
      <c r="K2624" s="126" t="str">
        <f t="shared" si="240"/>
        <v/>
      </c>
      <c r="L2624" s="126" t="str">
        <f t="shared" si="241"/>
        <v/>
      </c>
      <c r="M2624" s="126" t="str">
        <f>IF(Q2624="","",_xlfn.XLOOKUP(Q2624,立项!W:W,立项!H:H))</f>
        <v/>
      </c>
      <c r="N2624" s="130" t="str">
        <f t="shared" si="242"/>
        <v/>
      </c>
      <c r="O2624" s="130" t="str">
        <f t="shared" si="243"/>
        <v/>
      </c>
      <c r="P2624" s="131" t="str">
        <f t="shared" si="244"/>
        <v/>
      </c>
      <c r="Q2624" s="135" t="str">
        <f t="shared" si="245"/>
        <v/>
      </c>
      <c r="R2624" s="103"/>
      <c r="S2624" s="102"/>
      <c r="T2624" s="102"/>
      <c r="U2624" s="102"/>
    </row>
    <row r="2625" s="93" customFormat="1" customHeight="1" spans="2:21">
      <c r="B2625" s="94"/>
      <c r="C2625" s="95"/>
      <c r="D2625" s="95"/>
      <c r="E2625" s="95"/>
      <c r="F2625" s="96"/>
      <c r="G2625" s="97"/>
      <c r="H2625" s="98"/>
      <c r="I2625" s="129" t="str">
        <f>IF(B2625="","",_xlfn.XLOOKUP(N2625,#REF!,#REF!))</f>
        <v/>
      </c>
      <c r="J2625" s="126" t="str">
        <f>IF(B2625="","",_xlfn.XLOOKUP(N2625,#REF!,冷暖工资表!B:B))</f>
        <v/>
      </c>
      <c r="K2625" s="126" t="str">
        <f t="shared" si="240"/>
        <v/>
      </c>
      <c r="L2625" s="126" t="str">
        <f t="shared" si="241"/>
        <v/>
      </c>
      <c r="M2625" s="126" t="str">
        <f>IF(Q2625="","",_xlfn.XLOOKUP(Q2625,立项!W:W,立项!H:H))</f>
        <v/>
      </c>
      <c r="N2625" s="130" t="str">
        <f t="shared" si="242"/>
        <v/>
      </c>
      <c r="O2625" s="130" t="str">
        <f t="shared" si="243"/>
        <v/>
      </c>
      <c r="P2625" s="131" t="str">
        <f t="shared" si="244"/>
        <v/>
      </c>
      <c r="Q2625" s="135" t="str">
        <f t="shared" si="245"/>
        <v/>
      </c>
      <c r="R2625" s="103"/>
      <c r="S2625" s="102"/>
      <c r="T2625" s="102"/>
      <c r="U2625" s="102"/>
    </row>
    <row r="2626" s="93" customFormat="1" customHeight="1" spans="2:21">
      <c r="B2626" s="94"/>
      <c r="C2626" s="95"/>
      <c r="D2626" s="95"/>
      <c r="E2626" s="95"/>
      <c r="F2626" s="96"/>
      <c r="G2626" s="97"/>
      <c r="H2626" s="98"/>
      <c r="I2626" s="129" t="str">
        <f>IF(B2626="","",_xlfn.XLOOKUP(N2626,#REF!,#REF!))</f>
        <v/>
      </c>
      <c r="J2626" s="126" t="str">
        <f>IF(B2626="","",_xlfn.XLOOKUP(N2626,#REF!,冷暖工资表!B:B))</f>
        <v/>
      </c>
      <c r="K2626" s="126" t="str">
        <f t="shared" ref="K2626:K2689" si="246">IF(F2626="","",F2626-L2626)</f>
        <v/>
      </c>
      <c r="L2626" s="126" t="str">
        <f t="shared" ref="L2626:L2689" si="247">IF(F2626="","",F2626*G2626/(1+G2626))</f>
        <v/>
      </c>
      <c r="M2626" s="126" t="str">
        <f>IF(Q2626="","",_xlfn.XLOOKUP(Q2626,立项!W:W,立项!H:H))</f>
        <v/>
      </c>
      <c r="N2626" s="130" t="str">
        <f t="shared" ref="N2626:N2689" si="248">IF(H2626="","",LEFT(B2626,7))</f>
        <v/>
      </c>
      <c r="O2626" s="130" t="str">
        <f t="shared" ref="O2626:O2689" si="249">IF(H2626="","",MONTH(H2626))</f>
        <v/>
      </c>
      <c r="P2626" s="131" t="str">
        <f t="shared" ref="P2626:P2689" si="250">IF(H2626="","",DAY(H2626))</f>
        <v/>
      </c>
      <c r="Q2626" s="135" t="str">
        <f t="shared" ref="Q2626:Q2689" si="251">IF(B2626="","",MID(B2626,9,16))</f>
        <v/>
      </c>
      <c r="R2626" s="103"/>
      <c r="S2626" s="102"/>
      <c r="T2626" s="102"/>
      <c r="U2626" s="102"/>
    </row>
    <row r="2627" s="93" customFormat="1" customHeight="1" spans="2:21">
      <c r="B2627" s="94"/>
      <c r="C2627" s="95"/>
      <c r="D2627" s="95"/>
      <c r="E2627" s="95"/>
      <c r="F2627" s="96"/>
      <c r="G2627" s="97"/>
      <c r="H2627" s="98"/>
      <c r="I2627" s="129" t="str">
        <f>IF(B2627="","",_xlfn.XLOOKUP(N2627,#REF!,#REF!))</f>
        <v/>
      </c>
      <c r="J2627" s="126" t="str">
        <f>IF(B2627="","",_xlfn.XLOOKUP(N2627,#REF!,冷暖工资表!B:B))</f>
        <v/>
      </c>
      <c r="K2627" s="126" t="str">
        <f t="shared" si="246"/>
        <v/>
      </c>
      <c r="L2627" s="126" t="str">
        <f t="shared" si="247"/>
        <v/>
      </c>
      <c r="M2627" s="126" t="str">
        <f>IF(Q2627="","",_xlfn.XLOOKUP(Q2627,立项!W:W,立项!H:H))</f>
        <v/>
      </c>
      <c r="N2627" s="130" t="str">
        <f t="shared" si="248"/>
        <v/>
      </c>
      <c r="O2627" s="130" t="str">
        <f t="shared" si="249"/>
        <v/>
      </c>
      <c r="P2627" s="131" t="str">
        <f t="shared" si="250"/>
        <v/>
      </c>
      <c r="Q2627" s="135" t="str">
        <f t="shared" si="251"/>
        <v/>
      </c>
      <c r="R2627" s="103"/>
      <c r="S2627" s="102"/>
      <c r="T2627" s="102"/>
      <c r="U2627" s="102"/>
    </row>
    <row r="2628" s="93" customFormat="1" customHeight="1" spans="2:21">
      <c r="B2628" s="94"/>
      <c r="C2628" s="95"/>
      <c r="D2628" s="95"/>
      <c r="E2628" s="95"/>
      <c r="F2628" s="96"/>
      <c r="G2628" s="97"/>
      <c r="H2628" s="98"/>
      <c r="I2628" s="129" t="str">
        <f>IF(B2628="","",_xlfn.XLOOKUP(N2628,#REF!,#REF!))</f>
        <v/>
      </c>
      <c r="J2628" s="126" t="str">
        <f>IF(B2628="","",_xlfn.XLOOKUP(N2628,#REF!,冷暖工资表!B:B))</f>
        <v/>
      </c>
      <c r="K2628" s="126" t="str">
        <f t="shared" si="246"/>
        <v/>
      </c>
      <c r="L2628" s="126" t="str">
        <f t="shared" si="247"/>
        <v/>
      </c>
      <c r="M2628" s="126" t="str">
        <f>IF(Q2628="","",_xlfn.XLOOKUP(Q2628,立项!W:W,立项!H:H))</f>
        <v/>
      </c>
      <c r="N2628" s="130" t="str">
        <f t="shared" si="248"/>
        <v/>
      </c>
      <c r="O2628" s="130" t="str">
        <f t="shared" si="249"/>
        <v/>
      </c>
      <c r="P2628" s="131" t="str">
        <f t="shared" si="250"/>
        <v/>
      </c>
      <c r="Q2628" s="135" t="str">
        <f t="shared" si="251"/>
        <v/>
      </c>
      <c r="R2628" s="103"/>
      <c r="S2628" s="102"/>
      <c r="T2628" s="102"/>
      <c r="U2628" s="102"/>
    </row>
    <row r="2629" s="93" customFormat="1" customHeight="1" spans="2:21">
      <c r="B2629" s="94"/>
      <c r="C2629" s="95"/>
      <c r="D2629" s="95"/>
      <c r="E2629" s="95"/>
      <c r="F2629" s="96"/>
      <c r="G2629" s="97"/>
      <c r="H2629" s="98"/>
      <c r="I2629" s="129" t="str">
        <f>IF(B2629="","",_xlfn.XLOOKUP(N2629,#REF!,#REF!))</f>
        <v/>
      </c>
      <c r="J2629" s="126" t="str">
        <f>IF(B2629="","",_xlfn.XLOOKUP(N2629,#REF!,冷暖工资表!B:B))</f>
        <v/>
      </c>
      <c r="K2629" s="126" t="str">
        <f t="shared" si="246"/>
        <v/>
      </c>
      <c r="L2629" s="126" t="str">
        <f t="shared" si="247"/>
        <v/>
      </c>
      <c r="M2629" s="126" t="str">
        <f>IF(Q2629="","",_xlfn.XLOOKUP(Q2629,立项!W:W,立项!H:H))</f>
        <v/>
      </c>
      <c r="N2629" s="130" t="str">
        <f t="shared" si="248"/>
        <v/>
      </c>
      <c r="O2629" s="130" t="str">
        <f t="shared" si="249"/>
        <v/>
      </c>
      <c r="P2629" s="131" t="str">
        <f t="shared" si="250"/>
        <v/>
      </c>
      <c r="Q2629" s="135" t="str">
        <f t="shared" si="251"/>
        <v/>
      </c>
      <c r="R2629" s="103"/>
      <c r="S2629" s="102"/>
      <c r="T2629" s="102"/>
      <c r="U2629" s="102"/>
    </row>
    <row r="2630" s="93" customFormat="1" customHeight="1" spans="2:21">
      <c r="B2630" s="94"/>
      <c r="C2630" s="95"/>
      <c r="D2630" s="95"/>
      <c r="E2630" s="95"/>
      <c r="F2630" s="96"/>
      <c r="G2630" s="97"/>
      <c r="H2630" s="98"/>
      <c r="I2630" s="129" t="str">
        <f>IF(B2630="","",_xlfn.XLOOKUP(N2630,#REF!,#REF!))</f>
        <v/>
      </c>
      <c r="J2630" s="126" t="str">
        <f>IF(B2630="","",_xlfn.XLOOKUP(N2630,#REF!,冷暖工资表!B:B))</f>
        <v/>
      </c>
      <c r="K2630" s="126" t="str">
        <f t="shared" si="246"/>
        <v/>
      </c>
      <c r="L2630" s="126" t="str">
        <f t="shared" si="247"/>
        <v/>
      </c>
      <c r="M2630" s="126" t="str">
        <f>IF(Q2630="","",_xlfn.XLOOKUP(Q2630,立项!W:W,立项!H:H))</f>
        <v/>
      </c>
      <c r="N2630" s="130" t="str">
        <f t="shared" si="248"/>
        <v/>
      </c>
      <c r="O2630" s="130" t="str">
        <f t="shared" si="249"/>
        <v/>
      </c>
      <c r="P2630" s="131" t="str">
        <f t="shared" si="250"/>
        <v/>
      </c>
      <c r="Q2630" s="135" t="str">
        <f t="shared" si="251"/>
        <v/>
      </c>
      <c r="R2630" s="103"/>
      <c r="S2630" s="102"/>
      <c r="T2630" s="102"/>
      <c r="U2630" s="102"/>
    </row>
    <row r="2631" s="93" customFormat="1" customHeight="1" spans="2:21">
      <c r="B2631" s="94"/>
      <c r="C2631" s="95"/>
      <c r="D2631" s="95"/>
      <c r="E2631" s="95"/>
      <c r="F2631" s="96"/>
      <c r="G2631" s="97"/>
      <c r="H2631" s="98"/>
      <c r="I2631" s="129" t="str">
        <f>IF(B2631="","",_xlfn.XLOOKUP(N2631,#REF!,#REF!))</f>
        <v/>
      </c>
      <c r="J2631" s="126" t="str">
        <f>IF(B2631="","",_xlfn.XLOOKUP(N2631,#REF!,冷暖工资表!B:B))</f>
        <v/>
      </c>
      <c r="K2631" s="126" t="str">
        <f t="shared" si="246"/>
        <v/>
      </c>
      <c r="L2631" s="126" t="str">
        <f t="shared" si="247"/>
        <v/>
      </c>
      <c r="M2631" s="126" t="str">
        <f>IF(Q2631="","",_xlfn.XLOOKUP(Q2631,立项!W:W,立项!H:H))</f>
        <v/>
      </c>
      <c r="N2631" s="130" t="str">
        <f t="shared" si="248"/>
        <v/>
      </c>
      <c r="O2631" s="130" t="str">
        <f t="shared" si="249"/>
        <v/>
      </c>
      <c r="P2631" s="131" t="str">
        <f t="shared" si="250"/>
        <v/>
      </c>
      <c r="Q2631" s="135" t="str">
        <f t="shared" si="251"/>
        <v/>
      </c>
      <c r="R2631" s="103"/>
      <c r="S2631" s="102"/>
      <c r="T2631" s="102"/>
      <c r="U2631" s="102"/>
    </row>
    <row r="2632" s="93" customFormat="1" customHeight="1" spans="2:21">
      <c r="B2632" s="94"/>
      <c r="C2632" s="95"/>
      <c r="D2632" s="95"/>
      <c r="E2632" s="95"/>
      <c r="F2632" s="96"/>
      <c r="G2632" s="97"/>
      <c r="H2632" s="98"/>
      <c r="I2632" s="129" t="str">
        <f>IF(B2632="","",_xlfn.XLOOKUP(N2632,#REF!,#REF!))</f>
        <v/>
      </c>
      <c r="J2632" s="126" t="str">
        <f>IF(B2632="","",_xlfn.XLOOKUP(N2632,#REF!,冷暖工资表!B:B))</f>
        <v/>
      </c>
      <c r="K2632" s="126" t="str">
        <f t="shared" si="246"/>
        <v/>
      </c>
      <c r="L2632" s="126" t="str">
        <f t="shared" si="247"/>
        <v/>
      </c>
      <c r="M2632" s="126" t="str">
        <f>IF(Q2632="","",_xlfn.XLOOKUP(Q2632,立项!W:W,立项!H:H))</f>
        <v/>
      </c>
      <c r="N2632" s="130" t="str">
        <f t="shared" si="248"/>
        <v/>
      </c>
      <c r="O2632" s="130" t="str">
        <f t="shared" si="249"/>
        <v/>
      </c>
      <c r="P2632" s="131" t="str">
        <f t="shared" si="250"/>
        <v/>
      </c>
      <c r="Q2632" s="135" t="str">
        <f t="shared" si="251"/>
        <v/>
      </c>
      <c r="R2632" s="103"/>
      <c r="S2632" s="102"/>
      <c r="T2632" s="102"/>
      <c r="U2632" s="102"/>
    </row>
    <row r="2633" s="93" customFormat="1" customHeight="1" spans="2:21">
      <c r="B2633" s="94"/>
      <c r="C2633" s="95"/>
      <c r="D2633" s="95"/>
      <c r="E2633" s="95"/>
      <c r="F2633" s="96"/>
      <c r="G2633" s="97"/>
      <c r="H2633" s="98"/>
      <c r="I2633" s="129" t="str">
        <f>IF(B2633="","",_xlfn.XLOOKUP(N2633,#REF!,#REF!))</f>
        <v/>
      </c>
      <c r="J2633" s="126" t="str">
        <f>IF(B2633="","",_xlfn.XLOOKUP(N2633,#REF!,冷暖工资表!B:B))</f>
        <v/>
      </c>
      <c r="K2633" s="126" t="str">
        <f t="shared" si="246"/>
        <v/>
      </c>
      <c r="L2633" s="126" t="str">
        <f t="shared" si="247"/>
        <v/>
      </c>
      <c r="M2633" s="126" t="str">
        <f>IF(Q2633="","",_xlfn.XLOOKUP(Q2633,立项!W:W,立项!H:H))</f>
        <v/>
      </c>
      <c r="N2633" s="130" t="str">
        <f t="shared" si="248"/>
        <v/>
      </c>
      <c r="O2633" s="130" t="str">
        <f t="shared" si="249"/>
        <v/>
      </c>
      <c r="P2633" s="131" t="str">
        <f t="shared" si="250"/>
        <v/>
      </c>
      <c r="Q2633" s="135" t="str">
        <f t="shared" si="251"/>
        <v/>
      </c>
      <c r="R2633" s="103"/>
      <c r="S2633" s="102"/>
      <c r="T2633" s="102"/>
      <c r="U2633" s="102"/>
    </row>
    <row r="2634" s="93" customFormat="1" customHeight="1" spans="2:21">
      <c r="B2634" s="94"/>
      <c r="C2634" s="95"/>
      <c r="D2634" s="95"/>
      <c r="E2634" s="95"/>
      <c r="F2634" s="96"/>
      <c r="G2634" s="97"/>
      <c r="H2634" s="98"/>
      <c r="I2634" s="129" t="str">
        <f>IF(B2634="","",_xlfn.XLOOKUP(N2634,#REF!,#REF!))</f>
        <v/>
      </c>
      <c r="J2634" s="126" t="str">
        <f>IF(B2634="","",_xlfn.XLOOKUP(N2634,#REF!,冷暖工资表!B:B))</f>
        <v/>
      </c>
      <c r="K2634" s="126" t="str">
        <f t="shared" si="246"/>
        <v/>
      </c>
      <c r="L2634" s="126" t="str">
        <f t="shared" si="247"/>
        <v/>
      </c>
      <c r="M2634" s="126" t="str">
        <f>IF(Q2634="","",_xlfn.XLOOKUP(Q2634,立项!W:W,立项!H:H))</f>
        <v/>
      </c>
      <c r="N2634" s="130" t="str">
        <f t="shared" si="248"/>
        <v/>
      </c>
      <c r="O2634" s="130" t="str">
        <f t="shared" si="249"/>
        <v/>
      </c>
      <c r="P2634" s="131" t="str">
        <f t="shared" si="250"/>
        <v/>
      </c>
      <c r="Q2634" s="135" t="str">
        <f t="shared" si="251"/>
        <v/>
      </c>
      <c r="R2634" s="103"/>
      <c r="S2634" s="102"/>
      <c r="T2634" s="102"/>
      <c r="U2634" s="102"/>
    </row>
    <row r="2635" s="93" customFormat="1" customHeight="1" spans="2:21">
      <c r="B2635" s="94"/>
      <c r="C2635" s="95"/>
      <c r="D2635" s="95"/>
      <c r="E2635" s="95"/>
      <c r="F2635" s="96"/>
      <c r="G2635" s="97"/>
      <c r="H2635" s="98"/>
      <c r="I2635" s="129" t="str">
        <f>IF(B2635="","",_xlfn.XLOOKUP(N2635,#REF!,#REF!))</f>
        <v/>
      </c>
      <c r="J2635" s="126" t="str">
        <f>IF(B2635="","",_xlfn.XLOOKUP(N2635,#REF!,冷暖工资表!B:B))</f>
        <v/>
      </c>
      <c r="K2635" s="126" t="str">
        <f t="shared" si="246"/>
        <v/>
      </c>
      <c r="L2635" s="126" t="str">
        <f t="shared" si="247"/>
        <v/>
      </c>
      <c r="M2635" s="126" t="str">
        <f>IF(Q2635="","",_xlfn.XLOOKUP(Q2635,立项!W:W,立项!H:H))</f>
        <v/>
      </c>
      <c r="N2635" s="130" t="str">
        <f t="shared" si="248"/>
        <v/>
      </c>
      <c r="O2635" s="130" t="str">
        <f t="shared" si="249"/>
        <v/>
      </c>
      <c r="P2635" s="131" t="str">
        <f t="shared" si="250"/>
        <v/>
      </c>
      <c r="Q2635" s="135" t="str">
        <f t="shared" si="251"/>
        <v/>
      </c>
      <c r="R2635" s="103"/>
      <c r="S2635" s="102"/>
      <c r="T2635" s="102"/>
      <c r="U2635" s="102"/>
    </row>
    <row r="2636" s="93" customFormat="1" customHeight="1" spans="2:21">
      <c r="B2636" s="94"/>
      <c r="C2636" s="95"/>
      <c r="D2636" s="95"/>
      <c r="E2636" s="95"/>
      <c r="F2636" s="96"/>
      <c r="G2636" s="97"/>
      <c r="H2636" s="98"/>
      <c r="I2636" s="129" t="str">
        <f>IF(B2636="","",_xlfn.XLOOKUP(N2636,#REF!,#REF!))</f>
        <v/>
      </c>
      <c r="J2636" s="126" t="str">
        <f>IF(B2636="","",_xlfn.XLOOKUP(N2636,#REF!,冷暖工资表!B:B))</f>
        <v/>
      </c>
      <c r="K2636" s="126" t="str">
        <f t="shared" si="246"/>
        <v/>
      </c>
      <c r="L2636" s="126" t="str">
        <f t="shared" si="247"/>
        <v/>
      </c>
      <c r="M2636" s="126" t="str">
        <f>IF(Q2636="","",_xlfn.XLOOKUP(Q2636,立项!W:W,立项!H:H))</f>
        <v/>
      </c>
      <c r="N2636" s="130" t="str">
        <f t="shared" si="248"/>
        <v/>
      </c>
      <c r="O2636" s="130" t="str">
        <f t="shared" si="249"/>
        <v/>
      </c>
      <c r="P2636" s="131" t="str">
        <f t="shared" si="250"/>
        <v/>
      </c>
      <c r="Q2636" s="135" t="str">
        <f t="shared" si="251"/>
        <v/>
      </c>
      <c r="R2636" s="103"/>
      <c r="S2636" s="102"/>
      <c r="T2636" s="102"/>
      <c r="U2636" s="102"/>
    </row>
    <row r="2637" s="93" customFormat="1" customHeight="1" spans="2:21">
      <c r="B2637" s="94"/>
      <c r="C2637" s="95"/>
      <c r="D2637" s="95"/>
      <c r="E2637" s="95"/>
      <c r="F2637" s="96"/>
      <c r="G2637" s="97"/>
      <c r="H2637" s="98"/>
      <c r="I2637" s="129" t="str">
        <f>IF(B2637="","",_xlfn.XLOOKUP(N2637,#REF!,#REF!))</f>
        <v/>
      </c>
      <c r="J2637" s="126" t="str">
        <f>IF(B2637="","",_xlfn.XLOOKUP(N2637,#REF!,冷暖工资表!B:B))</f>
        <v/>
      </c>
      <c r="K2637" s="126" t="str">
        <f t="shared" si="246"/>
        <v/>
      </c>
      <c r="L2637" s="126" t="str">
        <f t="shared" si="247"/>
        <v/>
      </c>
      <c r="M2637" s="126" t="str">
        <f>IF(Q2637="","",_xlfn.XLOOKUP(Q2637,立项!W:W,立项!H:H))</f>
        <v/>
      </c>
      <c r="N2637" s="130" t="str">
        <f t="shared" si="248"/>
        <v/>
      </c>
      <c r="O2637" s="130" t="str">
        <f t="shared" si="249"/>
        <v/>
      </c>
      <c r="P2637" s="131" t="str">
        <f t="shared" si="250"/>
        <v/>
      </c>
      <c r="Q2637" s="135" t="str">
        <f t="shared" si="251"/>
        <v/>
      </c>
      <c r="R2637" s="103"/>
      <c r="S2637" s="102"/>
      <c r="T2637" s="102"/>
      <c r="U2637" s="102"/>
    </row>
    <row r="2638" s="93" customFormat="1" customHeight="1" spans="2:21">
      <c r="B2638" s="94"/>
      <c r="C2638" s="95"/>
      <c r="D2638" s="95"/>
      <c r="E2638" s="95"/>
      <c r="F2638" s="96"/>
      <c r="G2638" s="97"/>
      <c r="H2638" s="98"/>
      <c r="I2638" s="129" t="str">
        <f>IF(B2638="","",_xlfn.XLOOKUP(N2638,#REF!,#REF!))</f>
        <v/>
      </c>
      <c r="J2638" s="126" t="str">
        <f>IF(B2638="","",_xlfn.XLOOKUP(N2638,#REF!,冷暖工资表!B:B))</f>
        <v/>
      </c>
      <c r="K2638" s="126" t="str">
        <f t="shared" si="246"/>
        <v/>
      </c>
      <c r="L2638" s="126" t="str">
        <f t="shared" si="247"/>
        <v/>
      </c>
      <c r="M2638" s="126" t="str">
        <f>IF(Q2638="","",_xlfn.XLOOKUP(Q2638,立项!W:W,立项!H:H))</f>
        <v/>
      </c>
      <c r="N2638" s="130" t="str">
        <f t="shared" si="248"/>
        <v/>
      </c>
      <c r="O2638" s="130" t="str">
        <f t="shared" si="249"/>
        <v/>
      </c>
      <c r="P2638" s="131" t="str">
        <f t="shared" si="250"/>
        <v/>
      </c>
      <c r="Q2638" s="135" t="str">
        <f t="shared" si="251"/>
        <v/>
      </c>
      <c r="R2638" s="103"/>
      <c r="S2638" s="102"/>
      <c r="T2638" s="102"/>
      <c r="U2638" s="102"/>
    </row>
    <row r="2639" s="93" customFormat="1" customHeight="1" spans="2:21">
      <c r="B2639" s="94"/>
      <c r="C2639" s="95"/>
      <c r="D2639" s="95"/>
      <c r="E2639" s="95"/>
      <c r="F2639" s="96"/>
      <c r="G2639" s="97"/>
      <c r="H2639" s="98"/>
      <c r="I2639" s="129" t="str">
        <f>IF(B2639="","",_xlfn.XLOOKUP(N2639,#REF!,#REF!))</f>
        <v/>
      </c>
      <c r="J2639" s="126" t="str">
        <f>IF(B2639="","",_xlfn.XLOOKUP(N2639,#REF!,冷暖工资表!B:B))</f>
        <v/>
      </c>
      <c r="K2639" s="126" t="str">
        <f t="shared" si="246"/>
        <v/>
      </c>
      <c r="L2639" s="126" t="str">
        <f t="shared" si="247"/>
        <v/>
      </c>
      <c r="M2639" s="126" t="str">
        <f>IF(Q2639="","",_xlfn.XLOOKUP(Q2639,立项!W:W,立项!H:H))</f>
        <v/>
      </c>
      <c r="N2639" s="130" t="str">
        <f t="shared" si="248"/>
        <v/>
      </c>
      <c r="O2639" s="130" t="str">
        <f t="shared" si="249"/>
        <v/>
      </c>
      <c r="P2639" s="131" t="str">
        <f t="shared" si="250"/>
        <v/>
      </c>
      <c r="Q2639" s="135" t="str">
        <f t="shared" si="251"/>
        <v/>
      </c>
      <c r="R2639" s="103"/>
      <c r="S2639" s="102"/>
      <c r="T2639" s="102"/>
      <c r="U2639" s="102"/>
    </row>
    <row r="2640" s="93" customFormat="1" customHeight="1" spans="2:21">
      <c r="B2640" s="94"/>
      <c r="C2640" s="95"/>
      <c r="D2640" s="95"/>
      <c r="E2640" s="95"/>
      <c r="F2640" s="96"/>
      <c r="G2640" s="97"/>
      <c r="H2640" s="98"/>
      <c r="I2640" s="129" t="str">
        <f>IF(B2640="","",_xlfn.XLOOKUP(N2640,#REF!,#REF!))</f>
        <v/>
      </c>
      <c r="J2640" s="126" t="str">
        <f>IF(B2640="","",_xlfn.XLOOKUP(N2640,#REF!,冷暖工资表!B:B))</f>
        <v/>
      </c>
      <c r="K2640" s="126" t="str">
        <f t="shared" si="246"/>
        <v/>
      </c>
      <c r="L2640" s="126" t="str">
        <f t="shared" si="247"/>
        <v/>
      </c>
      <c r="M2640" s="126" t="str">
        <f>IF(Q2640="","",_xlfn.XLOOKUP(Q2640,立项!W:W,立项!H:H))</f>
        <v/>
      </c>
      <c r="N2640" s="130" t="str">
        <f t="shared" si="248"/>
        <v/>
      </c>
      <c r="O2640" s="130" t="str">
        <f t="shared" si="249"/>
        <v/>
      </c>
      <c r="P2640" s="131" t="str">
        <f t="shared" si="250"/>
        <v/>
      </c>
      <c r="Q2640" s="135" t="str">
        <f t="shared" si="251"/>
        <v/>
      </c>
      <c r="R2640" s="103"/>
      <c r="S2640" s="102"/>
      <c r="T2640" s="102"/>
      <c r="U2640" s="102"/>
    </row>
    <row r="2641" s="93" customFormat="1" customHeight="1" spans="2:21">
      <c r="B2641" s="94"/>
      <c r="C2641" s="95"/>
      <c r="D2641" s="95"/>
      <c r="E2641" s="95"/>
      <c r="F2641" s="96"/>
      <c r="G2641" s="97"/>
      <c r="H2641" s="98"/>
      <c r="I2641" s="129" t="str">
        <f>IF(B2641="","",_xlfn.XLOOKUP(N2641,#REF!,#REF!))</f>
        <v/>
      </c>
      <c r="J2641" s="126" t="str">
        <f>IF(B2641="","",_xlfn.XLOOKUP(N2641,#REF!,冷暖工资表!B:B))</f>
        <v/>
      </c>
      <c r="K2641" s="126" t="str">
        <f t="shared" si="246"/>
        <v/>
      </c>
      <c r="L2641" s="126" t="str">
        <f t="shared" si="247"/>
        <v/>
      </c>
      <c r="M2641" s="126" t="str">
        <f>IF(Q2641="","",_xlfn.XLOOKUP(Q2641,立项!W:W,立项!H:H))</f>
        <v/>
      </c>
      <c r="N2641" s="130" t="str">
        <f t="shared" si="248"/>
        <v/>
      </c>
      <c r="O2641" s="130" t="str">
        <f t="shared" si="249"/>
        <v/>
      </c>
      <c r="P2641" s="131" t="str">
        <f t="shared" si="250"/>
        <v/>
      </c>
      <c r="Q2641" s="135" t="str">
        <f t="shared" si="251"/>
        <v/>
      </c>
      <c r="R2641" s="103"/>
      <c r="S2641" s="102"/>
      <c r="T2641" s="102"/>
      <c r="U2641" s="102"/>
    </row>
    <row r="2642" s="93" customFormat="1" customHeight="1" spans="2:21">
      <c r="B2642" s="94"/>
      <c r="C2642" s="95"/>
      <c r="D2642" s="95"/>
      <c r="E2642" s="95"/>
      <c r="F2642" s="96"/>
      <c r="G2642" s="97"/>
      <c r="H2642" s="98"/>
      <c r="I2642" s="129" t="str">
        <f>IF(B2642="","",_xlfn.XLOOKUP(N2642,#REF!,#REF!))</f>
        <v/>
      </c>
      <c r="J2642" s="126" t="str">
        <f>IF(B2642="","",_xlfn.XLOOKUP(N2642,#REF!,冷暖工资表!B:B))</f>
        <v/>
      </c>
      <c r="K2642" s="126" t="str">
        <f t="shared" si="246"/>
        <v/>
      </c>
      <c r="L2642" s="126" t="str">
        <f t="shared" si="247"/>
        <v/>
      </c>
      <c r="M2642" s="126" t="str">
        <f>IF(Q2642="","",_xlfn.XLOOKUP(Q2642,立项!W:W,立项!H:H))</f>
        <v/>
      </c>
      <c r="N2642" s="130" t="str">
        <f t="shared" si="248"/>
        <v/>
      </c>
      <c r="O2642" s="130" t="str">
        <f t="shared" si="249"/>
        <v/>
      </c>
      <c r="P2642" s="131" t="str">
        <f t="shared" si="250"/>
        <v/>
      </c>
      <c r="Q2642" s="135" t="str">
        <f t="shared" si="251"/>
        <v/>
      </c>
      <c r="R2642" s="103"/>
      <c r="S2642" s="102"/>
      <c r="T2642" s="102"/>
      <c r="U2642" s="102"/>
    </row>
    <row r="2643" s="93" customFormat="1" customHeight="1" spans="2:21">
      <c r="B2643" s="94"/>
      <c r="C2643" s="95"/>
      <c r="D2643" s="95"/>
      <c r="E2643" s="95"/>
      <c r="F2643" s="96"/>
      <c r="G2643" s="97"/>
      <c r="H2643" s="98"/>
      <c r="I2643" s="129" t="str">
        <f>IF(B2643="","",_xlfn.XLOOKUP(N2643,#REF!,#REF!))</f>
        <v/>
      </c>
      <c r="J2643" s="126" t="str">
        <f>IF(B2643="","",_xlfn.XLOOKUP(N2643,#REF!,冷暖工资表!B:B))</f>
        <v/>
      </c>
      <c r="K2643" s="126" t="str">
        <f t="shared" si="246"/>
        <v/>
      </c>
      <c r="L2643" s="126" t="str">
        <f t="shared" si="247"/>
        <v/>
      </c>
      <c r="M2643" s="126" t="str">
        <f>IF(Q2643="","",_xlfn.XLOOKUP(Q2643,立项!W:W,立项!H:H))</f>
        <v/>
      </c>
      <c r="N2643" s="130" t="str">
        <f t="shared" si="248"/>
        <v/>
      </c>
      <c r="O2643" s="130" t="str">
        <f t="shared" si="249"/>
        <v/>
      </c>
      <c r="P2643" s="131" t="str">
        <f t="shared" si="250"/>
        <v/>
      </c>
      <c r="Q2643" s="135" t="str">
        <f t="shared" si="251"/>
        <v/>
      </c>
      <c r="R2643" s="103"/>
      <c r="S2643" s="102"/>
      <c r="T2643" s="102"/>
      <c r="U2643" s="102"/>
    </row>
    <row r="2644" s="93" customFormat="1" customHeight="1" spans="2:21">
      <c r="B2644" s="94"/>
      <c r="C2644" s="95"/>
      <c r="D2644" s="95"/>
      <c r="E2644" s="95"/>
      <c r="F2644" s="96"/>
      <c r="G2644" s="97"/>
      <c r="H2644" s="98"/>
      <c r="I2644" s="129" t="str">
        <f>IF(B2644="","",_xlfn.XLOOKUP(N2644,#REF!,#REF!))</f>
        <v/>
      </c>
      <c r="J2644" s="126" t="str">
        <f>IF(B2644="","",_xlfn.XLOOKUP(N2644,#REF!,冷暖工资表!B:B))</f>
        <v/>
      </c>
      <c r="K2644" s="126" t="str">
        <f t="shared" si="246"/>
        <v/>
      </c>
      <c r="L2644" s="126" t="str">
        <f t="shared" si="247"/>
        <v/>
      </c>
      <c r="M2644" s="126" t="str">
        <f>IF(Q2644="","",_xlfn.XLOOKUP(Q2644,立项!W:W,立项!H:H))</f>
        <v/>
      </c>
      <c r="N2644" s="130" t="str">
        <f t="shared" si="248"/>
        <v/>
      </c>
      <c r="O2644" s="130" t="str">
        <f t="shared" si="249"/>
        <v/>
      </c>
      <c r="P2644" s="131" t="str">
        <f t="shared" si="250"/>
        <v/>
      </c>
      <c r="Q2644" s="135" t="str">
        <f t="shared" si="251"/>
        <v/>
      </c>
      <c r="R2644" s="103"/>
      <c r="S2644" s="102"/>
      <c r="T2644" s="102"/>
      <c r="U2644" s="102"/>
    </row>
    <row r="2645" s="93" customFormat="1" customHeight="1" spans="2:21">
      <c r="B2645" s="94"/>
      <c r="C2645" s="95"/>
      <c r="D2645" s="95"/>
      <c r="E2645" s="95"/>
      <c r="F2645" s="96"/>
      <c r="G2645" s="97"/>
      <c r="H2645" s="98"/>
      <c r="I2645" s="129" t="str">
        <f>IF(B2645="","",_xlfn.XLOOKUP(N2645,#REF!,#REF!))</f>
        <v/>
      </c>
      <c r="J2645" s="126" t="str">
        <f>IF(B2645="","",_xlfn.XLOOKUP(N2645,#REF!,冷暖工资表!B:B))</f>
        <v/>
      </c>
      <c r="K2645" s="126" t="str">
        <f t="shared" si="246"/>
        <v/>
      </c>
      <c r="L2645" s="126" t="str">
        <f t="shared" si="247"/>
        <v/>
      </c>
      <c r="M2645" s="126" t="str">
        <f>IF(Q2645="","",_xlfn.XLOOKUP(Q2645,立项!W:W,立项!H:H))</f>
        <v/>
      </c>
      <c r="N2645" s="130" t="str">
        <f t="shared" si="248"/>
        <v/>
      </c>
      <c r="O2645" s="130" t="str">
        <f t="shared" si="249"/>
        <v/>
      </c>
      <c r="P2645" s="131" t="str">
        <f t="shared" si="250"/>
        <v/>
      </c>
      <c r="Q2645" s="135" t="str">
        <f t="shared" si="251"/>
        <v/>
      </c>
      <c r="R2645" s="103"/>
      <c r="S2645" s="102"/>
      <c r="T2645" s="102"/>
      <c r="U2645" s="102"/>
    </row>
    <row r="2646" s="93" customFormat="1" customHeight="1" spans="2:21">
      <c r="B2646" s="94"/>
      <c r="C2646" s="95"/>
      <c r="D2646" s="95"/>
      <c r="E2646" s="95"/>
      <c r="F2646" s="96"/>
      <c r="G2646" s="97"/>
      <c r="H2646" s="98"/>
      <c r="I2646" s="129" t="str">
        <f>IF(B2646="","",_xlfn.XLOOKUP(N2646,#REF!,#REF!))</f>
        <v/>
      </c>
      <c r="J2646" s="126" t="str">
        <f>IF(B2646="","",_xlfn.XLOOKUP(N2646,#REF!,冷暖工资表!B:B))</f>
        <v/>
      </c>
      <c r="K2646" s="126" t="str">
        <f t="shared" si="246"/>
        <v/>
      </c>
      <c r="L2646" s="126" t="str">
        <f t="shared" si="247"/>
        <v/>
      </c>
      <c r="M2646" s="126" t="str">
        <f>IF(Q2646="","",_xlfn.XLOOKUP(Q2646,立项!W:W,立项!H:H))</f>
        <v/>
      </c>
      <c r="N2646" s="130" t="str">
        <f t="shared" si="248"/>
        <v/>
      </c>
      <c r="O2646" s="130" t="str">
        <f t="shared" si="249"/>
        <v/>
      </c>
      <c r="P2646" s="131" t="str">
        <f t="shared" si="250"/>
        <v/>
      </c>
      <c r="Q2646" s="135" t="str">
        <f t="shared" si="251"/>
        <v/>
      </c>
      <c r="R2646" s="103"/>
      <c r="S2646" s="102"/>
      <c r="T2646" s="102"/>
      <c r="U2646" s="102"/>
    </row>
    <row r="2647" s="93" customFormat="1" customHeight="1" spans="2:21">
      <c r="B2647" s="94"/>
      <c r="C2647" s="95"/>
      <c r="D2647" s="95"/>
      <c r="E2647" s="95"/>
      <c r="F2647" s="96"/>
      <c r="G2647" s="97"/>
      <c r="H2647" s="98"/>
      <c r="I2647" s="129" t="str">
        <f>IF(B2647="","",_xlfn.XLOOKUP(N2647,#REF!,#REF!))</f>
        <v/>
      </c>
      <c r="J2647" s="126" t="str">
        <f>IF(B2647="","",_xlfn.XLOOKUP(N2647,#REF!,冷暖工资表!B:B))</f>
        <v/>
      </c>
      <c r="K2647" s="126" t="str">
        <f t="shared" si="246"/>
        <v/>
      </c>
      <c r="L2647" s="126" t="str">
        <f t="shared" si="247"/>
        <v/>
      </c>
      <c r="M2647" s="126" t="str">
        <f>IF(Q2647="","",_xlfn.XLOOKUP(Q2647,立项!W:W,立项!H:H))</f>
        <v/>
      </c>
      <c r="N2647" s="130" t="str">
        <f t="shared" si="248"/>
        <v/>
      </c>
      <c r="O2647" s="130" t="str">
        <f t="shared" si="249"/>
        <v/>
      </c>
      <c r="P2647" s="131" t="str">
        <f t="shared" si="250"/>
        <v/>
      </c>
      <c r="Q2647" s="135" t="str">
        <f t="shared" si="251"/>
        <v/>
      </c>
      <c r="R2647" s="103"/>
      <c r="S2647" s="102"/>
      <c r="T2647" s="102"/>
      <c r="U2647" s="102"/>
    </row>
    <row r="2648" s="93" customFormat="1" customHeight="1" spans="2:21">
      <c r="B2648" s="94"/>
      <c r="C2648" s="95"/>
      <c r="D2648" s="95"/>
      <c r="E2648" s="95"/>
      <c r="F2648" s="96"/>
      <c r="G2648" s="97"/>
      <c r="H2648" s="98"/>
      <c r="I2648" s="129" t="str">
        <f>IF(B2648="","",_xlfn.XLOOKUP(N2648,#REF!,#REF!))</f>
        <v/>
      </c>
      <c r="J2648" s="126" t="str">
        <f>IF(B2648="","",_xlfn.XLOOKUP(N2648,#REF!,冷暖工资表!B:B))</f>
        <v/>
      </c>
      <c r="K2648" s="126" t="str">
        <f t="shared" si="246"/>
        <v/>
      </c>
      <c r="L2648" s="126" t="str">
        <f t="shared" si="247"/>
        <v/>
      </c>
      <c r="M2648" s="126" t="str">
        <f>IF(Q2648="","",_xlfn.XLOOKUP(Q2648,立项!W:W,立项!H:H))</f>
        <v/>
      </c>
      <c r="N2648" s="130" t="str">
        <f t="shared" si="248"/>
        <v/>
      </c>
      <c r="O2648" s="130" t="str">
        <f t="shared" si="249"/>
        <v/>
      </c>
      <c r="P2648" s="131" t="str">
        <f t="shared" si="250"/>
        <v/>
      </c>
      <c r="Q2648" s="135" t="str">
        <f t="shared" si="251"/>
        <v/>
      </c>
      <c r="R2648" s="103"/>
      <c r="S2648" s="102"/>
      <c r="T2648" s="102"/>
      <c r="U2648" s="102"/>
    </row>
    <row r="2649" s="93" customFormat="1" customHeight="1" spans="2:21">
      <c r="B2649" s="94"/>
      <c r="C2649" s="95"/>
      <c r="D2649" s="95"/>
      <c r="E2649" s="95"/>
      <c r="F2649" s="96"/>
      <c r="G2649" s="97"/>
      <c r="H2649" s="98"/>
      <c r="I2649" s="129" t="str">
        <f>IF(B2649="","",_xlfn.XLOOKUP(N2649,#REF!,#REF!))</f>
        <v/>
      </c>
      <c r="J2649" s="126" t="str">
        <f>IF(B2649="","",_xlfn.XLOOKUP(N2649,#REF!,冷暖工资表!B:B))</f>
        <v/>
      </c>
      <c r="K2649" s="126" t="str">
        <f t="shared" si="246"/>
        <v/>
      </c>
      <c r="L2649" s="126" t="str">
        <f t="shared" si="247"/>
        <v/>
      </c>
      <c r="M2649" s="126" t="str">
        <f>IF(Q2649="","",_xlfn.XLOOKUP(Q2649,立项!W:W,立项!H:H))</f>
        <v/>
      </c>
      <c r="N2649" s="130" t="str">
        <f t="shared" si="248"/>
        <v/>
      </c>
      <c r="O2649" s="130" t="str">
        <f t="shared" si="249"/>
        <v/>
      </c>
      <c r="P2649" s="131" t="str">
        <f t="shared" si="250"/>
        <v/>
      </c>
      <c r="Q2649" s="135" t="str">
        <f t="shared" si="251"/>
        <v/>
      </c>
      <c r="R2649" s="103"/>
      <c r="S2649" s="102"/>
      <c r="T2649" s="102"/>
      <c r="U2649" s="102"/>
    </row>
    <row r="2650" s="93" customFormat="1" customHeight="1" spans="2:21">
      <c r="B2650" s="94"/>
      <c r="C2650" s="95"/>
      <c r="D2650" s="95"/>
      <c r="E2650" s="95"/>
      <c r="F2650" s="96"/>
      <c r="G2650" s="97"/>
      <c r="H2650" s="98"/>
      <c r="I2650" s="129" t="str">
        <f>IF(B2650="","",_xlfn.XLOOKUP(N2650,#REF!,#REF!))</f>
        <v/>
      </c>
      <c r="J2650" s="126" t="str">
        <f>IF(B2650="","",_xlfn.XLOOKUP(N2650,#REF!,冷暖工资表!B:B))</f>
        <v/>
      </c>
      <c r="K2650" s="126" t="str">
        <f t="shared" si="246"/>
        <v/>
      </c>
      <c r="L2650" s="126" t="str">
        <f t="shared" si="247"/>
        <v/>
      </c>
      <c r="M2650" s="126" t="str">
        <f>IF(Q2650="","",_xlfn.XLOOKUP(Q2650,立项!W:W,立项!H:H))</f>
        <v/>
      </c>
      <c r="N2650" s="130" t="str">
        <f t="shared" si="248"/>
        <v/>
      </c>
      <c r="O2650" s="130" t="str">
        <f t="shared" si="249"/>
        <v/>
      </c>
      <c r="P2650" s="131" t="str">
        <f t="shared" si="250"/>
        <v/>
      </c>
      <c r="Q2650" s="135" t="str">
        <f t="shared" si="251"/>
        <v/>
      </c>
      <c r="R2650" s="103"/>
      <c r="S2650" s="102"/>
      <c r="T2650" s="102"/>
      <c r="U2650" s="102"/>
    </row>
    <row r="2651" s="93" customFormat="1" customHeight="1" spans="2:21">
      <c r="B2651" s="94"/>
      <c r="C2651" s="95"/>
      <c r="D2651" s="95"/>
      <c r="E2651" s="95"/>
      <c r="F2651" s="96"/>
      <c r="G2651" s="97"/>
      <c r="H2651" s="98"/>
      <c r="I2651" s="129" t="str">
        <f>IF(B2651="","",_xlfn.XLOOKUP(N2651,#REF!,#REF!))</f>
        <v/>
      </c>
      <c r="J2651" s="126" t="str">
        <f>IF(B2651="","",_xlfn.XLOOKUP(N2651,#REF!,冷暖工资表!B:B))</f>
        <v/>
      </c>
      <c r="K2651" s="126" t="str">
        <f t="shared" si="246"/>
        <v/>
      </c>
      <c r="L2651" s="126" t="str">
        <f t="shared" si="247"/>
        <v/>
      </c>
      <c r="M2651" s="126" t="str">
        <f>IF(Q2651="","",_xlfn.XLOOKUP(Q2651,立项!W:W,立项!H:H))</f>
        <v/>
      </c>
      <c r="N2651" s="130" t="str">
        <f t="shared" si="248"/>
        <v/>
      </c>
      <c r="O2651" s="130" t="str">
        <f t="shared" si="249"/>
        <v/>
      </c>
      <c r="P2651" s="131" t="str">
        <f t="shared" si="250"/>
        <v/>
      </c>
      <c r="Q2651" s="135" t="str">
        <f t="shared" si="251"/>
        <v/>
      </c>
      <c r="R2651" s="103"/>
      <c r="S2651" s="102"/>
      <c r="T2651" s="102"/>
      <c r="U2651" s="102"/>
    </row>
    <row r="2652" s="93" customFormat="1" customHeight="1" spans="2:21">
      <c r="B2652" s="94"/>
      <c r="C2652" s="95"/>
      <c r="D2652" s="95"/>
      <c r="E2652" s="95"/>
      <c r="F2652" s="96"/>
      <c r="G2652" s="97"/>
      <c r="H2652" s="98"/>
      <c r="I2652" s="129" t="str">
        <f>IF(B2652="","",_xlfn.XLOOKUP(N2652,#REF!,#REF!))</f>
        <v/>
      </c>
      <c r="J2652" s="126" t="str">
        <f>IF(B2652="","",_xlfn.XLOOKUP(N2652,#REF!,冷暖工资表!B:B))</f>
        <v/>
      </c>
      <c r="K2652" s="126" t="str">
        <f t="shared" si="246"/>
        <v/>
      </c>
      <c r="L2652" s="126" t="str">
        <f t="shared" si="247"/>
        <v/>
      </c>
      <c r="M2652" s="126" t="str">
        <f>IF(Q2652="","",_xlfn.XLOOKUP(Q2652,立项!W:W,立项!H:H))</f>
        <v/>
      </c>
      <c r="N2652" s="130" t="str">
        <f t="shared" si="248"/>
        <v/>
      </c>
      <c r="O2652" s="130" t="str">
        <f t="shared" si="249"/>
        <v/>
      </c>
      <c r="P2652" s="131" t="str">
        <f t="shared" si="250"/>
        <v/>
      </c>
      <c r="Q2652" s="135" t="str">
        <f t="shared" si="251"/>
        <v/>
      </c>
      <c r="R2652" s="103"/>
      <c r="S2652" s="102"/>
      <c r="T2652" s="102"/>
      <c r="U2652" s="102"/>
    </row>
    <row r="2653" s="93" customFormat="1" customHeight="1" spans="2:21">
      <c r="B2653" s="94"/>
      <c r="C2653" s="95"/>
      <c r="D2653" s="95"/>
      <c r="E2653" s="95"/>
      <c r="F2653" s="96"/>
      <c r="G2653" s="97"/>
      <c r="H2653" s="98"/>
      <c r="I2653" s="129" t="str">
        <f>IF(B2653="","",_xlfn.XLOOKUP(N2653,#REF!,#REF!))</f>
        <v/>
      </c>
      <c r="J2653" s="126" t="str">
        <f>IF(B2653="","",_xlfn.XLOOKUP(N2653,#REF!,冷暖工资表!B:B))</f>
        <v/>
      </c>
      <c r="K2653" s="126" t="str">
        <f t="shared" si="246"/>
        <v/>
      </c>
      <c r="L2653" s="126" t="str">
        <f t="shared" si="247"/>
        <v/>
      </c>
      <c r="M2653" s="126" t="str">
        <f>IF(Q2653="","",_xlfn.XLOOKUP(Q2653,立项!W:W,立项!H:H))</f>
        <v/>
      </c>
      <c r="N2653" s="130" t="str">
        <f t="shared" si="248"/>
        <v/>
      </c>
      <c r="O2653" s="130" t="str">
        <f t="shared" si="249"/>
        <v/>
      </c>
      <c r="P2653" s="131" t="str">
        <f t="shared" si="250"/>
        <v/>
      </c>
      <c r="Q2653" s="135" t="str">
        <f t="shared" si="251"/>
        <v/>
      </c>
      <c r="R2653" s="103"/>
      <c r="S2653" s="102"/>
      <c r="T2653" s="102"/>
      <c r="U2653" s="102"/>
    </row>
    <row r="2654" s="93" customFormat="1" customHeight="1" spans="2:21">
      <c r="B2654" s="94"/>
      <c r="C2654" s="95"/>
      <c r="D2654" s="95"/>
      <c r="E2654" s="95"/>
      <c r="F2654" s="96"/>
      <c r="G2654" s="97"/>
      <c r="H2654" s="98"/>
      <c r="I2654" s="129" t="str">
        <f>IF(B2654="","",_xlfn.XLOOKUP(N2654,#REF!,#REF!))</f>
        <v/>
      </c>
      <c r="J2654" s="126" t="str">
        <f>IF(B2654="","",_xlfn.XLOOKUP(N2654,#REF!,冷暖工资表!B:B))</f>
        <v/>
      </c>
      <c r="K2654" s="126" t="str">
        <f t="shared" si="246"/>
        <v/>
      </c>
      <c r="L2654" s="126" t="str">
        <f t="shared" si="247"/>
        <v/>
      </c>
      <c r="M2654" s="126" t="str">
        <f>IF(Q2654="","",_xlfn.XLOOKUP(Q2654,立项!W:W,立项!H:H))</f>
        <v/>
      </c>
      <c r="N2654" s="130" t="str">
        <f t="shared" si="248"/>
        <v/>
      </c>
      <c r="O2654" s="130" t="str">
        <f t="shared" si="249"/>
        <v/>
      </c>
      <c r="P2654" s="131" t="str">
        <f t="shared" si="250"/>
        <v/>
      </c>
      <c r="Q2654" s="135" t="str">
        <f t="shared" si="251"/>
        <v/>
      </c>
      <c r="R2654" s="103"/>
      <c r="S2654" s="102"/>
      <c r="T2654" s="102"/>
      <c r="U2654" s="102"/>
    </row>
    <row r="2655" s="93" customFormat="1" customHeight="1" spans="2:21">
      <c r="B2655" s="94"/>
      <c r="C2655" s="95"/>
      <c r="D2655" s="95"/>
      <c r="E2655" s="95"/>
      <c r="F2655" s="96"/>
      <c r="G2655" s="97"/>
      <c r="H2655" s="98"/>
      <c r="I2655" s="129" t="str">
        <f>IF(B2655="","",_xlfn.XLOOKUP(N2655,#REF!,#REF!))</f>
        <v/>
      </c>
      <c r="J2655" s="126" t="str">
        <f>IF(B2655="","",_xlfn.XLOOKUP(N2655,#REF!,冷暖工资表!B:B))</f>
        <v/>
      </c>
      <c r="K2655" s="126" t="str">
        <f t="shared" si="246"/>
        <v/>
      </c>
      <c r="L2655" s="126" t="str">
        <f t="shared" si="247"/>
        <v/>
      </c>
      <c r="M2655" s="126" t="str">
        <f>IF(Q2655="","",_xlfn.XLOOKUP(Q2655,立项!W:W,立项!H:H))</f>
        <v/>
      </c>
      <c r="N2655" s="130" t="str">
        <f t="shared" si="248"/>
        <v/>
      </c>
      <c r="O2655" s="130" t="str">
        <f t="shared" si="249"/>
        <v/>
      </c>
      <c r="P2655" s="131" t="str">
        <f t="shared" si="250"/>
        <v/>
      </c>
      <c r="Q2655" s="135" t="str">
        <f t="shared" si="251"/>
        <v/>
      </c>
      <c r="R2655" s="103"/>
      <c r="S2655" s="102"/>
      <c r="T2655" s="102"/>
      <c r="U2655" s="102"/>
    </row>
    <row r="2656" s="93" customFormat="1" customHeight="1" spans="2:21">
      <c r="B2656" s="94"/>
      <c r="C2656" s="95"/>
      <c r="D2656" s="95"/>
      <c r="E2656" s="95"/>
      <c r="F2656" s="96"/>
      <c r="G2656" s="97"/>
      <c r="H2656" s="98"/>
      <c r="I2656" s="129" t="str">
        <f>IF(B2656="","",_xlfn.XLOOKUP(N2656,#REF!,#REF!))</f>
        <v/>
      </c>
      <c r="J2656" s="126" t="str">
        <f>IF(B2656="","",_xlfn.XLOOKUP(N2656,#REF!,冷暖工资表!B:B))</f>
        <v/>
      </c>
      <c r="K2656" s="126" t="str">
        <f t="shared" si="246"/>
        <v/>
      </c>
      <c r="L2656" s="126" t="str">
        <f t="shared" si="247"/>
        <v/>
      </c>
      <c r="M2656" s="126" t="str">
        <f>IF(Q2656="","",_xlfn.XLOOKUP(Q2656,立项!W:W,立项!H:H))</f>
        <v/>
      </c>
      <c r="N2656" s="130" t="str">
        <f t="shared" si="248"/>
        <v/>
      </c>
      <c r="O2656" s="130" t="str">
        <f t="shared" si="249"/>
        <v/>
      </c>
      <c r="P2656" s="131" t="str">
        <f t="shared" si="250"/>
        <v/>
      </c>
      <c r="Q2656" s="135" t="str">
        <f t="shared" si="251"/>
        <v/>
      </c>
      <c r="R2656" s="103"/>
      <c r="S2656" s="102"/>
      <c r="T2656" s="102"/>
      <c r="U2656" s="102"/>
    </row>
    <row r="2657" s="93" customFormat="1" customHeight="1" spans="2:21">
      <c r="B2657" s="94"/>
      <c r="C2657" s="95"/>
      <c r="D2657" s="95"/>
      <c r="E2657" s="95"/>
      <c r="F2657" s="96"/>
      <c r="G2657" s="97"/>
      <c r="H2657" s="98"/>
      <c r="I2657" s="129" t="str">
        <f>IF(B2657="","",_xlfn.XLOOKUP(N2657,#REF!,#REF!))</f>
        <v/>
      </c>
      <c r="J2657" s="126" t="str">
        <f>IF(B2657="","",_xlfn.XLOOKUP(N2657,#REF!,冷暖工资表!B:B))</f>
        <v/>
      </c>
      <c r="K2657" s="126" t="str">
        <f t="shared" si="246"/>
        <v/>
      </c>
      <c r="L2657" s="126" t="str">
        <f t="shared" si="247"/>
        <v/>
      </c>
      <c r="M2657" s="126" t="str">
        <f>IF(Q2657="","",_xlfn.XLOOKUP(Q2657,立项!W:W,立项!H:H))</f>
        <v/>
      </c>
      <c r="N2657" s="130" t="str">
        <f t="shared" si="248"/>
        <v/>
      </c>
      <c r="O2657" s="130" t="str">
        <f t="shared" si="249"/>
        <v/>
      </c>
      <c r="P2657" s="131" t="str">
        <f t="shared" si="250"/>
        <v/>
      </c>
      <c r="Q2657" s="135" t="str">
        <f t="shared" si="251"/>
        <v/>
      </c>
      <c r="R2657" s="103"/>
      <c r="S2657" s="102"/>
      <c r="T2657" s="102"/>
      <c r="U2657" s="102"/>
    </row>
    <row r="2658" s="93" customFormat="1" customHeight="1" spans="2:21">
      <c r="B2658" s="94"/>
      <c r="C2658" s="95"/>
      <c r="D2658" s="95"/>
      <c r="E2658" s="95"/>
      <c r="F2658" s="96"/>
      <c r="G2658" s="97"/>
      <c r="H2658" s="98"/>
      <c r="I2658" s="129" t="str">
        <f>IF(B2658="","",_xlfn.XLOOKUP(N2658,#REF!,#REF!))</f>
        <v/>
      </c>
      <c r="J2658" s="126" t="str">
        <f>IF(B2658="","",_xlfn.XLOOKUP(N2658,#REF!,冷暖工资表!B:B))</f>
        <v/>
      </c>
      <c r="K2658" s="126" t="str">
        <f t="shared" si="246"/>
        <v/>
      </c>
      <c r="L2658" s="126" t="str">
        <f t="shared" si="247"/>
        <v/>
      </c>
      <c r="M2658" s="126" t="str">
        <f>IF(Q2658="","",_xlfn.XLOOKUP(Q2658,立项!W:W,立项!H:H))</f>
        <v/>
      </c>
      <c r="N2658" s="130" t="str">
        <f t="shared" si="248"/>
        <v/>
      </c>
      <c r="O2658" s="130" t="str">
        <f t="shared" si="249"/>
        <v/>
      </c>
      <c r="P2658" s="131" t="str">
        <f t="shared" si="250"/>
        <v/>
      </c>
      <c r="Q2658" s="135" t="str">
        <f t="shared" si="251"/>
        <v/>
      </c>
      <c r="R2658" s="103"/>
      <c r="S2658" s="102"/>
      <c r="T2658" s="102"/>
      <c r="U2658" s="102"/>
    </row>
    <row r="2659" s="93" customFormat="1" customHeight="1" spans="2:21">
      <c r="B2659" s="94"/>
      <c r="C2659" s="95"/>
      <c r="D2659" s="95"/>
      <c r="E2659" s="95"/>
      <c r="F2659" s="96"/>
      <c r="G2659" s="97"/>
      <c r="H2659" s="98"/>
      <c r="I2659" s="129" t="str">
        <f>IF(B2659="","",_xlfn.XLOOKUP(N2659,#REF!,#REF!))</f>
        <v/>
      </c>
      <c r="J2659" s="126" t="str">
        <f>IF(B2659="","",_xlfn.XLOOKUP(N2659,#REF!,冷暖工资表!B:B))</f>
        <v/>
      </c>
      <c r="K2659" s="126" t="str">
        <f t="shared" si="246"/>
        <v/>
      </c>
      <c r="L2659" s="126" t="str">
        <f t="shared" si="247"/>
        <v/>
      </c>
      <c r="M2659" s="126" t="str">
        <f>IF(Q2659="","",_xlfn.XLOOKUP(Q2659,立项!W:W,立项!H:H))</f>
        <v/>
      </c>
      <c r="N2659" s="130" t="str">
        <f t="shared" si="248"/>
        <v/>
      </c>
      <c r="O2659" s="130" t="str">
        <f t="shared" si="249"/>
        <v/>
      </c>
      <c r="P2659" s="131" t="str">
        <f t="shared" si="250"/>
        <v/>
      </c>
      <c r="Q2659" s="135" t="str">
        <f t="shared" si="251"/>
        <v/>
      </c>
      <c r="R2659" s="103"/>
      <c r="S2659" s="102"/>
      <c r="T2659" s="102"/>
      <c r="U2659" s="102"/>
    </row>
    <row r="2660" s="93" customFormat="1" customHeight="1" spans="2:21">
      <c r="B2660" s="94"/>
      <c r="C2660" s="95"/>
      <c r="D2660" s="95"/>
      <c r="E2660" s="95"/>
      <c r="F2660" s="96"/>
      <c r="G2660" s="97"/>
      <c r="H2660" s="98"/>
      <c r="I2660" s="129" t="str">
        <f>IF(B2660="","",_xlfn.XLOOKUP(N2660,#REF!,#REF!))</f>
        <v/>
      </c>
      <c r="J2660" s="126" t="str">
        <f>IF(B2660="","",_xlfn.XLOOKUP(N2660,#REF!,冷暖工资表!B:B))</f>
        <v/>
      </c>
      <c r="K2660" s="126" t="str">
        <f t="shared" si="246"/>
        <v/>
      </c>
      <c r="L2660" s="126" t="str">
        <f t="shared" si="247"/>
        <v/>
      </c>
      <c r="M2660" s="126" t="str">
        <f>IF(Q2660="","",_xlfn.XLOOKUP(Q2660,立项!W:W,立项!H:H))</f>
        <v/>
      </c>
      <c r="N2660" s="130" t="str">
        <f t="shared" si="248"/>
        <v/>
      </c>
      <c r="O2660" s="130" t="str">
        <f t="shared" si="249"/>
        <v/>
      </c>
      <c r="P2660" s="131" t="str">
        <f t="shared" si="250"/>
        <v/>
      </c>
      <c r="Q2660" s="135" t="str">
        <f t="shared" si="251"/>
        <v/>
      </c>
      <c r="R2660" s="103"/>
      <c r="S2660" s="102"/>
      <c r="T2660" s="102"/>
      <c r="U2660" s="102"/>
    </row>
    <row r="2661" s="93" customFormat="1" customHeight="1" spans="2:21">
      <c r="B2661" s="94"/>
      <c r="C2661" s="95"/>
      <c r="D2661" s="95"/>
      <c r="E2661" s="95"/>
      <c r="F2661" s="96"/>
      <c r="G2661" s="97"/>
      <c r="H2661" s="98"/>
      <c r="I2661" s="129" t="str">
        <f>IF(B2661="","",_xlfn.XLOOKUP(N2661,#REF!,#REF!))</f>
        <v/>
      </c>
      <c r="J2661" s="126" t="str">
        <f>IF(B2661="","",_xlfn.XLOOKUP(N2661,#REF!,冷暖工资表!B:B))</f>
        <v/>
      </c>
      <c r="K2661" s="126" t="str">
        <f t="shared" si="246"/>
        <v/>
      </c>
      <c r="L2661" s="126" t="str">
        <f t="shared" si="247"/>
        <v/>
      </c>
      <c r="M2661" s="126" t="str">
        <f>IF(Q2661="","",_xlfn.XLOOKUP(Q2661,立项!W:W,立项!H:H))</f>
        <v/>
      </c>
      <c r="N2661" s="130" t="str">
        <f t="shared" si="248"/>
        <v/>
      </c>
      <c r="O2661" s="130" t="str">
        <f t="shared" si="249"/>
        <v/>
      </c>
      <c r="P2661" s="131" t="str">
        <f t="shared" si="250"/>
        <v/>
      </c>
      <c r="Q2661" s="135" t="str">
        <f t="shared" si="251"/>
        <v/>
      </c>
      <c r="R2661" s="103"/>
      <c r="S2661" s="102"/>
      <c r="T2661" s="102"/>
      <c r="U2661" s="102"/>
    </row>
    <row r="2662" s="93" customFormat="1" customHeight="1" spans="2:21">
      <c r="B2662" s="94"/>
      <c r="C2662" s="95"/>
      <c r="D2662" s="95"/>
      <c r="E2662" s="95"/>
      <c r="F2662" s="96"/>
      <c r="G2662" s="97"/>
      <c r="H2662" s="98"/>
      <c r="I2662" s="129" t="str">
        <f>IF(B2662="","",_xlfn.XLOOKUP(N2662,#REF!,#REF!))</f>
        <v/>
      </c>
      <c r="J2662" s="126" t="str">
        <f>IF(B2662="","",_xlfn.XLOOKUP(N2662,#REF!,冷暖工资表!B:B))</f>
        <v/>
      </c>
      <c r="K2662" s="126" t="str">
        <f t="shared" si="246"/>
        <v/>
      </c>
      <c r="L2662" s="126" t="str">
        <f t="shared" si="247"/>
        <v/>
      </c>
      <c r="M2662" s="126" t="str">
        <f>IF(Q2662="","",_xlfn.XLOOKUP(Q2662,立项!W:W,立项!H:H))</f>
        <v/>
      </c>
      <c r="N2662" s="130" t="str">
        <f t="shared" si="248"/>
        <v/>
      </c>
      <c r="O2662" s="130" t="str">
        <f t="shared" si="249"/>
        <v/>
      </c>
      <c r="P2662" s="131" t="str">
        <f t="shared" si="250"/>
        <v/>
      </c>
      <c r="Q2662" s="135" t="str">
        <f t="shared" si="251"/>
        <v/>
      </c>
      <c r="R2662" s="103"/>
      <c r="S2662" s="102"/>
      <c r="T2662" s="102"/>
      <c r="U2662" s="102"/>
    </row>
    <row r="2663" s="93" customFormat="1" customHeight="1" spans="2:21">
      <c r="B2663" s="94"/>
      <c r="C2663" s="95"/>
      <c r="D2663" s="95"/>
      <c r="E2663" s="95"/>
      <c r="F2663" s="96"/>
      <c r="G2663" s="97"/>
      <c r="H2663" s="98"/>
      <c r="I2663" s="129" t="str">
        <f>IF(B2663="","",_xlfn.XLOOKUP(N2663,#REF!,#REF!))</f>
        <v/>
      </c>
      <c r="J2663" s="126" t="str">
        <f>IF(B2663="","",_xlfn.XLOOKUP(N2663,#REF!,冷暖工资表!B:B))</f>
        <v/>
      </c>
      <c r="K2663" s="126" t="str">
        <f t="shared" si="246"/>
        <v/>
      </c>
      <c r="L2663" s="126" t="str">
        <f t="shared" si="247"/>
        <v/>
      </c>
      <c r="M2663" s="126" t="str">
        <f>IF(Q2663="","",_xlfn.XLOOKUP(Q2663,立项!W:W,立项!H:H))</f>
        <v/>
      </c>
      <c r="N2663" s="130" t="str">
        <f t="shared" si="248"/>
        <v/>
      </c>
      <c r="O2663" s="130" t="str">
        <f t="shared" si="249"/>
        <v/>
      </c>
      <c r="P2663" s="131" t="str">
        <f t="shared" si="250"/>
        <v/>
      </c>
      <c r="Q2663" s="135" t="str">
        <f t="shared" si="251"/>
        <v/>
      </c>
      <c r="R2663" s="103"/>
      <c r="S2663" s="102"/>
      <c r="T2663" s="102"/>
      <c r="U2663" s="102"/>
    </row>
    <row r="2664" s="93" customFormat="1" customHeight="1" spans="2:21">
      <c r="B2664" s="94"/>
      <c r="C2664" s="95"/>
      <c r="D2664" s="95"/>
      <c r="E2664" s="95"/>
      <c r="F2664" s="96"/>
      <c r="G2664" s="97"/>
      <c r="H2664" s="98"/>
      <c r="I2664" s="129" t="str">
        <f>IF(B2664="","",_xlfn.XLOOKUP(N2664,#REF!,#REF!))</f>
        <v/>
      </c>
      <c r="J2664" s="126" t="str">
        <f>IF(B2664="","",_xlfn.XLOOKUP(N2664,#REF!,冷暖工资表!B:B))</f>
        <v/>
      </c>
      <c r="K2664" s="126" t="str">
        <f t="shared" si="246"/>
        <v/>
      </c>
      <c r="L2664" s="126" t="str">
        <f t="shared" si="247"/>
        <v/>
      </c>
      <c r="M2664" s="126" t="str">
        <f>IF(Q2664="","",_xlfn.XLOOKUP(Q2664,立项!W:W,立项!H:H))</f>
        <v/>
      </c>
      <c r="N2664" s="130" t="str">
        <f t="shared" si="248"/>
        <v/>
      </c>
      <c r="O2664" s="130" t="str">
        <f t="shared" si="249"/>
        <v/>
      </c>
      <c r="P2664" s="131" t="str">
        <f t="shared" si="250"/>
        <v/>
      </c>
      <c r="Q2664" s="135" t="str">
        <f t="shared" si="251"/>
        <v/>
      </c>
      <c r="R2664" s="103"/>
      <c r="S2664" s="102"/>
      <c r="T2664" s="102"/>
      <c r="U2664" s="102"/>
    </row>
    <row r="2665" s="93" customFormat="1" customHeight="1" spans="2:21">
      <c r="B2665" s="94"/>
      <c r="C2665" s="95"/>
      <c r="D2665" s="95"/>
      <c r="E2665" s="95"/>
      <c r="F2665" s="96"/>
      <c r="G2665" s="97"/>
      <c r="H2665" s="98"/>
      <c r="I2665" s="129" t="str">
        <f>IF(B2665="","",_xlfn.XLOOKUP(N2665,#REF!,#REF!))</f>
        <v/>
      </c>
      <c r="J2665" s="126" t="str">
        <f>IF(B2665="","",_xlfn.XLOOKUP(N2665,#REF!,冷暖工资表!B:B))</f>
        <v/>
      </c>
      <c r="K2665" s="126" t="str">
        <f t="shared" si="246"/>
        <v/>
      </c>
      <c r="L2665" s="126" t="str">
        <f t="shared" si="247"/>
        <v/>
      </c>
      <c r="M2665" s="126" t="str">
        <f>IF(Q2665="","",_xlfn.XLOOKUP(Q2665,立项!W:W,立项!H:H))</f>
        <v/>
      </c>
      <c r="N2665" s="130" t="str">
        <f t="shared" si="248"/>
        <v/>
      </c>
      <c r="O2665" s="130" t="str">
        <f t="shared" si="249"/>
        <v/>
      </c>
      <c r="P2665" s="131" t="str">
        <f t="shared" si="250"/>
        <v/>
      </c>
      <c r="Q2665" s="135" t="str">
        <f t="shared" si="251"/>
        <v/>
      </c>
      <c r="R2665" s="103"/>
      <c r="S2665" s="102"/>
      <c r="T2665" s="102"/>
      <c r="U2665" s="102"/>
    </row>
    <row r="2666" s="93" customFormat="1" customHeight="1" spans="2:21">
      <c r="B2666" s="94"/>
      <c r="C2666" s="95"/>
      <c r="D2666" s="95"/>
      <c r="E2666" s="95"/>
      <c r="F2666" s="96"/>
      <c r="G2666" s="97"/>
      <c r="H2666" s="98"/>
      <c r="I2666" s="129" t="str">
        <f>IF(B2666="","",_xlfn.XLOOKUP(N2666,#REF!,#REF!))</f>
        <v/>
      </c>
      <c r="J2666" s="126" t="str">
        <f>IF(B2666="","",_xlfn.XLOOKUP(N2666,#REF!,冷暖工资表!B:B))</f>
        <v/>
      </c>
      <c r="K2666" s="126" t="str">
        <f t="shared" si="246"/>
        <v/>
      </c>
      <c r="L2666" s="126" t="str">
        <f t="shared" si="247"/>
        <v/>
      </c>
      <c r="M2666" s="126" t="str">
        <f>IF(Q2666="","",_xlfn.XLOOKUP(Q2666,立项!W:W,立项!H:H))</f>
        <v/>
      </c>
      <c r="N2666" s="130" t="str">
        <f t="shared" si="248"/>
        <v/>
      </c>
      <c r="O2666" s="130" t="str">
        <f t="shared" si="249"/>
        <v/>
      </c>
      <c r="P2666" s="131" t="str">
        <f t="shared" si="250"/>
        <v/>
      </c>
      <c r="Q2666" s="135" t="str">
        <f t="shared" si="251"/>
        <v/>
      </c>
      <c r="R2666" s="103"/>
      <c r="S2666" s="102"/>
      <c r="T2666" s="102"/>
      <c r="U2666" s="102"/>
    </row>
    <row r="2667" s="93" customFormat="1" customHeight="1" spans="2:21">
      <c r="B2667" s="94"/>
      <c r="C2667" s="95"/>
      <c r="D2667" s="95"/>
      <c r="E2667" s="95"/>
      <c r="F2667" s="96"/>
      <c r="G2667" s="97"/>
      <c r="H2667" s="98"/>
      <c r="I2667" s="129" t="str">
        <f>IF(B2667="","",_xlfn.XLOOKUP(N2667,#REF!,#REF!))</f>
        <v/>
      </c>
      <c r="J2667" s="126" t="str">
        <f>IF(B2667="","",_xlfn.XLOOKUP(N2667,#REF!,冷暖工资表!B:B))</f>
        <v/>
      </c>
      <c r="K2667" s="126" t="str">
        <f t="shared" si="246"/>
        <v/>
      </c>
      <c r="L2667" s="126" t="str">
        <f t="shared" si="247"/>
        <v/>
      </c>
      <c r="M2667" s="126" t="str">
        <f>IF(Q2667="","",_xlfn.XLOOKUP(Q2667,立项!W:W,立项!H:H))</f>
        <v/>
      </c>
      <c r="N2667" s="130" t="str">
        <f t="shared" si="248"/>
        <v/>
      </c>
      <c r="O2667" s="130" t="str">
        <f t="shared" si="249"/>
        <v/>
      </c>
      <c r="P2667" s="131" t="str">
        <f t="shared" si="250"/>
        <v/>
      </c>
      <c r="Q2667" s="135" t="str">
        <f t="shared" si="251"/>
        <v/>
      </c>
      <c r="R2667" s="103"/>
      <c r="S2667" s="102"/>
      <c r="T2667" s="102"/>
      <c r="U2667" s="102"/>
    </row>
    <row r="2668" s="93" customFormat="1" customHeight="1" spans="2:21">
      <c r="B2668" s="94"/>
      <c r="C2668" s="95"/>
      <c r="D2668" s="95"/>
      <c r="E2668" s="95"/>
      <c r="F2668" s="96"/>
      <c r="G2668" s="97"/>
      <c r="H2668" s="98"/>
      <c r="I2668" s="129" t="str">
        <f>IF(B2668="","",_xlfn.XLOOKUP(N2668,#REF!,#REF!))</f>
        <v/>
      </c>
      <c r="J2668" s="126" t="str">
        <f>IF(B2668="","",_xlfn.XLOOKUP(N2668,#REF!,冷暖工资表!B:B))</f>
        <v/>
      </c>
      <c r="K2668" s="126" t="str">
        <f t="shared" si="246"/>
        <v/>
      </c>
      <c r="L2668" s="126" t="str">
        <f t="shared" si="247"/>
        <v/>
      </c>
      <c r="M2668" s="126" t="str">
        <f>IF(Q2668="","",_xlfn.XLOOKUP(Q2668,立项!W:W,立项!H:H))</f>
        <v/>
      </c>
      <c r="N2668" s="130" t="str">
        <f t="shared" si="248"/>
        <v/>
      </c>
      <c r="O2668" s="130" t="str">
        <f t="shared" si="249"/>
        <v/>
      </c>
      <c r="P2668" s="131" t="str">
        <f t="shared" si="250"/>
        <v/>
      </c>
      <c r="Q2668" s="135" t="str">
        <f t="shared" si="251"/>
        <v/>
      </c>
      <c r="R2668" s="103"/>
      <c r="S2668" s="102"/>
      <c r="T2668" s="102"/>
      <c r="U2668" s="102"/>
    </row>
    <row r="2669" s="93" customFormat="1" customHeight="1" spans="2:21">
      <c r="B2669" s="94"/>
      <c r="C2669" s="95"/>
      <c r="D2669" s="95"/>
      <c r="E2669" s="95"/>
      <c r="F2669" s="96"/>
      <c r="G2669" s="97"/>
      <c r="H2669" s="98"/>
      <c r="I2669" s="129" t="str">
        <f>IF(B2669="","",_xlfn.XLOOKUP(N2669,#REF!,#REF!))</f>
        <v/>
      </c>
      <c r="J2669" s="126" t="str">
        <f>IF(B2669="","",_xlfn.XLOOKUP(N2669,#REF!,冷暖工资表!B:B))</f>
        <v/>
      </c>
      <c r="K2669" s="126" t="str">
        <f t="shared" si="246"/>
        <v/>
      </c>
      <c r="L2669" s="126" t="str">
        <f t="shared" si="247"/>
        <v/>
      </c>
      <c r="M2669" s="126" t="str">
        <f>IF(Q2669="","",_xlfn.XLOOKUP(Q2669,立项!W:W,立项!H:H))</f>
        <v/>
      </c>
      <c r="N2669" s="130" t="str">
        <f t="shared" si="248"/>
        <v/>
      </c>
      <c r="O2669" s="130" t="str">
        <f t="shared" si="249"/>
        <v/>
      </c>
      <c r="P2669" s="131" t="str">
        <f t="shared" si="250"/>
        <v/>
      </c>
      <c r="Q2669" s="135" t="str">
        <f t="shared" si="251"/>
        <v/>
      </c>
      <c r="R2669" s="103"/>
      <c r="S2669" s="102"/>
      <c r="T2669" s="102"/>
      <c r="U2669" s="102"/>
    </row>
    <row r="2670" s="93" customFormat="1" customHeight="1" spans="2:21">
      <c r="B2670" s="94"/>
      <c r="C2670" s="95"/>
      <c r="D2670" s="95"/>
      <c r="E2670" s="95"/>
      <c r="F2670" s="96"/>
      <c r="G2670" s="97"/>
      <c r="H2670" s="98"/>
      <c r="I2670" s="129" t="str">
        <f>IF(B2670="","",_xlfn.XLOOKUP(N2670,#REF!,#REF!))</f>
        <v/>
      </c>
      <c r="J2670" s="126" t="str">
        <f>IF(B2670="","",_xlfn.XLOOKUP(N2670,#REF!,冷暖工资表!B:B))</f>
        <v/>
      </c>
      <c r="K2670" s="126" t="str">
        <f t="shared" si="246"/>
        <v/>
      </c>
      <c r="L2670" s="126" t="str">
        <f t="shared" si="247"/>
        <v/>
      </c>
      <c r="M2670" s="126" t="str">
        <f>IF(Q2670="","",_xlfn.XLOOKUP(Q2670,立项!W:W,立项!H:H))</f>
        <v/>
      </c>
      <c r="N2670" s="130" t="str">
        <f t="shared" si="248"/>
        <v/>
      </c>
      <c r="O2670" s="130" t="str">
        <f t="shared" si="249"/>
        <v/>
      </c>
      <c r="P2670" s="131" t="str">
        <f t="shared" si="250"/>
        <v/>
      </c>
      <c r="Q2670" s="135" t="str">
        <f t="shared" si="251"/>
        <v/>
      </c>
      <c r="R2670" s="103"/>
      <c r="S2670" s="102"/>
      <c r="T2670" s="102"/>
      <c r="U2670" s="102"/>
    </row>
    <row r="2671" s="93" customFormat="1" customHeight="1" spans="2:21">
      <c r="B2671" s="94"/>
      <c r="C2671" s="95"/>
      <c r="D2671" s="95"/>
      <c r="E2671" s="95"/>
      <c r="F2671" s="96"/>
      <c r="G2671" s="97"/>
      <c r="H2671" s="98"/>
      <c r="I2671" s="129" t="str">
        <f>IF(B2671="","",_xlfn.XLOOKUP(N2671,#REF!,#REF!))</f>
        <v/>
      </c>
      <c r="J2671" s="126" t="str">
        <f>IF(B2671="","",_xlfn.XLOOKUP(N2671,#REF!,冷暖工资表!B:B))</f>
        <v/>
      </c>
      <c r="K2671" s="126" t="str">
        <f t="shared" si="246"/>
        <v/>
      </c>
      <c r="L2671" s="126" t="str">
        <f t="shared" si="247"/>
        <v/>
      </c>
      <c r="M2671" s="126" t="str">
        <f>IF(Q2671="","",_xlfn.XLOOKUP(Q2671,立项!W:W,立项!H:H))</f>
        <v/>
      </c>
      <c r="N2671" s="130" t="str">
        <f t="shared" si="248"/>
        <v/>
      </c>
      <c r="O2671" s="130" t="str">
        <f t="shared" si="249"/>
        <v/>
      </c>
      <c r="P2671" s="131" t="str">
        <f t="shared" si="250"/>
        <v/>
      </c>
      <c r="Q2671" s="135" t="str">
        <f t="shared" si="251"/>
        <v/>
      </c>
      <c r="R2671" s="103"/>
      <c r="S2671" s="102"/>
      <c r="T2671" s="102"/>
      <c r="U2671" s="102"/>
    </row>
    <row r="2672" s="93" customFormat="1" customHeight="1" spans="2:21">
      <c r="B2672" s="94"/>
      <c r="C2672" s="95"/>
      <c r="D2672" s="95"/>
      <c r="E2672" s="95"/>
      <c r="F2672" s="96"/>
      <c r="G2672" s="97"/>
      <c r="H2672" s="98"/>
      <c r="I2672" s="129" t="str">
        <f>IF(B2672="","",_xlfn.XLOOKUP(N2672,#REF!,#REF!))</f>
        <v/>
      </c>
      <c r="J2672" s="126" t="str">
        <f>IF(B2672="","",_xlfn.XLOOKUP(N2672,#REF!,冷暖工资表!B:B))</f>
        <v/>
      </c>
      <c r="K2672" s="126" t="str">
        <f t="shared" si="246"/>
        <v/>
      </c>
      <c r="L2672" s="126" t="str">
        <f t="shared" si="247"/>
        <v/>
      </c>
      <c r="M2672" s="126" t="str">
        <f>IF(Q2672="","",_xlfn.XLOOKUP(Q2672,立项!W:W,立项!H:H))</f>
        <v/>
      </c>
      <c r="N2672" s="130" t="str">
        <f t="shared" si="248"/>
        <v/>
      </c>
      <c r="O2672" s="130" t="str">
        <f t="shared" si="249"/>
        <v/>
      </c>
      <c r="P2672" s="131" t="str">
        <f t="shared" si="250"/>
        <v/>
      </c>
      <c r="Q2672" s="135" t="str">
        <f t="shared" si="251"/>
        <v/>
      </c>
      <c r="R2672" s="103"/>
      <c r="S2672" s="102"/>
      <c r="T2672" s="102"/>
      <c r="U2672" s="102"/>
    </row>
    <row r="2673" s="93" customFormat="1" customHeight="1" spans="2:21">
      <c r="B2673" s="94"/>
      <c r="C2673" s="95"/>
      <c r="D2673" s="95"/>
      <c r="E2673" s="95"/>
      <c r="F2673" s="96"/>
      <c r="G2673" s="97"/>
      <c r="H2673" s="98"/>
      <c r="I2673" s="129" t="str">
        <f>IF(B2673="","",_xlfn.XLOOKUP(N2673,#REF!,#REF!))</f>
        <v/>
      </c>
      <c r="J2673" s="126" t="str">
        <f>IF(B2673="","",_xlfn.XLOOKUP(N2673,#REF!,冷暖工资表!B:B))</f>
        <v/>
      </c>
      <c r="K2673" s="126" t="str">
        <f t="shared" si="246"/>
        <v/>
      </c>
      <c r="L2673" s="126" t="str">
        <f t="shared" si="247"/>
        <v/>
      </c>
      <c r="M2673" s="126" t="str">
        <f>IF(Q2673="","",_xlfn.XLOOKUP(Q2673,立项!W:W,立项!H:H))</f>
        <v/>
      </c>
      <c r="N2673" s="130" t="str">
        <f t="shared" si="248"/>
        <v/>
      </c>
      <c r="O2673" s="130" t="str">
        <f t="shared" si="249"/>
        <v/>
      </c>
      <c r="P2673" s="131" t="str">
        <f t="shared" si="250"/>
        <v/>
      </c>
      <c r="Q2673" s="135" t="str">
        <f t="shared" si="251"/>
        <v/>
      </c>
      <c r="R2673" s="103"/>
      <c r="S2673" s="102"/>
      <c r="T2673" s="102"/>
      <c r="U2673" s="102"/>
    </row>
    <row r="2674" s="93" customFormat="1" customHeight="1" spans="2:21">
      <c r="B2674" s="94"/>
      <c r="C2674" s="95"/>
      <c r="D2674" s="95"/>
      <c r="E2674" s="95"/>
      <c r="F2674" s="96"/>
      <c r="G2674" s="97"/>
      <c r="H2674" s="98"/>
      <c r="I2674" s="129" t="str">
        <f>IF(B2674="","",_xlfn.XLOOKUP(N2674,#REF!,#REF!))</f>
        <v/>
      </c>
      <c r="J2674" s="126" t="str">
        <f>IF(B2674="","",_xlfn.XLOOKUP(N2674,#REF!,冷暖工资表!B:B))</f>
        <v/>
      </c>
      <c r="K2674" s="126" t="str">
        <f t="shared" si="246"/>
        <v/>
      </c>
      <c r="L2674" s="126" t="str">
        <f t="shared" si="247"/>
        <v/>
      </c>
      <c r="M2674" s="126" t="str">
        <f>IF(Q2674="","",_xlfn.XLOOKUP(Q2674,立项!W:W,立项!H:H))</f>
        <v/>
      </c>
      <c r="N2674" s="130" t="str">
        <f t="shared" si="248"/>
        <v/>
      </c>
      <c r="O2674" s="130" t="str">
        <f t="shared" si="249"/>
        <v/>
      </c>
      <c r="P2674" s="131" t="str">
        <f t="shared" si="250"/>
        <v/>
      </c>
      <c r="Q2674" s="135" t="str">
        <f t="shared" si="251"/>
        <v/>
      </c>
      <c r="R2674" s="103"/>
      <c r="S2674" s="102"/>
      <c r="T2674" s="102"/>
      <c r="U2674" s="102"/>
    </row>
    <row r="2675" s="93" customFormat="1" customHeight="1" spans="2:21">
      <c r="B2675" s="94"/>
      <c r="C2675" s="95"/>
      <c r="D2675" s="95"/>
      <c r="E2675" s="95"/>
      <c r="F2675" s="96"/>
      <c r="G2675" s="97"/>
      <c r="H2675" s="98"/>
      <c r="I2675" s="129" t="str">
        <f>IF(B2675="","",_xlfn.XLOOKUP(N2675,#REF!,#REF!))</f>
        <v/>
      </c>
      <c r="J2675" s="126" t="str">
        <f>IF(B2675="","",_xlfn.XLOOKUP(N2675,#REF!,冷暖工资表!B:B))</f>
        <v/>
      </c>
      <c r="K2675" s="126" t="str">
        <f t="shared" si="246"/>
        <v/>
      </c>
      <c r="L2675" s="126" t="str">
        <f t="shared" si="247"/>
        <v/>
      </c>
      <c r="M2675" s="126" t="str">
        <f>IF(Q2675="","",_xlfn.XLOOKUP(Q2675,立项!W:W,立项!H:H))</f>
        <v/>
      </c>
      <c r="N2675" s="130" t="str">
        <f t="shared" si="248"/>
        <v/>
      </c>
      <c r="O2675" s="130" t="str">
        <f t="shared" si="249"/>
        <v/>
      </c>
      <c r="P2675" s="131" t="str">
        <f t="shared" si="250"/>
        <v/>
      </c>
      <c r="Q2675" s="135" t="str">
        <f t="shared" si="251"/>
        <v/>
      </c>
      <c r="R2675" s="103"/>
      <c r="S2675" s="102"/>
      <c r="T2675" s="102"/>
      <c r="U2675" s="102"/>
    </row>
    <row r="2676" s="93" customFormat="1" customHeight="1" spans="2:21">
      <c r="B2676" s="94"/>
      <c r="C2676" s="95"/>
      <c r="D2676" s="95"/>
      <c r="E2676" s="95"/>
      <c r="F2676" s="96"/>
      <c r="G2676" s="97"/>
      <c r="H2676" s="98"/>
      <c r="I2676" s="129" t="str">
        <f>IF(B2676="","",_xlfn.XLOOKUP(N2676,#REF!,#REF!))</f>
        <v/>
      </c>
      <c r="J2676" s="126" t="str">
        <f>IF(B2676="","",_xlfn.XLOOKUP(N2676,#REF!,冷暖工资表!B:B))</f>
        <v/>
      </c>
      <c r="K2676" s="126" t="str">
        <f t="shared" si="246"/>
        <v/>
      </c>
      <c r="L2676" s="126" t="str">
        <f t="shared" si="247"/>
        <v/>
      </c>
      <c r="M2676" s="126" t="str">
        <f>IF(Q2676="","",_xlfn.XLOOKUP(Q2676,立项!W:W,立项!H:H))</f>
        <v/>
      </c>
      <c r="N2676" s="130" t="str">
        <f t="shared" si="248"/>
        <v/>
      </c>
      <c r="O2676" s="130" t="str">
        <f t="shared" si="249"/>
        <v/>
      </c>
      <c r="P2676" s="131" t="str">
        <f t="shared" si="250"/>
        <v/>
      </c>
      <c r="Q2676" s="135" t="str">
        <f t="shared" si="251"/>
        <v/>
      </c>
      <c r="R2676" s="103"/>
      <c r="S2676" s="102"/>
      <c r="T2676" s="102"/>
      <c r="U2676" s="102"/>
    </row>
    <row r="2677" s="93" customFormat="1" customHeight="1" spans="2:21">
      <c r="B2677" s="94"/>
      <c r="C2677" s="95"/>
      <c r="D2677" s="95"/>
      <c r="E2677" s="95"/>
      <c r="F2677" s="96"/>
      <c r="G2677" s="97"/>
      <c r="H2677" s="98"/>
      <c r="I2677" s="129" t="str">
        <f>IF(B2677="","",_xlfn.XLOOKUP(N2677,#REF!,#REF!))</f>
        <v/>
      </c>
      <c r="J2677" s="126" t="str">
        <f>IF(B2677="","",_xlfn.XLOOKUP(N2677,#REF!,冷暖工资表!B:B))</f>
        <v/>
      </c>
      <c r="K2677" s="126" t="str">
        <f t="shared" si="246"/>
        <v/>
      </c>
      <c r="L2677" s="126" t="str">
        <f t="shared" si="247"/>
        <v/>
      </c>
      <c r="M2677" s="126" t="str">
        <f>IF(Q2677="","",_xlfn.XLOOKUP(Q2677,立项!W:W,立项!H:H))</f>
        <v/>
      </c>
      <c r="N2677" s="130" t="str">
        <f t="shared" si="248"/>
        <v/>
      </c>
      <c r="O2677" s="130" t="str">
        <f t="shared" si="249"/>
        <v/>
      </c>
      <c r="P2677" s="131" t="str">
        <f t="shared" si="250"/>
        <v/>
      </c>
      <c r="Q2677" s="135" t="str">
        <f t="shared" si="251"/>
        <v/>
      </c>
      <c r="R2677" s="103"/>
      <c r="S2677" s="102"/>
      <c r="T2677" s="102"/>
      <c r="U2677" s="102"/>
    </row>
    <row r="2678" s="93" customFormat="1" customHeight="1" spans="2:21">
      <c r="B2678" s="94"/>
      <c r="C2678" s="95"/>
      <c r="D2678" s="95"/>
      <c r="E2678" s="95"/>
      <c r="F2678" s="96"/>
      <c r="G2678" s="97"/>
      <c r="H2678" s="98"/>
      <c r="I2678" s="129" t="str">
        <f>IF(B2678="","",_xlfn.XLOOKUP(N2678,#REF!,#REF!))</f>
        <v/>
      </c>
      <c r="J2678" s="126" t="str">
        <f>IF(B2678="","",_xlfn.XLOOKUP(N2678,#REF!,冷暖工资表!B:B))</f>
        <v/>
      </c>
      <c r="K2678" s="126" t="str">
        <f t="shared" si="246"/>
        <v/>
      </c>
      <c r="L2678" s="126" t="str">
        <f t="shared" si="247"/>
        <v/>
      </c>
      <c r="M2678" s="126" t="str">
        <f>IF(Q2678="","",_xlfn.XLOOKUP(Q2678,立项!W:W,立项!H:H))</f>
        <v/>
      </c>
      <c r="N2678" s="130" t="str">
        <f t="shared" si="248"/>
        <v/>
      </c>
      <c r="O2678" s="130" t="str">
        <f t="shared" si="249"/>
        <v/>
      </c>
      <c r="P2678" s="131" t="str">
        <f t="shared" si="250"/>
        <v/>
      </c>
      <c r="Q2678" s="135" t="str">
        <f t="shared" si="251"/>
        <v/>
      </c>
      <c r="R2678" s="103"/>
      <c r="S2678" s="102"/>
      <c r="T2678" s="102"/>
      <c r="U2678" s="102"/>
    </row>
    <row r="2679" s="93" customFormat="1" customHeight="1" spans="2:21">
      <c r="B2679" s="94"/>
      <c r="C2679" s="95"/>
      <c r="D2679" s="95"/>
      <c r="E2679" s="95"/>
      <c r="F2679" s="96"/>
      <c r="G2679" s="97"/>
      <c r="H2679" s="98"/>
      <c r="I2679" s="129" t="str">
        <f>IF(B2679="","",_xlfn.XLOOKUP(N2679,#REF!,#REF!))</f>
        <v/>
      </c>
      <c r="J2679" s="126" t="str">
        <f>IF(B2679="","",_xlfn.XLOOKUP(N2679,#REF!,冷暖工资表!B:B))</f>
        <v/>
      </c>
      <c r="K2679" s="126" t="str">
        <f t="shared" si="246"/>
        <v/>
      </c>
      <c r="L2679" s="126" t="str">
        <f t="shared" si="247"/>
        <v/>
      </c>
      <c r="M2679" s="126" t="str">
        <f>IF(Q2679="","",_xlfn.XLOOKUP(Q2679,立项!W:W,立项!H:H))</f>
        <v/>
      </c>
      <c r="N2679" s="130" t="str">
        <f t="shared" si="248"/>
        <v/>
      </c>
      <c r="O2679" s="130" t="str">
        <f t="shared" si="249"/>
        <v/>
      </c>
      <c r="P2679" s="131" t="str">
        <f t="shared" si="250"/>
        <v/>
      </c>
      <c r="Q2679" s="135" t="str">
        <f t="shared" si="251"/>
        <v/>
      </c>
      <c r="R2679" s="103"/>
      <c r="S2679" s="102"/>
      <c r="T2679" s="102"/>
      <c r="U2679" s="102"/>
    </row>
    <row r="2680" s="93" customFormat="1" customHeight="1" spans="2:21">
      <c r="B2680" s="94"/>
      <c r="C2680" s="95"/>
      <c r="D2680" s="95"/>
      <c r="E2680" s="95"/>
      <c r="F2680" s="96"/>
      <c r="G2680" s="97"/>
      <c r="H2680" s="98"/>
      <c r="I2680" s="129" t="str">
        <f>IF(B2680="","",_xlfn.XLOOKUP(N2680,#REF!,#REF!))</f>
        <v/>
      </c>
      <c r="J2680" s="126" t="str">
        <f>IF(B2680="","",_xlfn.XLOOKUP(N2680,#REF!,冷暖工资表!B:B))</f>
        <v/>
      </c>
      <c r="K2680" s="126" t="str">
        <f t="shared" si="246"/>
        <v/>
      </c>
      <c r="L2680" s="126" t="str">
        <f t="shared" si="247"/>
        <v/>
      </c>
      <c r="M2680" s="126" t="str">
        <f>IF(Q2680="","",_xlfn.XLOOKUP(Q2680,立项!W:W,立项!H:H))</f>
        <v/>
      </c>
      <c r="N2680" s="130" t="str">
        <f t="shared" si="248"/>
        <v/>
      </c>
      <c r="O2680" s="130" t="str">
        <f t="shared" si="249"/>
        <v/>
      </c>
      <c r="P2680" s="131" t="str">
        <f t="shared" si="250"/>
        <v/>
      </c>
      <c r="Q2680" s="135" t="str">
        <f t="shared" si="251"/>
        <v/>
      </c>
      <c r="R2680" s="103"/>
      <c r="S2680" s="102"/>
      <c r="T2680" s="102"/>
      <c r="U2680" s="102"/>
    </row>
    <row r="2681" s="93" customFormat="1" customHeight="1" spans="2:21">
      <c r="B2681" s="94"/>
      <c r="C2681" s="95"/>
      <c r="D2681" s="95"/>
      <c r="E2681" s="95"/>
      <c r="F2681" s="96"/>
      <c r="G2681" s="97"/>
      <c r="H2681" s="98"/>
      <c r="I2681" s="129" t="str">
        <f>IF(B2681="","",_xlfn.XLOOKUP(N2681,#REF!,#REF!))</f>
        <v/>
      </c>
      <c r="J2681" s="126" t="str">
        <f>IF(B2681="","",_xlfn.XLOOKUP(N2681,#REF!,冷暖工资表!B:B))</f>
        <v/>
      </c>
      <c r="K2681" s="126" t="str">
        <f t="shared" si="246"/>
        <v/>
      </c>
      <c r="L2681" s="126" t="str">
        <f t="shared" si="247"/>
        <v/>
      </c>
      <c r="M2681" s="126" t="str">
        <f>IF(Q2681="","",_xlfn.XLOOKUP(Q2681,立项!W:W,立项!H:H))</f>
        <v/>
      </c>
      <c r="N2681" s="130" t="str">
        <f t="shared" si="248"/>
        <v/>
      </c>
      <c r="O2681" s="130" t="str">
        <f t="shared" si="249"/>
        <v/>
      </c>
      <c r="P2681" s="131" t="str">
        <f t="shared" si="250"/>
        <v/>
      </c>
      <c r="Q2681" s="135" t="str">
        <f t="shared" si="251"/>
        <v/>
      </c>
      <c r="R2681" s="103"/>
      <c r="S2681" s="102"/>
      <c r="T2681" s="102"/>
      <c r="U2681" s="102"/>
    </row>
    <row r="2682" s="93" customFormat="1" customHeight="1" spans="2:21">
      <c r="B2682" s="94"/>
      <c r="C2682" s="95"/>
      <c r="D2682" s="95"/>
      <c r="E2682" s="95"/>
      <c r="F2682" s="96"/>
      <c r="G2682" s="97"/>
      <c r="H2682" s="98"/>
      <c r="I2682" s="129" t="str">
        <f>IF(B2682="","",_xlfn.XLOOKUP(N2682,#REF!,#REF!))</f>
        <v/>
      </c>
      <c r="J2682" s="126" t="str">
        <f>IF(B2682="","",_xlfn.XLOOKUP(N2682,#REF!,冷暖工资表!B:B))</f>
        <v/>
      </c>
      <c r="K2682" s="126" t="str">
        <f t="shared" si="246"/>
        <v/>
      </c>
      <c r="L2682" s="126" t="str">
        <f t="shared" si="247"/>
        <v/>
      </c>
      <c r="M2682" s="126" t="str">
        <f>IF(Q2682="","",_xlfn.XLOOKUP(Q2682,立项!W:W,立项!H:H))</f>
        <v/>
      </c>
      <c r="N2682" s="130" t="str">
        <f t="shared" si="248"/>
        <v/>
      </c>
      <c r="O2682" s="130" t="str">
        <f t="shared" si="249"/>
        <v/>
      </c>
      <c r="P2682" s="131" t="str">
        <f t="shared" si="250"/>
        <v/>
      </c>
      <c r="Q2682" s="135" t="str">
        <f t="shared" si="251"/>
        <v/>
      </c>
      <c r="R2682" s="103"/>
      <c r="S2682" s="102"/>
      <c r="T2682" s="102"/>
      <c r="U2682" s="102"/>
    </row>
    <row r="2683" s="93" customFormat="1" customHeight="1" spans="2:21">
      <c r="B2683" s="94"/>
      <c r="C2683" s="95"/>
      <c r="D2683" s="95"/>
      <c r="E2683" s="95"/>
      <c r="F2683" s="96"/>
      <c r="G2683" s="97"/>
      <c r="H2683" s="98"/>
      <c r="I2683" s="129" t="str">
        <f>IF(B2683="","",_xlfn.XLOOKUP(N2683,#REF!,#REF!))</f>
        <v/>
      </c>
      <c r="J2683" s="126" t="str">
        <f>IF(B2683="","",_xlfn.XLOOKUP(N2683,#REF!,冷暖工资表!B:B))</f>
        <v/>
      </c>
      <c r="K2683" s="126" t="str">
        <f t="shared" si="246"/>
        <v/>
      </c>
      <c r="L2683" s="126" t="str">
        <f t="shared" si="247"/>
        <v/>
      </c>
      <c r="M2683" s="126" t="str">
        <f>IF(Q2683="","",_xlfn.XLOOKUP(Q2683,立项!W:W,立项!H:H))</f>
        <v/>
      </c>
      <c r="N2683" s="130" t="str">
        <f t="shared" si="248"/>
        <v/>
      </c>
      <c r="O2683" s="130" t="str">
        <f t="shared" si="249"/>
        <v/>
      </c>
      <c r="P2683" s="131" t="str">
        <f t="shared" si="250"/>
        <v/>
      </c>
      <c r="Q2683" s="135" t="str">
        <f t="shared" si="251"/>
        <v/>
      </c>
      <c r="R2683" s="103"/>
      <c r="S2683" s="102"/>
      <c r="T2683" s="102"/>
      <c r="U2683" s="102"/>
    </row>
    <row r="2684" s="93" customFormat="1" customHeight="1" spans="2:21">
      <c r="B2684" s="94"/>
      <c r="C2684" s="95"/>
      <c r="D2684" s="95"/>
      <c r="E2684" s="95"/>
      <c r="F2684" s="96"/>
      <c r="G2684" s="97"/>
      <c r="H2684" s="98"/>
      <c r="I2684" s="129" t="str">
        <f>IF(B2684="","",_xlfn.XLOOKUP(N2684,#REF!,#REF!))</f>
        <v/>
      </c>
      <c r="J2684" s="126" t="str">
        <f>IF(B2684="","",_xlfn.XLOOKUP(N2684,#REF!,冷暖工资表!B:B))</f>
        <v/>
      </c>
      <c r="K2684" s="126" t="str">
        <f t="shared" si="246"/>
        <v/>
      </c>
      <c r="L2684" s="126" t="str">
        <f t="shared" si="247"/>
        <v/>
      </c>
      <c r="M2684" s="126" t="str">
        <f>IF(Q2684="","",_xlfn.XLOOKUP(Q2684,立项!W:W,立项!H:H))</f>
        <v/>
      </c>
      <c r="N2684" s="130" t="str">
        <f t="shared" si="248"/>
        <v/>
      </c>
      <c r="O2684" s="130" t="str">
        <f t="shared" si="249"/>
        <v/>
      </c>
      <c r="P2684" s="131" t="str">
        <f t="shared" si="250"/>
        <v/>
      </c>
      <c r="Q2684" s="135" t="str">
        <f t="shared" si="251"/>
        <v/>
      </c>
      <c r="R2684" s="103"/>
      <c r="S2684" s="102"/>
      <c r="T2684" s="102"/>
      <c r="U2684" s="102"/>
    </row>
    <row r="2685" s="93" customFormat="1" customHeight="1" spans="2:21">
      <c r="B2685" s="94"/>
      <c r="C2685" s="95"/>
      <c r="D2685" s="95"/>
      <c r="E2685" s="95"/>
      <c r="F2685" s="96"/>
      <c r="G2685" s="97"/>
      <c r="H2685" s="98"/>
      <c r="I2685" s="129" t="str">
        <f>IF(B2685="","",_xlfn.XLOOKUP(N2685,#REF!,#REF!))</f>
        <v/>
      </c>
      <c r="J2685" s="126" t="str">
        <f>IF(B2685="","",_xlfn.XLOOKUP(N2685,#REF!,冷暖工资表!B:B))</f>
        <v/>
      </c>
      <c r="K2685" s="126" t="str">
        <f t="shared" si="246"/>
        <v/>
      </c>
      <c r="L2685" s="126" t="str">
        <f t="shared" si="247"/>
        <v/>
      </c>
      <c r="M2685" s="126" t="str">
        <f>IF(Q2685="","",_xlfn.XLOOKUP(Q2685,立项!W:W,立项!H:H))</f>
        <v/>
      </c>
      <c r="N2685" s="130" t="str">
        <f t="shared" si="248"/>
        <v/>
      </c>
      <c r="O2685" s="130" t="str">
        <f t="shared" si="249"/>
        <v/>
      </c>
      <c r="P2685" s="131" t="str">
        <f t="shared" si="250"/>
        <v/>
      </c>
      <c r="Q2685" s="135" t="str">
        <f t="shared" si="251"/>
        <v/>
      </c>
      <c r="R2685" s="103"/>
      <c r="S2685" s="102"/>
      <c r="T2685" s="102"/>
      <c r="U2685" s="102"/>
    </row>
    <row r="2686" s="93" customFormat="1" customHeight="1" spans="2:21">
      <c r="B2686" s="94"/>
      <c r="C2686" s="95"/>
      <c r="D2686" s="95"/>
      <c r="E2686" s="95"/>
      <c r="F2686" s="96"/>
      <c r="G2686" s="97"/>
      <c r="H2686" s="98"/>
      <c r="I2686" s="129" t="str">
        <f>IF(B2686="","",_xlfn.XLOOKUP(N2686,#REF!,#REF!))</f>
        <v/>
      </c>
      <c r="J2686" s="126" t="str">
        <f>IF(B2686="","",_xlfn.XLOOKUP(N2686,#REF!,冷暖工资表!B:B))</f>
        <v/>
      </c>
      <c r="K2686" s="126" t="str">
        <f t="shared" si="246"/>
        <v/>
      </c>
      <c r="L2686" s="126" t="str">
        <f t="shared" si="247"/>
        <v/>
      </c>
      <c r="M2686" s="126" t="str">
        <f>IF(Q2686="","",_xlfn.XLOOKUP(Q2686,立项!W:W,立项!H:H))</f>
        <v/>
      </c>
      <c r="N2686" s="130" t="str">
        <f t="shared" si="248"/>
        <v/>
      </c>
      <c r="O2686" s="130" t="str">
        <f t="shared" si="249"/>
        <v/>
      </c>
      <c r="P2686" s="131" t="str">
        <f t="shared" si="250"/>
        <v/>
      </c>
      <c r="Q2686" s="135" t="str">
        <f t="shared" si="251"/>
        <v/>
      </c>
      <c r="R2686" s="103"/>
      <c r="S2686" s="102"/>
      <c r="T2686" s="102"/>
      <c r="U2686" s="102"/>
    </row>
    <row r="2687" s="93" customFormat="1" customHeight="1" spans="2:21">
      <c r="B2687" s="94"/>
      <c r="C2687" s="95"/>
      <c r="D2687" s="95"/>
      <c r="E2687" s="95"/>
      <c r="F2687" s="96"/>
      <c r="G2687" s="97"/>
      <c r="H2687" s="98"/>
      <c r="I2687" s="129" t="str">
        <f>IF(B2687="","",_xlfn.XLOOKUP(N2687,#REF!,#REF!))</f>
        <v/>
      </c>
      <c r="J2687" s="126" t="str">
        <f>IF(B2687="","",_xlfn.XLOOKUP(N2687,#REF!,冷暖工资表!B:B))</f>
        <v/>
      </c>
      <c r="K2687" s="126" t="str">
        <f t="shared" si="246"/>
        <v/>
      </c>
      <c r="L2687" s="126" t="str">
        <f t="shared" si="247"/>
        <v/>
      </c>
      <c r="M2687" s="126" t="str">
        <f>IF(Q2687="","",_xlfn.XLOOKUP(Q2687,立项!W:W,立项!H:H))</f>
        <v/>
      </c>
      <c r="N2687" s="130" t="str">
        <f t="shared" si="248"/>
        <v/>
      </c>
      <c r="O2687" s="130" t="str">
        <f t="shared" si="249"/>
        <v/>
      </c>
      <c r="P2687" s="131" t="str">
        <f t="shared" si="250"/>
        <v/>
      </c>
      <c r="Q2687" s="135" t="str">
        <f t="shared" si="251"/>
        <v/>
      </c>
      <c r="R2687" s="103"/>
      <c r="S2687" s="102"/>
      <c r="T2687" s="102"/>
      <c r="U2687" s="102"/>
    </row>
    <row r="2688" s="93" customFormat="1" customHeight="1" spans="2:21">
      <c r="B2688" s="94"/>
      <c r="C2688" s="95"/>
      <c r="D2688" s="95"/>
      <c r="E2688" s="95"/>
      <c r="F2688" s="96"/>
      <c r="G2688" s="97"/>
      <c r="H2688" s="98"/>
      <c r="I2688" s="129" t="str">
        <f>IF(B2688="","",_xlfn.XLOOKUP(N2688,#REF!,#REF!))</f>
        <v/>
      </c>
      <c r="J2688" s="126" t="str">
        <f>IF(B2688="","",_xlfn.XLOOKUP(N2688,#REF!,冷暖工资表!B:B))</f>
        <v/>
      </c>
      <c r="K2688" s="126" t="str">
        <f t="shared" si="246"/>
        <v/>
      </c>
      <c r="L2688" s="126" t="str">
        <f t="shared" si="247"/>
        <v/>
      </c>
      <c r="M2688" s="126" t="str">
        <f>IF(Q2688="","",_xlfn.XLOOKUP(Q2688,立项!W:W,立项!H:H))</f>
        <v/>
      </c>
      <c r="N2688" s="130" t="str">
        <f t="shared" si="248"/>
        <v/>
      </c>
      <c r="O2688" s="130" t="str">
        <f t="shared" si="249"/>
        <v/>
      </c>
      <c r="P2688" s="131" t="str">
        <f t="shared" si="250"/>
        <v/>
      </c>
      <c r="Q2688" s="135" t="str">
        <f t="shared" si="251"/>
        <v/>
      </c>
      <c r="R2688" s="103"/>
      <c r="S2688" s="102"/>
      <c r="T2688" s="102"/>
      <c r="U2688" s="102"/>
    </row>
    <row r="2689" s="93" customFormat="1" customHeight="1" spans="2:21">
      <c r="B2689" s="94"/>
      <c r="C2689" s="95"/>
      <c r="D2689" s="95"/>
      <c r="E2689" s="95"/>
      <c r="F2689" s="96"/>
      <c r="G2689" s="97"/>
      <c r="H2689" s="98"/>
      <c r="I2689" s="129" t="str">
        <f>IF(B2689="","",_xlfn.XLOOKUP(N2689,#REF!,#REF!))</f>
        <v/>
      </c>
      <c r="J2689" s="126" t="str">
        <f>IF(B2689="","",_xlfn.XLOOKUP(N2689,#REF!,冷暖工资表!B:B))</f>
        <v/>
      </c>
      <c r="K2689" s="126" t="str">
        <f t="shared" si="246"/>
        <v/>
      </c>
      <c r="L2689" s="126" t="str">
        <f t="shared" si="247"/>
        <v/>
      </c>
      <c r="M2689" s="126" t="str">
        <f>IF(Q2689="","",_xlfn.XLOOKUP(Q2689,立项!W:W,立项!H:H))</f>
        <v/>
      </c>
      <c r="N2689" s="130" t="str">
        <f t="shared" si="248"/>
        <v/>
      </c>
      <c r="O2689" s="130" t="str">
        <f t="shared" si="249"/>
        <v/>
      </c>
      <c r="P2689" s="131" t="str">
        <f t="shared" si="250"/>
        <v/>
      </c>
      <c r="Q2689" s="135" t="str">
        <f t="shared" si="251"/>
        <v/>
      </c>
      <c r="R2689" s="103"/>
      <c r="S2689" s="102"/>
      <c r="T2689" s="102"/>
      <c r="U2689" s="102"/>
    </row>
    <row r="2690" s="93" customFormat="1" customHeight="1" spans="2:21">
      <c r="B2690" s="94"/>
      <c r="C2690" s="95"/>
      <c r="D2690" s="95"/>
      <c r="E2690" s="95"/>
      <c r="F2690" s="96"/>
      <c r="G2690" s="97"/>
      <c r="H2690" s="98"/>
      <c r="I2690" s="129" t="str">
        <f>IF(B2690="","",_xlfn.XLOOKUP(N2690,#REF!,#REF!))</f>
        <v/>
      </c>
      <c r="J2690" s="126" t="str">
        <f>IF(B2690="","",_xlfn.XLOOKUP(N2690,#REF!,冷暖工资表!B:B))</f>
        <v/>
      </c>
      <c r="K2690" s="126" t="str">
        <f t="shared" ref="K2690:K2753" si="252">IF(F2690="","",F2690-L2690)</f>
        <v/>
      </c>
      <c r="L2690" s="126" t="str">
        <f t="shared" ref="L2690:L2753" si="253">IF(F2690="","",F2690*G2690/(1+G2690))</f>
        <v/>
      </c>
      <c r="M2690" s="126" t="str">
        <f>IF(Q2690="","",_xlfn.XLOOKUP(Q2690,立项!W:W,立项!H:H))</f>
        <v/>
      </c>
      <c r="N2690" s="130" t="str">
        <f t="shared" ref="N2690:N2753" si="254">IF(H2690="","",LEFT(B2690,7))</f>
        <v/>
      </c>
      <c r="O2690" s="130" t="str">
        <f t="shared" ref="O2690:O2753" si="255">IF(H2690="","",MONTH(H2690))</f>
        <v/>
      </c>
      <c r="P2690" s="131" t="str">
        <f t="shared" ref="P2690:P2753" si="256">IF(H2690="","",DAY(H2690))</f>
        <v/>
      </c>
      <c r="Q2690" s="135" t="str">
        <f t="shared" ref="Q2690:Q2753" si="257">IF(B2690="","",MID(B2690,9,16))</f>
        <v/>
      </c>
      <c r="R2690" s="103"/>
      <c r="S2690" s="102"/>
      <c r="T2690" s="102"/>
      <c r="U2690" s="102"/>
    </row>
    <row r="2691" s="93" customFormat="1" customHeight="1" spans="2:21">
      <c r="B2691" s="94"/>
      <c r="C2691" s="95"/>
      <c r="D2691" s="95"/>
      <c r="E2691" s="95"/>
      <c r="F2691" s="96"/>
      <c r="G2691" s="97"/>
      <c r="H2691" s="98"/>
      <c r="I2691" s="129" t="str">
        <f>IF(B2691="","",_xlfn.XLOOKUP(N2691,#REF!,#REF!))</f>
        <v/>
      </c>
      <c r="J2691" s="126" t="str">
        <f>IF(B2691="","",_xlfn.XLOOKUP(N2691,#REF!,冷暖工资表!B:B))</f>
        <v/>
      </c>
      <c r="K2691" s="126" t="str">
        <f t="shared" si="252"/>
        <v/>
      </c>
      <c r="L2691" s="126" t="str">
        <f t="shared" si="253"/>
        <v/>
      </c>
      <c r="M2691" s="126" t="str">
        <f>IF(Q2691="","",_xlfn.XLOOKUP(Q2691,立项!W:W,立项!H:H))</f>
        <v/>
      </c>
      <c r="N2691" s="130" t="str">
        <f t="shared" si="254"/>
        <v/>
      </c>
      <c r="O2691" s="130" t="str">
        <f t="shared" si="255"/>
        <v/>
      </c>
      <c r="P2691" s="131" t="str">
        <f t="shared" si="256"/>
        <v/>
      </c>
      <c r="Q2691" s="135" t="str">
        <f t="shared" si="257"/>
        <v/>
      </c>
      <c r="R2691" s="103"/>
      <c r="S2691" s="102"/>
      <c r="T2691" s="102"/>
      <c r="U2691" s="102"/>
    </row>
    <row r="2692" s="93" customFormat="1" customHeight="1" spans="2:21">
      <c r="B2692" s="94"/>
      <c r="C2692" s="95"/>
      <c r="D2692" s="95"/>
      <c r="E2692" s="95"/>
      <c r="F2692" s="96"/>
      <c r="G2692" s="97"/>
      <c r="H2692" s="98"/>
      <c r="I2692" s="129" t="str">
        <f>IF(B2692="","",_xlfn.XLOOKUP(N2692,#REF!,#REF!))</f>
        <v/>
      </c>
      <c r="J2692" s="126" t="str">
        <f>IF(B2692="","",_xlfn.XLOOKUP(N2692,#REF!,冷暖工资表!B:B))</f>
        <v/>
      </c>
      <c r="K2692" s="126" t="str">
        <f t="shared" si="252"/>
        <v/>
      </c>
      <c r="L2692" s="126" t="str">
        <f t="shared" si="253"/>
        <v/>
      </c>
      <c r="M2692" s="126" t="str">
        <f>IF(Q2692="","",_xlfn.XLOOKUP(Q2692,立项!W:W,立项!H:H))</f>
        <v/>
      </c>
      <c r="N2692" s="130" t="str">
        <f t="shared" si="254"/>
        <v/>
      </c>
      <c r="O2692" s="130" t="str">
        <f t="shared" si="255"/>
        <v/>
      </c>
      <c r="P2692" s="131" t="str">
        <f t="shared" si="256"/>
        <v/>
      </c>
      <c r="Q2692" s="135" t="str">
        <f t="shared" si="257"/>
        <v/>
      </c>
      <c r="R2692" s="103"/>
      <c r="S2692" s="102"/>
      <c r="T2692" s="102"/>
      <c r="U2692" s="102"/>
    </row>
    <row r="2693" s="93" customFormat="1" customHeight="1" spans="2:21">
      <c r="B2693" s="94"/>
      <c r="C2693" s="95"/>
      <c r="D2693" s="95"/>
      <c r="E2693" s="95"/>
      <c r="F2693" s="96"/>
      <c r="G2693" s="97"/>
      <c r="H2693" s="98"/>
      <c r="I2693" s="129" t="str">
        <f>IF(B2693="","",_xlfn.XLOOKUP(N2693,#REF!,#REF!))</f>
        <v/>
      </c>
      <c r="J2693" s="126" t="str">
        <f>IF(B2693="","",_xlfn.XLOOKUP(N2693,#REF!,冷暖工资表!B:B))</f>
        <v/>
      </c>
      <c r="K2693" s="126" t="str">
        <f t="shared" si="252"/>
        <v/>
      </c>
      <c r="L2693" s="126" t="str">
        <f t="shared" si="253"/>
        <v/>
      </c>
      <c r="M2693" s="126" t="str">
        <f>IF(Q2693="","",_xlfn.XLOOKUP(Q2693,立项!W:W,立项!H:H))</f>
        <v/>
      </c>
      <c r="N2693" s="130" t="str">
        <f t="shared" si="254"/>
        <v/>
      </c>
      <c r="O2693" s="130" t="str">
        <f t="shared" si="255"/>
        <v/>
      </c>
      <c r="P2693" s="131" t="str">
        <f t="shared" si="256"/>
        <v/>
      </c>
      <c r="Q2693" s="135" t="str">
        <f t="shared" si="257"/>
        <v/>
      </c>
      <c r="R2693" s="103"/>
      <c r="S2693" s="102"/>
      <c r="T2693" s="102"/>
      <c r="U2693" s="102"/>
    </row>
    <row r="2694" s="93" customFormat="1" customHeight="1" spans="2:21">
      <c r="B2694" s="94"/>
      <c r="C2694" s="95"/>
      <c r="D2694" s="95"/>
      <c r="E2694" s="95"/>
      <c r="F2694" s="96"/>
      <c r="G2694" s="97"/>
      <c r="H2694" s="98"/>
      <c r="I2694" s="129" t="str">
        <f>IF(B2694="","",_xlfn.XLOOKUP(N2694,#REF!,#REF!))</f>
        <v/>
      </c>
      <c r="J2694" s="126" t="str">
        <f>IF(B2694="","",_xlfn.XLOOKUP(N2694,#REF!,冷暖工资表!B:B))</f>
        <v/>
      </c>
      <c r="K2694" s="126" t="str">
        <f t="shared" si="252"/>
        <v/>
      </c>
      <c r="L2694" s="126" t="str">
        <f t="shared" si="253"/>
        <v/>
      </c>
      <c r="M2694" s="126" t="str">
        <f>IF(Q2694="","",_xlfn.XLOOKUP(Q2694,立项!W:W,立项!H:H))</f>
        <v/>
      </c>
      <c r="N2694" s="130" t="str">
        <f t="shared" si="254"/>
        <v/>
      </c>
      <c r="O2694" s="130" t="str">
        <f t="shared" si="255"/>
        <v/>
      </c>
      <c r="P2694" s="131" t="str">
        <f t="shared" si="256"/>
        <v/>
      </c>
      <c r="Q2694" s="135" t="str">
        <f t="shared" si="257"/>
        <v/>
      </c>
      <c r="R2694" s="103"/>
      <c r="S2694" s="102"/>
      <c r="T2694" s="102"/>
      <c r="U2694" s="102"/>
    </row>
    <row r="2695" s="93" customFormat="1" customHeight="1" spans="2:21">
      <c r="B2695" s="94"/>
      <c r="C2695" s="95"/>
      <c r="D2695" s="95"/>
      <c r="E2695" s="95"/>
      <c r="F2695" s="96"/>
      <c r="G2695" s="97"/>
      <c r="H2695" s="98"/>
      <c r="I2695" s="129" t="str">
        <f>IF(B2695="","",_xlfn.XLOOKUP(N2695,#REF!,#REF!))</f>
        <v/>
      </c>
      <c r="J2695" s="126" t="str">
        <f>IF(B2695="","",_xlfn.XLOOKUP(N2695,#REF!,冷暖工资表!B:B))</f>
        <v/>
      </c>
      <c r="K2695" s="126" t="str">
        <f t="shared" si="252"/>
        <v/>
      </c>
      <c r="L2695" s="126" t="str">
        <f t="shared" si="253"/>
        <v/>
      </c>
      <c r="M2695" s="126" t="str">
        <f>IF(Q2695="","",_xlfn.XLOOKUP(Q2695,立项!W:W,立项!H:H))</f>
        <v/>
      </c>
      <c r="N2695" s="130" t="str">
        <f t="shared" si="254"/>
        <v/>
      </c>
      <c r="O2695" s="130" t="str">
        <f t="shared" si="255"/>
        <v/>
      </c>
      <c r="P2695" s="131" t="str">
        <f t="shared" si="256"/>
        <v/>
      </c>
      <c r="Q2695" s="135" t="str">
        <f t="shared" si="257"/>
        <v/>
      </c>
      <c r="R2695" s="103"/>
      <c r="S2695" s="102"/>
      <c r="T2695" s="102"/>
      <c r="U2695" s="102"/>
    </row>
    <row r="2696" s="93" customFormat="1" customHeight="1" spans="2:21">
      <c r="B2696" s="94"/>
      <c r="C2696" s="95"/>
      <c r="D2696" s="95"/>
      <c r="E2696" s="95"/>
      <c r="F2696" s="96"/>
      <c r="G2696" s="97"/>
      <c r="H2696" s="98"/>
      <c r="I2696" s="129" t="str">
        <f>IF(B2696="","",_xlfn.XLOOKUP(N2696,#REF!,#REF!))</f>
        <v/>
      </c>
      <c r="J2696" s="126" t="str">
        <f>IF(B2696="","",_xlfn.XLOOKUP(N2696,#REF!,冷暖工资表!B:B))</f>
        <v/>
      </c>
      <c r="K2696" s="126" t="str">
        <f t="shared" si="252"/>
        <v/>
      </c>
      <c r="L2696" s="126" t="str">
        <f t="shared" si="253"/>
        <v/>
      </c>
      <c r="M2696" s="126" t="str">
        <f>IF(Q2696="","",_xlfn.XLOOKUP(Q2696,立项!W:W,立项!H:H))</f>
        <v/>
      </c>
      <c r="N2696" s="130" t="str">
        <f t="shared" si="254"/>
        <v/>
      </c>
      <c r="O2696" s="130" t="str">
        <f t="shared" si="255"/>
        <v/>
      </c>
      <c r="P2696" s="131" t="str">
        <f t="shared" si="256"/>
        <v/>
      </c>
      <c r="Q2696" s="135" t="str">
        <f t="shared" si="257"/>
        <v/>
      </c>
      <c r="R2696" s="103"/>
      <c r="S2696" s="102"/>
      <c r="T2696" s="102"/>
      <c r="U2696" s="102"/>
    </row>
    <row r="2697" s="93" customFormat="1" customHeight="1" spans="2:21">
      <c r="B2697" s="94"/>
      <c r="C2697" s="95"/>
      <c r="D2697" s="95"/>
      <c r="E2697" s="95"/>
      <c r="F2697" s="96"/>
      <c r="G2697" s="97"/>
      <c r="H2697" s="98"/>
      <c r="I2697" s="129" t="str">
        <f>IF(B2697="","",_xlfn.XLOOKUP(N2697,#REF!,#REF!))</f>
        <v/>
      </c>
      <c r="J2697" s="126" t="str">
        <f>IF(B2697="","",_xlfn.XLOOKUP(N2697,#REF!,冷暖工资表!B:B))</f>
        <v/>
      </c>
      <c r="K2697" s="126" t="str">
        <f t="shared" si="252"/>
        <v/>
      </c>
      <c r="L2697" s="126" t="str">
        <f t="shared" si="253"/>
        <v/>
      </c>
      <c r="M2697" s="126" t="str">
        <f>IF(Q2697="","",_xlfn.XLOOKUP(Q2697,立项!W:W,立项!H:H))</f>
        <v/>
      </c>
      <c r="N2697" s="130" t="str">
        <f t="shared" si="254"/>
        <v/>
      </c>
      <c r="O2697" s="130" t="str">
        <f t="shared" si="255"/>
        <v/>
      </c>
      <c r="P2697" s="131" t="str">
        <f t="shared" si="256"/>
        <v/>
      </c>
      <c r="Q2697" s="135" t="str">
        <f t="shared" si="257"/>
        <v/>
      </c>
      <c r="R2697" s="103"/>
      <c r="S2697" s="102"/>
      <c r="T2697" s="102"/>
      <c r="U2697" s="102"/>
    </row>
    <row r="2698" s="93" customFormat="1" customHeight="1" spans="2:21">
      <c r="B2698" s="94"/>
      <c r="C2698" s="95"/>
      <c r="D2698" s="95"/>
      <c r="E2698" s="95"/>
      <c r="F2698" s="96"/>
      <c r="G2698" s="97"/>
      <c r="H2698" s="98"/>
      <c r="I2698" s="129" t="str">
        <f>IF(B2698="","",_xlfn.XLOOKUP(N2698,#REF!,#REF!))</f>
        <v/>
      </c>
      <c r="J2698" s="126" t="str">
        <f>IF(B2698="","",_xlfn.XLOOKUP(N2698,#REF!,冷暖工资表!B:B))</f>
        <v/>
      </c>
      <c r="K2698" s="126" t="str">
        <f t="shared" si="252"/>
        <v/>
      </c>
      <c r="L2698" s="126" t="str">
        <f t="shared" si="253"/>
        <v/>
      </c>
      <c r="M2698" s="126" t="str">
        <f>IF(Q2698="","",_xlfn.XLOOKUP(Q2698,立项!W:W,立项!H:H))</f>
        <v/>
      </c>
      <c r="N2698" s="130" t="str">
        <f t="shared" si="254"/>
        <v/>
      </c>
      <c r="O2698" s="130" t="str">
        <f t="shared" si="255"/>
        <v/>
      </c>
      <c r="P2698" s="131" t="str">
        <f t="shared" si="256"/>
        <v/>
      </c>
      <c r="Q2698" s="135" t="str">
        <f t="shared" si="257"/>
        <v/>
      </c>
      <c r="R2698" s="103"/>
      <c r="S2698" s="102"/>
      <c r="T2698" s="102"/>
      <c r="U2698" s="102"/>
    </row>
    <row r="2699" s="93" customFormat="1" customHeight="1" spans="2:21">
      <c r="B2699" s="94"/>
      <c r="C2699" s="95"/>
      <c r="D2699" s="95"/>
      <c r="E2699" s="95"/>
      <c r="F2699" s="96"/>
      <c r="G2699" s="97"/>
      <c r="H2699" s="98"/>
      <c r="I2699" s="129" t="str">
        <f>IF(B2699="","",_xlfn.XLOOKUP(N2699,#REF!,#REF!))</f>
        <v/>
      </c>
      <c r="J2699" s="126" t="str">
        <f>IF(B2699="","",_xlfn.XLOOKUP(N2699,#REF!,冷暖工资表!B:B))</f>
        <v/>
      </c>
      <c r="K2699" s="126" t="str">
        <f t="shared" si="252"/>
        <v/>
      </c>
      <c r="L2699" s="126" t="str">
        <f t="shared" si="253"/>
        <v/>
      </c>
      <c r="M2699" s="126" t="str">
        <f>IF(Q2699="","",_xlfn.XLOOKUP(Q2699,立项!W:W,立项!H:H))</f>
        <v/>
      </c>
      <c r="N2699" s="130" t="str">
        <f t="shared" si="254"/>
        <v/>
      </c>
      <c r="O2699" s="130" t="str">
        <f t="shared" si="255"/>
        <v/>
      </c>
      <c r="P2699" s="131" t="str">
        <f t="shared" si="256"/>
        <v/>
      </c>
      <c r="Q2699" s="135" t="str">
        <f t="shared" si="257"/>
        <v/>
      </c>
      <c r="R2699" s="103"/>
      <c r="S2699" s="102"/>
      <c r="T2699" s="102"/>
      <c r="U2699" s="102"/>
    </row>
    <row r="2700" s="93" customFormat="1" customHeight="1" spans="2:21">
      <c r="B2700" s="94"/>
      <c r="C2700" s="95"/>
      <c r="D2700" s="95"/>
      <c r="E2700" s="95"/>
      <c r="F2700" s="96"/>
      <c r="G2700" s="97"/>
      <c r="H2700" s="98"/>
      <c r="I2700" s="129" t="str">
        <f>IF(B2700="","",_xlfn.XLOOKUP(N2700,#REF!,#REF!))</f>
        <v/>
      </c>
      <c r="J2700" s="126" t="str">
        <f>IF(B2700="","",_xlfn.XLOOKUP(N2700,#REF!,冷暖工资表!B:B))</f>
        <v/>
      </c>
      <c r="K2700" s="126" t="str">
        <f t="shared" si="252"/>
        <v/>
      </c>
      <c r="L2700" s="126" t="str">
        <f t="shared" si="253"/>
        <v/>
      </c>
      <c r="M2700" s="126" t="str">
        <f>IF(Q2700="","",_xlfn.XLOOKUP(Q2700,立项!W:W,立项!H:H))</f>
        <v/>
      </c>
      <c r="N2700" s="130" t="str">
        <f t="shared" si="254"/>
        <v/>
      </c>
      <c r="O2700" s="130" t="str">
        <f t="shared" si="255"/>
        <v/>
      </c>
      <c r="P2700" s="131" t="str">
        <f t="shared" si="256"/>
        <v/>
      </c>
      <c r="Q2700" s="135" t="str">
        <f t="shared" si="257"/>
        <v/>
      </c>
      <c r="R2700" s="103"/>
      <c r="S2700" s="102"/>
      <c r="T2700" s="102"/>
      <c r="U2700" s="102"/>
    </row>
    <row r="2701" s="93" customFormat="1" customHeight="1" spans="2:21">
      <c r="B2701" s="94"/>
      <c r="C2701" s="95"/>
      <c r="D2701" s="95"/>
      <c r="E2701" s="95"/>
      <c r="F2701" s="96"/>
      <c r="G2701" s="97"/>
      <c r="H2701" s="98"/>
      <c r="I2701" s="129" t="str">
        <f>IF(B2701="","",_xlfn.XLOOKUP(N2701,#REF!,#REF!))</f>
        <v/>
      </c>
      <c r="J2701" s="126" t="str">
        <f>IF(B2701="","",_xlfn.XLOOKUP(N2701,#REF!,冷暖工资表!B:B))</f>
        <v/>
      </c>
      <c r="K2701" s="126" t="str">
        <f t="shared" si="252"/>
        <v/>
      </c>
      <c r="L2701" s="126" t="str">
        <f t="shared" si="253"/>
        <v/>
      </c>
      <c r="M2701" s="126" t="str">
        <f>IF(Q2701="","",_xlfn.XLOOKUP(Q2701,立项!W:W,立项!H:H))</f>
        <v/>
      </c>
      <c r="N2701" s="130" t="str">
        <f t="shared" si="254"/>
        <v/>
      </c>
      <c r="O2701" s="130" t="str">
        <f t="shared" si="255"/>
        <v/>
      </c>
      <c r="P2701" s="131" t="str">
        <f t="shared" si="256"/>
        <v/>
      </c>
      <c r="Q2701" s="135" t="str">
        <f t="shared" si="257"/>
        <v/>
      </c>
      <c r="R2701" s="103"/>
      <c r="S2701" s="102"/>
      <c r="T2701" s="102"/>
      <c r="U2701" s="102"/>
    </row>
    <row r="2702" s="93" customFormat="1" customHeight="1" spans="2:21">
      <c r="B2702" s="94"/>
      <c r="C2702" s="95"/>
      <c r="D2702" s="95"/>
      <c r="E2702" s="95"/>
      <c r="F2702" s="96"/>
      <c r="G2702" s="97"/>
      <c r="H2702" s="98"/>
      <c r="I2702" s="129" t="str">
        <f>IF(B2702="","",_xlfn.XLOOKUP(N2702,#REF!,#REF!))</f>
        <v/>
      </c>
      <c r="J2702" s="126" t="str">
        <f>IF(B2702="","",_xlfn.XLOOKUP(N2702,#REF!,冷暖工资表!B:B))</f>
        <v/>
      </c>
      <c r="K2702" s="126" t="str">
        <f t="shared" si="252"/>
        <v/>
      </c>
      <c r="L2702" s="126" t="str">
        <f t="shared" si="253"/>
        <v/>
      </c>
      <c r="M2702" s="126" t="str">
        <f>IF(Q2702="","",_xlfn.XLOOKUP(Q2702,立项!W:W,立项!H:H))</f>
        <v/>
      </c>
      <c r="N2702" s="130" t="str">
        <f t="shared" si="254"/>
        <v/>
      </c>
      <c r="O2702" s="130" t="str">
        <f t="shared" si="255"/>
        <v/>
      </c>
      <c r="P2702" s="131" t="str">
        <f t="shared" si="256"/>
        <v/>
      </c>
      <c r="Q2702" s="135" t="str">
        <f t="shared" si="257"/>
        <v/>
      </c>
      <c r="R2702" s="103"/>
      <c r="S2702" s="102"/>
      <c r="T2702" s="102"/>
      <c r="U2702" s="102"/>
    </row>
    <row r="2703" s="93" customFormat="1" customHeight="1" spans="2:21">
      <c r="B2703" s="94"/>
      <c r="C2703" s="95"/>
      <c r="D2703" s="95"/>
      <c r="E2703" s="95"/>
      <c r="F2703" s="96"/>
      <c r="G2703" s="97"/>
      <c r="H2703" s="98"/>
      <c r="I2703" s="129" t="str">
        <f>IF(B2703="","",_xlfn.XLOOKUP(N2703,#REF!,#REF!))</f>
        <v/>
      </c>
      <c r="J2703" s="126" t="str">
        <f>IF(B2703="","",_xlfn.XLOOKUP(N2703,#REF!,冷暖工资表!B:B))</f>
        <v/>
      </c>
      <c r="K2703" s="126" t="str">
        <f t="shared" si="252"/>
        <v/>
      </c>
      <c r="L2703" s="126" t="str">
        <f t="shared" si="253"/>
        <v/>
      </c>
      <c r="M2703" s="126" t="str">
        <f>IF(Q2703="","",_xlfn.XLOOKUP(Q2703,立项!W:W,立项!H:H))</f>
        <v/>
      </c>
      <c r="N2703" s="130" t="str">
        <f t="shared" si="254"/>
        <v/>
      </c>
      <c r="O2703" s="130" t="str">
        <f t="shared" si="255"/>
        <v/>
      </c>
      <c r="P2703" s="131" t="str">
        <f t="shared" si="256"/>
        <v/>
      </c>
      <c r="Q2703" s="135" t="str">
        <f t="shared" si="257"/>
        <v/>
      </c>
      <c r="R2703" s="103"/>
      <c r="S2703" s="102"/>
      <c r="T2703" s="102"/>
      <c r="U2703" s="102"/>
    </row>
    <row r="2704" s="93" customFormat="1" customHeight="1" spans="2:21">
      <c r="B2704" s="94"/>
      <c r="C2704" s="95"/>
      <c r="D2704" s="95"/>
      <c r="E2704" s="95"/>
      <c r="F2704" s="96"/>
      <c r="G2704" s="97"/>
      <c r="H2704" s="98"/>
      <c r="I2704" s="129" t="str">
        <f>IF(B2704="","",_xlfn.XLOOKUP(N2704,#REF!,#REF!))</f>
        <v/>
      </c>
      <c r="J2704" s="126" t="str">
        <f>IF(B2704="","",_xlfn.XLOOKUP(N2704,#REF!,冷暖工资表!B:B))</f>
        <v/>
      </c>
      <c r="K2704" s="126" t="str">
        <f t="shared" si="252"/>
        <v/>
      </c>
      <c r="L2704" s="126" t="str">
        <f t="shared" si="253"/>
        <v/>
      </c>
      <c r="M2704" s="126" t="str">
        <f>IF(Q2704="","",_xlfn.XLOOKUP(Q2704,立项!W:W,立项!H:H))</f>
        <v/>
      </c>
      <c r="N2704" s="130" t="str">
        <f t="shared" si="254"/>
        <v/>
      </c>
      <c r="O2704" s="130" t="str">
        <f t="shared" si="255"/>
        <v/>
      </c>
      <c r="P2704" s="131" t="str">
        <f t="shared" si="256"/>
        <v/>
      </c>
      <c r="Q2704" s="135" t="str">
        <f t="shared" si="257"/>
        <v/>
      </c>
      <c r="R2704" s="103"/>
      <c r="S2704" s="102"/>
      <c r="T2704" s="102"/>
      <c r="U2704" s="102"/>
    </row>
    <row r="2705" s="93" customFormat="1" customHeight="1" spans="2:21">
      <c r="B2705" s="94"/>
      <c r="C2705" s="95"/>
      <c r="D2705" s="95"/>
      <c r="E2705" s="95"/>
      <c r="F2705" s="96"/>
      <c r="G2705" s="97"/>
      <c r="H2705" s="98"/>
      <c r="I2705" s="129" t="str">
        <f>IF(B2705="","",_xlfn.XLOOKUP(N2705,#REF!,#REF!))</f>
        <v/>
      </c>
      <c r="J2705" s="126" t="str">
        <f>IF(B2705="","",_xlfn.XLOOKUP(N2705,#REF!,冷暖工资表!B:B))</f>
        <v/>
      </c>
      <c r="K2705" s="126" t="str">
        <f t="shared" si="252"/>
        <v/>
      </c>
      <c r="L2705" s="126" t="str">
        <f t="shared" si="253"/>
        <v/>
      </c>
      <c r="M2705" s="126" t="str">
        <f>IF(Q2705="","",_xlfn.XLOOKUP(Q2705,立项!W:W,立项!H:H))</f>
        <v/>
      </c>
      <c r="N2705" s="130" t="str">
        <f t="shared" si="254"/>
        <v/>
      </c>
      <c r="O2705" s="130" t="str">
        <f t="shared" si="255"/>
        <v/>
      </c>
      <c r="P2705" s="131" t="str">
        <f t="shared" si="256"/>
        <v/>
      </c>
      <c r="Q2705" s="135" t="str">
        <f t="shared" si="257"/>
        <v/>
      </c>
      <c r="R2705" s="103"/>
      <c r="S2705" s="102"/>
      <c r="T2705" s="102"/>
      <c r="U2705" s="102"/>
    </row>
    <row r="2706" s="93" customFormat="1" customHeight="1" spans="2:21">
      <c r="B2706" s="94"/>
      <c r="C2706" s="95"/>
      <c r="D2706" s="95"/>
      <c r="E2706" s="95"/>
      <c r="F2706" s="96"/>
      <c r="G2706" s="97"/>
      <c r="H2706" s="98"/>
      <c r="I2706" s="129" t="str">
        <f>IF(B2706="","",_xlfn.XLOOKUP(N2706,#REF!,#REF!))</f>
        <v/>
      </c>
      <c r="J2706" s="126" t="str">
        <f>IF(B2706="","",_xlfn.XLOOKUP(N2706,#REF!,冷暖工资表!B:B))</f>
        <v/>
      </c>
      <c r="K2706" s="126" t="str">
        <f t="shared" si="252"/>
        <v/>
      </c>
      <c r="L2706" s="126" t="str">
        <f t="shared" si="253"/>
        <v/>
      </c>
      <c r="M2706" s="126" t="str">
        <f>IF(Q2706="","",_xlfn.XLOOKUP(Q2706,立项!W:W,立项!H:H))</f>
        <v/>
      </c>
      <c r="N2706" s="130" t="str">
        <f t="shared" si="254"/>
        <v/>
      </c>
      <c r="O2706" s="130" t="str">
        <f t="shared" si="255"/>
        <v/>
      </c>
      <c r="P2706" s="131" t="str">
        <f t="shared" si="256"/>
        <v/>
      </c>
      <c r="Q2706" s="135" t="str">
        <f t="shared" si="257"/>
        <v/>
      </c>
      <c r="R2706" s="103"/>
      <c r="S2706" s="102"/>
      <c r="T2706" s="102"/>
      <c r="U2706" s="102"/>
    </row>
    <row r="2707" s="93" customFormat="1" customHeight="1" spans="2:21">
      <c r="B2707" s="94"/>
      <c r="C2707" s="95"/>
      <c r="D2707" s="95"/>
      <c r="E2707" s="95"/>
      <c r="F2707" s="96"/>
      <c r="G2707" s="97"/>
      <c r="H2707" s="98"/>
      <c r="I2707" s="129" t="str">
        <f>IF(B2707="","",_xlfn.XLOOKUP(N2707,#REF!,#REF!))</f>
        <v/>
      </c>
      <c r="J2707" s="126" t="str">
        <f>IF(B2707="","",_xlfn.XLOOKUP(N2707,#REF!,冷暖工资表!B:B))</f>
        <v/>
      </c>
      <c r="K2707" s="126" t="str">
        <f t="shared" si="252"/>
        <v/>
      </c>
      <c r="L2707" s="126" t="str">
        <f t="shared" si="253"/>
        <v/>
      </c>
      <c r="M2707" s="126" t="str">
        <f>IF(Q2707="","",_xlfn.XLOOKUP(Q2707,立项!W:W,立项!H:H))</f>
        <v/>
      </c>
      <c r="N2707" s="130" t="str">
        <f t="shared" si="254"/>
        <v/>
      </c>
      <c r="O2707" s="130" t="str">
        <f t="shared" si="255"/>
        <v/>
      </c>
      <c r="P2707" s="131" t="str">
        <f t="shared" si="256"/>
        <v/>
      </c>
      <c r="Q2707" s="135" t="str">
        <f t="shared" si="257"/>
        <v/>
      </c>
      <c r="R2707" s="103"/>
      <c r="S2707" s="102"/>
      <c r="T2707" s="102"/>
      <c r="U2707" s="102"/>
    </row>
    <row r="2708" s="93" customFormat="1" customHeight="1" spans="2:21">
      <c r="B2708" s="94"/>
      <c r="C2708" s="95"/>
      <c r="D2708" s="95"/>
      <c r="E2708" s="95"/>
      <c r="F2708" s="96"/>
      <c r="G2708" s="97"/>
      <c r="H2708" s="98"/>
      <c r="I2708" s="129" t="str">
        <f>IF(B2708="","",_xlfn.XLOOKUP(N2708,#REF!,#REF!))</f>
        <v/>
      </c>
      <c r="J2708" s="126" t="str">
        <f>IF(B2708="","",_xlfn.XLOOKUP(N2708,#REF!,冷暖工资表!B:B))</f>
        <v/>
      </c>
      <c r="K2708" s="126" t="str">
        <f t="shared" si="252"/>
        <v/>
      </c>
      <c r="L2708" s="126" t="str">
        <f t="shared" si="253"/>
        <v/>
      </c>
      <c r="M2708" s="126" t="str">
        <f>IF(Q2708="","",_xlfn.XLOOKUP(Q2708,立项!W:W,立项!H:H))</f>
        <v/>
      </c>
      <c r="N2708" s="130" t="str">
        <f t="shared" si="254"/>
        <v/>
      </c>
      <c r="O2708" s="130" t="str">
        <f t="shared" si="255"/>
        <v/>
      </c>
      <c r="P2708" s="131" t="str">
        <f t="shared" si="256"/>
        <v/>
      </c>
      <c r="Q2708" s="135" t="str">
        <f t="shared" si="257"/>
        <v/>
      </c>
      <c r="R2708" s="103"/>
      <c r="S2708" s="102"/>
      <c r="T2708" s="102"/>
      <c r="U2708" s="102"/>
    </row>
    <row r="2709" s="93" customFormat="1" customHeight="1" spans="2:21">
      <c r="B2709" s="94"/>
      <c r="C2709" s="95"/>
      <c r="D2709" s="95"/>
      <c r="E2709" s="95"/>
      <c r="F2709" s="96"/>
      <c r="G2709" s="97"/>
      <c r="H2709" s="98"/>
      <c r="I2709" s="129" t="str">
        <f>IF(B2709="","",_xlfn.XLOOKUP(N2709,#REF!,#REF!))</f>
        <v/>
      </c>
      <c r="J2709" s="126" t="str">
        <f>IF(B2709="","",_xlfn.XLOOKUP(N2709,#REF!,冷暖工资表!B:B))</f>
        <v/>
      </c>
      <c r="K2709" s="126" t="str">
        <f t="shared" si="252"/>
        <v/>
      </c>
      <c r="L2709" s="126" t="str">
        <f t="shared" si="253"/>
        <v/>
      </c>
      <c r="M2709" s="126" t="str">
        <f>IF(Q2709="","",_xlfn.XLOOKUP(Q2709,立项!W:W,立项!H:H))</f>
        <v/>
      </c>
      <c r="N2709" s="130" t="str">
        <f t="shared" si="254"/>
        <v/>
      </c>
      <c r="O2709" s="130" t="str">
        <f t="shared" si="255"/>
        <v/>
      </c>
      <c r="P2709" s="131" t="str">
        <f t="shared" si="256"/>
        <v/>
      </c>
      <c r="Q2709" s="135" t="str">
        <f t="shared" si="257"/>
        <v/>
      </c>
      <c r="R2709" s="103"/>
      <c r="S2709" s="102"/>
      <c r="T2709" s="102"/>
      <c r="U2709" s="102"/>
    </row>
    <row r="2710" s="93" customFormat="1" customHeight="1" spans="2:21">
      <c r="B2710" s="94"/>
      <c r="C2710" s="95"/>
      <c r="D2710" s="95"/>
      <c r="E2710" s="95"/>
      <c r="F2710" s="96"/>
      <c r="G2710" s="97"/>
      <c r="H2710" s="98"/>
      <c r="I2710" s="129" t="str">
        <f>IF(B2710="","",_xlfn.XLOOKUP(N2710,#REF!,#REF!))</f>
        <v/>
      </c>
      <c r="J2710" s="126" t="str">
        <f>IF(B2710="","",_xlfn.XLOOKUP(N2710,#REF!,冷暖工资表!B:B))</f>
        <v/>
      </c>
      <c r="K2710" s="126" t="str">
        <f t="shared" si="252"/>
        <v/>
      </c>
      <c r="L2710" s="126" t="str">
        <f t="shared" si="253"/>
        <v/>
      </c>
      <c r="M2710" s="126" t="str">
        <f>IF(Q2710="","",_xlfn.XLOOKUP(Q2710,立项!W:W,立项!H:H))</f>
        <v/>
      </c>
      <c r="N2710" s="130" t="str">
        <f t="shared" si="254"/>
        <v/>
      </c>
      <c r="O2710" s="130" t="str">
        <f t="shared" si="255"/>
        <v/>
      </c>
      <c r="P2710" s="131" t="str">
        <f t="shared" si="256"/>
        <v/>
      </c>
      <c r="Q2710" s="135" t="str">
        <f t="shared" si="257"/>
        <v/>
      </c>
      <c r="R2710" s="103"/>
      <c r="S2710" s="102"/>
      <c r="T2710" s="102"/>
      <c r="U2710" s="102"/>
    </row>
    <row r="2711" s="93" customFormat="1" customHeight="1" spans="2:21">
      <c r="B2711" s="94"/>
      <c r="C2711" s="95"/>
      <c r="D2711" s="95"/>
      <c r="E2711" s="95"/>
      <c r="F2711" s="96"/>
      <c r="G2711" s="97"/>
      <c r="H2711" s="98"/>
      <c r="I2711" s="129" t="str">
        <f>IF(B2711="","",_xlfn.XLOOKUP(N2711,#REF!,#REF!))</f>
        <v/>
      </c>
      <c r="J2711" s="126" t="str">
        <f>IF(B2711="","",_xlfn.XLOOKUP(N2711,#REF!,冷暖工资表!B:B))</f>
        <v/>
      </c>
      <c r="K2711" s="126" t="str">
        <f t="shared" si="252"/>
        <v/>
      </c>
      <c r="L2711" s="126" t="str">
        <f t="shared" si="253"/>
        <v/>
      </c>
      <c r="M2711" s="126" t="str">
        <f>IF(Q2711="","",_xlfn.XLOOKUP(Q2711,立项!W:W,立项!H:H))</f>
        <v/>
      </c>
      <c r="N2711" s="130" t="str">
        <f t="shared" si="254"/>
        <v/>
      </c>
      <c r="O2711" s="130" t="str">
        <f t="shared" si="255"/>
        <v/>
      </c>
      <c r="P2711" s="131" t="str">
        <f t="shared" si="256"/>
        <v/>
      </c>
      <c r="Q2711" s="135" t="str">
        <f t="shared" si="257"/>
        <v/>
      </c>
      <c r="R2711" s="103"/>
      <c r="S2711" s="102"/>
      <c r="T2711" s="102"/>
      <c r="U2711" s="102"/>
    </row>
    <row r="2712" s="93" customFormat="1" customHeight="1" spans="2:21">
      <c r="B2712" s="94"/>
      <c r="C2712" s="95"/>
      <c r="D2712" s="95"/>
      <c r="E2712" s="95"/>
      <c r="F2712" s="96"/>
      <c r="G2712" s="97"/>
      <c r="H2712" s="98"/>
      <c r="I2712" s="129" t="str">
        <f>IF(B2712="","",_xlfn.XLOOKUP(N2712,#REF!,#REF!))</f>
        <v/>
      </c>
      <c r="J2712" s="126" t="str">
        <f>IF(B2712="","",_xlfn.XLOOKUP(N2712,#REF!,冷暖工资表!B:B))</f>
        <v/>
      </c>
      <c r="K2712" s="126" t="str">
        <f t="shared" si="252"/>
        <v/>
      </c>
      <c r="L2712" s="126" t="str">
        <f t="shared" si="253"/>
        <v/>
      </c>
      <c r="M2712" s="126" t="str">
        <f>IF(Q2712="","",_xlfn.XLOOKUP(Q2712,立项!W:W,立项!H:H))</f>
        <v/>
      </c>
      <c r="N2712" s="130" t="str">
        <f t="shared" si="254"/>
        <v/>
      </c>
      <c r="O2712" s="130" t="str">
        <f t="shared" si="255"/>
        <v/>
      </c>
      <c r="P2712" s="131" t="str">
        <f t="shared" si="256"/>
        <v/>
      </c>
      <c r="Q2712" s="135" t="str">
        <f t="shared" si="257"/>
        <v/>
      </c>
      <c r="R2712" s="103"/>
      <c r="S2712" s="102"/>
      <c r="T2712" s="102"/>
      <c r="U2712" s="102"/>
    </row>
    <row r="2713" s="93" customFormat="1" customHeight="1" spans="2:21">
      <c r="B2713" s="94"/>
      <c r="C2713" s="95"/>
      <c r="D2713" s="95"/>
      <c r="E2713" s="95"/>
      <c r="F2713" s="96"/>
      <c r="G2713" s="97"/>
      <c r="H2713" s="98"/>
      <c r="I2713" s="129" t="str">
        <f>IF(B2713="","",_xlfn.XLOOKUP(N2713,#REF!,#REF!))</f>
        <v/>
      </c>
      <c r="J2713" s="126" t="str">
        <f>IF(B2713="","",_xlfn.XLOOKUP(N2713,#REF!,冷暖工资表!B:B))</f>
        <v/>
      </c>
      <c r="K2713" s="126" t="str">
        <f t="shared" si="252"/>
        <v/>
      </c>
      <c r="L2713" s="126" t="str">
        <f t="shared" si="253"/>
        <v/>
      </c>
      <c r="M2713" s="126" t="str">
        <f>IF(Q2713="","",_xlfn.XLOOKUP(Q2713,立项!W:W,立项!H:H))</f>
        <v/>
      </c>
      <c r="N2713" s="130" t="str">
        <f t="shared" si="254"/>
        <v/>
      </c>
      <c r="O2713" s="130" t="str">
        <f t="shared" si="255"/>
        <v/>
      </c>
      <c r="P2713" s="131" t="str">
        <f t="shared" si="256"/>
        <v/>
      </c>
      <c r="Q2713" s="135" t="str">
        <f t="shared" si="257"/>
        <v/>
      </c>
      <c r="R2713" s="103"/>
      <c r="S2713" s="102"/>
      <c r="T2713" s="102"/>
      <c r="U2713" s="102"/>
    </row>
    <row r="2714" s="93" customFormat="1" customHeight="1" spans="2:21">
      <c r="B2714" s="94"/>
      <c r="C2714" s="95"/>
      <c r="D2714" s="95"/>
      <c r="E2714" s="95"/>
      <c r="F2714" s="96"/>
      <c r="G2714" s="97"/>
      <c r="H2714" s="98"/>
      <c r="I2714" s="129" t="str">
        <f>IF(B2714="","",_xlfn.XLOOKUP(N2714,#REF!,#REF!))</f>
        <v/>
      </c>
      <c r="J2714" s="126" t="str">
        <f>IF(B2714="","",_xlfn.XLOOKUP(N2714,#REF!,冷暖工资表!B:B))</f>
        <v/>
      </c>
      <c r="K2714" s="126" t="str">
        <f t="shared" si="252"/>
        <v/>
      </c>
      <c r="L2714" s="126" t="str">
        <f t="shared" si="253"/>
        <v/>
      </c>
      <c r="M2714" s="126" t="str">
        <f>IF(Q2714="","",_xlfn.XLOOKUP(Q2714,立项!W:W,立项!H:H))</f>
        <v/>
      </c>
      <c r="N2714" s="130" t="str">
        <f t="shared" si="254"/>
        <v/>
      </c>
      <c r="O2714" s="130" t="str">
        <f t="shared" si="255"/>
        <v/>
      </c>
      <c r="P2714" s="131" t="str">
        <f t="shared" si="256"/>
        <v/>
      </c>
      <c r="Q2714" s="135" t="str">
        <f t="shared" si="257"/>
        <v/>
      </c>
      <c r="R2714" s="103"/>
      <c r="S2714" s="102"/>
      <c r="T2714" s="102"/>
      <c r="U2714" s="102"/>
    </row>
    <row r="2715" s="93" customFormat="1" customHeight="1" spans="2:21">
      <c r="B2715" s="94"/>
      <c r="C2715" s="95"/>
      <c r="D2715" s="95"/>
      <c r="E2715" s="95"/>
      <c r="F2715" s="96"/>
      <c r="G2715" s="97"/>
      <c r="H2715" s="98"/>
      <c r="I2715" s="129" t="str">
        <f>IF(B2715="","",_xlfn.XLOOKUP(N2715,#REF!,#REF!))</f>
        <v/>
      </c>
      <c r="J2715" s="126" t="str">
        <f>IF(B2715="","",_xlfn.XLOOKUP(N2715,#REF!,冷暖工资表!B:B))</f>
        <v/>
      </c>
      <c r="K2715" s="126" t="str">
        <f t="shared" si="252"/>
        <v/>
      </c>
      <c r="L2715" s="126" t="str">
        <f t="shared" si="253"/>
        <v/>
      </c>
      <c r="M2715" s="126" t="str">
        <f>IF(Q2715="","",_xlfn.XLOOKUP(Q2715,立项!W:W,立项!H:H))</f>
        <v/>
      </c>
      <c r="N2715" s="130" t="str">
        <f t="shared" si="254"/>
        <v/>
      </c>
      <c r="O2715" s="130" t="str">
        <f t="shared" si="255"/>
        <v/>
      </c>
      <c r="P2715" s="131" t="str">
        <f t="shared" si="256"/>
        <v/>
      </c>
      <c r="Q2715" s="135" t="str">
        <f t="shared" si="257"/>
        <v/>
      </c>
      <c r="R2715" s="103"/>
      <c r="S2715" s="102"/>
      <c r="T2715" s="102"/>
      <c r="U2715" s="102"/>
    </row>
    <row r="2716" s="93" customFormat="1" customHeight="1" spans="2:21">
      <c r="B2716" s="94"/>
      <c r="C2716" s="95"/>
      <c r="D2716" s="95"/>
      <c r="E2716" s="95"/>
      <c r="F2716" s="96"/>
      <c r="G2716" s="97"/>
      <c r="H2716" s="98"/>
      <c r="I2716" s="129" t="str">
        <f>IF(B2716="","",_xlfn.XLOOKUP(N2716,#REF!,#REF!))</f>
        <v/>
      </c>
      <c r="J2716" s="126" t="str">
        <f>IF(B2716="","",_xlfn.XLOOKUP(N2716,#REF!,冷暖工资表!B:B))</f>
        <v/>
      </c>
      <c r="K2716" s="126" t="str">
        <f t="shared" si="252"/>
        <v/>
      </c>
      <c r="L2716" s="126" t="str">
        <f t="shared" si="253"/>
        <v/>
      </c>
      <c r="M2716" s="126" t="str">
        <f>IF(Q2716="","",_xlfn.XLOOKUP(Q2716,立项!W:W,立项!H:H))</f>
        <v/>
      </c>
      <c r="N2716" s="130" t="str">
        <f t="shared" si="254"/>
        <v/>
      </c>
      <c r="O2716" s="130" t="str">
        <f t="shared" si="255"/>
        <v/>
      </c>
      <c r="P2716" s="131" t="str">
        <f t="shared" si="256"/>
        <v/>
      </c>
      <c r="Q2716" s="135" t="str">
        <f t="shared" si="257"/>
        <v/>
      </c>
      <c r="R2716" s="103"/>
      <c r="S2716" s="102"/>
      <c r="T2716" s="102"/>
      <c r="U2716" s="102"/>
    </row>
    <row r="2717" s="93" customFormat="1" customHeight="1" spans="2:21">
      <c r="B2717" s="94"/>
      <c r="C2717" s="95"/>
      <c r="D2717" s="95"/>
      <c r="E2717" s="95"/>
      <c r="F2717" s="96"/>
      <c r="G2717" s="97"/>
      <c r="H2717" s="98"/>
      <c r="I2717" s="129" t="str">
        <f>IF(B2717="","",_xlfn.XLOOKUP(N2717,#REF!,#REF!))</f>
        <v/>
      </c>
      <c r="J2717" s="126" t="str">
        <f>IF(B2717="","",_xlfn.XLOOKUP(N2717,#REF!,冷暖工资表!B:B))</f>
        <v/>
      </c>
      <c r="K2717" s="126" t="str">
        <f t="shared" si="252"/>
        <v/>
      </c>
      <c r="L2717" s="126" t="str">
        <f t="shared" si="253"/>
        <v/>
      </c>
      <c r="M2717" s="126" t="str">
        <f>IF(Q2717="","",_xlfn.XLOOKUP(Q2717,立项!W:W,立项!H:H))</f>
        <v/>
      </c>
      <c r="N2717" s="130" t="str">
        <f t="shared" si="254"/>
        <v/>
      </c>
      <c r="O2717" s="130" t="str">
        <f t="shared" si="255"/>
        <v/>
      </c>
      <c r="P2717" s="131" t="str">
        <f t="shared" si="256"/>
        <v/>
      </c>
      <c r="Q2717" s="135" t="str">
        <f t="shared" si="257"/>
        <v/>
      </c>
      <c r="R2717" s="103"/>
      <c r="S2717" s="102"/>
      <c r="T2717" s="102"/>
      <c r="U2717" s="102"/>
    </row>
    <row r="2718" s="93" customFormat="1" customHeight="1" spans="2:21">
      <c r="B2718" s="94"/>
      <c r="C2718" s="95"/>
      <c r="D2718" s="95"/>
      <c r="E2718" s="95"/>
      <c r="F2718" s="96"/>
      <c r="G2718" s="97"/>
      <c r="H2718" s="98"/>
      <c r="I2718" s="129" t="str">
        <f>IF(B2718="","",_xlfn.XLOOKUP(N2718,#REF!,#REF!))</f>
        <v/>
      </c>
      <c r="J2718" s="126" t="str">
        <f>IF(B2718="","",_xlfn.XLOOKUP(N2718,#REF!,冷暖工资表!B:B))</f>
        <v/>
      </c>
      <c r="K2718" s="126" t="str">
        <f t="shared" si="252"/>
        <v/>
      </c>
      <c r="L2718" s="126" t="str">
        <f t="shared" si="253"/>
        <v/>
      </c>
      <c r="M2718" s="126" t="str">
        <f>IF(Q2718="","",_xlfn.XLOOKUP(Q2718,立项!W:W,立项!H:H))</f>
        <v/>
      </c>
      <c r="N2718" s="130" t="str">
        <f t="shared" si="254"/>
        <v/>
      </c>
      <c r="O2718" s="130" t="str">
        <f t="shared" si="255"/>
        <v/>
      </c>
      <c r="P2718" s="131" t="str">
        <f t="shared" si="256"/>
        <v/>
      </c>
      <c r="Q2718" s="135" t="str">
        <f t="shared" si="257"/>
        <v/>
      </c>
      <c r="R2718" s="103"/>
      <c r="S2718" s="102"/>
      <c r="T2718" s="102"/>
      <c r="U2718" s="102"/>
    </row>
    <row r="2719" s="93" customFormat="1" customHeight="1" spans="2:21">
      <c r="B2719" s="94"/>
      <c r="C2719" s="95"/>
      <c r="D2719" s="95"/>
      <c r="E2719" s="95"/>
      <c r="F2719" s="96"/>
      <c r="G2719" s="97"/>
      <c r="H2719" s="98"/>
      <c r="I2719" s="129" t="str">
        <f>IF(B2719="","",_xlfn.XLOOKUP(N2719,#REF!,#REF!))</f>
        <v/>
      </c>
      <c r="J2719" s="126" t="str">
        <f>IF(B2719="","",_xlfn.XLOOKUP(N2719,#REF!,冷暖工资表!B:B))</f>
        <v/>
      </c>
      <c r="K2719" s="126" t="str">
        <f t="shared" si="252"/>
        <v/>
      </c>
      <c r="L2719" s="126" t="str">
        <f t="shared" si="253"/>
        <v/>
      </c>
      <c r="M2719" s="126" t="str">
        <f>IF(Q2719="","",_xlfn.XLOOKUP(Q2719,立项!W:W,立项!H:H))</f>
        <v/>
      </c>
      <c r="N2719" s="130" t="str">
        <f t="shared" si="254"/>
        <v/>
      </c>
      <c r="O2719" s="130" t="str">
        <f t="shared" si="255"/>
        <v/>
      </c>
      <c r="P2719" s="131" t="str">
        <f t="shared" si="256"/>
        <v/>
      </c>
      <c r="Q2719" s="135" t="str">
        <f t="shared" si="257"/>
        <v/>
      </c>
      <c r="R2719" s="103"/>
      <c r="S2719" s="102"/>
      <c r="T2719" s="102"/>
      <c r="U2719" s="102"/>
    </row>
    <row r="2720" s="93" customFormat="1" customHeight="1" spans="2:21">
      <c r="B2720" s="94"/>
      <c r="C2720" s="95"/>
      <c r="D2720" s="95"/>
      <c r="E2720" s="95"/>
      <c r="F2720" s="96"/>
      <c r="G2720" s="97"/>
      <c r="H2720" s="98"/>
      <c r="I2720" s="129" t="str">
        <f>IF(B2720="","",_xlfn.XLOOKUP(N2720,#REF!,#REF!))</f>
        <v/>
      </c>
      <c r="J2720" s="126" t="str">
        <f>IF(B2720="","",_xlfn.XLOOKUP(N2720,#REF!,冷暖工资表!B:B))</f>
        <v/>
      </c>
      <c r="K2720" s="126" t="str">
        <f t="shared" si="252"/>
        <v/>
      </c>
      <c r="L2720" s="126" t="str">
        <f t="shared" si="253"/>
        <v/>
      </c>
      <c r="M2720" s="126" t="str">
        <f>IF(Q2720="","",_xlfn.XLOOKUP(Q2720,立项!W:W,立项!H:H))</f>
        <v/>
      </c>
      <c r="N2720" s="130" t="str">
        <f t="shared" si="254"/>
        <v/>
      </c>
      <c r="O2720" s="130" t="str">
        <f t="shared" si="255"/>
        <v/>
      </c>
      <c r="P2720" s="131" t="str">
        <f t="shared" si="256"/>
        <v/>
      </c>
      <c r="Q2720" s="135" t="str">
        <f t="shared" si="257"/>
        <v/>
      </c>
      <c r="R2720" s="103"/>
      <c r="S2720" s="102"/>
      <c r="T2720" s="102"/>
      <c r="U2720" s="102"/>
    </row>
    <row r="2721" s="93" customFormat="1" customHeight="1" spans="2:21">
      <c r="B2721" s="94"/>
      <c r="C2721" s="95"/>
      <c r="D2721" s="95"/>
      <c r="E2721" s="95"/>
      <c r="F2721" s="96"/>
      <c r="G2721" s="97"/>
      <c r="H2721" s="98"/>
      <c r="I2721" s="129" t="str">
        <f>IF(B2721="","",_xlfn.XLOOKUP(N2721,#REF!,#REF!))</f>
        <v/>
      </c>
      <c r="J2721" s="126" t="str">
        <f>IF(B2721="","",_xlfn.XLOOKUP(N2721,#REF!,冷暖工资表!B:B))</f>
        <v/>
      </c>
      <c r="K2721" s="126" t="str">
        <f t="shared" si="252"/>
        <v/>
      </c>
      <c r="L2721" s="126" t="str">
        <f t="shared" si="253"/>
        <v/>
      </c>
      <c r="M2721" s="126" t="str">
        <f>IF(Q2721="","",_xlfn.XLOOKUP(Q2721,立项!W:W,立项!H:H))</f>
        <v/>
      </c>
      <c r="N2721" s="130" t="str">
        <f t="shared" si="254"/>
        <v/>
      </c>
      <c r="O2721" s="130" t="str">
        <f t="shared" si="255"/>
        <v/>
      </c>
      <c r="P2721" s="131" t="str">
        <f t="shared" si="256"/>
        <v/>
      </c>
      <c r="Q2721" s="135" t="str">
        <f t="shared" si="257"/>
        <v/>
      </c>
      <c r="R2721" s="103"/>
      <c r="S2721" s="102"/>
      <c r="T2721" s="102"/>
      <c r="U2721" s="102"/>
    </row>
    <row r="2722" s="93" customFormat="1" customHeight="1" spans="2:21">
      <c r="B2722" s="94"/>
      <c r="C2722" s="95"/>
      <c r="D2722" s="95"/>
      <c r="E2722" s="95"/>
      <c r="F2722" s="96"/>
      <c r="G2722" s="97"/>
      <c r="H2722" s="98"/>
      <c r="I2722" s="129" t="str">
        <f>IF(B2722="","",_xlfn.XLOOKUP(N2722,#REF!,#REF!))</f>
        <v/>
      </c>
      <c r="J2722" s="126" t="str">
        <f>IF(B2722="","",_xlfn.XLOOKUP(N2722,#REF!,冷暖工资表!B:B))</f>
        <v/>
      </c>
      <c r="K2722" s="126" t="str">
        <f t="shared" si="252"/>
        <v/>
      </c>
      <c r="L2722" s="126" t="str">
        <f t="shared" si="253"/>
        <v/>
      </c>
      <c r="M2722" s="126" t="str">
        <f>IF(Q2722="","",_xlfn.XLOOKUP(Q2722,立项!W:W,立项!H:H))</f>
        <v/>
      </c>
      <c r="N2722" s="130" t="str">
        <f t="shared" si="254"/>
        <v/>
      </c>
      <c r="O2722" s="130" t="str">
        <f t="shared" si="255"/>
        <v/>
      </c>
      <c r="P2722" s="131" t="str">
        <f t="shared" si="256"/>
        <v/>
      </c>
      <c r="Q2722" s="135" t="str">
        <f t="shared" si="257"/>
        <v/>
      </c>
      <c r="R2722" s="103"/>
      <c r="S2722" s="102"/>
      <c r="T2722" s="102"/>
      <c r="U2722" s="102"/>
    </row>
    <row r="2723" s="93" customFormat="1" customHeight="1" spans="2:21">
      <c r="B2723" s="94"/>
      <c r="C2723" s="95"/>
      <c r="D2723" s="95"/>
      <c r="E2723" s="95"/>
      <c r="F2723" s="96"/>
      <c r="G2723" s="97"/>
      <c r="H2723" s="98"/>
      <c r="I2723" s="129" t="str">
        <f>IF(B2723="","",_xlfn.XLOOKUP(N2723,#REF!,#REF!))</f>
        <v/>
      </c>
      <c r="J2723" s="126" t="str">
        <f>IF(B2723="","",_xlfn.XLOOKUP(N2723,#REF!,冷暖工资表!B:B))</f>
        <v/>
      </c>
      <c r="K2723" s="126" t="str">
        <f t="shared" si="252"/>
        <v/>
      </c>
      <c r="L2723" s="126" t="str">
        <f t="shared" si="253"/>
        <v/>
      </c>
      <c r="M2723" s="126" t="str">
        <f>IF(Q2723="","",_xlfn.XLOOKUP(Q2723,立项!W:W,立项!H:H))</f>
        <v/>
      </c>
      <c r="N2723" s="130" t="str">
        <f t="shared" si="254"/>
        <v/>
      </c>
      <c r="O2723" s="130" t="str">
        <f t="shared" si="255"/>
        <v/>
      </c>
      <c r="P2723" s="131" t="str">
        <f t="shared" si="256"/>
        <v/>
      </c>
      <c r="Q2723" s="135" t="str">
        <f t="shared" si="257"/>
        <v/>
      </c>
      <c r="R2723" s="103"/>
      <c r="S2723" s="102"/>
      <c r="T2723" s="102"/>
      <c r="U2723" s="102"/>
    </row>
    <row r="2724" s="93" customFormat="1" customHeight="1" spans="2:21">
      <c r="B2724" s="94"/>
      <c r="C2724" s="95"/>
      <c r="D2724" s="95"/>
      <c r="E2724" s="95"/>
      <c r="F2724" s="96"/>
      <c r="G2724" s="97"/>
      <c r="H2724" s="98"/>
      <c r="I2724" s="129" t="str">
        <f>IF(B2724="","",_xlfn.XLOOKUP(N2724,#REF!,#REF!))</f>
        <v/>
      </c>
      <c r="J2724" s="126" t="str">
        <f>IF(B2724="","",_xlfn.XLOOKUP(N2724,#REF!,冷暖工资表!B:B))</f>
        <v/>
      </c>
      <c r="K2724" s="126" t="str">
        <f t="shared" si="252"/>
        <v/>
      </c>
      <c r="L2724" s="126" t="str">
        <f t="shared" si="253"/>
        <v/>
      </c>
      <c r="M2724" s="126" t="str">
        <f>IF(Q2724="","",_xlfn.XLOOKUP(Q2724,立项!W:W,立项!H:H))</f>
        <v/>
      </c>
      <c r="N2724" s="130" t="str">
        <f t="shared" si="254"/>
        <v/>
      </c>
      <c r="O2724" s="130" t="str">
        <f t="shared" si="255"/>
        <v/>
      </c>
      <c r="P2724" s="131" t="str">
        <f t="shared" si="256"/>
        <v/>
      </c>
      <c r="Q2724" s="135" t="str">
        <f t="shared" si="257"/>
        <v/>
      </c>
      <c r="R2724" s="103"/>
      <c r="S2724" s="102"/>
      <c r="T2724" s="102"/>
      <c r="U2724" s="102"/>
    </row>
    <row r="2725" s="93" customFormat="1" customHeight="1" spans="2:21">
      <c r="B2725" s="94"/>
      <c r="C2725" s="95"/>
      <c r="D2725" s="95"/>
      <c r="E2725" s="95"/>
      <c r="F2725" s="96"/>
      <c r="G2725" s="97"/>
      <c r="H2725" s="98"/>
      <c r="I2725" s="129" t="str">
        <f>IF(B2725="","",_xlfn.XLOOKUP(N2725,#REF!,#REF!))</f>
        <v/>
      </c>
      <c r="J2725" s="126" t="str">
        <f>IF(B2725="","",_xlfn.XLOOKUP(N2725,#REF!,冷暖工资表!B:B))</f>
        <v/>
      </c>
      <c r="K2725" s="126" t="str">
        <f t="shared" si="252"/>
        <v/>
      </c>
      <c r="L2725" s="126" t="str">
        <f t="shared" si="253"/>
        <v/>
      </c>
      <c r="M2725" s="126" t="str">
        <f>IF(Q2725="","",_xlfn.XLOOKUP(Q2725,立项!W:W,立项!H:H))</f>
        <v/>
      </c>
      <c r="N2725" s="130" t="str">
        <f t="shared" si="254"/>
        <v/>
      </c>
      <c r="O2725" s="130" t="str">
        <f t="shared" si="255"/>
        <v/>
      </c>
      <c r="P2725" s="131" t="str">
        <f t="shared" si="256"/>
        <v/>
      </c>
      <c r="Q2725" s="135" t="str">
        <f t="shared" si="257"/>
        <v/>
      </c>
      <c r="R2725" s="103"/>
      <c r="S2725" s="102"/>
      <c r="T2725" s="102"/>
      <c r="U2725" s="102"/>
    </row>
    <row r="2726" s="93" customFormat="1" customHeight="1" spans="2:21">
      <c r="B2726" s="94"/>
      <c r="C2726" s="95"/>
      <c r="D2726" s="95"/>
      <c r="E2726" s="95"/>
      <c r="F2726" s="96"/>
      <c r="G2726" s="97"/>
      <c r="H2726" s="98"/>
      <c r="I2726" s="129" t="str">
        <f>IF(B2726="","",_xlfn.XLOOKUP(N2726,#REF!,#REF!))</f>
        <v/>
      </c>
      <c r="J2726" s="126" t="str">
        <f>IF(B2726="","",_xlfn.XLOOKUP(N2726,#REF!,冷暖工资表!B:B))</f>
        <v/>
      </c>
      <c r="K2726" s="126" t="str">
        <f t="shared" si="252"/>
        <v/>
      </c>
      <c r="L2726" s="126" t="str">
        <f t="shared" si="253"/>
        <v/>
      </c>
      <c r="M2726" s="126" t="str">
        <f>IF(Q2726="","",_xlfn.XLOOKUP(Q2726,立项!W:W,立项!H:H))</f>
        <v/>
      </c>
      <c r="N2726" s="130" t="str">
        <f t="shared" si="254"/>
        <v/>
      </c>
      <c r="O2726" s="130" t="str">
        <f t="shared" si="255"/>
        <v/>
      </c>
      <c r="P2726" s="131" t="str">
        <f t="shared" si="256"/>
        <v/>
      </c>
      <c r="Q2726" s="135" t="str">
        <f t="shared" si="257"/>
        <v/>
      </c>
      <c r="R2726" s="103"/>
      <c r="S2726" s="102"/>
      <c r="T2726" s="102"/>
      <c r="U2726" s="102"/>
    </row>
    <row r="2727" s="93" customFormat="1" customHeight="1" spans="2:21">
      <c r="B2727" s="94"/>
      <c r="C2727" s="95"/>
      <c r="D2727" s="95"/>
      <c r="E2727" s="95"/>
      <c r="F2727" s="96"/>
      <c r="G2727" s="97"/>
      <c r="H2727" s="98"/>
      <c r="I2727" s="129" t="str">
        <f>IF(B2727="","",_xlfn.XLOOKUP(N2727,#REF!,#REF!))</f>
        <v/>
      </c>
      <c r="J2727" s="126" t="str">
        <f>IF(B2727="","",_xlfn.XLOOKUP(N2727,#REF!,冷暖工资表!B:B))</f>
        <v/>
      </c>
      <c r="K2727" s="126" t="str">
        <f t="shared" si="252"/>
        <v/>
      </c>
      <c r="L2727" s="126" t="str">
        <f t="shared" si="253"/>
        <v/>
      </c>
      <c r="M2727" s="126" t="str">
        <f>IF(Q2727="","",_xlfn.XLOOKUP(Q2727,立项!W:W,立项!H:H))</f>
        <v/>
      </c>
      <c r="N2727" s="130" t="str">
        <f t="shared" si="254"/>
        <v/>
      </c>
      <c r="O2727" s="130" t="str">
        <f t="shared" si="255"/>
        <v/>
      </c>
      <c r="P2727" s="131" t="str">
        <f t="shared" si="256"/>
        <v/>
      </c>
      <c r="Q2727" s="135" t="str">
        <f t="shared" si="257"/>
        <v/>
      </c>
      <c r="R2727" s="103"/>
      <c r="S2727" s="102"/>
      <c r="T2727" s="102"/>
      <c r="U2727" s="102"/>
    </row>
    <row r="2728" s="93" customFormat="1" customHeight="1" spans="2:21">
      <c r="B2728" s="94"/>
      <c r="C2728" s="95"/>
      <c r="D2728" s="95"/>
      <c r="E2728" s="95"/>
      <c r="F2728" s="96"/>
      <c r="G2728" s="97"/>
      <c r="H2728" s="98"/>
      <c r="I2728" s="129" t="str">
        <f>IF(B2728="","",_xlfn.XLOOKUP(N2728,#REF!,#REF!))</f>
        <v/>
      </c>
      <c r="J2728" s="126" t="str">
        <f>IF(B2728="","",_xlfn.XLOOKUP(N2728,#REF!,冷暖工资表!B:B))</f>
        <v/>
      </c>
      <c r="K2728" s="126" t="str">
        <f t="shared" si="252"/>
        <v/>
      </c>
      <c r="L2728" s="126" t="str">
        <f t="shared" si="253"/>
        <v/>
      </c>
      <c r="M2728" s="126" t="str">
        <f>IF(Q2728="","",_xlfn.XLOOKUP(Q2728,立项!W:W,立项!H:H))</f>
        <v/>
      </c>
      <c r="N2728" s="130" t="str">
        <f t="shared" si="254"/>
        <v/>
      </c>
      <c r="O2728" s="130" t="str">
        <f t="shared" si="255"/>
        <v/>
      </c>
      <c r="P2728" s="131" t="str">
        <f t="shared" si="256"/>
        <v/>
      </c>
      <c r="Q2728" s="135" t="str">
        <f t="shared" si="257"/>
        <v/>
      </c>
      <c r="R2728" s="103"/>
      <c r="S2728" s="102"/>
      <c r="T2728" s="102"/>
      <c r="U2728" s="102"/>
    </row>
    <row r="2729" s="93" customFormat="1" customHeight="1" spans="2:21">
      <c r="B2729" s="94"/>
      <c r="C2729" s="95"/>
      <c r="D2729" s="95"/>
      <c r="E2729" s="95"/>
      <c r="F2729" s="96"/>
      <c r="G2729" s="97"/>
      <c r="H2729" s="98"/>
      <c r="I2729" s="129" t="str">
        <f>IF(B2729="","",_xlfn.XLOOKUP(N2729,#REF!,#REF!))</f>
        <v/>
      </c>
      <c r="J2729" s="126" t="str">
        <f>IF(B2729="","",_xlfn.XLOOKUP(N2729,#REF!,冷暖工资表!B:B))</f>
        <v/>
      </c>
      <c r="K2729" s="126" t="str">
        <f t="shared" si="252"/>
        <v/>
      </c>
      <c r="L2729" s="126" t="str">
        <f t="shared" si="253"/>
        <v/>
      </c>
      <c r="M2729" s="126" t="str">
        <f>IF(Q2729="","",_xlfn.XLOOKUP(Q2729,立项!W:W,立项!H:H))</f>
        <v/>
      </c>
      <c r="N2729" s="130" t="str">
        <f t="shared" si="254"/>
        <v/>
      </c>
      <c r="O2729" s="130" t="str">
        <f t="shared" si="255"/>
        <v/>
      </c>
      <c r="P2729" s="131" t="str">
        <f t="shared" si="256"/>
        <v/>
      </c>
      <c r="Q2729" s="135" t="str">
        <f t="shared" si="257"/>
        <v/>
      </c>
      <c r="R2729" s="103"/>
      <c r="S2729" s="102"/>
      <c r="T2729" s="102"/>
      <c r="U2729" s="102"/>
    </row>
    <row r="2730" s="93" customFormat="1" customHeight="1" spans="2:21">
      <c r="B2730" s="94"/>
      <c r="C2730" s="95"/>
      <c r="D2730" s="95"/>
      <c r="E2730" s="95"/>
      <c r="F2730" s="96"/>
      <c r="G2730" s="97"/>
      <c r="H2730" s="98"/>
      <c r="I2730" s="129" t="str">
        <f>IF(B2730="","",_xlfn.XLOOKUP(N2730,#REF!,#REF!))</f>
        <v/>
      </c>
      <c r="J2730" s="126" t="str">
        <f>IF(B2730="","",_xlfn.XLOOKUP(N2730,#REF!,冷暖工资表!B:B))</f>
        <v/>
      </c>
      <c r="K2730" s="126" t="str">
        <f t="shared" si="252"/>
        <v/>
      </c>
      <c r="L2730" s="126" t="str">
        <f t="shared" si="253"/>
        <v/>
      </c>
      <c r="M2730" s="126" t="str">
        <f>IF(Q2730="","",_xlfn.XLOOKUP(Q2730,立项!W:W,立项!H:H))</f>
        <v/>
      </c>
      <c r="N2730" s="130" t="str">
        <f t="shared" si="254"/>
        <v/>
      </c>
      <c r="O2730" s="130" t="str">
        <f t="shared" si="255"/>
        <v/>
      </c>
      <c r="P2730" s="131" t="str">
        <f t="shared" si="256"/>
        <v/>
      </c>
      <c r="Q2730" s="135" t="str">
        <f t="shared" si="257"/>
        <v/>
      </c>
      <c r="R2730" s="103"/>
      <c r="S2730" s="102"/>
      <c r="T2730" s="102"/>
      <c r="U2730" s="102"/>
    </row>
    <row r="2731" s="93" customFormat="1" customHeight="1" spans="2:21">
      <c r="B2731" s="94"/>
      <c r="C2731" s="95"/>
      <c r="D2731" s="95"/>
      <c r="E2731" s="95"/>
      <c r="F2731" s="96"/>
      <c r="G2731" s="97"/>
      <c r="H2731" s="98"/>
      <c r="I2731" s="129" t="str">
        <f>IF(B2731="","",_xlfn.XLOOKUP(N2731,#REF!,#REF!))</f>
        <v/>
      </c>
      <c r="J2731" s="126" t="str">
        <f>IF(B2731="","",_xlfn.XLOOKUP(N2731,#REF!,冷暖工资表!B:B))</f>
        <v/>
      </c>
      <c r="K2731" s="126" t="str">
        <f t="shared" si="252"/>
        <v/>
      </c>
      <c r="L2731" s="126" t="str">
        <f t="shared" si="253"/>
        <v/>
      </c>
      <c r="M2731" s="126" t="str">
        <f>IF(Q2731="","",_xlfn.XLOOKUP(Q2731,立项!W:W,立项!H:H))</f>
        <v/>
      </c>
      <c r="N2731" s="130" t="str">
        <f t="shared" si="254"/>
        <v/>
      </c>
      <c r="O2731" s="130" t="str">
        <f t="shared" si="255"/>
        <v/>
      </c>
      <c r="P2731" s="131" t="str">
        <f t="shared" si="256"/>
        <v/>
      </c>
      <c r="Q2731" s="135" t="str">
        <f t="shared" si="257"/>
        <v/>
      </c>
      <c r="R2731" s="103"/>
      <c r="S2731" s="102"/>
      <c r="T2731" s="102"/>
      <c r="U2731" s="102"/>
    </row>
    <row r="2732" s="93" customFormat="1" customHeight="1" spans="2:21">
      <c r="B2732" s="94"/>
      <c r="C2732" s="95"/>
      <c r="D2732" s="95"/>
      <c r="E2732" s="95"/>
      <c r="F2732" s="96"/>
      <c r="G2732" s="97"/>
      <c r="H2732" s="98"/>
      <c r="I2732" s="129" t="str">
        <f>IF(B2732="","",_xlfn.XLOOKUP(N2732,#REF!,#REF!))</f>
        <v/>
      </c>
      <c r="J2732" s="126" t="str">
        <f>IF(B2732="","",_xlfn.XLOOKUP(N2732,#REF!,冷暖工资表!B:B))</f>
        <v/>
      </c>
      <c r="K2732" s="126" t="str">
        <f t="shared" si="252"/>
        <v/>
      </c>
      <c r="L2732" s="126" t="str">
        <f t="shared" si="253"/>
        <v/>
      </c>
      <c r="M2732" s="126" t="str">
        <f>IF(Q2732="","",_xlfn.XLOOKUP(Q2732,立项!W:W,立项!H:H))</f>
        <v/>
      </c>
      <c r="N2732" s="130" t="str">
        <f t="shared" si="254"/>
        <v/>
      </c>
      <c r="O2732" s="130" t="str">
        <f t="shared" si="255"/>
        <v/>
      </c>
      <c r="P2732" s="131" t="str">
        <f t="shared" si="256"/>
        <v/>
      </c>
      <c r="Q2732" s="135" t="str">
        <f t="shared" si="257"/>
        <v/>
      </c>
      <c r="R2732" s="103"/>
      <c r="S2732" s="102"/>
      <c r="T2732" s="102"/>
      <c r="U2732" s="102"/>
    </row>
    <row r="2733" s="93" customFormat="1" customHeight="1" spans="2:21">
      <c r="B2733" s="94"/>
      <c r="C2733" s="95"/>
      <c r="D2733" s="95"/>
      <c r="E2733" s="95"/>
      <c r="F2733" s="96"/>
      <c r="G2733" s="97"/>
      <c r="H2733" s="98"/>
      <c r="I2733" s="129" t="str">
        <f>IF(B2733="","",_xlfn.XLOOKUP(N2733,#REF!,#REF!))</f>
        <v/>
      </c>
      <c r="J2733" s="126" t="str">
        <f>IF(B2733="","",_xlfn.XLOOKUP(N2733,#REF!,冷暖工资表!B:B))</f>
        <v/>
      </c>
      <c r="K2733" s="126" t="str">
        <f t="shared" si="252"/>
        <v/>
      </c>
      <c r="L2733" s="126" t="str">
        <f t="shared" si="253"/>
        <v/>
      </c>
      <c r="M2733" s="126" t="str">
        <f>IF(Q2733="","",_xlfn.XLOOKUP(Q2733,立项!W:W,立项!H:H))</f>
        <v/>
      </c>
      <c r="N2733" s="130" t="str">
        <f t="shared" si="254"/>
        <v/>
      </c>
      <c r="O2733" s="130" t="str">
        <f t="shared" si="255"/>
        <v/>
      </c>
      <c r="P2733" s="131" t="str">
        <f t="shared" si="256"/>
        <v/>
      </c>
      <c r="Q2733" s="135" t="str">
        <f t="shared" si="257"/>
        <v/>
      </c>
      <c r="R2733" s="103"/>
      <c r="S2733" s="102"/>
      <c r="T2733" s="102"/>
      <c r="U2733" s="102"/>
    </row>
    <row r="2734" s="93" customFormat="1" customHeight="1" spans="2:21">
      <c r="B2734" s="94"/>
      <c r="C2734" s="95"/>
      <c r="D2734" s="95"/>
      <c r="E2734" s="95"/>
      <c r="F2734" s="96"/>
      <c r="G2734" s="97"/>
      <c r="H2734" s="98"/>
      <c r="I2734" s="129" t="str">
        <f>IF(B2734="","",_xlfn.XLOOKUP(N2734,#REF!,#REF!))</f>
        <v/>
      </c>
      <c r="J2734" s="126" t="str">
        <f>IF(B2734="","",_xlfn.XLOOKUP(N2734,#REF!,冷暖工资表!B:B))</f>
        <v/>
      </c>
      <c r="K2734" s="126" t="str">
        <f t="shared" si="252"/>
        <v/>
      </c>
      <c r="L2734" s="126" t="str">
        <f t="shared" si="253"/>
        <v/>
      </c>
      <c r="M2734" s="126" t="str">
        <f>IF(Q2734="","",_xlfn.XLOOKUP(Q2734,立项!W:W,立项!H:H))</f>
        <v/>
      </c>
      <c r="N2734" s="130" t="str">
        <f t="shared" si="254"/>
        <v/>
      </c>
      <c r="O2734" s="130" t="str">
        <f t="shared" si="255"/>
        <v/>
      </c>
      <c r="P2734" s="131" t="str">
        <f t="shared" si="256"/>
        <v/>
      </c>
      <c r="Q2734" s="135" t="str">
        <f t="shared" si="257"/>
        <v/>
      </c>
      <c r="R2734" s="103"/>
      <c r="S2734" s="102"/>
      <c r="T2734" s="102"/>
      <c r="U2734" s="102"/>
    </row>
    <row r="2735" s="93" customFormat="1" customHeight="1" spans="2:21">
      <c r="B2735" s="94"/>
      <c r="C2735" s="95"/>
      <c r="D2735" s="95"/>
      <c r="E2735" s="95"/>
      <c r="F2735" s="96"/>
      <c r="G2735" s="97"/>
      <c r="H2735" s="98"/>
      <c r="I2735" s="129" t="str">
        <f>IF(B2735="","",_xlfn.XLOOKUP(N2735,#REF!,#REF!))</f>
        <v/>
      </c>
      <c r="J2735" s="126" t="str">
        <f>IF(B2735="","",_xlfn.XLOOKUP(N2735,#REF!,冷暖工资表!B:B))</f>
        <v/>
      </c>
      <c r="K2735" s="126" t="str">
        <f t="shared" si="252"/>
        <v/>
      </c>
      <c r="L2735" s="126" t="str">
        <f t="shared" si="253"/>
        <v/>
      </c>
      <c r="M2735" s="126" t="str">
        <f>IF(Q2735="","",_xlfn.XLOOKUP(Q2735,立项!W:W,立项!H:H))</f>
        <v/>
      </c>
      <c r="N2735" s="130" t="str">
        <f t="shared" si="254"/>
        <v/>
      </c>
      <c r="O2735" s="130" t="str">
        <f t="shared" si="255"/>
        <v/>
      </c>
      <c r="P2735" s="131" t="str">
        <f t="shared" si="256"/>
        <v/>
      </c>
      <c r="Q2735" s="135" t="str">
        <f t="shared" si="257"/>
        <v/>
      </c>
      <c r="R2735" s="103"/>
      <c r="S2735" s="102"/>
      <c r="T2735" s="102"/>
      <c r="U2735" s="102"/>
    </row>
    <row r="2736" s="93" customFormat="1" customHeight="1" spans="2:21">
      <c r="B2736" s="94"/>
      <c r="C2736" s="95"/>
      <c r="D2736" s="95"/>
      <c r="E2736" s="95"/>
      <c r="F2736" s="96"/>
      <c r="G2736" s="97"/>
      <c r="H2736" s="98"/>
      <c r="I2736" s="129" t="str">
        <f>IF(B2736="","",_xlfn.XLOOKUP(N2736,#REF!,#REF!))</f>
        <v/>
      </c>
      <c r="J2736" s="126" t="str">
        <f>IF(B2736="","",_xlfn.XLOOKUP(N2736,#REF!,冷暖工资表!B:B))</f>
        <v/>
      </c>
      <c r="K2736" s="126" t="str">
        <f t="shared" si="252"/>
        <v/>
      </c>
      <c r="L2736" s="126" t="str">
        <f t="shared" si="253"/>
        <v/>
      </c>
      <c r="M2736" s="126" t="str">
        <f>IF(Q2736="","",_xlfn.XLOOKUP(Q2736,立项!W:W,立项!H:H))</f>
        <v/>
      </c>
      <c r="N2736" s="130" t="str">
        <f t="shared" si="254"/>
        <v/>
      </c>
      <c r="O2736" s="130" t="str">
        <f t="shared" si="255"/>
        <v/>
      </c>
      <c r="P2736" s="131" t="str">
        <f t="shared" si="256"/>
        <v/>
      </c>
      <c r="Q2736" s="135" t="str">
        <f t="shared" si="257"/>
        <v/>
      </c>
      <c r="R2736" s="103"/>
      <c r="S2736" s="102"/>
      <c r="T2736" s="102"/>
      <c r="U2736" s="102"/>
    </row>
    <row r="2737" s="93" customFormat="1" customHeight="1" spans="2:21">
      <c r="B2737" s="94"/>
      <c r="C2737" s="95"/>
      <c r="D2737" s="95"/>
      <c r="E2737" s="95"/>
      <c r="F2737" s="96"/>
      <c r="G2737" s="97"/>
      <c r="H2737" s="98"/>
      <c r="I2737" s="129" t="str">
        <f>IF(B2737="","",_xlfn.XLOOKUP(N2737,#REF!,#REF!))</f>
        <v/>
      </c>
      <c r="J2737" s="126" t="str">
        <f>IF(B2737="","",_xlfn.XLOOKUP(N2737,#REF!,冷暖工资表!B:B))</f>
        <v/>
      </c>
      <c r="K2737" s="126" t="str">
        <f t="shared" si="252"/>
        <v/>
      </c>
      <c r="L2737" s="126" t="str">
        <f t="shared" si="253"/>
        <v/>
      </c>
      <c r="M2737" s="126" t="str">
        <f>IF(Q2737="","",_xlfn.XLOOKUP(Q2737,立项!W:W,立项!H:H))</f>
        <v/>
      </c>
      <c r="N2737" s="130" t="str">
        <f t="shared" si="254"/>
        <v/>
      </c>
      <c r="O2737" s="130" t="str">
        <f t="shared" si="255"/>
        <v/>
      </c>
      <c r="P2737" s="131" t="str">
        <f t="shared" si="256"/>
        <v/>
      </c>
      <c r="Q2737" s="135" t="str">
        <f t="shared" si="257"/>
        <v/>
      </c>
      <c r="R2737" s="103"/>
      <c r="S2737" s="102"/>
      <c r="T2737" s="102"/>
      <c r="U2737" s="102"/>
    </row>
    <row r="2738" s="93" customFormat="1" customHeight="1" spans="2:21">
      <c r="B2738" s="94"/>
      <c r="C2738" s="95"/>
      <c r="D2738" s="95"/>
      <c r="E2738" s="95"/>
      <c r="F2738" s="96"/>
      <c r="G2738" s="97"/>
      <c r="H2738" s="98"/>
      <c r="I2738" s="129" t="str">
        <f>IF(B2738="","",_xlfn.XLOOKUP(N2738,#REF!,#REF!))</f>
        <v/>
      </c>
      <c r="J2738" s="126" t="str">
        <f>IF(B2738="","",_xlfn.XLOOKUP(N2738,#REF!,冷暖工资表!B:B))</f>
        <v/>
      </c>
      <c r="K2738" s="126" t="str">
        <f t="shared" si="252"/>
        <v/>
      </c>
      <c r="L2738" s="126" t="str">
        <f t="shared" si="253"/>
        <v/>
      </c>
      <c r="M2738" s="126" t="str">
        <f>IF(Q2738="","",_xlfn.XLOOKUP(Q2738,立项!W:W,立项!H:H))</f>
        <v/>
      </c>
      <c r="N2738" s="130" t="str">
        <f t="shared" si="254"/>
        <v/>
      </c>
      <c r="O2738" s="130" t="str">
        <f t="shared" si="255"/>
        <v/>
      </c>
      <c r="P2738" s="131" t="str">
        <f t="shared" si="256"/>
        <v/>
      </c>
      <c r="Q2738" s="135" t="str">
        <f t="shared" si="257"/>
        <v/>
      </c>
      <c r="R2738" s="103"/>
      <c r="S2738" s="102"/>
      <c r="T2738" s="102"/>
      <c r="U2738" s="102"/>
    </row>
    <row r="2739" s="93" customFormat="1" customHeight="1" spans="2:21">
      <c r="B2739" s="94"/>
      <c r="C2739" s="95"/>
      <c r="D2739" s="95"/>
      <c r="E2739" s="95"/>
      <c r="F2739" s="96"/>
      <c r="G2739" s="97"/>
      <c r="H2739" s="98"/>
      <c r="I2739" s="129" t="str">
        <f>IF(B2739="","",_xlfn.XLOOKUP(N2739,#REF!,#REF!))</f>
        <v/>
      </c>
      <c r="J2739" s="126" t="str">
        <f>IF(B2739="","",_xlfn.XLOOKUP(N2739,#REF!,冷暖工资表!B:B))</f>
        <v/>
      </c>
      <c r="K2739" s="126" t="str">
        <f t="shared" si="252"/>
        <v/>
      </c>
      <c r="L2739" s="126" t="str">
        <f t="shared" si="253"/>
        <v/>
      </c>
      <c r="M2739" s="126" t="str">
        <f>IF(Q2739="","",_xlfn.XLOOKUP(Q2739,立项!W:W,立项!H:H))</f>
        <v/>
      </c>
      <c r="N2739" s="130" t="str">
        <f t="shared" si="254"/>
        <v/>
      </c>
      <c r="O2739" s="130" t="str">
        <f t="shared" si="255"/>
        <v/>
      </c>
      <c r="P2739" s="131" t="str">
        <f t="shared" si="256"/>
        <v/>
      </c>
      <c r="Q2739" s="135" t="str">
        <f t="shared" si="257"/>
        <v/>
      </c>
      <c r="R2739" s="103"/>
      <c r="S2739" s="102"/>
      <c r="T2739" s="102"/>
      <c r="U2739" s="102"/>
    </row>
    <row r="2740" s="93" customFormat="1" customHeight="1" spans="2:21">
      <c r="B2740" s="94"/>
      <c r="C2740" s="95"/>
      <c r="D2740" s="95"/>
      <c r="E2740" s="95"/>
      <c r="F2740" s="96"/>
      <c r="G2740" s="97"/>
      <c r="H2740" s="98"/>
      <c r="I2740" s="129" t="str">
        <f>IF(B2740="","",_xlfn.XLOOKUP(N2740,#REF!,#REF!))</f>
        <v/>
      </c>
      <c r="J2740" s="126" t="str">
        <f>IF(B2740="","",_xlfn.XLOOKUP(N2740,#REF!,冷暖工资表!B:B))</f>
        <v/>
      </c>
      <c r="K2740" s="126" t="str">
        <f t="shared" si="252"/>
        <v/>
      </c>
      <c r="L2740" s="126" t="str">
        <f t="shared" si="253"/>
        <v/>
      </c>
      <c r="M2740" s="126" t="str">
        <f>IF(Q2740="","",_xlfn.XLOOKUP(Q2740,立项!W:W,立项!H:H))</f>
        <v/>
      </c>
      <c r="N2740" s="130" t="str">
        <f t="shared" si="254"/>
        <v/>
      </c>
      <c r="O2740" s="130" t="str">
        <f t="shared" si="255"/>
        <v/>
      </c>
      <c r="P2740" s="131" t="str">
        <f t="shared" si="256"/>
        <v/>
      </c>
      <c r="Q2740" s="135" t="str">
        <f t="shared" si="257"/>
        <v/>
      </c>
      <c r="R2740" s="103"/>
      <c r="S2740" s="102"/>
      <c r="T2740" s="102"/>
      <c r="U2740" s="102"/>
    </row>
    <row r="2741" s="93" customFormat="1" customHeight="1" spans="2:21">
      <c r="B2741" s="94"/>
      <c r="C2741" s="95"/>
      <c r="D2741" s="95"/>
      <c r="E2741" s="95"/>
      <c r="F2741" s="96"/>
      <c r="G2741" s="97"/>
      <c r="H2741" s="98"/>
      <c r="I2741" s="129" t="str">
        <f>IF(B2741="","",_xlfn.XLOOKUP(N2741,#REF!,#REF!))</f>
        <v/>
      </c>
      <c r="J2741" s="126" t="str">
        <f>IF(B2741="","",_xlfn.XLOOKUP(N2741,#REF!,冷暖工资表!B:B))</f>
        <v/>
      </c>
      <c r="K2741" s="126" t="str">
        <f t="shared" si="252"/>
        <v/>
      </c>
      <c r="L2741" s="126" t="str">
        <f t="shared" si="253"/>
        <v/>
      </c>
      <c r="M2741" s="126" t="str">
        <f>IF(Q2741="","",_xlfn.XLOOKUP(Q2741,立项!W:W,立项!H:H))</f>
        <v/>
      </c>
      <c r="N2741" s="130" t="str">
        <f t="shared" si="254"/>
        <v/>
      </c>
      <c r="O2741" s="130" t="str">
        <f t="shared" si="255"/>
        <v/>
      </c>
      <c r="P2741" s="131" t="str">
        <f t="shared" si="256"/>
        <v/>
      </c>
      <c r="Q2741" s="135" t="str">
        <f t="shared" si="257"/>
        <v/>
      </c>
      <c r="R2741" s="103"/>
      <c r="S2741" s="102"/>
      <c r="T2741" s="102"/>
      <c r="U2741" s="102"/>
    </row>
    <row r="2742" s="93" customFormat="1" customHeight="1" spans="2:21">
      <c r="B2742" s="94"/>
      <c r="C2742" s="95"/>
      <c r="D2742" s="95"/>
      <c r="E2742" s="95"/>
      <c r="F2742" s="96"/>
      <c r="G2742" s="97"/>
      <c r="H2742" s="98"/>
      <c r="I2742" s="129" t="str">
        <f>IF(B2742="","",_xlfn.XLOOKUP(N2742,#REF!,#REF!))</f>
        <v/>
      </c>
      <c r="J2742" s="126" t="str">
        <f>IF(B2742="","",_xlfn.XLOOKUP(N2742,#REF!,冷暖工资表!B:B))</f>
        <v/>
      </c>
      <c r="K2742" s="126" t="str">
        <f t="shared" si="252"/>
        <v/>
      </c>
      <c r="L2742" s="126" t="str">
        <f t="shared" si="253"/>
        <v/>
      </c>
      <c r="M2742" s="126" t="str">
        <f>IF(Q2742="","",_xlfn.XLOOKUP(Q2742,立项!W:W,立项!H:H))</f>
        <v/>
      </c>
      <c r="N2742" s="130" t="str">
        <f t="shared" si="254"/>
        <v/>
      </c>
      <c r="O2742" s="130" t="str">
        <f t="shared" si="255"/>
        <v/>
      </c>
      <c r="P2742" s="131" t="str">
        <f t="shared" si="256"/>
        <v/>
      </c>
      <c r="Q2742" s="135" t="str">
        <f t="shared" si="257"/>
        <v/>
      </c>
      <c r="R2742" s="103"/>
      <c r="S2742" s="102"/>
      <c r="T2742" s="102"/>
      <c r="U2742" s="102"/>
    </row>
    <row r="2743" s="93" customFormat="1" customHeight="1" spans="2:21">
      <c r="B2743" s="94"/>
      <c r="C2743" s="95"/>
      <c r="D2743" s="95"/>
      <c r="E2743" s="95"/>
      <c r="F2743" s="96"/>
      <c r="G2743" s="97"/>
      <c r="H2743" s="98"/>
      <c r="I2743" s="129" t="str">
        <f>IF(B2743="","",_xlfn.XLOOKUP(N2743,#REF!,#REF!))</f>
        <v/>
      </c>
      <c r="J2743" s="126" t="str">
        <f>IF(B2743="","",_xlfn.XLOOKUP(N2743,#REF!,冷暖工资表!B:B))</f>
        <v/>
      </c>
      <c r="K2743" s="126" t="str">
        <f t="shared" si="252"/>
        <v/>
      </c>
      <c r="L2743" s="126" t="str">
        <f t="shared" si="253"/>
        <v/>
      </c>
      <c r="M2743" s="126" t="str">
        <f>IF(Q2743="","",_xlfn.XLOOKUP(Q2743,立项!W:W,立项!H:H))</f>
        <v/>
      </c>
      <c r="N2743" s="130" t="str">
        <f t="shared" si="254"/>
        <v/>
      </c>
      <c r="O2743" s="130" t="str">
        <f t="shared" si="255"/>
        <v/>
      </c>
      <c r="P2743" s="131" t="str">
        <f t="shared" si="256"/>
        <v/>
      </c>
      <c r="Q2743" s="135" t="str">
        <f t="shared" si="257"/>
        <v/>
      </c>
      <c r="R2743" s="103"/>
      <c r="S2743" s="102"/>
      <c r="T2743" s="102"/>
      <c r="U2743" s="102"/>
    </row>
    <row r="2744" s="93" customFormat="1" customHeight="1" spans="2:21">
      <c r="B2744" s="94"/>
      <c r="C2744" s="95"/>
      <c r="D2744" s="95"/>
      <c r="E2744" s="95"/>
      <c r="F2744" s="96"/>
      <c r="G2744" s="97"/>
      <c r="H2744" s="98"/>
      <c r="I2744" s="129" t="str">
        <f>IF(B2744="","",_xlfn.XLOOKUP(N2744,#REF!,#REF!))</f>
        <v/>
      </c>
      <c r="J2744" s="126" t="str">
        <f>IF(B2744="","",_xlfn.XLOOKUP(N2744,#REF!,冷暖工资表!B:B))</f>
        <v/>
      </c>
      <c r="K2744" s="126" t="str">
        <f t="shared" si="252"/>
        <v/>
      </c>
      <c r="L2744" s="126" t="str">
        <f t="shared" si="253"/>
        <v/>
      </c>
      <c r="M2744" s="126" t="str">
        <f>IF(Q2744="","",_xlfn.XLOOKUP(Q2744,立项!W:W,立项!H:H))</f>
        <v/>
      </c>
      <c r="N2744" s="130" t="str">
        <f t="shared" si="254"/>
        <v/>
      </c>
      <c r="O2744" s="130" t="str">
        <f t="shared" si="255"/>
        <v/>
      </c>
      <c r="P2744" s="131" t="str">
        <f t="shared" si="256"/>
        <v/>
      </c>
      <c r="Q2744" s="135" t="str">
        <f t="shared" si="257"/>
        <v/>
      </c>
      <c r="R2744" s="103"/>
      <c r="S2744" s="102"/>
      <c r="T2744" s="102"/>
      <c r="U2744" s="102"/>
    </row>
    <row r="2745" s="93" customFormat="1" customHeight="1" spans="2:21">
      <c r="B2745" s="94"/>
      <c r="C2745" s="95"/>
      <c r="D2745" s="95"/>
      <c r="E2745" s="95"/>
      <c r="F2745" s="96"/>
      <c r="G2745" s="97"/>
      <c r="H2745" s="98"/>
      <c r="I2745" s="129" t="str">
        <f>IF(B2745="","",_xlfn.XLOOKUP(N2745,#REF!,#REF!))</f>
        <v/>
      </c>
      <c r="J2745" s="126" t="str">
        <f>IF(B2745="","",_xlfn.XLOOKUP(N2745,#REF!,冷暖工资表!B:B))</f>
        <v/>
      </c>
      <c r="K2745" s="126" t="str">
        <f t="shared" si="252"/>
        <v/>
      </c>
      <c r="L2745" s="126" t="str">
        <f t="shared" si="253"/>
        <v/>
      </c>
      <c r="M2745" s="126" t="str">
        <f>IF(Q2745="","",_xlfn.XLOOKUP(Q2745,立项!W:W,立项!H:H))</f>
        <v/>
      </c>
      <c r="N2745" s="130" t="str">
        <f t="shared" si="254"/>
        <v/>
      </c>
      <c r="O2745" s="130" t="str">
        <f t="shared" si="255"/>
        <v/>
      </c>
      <c r="P2745" s="131" t="str">
        <f t="shared" si="256"/>
        <v/>
      </c>
      <c r="Q2745" s="135" t="str">
        <f t="shared" si="257"/>
        <v/>
      </c>
      <c r="R2745" s="103"/>
      <c r="S2745" s="102"/>
      <c r="T2745" s="102"/>
      <c r="U2745" s="102"/>
    </row>
    <row r="2746" s="93" customFormat="1" customHeight="1" spans="2:21">
      <c r="B2746" s="94"/>
      <c r="C2746" s="95"/>
      <c r="D2746" s="95"/>
      <c r="E2746" s="95"/>
      <c r="F2746" s="96"/>
      <c r="G2746" s="97"/>
      <c r="H2746" s="98"/>
      <c r="I2746" s="129" t="str">
        <f>IF(B2746="","",_xlfn.XLOOKUP(N2746,#REF!,#REF!))</f>
        <v/>
      </c>
      <c r="J2746" s="126" t="str">
        <f>IF(B2746="","",_xlfn.XLOOKUP(N2746,#REF!,冷暖工资表!B:B))</f>
        <v/>
      </c>
      <c r="K2746" s="126" t="str">
        <f t="shared" si="252"/>
        <v/>
      </c>
      <c r="L2746" s="126" t="str">
        <f t="shared" si="253"/>
        <v/>
      </c>
      <c r="M2746" s="126" t="str">
        <f>IF(Q2746="","",_xlfn.XLOOKUP(Q2746,立项!W:W,立项!H:H))</f>
        <v/>
      </c>
      <c r="N2746" s="130" t="str">
        <f t="shared" si="254"/>
        <v/>
      </c>
      <c r="O2746" s="130" t="str">
        <f t="shared" si="255"/>
        <v/>
      </c>
      <c r="P2746" s="131" t="str">
        <f t="shared" si="256"/>
        <v/>
      </c>
      <c r="Q2746" s="135" t="str">
        <f t="shared" si="257"/>
        <v/>
      </c>
      <c r="R2746" s="103"/>
      <c r="S2746" s="102"/>
      <c r="T2746" s="102"/>
      <c r="U2746" s="102"/>
    </row>
    <row r="2747" s="93" customFormat="1" customHeight="1" spans="2:21">
      <c r="B2747" s="94"/>
      <c r="C2747" s="95"/>
      <c r="D2747" s="95"/>
      <c r="E2747" s="95"/>
      <c r="F2747" s="96"/>
      <c r="G2747" s="97"/>
      <c r="H2747" s="98"/>
      <c r="I2747" s="129" t="str">
        <f>IF(B2747="","",_xlfn.XLOOKUP(N2747,#REF!,#REF!))</f>
        <v/>
      </c>
      <c r="J2747" s="126" t="str">
        <f>IF(B2747="","",_xlfn.XLOOKUP(N2747,#REF!,冷暖工资表!B:B))</f>
        <v/>
      </c>
      <c r="K2747" s="126" t="str">
        <f t="shared" si="252"/>
        <v/>
      </c>
      <c r="L2747" s="126" t="str">
        <f t="shared" si="253"/>
        <v/>
      </c>
      <c r="M2747" s="126" t="str">
        <f>IF(Q2747="","",_xlfn.XLOOKUP(Q2747,立项!W:W,立项!H:H))</f>
        <v/>
      </c>
      <c r="N2747" s="130" t="str">
        <f t="shared" si="254"/>
        <v/>
      </c>
      <c r="O2747" s="130" t="str">
        <f t="shared" si="255"/>
        <v/>
      </c>
      <c r="P2747" s="131" t="str">
        <f t="shared" si="256"/>
        <v/>
      </c>
      <c r="Q2747" s="135" t="str">
        <f t="shared" si="257"/>
        <v/>
      </c>
      <c r="R2747" s="103"/>
      <c r="S2747" s="102"/>
      <c r="T2747" s="102"/>
      <c r="U2747" s="102"/>
    </row>
    <row r="2748" s="93" customFormat="1" customHeight="1" spans="2:21">
      <c r="B2748" s="94"/>
      <c r="C2748" s="95"/>
      <c r="D2748" s="95"/>
      <c r="E2748" s="95"/>
      <c r="F2748" s="96"/>
      <c r="G2748" s="97"/>
      <c r="H2748" s="98"/>
      <c r="I2748" s="129" t="str">
        <f>IF(B2748="","",_xlfn.XLOOKUP(N2748,#REF!,#REF!))</f>
        <v/>
      </c>
      <c r="J2748" s="126" t="str">
        <f>IF(B2748="","",_xlfn.XLOOKUP(N2748,#REF!,冷暖工资表!B:B))</f>
        <v/>
      </c>
      <c r="K2748" s="126" t="str">
        <f t="shared" si="252"/>
        <v/>
      </c>
      <c r="L2748" s="126" t="str">
        <f t="shared" si="253"/>
        <v/>
      </c>
      <c r="M2748" s="126" t="str">
        <f>IF(Q2748="","",_xlfn.XLOOKUP(Q2748,立项!W:W,立项!H:H))</f>
        <v/>
      </c>
      <c r="N2748" s="130" t="str">
        <f t="shared" si="254"/>
        <v/>
      </c>
      <c r="O2748" s="130" t="str">
        <f t="shared" si="255"/>
        <v/>
      </c>
      <c r="P2748" s="131" t="str">
        <f t="shared" si="256"/>
        <v/>
      </c>
      <c r="Q2748" s="135" t="str">
        <f t="shared" si="257"/>
        <v/>
      </c>
      <c r="R2748" s="103"/>
      <c r="S2748" s="102"/>
      <c r="T2748" s="102"/>
      <c r="U2748" s="102"/>
    </row>
    <row r="2749" s="93" customFormat="1" customHeight="1" spans="2:21">
      <c r="B2749" s="94"/>
      <c r="C2749" s="95"/>
      <c r="D2749" s="95"/>
      <c r="E2749" s="95"/>
      <c r="F2749" s="96"/>
      <c r="G2749" s="97"/>
      <c r="H2749" s="98"/>
      <c r="I2749" s="129" t="str">
        <f>IF(B2749="","",_xlfn.XLOOKUP(N2749,#REF!,#REF!))</f>
        <v/>
      </c>
      <c r="J2749" s="126" t="str">
        <f>IF(B2749="","",_xlfn.XLOOKUP(N2749,#REF!,冷暖工资表!B:B))</f>
        <v/>
      </c>
      <c r="K2749" s="126" t="str">
        <f t="shared" si="252"/>
        <v/>
      </c>
      <c r="L2749" s="126" t="str">
        <f t="shared" si="253"/>
        <v/>
      </c>
      <c r="M2749" s="126" t="str">
        <f>IF(Q2749="","",_xlfn.XLOOKUP(Q2749,立项!W:W,立项!H:H))</f>
        <v/>
      </c>
      <c r="N2749" s="130" t="str">
        <f t="shared" si="254"/>
        <v/>
      </c>
      <c r="O2749" s="130" t="str">
        <f t="shared" si="255"/>
        <v/>
      </c>
      <c r="P2749" s="131" t="str">
        <f t="shared" si="256"/>
        <v/>
      </c>
      <c r="Q2749" s="135" t="str">
        <f t="shared" si="257"/>
        <v/>
      </c>
      <c r="R2749" s="103"/>
      <c r="S2749" s="102"/>
      <c r="T2749" s="102"/>
      <c r="U2749" s="102"/>
    </row>
    <row r="2750" s="93" customFormat="1" customHeight="1" spans="2:21">
      <c r="B2750" s="94"/>
      <c r="C2750" s="95"/>
      <c r="D2750" s="95"/>
      <c r="E2750" s="95"/>
      <c r="F2750" s="96"/>
      <c r="G2750" s="97"/>
      <c r="H2750" s="98"/>
      <c r="I2750" s="129" t="str">
        <f>IF(B2750="","",_xlfn.XLOOKUP(N2750,#REF!,#REF!))</f>
        <v/>
      </c>
      <c r="J2750" s="126" t="str">
        <f>IF(B2750="","",_xlfn.XLOOKUP(N2750,#REF!,冷暖工资表!B:B))</f>
        <v/>
      </c>
      <c r="K2750" s="126" t="str">
        <f t="shared" si="252"/>
        <v/>
      </c>
      <c r="L2750" s="126" t="str">
        <f t="shared" si="253"/>
        <v/>
      </c>
      <c r="M2750" s="126" t="str">
        <f>IF(Q2750="","",_xlfn.XLOOKUP(Q2750,立项!W:W,立项!H:H))</f>
        <v/>
      </c>
      <c r="N2750" s="130" t="str">
        <f t="shared" si="254"/>
        <v/>
      </c>
      <c r="O2750" s="130" t="str">
        <f t="shared" si="255"/>
        <v/>
      </c>
      <c r="P2750" s="131" t="str">
        <f t="shared" si="256"/>
        <v/>
      </c>
      <c r="Q2750" s="135" t="str">
        <f t="shared" si="257"/>
        <v/>
      </c>
      <c r="R2750" s="103"/>
      <c r="S2750" s="102"/>
      <c r="T2750" s="102"/>
      <c r="U2750" s="102"/>
    </row>
    <row r="2751" s="93" customFormat="1" customHeight="1" spans="2:21">
      <c r="B2751" s="94"/>
      <c r="C2751" s="95"/>
      <c r="D2751" s="95"/>
      <c r="E2751" s="95"/>
      <c r="F2751" s="96"/>
      <c r="G2751" s="97"/>
      <c r="H2751" s="98"/>
      <c r="I2751" s="129" t="str">
        <f>IF(B2751="","",_xlfn.XLOOKUP(N2751,#REF!,#REF!))</f>
        <v/>
      </c>
      <c r="J2751" s="126" t="str">
        <f>IF(B2751="","",_xlfn.XLOOKUP(N2751,#REF!,冷暖工资表!B:B))</f>
        <v/>
      </c>
      <c r="K2751" s="126" t="str">
        <f t="shared" si="252"/>
        <v/>
      </c>
      <c r="L2751" s="126" t="str">
        <f t="shared" si="253"/>
        <v/>
      </c>
      <c r="M2751" s="126" t="str">
        <f>IF(Q2751="","",_xlfn.XLOOKUP(Q2751,立项!W:W,立项!H:H))</f>
        <v/>
      </c>
      <c r="N2751" s="130" t="str">
        <f t="shared" si="254"/>
        <v/>
      </c>
      <c r="O2751" s="130" t="str">
        <f t="shared" si="255"/>
        <v/>
      </c>
      <c r="P2751" s="131" t="str">
        <f t="shared" si="256"/>
        <v/>
      </c>
      <c r="Q2751" s="135" t="str">
        <f t="shared" si="257"/>
        <v/>
      </c>
      <c r="R2751" s="103"/>
      <c r="S2751" s="102"/>
      <c r="T2751" s="102"/>
      <c r="U2751" s="102"/>
    </row>
    <row r="2752" s="93" customFormat="1" customHeight="1" spans="2:21">
      <c r="B2752" s="94"/>
      <c r="C2752" s="95"/>
      <c r="D2752" s="95"/>
      <c r="E2752" s="95"/>
      <c r="F2752" s="96"/>
      <c r="G2752" s="97"/>
      <c r="H2752" s="98"/>
      <c r="I2752" s="129" t="str">
        <f>IF(B2752="","",_xlfn.XLOOKUP(N2752,#REF!,#REF!))</f>
        <v/>
      </c>
      <c r="J2752" s="126" t="str">
        <f>IF(B2752="","",_xlfn.XLOOKUP(N2752,#REF!,冷暖工资表!B:B))</f>
        <v/>
      </c>
      <c r="K2752" s="126" t="str">
        <f t="shared" si="252"/>
        <v/>
      </c>
      <c r="L2752" s="126" t="str">
        <f t="shared" si="253"/>
        <v/>
      </c>
      <c r="M2752" s="126" t="str">
        <f>IF(Q2752="","",_xlfn.XLOOKUP(Q2752,立项!W:W,立项!H:H))</f>
        <v/>
      </c>
      <c r="N2752" s="130" t="str">
        <f t="shared" si="254"/>
        <v/>
      </c>
      <c r="O2752" s="130" t="str">
        <f t="shared" si="255"/>
        <v/>
      </c>
      <c r="P2752" s="131" t="str">
        <f t="shared" si="256"/>
        <v/>
      </c>
      <c r="Q2752" s="135" t="str">
        <f t="shared" si="257"/>
        <v/>
      </c>
      <c r="R2752" s="103"/>
      <c r="S2752" s="102"/>
      <c r="T2752" s="102"/>
      <c r="U2752" s="102"/>
    </row>
    <row r="2753" s="93" customFormat="1" customHeight="1" spans="2:21">
      <c r="B2753" s="94"/>
      <c r="C2753" s="95"/>
      <c r="D2753" s="95"/>
      <c r="E2753" s="95"/>
      <c r="F2753" s="96"/>
      <c r="G2753" s="97"/>
      <c r="H2753" s="98"/>
      <c r="I2753" s="129" t="str">
        <f>IF(B2753="","",_xlfn.XLOOKUP(N2753,#REF!,#REF!))</f>
        <v/>
      </c>
      <c r="J2753" s="126" t="str">
        <f>IF(B2753="","",_xlfn.XLOOKUP(N2753,#REF!,冷暖工资表!B:B))</f>
        <v/>
      </c>
      <c r="K2753" s="126" t="str">
        <f t="shared" si="252"/>
        <v/>
      </c>
      <c r="L2753" s="126" t="str">
        <f t="shared" si="253"/>
        <v/>
      </c>
      <c r="M2753" s="126" t="str">
        <f>IF(Q2753="","",_xlfn.XLOOKUP(Q2753,立项!W:W,立项!H:H))</f>
        <v/>
      </c>
      <c r="N2753" s="130" t="str">
        <f t="shared" si="254"/>
        <v/>
      </c>
      <c r="O2753" s="130" t="str">
        <f t="shared" si="255"/>
        <v/>
      </c>
      <c r="P2753" s="131" t="str">
        <f t="shared" si="256"/>
        <v/>
      </c>
      <c r="Q2753" s="135" t="str">
        <f t="shared" si="257"/>
        <v/>
      </c>
      <c r="R2753" s="103"/>
      <c r="S2753" s="102"/>
      <c r="T2753" s="102"/>
      <c r="U2753" s="102"/>
    </row>
    <row r="2754" s="93" customFormat="1" customHeight="1" spans="2:21">
      <c r="B2754" s="94"/>
      <c r="C2754" s="95"/>
      <c r="D2754" s="95"/>
      <c r="E2754" s="95"/>
      <c r="F2754" s="96"/>
      <c r="G2754" s="97"/>
      <c r="H2754" s="98"/>
      <c r="I2754" s="129" t="str">
        <f>IF(B2754="","",_xlfn.XLOOKUP(N2754,#REF!,#REF!))</f>
        <v/>
      </c>
      <c r="J2754" s="126" t="str">
        <f>IF(B2754="","",_xlfn.XLOOKUP(N2754,#REF!,冷暖工资表!B:B))</f>
        <v/>
      </c>
      <c r="K2754" s="126" t="str">
        <f t="shared" ref="K2754:K2817" si="258">IF(F2754="","",F2754-L2754)</f>
        <v/>
      </c>
      <c r="L2754" s="126" t="str">
        <f t="shared" ref="L2754:L2817" si="259">IF(F2754="","",F2754*G2754/(1+G2754))</f>
        <v/>
      </c>
      <c r="M2754" s="126" t="str">
        <f>IF(Q2754="","",_xlfn.XLOOKUP(Q2754,立项!W:W,立项!H:H))</f>
        <v/>
      </c>
      <c r="N2754" s="130" t="str">
        <f t="shared" ref="N2754:N2817" si="260">IF(H2754="","",LEFT(B2754,7))</f>
        <v/>
      </c>
      <c r="O2754" s="130" t="str">
        <f t="shared" ref="O2754:O2817" si="261">IF(H2754="","",MONTH(H2754))</f>
        <v/>
      </c>
      <c r="P2754" s="131" t="str">
        <f t="shared" ref="P2754:P2817" si="262">IF(H2754="","",DAY(H2754))</f>
        <v/>
      </c>
      <c r="Q2754" s="135" t="str">
        <f t="shared" ref="Q2754:Q2817" si="263">IF(B2754="","",MID(B2754,9,16))</f>
        <v/>
      </c>
      <c r="R2754" s="103"/>
      <c r="S2754" s="102"/>
      <c r="T2754" s="102"/>
      <c r="U2754" s="102"/>
    </row>
    <row r="2755" s="93" customFormat="1" customHeight="1" spans="2:21">
      <c r="B2755" s="94"/>
      <c r="C2755" s="95"/>
      <c r="D2755" s="95"/>
      <c r="E2755" s="95"/>
      <c r="F2755" s="96"/>
      <c r="G2755" s="97"/>
      <c r="H2755" s="98"/>
      <c r="I2755" s="129" t="str">
        <f>IF(B2755="","",_xlfn.XLOOKUP(N2755,#REF!,#REF!))</f>
        <v/>
      </c>
      <c r="J2755" s="126" t="str">
        <f>IF(B2755="","",_xlfn.XLOOKUP(N2755,#REF!,冷暖工资表!B:B))</f>
        <v/>
      </c>
      <c r="K2755" s="126" t="str">
        <f t="shared" si="258"/>
        <v/>
      </c>
      <c r="L2755" s="126" t="str">
        <f t="shared" si="259"/>
        <v/>
      </c>
      <c r="M2755" s="126" t="str">
        <f>IF(Q2755="","",_xlfn.XLOOKUP(Q2755,立项!W:W,立项!H:H))</f>
        <v/>
      </c>
      <c r="N2755" s="130" t="str">
        <f t="shared" si="260"/>
        <v/>
      </c>
      <c r="O2755" s="130" t="str">
        <f t="shared" si="261"/>
        <v/>
      </c>
      <c r="P2755" s="131" t="str">
        <f t="shared" si="262"/>
        <v/>
      </c>
      <c r="Q2755" s="135" t="str">
        <f t="shared" si="263"/>
        <v/>
      </c>
      <c r="R2755" s="103"/>
      <c r="S2755" s="102"/>
      <c r="T2755" s="102"/>
      <c r="U2755" s="102"/>
    </row>
    <row r="2756" s="93" customFormat="1" customHeight="1" spans="2:21">
      <c r="B2756" s="94"/>
      <c r="C2756" s="95"/>
      <c r="D2756" s="95"/>
      <c r="E2756" s="95"/>
      <c r="F2756" s="96"/>
      <c r="G2756" s="97"/>
      <c r="H2756" s="98"/>
      <c r="I2756" s="129" t="str">
        <f>IF(B2756="","",_xlfn.XLOOKUP(N2756,#REF!,#REF!))</f>
        <v/>
      </c>
      <c r="J2756" s="126" t="str">
        <f>IF(B2756="","",_xlfn.XLOOKUP(N2756,#REF!,冷暖工资表!B:B))</f>
        <v/>
      </c>
      <c r="K2756" s="126" t="str">
        <f t="shared" si="258"/>
        <v/>
      </c>
      <c r="L2756" s="126" t="str">
        <f t="shared" si="259"/>
        <v/>
      </c>
      <c r="M2756" s="126" t="str">
        <f>IF(Q2756="","",_xlfn.XLOOKUP(Q2756,立项!W:W,立项!H:H))</f>
        <v/>
      </c>
      <c r="N2756" s="130" t="str">
        <f t="shared" si="260"/>
        <v/>
      </c>
      <c r="O2756" s="130" t="str">
        <f t="shared" si="261"/>
        <v/>
      </c>
      <c r="P2756" s="131" t="str">
        <f t="shared" si="262"/>
        <v/>
      </c>
      <c r="Q2756" s="135" t="str">
        <f t="shared" si="263"/>
        <v/>
      </c>
      <c r="R2756" s="103"/>
      <c r="S2756" s="102"/>
      <c r="T2756" s="102"/>
      <c r="U2756" s="102"/>
    </row>
    <row r="2757" s="93" customFormat="1" customHeight="1" spans="2:21">
      <c r="B2757" s="94"/>
      <c r="C2757" s="95"/>
      <c r="D2757" s="95"/>
      <c r="E2757" s="95"/>
      <c r="F2757" s="96"/>
      <c r="G2757" s="97"/>
      <c r="H2757" s="98"/>
      <c r="I2757" s="129" t="str">
        <f>IF(B2757="","",_xlfn.XLOOKUP(N2757,#REF!,#REF!))</f>
        <v/>
      </c>
      <c r="J2757" s="126" t="str">
        <f>IF(B2757="","",_xlfn.XLOOKUP(N2757,#REF!,冷暖工资表!B:B))</f>
        <v/>
      </c>
      <c r="K2757" s="126" t="str">
        <f t="shared" si="258"/>
        <v/>
      </c>
      <c r="L2757" s="126" t="str">
        <f t="shared" si="259"/>
        <v/>
      </c>
      <c r="M2757" s="126" t="str">
        <f>IF(Q2757="","",_xlfn.XLOOKUP(Q2757,立项!W:W,立项!H:H))</f>
        <v/>
      </c>
      <c r="N2757" s="130" t="str">
        <f t="shared" si="260"/>
        <v/>
      </c>
      <c r="O2757" s="130" t="str">
        <f t="shared" si="261"/>
        <v/>
      </c>
      <c r="P2757" s="131" t="str">
        <f t="shared" si="262"/>
        <v/>
      </c>
      <c r="Q2757" s="135" t="str">
        <f t="shared" si="263"/>
        <v/>
      </c>
      <c r="R2757" s="103"/>
      <c r="S2757" s="102"/>
      <c r="T2757" s="102"/>
      <c r="U2757" s="102"/>
    </row>
    <row r="2758" s="93" customFormat="1" customHeight="1" spans="2:21">
      <c r="B2758" s="94"/>
      <c r="C2758" s="95"/>
      <c r="D2758" s="95"/>
      <c r="E2758" s="95"/>
      <c r="F2758" s="96"/>
      <c r="G2758" s="97"/>
      <c r="H2758" s="98"/>
      <c r="I2758" s="129" t="str">
        <f>IF(B2758="","",_xlfn.XLOOKUP(N2758,#REF!,#REF!))</f>
        <v/>
      </c>
      <c r="J2758" s="126" t="str">
        <f>IF(B2758="","",_xlfn.XLOOKUP(N2758,#REF!,冷暖工资表!B:B))</f>
        <v/>
      </c>
      <c r="K2758" s="126" t="str">
        <f t="shared" si="258"/>
        <v/>
      </c>
      <c r="L2758" s="126" t="str">
        <f t="shared" si="259"/>
        <v/>
      </c>
      <c r="M2758" s="126" t="str">
        <f>IF(Q2758="","",_xlfn.XLOOKUP(Q2758,立项!W:W,立项!H:H))</f>
        <v/>
      </c>
      <c r="N2758" s="130" t="str">
        <f t="shared" si="260"/>
        <v/>
      </c>
      <c r="O2758" s="130" t="str">
        <f t="shared" si="261"/>
        <v/>
      </c>
      <c r="P2758" s="131" t="str">
        <f t="shared" si="262"/>
        <v/>
      </c>
      <c r="Q2758" s="135" t="str">
        <f t="shared" si="263"/>
        <v/>
      </c>
      <c r="R2758" s="103"/>
      <c r="S2758" s="102"/>
      <c r="T2758" s="102"/>
      <c r="U2758" s="102"/>
    </row>
    <row r="2759" s="93" customFormat="1" customHeight="1" spans="2:21">
      <c r="B2759" s="94"/>
      <c r="C2759" s="95"/>
      <c r="D2759" s="95"/>
      <c r="E2759" s="95"/>
      <c r="F2759" s="96"/>
      <c r="G2759" s="97"/>
      <c r="H2759" s="98"/>
      <c r="I2759" s="129" t="str">
        <f>IF(B2759="","",_xlfn.XLOOKUP(N2759,#REF!,#REF!))</f>
        <v/>
      </c>
      <c r="J2759" s="126" t="str">
        <f>IF(B2759="","",_xlfn.XLOOKUP(N2759,#REF!,冷暖工资表!B:B))</f>
        <v/>
      </c>
      <c r="K2759" s="126" t="str">
        <f t="shared" si="258"/>
        <v/>
      </c>
      <c r="L2759" s="126" t="str">
        <f t="shared" si="259"/>
        <v/>
      </c>
      <c r="M2759" s="126" t="str">
        <f>IF(Q2759="","",_xlfn.XLOOKUP(Q2759,立项!W:W,立项!H:H))</f>
        <v/>
      </c>
      <c r="N2759" s="130" t="str">
        <f t="shared" si="260"/>
        <v/>
      </c>
      <c r="O2759" s="130" t="str">
        <f t="shared" si="261"/>
        <v/>
      </c>
      <c r="P2759" s="131" t="str">
        <f t="shared" si="262"/>
        <v/>
      </c>
      <c r="Q2759" s="135" t="str">
        <f t="shared" si="263"/>
        <v/>
      </c>
      <c r="R2759" s="103"/>
      <c r="S2759" s="102"/>
      <c r="T2759" s="102"/>
      <c r="U2759" s="102"/>
    </row>
    <row r="2760" s="93" customFormat="1" customHeight="1" spans="2:21">
      <c r="B2760" s="94"/>
      <c r="C2760" s="95"/>
      <c r="D2760" s="95"/>
      <c r="E2760" s="95"/>
      <c r="F2760" s="96"/>
      <c r="G2760" s="97"/>
      <c r="H2760" s="98"/>
      <c r="I2760" s="129" t="str">
        <f>IF(B2760="","",_xlfn.XLOOKUP(N2760,#REF!,#REF!))</f>
        <v/>
      </c>
      <c r="J2760" s="126" t="str">
        <f>IF(B2760="","",_xlfn.XLOOKUP(N2760,#REF!,冷暖工资表!B:B))</f>
        <v/>
      </c>
      <c r="K2760" s="126" t="str">
        <f t="shared" si="258"/>
        <v/>
      </c>
      <c r="L2760" s="126" t="str">
        <f t="shared" si="259"/>
        <v/>
      </c>
      <c r="M2760" s="126" t="str">
        <f>IF(Q2760="","",_xlfn.XLOOKUP(Q2760,立项!W:W,立项!H:H))</f>
        <v/>
      </c>
      <c r="N2760" s="130" t="str">
        <f t="shared" si="260"/>
        <v/>
      </c>
      <c r="O2760" s="130" t="str">
        <f t="shared" si="261"/>
        <v/>
      </c>
      <c r="P2760" s="131" t="str">
        <f t="shared" si="262"/>
        <v/>
      </c>
      <c r="Q2760" s="135" t="str">
        <f t="shared" si="263"/>
        <v/>
      </c>
      <c r="R2760" s="103"/>
      <c r="S2760" s="102"/>
      <c r="T2760" s="102"/>
      <c r="U2760" s="102"/>
    </row>
    <row r="2761" s="93" customFormat="1" customHeight="1" spans="2:21">
      <c r="B2761" s="94"/>
      <c r="C2761" s="95"/>
      <c r="D2761" s="95"/>
      <c r="E2761" s="95"/>
      <c r="F2761" s="96"/>
      <c r="G2761" s="97"/>
      <c r="H2761" s="98"/>
      <c r="I2761" s="129" t="str">
        <f>IF(B2761="","",_xlfn.XLOOKUP(N2761,#REF!,#REF!))</f>
        <v/>
      </c>
      <c r="J2761" s="126" t="str">
        <f>IF(B2761="","",_xlfn.XLOOKUP(N2761,#REF!,冷暖工资表!B:B))</f>
        <v/>
      </c>
      <c r="K2761" s="126" t="str">
        <f t="shared" si="258"/>
        <v/>
      </c>
      <c r="L2761" s="126" t="str">
        <f t="shared" si="259"/>
        <v/>
      </c>
      <c r="M2761" s="126" t="str">
        <f>IF(Q2761="","",_xlfn.XLOOKUP(Q2761,立项!W:W,立项!H:H))</f>
        <v/>
      </c>
      <c r="N2761" s="130" t="str">
        <f t="shared" si="260"/>
        <v/>
      </c>
      <c r="O2761" s="130" t="str">
        <f t="shared" si="261"/>
        <v/>
      </c>
      <c r="P2761" s="131" t="str">
        <f t="shared" si="262"/>
        <v/>
      </c>
      <c r="Q2761" s="135" t="str">
        <f t="shared" si="263"/>
        <v/>
      </c>
      <c r="R2761" s="103"/>
      <c r="S2761" s="102"/>
      <c r="T2761" s="102"/>
      <c r="U2761" s="102"/>
    </row>
    <row r="2762" s="93" customFormat="1" customHeight="1" spans="2:21">
      <c r="B2762" s="94"/>
      <c r="C2762" s="95"/>
      <c r="D2762" s="95"/>
      <c r="E2762" s="95"/>
      <c r="F2762" s="96"/>
      <c r="G2762" s="97"/>
      <c r="H2762" s="98"/>
      <c r="I2762" s="129" t="str">
        <f>IF(B2762="","",_xlfn.XLOOKUP(N2762,#REF!,#REF!))</f>
        <v/>
      </c>
      <c r="J2762" s="126" t="str">
        <f>IF(B2762="","",_xlfn.XLOOKUP(N2762,#REF!,冷暖工资表!B:B))</f>
        <v/>
      </c>
      <c r="K2762" s="126" t="str">
        <f t="shared" si="258"/>
        <v/>
      </c>
      <c r="L2762" s="126" t="str">
        <f t="shared" si="259"/>
        <v/>
      </c>
      <c r="M2762" s="126" t="str">
        <f>IF(Q2762="","",_xlfn.XLOOKUP(Q2762,立项!W:W,立项!H:H))</f>
        <v/>
      </c>
      <c r="N2762" s="130" t="str">
        <f t="shared" si="260"/>
        <v/>
      </c>
      <c r="O2762" s="130" t="str">
        <f t="shared" si="261"/>
        <v/>
      </c>
      <c r="P2762" s="131" t="str">
        <f t="shared" si="262"/>
        <v/>
      </c>
      <c r="Q2762" s="135" t="str">
        <f t="shared" si="263"/>
        <v/>
      </c>
      <c r="R2762" s="103"/>
      <c r="S2762" s="102"/>
      <c r="T2762" s="102"/>
      <c r="U2762" s="102"/>
    </row>
    <row r="2763" s="93" customFormat="1" customHeight="1" spans="2:21">
      <c r="B2763" s="94"/>
      <c r="C2763" s="95"/>
      <c r="D2763" s="95"/>
      <c r="E2763" s="95"/>
      <c r="F2763" s="96"/>
      <c r="G2763" s="97"/>
      <c r="H2763" s="98"/>
      <c r="I2763" s="129" t="str">
        <f>IF(B2763="","",_xlfn.XLOOKUP(N2763,#REF!,#REF!))</f>
        <v/>
      </c>
      <c r="J2763" s="126" t="str">
        <f>IF(B2763="","",_xlfn.XLOOKUP(N2763,#REF!,冷暖工资表!B:B))</f>
        <v/>
      </c>
      <c r="K2763" s="126" t="str">
        <f t="shared" si="258"/>
        <v/>
      </c>
      <c r="L2763" s="126" t="str">
        <f t="shared" si="259"/>
        <v/>
      </c>
      <c r="M2763" s="126" t="str">
        <f>IF(Q2763="","",_xlfn.XLOOKUP(Q2763,立项!W:W,立项!H:H))</f>
        <v/>
      </c>
      <c r="N2763" s="130" t="str">
        <f t="shared" si="260"/>
        <v/>
      </c>
      <c r="O2763" s="130" t="str">
        <f t="shared" si="261"/>
        <v/>
      </c>
      <c r="P2763" s="131" t="str">
        <f t="shared" si="262"/>
        <v/>
      </c>
      <c r="Q2763" s="135" t="str">
        <f t="shared" si="263"/>
        <v/>
      </c>
      <c r="R2763" s="103"/>
      <c r="S2763" s="102"/>
      <c r="T2763" s="102"/>
      <c r="U2763" s="102"/>
    </row>
    <row r="2764" s="93" customFormat="1" customHeight="1" spans="2:21">
      <c r="B2764" s="94"/>
      <c r="C2764" s="95"/>
      <c r="D2764" s="95"/>
      <c r="E2764" s="95"/>
      <c r="F2764" s="96"/>
      <c r="G2764" s="97"/>
      <c r="H2764" s="98"/>
      <c r="I2764" s="129" t="str">
        <f>IF(B2764="","",_xlfn.XLOOKUP(N2764,#REF!,#REF!))</f>
        <v/>
      </c>
      <c r="J2764" s="126" t="str">
        <f>IF(B2764="","",_xlfn.XLOOKUP(N2764,#REF!,冷暖工资表!B:B))</f>
        <v/>
      </c>
      <c r="K2764" s="126" t="str">
        <f t="shared" si="258"/>
        <v/>
      </c>
      <c r="L2764" s="126" t="str">
        <f t="shared" si="259"/>
        <v/>
      </c>
      <c r="M2764" s="126" t="str">
        <f>IF(Q2764="","",_xlfn.XLOOKUP(Q2764,立项!W:W,立项!H:H))</f>
        <v/>
      </c>
      <c r="N2764" s="130" t="str">
        <f t="shared" si="260"/>
        <v/>
      </c>
      <c r="O2764" s="130" t="str">
        <f t="shared" si="261"/>
        <v/>
      </c>
      <c r="P2764" s="131" t="str">
        <f t="shared" si="262"/>
        <v/>
      </c>
      <c r="Q2764" s="135" t="str">
        <f t="shared" si="263"/>
        <v/>
      </c>
      <c r="R2764" s="103"/>
      <c r="S2764" s="102"/>
      <c r="T2764" s="102"/>
      <c r="U2764" s="102"/>
    </row>
    <row r="2765" s="93" customFormat="1" customHeight="1" spans="2:21">
      <c r="B2765" s="94"/>
      <c r="C2765" s="95"/>
      <c r="D2765" s="95"/>
      <c r="E2765" s="95"/>
      <c r="F2765" s="96"/>
      <c r="G2765" s="97"/>
      <c r="H2765" s="98"/>
      <c r="I2765" s="129" t="str">
        <f>IF(B2765="","",_xlfn.XLOOKUP(N2765,#REF!,#REF!))</f>
        <v/>
      </c>
      <c r="J2765" s="126" t="str">
        <f>IF(B2765="","",_xlfn.XLOOKUP(N2765,#REF!,冷暖工资表!B:B))</f>
        <v/>
      </c>
      <c r="K2765" s="126" t="str">
        <f t="shared" si="258"/>
        <v/>
      </c>
      <c r="L2765" s="126" t="str">
        <f t="shared" si="259"/>
        <v/>
      </c>
      <c r="M2765" s="126" t="str">
        <f>IF(Q2765="","",_xlfn.XLOOKUP(Q2765,立项!W:W,立项!H:H))</f>
        <v/>
      </c>
      <c r="N2765" s="130" t="str">
        <f t="shared" si="260"/>
        <v/>
      </c>
      <c r="O2765" s="130" t="str">
        <f t="shared" si="261"/>
        <v/>
      </c>
      <c r="P2765" s="131" t="str">
        <f t="shared" si="262"/>
        <v/>
      </c>
      <c r="Q2765" s="135" t="str">
        <f t="shared" si="263"/>
        <v/>
      </c>
      <c r="R2765" s="103"/>
      <c r="S2765" s="102"/>
      <c r="T2765" s="102"/>
      <c r="U2765" s="102"/>
    </row>
    <row r="2766" s="93" customFormat="1" customHeight="1" spans="2:21">
      <c r="B2766" s="94"/>
      <c r="C2766" s="95"/>
      <c r="D2766" s="95"/>
      <c r="E2766" s="95"/>
      <c r="F2766" s="96"/>
      <c r="G2766" s="97"/>
      <c r="H2766" s="98"/>
      <c r="I2766" s="129" t="str">
        <f>IF(B2766="","",_xlfn.XLOOKUP(N2766,#REF!,#REF!))</f>
        <v/>
      </c>
      <c r="J2766" s="126" t="str">
        <f>IF(B2766="","",_xlfn.XLOOKUP(N2766,#REF!,冷暖工资表!B:B))</f>
        <v/>
      </c>
      <c r="K2766" s="126" t="str">
        <f t="shared" si="258"/>
        <v/>
      </c>
      <c r="L2766" s="126" t="str">
        <f t="shared" si="259"/>
        <v/>
      </c>
      <c r="M2766" s="126" t="str">
        <f>IF(Q2766="","",_xlfn.XLOOKUP(Q2766,立项!W:W,立项!H:H))</f>
        <v/>
      </c>
      <c r="N2766" s="130" t="str">
        <f t="shared" si="260"/>
        <v/>
      </c>
      <c r="O2766" s="130" t="str">
        <f t="shared" si="261"/>
        <v/>
      </c>
      <c r="P2766" s="131" t="str">
        <f t="shared" si="262"/>
        <v/>
      </c>
      <c r="Q2766" s="135" t="str">
        <f t="shared" si="263"/>
        <v/>
      </c>
      <c r="R2766" s="103"/>
      <c r="S2766" s="102"/>
      <c r="T2766" s="102"/>
      <c r="U2766" s="102"/>
    </row>
    <row r="2767" s="93" customFormat="1" customHeight="1" spans="2:21">
      <c r="B2767" s="94"/>
      <c r="C2767" s="95"/>
      <c r="D2767" s="95"/>
      <c r="E2767" s="95"/>
      <c r="F2767" s="96"/>
      <c r="G2767" s="97"/>
      <c r="H2767" s="98"/>
      <c r="I2767" s="129" t="str">
        <f>IF(B2767="","",_xlfn.XLOOKUP(N2767,#REF!,#REF!))</f>
        <v/>
      </c>
      <c r="J2767" s="126" t="str">
        <f>IF(B2767="","",_xlfn.XLOOKUP(N2767,#REF!,冷暖工资表!B:B))</f>
        <v/>
      </c>
      <c r="K2767" s="126" t="str">
        <f t="shared" si="258"/>
        <v/>
      </c>
      <c r="L2767" s="126" t="str">
        <f t="shared" si="259"/>
        <v/>
      </c>
      <c r="M2767" s="126" t="str">
        <f>IF(Q2767="","",_xlfn.XLOOKUP(Q2767,立项!W:W,立项!H:H))</f>
        <v/>
      </c>
      <c r="N2767" s="130" t="str">
        <f t="shared" si="260"/>
        <v/>
      </c>
      <c r="O2767" s="130" t="str">
        <f t="shared" si="261"/>
        <v/>
      </c>
      <c r="P2767" s="131" t="str">
        <f t="shared" si="262"/>
        <v/>
      </c>
      <c r="Q2767" s="135" t="str">
        <f t="shared" si="263"/>
        <v/>
      </c>
      <c r="R2767" s="103"/>
      <c r="S2767" s="102"/>
      <c r="T2767" s="102"/>
      <c r="U2767" s="102"/>
    </row>
    <row r="2768" s="93" customFormat="1" customHeight="1" spans="2:21">
      <c r="B2768" s="94"/>
      <c r="C2768" s="95"/>
      <c r="D2768" s="95"/>
      <c r="E2768" s="95"/>
      <c r="F2768" s="96"/>
      <c r="G2768" s="97"/>
      <c r="H2768" s="98"/>
      <c r="I2768" s="129" t="str">
        <f>IF(B2768="","",_xlfn.XLOOKUP(N2768,#REF!,#REF!))</f>
        <v/>
      </c>
      <c r="J2768" s="126" t="str">
        <f>IF(B2768="","",_xlfn.XLOOKUP(N2768,#REF!,冷暖工资表!B:B))</f>
        <v/>
      </c>
      <c r="K2768" s="126" t="str">
        <f t="shared" si="258"/>
        <v/>
      </c>
      <c r="L2768" s="126" t="str">
        <f t="shared" si="259"/>
        <v/>
      </c>
      <c r="M2768" s="126" t="str">
        <f>IF(Q2768="","",_xlfn.XLOOKUP(Q2768,立项!W:W,立项!H:H))</f>
        <v/>
      </c>
      <c r="N2768" s="130" t="str">
        <f t="shared" si="260"/>
        <v/>
      </c>
      <c r="O2768" s="130" t="str">
        <f t="shared" si="261"/>
        <v/>
      </c>
      <c r="P2768" s="131" t="str">
        <f t="shared" si="262"/>
        <v/>
      </c>
      <c r="Q2768" s="135" t="str">
        <f t="shared" si="263"/>
        <v/>
      </c>
      <c r="R2768" s="103"/>
      <c r="S2768" s="102"/>
      <c r="T2768" s="102"/>
      <c r="U2768" s="102"/>
    </row>
    <row r="2769" s="93" customFormat="1" customHeight="1" spans="2:21">
      <c r="B2769" s="94"/>
      <c r="C2769" s="95"/>
      <c r="D2769" s="95"/>
      <c r="E2769" s="95"/>
      <c r="F2769" s="96"/>
      <c r="G2769" s="97"/>
      <c r="H2769" s="98"/>
      <c r="I2769" s="129" t="str">
        <f>IF(B2769="","",_xlfn.XLOOKUP(N2769,#REF!,#REF!))</f>
        <v/>
      </c>
      <c r="J2769" s="126" t="str">
        <f>IF(B2769="","",_xlfn.XLOOKUP(N2769,#REF!,冷暖工资表!B:B))</f>
        <v/>
      </c>
      <c r="K2769" s="126" t="str">
        <f t="shared" si="258"/>
        <v/>
      </c>
      <c r="L2769" s="126" t="str">
        <f t="shared" si="259"/>
        <v/>
      </c>
      <c r="M2769" s="126" t="str">
        <f>IF(Q2769="","",_xlfn.XLOOKUP(Q2769,立项!W:W,立项!H:H))</f>
        <v/>
      </c>
      <c r="N2769" s="130" t="str">
        <f t="shared" si="260"/>
        <v/>
      </c>
      <c r="O2769" s="130" t="str">
        <f t="shared" si="261"/>
        <v/>
      </c>
      <c r="P2769" s="131" t="str">
        <f t="shared" si="262"/>
        <v/>
      </c>
      <c r="Q2769" s="135" t="str">
        <f t="shared" si="263"/>
        <v/>
      </c>
      <c r="R2769" s="103"/>
      <c r="S2769" s="102"/>
      <c r="T2769" s="102"/>
      <c r="U2769" s="102"/>
    </row>
    <row r="2770" s="93" customFormat="1" customHeight="1" spans="2:21">
      <c r="B2770" s="94"/>
      <c r="C2770" s="95"/>
      <c r="D2770" s="95"/>
      <c r="E2770" s="95"/>
      <c r="F2770" s="96"/>
      <c r="G2770" s="97"/>
      <c r="H2770" s="98"/>
      <c r="I2770" s="129" t="str">
        <f>IF(B2770="","",_xlfn.XLOOKUP(N2770,#REF!,#REF!))</f>
        <v/>
      </c>
      <c r="J2770" s="126" t="str">
        <f>IF(B2770="","",_xlfn.XLOOKUP(N2770,#REF!,冷暖工资表!B:B))</f>
        <v/>
      </c>
      <c r="K2770" s="126" t="str">
        <f t="shared" si="258"/>
        <v/>
      </c>
      <c r="L2770" s="126" t="str">
        <f t="shared" si="259"/>
        <v/>
      </c>
      <c r="M2770" s="126" t="str">
        <f>IF(Q2770="","",_xlfn.XLOOKUP(Q2770,立项!W:W,立项!H:H))</f>
        <v/>
      </c>
      <c r="N2770" s="130" t="str">
        <f t="shared" si="260"/>
        <v/>
      </c>
      <c r="O2770" s="130" t="str">
        <f t="shared" si="261"/>
        <v/>
      </c>
      <c r="P2770" s="131" t="str">
        <f t="shared" si="262"/>
        <v/>
      </c>
      <c r="Q2770" s="135" t="str">
        <f t="shared" si="263"/>
        <v/>
      </c>
      <c r="R2770" s="103"/>
      <c r="S2770" s="102"/>
      <c r="T2770" s="102"/>
      <c r="U2770" s="102"/>
    </row>
    <row r="2771" s="93" customFormat="1" customHeight="1" spans="2:21">
      <c r="B2771" s="94"/>
      <c r="C2771" s="95"/>
      <c r="D2771" s="95"/>
      <c r="E2771" s="95"/>
      <c r="F2771" s="96"/>
      <c r="G2771" s="97"/>
      <c r="H2771" s="98"/>
      <c r="I2771" s="129" t="str">
        <f>IF(B2771="","",_xlfn.XLOOKUP(N2771,#REF!,#REF!))</f>
        <v/>
      </c>
      <c r="J2771" s="126" t="str">
        <f>IF(B2771="","",_xlfn.XLOOKUP(N2771,#REF!,冷暖工资表!B:B))</f>
        <v/>
      </c>
      <c r="K2771" s="126" t="str">
        <f t="shared" si="258"/>
        <v/>
      </c>
      <c r="L2771" s="126" t="str">
        <f t="shared" si="259"/>
        <v/>
      </c>
      <c r="M2771" s="126" t="str">
        <f>IF(Q2771="","",_xlfn.XLOOKUP(Q2771,立项!W:W,立项!H:H))</f>
        <v/>
      </c>
      <c r="N2771" s="130" t="str">
        <f t="shared" si="260"/>
        <v/>
      </c>
      <c r="O2771" s="130" t="str">
        <f t="shared" si="261"/>
        <v/>
      </c>
      <c r="P2771" s="131" t="str">
        <f t="shared" si="262"/>
        <v/>
      </c>
      <c r="Q2771" s="135" t="str">
        <f t="shared" si="263"/>
        <v/>
      </c>
      <c r="R2771" s="103"/>
      <c r="S2771" s="102"/>
      <c r="T2771" s="102"/>
      <c r="U2771" s="102"/>
    </row>
    <row r="2772" s="93" customFormat="1" customHeight="1" spans="2:21">
      <c r="B2772" s="94"/>
      <c r="C2772" s="95"/>
      <c r="D2772" s="95"/>
      <c r="E2772" s="95"/>
      <c r="F2772" s="96"/>
      <c r="G2772" s="97"/>
      <c r="H2772" s="98"/>
      <c r="I2772" s="129" t="str">
        <f>IF(B2772="","",_xlfn.XLOOKUP(N2772,#REF!,#REF!))</f>
        <v/>
      </c>
      <c r="J2772" s="126" t="str">
        <f>IF(B2772="","",_xlfn.XLOOKUP(N2772,#REF!,冷暖工资表!B:B))</f>
        <v/>
      </c>
      <c r="K2772" s="126" t="str">
        <f t="shared" si="258"/>
        <v/>
      </c>
      <c r="L2772" s="126" t="str">
        <f t="shared" si="259"/>
        <v/>
      </c>
      <c r="M2772" s="126" t="str">
        <f>IF(Q2772="","",_xlfn.XLOOKUP(Q2772,立项!W:W,立项!H:H))</f>
        <v/>
      </c>
      <c r="N2772" s="130" t="str">
        <f t="shared" si="260"/>
        <v/>
      </c>
      <c r="O2772" s="130" t="str">
        <f t="shared" si="261"/>
        <v/>
      </c>
      <c r="P2772" s="131" t="str">
        <f t="shared" si="262"/>
        <v/>
      </c>
      <c r="Q2772" s="135" t="str">
        <f t="shared" si="263"/>
        <v/>
      </c>
      <c r="R2772" s="103"/>
      <c r="S2772" s="102"/>
      <c r="T2772" s="102"/>
      <c r="U2772" s="102"/>
    </row>
    <row r="2773" s="93" customFormat="1" customHeight="1" spans="2:21">
      <c r="B2773" s="94"/>
      <c r="C2773" s="95"/>
      <c r="D2773" s="95"/>
      <c r="E2773" s="95"/>
      <c r="F2773" s="96"/>
      <c r="G2773" s="97"/>
      <c r="H2773" s="98"/>
      <c r="I2773" s="129" t="str">
        <f>IF(B2773="","",_xlfn.XLOOKUP(N2773,#REF!,#REF!))</f>
        <v/>
      </c>
      <c r="J2773" s="126" t="str">
        <f>IF(B2773="","",_xlfn.XLOOKUP(N2773,#REF!,冷暖工资表!B:B))</f>
        <v/>
      </c>
      <c r="K2773" s="126" t="str">
        <f t="shared" si="258"/>
        <v/>
      </c>
      <c r="L2773" s="126" t="str">
        <f t="shared" si="259"/>
        <v/>
      </c>
      <c r="M2773" s="126" t="str">
        <f>IF(Q2773="","",_xlfn.XLOOKUP(Q2773,立项!W:W,立项!H:H))</f>
        <v/>
      </c>
      <c r="N2773" s="130" t="str">
        <f t="shared" si="260"/>
        <v/>
      </c>
      <c r="O2773" s="130" t="str">
        <f t="shared" si="261"/>
        <v/>
      </c>
      <c r="P2773" s="131" t="str">
        <f t="shared" si="262"/>
        <v/>
      </c>
      <c r="Q2773" s="135" t="str">
        <f t="shared" si="263"/>
        <v/>
      </c>
      <c r="R2773" s="103"/>
      <c r="S2773" s="102"/>
      <c r="T2773" s="102"/>
      <c r="U2773" s="102"/>
    </row>
    <row r="2774" s="93" customFormat="1" customHeight="1" spans="2:21">
      <c r="B2774" s="94"/>
      <c r="C2774" s="95"/>
      <c r="D2774" s="95"/>
      <c r="E2774" s="95"/>
      <c r="F2774" s="96"/>
      <c r="G2774" s="97"/>
      <c r="H2774" s="98"/>
      <c r="I2774" s="129" t="str">
        <f>IF(B2774="","",_xlfn.XLOOKUP(N2774,#REF!,#REF!))</f>
        <v/>
      </c>
      <c r="J2774" s="126" t="str">
        <f>IF(B2774="","",_xlfn.XLOOKUP(N2774,#REF!,冷暖工资表!B:B))</f>
        <v/>
      </c>
      <c r="K2774" s="126" t="str">
        <f t="shared" si="258"/>
        <v/>
      </c>
      <c r="L2774" s="126" t="str">
        <f t="shared" si="259"/>
        <v/>
      </c>
      <c r="M2774" s="126" t="str">
        <f>IF(Q2774="","",_xlfn.XLOOKUP(Q2774,立项!W:W,立项!H:H))</f>
        <v/>
      </c>
      <c r="N2774" s="130" t="str">
        <f t="shared" si="260"/>
        <v/>
      </c>
      <c r="O2774" s="130" t="str">
        <f t="shared" si="261"/>
        <v/>
      </c>
      <c r="P2774" s="131" t="str">
        <f t="shared" si="262"/>
        <v/>
      </c>
      <c r="Q2774" s="135" t="str">
        <f t="shared" si="263"/>
        <v/>
      </c>
      <c r="R2774" s="103"/>
      <c r="S2774" s="102"/>
      <c r="T2774" s="102"/>
      <c r="U2774" s="102"/>
    </row>
    <row r="2775" s="93" customFormat="1" customHeight="1" spans="2:21">
      <c r="B2775" s="94"/>
      <c r="C2775" s="95"/>
      <c r="D2775" s="95"/>
      <c r="E2775" s="95"/>
      <c r="F2775" s="96"/>
      <c r="G2775" s="97"/>
      <c r="H2775" s="98"/>
      <c r="I2775" s="129" t="str">
        <f>IF(B2775="","",_xlfn.XLOOKUP(N2775,#REF!,#REF!))</f>
        <v/>
      </c>
      <c r="J2775" s="126" t="str">
        <f>IF(B2775="","",_xlfn.XLOOKUP(N2775,#REF!,冷暖工资表!B:B))</f>
        <v/>
      </c>
      <c r="K2775" s="126" t="str">
        <f t="shared" si="258"/>
        <v/>
      </c>
      <c r="L2775" s="126" t="str">
        <f t="shared" si="259"/>
        <v/>
      </c>
      <c r="M2775" s="126" t="str">
        <f>IF(Q2775="","",_xlfn.XLOOKUP(Q2775,立项!W:W,立项!H:H))</f>
        <v/>
      </c>
      <c r="N2775" s="130" t="str">
        <f t="shared" si="260"/>
        <v/>
      </c>
      <c r="O2775" s="130" t="str">
        <f t="shared" si="261"/>
        <v/>
      </c>
      <c r="P2775" s="131" t="str">
        <f t="shared" si="262"/>
        <v/>
      </c>
      <c r="Q2775" s="135" t="str">
        <f t="shared" si="263"/>
        <v/>
      </c>
      <c r="R2775" s="103"/>
      <c r="S2775" s="102"/>
      <c r="T2775" s="102"/>
      <c r="U2775" s="102"/>
    </row>
    <row r="2776" s="93" customFormat="1" customHeight="1" spans="2:21">
      <c r="B2776" s="94"/>
      <c r="C2776" s="95"/>
      <c r="D2776" s="95"/>
      <c r="E2776" s="95"/>
      <c r="F2776" s="96"/>
      <c r="G2776" s="97"/>
      <c r="H2776" s="98"/>
      <c r="I2776" s="129" t="str">
        <f>IF(B2776="","",_xlfn.XLOOKUP(N2776,#REF!,#REF!))</f>
        <v/>
      </c>
      <c r="J2776" s="126" t="str">
        <f>IF(B2776="","",_xlfn.XLOOKUP(N2776,#REF!,冷暖工资表!B:B))</f>
        <v/>
      </c>
      <c r="K2776" s="126" t="str">
        <f t="shared" si="258"/>
        <v/>
      </c>
      <c r="L2776" s="126" t="str">
        <f t="shared" si="259"/>
        <v/>
      </c>
      <c r="M2776" s="126" t="str">
        <f>IF(Q2776="","",_xlfn.XLOOKUP(Q2776,立项!W:W,立项!H:H))</f>
        <v/>
      </c>
      <c r="N2776" s="130" t="str">
        <f t="shared" si="260"/>
        <v/>
      </c>
      <c r="O2776" s="130" t="str">
        <f t="shared" si="261"/>
        <v/>
      </c>
      <c r="P2776" s="131" t="str">
        <f t="shared" si="262"/>
        <v/>
      </c>
      <c r="Q2776" s="135" t="str">
        <f t="shared" si="263"/>
        <v/>
      </c>
      <c r="R2776" s="103"/>
      <c r="S2776" s="102"/>
      <c r="T2776" s="102"/>
      <c r="U2776" s="102"/>
    </row>
    <row r="2777" s="93" customFormat="1" customHeight="1" spans="2:21">
      <c r="B2777" s="94"/>
      <c r="C2777" s="95"/>
      <c r="D2777" s="95"/>
      <c r="E2777" s="95"/>
      <c r="F2777" s="96"/>
      <c r="G2777" s="97"/>
      <c r="H2777" s="98"/>
      <c r="I2777" s="129" t="str">
        <f>IF(B2777="","",_xlfn.XLOOKUP(N2777,#REF!,#REF!))</f>
        <v/>
      </c>
      <c r="J2777" s="126" t="str">
        <f>IF(B2777="","",_xlfn.XLOOKUP(N2777,#REF!,冷暖工资表!B:B))</f>
        <v/>
      </c>
      <c r="K2777" s="126" t="str">
        <f t="shared" si="258"/>
        <v/>
      </c>
      <c r="L2777" s="126" t="str">
        <f t="shared" si="259"/>
        <v/>
      </c>
      <c r="M2777" s="126" t="str">
        <f>IF(Q2777="","",_xlfn.XLOOKUP(Q2777,立项!W:W,立项!H:H))</f>
        <v/>
      </c>
      <c r="N2777" s="130" t="str">
        <f t="shared" si="260"/>
        <v/>
      </c>
      <c r="O2777" s="130" t="str">
        <f t="shared" si="261"/>
        <v/>
      </c>
      <c r="P2777" s="131" t="str">
        <f t="shared" si="262"/>
        <v/>
      </c>
      <c r="Q2777" s="135" t="str">
        <f t="shared" si="263"/>
        <v/>
      </c>
      <c r="R2777" s="103"/>
      <c r="S2777" s="102"/>
      <c r="T2777" s="102"/>
      <c r="U2777" s="102"/>
    </row>
    <row r="2778" s="93" customFormat="1" customHeight="1" spans="2:21">
      <c r="B2778" s="94"/>
      <c r="C2778" s="95"/>
      <c r="D2778" s="95"/>
      <c r="E2778" s="95"/>
      <c r="F2778" s="96"/>
      <c r="G2778" s="97"/>
      <c r="H2778" s="98"/>
      <c r="I2778" s="129" t="str">
        <f>IF(B2778="","",_xlfn.XLOOKUP(N2778,#REF!,#REF!))</f>
        <v/>
      </c>
      <c r="J2778" s="126" t="str">
        <f>IF(B2778="","",_xlfn.XLOOKUP(N2778,#REF!,冷暖工资表!B:B))</f>
        <v/>
      </c>
      <c r="K2778" s="126" t="str">
        <f t="shared" si="258"/>
        <v/>
      </c>
      <c r="L2778" s="126" t="str">
        <f t="shared" si="259"/>
        <v/>
      </c>
      <c r="M2778" s="126" t="str">
        <f>IF(Q2778="","",_xlfn.XLOOKUP(Q2778,立项!W:W,立项!H:H))</f>
        <v/>
      </c>
      <c r="N2778" s="130" t="str">
        <f t="shared" si="260"/>
        <v/>
      </c>
      <c r="O2778" s="130" t="str">
        <f t="shared" si="261"/>
        <v/>
      </c>
      <c r="P2778" s="131" t="str">
        <f t="shared" si="262"/>
        <v/>
      </c>
      <c r="Q2778" s="135" t="str">
        <f t="shared" si="263"/>
        <v/>
      </c>
      <c r="R2778" s="103"/>
      <c r="S2778" s="102"/>
      <c r="T2778" s="102"/>
      <c r="U2778" s="102"/>
    </row>
    <row r="2779" s="93" customFormat="1" customHeight="1" spans="2:21">
      <c r="B2779" s="94"/>
      <c r="C2779" s="95"/>
      <c r="D2779" s="95"/>
      <c r="E2779" s="95"/>
      <c r="F2779" s="96"/>
      <c r="G2779" s="97"/>
      <c r="H2779" s="98"/>
      <c r="I2779" s="129" t="str">
        <f>IF(B2779="","",_xlfn.XLOOKUP(N2779,#REF!,#REF!))</f>
        <v/>
      </c>
      <c r="J2779" s="126" t="str">
        <f>IF(B2779="","",_xlfn.XLOOKUP(N2779,#REF!,冷暖工资表!B:B))</f>
        <v/>
      </c>
      <c r="K2779" s="126" t="str">
        <f t="shared" si="258"/>
        <v/>
      </c>
      <c r="L2779" s="126" t="str">
        <f t="shared" si="259"/>
        <v/>
      </c>
      <c r="M2779" s="126" t="str">
        <f>IF(Q2779="","",_xlfn.XLOOKUP(Q2779,立项!W:W,立项!H:H))</f>
        <v/>
      </c>
      <c r="N2779" s="130" t="str">
        <f t="shared" si="260"/>
        <v/>
      </c>
      <c r="O2779" s="130" t="str">
        <f t="shared" si="261"/>
        <v/>
      </c>
      <c r="P2779" s="131" t="str">
        <f t="shared" si="262"/>
        <v/>
      </c>
      <c r="Q2779" s="135" t="str">
        <f t="shared" si="263"/>
        <v/>
      </c>
      <c r="R2779" s="103"/>
      <c r="S2779" s="102"/>
      <c r="T2779" s="102"/>
      <c r="U2779" s="102"/>
    </row>
    <row r="2780" s="93" customFormat="1" customHeight="1" spans="2:21">
      <c r="B2780" s="94"/>
      <c r="C2780" s="95"/>
      <c r="D2780" s="95"/>
      <c r="E2780" s="95"/>
      <c r="F2780" s="96"/>
      <c r="G2780" s="97"/>
      <c r="H2780" s="98"/>
      <c r="I2780" s="129" t="str">
        <f>IF(B2780="","",_xlfn.XLOOKUP(N2780,#REF!,#REF!))</f>
        <v/>
      </c>
      <c r="J2780" s="126" t="str">
        <f>IF(B2780="","",_xlfn.XLOOKUP(N2780,#REF!,冷暖工资表!B:B))</f>
        <v/>
      </c>
      <c r="K2780" s="126" t="str">
        <f t="shared" si="258"/>
        <v/>
      </c>
      <c r="L2780" s="126" t="str">
        <f t="shared" si="259"/>
        <v/>
      </c>
      <c r="M2780" s="126" t="str">
        <f>IF(Q2780="","",_xlfn.XLOOKUP(Q2780,立项!W:W,立项!H:H))</f>
        <v/>
      </c>
      <c r="N2780" s="130" t="str">
        <f t="shared" si="260"/>
        <v/>
      </c>
      <c r="O2780" s="130" t="str">
        <f t="shared" si="261"/>
        <v/>
      </c>
      <c r="P2780" s="131" t="str">
        <f t="shared" si="262"/>
        <v/>
      </c>
      <c r="Q2780" s="135" t="str">
        <f t="shared" si="263"/>
        <v/>
      </c>
      <c r="R2780" s="103"/>
      <c r="S2780" s="102"/>
      <c r="T2780" s="102"/>
      <c r="U2780" s="102"/>
    </row>
    <row r="2781" s="93" customFormat="1" customHeight="1" spans="2:21">
      <c r="B2781" s="94"/>
      <c r="C2781" s="95"/>
      <c r="D2781" s="95"/>
      <c r="E2781" s="95"/>
      <c r="F2781" s="96"/>
      <c r="G2781" s="97"/>
      <c r="H2781" s="98"/>
      <c r="I2781" s="129" t="str">
        <f>IF(B2781="","",_xlfn.XLOOKUP(N2781,#REF!,#REF!))</f>
        <v/>
      </c>
      <c r="J2781" s="126" t="str">
        <f>IF(B2781="","",_xlfn.XLOOKUP(N2781,#REF!,冷暖工资表!B:B))</f>
        <v/>
      </c>
      <c r="K2781" s="126" t="str">
        <f t="shared" si="258"/>
        <v/>
      </c>
      <c r="L2781" s="126" t="str">
        <f t="shared" si="259"/>
        <v/>
      </c>
      <c r="M2781" s="126" t="str">
        <f>IF(Q2781="","",_xlfn.XLOOKUP(Q2781,立项!W:W,立项!H:H))</f>
        <v/>
      </c>
      <c r="N2781" s="130" t="str">
        <f t="shared" si="260"/>
        <v/>
      </c>
      <c r="O2781" s="130" t="str">
        <f t="shared" si="261"/>
        <v/>
      </c>
      <c r="P2781" s="131" t="str">
        <f t="shared" si="262"/>
        <v/>
      </c>
      <c r="Q2781" s="135" t="str">
        <f t="shared" si="263"/>
        <v/>
      </c>
      <c r="R2781" s="103"/>
      <c r="S2781" s="102"/>
      <c r="T2781" s="102"/>
      <c r="U2781" s="102"/>
    </row>
    <row r="2782" s="93" customFormat="1" customHeight="1" spans="2:21">
      <c r="B2782" s="94"/>
      <c r="C2782" s="95"/>
      <c r="D2782" s="95"/>
      <c r="E2782" s="95"/>
      <c r="F2782" s="96"/>
      <c r="G2782" s="97"/>
      <c r="H2782" s="98"/>
      <c r="I2782" s="129" t="str">
        <f>IF(B2782="","",_xlfn.XLOOKUP(N2782,#REF!,#REF!))</f>
        <v/>
      </c>
      <c r="J2782" s="126" t="str">
        <f>IF(B2782="","",_xlfn.XLOOKUP(N2782,#REF!,冷暖工资表!B:B))</f>
        <v/>
      </c>
      <c r="K2782" s="126" t="str">
        <f t="shared" si="258"/>
        <v/>
      </c>
      <c r="L2782" s="126" t="str">
        <f t="shared" si="259"/>
        <v/>
      </c>
      <c r="M2782" s="126" t="str">
        <f>IF(Q2782="","",_xlfn.XLOOKUP(Q2782,立项!W:W,立项!H:H))</f>
        <v/>
      </c>
      <c r="N2782" s="130" t="str">
        <f t="shared" si="260"/>
        <v/>
      </c>
      <c r="O2782" s="130" t="str">
        <f t="shared" si="261"/>
        <v/>
      </c>
      <c r="P2782" s="131" t="str">
        <f t="shared" si="262"/>
        <v/>
      </c>
      <c r="Q2782" s="135" t="str">
        <f t="shared" si="263"/>
        <v/>
      </c>
      <c r="R2782" s="103"/>
      <c r="S2782" s="102"/>
      <c r="T2782" s="102"/>
      <c r="U2782" s="102"/>
    </row>
    <row r="2783" s="93" customFormat="1" customHeight="1" spans="2:21">
      <c r="B2783" s="94"/>
      <c r="C2783" s="95"/>
      <c r="D2783" s="95"/>
      <c r="E2783" s="95"/>
      <c r="F2783" s="96"/>
      <c r="G2783" s="97"/>
      <c r="H2783" s="98"/>
      <c r="I2783" s="129" t="str">
        <f>IF(B2783="","",_xlfn.XLOOKUP(N2783,#REF!,#REF!))</f>
        <v/>
      </c>
      <c r="J2783" s="126" t="str">
        <f>IF(B2783="","",_xlfn.XLOOKUP(N2783,#REF!,冷暖工资表!B:B))</f>
        <v/>
      </c>
      <c r="K2783" s="126" t="str">
        <f t="shared" si="258"/>
        <v/>
      </c>
      <c r="L2783" s="126" t="str">
        <f t="shared" si="259"/>
        <v/>
      </c>
      <c r="M2783" s="126" t="str">
        <f>IF(Q2783="","",_xlfn.XLOOKUP(Q2783,立项!W:W,立项!H:H))</f>
        <v/>
      </c>
      <c r="N2783" s="130" t="str">
        <f t="shared" si="260"/>
        <v/>
      </c>
      <c r="O2783" s="130" t="str">
        <f t="shared" si="261"/>
        <v/>
      </c>
      <c r="P2783" s="131" t="str">
        <f t="shared" si="262"/>
        <v/>
      </c>
      <c r="Q2783" s="135" t="str">
        <f t="shared" si="263"/>
        <v/>
      </c>
      <c r="R2783" s="103"/>
      <c r="S2783" s="102"/>
      <c r="T2783" s="102"/>
      <c r="U2783" s="102"/>
    </row>
    <row r="2784" s="93" customFormat="1" customHeight="1" spans="2:21">
      <c r="B2784" s="94"/>
      <c r="C2784" s="95"/>
      <c r="D2784" s="95"/>
      <c r="E2784" s="95"/>
      <c r="F2784" s="96"/>
      <c r="G2784" s="97"/>
      <c r="H2784" s="98"/>
      <c r="I2784" s="129" t="str">
        <f>IF(B2784="","",_xlfn.XLOOKUP(N2784,#REF!,#REF!))</f>
        <v/>
      </c>
      <c r="J2784" s="126" t="str">
        <f>IF(B2784="","",_xlfn.XLOOKUP(N2784,#REF!,冷暖工资表!B:B))</f>
        <v/>
      </c>
      <c r="K2784" s="126" t="str">
        <f t="shared" si="258"/>
        <v/>
      </c>
      <c r="L2784" s="126" t="str">
        <f t="shared" si="259"/>
        <v/>
      </c>
      <c r="M2784" s="126" t="str">
        <f>IF(Q2784="","",_xlfn.XLOOKUP(Q2784,立项!W:W,立项!H:H))</f>
        <v/>
      </c>
      <c r="N2784" s="130" t="str">
        <f t="shared" si="260"/>
        <v/>
      </c>
      <c r="O2784" s="130" t="str">
        <f t="shared" si="261"/>
        <v/>
      </c>
      <c r="P2784" s="131" t="str">
        <f t="shared" si="262"/>
        <v/>
      </c>
      <c r="Q2784" s="135" t="str">
        <f t="shared" si="263"/>
        <v/>
      </c>
      <c r="R2784" s="103"/>
      <c r="S2784" s="102"/>
      <c r="T2784" s="102"/>
      <c r="U2784" s="102"/>
    </row>
    <row r="2785" s="93" customFormat="1" customHeight="1" spans="2:21">
      <c r="B2785" s="94"/>
      <c r="C2785" s="95"/>
      <c r="D2785" s="95"/>
      <c r="E2785" s="95"/>
      <c r="F2785" s="96"/>
      <c r="G2785" s="97"/>
      <c r="H2785" s="98"/>
      <c r="I2785" s="129" t="str">
        <f>IF(B2785="","",_xlfn.XLOOKUP(N2785,#REF!,#REF!))</f>
        <v/>
      </c>
      <c r="J2785" s="126" t="str">
        <f>IF(B2785="","",_xlfn.XLOOKUP(N2785,#REF!,冷暖工资表!B:B))</f>
        <v/>
      </c>
      <c r="K2785" s="126" t="str">
        <f t="shared" si="258"/>
        <v/>
      </c>
      <c r="L2785" s="126" t="str">
        <f t="shared" si="259"/>
        <v/>
      </c>
      <c r="M2785" s="126" t="str">
        <f>IF(Q2785="","",_xlfn.XLOOKUP(Q2785,立项!W:W,立项!H:H))</f>
        <v/>
      </c>
      <c r="N2785" s="130" t="str">
        <f t="shared" si="260"/>
        <v/>
      </c>
      <c r="O2785" s="130" t="str">
        <f t="shared" si="261"/>
        <v/>
      </c>
      <c r="P2785" s="131" t="str">
        <f t="shared" si="262"/>
        <v/>
      </c>
      <c r="Q2785" s="135" t="str">
        <f t="shared" si="263"/>
        <v/>
      </c>
      <c r="R2785" s="103"/>
      <c r="S2785" s="102"/>
      <c r="T2785" s="102"/>
      <c r="U2785" s="102"/>
    </row>
    <row r="2786" s="93" customFormat="1" customHeight="1" spans="2:21">
      <c r="B2786" s="94"/>
      <c r="C2786" s="95"/>
      <c r="D2786" s="95"/>
      <c r="E2786" s="95"/>
      <c r="F2786" s="96"/>
      <c r="G2786" s="97"/>
      <c r="H2786" s="98"/>
      <c r="I2786" s="129" t="str">
        <f>IF(B2786="","",_xlfn.XLOOKUP(N2786,#REF!,#REF!))</f>
        <v/>
      </c>
      <c r="J2786" s="126" t="str">
        <f>IF(B2786="","",_xlfn.XLOOKUP(N2786,#REF!,冷暖工资表!B:B))</f>
        <v/>
      </c>
      <c r="K2786" s="126" t="str">
        <f t="shared" si="258"/>
        <v/>
      </c>
      <c r="L2786" s="126" t="str">
        <f t="shared" si="259"/>
        <v/>
      </c>
      <c r="M2786" s="126" t="str">
        <f>IF(Q2786="","",_xlfn.XLOOKUP(Q2786,立项!W:W,立项!H:H))</f>
        <v/>
      </c>
      <c r="N2786" s="130" t="str">
        <f t="shared" si="260"/>
        <v/>
      </c>
      <c r="O2786" s="130" t="str">
        <f t="shared" si="261"/>
        <v/>
      </c>
      <c r="P2786" s="131" t="str">
        <f t="shared" si="262"/>
        <v/>
      </c>
      <c r="Q2786" s="135" t="str">
        <f t="shared" si="263"/>
        <v/>
      </c>
      <c r="R2786" s="103"/>
      <c r="S2786" s="102"/>
      <c r="T2786" s="102"/>
      <c r="U2786" s="102"/>
    </row>
    <row r="2787" s="93" customFormat="1" customHeight="1" spans="2:21">
      <c r="B2787" s="94"/>
      <c r="C2787" s="95"/>
      <c r="D2787" s="95"/>
      <c r="E2787" s="95"/>
      <c r="F2787" s="96"/>
      <c r="G2787" s="97"/>
      <c r="H2787" s="98"/>
      <c r="I2787" s="129" t="str">
        <f>IF(B2787="","",_xlfn.XLOOKUP(N2787,#REF!,#REF!))</f>
        <v/>
      </c>
      <c r="J2787" s="126" t="str">
        <f>IF(B2787="","",_xlfn.XLOOKUP(N2787,#REF!,冷暖工资表!B:B))</f>
        <v/>
      </c>
      <c r="K2787" s="126" t="str">
        <f t="shared" si="258"/>
        <v/>
      </c>
      <c r="L2787" s="126" t="str">
        <f t="shared" si="259"/>
        <v/>
      </c>
      <c r="M2787" s="126" t="str">
        <f>IF(Q2787="","",_xlfn.XLOOKUP(Q2787,立项!W:W,立项!H:H))</f>
        <v/>
      </c>
      <c r="N2787" s="130" t="str">
        <f t="shared" si="260"/>
        <v/>
      </c>
      <c r="O2787" s="130" t="str">
        <f t="shared" si="261"/>
        <v/>
      </c>
      <c r="P2787" s="131" t="str">
        <f t="shared" si="262"/>
        <v/>
      </c>
      <c r="Q2787" s="135" t="str">
        <f t="shared" si="263"/>
        <v/>
      </c>
      <c r="R2787" s="103"/>
      <c r="S2787" s="102"/>
      <c r="T2787" s="102"/>
      <c r="U2787" s="102"/>
    </row>
    <row r="2788" s="93" customFormat="1" customHeight="1" spans="2:21">
      <c r="B2788" s="94"/>
      <c r="C2788" s="95"/>
      <c r="D2788" s="95"/>
      <c r="E2788" s="95"/>
      <c r="F2788" s="96"/>
      <c r="G2788" s="97"/>
      <c r="H2788" s="98"/>
      <c r="I2788" s="129" t="str">
        <f>IF(B2788="","",_xlfn.XLOOKUP(N2788,#REF!,#REF!))</f>
        <v/>
      </c>
      <c r="J2788" s="126" t="str">
        <f>IF(B2788="","",_xlfn.XLOOKUP(N2788,#REF!,冷暖工资表!B:B))</f>
        <v/>
      </c>
      <c r="K2788" s="126" t="str">
        <f t="shared" si="258"/>
        <v/>
      </c>
      <c r="L2788" s="126" t="str">
        <f t="shared" si="259"/>
        <v/>
      </c>
      <c r="M2788" s="126" t="str">
        <f>IF(Q2788="","",_xlfn.XLOOKUP(Q2788,立项!W:W,立项!H:H))</f>
        <v/>
      </c>
      <c r="N2788" s="130" t="str">
        <f t="shared" si="260"/>
        <v/>
      </c>
      <c r="O2788" s="130" t="str">
        <f t="shared" si="261"/>
        <v/>
      </c>
      <c r="P2788" s="131" t="str">
        <f t="shared" si="262"/>
        <v/>
      </c>
      <c r="Q2788" s="135" t="str">
        <f t="shared" si="263"/>
        <v/>
      </c>
      <c r="R2788" s="103"/>
      <c r="S2788" s="102"/>
      <c r="T2788" s="102"/>
      <c r="U2788" s="102"/>
    </row>
    <row r="2789" s="93" customFormat="1" customHeight="1" spans="2:21">
      <c r="B2789" s="94"/>
      <c r="C2789" s="95"/>
      <c r="D2789" s="95"/>
      <c r="E2789" s="95"/>
      <c r="F2789" s="96"/>
      <c r="G2789" s="97"/>
      <c r="H2789" s="98"/>
      <c r="I2789" s="129" t="str">
        <f>IF(B2789="","",_xlfn.XLOOKUP(N2789,#REF!,#REF!))</f>
        <v/>
      </c>
      <c r="J2789" s="126" t="str">
        <f>IF(B2789="","",_xlfn.XLOOKUP(N2789,#REF!,冷暖工资表!B:B))</f>
        <v/>
      </c>
      <c r="K2789" s="126" t="str">
        <f t="shared" si="258"/>
        <v/>
      </c>
      <c r="L2789" s="126" t="str">
        <f t="shared" si="259"/>
        <v/>
      </c>
      <c r="M2789" s="126" t="str">
        <f>IF(Q2789="","",_xlfn.XLOOKUP(Q2789,立项!W:W,立项!H:H))</f>
        <v/>
      </c>
      <c r="N2789" s="130" t="str">
        <f t="shared" si="260"/>
        <v/>
      </c>
      <c r="O2789" s="130" t="str">
        <f t="shared" si="261"/>
        <v/>
      </c>
      <c r="P2789" s="131" t="str">
        <f t="shared" si="262"/>
        <v/>
      </c>
      <c r="Q2789" s="135" t="str">
        <f t="shared" si="263"/>
        <v/>
      </c>
      <c r="R2789" s="103"/>
      <c r="S2789" s="102"/>
      <c r="T2789" s="102"/>
      <c r="U2789" s="102"/>
    </row>
    <row r="2790" s="93" customFormat="1" customHeight="1" spans="2:21">
      <c r="B2790" s="94"/>
      <c r="C2790" s="95"/>
      <c r="D2790" s="95"/>
      <c r="E2790" s="95"/>
      <c r="F2790" s="96"/>
      <c r="G2790" s="97"/>
      <c r="H2790" s="98"/>
      <c r="I2790" s="129" t="str">
        <f>IF(B2790="","",_xlfn.XLOOKUP(N2790,#REF!,#REF!))</f>
        <v/>
      </c>
      <c r="J2790" s="126" t="str">
        <f>IF(B2790="","",_xlfn.XLOOKUP(N2790,#REF!,冷暖工资表!B:B))</f>
        <v/>
      </c>
      <c r="K2790" s="126" t="str">
        <f t="shared" si="258"/>
        <v/>
      </c>
      <c r="L2790" s="126" t="str">
        <f t="shared" si="259"/>
        <v/>
      </c>
      <c r="M2790" s="126" t="str">
        <f>IF(Q2790="","",_xlfn.XLOOKUP(Q2790,立项!W:W,立项!H:H))</f>
        <v/>
      </c>
      <c r="N2790" s="130" t="str">
        <f t="shared" si="260"/>
        <v/>
      </c>
      <c r="O2790" s="130" t="str">
        <f t="shared" si="261"/>
        <v/>
      </c>
      <c r="P2790" s="131" t="str">
        <f t="shared" si="262"/>
        <v/>
      </c>
      <c r="Q2790" s="135" t="str">
        <f t="shared" si="263"/>
        <v/>
      </c>
      <c r="R2790" s="103"/>
      <c r="S2790" s="102"/>
      <c r="T2790" s="102"/>
      <c r="U2790" s="102"/>
    </row>
    <row r="2791" s="93" customFormat="1" customHeight="1" spans="2:21">
      <c r="B2791" s="94"/>
      <c r="C2791" s="95"/>
      <c r="D2791" s="95"/>
      <c r="E2791" s="95"/>
      <c r="F2791" s="96"/>
      <c r="G2791" s="97"/>
      <c r="H2791" s="98"/>
      <c r="I2791" s="129" t="str">
        <f>IF(B2791="","",_xlfn.XLOOKUP(N2791,#REF!,#REF!))</f>
        <v/>
      </c>
      <c r="J2791" s="126" t="str">
        <f>IF(B2791="","",_xlfn.XLOOKUP(N2791,#REF!,冷暖工资表!B:B))</f>
        <v/>
      </c>
      <c r="K2791" s="126" t="str">
        <f t="shared" si="258"/>
        <v/>
      </c>
      <c r="L2791" s="126" t="str">
        <f t="shared" si="259"/>
        <v/>
      </c>
      <c r="M2791" s="126" t="str">
        <f>IF(Q2791="","",_xlfn.XLOOKUP(Q2791,立项!W:W,立项!H:H))</f>
        <v/>
      </c>
      <c r="N2791" s="130" t="str">
        <f t="shared" si="260"/>
        <v/>
      </c>
      <c r="O2791" s="130" t="str">
        <f t="shared" si="261"/>
        <v/>
      </c>
      <c r="P2791" s="131" t="str">
        <f t="shared" si="262"/>
        <v/>
      </c>
      <c r="Q2791" s="135" t="str">
        <f t="shared" si="263"/>
        <v/>
      </c>
      <c r="R2791" s="103"/>
      <c r="S2791" s="102"/>
      <c r="T2791" s="102"/>
      <c r="U2791" s="102"/>
    </row>
    <row r="2792" s="93" customFormat="1" customHeight="1" spans="2:21">
      <c r="B2792" s="94"/>
      <c r="C2792" s="95"/>
      <c r="D2792" s="95"/>
      <c r="E2792" s="95"/>
      <c r="F2792" s="96"/>
      <c r="G2792" s="97"/>
      <c r="H2792" s="98"/>
      <c r="I2792" s="129" t="str">
        <f>IF(B2792="","",_xlfn.XLOOKUP(N2792,#REF!,#REF!))</f>
        <v/>
      </c>
      <c r="J2792" s="126" t="str">
        <f>IF(B2792="","",_xlfn.XLOOKUP(N2792,#REF!,冷暖工资表!B:B))</f>
        <v/>
      </c>
      <c r="K2792" s="126" t="str">
        <f t="shared" si="258"/>
        <v/>
      </c>
      <c r="L2792" s="126" t="str">
        <f t="shared" si="259"/>
        <v/>
      </c>
      <c r="M2792" s="126" t="str">
        <f>IF(Q2792="","",_xlfn.XLOOKUP(Q2792,立项!W:W,立项!H:H))</f>
        <v/>
      </c>
      <c r="N2792" s="130" t="str">
        <f t="shared" si="260"/>
        <v/>
      </c>
      <c r="O2792" s="130" t="str">
        <f t="shared" si="261"/>
        <v/>
      </c>
      <c r="P2792" s="131" t="str">
        <f t="shared" si="262"/>
        <v/>
      </c>
      <c r="Q2792" s="135" t="str">
        <f t="shared" si="263"/>
        <v/>
      </c>
      <c r="R2792" s="103"/>
      <c r="S2792" s="102"/>
      <c r="T2792" s="102"/>
      <c r="U2792" s="102"/>
    </row>
    <row r="2793" s="93" customFormat="1" customHeight="1" spans="2:21">
      <c r="B2793" s="94"/>
      <c r="C2793" s="95"/>
      <c r="D2793" s="95"/>
      <c r="E2793" s="95"/>
      <c r="F2793" s="96"/>
      <c r="G2793" s="97"/>
      <c r="H2793" s="98"/>
      <c r="I2793" s="129" t="str">
        <f>IF(B2793="","",_xlfn.XLOOKUP(N2793,#REF!,#REF!))</f>
        <v/>
      </c>
      <c r="J2793" s="126" t="str">
        <f>IF(B2793="","",_xlfn.XLOOKUP(N2793,#REF!,冷暖工资表!B:B))</f>
        <v/>
      </c>
      <c r="K2793" s="126" t="str">
        <f t="shared" si="258"/>
        <v/>
      </c>
      <c r="L2793" s="126" t="str">
        <f t="shared" si="259"/>
        <v/>
      </c>
      <c r="M2793" s="126" t="str">
        <f>IF(Q2793="","",_xlfn.XLOOKUP(Q2793,立项!W:W,立项!H:H))</f>
        <v/>
      </c>
      <c r="N2793" s="130" t="str">
        <f t="shared" si="260"/>
        <v/>
      </c>
      <c r="O2793" s="130" t="str">
        <f t="shared" si="261"/>
        <v/>
      </c>
      <c r="P2793" s="131" t="str">
        <f t="shared" si="262"/>
        <v/>
      </c>
      <c r="Q2793" s="135" t="str">
        <f t="shared" si="263"/>
        <v/>
      </c>
      <c r="R2793" s="103"/>
      <c r="S2793" s="102"/>
      <c r="T2793" s="102"/>
      <c r="U2793" s="102"/>
    </row>
    <row r="2794" s="93" customFormat="1" customHeight="1" spans="2:21">
      <c r="B2794" s="94"/>
      <c r="C2794" s="95"/>
      <c r="D2794" s="95"/>
      <c r="E2794" s="95"/>
      <c r="F2794" s="96"/>
      <c r="G2794" s="97"/>
      <c r="H2794" s="98"/>
      <c r="I2794" s="129" t="str">
        <f>IF(B2794="","",_xlfn.XLOOKUP(N2794,#REF!,#REF!))</f>
        <v/>
      </c>
      <c r="J2794" s="126" t="str">
        <f>IF(B2794="","",_xlfn.XLOOKUP(N2794,#REF!,冷暖工资表!B:B))</f>
        <v/>
      </c>
      <c r="K2794" s="126" t="str">
        <f t="shared" si="258"/>
        <v/>
      </c>
      <c r="L2794" s="126" t="str">
        <f t="shared" si="259"/>
        <v/>
      </c>
      <c r="M2794" s="126" t="str">
        <f>IF(Q2794="","",_xlfn.XLOOKUP(Q2794,立项!W:W,立项!H:H))</f>
        <v/>
      </c>
      <c r="N2794" s="130" t="str">
        <f t="shared" si="260"/>
        <v/>
      </c>
      <c r="O2794" s="130" t="str">
        <f t="shared" si="261"/>
        <v/>
      </c>
      <c r="P2794" s="131" t="str">
        <f t="shared" si="262"/>
        <v/>
      </c>
      <c r="Q2794" s="135" t="str">
        <f t="shared" si="263"/>
        <v/>
      </c>
      <c r="R2794" s="103"/>
      <c r="S2794" s="102"/>
      <c r="T2794" s="102"/>
      <c r="U2794" s="102"/>
    </row>
    <row r="2795" s="93" customFormat="1" customHeight="1" spans="2:21">
      <c r="B2795" s="94"/>
      <c r="C2795" s="95"/>
      <c r="D2795" s="95"/>
      <c r="E2795" s="95"/>
      <c r="F2795" s="96"/>
      <c r="G2795" s="97"/>
      <c r="H2795" s="98"/>
      <c r="I2795" s="129" t="str">
        <f>IF(B2795="","",_xlfn.XLOOKUP(N2795,#REF!,#REF!))</f>
        <v/>
      </c>
      <c r="J2795" s="126" t="str">
        <f>IF(B2795="","",_xlfn.XLOOKUP(N2795,#REF!,冷暖工资表!B:B))</f>
        <v/>
      </c>
      <c r="K2795" s="126" t="str">
        <f t="shared" si="258"/>
        <v/>
      </c>
      <c r="L2795" s="126" t="str">
        <f t="shared" si="259"/>
        <v/>
      </c>
      <c r="M2795" s="126" t="str">
        <f>IF(Q2795="","",_xlfn.XLOOKUP(Q2795,立项!W:W,立项!H:H))</f>
        <v/>
      </c>
      <c r="N2795" s="130" t="str">
        <f t="shared" si="260"/>
        <v/>
      </c>
      <c r="O2795" s="130" t="str">
        <f t="shared" si="261"/>
        <v/>
      </c>
      <c r="P2795" s="131" t="str">
        <f t="shared" si="262"/>
        <v/>
      </c>
      <c r="Q2795" s="135" t="str">
        <f t="shared" si="263"/>
        <v/>
      </c>
      <c r="R2795" s="103"/>
      <c r="S2795" s="102"/>
      <c r="T2795" s="102"/>
      <c r="U2795" s="102"/>
    </row>
    <row r="2796" s="93" customFormat="1" customHeight="1" spans="2:21">
      <c r="B2796" s="94"/>
      <c r="C2796" s="95"/>
      <c r="D2796" s="95"/>
      <c r="E2796" s="95"/>
      <c r="F2796" s="96"/>
      <c r="G2796" s="97"/>
      <c r="H2796" s="98"/>
      <c r="I2796" s="129" t="str">
        <f>IF(B2796="","",_xlfn.XLOOKUP(N2796,#REF!,#REF!))</f>
        <v/>
      </c>
      <c r="J2796" s="126" t="str">
        <f>IF(B2796="","",_xlfn.XLOOKUP(N2796,#REF!,冷暖工资表!B:B))</f>
        <v/>
      </c>
      <c r="K2796" s="126" t="str">
        <f t="shared" si="258"/>
        <v/>
      </c>
      <c r="L2796" s="126" t="str">
        <f t="shared" si="259"/>
        <v/>
      </c>
      <c r="M2796" s="126" t="str">
        <f>IF(Q2796="","",_xlfn.XLOOKUP(Q2796,立项!W:W,立项!H:H))</f>
        <v/>
      </c>
      <c r="N2796" s="130" t="str">
        <f t="shared" si="260"/>
        <v/>
      </c>
      <c r="O2796" s="130" t="str">
        <f t="shared" si="261"/>
        <v/>
      </c>
      <c r="P2796" s="131" t="str">
        <f t="shared" si="262"/>
        <v/>
      </c>
      <c r="Q2796" s="135" t="str">
        <f t="shared" si="263"/>
        <v/>
      </c>
      <c r="R2796" s="103"/>
      <c r="S2796" s="102"/>
      <c r="T2796" s="102"/>
      <c r="U2796" s="102"/>
    </row>
    <row r="2797" s="93" customFormat="1" customHeight="1" spans="2:21">
      <c r="B2797" s="94"/>
      <c r="C2797" s="95"/>
      <c r="D2797" s="95"/>
      <c r="E2797" s="95"/>
      <c r="F2797" s="96"/>
      <c r="G2797" s="97"/>
      <c r="H2797" s="98"/>
      <c r="I2797" s="129" t="str">
        <f>IF(B2797="","",_xlfn.XLOOKUP(N2797,#REF!,#REF!))</f>
        <v/>
      </c>
      <c r="J2797" s="126" t="str">
        <f>IF(B2797="","",_xlfn.XLOOKUP(N2797,#REF!,冷暖工资表!B:B))</f>
        <v/>
      </c>
      <c r="K2797" s="126" t="str">
        <f t="shared" si="258"/>
        <v/>
      </c>
      <c r="L2797" s="126" t="str">
        <f t="shared" si="259"/>
        <v/>
      </c>
      <c r="M2797" s="126" t="str">
        <f>IF(Q2797="","",_xlfn.XLOOKUP(Q2797,立项!W:W,立项!H:H))</f>
        <v/>
      </c>
      <c r="N2797" s="130" t="str">
        <f t="shared" si="260"/>
        <v/>
      </c>
      <c r="O2797" s="130" t="str">
        <f t="shared" si="261"/>
        <v/>
      </c>
      <c r="P2797" s="131" t="str">
        <f t="shared" si="262"/>
        <v/>
      </c>
      <c r="Q2797" s="135" t="str">
        <f t="shared" si="263"/>
        <v/>
      </c>
      <c r="R2797" s="103"/>
      <c r="S2797" s="102"/>
      <c r="T2797" s="102"/>
      <c r="U2797" s="102"/>
    </row>
    <row r="2798" s="93" customFormat="1" customHeight="1" spans="2:21">
      <c r="B2798" s="94"/>
      <c r="C2798" s="95"/>
      <c r="D2798" s="95"/>
      <c r="E2798" s="95"/>
      <c r="F2798" s="96"/>
      <c r="G2798" s="97"/>
      <c r="H2798" s="98"/>
      <c r="I2798" s="129" t="str">
        <f>IF(B2798="","",_xlfn.XLOOKUP(N2798,#REF!,#REF!))</f>
        <v/>
      </c>
      <c r="J2798" s="126" t="str">
        <f>IF(B2798="","",_xlfn.XLOOKUP(N2798,#REF!,冷暖工资表!B:B))</f>
        <v/>
      </c>
      <c r="K2798" s="126" t="str">
        <f t="shared" si="258"/>
        <v/>
      </c>
      <c r="L2798" s="126" t="str">
        <f t="shared" si="259"/>
        <v/>
      </c>
      <c r="M2798" s="126" t="str">
        <f>IF(Q2798="","",_xlfn.XLOOKUP(Q2798,立项!W:W,立项!H:H))</f>
        <v/>
      </c>
      <c r="N2798" s="130" t="str">
        <f t="shared" si="260"/>
        <v/>
      </c>
      <c r="O2798" s="130" t="str">
        <f t="shared" si="261"/>
        <v/>
      </c>
      <c r="P2798" s="131" t="str">
        <f t="shared" si="262"/>
        <v/>
      </c>
      <c r="Q2798" s="135" t="str">
        <f t="shared" si="263"/>
        <v/>
      </c>
      <c r="R2798" s="103"/>
      <c r="S2798" s="102"/>
      <c r="T2798" s="102"/>
      <c r="U2798" s="102"/>
    </row>
    <row r="2799" s="93" customFormat="1" customHeight="1" spans="2:21">
      <c r="B2799" s="94"/>
      <c r="C2799" s="95"/>
      <c r="D2799" s="95"/>
      <c r="E2799" s="95"/>
      <c r="F2799" s="96"/>
      <c r="G2799" s="97"/>
      <c r="H2799" s="98"/>
      <c r="I2799" s="129" t="str">
        <f>IF(B2799="","",_xlfn.XLOOKUP(N2799,#REF!,#REF!))</f>
        <v/>
      </c>
      <c r="J2799" s="126" t="str">
        <f>IF(B2799="","",_xlfn.XLOOKUP(N2799,#REF!,冷暖工资表!B:B))</f>
        <v/>
      </c>
      <c r="K2799" s="126" t="str">
        <f t="shared" si="258"/>
        <v/>
      </c>
      <c r="L2799" s="126" t="str">
        <f t="shared" si="259"/>
        <v/>
      </c>
      <c r="M2799" s="126" t="str">
        <f>IF(Q2799="","",_xlfn.XLOOKUP(Q2799,立项!W:W,立项!H:H))</f>
        <v/>
      </c>
      <c r="N2799" s="130" t="str">
        <f t="shared" si="260"/>
        <v/>
      </c>
      <c r="O2799" s="130" t="str">
        <f t="shared" si="261"/>
        <v/>
      </c>
      <c r="P2799" s="131" t="str">
        <f t="shared" si="262"/>
        <v/>
      </c>
      <c r="Q2799" s="135" t="str">
        <f t="shared" si="263"/>
        <v/>
      </c>
      <c r="R2799" s="103"/>
      <c r="S2799" s="102"/>
      <c r="T2799" s="102"/>
      <c r="U2799" s="102"/>
    </row>
    <row r="2800" s="93" customFormat="1" customHeight="1" spans="2:21">
      <c r="B2800" s="94"/>
      <c r="C2800" s="95"/>
      <c r="D2800" s="95"/>
      <c r="E2800" s="95"/>
      <c r="F2800" s="96"/>
      <c r="G2800" s="97"/>
      <c r="H2800" s="98"/>
      <c r="I2800" s="129" t="str">
        <f>IF(B2800="","",_xlfn.XLOOKUP(N2800,#REF!,#REF!))</f>
        <v/>
      </c>
      <c r="J2800" s="126" t="str">
        <f>IF(B2800="","",_xlfn.XLOOKUP(N2800,#REF!,冷暖工资表!B:B))</f>
        <v/>
      </c>
      <c r="K2800" s="126" t="str">
        <f t="shared" si="258"/>
        <v/>
      </c>
      <c r="L2800" s="126" t="str">
        <f t="shared" si="259"/>
        <v/>
      </c>
      <c r="M2800" s="126" t="str">
        <f>IF(Q2800="","",_xlfn.XLOOKUP(Q2800,立项!W:W,立项!H:H))</f>
        <v/>
      </c>
      <c r="N2800" s="130" t="str">
        <f t="shared" si="260"/>
        <v/>
      </c>
      <c r="O2800" s="130" t="str">
        <f t="shared" si="261"/>
        <v/>
      </c>
      <c r="P2800" s="131" t="str">
        <f t="shared" si="262"/>
        <v/>
      </c>
      <c r="Q2800" s="135" t="str">
        <f t="shared" si="263"/>
        <v/>
      </c>
      <c r="R2800" s="103"/>
      <c r="S2800" s="102"/>
      <c r="T2800" s="102"/>
      <c r="U2800" s="102"/>
    </row>
    <row r="2801" s="93" customFormat="1" customHeight="1" spans="2:21">
      <c r="B2801" s="94"/>
      <c r="C2801" s="95"/>
      <c r="D2801" s="95"/>
      <c r="E2801" s="95"/>
      <c r="F2801" s="96"/>
      <c r="G2801" s="97"/>
      <c r="H2801" s="98"/>
      <c r="I2801" s="129" t="str">
        <f>IF(B2801="","",_xlfn.XLOOKUP(N2801,#REF!,#REF!))</f>
        <v/>
      </c>
      <c r="J2801" s="126" t="str">
        <f>IF(B2801="","",_xlfn.XLOOKUP(N2801,#REF!,冷暖工资表!B:B))</f>
        <v/>
      </c>
      <c r="K2801" s="126" t="str">
        <f t="shared" si="258"/>
        <v/>
      </c>
      <c r="L2801" s="126" t="str">
        <f t="shared" si="259"/>
        <v/>
      </c>
      <c r="M2801" s="126" t="str">
        <f>IF(Q2801="","",_xlfn.XLOOKUP(Q2801,立项!W:W,立项!H:H))</f>
        <v/>
      </c>
      <c r="N2801" s="130" t="str">
        <f t="shared" si="260"/>
        <v/>
      </c>
      <c r="O2801" s="130" t="str">
        <f t="shared" si="261"/>
        <v/>
      </c>
      <c r="P2801" s="131" t="str">
        <f t="shared" si="262"/>
        <v/>
      </c>
      <c r="Q2801" s="135" t="str">
        <f t="shared" si="263"/>
        <v/>
      </c>
      <c r="R2801" s="103"/>
      <c r="S2801" s="102"/>
      <c r="T2801" s="102"/>
      <c r="U2801" s="102"/>
    </row>
    <row r="2802" s="93" customFormat="1" customHeight="1" spans="2:21">
      <c r="B2802" s="94"/>
      <c r="C2802" s="95"/>
      <c r="D2802" s="95"/>
      <c r="E2802" s="95"/>
      <c r="F2802" s="96"/>
      <c r="G2802" s="97"/>
      <c r="H2802" s="98"/>
      <c r="I2802" s="129" t="str">
        <f>IF(B2802="","",_xlfn.XLOOKUP(N2802,#REF!,#REF!))</f>
        <v/>
      </c>
      <c r="J2802" s="126" t="str">
        <f>IF(B2802="","",_xlfn.XLOOKUP(N2802,#REF!,冷暖工资表!B:B))</f>
        <v/>
      </c>
      <c r="K2802" s="126" t="str">
        <f t="shared" si="258"/>
        <v/>
      </c>
      <c r="L2802" s="126" t="str">
        <f t="shared" si="259"/>
        <v/>
      </c>
      <c r="M2802" s="126" t="str">
        <f>IF(Q2802="","",_xlfn.XLOOKUP(Q2802,立项!W:W,立项!H:H))</f>
        <v/>
      </c>
      <c r="N2802" s="130" t="str">
        <f t="shared" si="260"/>
        <v/>
      </c>
      <c r="O2802" s="130" t="str">
        <f t="shared" si="261"/>
        <v/>
      </c>
      <c r="P2802" s="131" t="str">
        <f t="shared" si="262"/>
        <v/>
      </c>
      <c r="Q2802" s="135" t="str">
        <f t="shared" si="263"/>
        <v/>
      </c>
      <c r="R2802" s="103"/>
      <c r="S2802" s="102"/>
      <c r="T2802" s="102"/>
      <c r="U2802" s="102"/>
    </row>
    <row r="2803" s="93" customFormat="1" customHeight="1" spans="2:21">
      <c r="B2803" s="94"/>
      <c r="C2803" s="95"/>
      <c r="D2803" s="95"/>
      <c r="E2803" s="95"/>
      <c r="F2803" s="96"/>
      <c r="G2803" s="97"/>
      <c r="H2803" s="98"/>
      <c r="I2803" s="129" t="str">
        <f>IF(B2803="","",_xlfn.XLOOKUP(N2803,#REF!,#REF!))</f>
        <v/>
      </c>
      <c r="J2803" s="126" t="str">
        <f>IF(B2803="","",_xlfn.XLOOKUP(N2803,#REF!,冷暖工资表!B:B))</f>
        <v/>
      </c>
      <c r="K2803" s="126" t="str">
        <f t="shared" si="258"/>
        <v/>
      </c>
      <c r="L2803" s="126" t="str">
        <f t="shared" si="259"/>
        <v/>
      </c>
      <c r="M2803" s="126" t="str">
        <f>IF(Q2803="","",_xlfn.XLOOKUP(Q2803,立项!W:W,立项!H:H))</f>
        <v/>
      </c>
      <c r="N2803" s="130" t="str">
        <f t="shared" si="260"/>
        <v/>
      </c>
      <c r="O2803" s="130" t="str">
        <f t="shared" si="261"/>
        <v/>
      </c>
      <c r="P2803" s="131" t="str">
        <f t="shared" si="262"/>
        <v/>
      </c>
      <c r="Q2803" s="135" t="str">
        <f t="shared" si="263"/>
        <v/>
      </c>
      <c r="R2803" s="103"/>
      <c r="S2803" s="102"/>
      <c r="T2803" s="102"/>
      <c r="U2803" s="102"/>
    </row>
    <row r="2804" s="93" customFormat="1" customHeight="1" spans="2:21">
      <c r="B2804" s="94"/>
      <c r="C2804" s="95"/>
      <c r="D2804" s="95"/>
      <c r="E2804" s="95"/>
      <c r="F2804" s="96"/>
      <c r="G2804" s="97"/>
      <c r="H2804" s="98"/>
      <c r="I2804" s="129" t="str">
        <f>IF(B2804="","",_xlfn.XLOOKUP(N2804,#REF!,#REF!))</f>
        <v/>
      </c>
      <c r="J2804" s="126" t="str">
        <f>IF(B2804="","",_xlfn.XLOOKUP(N2804,#REF!,冷暖工资表!B:B))</f>
        <v/>
      </c>
      <c r="K2804" s="126" t="str">
        <f t="shared" si="258"/>
        <v/>
      </c>
      <c r="L2804" s="126" t="str">
        <f t="shared" si="259"/>
        <v/>
      </c>
      <c r="M2804" s="126" t="str">
        <f>IF(Q2804="","",_xlfn.XLOOKUP(Q2804,立项!W:W,立项!H:H))</f>
        <v/>
      </c>
      <c r="N2804" s="130" t="str">
        <f t="shared" si="260"/>
        <v/>
      </c>
      <c r="O2804" s="130" t="str">
        <f t="shared" si="261"/>
        <v/>
      </c>
      <c r="P2804" s="131" t="str">
        <f t="shared" si="262"/>
        <v/>
      </c>
      <c r="Q2804" s="135" t="str">
        <f t="shared" si="263"/>
        <v/>
      </c>
      <c r="R2804" s="103"/>
      <c r="S2804" s="102"/>
      <c r="T2804" s="102"/>
      <c r="U2804" s="102"/>
    </row>
    <row r="2805" s="93" customFormat="1" customHeight="1" spans="2:21">
      <c r="B2805" s="94"/>
      <c r="C2805" s="95"/>
      <c r="D2805" s="95"/>
      <c r="E2805" s="95"/>
      <c r="F2805" s="96"/>
      <c r="G2805" s="97"/>
      <c r="H2805" s="98"/>
      <c r="I2805" s="129" t="str">
        <f>IF(B2805="","",_xlfn.XLOOKUP(N2805,#REF!,#REF!))</f>
        <v/>
      </c>
      <c r="J2805" s="126" t="str">
        <f>IF(B2805="","",_xlfn.XLOOKUP(N2805,#REF!,冷暖工资表!B:B))</f>
        <v/>
      </c>
      <c r="K2805" s="126" t="str">
        <f t="shared" si="258"/>
        <v/>
      </c>
      <c r="L2805" s="126" t="str">
        <f t="shared" si="259"/>
        <v/>
      </c>
      <c r="M2805" s="126" t="str">
        <f>IF(Q2805="","",_xlfn.XLOOKUP(Q2805,立项!W:W,立项!H:H))</f>
        <v/>
      </c>
      <c r="N2805" s="130" t="str">
        <f t="shared" si="260"/>
        <v/>
      </c>
      <c r="O2805" s="130" t="str">
        <f t="shared" si="261"/>
        <v/>
      </c>
      <c r="P2805" s="131" t="str">
        <f t="shared" si="262"/>
        <v/>
      </c>
      <c r="Q2805" s="135" t="str">
        <f t="shared" si="263"/>
        <v/>
      </c>
      <c r="R2805" s="103"/>
      <c r="S2805" s="102"/>
      <c r="T2805" s="102"/>
      <c r="U2805" s="102"/>
    </row>
    <row r="2806" s="93" customFormat="1" customHeight="1" spans="2:21">
      <c r="B2806" s="94"/>
      <c r="C2806" s="95"/>
      <c r="D2806" s="95"/>
      <c r="E2806" s="95"/>
      <c r="F2806" s="96"/>
      <c r="G2806" s="97"/>
      <c r="H2806" s="98"/>
      <c r="I2806" s="129" t="str">
        <f>IF(B2806="","",_xlfn.XLOOKUP(N2806,#REF!,#REF!))</f>
        <v/>
      </c>
      <c r="J2806" s="126" t="str">
        <f>IF(B2806="","",_xlfn.XLOOKUP(N2806,#REF!,冷暖工资表!B:B))</f>
        <v/>
      </c>
      <c r="K2806" s="126" t="str">
        <f t="shared" si="258"/>
        <v/>
      </c>
      <c r="L2806" s="126" t="str">
        <f t="shared" si="259"/>
        <v/>
      </c>
      <c r="M2806" s="126" t="str">
        <f>IF(Q2806="","",_xlfn.XLOOKUP(Q2806,立项!W:W,立项!H:H))</f>
        <v/>
      </c>
      <c r="N2806" s="130" t="str">
        <f t="shared" si="260"/>
        <v/>
      </c>
      <c r="O2806" s="130" t="str">
        <f t="shared" si="261"/>
        <v/>
      </c>
      <c r="P2806" s="131" t="str">
        <f t="shared" si="262"/>
        <v/>
      </c>
      <c r="Q2806" s="135" t="str">
        <f t="shared" si="263"/>
        <v/>
      </c>
      <c r="R2806" s="103"/>
      <c r="S2806" s="102"/>
      <c r="T2806" s="102"/>
      <c r="U2806" s="102"/>
    </row>
    <row r="2807" s="93" customFormat="1" customHeight="1" spans="2:21">
      <c r="B2807" s="94"/>
      <c r="C2807" s="95"/>
      <c r="D2807" s="95"/>
      <c r="E2807" s="95"/>
      <c r="F2807" s="96"/>
      <c r="G2807" s="97"/>
      <c r="H2807" s="98"/>
      <c r="I2807" s="129" t="str">
        <f>IF(B2807="","",_xlfn.XLOOKUP(N2807,#REF!,#REF!))</f>
        <v/>
      </c>
      <c r="J2807" s="126" t="str">
        <f>IF(B2807="","",_xlfn.XLOOKUP(N2807,#REF!,冷暖工资表!B:B))</f>
        <v/>
      </c>
      <c r="K2807" s="126" t="str">
        <f t="shared" si="258"/>
        <v/>
      </c>
      <c r="L2807" s="126" t="str">
        <f t="shared" si="259"/>
        <v/>
      </c>
      <c r="M2807" s="126" t="str">
        <f>IF(Q2807="","",_xlfn.XLOOKUP(Q2807,立项!W:W,立项!H:H))</f>
        <v/>
      </c>
      <c r="N2807" s="130" t="str">
        <f t="shared" si="260"/>
        <v/>
      </c>
      <c r="O2807" s="130" t="str">
        <f t="shared" si="261"/>
        <v/>
      </c>
      <c r="P2807" s="131" t="str">
        <f t="shared" si="262"/>
        <v/>
      </c>
      <c r="Q2807" s="135" t="str">
        <f t="shared" si="263"/>
        <v/>
      </c>
      <c r="R2807" s="103"/>
      <c r="S2807" s="102"/>
      <c r="T2807" s="102"/>
      <c r="U2807" s="102"/>
    </row>
    <row r="2808" s="93" customFormat="1" customHeight="1" spans="2:21">
      <c r="B2808" s="94"/>
      <c r="C2808" s="95"/>
      <c r="D2808" s="95"/>
      <c r="E2808" s="95"/>
      <c r="F2808" s="96"/>
      <c r="G2808" s="97"/>
      <c r="H2808" s="98"/>
      <c r="I2808" s="129" t="str">
        <f>IF(B2808="","",_xlfn.XLOOKUP(N2808,#REF!,#REF!))</f>
        <v/>
      </c>
      <c r="J2808" s="126" t="str">
        <f>IF(B2808="","",_xlfn.XLOOKUP(N2808,#REF!,冷暖工资表!B:B))</f>
        <v/>
      </c>
      <c r="K2808" s="126" t="str">
        <f t="shared" si="258"/>
        <v/>
      </c>
      <c r="L2808" s="126" t="str">
        <f t="shared" si="259"/>
        <v/>
      </c>
      <c r="M2808" s="126" t="str">
        <f>IF(Q2808="","",_xlfn.XLOOKUP(Q2808,立项!W:W,立项!H:H))</f>
        <v/>
      </c>
      <c r="N2808" s="130" t="str">
        <f t="shared" si="260"/>
        <v/>
      </c>
      <c r="O2808" s="130" t="str">
        <f t="shared" si="261"/>
        <v/>
      </c>
      <c r="P2808" s="131" t="str">
        <f t="shared" si="262"/>
        <v/>
      </c>
      <c r="Q2808" s="135" t="str">
        <f t="shared" si="263"/>
        <v/>
      </c>
      <c r="R2808" s="103"/>
      <c r="S2808" s="102"/>
      <c r="T2808" s="102"/>
      <c r="U2808" s="102"/>
    </row>
    <row r="2809" s="93" customFormat="1" customHeight="1" spans="2:21">
      <c r="B2809" s="94"/>
      <c r="C2809" s="95"/>
      <c r="D2809" s="95"/>
      <c r="E2809" s="95"/>
      <c r="F2809" s="96"/>
      <c r="G2809" s="97"/>
      <c r="H2809" s="98"/>
      <c r="I2809" s="129" t="str">
        <f>IF(B2809="","",_xlfn.XLOOKUP(N2809,#REF!,#REF!))</f>
        <v/>
      </c>
      <c r="J2809" s="126" t="str">
        <f>IF(B2809="","",_xlfn.XLOOKUP(N2809,#REF!,冷暖工资表!B:B))</f>
        <v/>
      </c>
      <c r="K2809" s="126" t="str">
        <f t="shared" si="258"/>
        <v/>
      </c>
      <c r="L2809" s="126" t="str">
        <f t="shared" si="259"/>
        <v/>
      </c>
      <c r="M2809" s="126" t="str">
        <f>IF(Q2809="","",_xlfn.XLOOKUP(Q2809,立项!W:W,立项!H:H))</f>
        <v/>
      </c>
      <c r="N2809" s="130" t="str">
        <f t="shared" si="260"/>
        <v/>
      </c>
      <c r="O2809" s="130" t="str">
        <f t="shared" si="261"/>
        <v/>
      </c>
      <c r="P2809" s="131" t="str">
        <f t="shared" si="262"/>
        <v/>
      </c>
      <c r="Q2809" s="135" t="str">
        <f t="shared" si="263"/>
        <v/>
      </c>
      <c r="R2809" s="103"/>
      <c r="S2809" s="102"/>
      <c r="T2809" s="102"/>
      <c r="U2809" s="102"/>
    </row>
    <row r="2810" s="93" customFormat="1" customHeight="1" spans="2:21">
      <c r="B2810" s="94"/>
      <c r="C2810" s="95"/>
      <c r="D2810" s="95"/>
      <c r="E2810" s="95"/>
      <c r="F2810" s="96"/>
      <c r="G2810" s="97"/>
      <c r="H2810" s="98"/>
      <c r="I2810" s="129" t="str">
        <f>IF(B2810="","",_xlfn.XLOOKUP(N2810,#REF!,#REF!))</f>
        <v/>
      </c>
      <c r="J2810" s="126" t="str">
        <f>IF(B2810="","",_xlfn.XLOOKUP(N2810,#REF!,冷暖工资表!B:B))</f>
        <v/>
      </c>
      <c r="K2810" s="126" t="str">
        <f t="shared" si="258"/>
        <v/>
      </c>
      <c r="L2810" s="126" t="str">
        <f t="shared" si="259"/>
        <v/>
      </c>
      <c r="M2810" s="126" t="str">
        <f>IF(Q2810="","",_xlfn.XLOOKUP(Q2810,立项!W:W,立项!H:H))</f>
        <v/>
      </c>
      <c r="N2810" s="130" t="str">
        <f t="shared" si="260"/>
        <v/>
      </c>
      <c r="O2810" s="130" t="str">
        <f t="shared" si="261"/>
        <v/>
      </c>
      <c r="P2810" s="131" t="str">
        <f t="shared" si="262"/>
        <v/>
      </c>
      <c r="Q2810" s="135" t="str">
        <f t="shared" si="263"/>
        <v/>
      </c>
      <c r="R2810" s="103"/>
      <c r="S2810" s="102"/>
      <c r="T2810" s="102"/>
      <c r="U2810" s="102"/>
    </row>
    <row r="2811" s="93" customFormat="1" customHeight="1" spans="2:21">
      <c r="B2811" s="94"/>
      <c r="C2811" s="95"/>
      <c r="D2811" s="95"/>
      <c r="E2811" s="95"/>
      <c r="F2811" s="96"/>
      <c r="G2811" s="97"/>
      <c r="H2811" s="98"/>
      <c r="I2811" s="129" t="str">
        <f>IF(B2811="","",_xlfn.XLOOKUP(N2811,#REF!,#REF!))</f>
        <v/>
      </c>
      <c r="J2811" s="126" t="str">
        <f>IF(B2811="","",_xlfn.XLOOKUP(N2811,#REF!,冷暖工资表!B:B))</f>
        <v/>
      </c>
      <c r="K2811" s="126" t="str">
        <f t="shared" si="258"/>
        <v/>
      </c>
      <c r="L2811" s="126" t="str">
        <f t="shared" si="259"/>
        <v/>
      </c>
      <c r="M2811" s="126" t="str">
        <f>IF(Q2811="","",_xlfn.XLOOKUP(Q2811,立项!W:W,立项!H:H))</f>
        <v/>
      </c>
      <c r="N2811" s="130" t="str">
        <f t="shared" si="260"/>
        <v/>
      </c>
      <c r="O2811" s="130" t="str">
        <f t="shared" si="261"/>
        <v/>
      </c>
      <c r="P2811" s="131" t="str">
        <f t="shared" si="262"/>
        <v/>
      </c>
      <c r="Q2811" s="135" t="str">
        <f t="shared" si="263"/>
        <v/>
      </c>
      <c r="R2811" s="103"/>
      <c r="S2811" s="102"/>
      <c r="T2811" s="102"/>
      <c r="U2811" s="102"/>
    </row>
    <row r="2812" s="93" customFormat="1" customHeight="1" spans="2:21">
      <c r="B2812" s="94"/>
      <c r="C2812" s="95"/>
      <c r="D2812" s="95"/>
      <c r="E2812" s="95"/>
      <c r="F2812" s="96"/>
      <c r="G2812" s="97"/>
      <c r="H2812" s="98"/>
      <c r="I2812" s="129" t="str">
        <f>IF(B2812="","",_xlfn.XLOOKUP(N2812,#REF!,#REF!))</f>
        <v/>
      </c>
      <c r="J2812" s="126" t="str">
        <f>IF(B2812="","",_xlfn.XLOOKUP(N2812,#REF!,冷暖工资表!B:B))</f>
        <v/>
      </c>
      <c r="K2812" s="126" t="str">
        <f t="shared" si="258"/>
        <v/>
      </c>
      <c r="L2812" s="126" t="str">
        <f t="shared" si="259"/>
        <v/>
      </c>
      <c r="M2812" s="126" t="str">
        <f>IF(Q2812="","",_xlfn.XLOOKUP(Q2812,立项!W:W,立项!H:H))</f>
        <v/>
      </c>
      <c r="N2812" s="130" t="str">
        <f t="shared" si="260"/>
        <v/>
      </c>
      <c r="O2812" s="130" t="str">
        <f t="shared" si="261"/>
        <v/>
      </c>
      <c r="P2812" s="131" t="str">
        <f t="shared" si="262"/>
        <v/>
      </c>
      <c r="Q2812" s="135" t="str">
        <f t="shared" si="263"/>
        <v/>
      </c>
      <c r="R2812" s="103"/>
      <c r="S2812" s="102"/>
      <c r="T2812" s="102"/>
      <c r="U2812" s="102"/>
    </row>
    <row r="2813" s="93" customFormat="1" customHeight="1" spans="2:21">
      <c r="B2813" s="94"/>
      <c r="C2813" s="95"/>
      <c r="D2813" s="95"/>
      <c r="E2813" s="95"/>
      <c r="F2813" s="96"/>
      <c r="G2813" s="97"/>
      <c r="H2813" s="98"/>
      <c r="I2813" s="129" t="str">
        <f>IF(B2813="","",_xlfn.XLOOKUP(N2813,#REF!,#REF!))</f>
        <v/>
      </c>
      <c r="J2813" s="126" t="str">
        <f>IF(B2813="","",_xlfn.XLOOKUP(N2813,#REF!,冷暖工资表!B:B))</f>
        <v/>
      </c>
      <c r="K2813" s="126" t="str">
        <f t="shared" si="258"/>
        <v/>
      </c>
      <c r="L2813" s="126" t="str">
        <f t="shared" si="259"/>
        <v/>
      </c>
      <c r="M2813" s="126" t="str">
        <f>IF(Q2813="","",_xlfn.XLOOKUP(Q2813,立项!W:W,立项!H:H))</f>
        <v/>
      </c>
      <c r="N2813" s="130" t="str">
        <f t="shared" si="260"/>
        <v/>
      </c>
      <c r="O2813" s="130" t="str">
        <f t="shared" si="261"/>
        <v/>
      </c>
      <c r="P2813" s="131" t="str">
        <f t="shared" si="262"/>
        <v/>
      </c>
      <c r="Q2813" s="135" t="str">
        <f t="shared" si="263"/>
        <v/>
      </c>
      <c r="R2813" s="103"/>
      <c r="S2813" s="102"/>
      <c r="T2813" s="102"/>
      <c r="U2813" s="102"/>
    </row>
    <row r="2814" s="93" customFormat="1" customHeight="1" spans="2:21">
      <c r="B2814" s="94"/>
      <c r="C2814" s="95"/>
      <c r="D2814" s="95"/>
      <c r="E2814" s="95"/>
      <c r="F2814" s="96"/>
      <c r="G2814" s="97"/>
      <c r="H2814" s="98"/>
      <c r="I2814" s="129" t="str">
        <f>IF(B2814="","",_xlfn.XLOOKUP(N2814,#REF!,#REF!))</f>
        <v/>
      </c>
      <c r="J2814" s="126" t="str">
        <f>IF(B2814="","",_xlfn.XLOOKUP(N2814,#REF!,冷暖工资表!B:B))</f>
        <v/>
      </c>
      <c r="K2814" s="126" t="str">
        <f t="shared" si="258"/>
        <v/>
      </c>
      <c r="L2814" s="126" t="str">
        <f t="shared" si="259"/>
        <v/>
      </c>
      <c r="M2814" s="126" t="str">
        <f>IF(Q2814="","",_xlfn.XLOOKUP(Q2814,立项!W:W,立项!H:H))</f>
        <v/>
      </c>
      <c r="N2814" s="130" t="str">
        <f t="shared" si="260"/>
        <v/>
      </c>
      <c r="O2814" s="130" t="str">
        <f t="shared" si="261"/>
        <v/>
      </c>
      <c r="P2814" s="131" t="str">
        <f t="shared" si="262"/>
        <v/>
      </c>
      <c r="Q2814" s="135" t="str">
        <f t="shared" si="263"/>
        <v/>
      </c>
      <c r="R2814" s="103"/>
      <c r="S2814" s="102"/>
      <c r="T2814" s="102"/>
      <c r="U2814" s="102"/>
    </row>
    <row r="2815" s="93" customFormat="1" customHeight="1" spans="2:21">
      <c r="B2815" s="94"/>
      <c r="C2815" s="95"/>
      <c r="D2815" s="95"/>
      <c r="E2815" s="95"/>
      <c r="F2815" s="96"/>
      <c r="G2815" s="97"/>
      <c r="H2815" s="98"/>
      <c r="I2815" s="129" t="str">
        <f>IF(B2815="","",_xlfn.XLOOKUP(N2815,#REF!,#REF!))</f>
        <v/>
      </c>
      <c r="J2815" s="126" t="str">
        <f>IF(B2815="","",_xlfn.XLOOKUP(N2815,#REF!,冷暖工资表!B:B))</f>
        <v/>
      </c>
      <c r="K2815" s="126" t="str">
        <f t="shared" si="258"/>
        <v/>
      </c>
      <c r="L2815" s="126" t="str">
        <f t="shared" si="259"/>
        <v/>
      </c>
      <c r="M2815" s="126" t="str">
        <f>IF(Q2815="","",_xlfn.XLOOKUP(Q2815,立项!W:W,立项!H:H))</f>
        <v/>
      </c>
      <c r="N2815" s="130" t="str">
        <f t="shared" si="260"/>
        <v/>
      </c>
      <c r="O2815" s="130" t="str">
        <f t="shared" si="261"/>
        <v/>
      </c>
      <c r="P2815" s="131" t="str">
        <f t="shared" si="262"/>
        <v/>
      </c>
      <c r="Q2815" s="135" t="str">
        <f t="shared" si="263"/>
        <v/>
      </c>
      <c r="R2815" s="103"/>
      <c r="S2815" s="102"/>
      <c r="T2815" s="102"/>
      <c r="U2815" s="102"/>
    </row>
    <row r="2816" s="93" customFormat="1" customHeight="1" spans="2:21">
      <c r="B2816" s="94"/>
      <c r="C2816" s="95"/>
      <c r="D2816" s="95"/>
      <c r="E2816" s="95"/>
      <c r="F2816" s="96"/>
      <c r="G2816" s="97"/>
      <c r="H2816" s="98"/>
      <c r="I2816" s="129" t="str">
        <f>IF(B2816="","",_xlfn.XLOOKUP(N2816,#REF!,#REF!))</f>
        <v/>
      </c>
      <c r="J2816" s="126" t="str">
        <f>IF(B2816="","",_xlfn.XLOOKUP(N2816,#REF!,冷暖工资表!B:B))</f>
        <v/>
      </c>
      <c r="K2816" s="126" t="str">
        <f t="shared" si="258"/>
        <v/>
      </c>
      <c r="L2816" s="126" t="str">
        <f t="shared" si="259"/>
        <v/>
      </c>
      <c r="M2816" s="126" t="str">
        <f>IF(Q2816="","",_xlfn.XLOOKUP(Q2816,立项!W:W,立项!H:H))</f>
        <v/>
      </c>
      <c r="N2816" s="130" t="str">
        <f t="shared" si="260"/>
        <v/>
      </c>
      <c r="O2816" s="130" t="str">
        <f t="shared" si="261"/>
        <v/>
      </c>
      <c r="P2816" s="131" t="str">
        <f t="shared" si="262"/>
        <v/>
      </c>
      <c r="Q2816" s="135" t="str">
        <f t="shared" si="263"/>
        <v/>
      </c>
      <c r="R2816" s="103"/>
      <c r="S2816" s="102"/>
      <c r="T2816" s="102"/>
      <c r="U2816" s="102"/>
    </row>
    <row r="2817" s="93" customFormat="1" customHeight="1" spans="2:21">
      <c r="B2817" s="94"/>
      <c r="C2817" s="95"/>
      <c r="D2817" s="95"/>
      <c r="E2817" s="95"/>
      <c r="F2817" s="96"/>
      <c r="G2817" s="97"/>
      <c r="H2817" s="98"/>
      <c r="I2817" s="129" t="str">
        <f>IF(B2817="","",_xlfn.XLOOKUP(N2817,#REF!,#REF!))</f>
        <v/>
      </c>
      <c r="J2817" s="126" t="str">
        <f>IF(B2817="","",_xlfn.XLOOKUP(N2817,#REF!,冷暖工资表!B:B))</f>
        <v/>
      </c>
      <c r="K2817" s="126" t="str">
        <f t="shared" si="258"/>
        <v/>
      </c>
      <c r="L2817" s="126" t="str">
        <f t="shared" si="259"/>
        <v/>
      </c>
      <c r="M2817" s="126" t="str">
        <f>IF(Q2817="","",_xlfn.XLOOKUP(Q2817,立项!W:W,立项!H:H))</f>
        <v/>
      </c>
      <c r="N2817" s="130" t="str">
        <f t="shared" si="260"/>
        <v/>
      </c>
      <c r="O2817" s="130" t="str">
        <f t="shared" si="261"/>
        <v/>
      </c>
      <c r="P2817" s="131" t="str">
        <f t="shared" si="262"/>
        <v/>
      </c>
      <c r="Q2817" s="135" t="str">
        <f t="shared" si="263"/>
        <v/>
      </c>
      <c r="R2817" s="103"/>
      <c r="S2817" s="102"/>
      <c r="T2817" s="102"/>
      <c r="U2817" s="102"/>
    </row>
    <row r="2818" s="93" customFormat="1" customHeight="1" spans="2:21">
      <c r="B2818" s="94"/>
      <c r="C2818" s="95"/>
      <c r="D2818" s="95"/>
      <c r="E2818" s="95"/>
      <c r="F2818" s="96"/>
      <c r="G2818" s="97"/>
      <c r="H2818" s="98"/>
      <c r="I2818" s="129" t="str">
        <f>IF(B2818="","",_xlfn.XLOOKUP(N2818,#REF!,#REF!))</f>
        <v/>
      </c>
      <c r="J2818" s="126" t="str">
        <f>IF(B2818="","",_xlfn.XLOOKUP(N2818,#REF!,冷暖工资表!B:B))</f>
        <v/>
      </c>
      <c r="K2818" s="126" t="str">
        <f t="shared" ref="K2818:K2881" si="264">IF(F2818="","",F2818-L2818)</f>
        <v/>
      </c>
      <c r="L2818" s="126" t="str">
        <f t="shared" ref="L2818:L2881" si="265">IF(F2818="","",F2818*G2818/(1+G2818))</f>
        <v/>
      </c>
      <c r="M2818" s="126" t="str">
        <f>IF(Q2818="","",_xlfn.XLOOKUP(Q2818,立项!W:W,立项!H:H))</f>
        <v/>
      </c>
      <c r="N2818" s="130" t="str">
        <f t="shared" ref="N2818:N2881" si="266">IF(H2818="","",LEFT(B2818,7))</f>
        <v/>
      </c>
      <c r="O2818" s="130" t="str">
        <f t="shared" ref="O2818:O2881" si="267">IF(H2818="","",MONTH(H2818))</f>
        <v/>
      </c>
      <c r="P2818" s="131" t="str">
        <f t="shared" ref="P2818:P2881" si="268">IF(H2818="","",DAY(H2818))</f>
        <v/>
      </c>
      <c r="Q2818" s="135" t="str">
        <f t="shared" ref="Q2818:Q2881" si="269">IF(B2818="","",MID(B2818,9,16))</f>
        <v/>
      </c>
      <c r="R2818" s="103"/>
      <c r="S2818" s="102"/>
      <c r="T2818" s="102"/>
      <c r="U2818" s="102"/>
    </row>
    <row r="2819" s="93" customFormat="1" customHeight="1" spans="2:21">
      <c r="B2819" s="94"/>
      <c r="C2819" s="95"/>
      <c r="D2819" s="95"/>
      <c r="E2819" s="95"/>
      <c r="F2819" s="96"/>
      <c r="G2819" s="97"/>
      <c r="H2819" s="98"/>
      <c r="I2819" s="129" t="str">
        <f>IF(B2819="","",_xlfn.XLOOKUP(N2819,#REF!,#REF!))</f>
        <v/>
      </c>
      <c r="J2819" s="126" t="str">
        <f>IF(B2819="","",_xlfn.XLOOKUP(N2819,#REF!,冷暖工资表!B:B))</f>
        <v/>
      </c>
      <c r="K2819" s="126" t="str">
        <f t="shared" si="264"/>
        <v/>
      </c>
      <c r="L2819" s="126" t="str">
        <f t="shared" si="265"/>
        <v/>
      </c>
      <c r="M2819" s="126" t="str">
        <f>IF(Q2819="","",_xlfn.XLOOKUP(Q2819,立项!W:W,立项!H:H))</f>
        <v/>
      </c>
      <c r="N2819" s="130" t="str">
        <f t="shared" si="266"/>
        <v/>
      </c>
      <c r="O2819" s="130" t="str">
        <f t="shared" si="267"/>
        <v/>
      </c>
      <c r="P2819" s="131" t="str">
        <f t="shared" si="268"/>
        <v/>
      </c>
      <c r="Q2819" s="135" t="str">
        <f t="shared" si="269"/>
        <v/>
      </c>
      <c r="R2819" s="103"/>
      <c r="S2819" s="102"/>
      <c r="T2819" s="102"/>
      <c r="U2819" s="102"/>
    </row>
    <row r="2820" s="93" customFormat="1" customHeight="1" spans="2:21">
      <c r="B2820" s="94"/>
      <c r="C2820" s="95"/>
      <c r="D2820" s="95"/>
      <c r="E2820" s="95"/>
      <c r="F2820" s="96"/>
      <c r="G2820" s="97"/>
      <c r="H2820" s="98"/>
      <c r="I2820" s="129" t="str">
        <f>IF(B2820="","",_xlfn.XLOOKUP(N2820,#REF!,#REF!))</f>
        <v/>
      </c>
      <c r="J2820" s="126" t="str">
        <f>IF(B2820="","",_xlfn.XLOOKUP(N2820,#REF!,冷暖工资表!B:B))</f>
        <v/>
      </c>
      <c r="K2820" s="126" t="str">
        <f t="shared" si="264"/>
        <v/>
      </c>
      <c r="L2820" s="126" t="str">
        <f t="shared" si="265"/>
        <v/>
      </c>
      <c r="M2820" s="126" t="str">
        <f>IF(Q2820="","",_xlfn.XLOOKUP(Q2820,立项!W:W,立项!H:H))</f>
        <v/>
      </c>
      <c r="N2820" s="130" t="str">
        <f t="shared" si="266"/>
        <v/>
      </c>
      <c r="O2820" s="130" t="str">
        <f t="shared" si="267"/>
        <v/>
      </c>
      <c r="P2820" s="131" t="str">
        <f t="shared" si="268"/>
        <v/>
      </c>
      <c r="Q2820" s="135" t="str">
        <f t="shared" si="269"/>
        <v/>
      </c>
      <c r="R2820" s="103"/>
      <c r="S2820" s="102"/>
      <c r="T2820" s="102"/>
      <c r="U2820" s="102"/>
    </row>
    <row r="2821" s="93" customFormat="1" customHeight="1" spans="2:21">
      <c r="B2821" s="94"/>
      <c r="C2821" s="95"/>
      <c r="D2821" s="95"/>
      <c r="E2821" s="95"/>
      <c r="F2821" s="96"/>
      <c r="G2821" s="97"/>
      <c r="H2821" s="98"/>
      <c r="I2821" s="129" t="str">
        <f>IF(B2821="","",_xlfn.XLOOKUP(N2821,#REF!,#REF!))</f>
        <v/>
      </c>
      <c r="J2821" s="126" t="str">
        <f>IF(B2821="","",_xlfn.XLOOKUP(N2821,#REF!,冷暖工资表!B:B))</f>
        <v/>
      </c>
      <c r="K2821" s="126" t="str">
        <f t="shared" si="264"/>
        <v/>
      </c>
      <c r="L2821" s="126" t="str">
        <f t="shared" si="265"/>
        <v/>
      </c>
      <c r="M2821" s="126" t="str">
        <f>IF(Q2821="","",_xlfn.XLOOKUP(Q2821,立项!W:W,立项!H:H))</f>
        <v/>
      </c>
      <c r="N2821" s="130" t="str">
        <f t="shared" si="266"/>
        <v/>
      </c>
      <c r="O2821" s="130" t="str">
        <f t="shared" si="267"/>
        <v/>
      </c>
      <c r="P2821" s="131" t="str">
        <f t="shared" si="268"/>
        <v/>
      </c>
      <c r="Q2821" s="135" t="str">
        <f t="shared" si="269"/>
        <v/>
      </c>
      <c r="R2821" s="103"/>
      <c r="S2821" s="102"/>
      <c r="T2821" s="102"/>
      <c r="U2821" s="102"/>
    </row>
    <row r="2822" s="93" customFormat="1" customHeight="1" spans="2:21">
      <c r="B2822" s="94"/>
      <c r="C2822" s="95"/>
      <c r="D2822" s="95"/>
      <c r="E2822" s="95"/>
      <c r="F2822" s="96"/>
      <c r="G2822" s="97"/>
      <c r="H2822" s="98"/>
      <c r="I2822" s="129" t="str">
        <f>IF(B2822="","",_xlfn.XLOOKUP(N2822,#REF!,#REF!))</f>
        <v/>
      </c>
      <c r="J2822" s="126" t="str">
        <f>IF(B2822="","",_xlfn.XLOOKUP(N2822,#REF!,冷暖工资表!B:B))</f>
        <v/>
      </c>
      <c r="K2822" s="126" t="str">
        <f t="shared" si="264"/>
        <v/>
      </c>
      <c r="L2822" s="126" t="str">
        <f t="shared" si="265"/>
        <v/>
      </c>
      <c r="M2822" s="126" t="str">
        <f>IF(Q2822="","",_xlfn.XLOOKUP(Q2822,立项!W:W,立项!H:H))</f>
        <v/>
      </c>
      <c r="N2822" s="130" t="str">
        <f t="shared" si="266"/>
        <v/>
      </c>
      <c r="O2822" s="130" t="str">
        <f t="shared" si="267"/>
        <v/>
      </c>
      <c r="P2822" s="131" t="str">
        <f t="shared" si="268"/>
        <v/>
      </c>
      <c r="Q2822" s="135" t="str">
        <f t="shared" si="269"/>
        <v/>
      </c>
      <c r="R2822" s="103"/>
      <c r="S2822" s="102"/>
      <c r="T2822" s="102"/>
      <c r="U2822" s="102"/>
    </row>
    <row r="2823" s="93" customFormat="1" customHeight="1" spans="2:21">
      <c r="B2823" s="94"/>
      <c r="C2823" s="95"/>
      <c r="D2823" s="95"/>
      <c r="E2823" s="95"/>
      <c r="F2823" s="96"/>
      <c r="G2823" s="97"/>
      <c r="H2823" s="98"/>
      <c r="I2823" s="129" t="str">
        <f>IF(B2823="","",_xlfn.XLOOKUP(N2823,#REF!,#REF!))</f>
        <v/>
      </c>
      <c r="J2823" s="126" t="str">
        <f>IF(B2823="","",_xlfn.XLOOKUP(N2823,#REF!,冷暖工资表!B:B))</f>
        <v/>
      </c>
      <c r="K2823" s="126" t="str">
        <f t="shared" si="264"/>
        <v/>
      </c>
      <c r="L2823" s="126" t="str">
        <f t="shared" si="265"/>
        <v/>
      </c>
      <c r="M2823" s="126" t="str">
        <f>IF(Q2823="","",_xlfn.XLOOKUP(Q2823,立项!W:W,立项!H:H))</f>
        <v/>
      </c>
      <c r="N2823" s="130" t="str">
        <f t="shared" si="266"/>
        <v/>
      </c>
      <c r="O2823" s="130" t="str">
        <f t="shared" si="267"/>
        <v/>
      </c>
      <c r="P2823" s="131" t="str">
        <f t="shared" si="268"/>
        <v/>
      </c>
      <c r="Q2823" s="135" t="str">
        <f t="shared" si="269"/>
        <v/>
      </c>
      <c r="R2823" s="103"/>
      <c r="S2823" s="102"/>
      <c r="T2823" s="102"/>
      <c r="U2823" s="102"/>
    </row>
    <row r="2824" s="93" customFormat="1" customHeight="1" spans="2:21">
      <c r="B2824" s="94"/>
      <c r="C2824" s="95"/>
      <c r="D2824" s="95"/>
      <c r="E2824" s="95"/>
      <c r="F2824" s="96"/>
      <c r="G2824" s="97"/>
      <c r="H2824" s="98"/>
      <c r="I2824" s="129" t="str">
        <f>IF(B2824="","",_xlfn.XLOOKUP(N2824,#REF!,#REF!))</f>
        <v/>
      </c>
      <c r="J2824" s="126" t="str">
        <f>IF(B2824="","",_xlfn.XLOOKUP(N2824,#REF!,冷暖工资表!B:B))</f>
        <v/>
      </c>
      <c r="K2824" s="126" t="str">
        <f t="shared" si="264"/>
        <v/>
      </c>
      <c r="L2824" s="126" t="str">
        <f t="shared" si="265"/>
        <v/>
      </c>
      <c r="M2824" s="126" t="str">
        <f>IF(Q2824="","",_xlfn.XLOOKUP(Q2824,立项!W:W,立项!H:H))</f>
        <v/>
      </c>
      <c r="N2824" s="130" t="str">
        <f t="shared" si="266"/>
        <v/>
      </c>
      <c r="O2824" s="130" t="str">
        <f t="shared" si="267"/>
        <v/>
      </c>
      <c r="P2824" s="131" t="str">
        <f t="shared" si="268"/>
        <v/>
      </c>
      <c r="Q2824" s="135" t="str">
        <f t="shared" si="269"/>
        <v/>
      </c>
      <c r="R2824" s="103"/>
      <c r="S2824" s="102"/>
      <c r="T2824" s="102"/>
      <c r="U2824" s="102"/>
    </row>
    <row r="2825" s="93" customFormat="1" customHeight="1" spans="2:21">
      <c r="B2825" s="94"/>
      <c r="C2825" s="95"/>
      <c r="D2825" s="95"/>
      <c r="E2825" s="95"/>
      <c r="F2825" s="96"/>
      <c r="G2825" s="97"/>
      <c r="H2825" s="98"/>
      <c r="I2825" s="129" t="str">
        <f>IF(B2825="","",_xlfn.XLOOKUP(N2825,#REF!,#REF!))</f>
        <v/>
      </c>
      <c r="J2825" s="126" t="str">
        <f>IF(B2825="","",_xlfn.XLOOKUP(N2825,#REF!,冷暖工资表!B:B))</f>
        <v/>
      </c>
      <c r="K2825" s="126" t="str">
        <f t="shared" si="264"/>
        <v/>
      </c>
      <c r="L2825" s="126" t="str">
        <f t="shared" si="265"/>
        <v/>
      </c>
      <c r="M2825" s="126" t="str">
        <f>IF(Q2825="","",_xlfn.XLOOKUP(Q2825,立项!W:W,立项!H:H))</f>
        <v/>
      </c>
      <c r="N2825" s="130" t="str">
        <f t="shared" si="266"/>
        <v/>
      </c>
      <c r="O2825" s="130" t="str">
        <f t="shared" si="267"/>
        <v/>
      </c>
      <c r="P2825" s="131" t="str">
        <f t="shared" si="268"/>
        <v/>
      </c>
      <c r="Q2825" s="135" t="str">
        <f t="shared" si="269"/>
        <v/>
      </c>
      <c r="R2825" s="103"/>
      <c r="S2825" s="102"/>
      <c r="T2825" s="102"/>
      <c r="U2825" s="102"/>
    </row>
    <row r="2826" s="93" customFormat="1" customHeight="1" spans="2:21">
      <c r="B2826" s="94"/>
      <c r="C2826" s="95"/>
      <c r="D2826" s="95"/>
      <c r="E2826" s="95"/>
      <c r="F2826" s="96"/>
      <c r="G2826" s="97"/>
      <c r="H2826" s="98"/>
      <c r="I2826" s="129" t="str">
        <f>IF(B2826="","",_xlfn.XLOOKUP(N2826,#REF!,#REF!))</f>
        <v/>
      </c>
      <c r="J2826" s="126" t="str">
        <f>IF(B2826="","",_xlfn.XLOOKUP(N2826,#REF!,冷暖工资表!B:B))</f>
        <v/>
      </c>
      <c r="K2826" s="126" t="str">
        <f t="shared" si="264"/>
        <v/>
      </c>
      <c r="L2826" s="126" t="str">
        <f t="shared" si="265"/>
        <v/>
      </c>
      <c r="M2826" s="126" t="str">
        <f>IF(Q2826="","",_xlfn.XLOOKUP(Q2826,立项!W:W,立项!H:H))</f>
        <v/>
      </c>
      <c r="N2826" s="130" t="str">
        <f t="shared" si="266"/>
        <v/>
      </c>
      <c r="O2826" s="130" t="str">
        <f t="shared" si="267"/>
        <v/>
      </c>
      <c r="P2826" s="131" t="str">
        <f t="shared" si="268"/>
        <v/>
      </c>
      <c r="Q2826" s="135" t="str">
        <f t="shared" si="269"/>
        <v/>
      </c>
      <c r="R2826" s="103"/>
      <c r="S2826" s="102"/>
      <c r="T2826" s="102"/>
      <c r="U2826" s="102"/>
    </row>
    <row r="2827" s="93" customFormat="1" customHeight="1" spans="2:21">
      <c r="B2827" s="94"/>
      <c r="C2827" s="95"/>
      <c r="D2827" s="95"/>
      <c r="E2827" s="95"/>
      <c r="F2827" s="96"/>
      <c r="G2827" s="97"/>
      <c r="H2827" s="98"/>
      <c r="I2827" s="129" t="str">
        <f>IF(B2827="","",_xlfn.XLOOKUP(N2827,#REF!,#REF!))</f>
        <v/>
      </c>
      <c r="J2827" s="126" t="str">
        <f>IF(B2827="","",_xlfn.XLOOKUP(N2827,#REF!,冷暖工资表!B:B))</f>
        <v/>
      </c>
      <c r="K2827" s="126" t="str">
        <f t="shared" si="264"/>
        <v/>
      </c>
      <c r="L2827" s="126" t="str">
        <f t="shared" si="265"/>
        <v/>
      </c>
      <c r="M2827" s="126" t="str">
        <f>IF(Q2827="","",_xlfn.XLOOKUP(Q2827,立项!W:W,立项!H:H))</f>
        <v/>
      </c>
      <c r="N2827" s="130" t="str">
        <f t="shared" si="266"/>
        <v/>
      </c>
      <c r="O2827" s="130" t="str">
        <f t="shared" si="267"/>
        <v/>
      </c>
      <c r="P2827" s="131" t="str">
        <f t="shared" si="268"/>
        <v/>
      </c>
      <c r="Q2827" s="135" t="str">
        <f t="shared" si="269"/>
        <v/>
      </c>
      <c r="R2827" s="103"/>
      <c r="S2827" s="102"/>
      <c r="T2827" s="102"/>
      <c r="U2827" s="102"/>
    </row>
    <row r="2828" s="93" customFormat="1" customHeight="1" spans="2:21">
      <c r="B2828" s="94"/>
      <c r="C2828" s="95"/>
      <c r="D2828" s="95"/>
      <c r="E2828" s="95"/>
      <c r="F2828" s="96"/>
      <c r="G2828" s="97"/>
      <c r="H2828" s="98"/>
      <c r="I2828" s="129" t="str">
        <f>IF(B2828="","",_xlfn.XLOOKUP(N2828,#REF!,#REF!))</f>
        <v/>
      </c>
      <c r="J2828" s="126" t="str">
        <f>IF(B2828="","",_xlfn.XLOOKUP(N2828,#REF!,冷暖工资表!B:B))</f>
        <v/>
      </c>
      <c r="K2828" s="126" t="str">
        <f t="shared" si="264"/>
        <v/>
      </c>
      <c r="L2828" s="126" t="str">
        <f t="shared" si="265"/>
        <v/>
      </c>
      <c r="M2828" s="126" t="str">
        <f>IF(Q2828="","",_xlfn.XLOOKUP(Q2828,立项!W:W,立项!H:H))</f>
        <v/>
      </c>
      <c r="N2828" s="130" t="str">
        <f t="shared" si="266"/>
        <v/>
      </c>
      <c r="O2828" s="130" t="str">
        <f t="shared" si="267"/>
        <v/>
      </c>
      <c r="P2828" s="131" t="str">
        <f t="shared" si="268"/>
        <v/>
      </c>
      <c r="Q2828" s="135" t="str">
        <f t="shared" si="269"/>
        <v/>
      </c>
      <c r="R2828" s="103"/>
      <c r="S2828" s="102"/>
      <c r="T2828" s="102"/>
      <c r="U2828" s="102"/>
    </row>
    <row r="2829" s="93" customFormat="1" customHeight="1" spans="2:21">
      <c r="B2829" s="94"/>
      <c r="C2829" s="95"/>
      <c r="D2829" s="95"/>
      <c r="E2829" s="95"/>
      <c r="F2829" s="96"/>
      <c r="G2829" s="97"/>
      <c r="H2829" s="98"/>
      <c r="I2829" s="129" t="str">
        <f>IF(B2829="","",_xlfn.XLOOKUP(N2829,#REF!,#REF!))</f>
        <v/>
      </c>
      <c r="J2829" s="126" t="str">
        <f>IF(B2829="","",_xlfn.XLOOKUP(N2829,#REF!,冷暖工资表!B:B))</f>
        <v/>
      </c>
      <c r="K2829" s="126" t="str">
        <f t="shared" si="264"/>
        <v/>
      </c>
      <c r="L2829" s="126" t="str">
        <f t="shared" si="265"/>
        <v/>
      </c>
      <c r="M2829" s="126" t="str">
        <f>IF(Q2829="","",_xlfn.XLOOKUP(Q2829,立项!W:W,立项!H:H))</f>
        <v/>
      </c>
      <c r="N2829" s="130" t="str">
        <f t="shared" si="266"/>
        <v/>
      </c>
      <c r="O2829" s="130" t="str">
        <f t="shared" si="267"/>
        <v/>
      </c>
      <c r="P2829" s="131" t="str">
        <f t="shared" si="268"/>
        <v/>
      </c>
      <c r="Q2829" s="135" t="str">
        <f t="shared" si="269"/>
        <v/>
      </c>
      <c r="R2829" s="103"/>
      <c r="S2829" s="102"/>
      <c r="T2829" s="102"/>
      <c r="U2829" s="102"/>
    </row>
    <row r="2830" s="93" customFormat="1" customHeight="1" spans="2:21">
      <c r="B2830" s="94"/>
      <c r="C2830" s="95"/>
      <c r="D2830" s="95"/>
      <c r="E2830" s="95"/>
      <c r="F2830" s="96"/>
      <c r="G2830" s="97"/>
      <c r="H2830" s="98"/>
      <c r="I2830" s="129" t="str">
        <f>IF(B2830="","",_xlfn.XLOOKUP(N2830,#REF!,#REF!))</f>
        <v/>
      </c>
      <c r="J2830" s="126" t="str">
        <f>IF(B2830="","",_xlfn.XLOOKUP(N2830,#REF!,冷暖工资表!B:B))</f>
        <v/>
      </c>
      <c r="K2830" s="126" t="str">
        <f t="shared" si="264"/>
        <v/>
      </c>
      <c r="L2830" s="126" t="str">
        <f t="shared" si="265"/>
        <v/>
      </c>
      <c r="M2830" s="126" t="str">
        <f>IF(Q2830="","",_xlfn.XLOOKUP(Q2830,立项!W:W,立项!H:H))</f>
        <v/>
      </c>
      <c r="N2830" s="130" t="str">
        <f t="shared" si="266"/>
        <v/>
      </c>
      <c r="O2830" s="130" t="str">
        <f t="shared" si="267"/>
        <v/>
      </c>
      <c r="P2830" s="131" t="str">
        <f t="shared" si="268"/>
        <v/>
      </c>
      <c r="Q2830" s="135" t="str">
        <f t="shared" si="269"/>
        <v/>
      </c>
      <c r="R2830" s="103"/>
      <c r="S2830" s="102"/>
      <c r="T2830" s="102"/>
      <c r="U2830" s="102"/>
    </row>
    <row r="2831" s="93" customFormat="1" customHeight="1" spans="2:21">
      <c r="B2831" s="94"/>
      <c r="C2831" s="95"/>
      <c r="D2831" s="95"/>
      <c r="E2831" s="95"/>
      <c r="F2831" s="96"/>
      <c r="G2831" s="97"/>
      <c r="H2831" s="98"/>
      <c r="I2831" s="129" t="str">
        <f>IF(B2831="","",_xlfn.XLOOKUP(N2831,#REF!,#REF!))</f>
        <v/>
      </c>
      <c r="J2831" s="126" t="str">
        <f>IF(B2831="","",_xlfn.XLOOKUP(N2831,#REF!,冷暖工资表!B:B))</f>
        <v/>
      </c>
      <c r="K2831" s="126" t="str">
        <f t="shared" si="264"/>
        <v/>
      </c>
      <c r="L2831" s="126" t="str">
        <f t="shared" si="265"/>
        <v/>
      </c>
      <c r="M2831" s="126" t="str">
        <f>IF(Q2831="","",_xlfn.XLOOKUP(Q2831,立项!W:W,立项!H:H))</f>
        <v/>
      </c>
      <c r="N2831" s="130" t="str">
        <f t="shared" si="266"/>
        <v/>
      </c>
      <c r="O2831" s="130" t="str">
        <f t="shared" si="267"/>
        <v/>
      </c>
      <c r="P2831" s="131" t="str">
        <f t="shared" si="268"/>
        <v/>
      </c>
      <c r="Q2831" s="135" t="str">
        <f t="shared" si="269"/>
        <v/>
      </c>
      <c r="R2831" s="103"/>
      <c r="S2831" s="102"/>
      <c r="T2831" s="102"/>
      <c r="U2831" s="102"/>
    </row>
    <row r="2832" s="93" customFormat="1" customHeight="1" spans="2:21">
      <c r="B2832" s="94"/>
      <c r="C2832" s="95"/>
      <c r="D2832" s="95"/>
      <c r="E2832" s="95"/>
      <c r="F2832" s="96"/>
      <c r="G2832" s="97"/>
      <c r="H2832" s="98"/>
      <c r="I2832" s="129" t="str">
        <f>IF(B2832="","",_xlfn.XLOOKUP(N2832,#REF!,#REF!))</f>
        <v/>
      </c>
      <c r="J2832" s="126" t="str">
        <f>IF(B2832="","",_xlfn.XLOOKUP(N2832,#REF!,冷暖工资表!B:B))</f>
        <v/>
      </c>
      <c r="K2832" s="126" t="str">
        <f t="shared" si="264"/>
        <v/>
      </c>
      <c r="L2832" s="126" t="str">
        <f t="shared" si="265"/>
        <v/>
      </c>
      <c r="M2832" s="126" t="str">
        <f>IF(Q2832="","",_xlfn.XLOOKUP(Q2832,立项!W:W,立项!H:H))</f>
        <v/>
      </c>
      <c r="N2832" s="130" t="str">
        <f t="shared" si="266"/>
        <v/>
      </c>
      <c r="O2832" s="130" t="str">
        <f t="shared" si="267"/>
        <v/>
      </c>
      <c r="P2832" s="131" t="str">
        <f t="shared" si="268"/>
        <v/>
      </c>
      <c r="Q2832" s="135" t="str">
        <f t="shared" si="269"/>
        <v/>
      </c>
      <c r="R2832" s="103"/>
      <c r="S2832" s="102"/>
      <c r="T2832" s="102"/>
      <c r="U2832" s="102"/>
    </row>
    <row r="2833" s="93" customFormat="1" customHeight="1" spans="2:21">
      <c r="B2833" s="94"/>
      <c r="C2833" s="95"/>
      <c r="D2833" s="95"/>
      <c r="E2833" s="95"/>
      <c r="F2833" s="96"/>
      <c r="G2833" s="97"/>
      <c r="H2833" s="98"/>
      <c r="I2833" s="129" t="str">
        <f>IF(B2833="","",_xlfn.XLOOKUP(N2833,#REF!,#REF!))</f>
        <v/>
      </c>
      <c r="J2833" s="126" t="str">
        <f>IF(B2833="","",_xlfn.XLOOKUP(N2833,#REF!,冷暖工资表!B:B))</f>
        <v/>
      </c>
      <c r="K2833" s="126" t="str">
        <f t="shared" si="264"/>
        <v/>
      </c>
      <c r="L2833" s="126" t="str">
        <f t="shared" si="265"/>
        <v/>
      </c>
      <c r="M2833" s="126" t="str">
        <f>IF(Q2833="","",_xlfn.XLOOKUP(Q2833,立项!W:W,立项!H:H))</f>
        <v/>
      </c>
      <c r="N2833" s="130" t="str">
        <f t="shared" si="266"/>
        <v/>
      </c>
      <c r="O2833" s="130" t="str">
        <f t="shared" si="267"/>
        <v/>
      </c>
      <c r="P2833" s="131" t="str">
        <f t="shared" si="268"/>
        <v/>
      </c>
      <c r="Q2833" s="135" t="str">
        <f t="shared" si="269"/>
        <v/>
      </c>
      <c r="R2833" s="103"/>
      <c r="S2833" s="102"/>
      <c r="T2833" s="102"/>
      <c r="U2833" s="102"/>
    </row>
    <row r="2834" s="93" customFormat="1" customHeight="1" spans="2:21">
      <c r="B2834" s="94"/>
      <c r="C2834" s="95"/>
      <c r="D2834" s="95"/>
      <c r="E2834" s="95"/>
      <c r="F2834" s="96"/>
      <c r="G2834" s="97"/>
      <c r="H2834" s="98"/>
      <c r="I2834" s="129" t="str">
        <f>IF(B2834="","",_xlfn.XLOOKUP(N2834,#REF!,#REF!))</f>
        <v/>
      </c>
      <c r="J2834" s="126" t="str">
        <f>IF(B2834="","",_xlfn.XLOOKUP(N2834,#REF!,冷暖工资表!B:B))</f>
        <v/>
      </c>
      <c r="K2834" s="126" t="str">
        <f t="shared" si="264"/>
        <v/>
      </c>
      <c r="L2834" s="126" t="str">
        <f t="shared" si="265"/>
        <v/>
      </c>
      <c r="M2834" s="126" t="str">
        <f>IF(Q2834="","",_xlfn.XLOOKUP(Q2834,立项!W:W,立项!H:H))</f>
        <v/>
      </c>
      <c r="N2834" s="130" t="str">
        <f t="shared" si="266"/>
        <v/>
      </c>
      <c r="O2834" s="130" t="str">
        <f t="shared" si="267"/>
        <v/>
      </c>
      <c r="P2834" s="131" t="str">
        <f t="shared" si="268"/>
        <v/>
      </c>
      <c r="Q2834" s="135" t="str">
        <f t="shared" si="269"/>
        <v/>
      </c>
      <c r="R2834" s="103"/>
      <c r="S2834" s="102"/>
      <c r="T2834" s="102"/>
      <c r="U2834" s="102"/>
    </row>
    <row r="2835" s="93" customFormat="1" customHeight="1" spans="2:21">
      <c r="B2835" s="94"/>
      <c r="C2835" s="95"/>
      <c r="D2835" s="95"/>
      <c r="E2835" s="95"/>
      <c r="F2835" s="96"/>
      <c r="G2835" s="97"/>
      <c r="H2835" s="98"/>
      <c r="I2835" s="129" t="str">
        <f>IF(B2835="","",_xlfn.XLOOKUP(N2835,#REF!,#REF!))</f>
        <v/>
      </c>
      <c r="J2835" s="126" t="str">
        <f>IF(B2835="","",_xlfn.XLOOKUP(N2835,#REF!,冷暖工资表!B:B))</f>
        <v/>
      </c>
      <c r="K2835" s="126" t="str">
        <f t="shared" si="264"/>
        <v/>
      </c>
      <c r="L2835" s="126" t="str">
        <f t="shared" si="265"/>
        <v/>
      </c>
      <c r="M2835" s="126" t="str">
        <f>IF(Q2835="","",_xlfn.XLOOKUP(Q2835,立项!W:W,立项!H:H))</f>
        <v/>
      </c>
      <c r="N2835" s="130" t="str">
        <f t="shared" si="266"/>
        <v/>
      </c>
      <c r="O2835" s="130" t="str">
        <f t="shared" si="267"/>
        <v/>
      </c>
      <c r="P2835" s="131" t="str">
        <f t="shared" si="268"/>
        <v/>
      </c>
      <c r="Q2835" s="135" t="str">
        <f t="shared" si="269"/>
        <v/>
      </c>
      <c r="R2835" s="103"/>
      <c r="S2835" s="102"/>
      <c r="T2835" s="102"/>
      <c r="U2835" s="102"/>
    </row>
    <row r="2836" s="93" customFormat="1" customHeight="1" spans="2:21">
      <c r="B2836" s="94"/>
      <c r="C2836" s="95"/>
      <c r="D2836" s="95"/>
      <c r="E2836" s="95"/>
      <c r="F2836" s="96"/>
      <c r="G2836" s="97"/>
      <c r="H2836" s="98"/>
      <c r="I2836" s="129" t="str">
        <f>IF(B2836="","",_xlfn.XLOOKUP(N2836,#REF!,#REF!))</f>
        <v/>
      </c>
      <c r="J2836" s="126" t="str">
        <f>IF(B2836="","",_xlfn.XLOOKUP(N2836,#REF!,冷暖工资表!B:B))</f>
        <v/>
      </c>
      <c r="K2836" s="126" t="str">
        <f t="shared" si="264"/>
        <v/>
      </c>
      <c r="L2836" s="126" t="str">
        <f t="shared" si="265"/>
        <v/>
      </c>
      <c r="M2836" s="126" t="str">
        <f>IF(Q2836="","",_xlfn.XLOOKUP(Q2836,立项!W:W,立项!H:H))</f>
        <v/>
      </c>
      <c r="N2836" s="130" t="str">
        <f t="shared" si="266"/>
        <v/>
      </c>
      <c r="O2836" s="130" t="str">
        <f t="shared" si="267"/>
        <v/>
      </c>
      <c r="P2836" s="131" t="str">
        <f t="shared" si="268"/>
        <v/>
      </c>
      <c r="Q2836" s="135" t="str">
        <f t="shared" si="269"/>
        <v/>
      </c>
      <c r="R2836" s="103"/>
      <c r="S2836" s="102"/>
      <c r="T2836" s="102"/>
      <c r="U2836" s="102"/>
    </row>
    <row r="2837" s="93" customFormat="1" customHeight="1" spans="2:21">
      <c r="B2837" s="94"/>
      <c r="C2837" s="95"/>
      <c r="D2837" s="95"/>
      <c r="E2837" s="95"/>
      <c r="F2837" s="96"/>
      <c r="G2837" s="97"/>
      <c r="H2837" s="98"/>
      <c r="I2837" s="129" t="str">
        <f>IF(B2837="","",_xlfn.XLOOKUP(N2837,#REF!,#REF!))</f>
        <v/>
      </c>
      <c r="J2837" s="126" t="str">
        <f>IF(B2837="","",_xlfn.XLOOKUP(N2837,#REF!,冷暖工资表!B:B))</f>
        <v/>
      </c>
      <c r="K2837" s="126" t="str">
        <f t="shared" si="264"/>
        <v/>
      </c>
      <c r="L2837" s="126" t="str">
        <f t="shared" si="265"/>
        <v/>
      </c>
      <c r="M2837" s="126" t="str">
        <f>IF(Q2837="","",_xlfn.XLOOKUP(Q2837,立项!W:W,立项!H:H))</f>
        <v/>
      </c>
      <c r="N2837" s="130" t="str">
        <f t="shared" si="266"/>
        <v/>
      </c>
      <c r="O2837" s="130" t="str">
        <f t="shared" si="267"/>
        <v/>
      </c>
      <c r="P2837" s="131" t="str">
        <f t="shared" si="268"/>
        <v/>
      </c>
      <c r="Q2837" s="135" t="str">
        <f t="shared" si="269"/>
        <v/>
      </c>
      <c r="R2837" s="103"/>
      <c r="S2837" s="102"/>
      <c r="T2837" s="102"/>
      <c r="U2837" s="102"/>
    </row>
    <row r="2838" s="93" customFormat="1" customHeight="1" spans="2:21">
      <c r="B2838" s="94"/>
      <c r="C2838" s="95"/>
      <c r="D2838" s="95"/>
      <c r="E2838" s="95"/>
      <c r="F2838" s="96"/>
      <c r="G2838" s="97"/>
      <c r="H2838" s="98"/>
      <c r="I2838" s="129" t="str">
        <f>IF(B2838="","",_xlfn.XLOOKUP(N2838,#REF!,#REF!))</f>
        <v/>
      </c>
      <c r="J2838" s="126" t="str">
        <f>IF(B2838="","",_xlfn.XLOOKUP(N2838,#REF!,冷暖工资表!B:B))</f>
        <v/>
      </c>
      <c r="K2838" s="126" t="str">
        <f t="shared" si="264"/>
        <v/>
      </c>
      <c r="L2838" s="126" t="str">
        <f t="shared" si="265"/>
        <v/>
      </c>
      <c r="M2838" s="126" t="str">
        <f>IF(Q2838="","",_xlfn.XLOOKUP(Q2838,立项!W:W,立项!H:H))</f>
        <v/>
      </c>
      <c r="N2838" s="130" t="str">
        <f t="shared" si="266"/>
        <v/>
      </c>
      <c r="O2838" s="130" t="str">
        <f t="shared" si="267"/>
        <v/>
      </c>
      <c r="P2838" s="131" t="str">
        <f t="shared" si="268"/>
        <v/>
      </c>
      <c r="Q2838" s="135" t="str">
        <f t="shared" si="269"/>
        <v/>
      </c>
      <c r="R2838" s="103"/>
      <c r="S2838" s="102"/>
      <c r="T2838" s="102"/>
      <c r="U2838" s="102"/>
    </row>
    <row r="2839" s="93" customFormat="1" customHeight="1" spans="2:21">
      <c r="B2839" s="94"/>
      <c r="C2839" s="95"/>
      <c r="D2839" s="95"/>
      <c r="E2839" s="95"/>
      <c r="F2839" s="96"/>
      <c r="G2839" s="97"/>
      <c r="H2839" s="98"/>
      <c r="I2839" s="129" t="str">
        <f>IF(B2839="","",_xlfn.XLOOKUP(N2839,#REF!,#REF!))</f>
        <v/>
      </c>
      <c r="J2839" s="126" t="str">
        <f>IF(B2839="","",_xlfn.XLOOKUP(N2839,#REF!,冷暖工资表!B:B))</f>
        <v/>
      </c>
      <c r="K2839" s="126" t="str">
        <f t="shared" si="264"/>
        <v/>
      </c>
      <c r="L2839" s="126" t="str">
        <f t="shared" si="265"/>
        <v/>
      </c>
      <c r="M2839" s="126" t="str">
        <f>IF(Q2839="","",_xlfn.XLOOKUP(Q2839,立项!W:W,立项!H:H))</f>
        <v/>
      </c>
      <c r="N2839" s="130" t="str">
        <f t="shared" si="266"/>
        <v/>
      </c>
      <c r="O2839" s="130" t="str">
        <f t="shared" si="267"/>
        <v/>
      </c>
      <c r="P2839" s="131" t="str">
        <f t="shared" si="268"/>
        <v/>
      </c>
      <c r="Q2839" s="135" t="str">
        <f t="shared" si="269"/>
        <v/>
      </c>
      <c r="R2839" s="103"/>
      <c r="S2839" s="102"/>
      <c r="T2839" s="102"/>
      <c r="U2839" s="102"/>
    </row>
    <row r="2840" s="93" customFormat="1" customHeight="1" spans="2:21">
      <c r="B2840" s="94"/>
      <c r="C2840" s="95"/>
      <c r="D2840" s="95"/>
      <c r="E2840" s="95"/>
      <c r="F2840" s="96"/>
      <c r="G2840" s="97"/>
      <c r="H2840" s="98"/>
      <c r="I2840" s="129" t="str">
        <f>IF(B2840="","",_xlfn.XLOOKUP(N2840,#REF!,#REF!))</f>
        <v/>
      </c>
      <c r="J2840" s="126" t="str">
        <f>IF(B2840="","",_xlfn.XLOOKUP(N2840,#REF!,冷暖工资表!B:B))</f>
        <v/>
      </c>
      <c r="K2840" s="126" t="str">
        <f t="shared" si="264"/>
        <v/>
      </c>
      <c r="L2840" s="126" t="str">
        <f t="shared" si="265"/>
        <v/>
      </c>
      <c r="M2840" s="126" t="str">
        <f>IF(Q2840="","",_xlfn.XLOOKUP(Q2840,立项!W:W,立项!H:H))</f>
        <v/>
      </c>
      <c r="N2840" s="130" t="str">
        <f t="shared" si="266"/>
        <v/>
      </c>
      <c r="O2840" s="130" t="str">
        <f t="shared" si="267"/>
        <v/>
      </c>
      <c r="P2840" s="131" t="str">
        <f t="shared" si="268"/>
        <v/>
      </c>
      <c r="Q2840" s="135" t="str">
        <f t="shared" si="269"/>
        <v/>
      </c>
      <c r="R2840" s="103"/>
      <c r="S2840" s="102"/>
      <c r="T2840" s="102"/>
      <c r="U2840" s="102"/>
    </row>
    <row r="2841" s="93" customFormat="1" customHeight="1" spans="2:21">
      <c r="B2841" s="94"/>
      <c r="C2841" s="95"/>
      <c r="D2841" s="95"/>
      <c r="E2841" s="95"/>
      <c r="F2841" s="96"/>
      <c r="G2841" s="97"/>
      <c r="H2841" s="98"/>
      <c r="I2841" s="129" t="str">
        <f>IF(B2841="","",_xlfn.XLOOKUP(N2841,#REF!,#REF!))</f>
        <v/>
      </c>
      <c r="J2841" s="126" t="str">
        <f>IF(B2841="","",_xlfn.XLOOKUP(N2841,#REF!,冷暖工资表!B:B))</f>
        <v/>
      </c>
      <c r="K2841" s="126" t="str">
        <f t="shared" si="264"/>
        <v/>
      </c>
      <c r="L2841" s="126" t="str">
        <f t="shared" si="265"/>
        <v/>
      </c>
      <c r="M2841" s="126" t="str">
        <f>IF(Q2841="","",_xlfn.XLOOKUP(Q2841,立项!W:W,立项!H:H))</f>
        <v/>
      </c>
      <c r="N2841" s="130" t="str">
        <f t="shared" si="266"/>
        <v/>
      </c>
      <c r="O2841" s="130" t="str">
        <f t="shared" si="267"/>
        <v/>
      </c>
      <c r="P2841" s="131" t="str">
        <f t="shared" si="268"/>
        <v/>
      </c>
      <c r="Q2841" s="135" t="str">
        <f t="shared" si="269"/>
        <v/>
      </c>
      <c r="R2841" s="103"/>
      <c r="S2841" s="102"/>
      <c r="T2841" s="102"/>
      <c r="U2841" s="102"/>
    </row>
    <row r="2842" s="93" customFormat="1" customHeight="1" spans="2:21">
      <c r="B2842" s="94"/>
      <c r="C2842" s="95"/>
      <c r="D2842" s="95"/>
      <c r="E2842" s="95"/>
      <c r="F2842" s="96"/>
      <c r="G2842" s="97"/>
      <c r="H2842" s="98"/>
      <c r="I2842" s="129" t="str">
        <f>IF(B2842="","",_xlfn.XLOOKUP(N2842,#REF!,#REF!))</f>
        <v/>
      </c>
      <c r="J2842" s="126" t="str">
        <f>IF(B2842="","",_xlfn.XLOOKUP(N2842,#REF!,冷暖工资表!B:B))</f>
        <v/>
      </c>
      <c r="K2842" s="126" t="str">
        <f t="shared" si="264"/>
        <v/>
      </c>
      <c r="L2842" s="126" t="str">
        <f t="shared" si="265"/>
        <v/>
      </c>
      <c r="M2842" s="126" t="str">
        <f>IF(Q2842="","",_xlfn.XLOOKUP(Q2842,立项!W:W,立项!H:H))</f>
        <v/>
      </c>
      <c r="N2842" s="130" t="str">
        <f t="shared" si="266"/>
        <v/>
      </c>
      <c r="O2842" s="130" t="str">
        <f t="shared" si="267"/>
        <v/>
      </c>
      <c r="P2842" s="131" t="str">
        <f t="shared" si="268"/>
        <v/>
      </c>
      <c r="Q2842" s="135" t="str">
        <f t="shared" si="269"/>
        <v/>
      </c>
      <c r="R2842" s="103"/>
      <c r="S2842" s="102"/>
      <c r="T2842" s="102"/>
      <c r="U2842" s="102"/>
    </row>
    <row r="2843" s="93" customFormat="1" customHeight="1" spans="2:21">
      <c r="B2843" s="94"/>
      <c r="C2843" s="95"/>
      <c r="D2843" s="95"/>
      <c r="E2843" s="95"/>
      <c r="F2843" s="96"/>
      <c r="G2843" s="97"/>
      <c r="H2843" s="98"/>
      <c r="I2843" s="129" t="str">
        <f>IF(B2843="","",_xlfn.XLOOKUP(N2843,#REF!,#REF!))</f>
        <v/>
      </c>
      <c r="J2843" s="126" t="str">
        <f>IF(B2843="","",_xlfn.XLOOKUP(N2843,#REF!,冷暖工资表!B:B))</f>
        <v/>
      </c>
      <c r="K2843" s="126" t="str">
        <f t="shared" si="264"/>
        <v/>
      </c>
      <c r="L2843" s="126" t="str">
        <f t="shared" si="265"/>
        <v/>
      </c>
      <c r="M2843" s="126" t="str">
        <f>IF(Q2843="","",_xlfn.XLOOKUP(Q2843,立项!W:W,立项!H:H))</f>
        <v/>
      </c>
      <c r="N2843" s="130" t="str">
        <f t="shared" si="266"/>
        <v/>
      </c>
      <c r="O2843" s="130" t="str">
        <f t="shared" si="267"/>
        <v/>
      </c>
      <c r="P2843" s="131" t="str">
        <f t="shared" si="268"/>
        <v/>
      </c>
      <c r="Q2843" s="135" t="str">
        <f t="shared" si="269"/>
        <v/>
      </c>
      <c r="R2843" s="103"/>
      <c r="S2843" s="102"/>
      <c r="T2843" s="102"/>
      <c r="U2843" s="102"/>
    </row>
    <row r="2844" s="93" customFormat="1" customHeight="1" spans="2:21">
      <c r="B2844" s="94"/>
      <c r="C2844" s="95"/>
      <c r="D2844" s="95"/>
      <c r="E2844" s="95"/>
      <c r="F2844" s="96"/>
      <c r="G2844" s="97"/>
      <c r="H2844" s="98"/>
      <c r="I2844" s="129" t="str">
        <f>IF(B2844="","",_xlfn.XLOOKUP(N2844,#REF!,#REF!))</f>
        <v/>
      </c>
      <c r="J2844" s="126" t="str">
        <f>IF(B2844="","",_xlfn.XLOOKUP(N2844,#REF!,冷暖工资表!B:B))</f>
        <v/>
      </c>
      <c r="K2844" s="126" t="str">
        <f t="shared" si="264"/>
        <v/>
      </c>
      <c r="L2844" s="126" t="str">
        <f t="shared" si="265"/>
        <v/>
      </c>
      <c r="M2844" s="126" t="str">
        <f>IF(Q2844="","",_xlfn.XLOOKUP(Q2844,立项!W:W,立项!H:H))</f>
        <v/>
      </c>
      <c r="N2844" s="130" t="str">
        <f t="shared" si="266"/>
        <v/>
      </c>
      <c r="O2844" s="130" t="str">
        <f t="shared" si="267"/>
        <v/>
      </c>
      <c r="P2844" s="131" t="str">
        <f t="shared" si="268"/>
        <v/>
      </c>
      <c r="Q2844" s="135" t="str">
        <f t="shared" si="269"/>
        <v/>
      </c>
      <c r="R2844" s="103"/>
      <c r="S2844" s="102"/>
      <c r="T2844" s="102"/>
      <c r="U2844" s="102"/>
    </row>
    <row r="2845" s="93" customFormat="1" customHeight="1" spans="2:21">
      <c r="B2845" s="94"/>
      <c r="C2845" s="95"/>
      <c r="D2845" s="95"/>
      <c r="E2845" s="95"/>
      <c r="F2845" s="96"/>
      <c r="G2845" s="97"/>
      <c r="H2845" s="98"/>
      <c r="I2845" s="129" t="str">
        <f>IF(B2845="","",_xlfn.XLOOKUP(N2845,#REF!,#REF!))</f>
        <v/>
      </c>
      <c r="J2845" s="126" t="str">
        <f>IF(B2845="","",_xlfn.XLOOKUP(N2845,#REF!,冷暖工资表!B:B))</f>
        <v/>
      </c>
      <c r="K2845" s="126" t="str">
        <f t="shared" si="264"/>
        <v/>
      </c>
      <c r="L2845" s="126" t="str">
        <f t="shared" si="265"/>
        <v/>
      </c>
      <c r="M2845" s="126" t="str">
        <f>IF(Q2845="","",_xlfn.XLOOKUP(Q2845,立项!W:W,立项!H:H))</f>
        <v/>
      </c>
      <c r="N2845" s="130" t="str">
        <f t="shared" si="266"/>
        <v/>
      </c>
      <c r="O2845" s="130" t="str">
        <f t="shared" si="267"/>
        <v/>
      </c>
      <c r="P2845" s="131" t="str">
        <f t="shared" si="268"/>
        <v/>
      </c>
      <c r="Q2845" s="135" t="str">
        <f t="shared" si="269"/>
        <v/>
      </c>
      <c r="R2845" s="103"/>
      <c r="S2845" s="102"/>
      <c r="T2845" s="102"/>
      <c r="U2845" s="102"/>
    </row>
    <row r="2846" s="93" customFormat="1" customHeight="1" spans="2:21">
      <c r="B2846" s="94"/>
      <c r="C2846" s="95"/>
      <c r="D2846" s="95"/>
      <c r="E2846" s="95"/>
      <c r="F2846" s="96"/>
      <c r="G2846" s="97"/>
      <c r="H2846" s="98"/>
      <c r="I2846" s="129" t="str">
        <f>IF(B2846="","",_xlfn.XLOOKUP(N2846,#REF!,#REF!))</f>
        <v/>
      </c>
      <c r="J2846" s="126" t="str">
        <f>IF(B2846="","",_xlfn.XLOOKUP(N2846,#REF!,冷暖工资表!B:B))</f>
        <v/>
      </c>
      <c r="K2846" s="126" t="str">
        <f t="shared" si="264"/>
        <v/>
      </c>
      <c r="L2846" s="126" t="str">
        <f t="shared" si="265"/>
        <v/>
      </c>
      <c r="M2846" s="126" t="str">
        <f>IF(Q2846="","",_xlfn.XLOOKUP(Q2846,立项!W:W,立项!H:H))</f>
        <v/>
      </c>
      <c r="N2846" s="130" t="str">
        <f t="shared" si="266"/>
        <v/>
      </c>
      <c r="O2846" s="130" t="str">
        <f t="shared" si="267"/>
        <v/>
      </c>
      <c r="P2846" s="131" t="str">
        <f t="shared" si="268"/>
        <v/>
      </c>
      <c r="Q2846" s="135" t="str">
        <f t="shared" si="269"/>
        <v/>
      </c>
      <c r="R2846" s="103"/>
      <c r="S2846" s="102"/>
      <c r="T2846" s="102"/>
      <c r="U2846" s="102"/>
    </row>
    <row r="2847" s="93" customFormat="1" customHeight="1" spans="2:21">
      <c r="B2847" s="94"/>
      <c r="C2847" s="95"/>
      <c r="D2847" s="95"/>
      <c r="E2847" s="95"/>
      <c r="F2847" s="96"/>
      <c r="G2847" s="97"/>
      <c r="H2847" s="98"/>
      <c r="I2847" s="129" t="str">
        <f>IF(B2847="","",_xlfn.XLOOKUP(N2847,#REF!,#REF!))</f>
        <v/>
      </c>
      <c r="J2847" s="126" t="str">
        <f>IF(B2847="","",_xlfn.XLOOKUP(N2847,#REF!,冷暖工资表!B:B))</f>
        <v/>
      </c>
      <c r="K2847" s="126" t="str">
        <f t="shared" si="264"/>
        <v/>
      </c>
      <c r="L2847" s="126" t="str">
        <f t="shared" si="265"/>
        <v/>
      </c>
      <c r="M2847" s="126" t="str">
        <f>IF(Q2847="","",_xlfn.XLOOKUP(Q2847,立项!W:W,立项!H:H))</f>
        <v/>
      </c>
      <c r="N2847" s="130" t="str">
        <f t="shared" si="266"/>
        <v/>
      </c>
      <c r="O2847" s="130" t="str">
        <f t="shared" si="267"/>
        <v/>
      </c>
      <c r="P2847" s="131" t="str">
        <f t="shared" si="268"/>
        <v/>
      </c>
      <c r="Q2847" s="135" t="str">
        <f t="shared" si="269"/>
        <v/>
      </c>
      <c r="R2847" s="103"/>
      <c r="S2847" s="102"/>
      <c r="T2847" s="102"/>
      <c r="U2847" s="102"/>
    </row>
    <row r="2848" s="93" customFormat="1" customHeight="1" spans="2:21">
      <c r="B2848" s="94"/>
      <c r="C2848" s="95"/>
      <c r="D2848" s="95"/>
      <c r="E2848" s="95"/>
      <c r="F2848" s="96"/>
      <c r="G2848" s="97"/>
      <c r="H2848" s="98"/>
      <c r="I2848" s="129" t="str">
        <f>IF(B2848="","",_xlfn.XLOOKUP(N2848,#REF!,#REF!))</f>
        <v/>
      </c>
      <c r="J2848" s="126" t="str">
        <f>IF(B2848="","",_xlfn.XLOOKUP(N2848,#REF!,冷暖工资表!B:B))</f>
        <v/>
      </c>
      <c r="K2848" s="126" t="str">
        <f t="shared" si="264"/>
        <v/>
      </c>
      <c r="L2848" s="126" t="str">
        <f t="shared" si="265"/>
        <v/>
      </c>
      <c r="M2848" s="126" t="str">
        <f>IF(Q2848="","",_xlfn.XLOOKUP(Q2848,立项!W:W,立项!H:H))</f>
        <v/>
      </c>
      <c r="N2848" s="130" t="str">
        <f t="shared" si="266"/>
        <v/>
      </c>
      <c r="O2848" s="130" t="str">
        <f t="shared" si="267"/>
        <v/>
      </c>
      <c r="P2848" s="131" t="str">
        <f t="shared" si="268"/>
        <v/>
      </c>
      <c r="Q2848" s="135" t="str">
        <f t="shared" si="269"/>
        <v/>
      </c>
      <c r="R2848" s="103"/>
      <c r="S2848" s="102"/>
      <c r="T2848" s="102"/>
      <c r="U2848" s="102"/>
    </row>
    <row r="2849" s="93" customFormat="1" customHeight="1" spans="2:21">
      <c r="B2849" s="94"/>
      <c r="C2849" s="95"/>
      <c r="D2849" s="95"/>
      <c r="E2849" s="95"/>
      <c r="F2849" s="96"/>
      <c r="G2849" s="97"/>
      <c r="H2849" s="98"/>
      <c r="I2849" s="129" t="str">
        <f>IF(B2849="","",_xlfn.XLOOKUP(N2849,#REF!,#REF!))</f>
        <v/>
      </c>
      <c r="J2849" s="126" t="str">
        <f>IF(B2849="","",_xlfn.XLOOKUP(N2849,#REF!,冷暖工资表!B:B))</f>
        <v/>
      </c>
      <c r="K2849" s="126" t="str">
        <f t="shared" si="264"/>
        <v/>
      </c>
      <c r="L2849" s="126" t="str">
        <f t="shared" si="265"/>
        <v/>
      </c>
      <c r="M2849" s="126" t="str">
        <f>IF(Q2849="","",_xlfn.XLOOKUP(Q2849,立项!W:W,立项!H:H))</f>
        <v/>
      </c>
      <c r="N2849" s="130" t="str">
        <f t="shared" si="266"/>
        <v/>
      </c>
      <c r="O2849" s="130" t="str">
        <f t="shared" si="267"/>
        <v/>
      </c>
      <c r="P2849" s="131" t="str">
        <f t="shared" si="268"/>
        <v/>
      </c>
      <c r="Q2849" s="135" t="str">
        <f t="shared" si="269"/>
        <v/>
      </c>
      <c r="R2849" s="103"/>
      <c r="S2849" s="102"/>
      <c r="T2849" s="102"/>
      <c r="U2849" s="102"/>
    </row>
    <row r="2850" s="93" customFormat="1" customHeight="1" spans="2:21">
      <c r="B2850" s="94"/>
      <c r="C2850" s="95"/>
      <c r="D2850" s="95"/>
      <c r="E2850" s="95"/>
      <c r="F2850" s="96"/>
      <c r="G2850" s="97"/>
      <c r="H2850" s="98"/>
      <c r="I2850" s="129" t="str">
        <f>IF(B2850="","",_xlfn.XLOOKUP(N2850,#REF!,#REF!))</f>
        <v/>
      </c>
      <c r="J2850" s="126" t="str">
        <f>IF(B2850="","",_xlfn.XLOOKUP(N2850,#REF!,冷暖工资表!B:B))</f>
        <v/>
      </c>
      <c r="K2850" s="126" t="str">
        <f t="shared" si="264"/>
        <v/>
      </c>
      <c r="L2850" s="126" t="str">
        <f t="shared" si="265"/>
        <v/>
      </c>
      <c r="M2850" s="126" t="str">
        <f>IF(Q2850="","",_xlfn.XLOOKUP(Q2850,立项!W:W,立项!H:H))</f>
        <v/>
      </c>
      <c r="N2850" s="130" t="str">
        <f t="shared" si="266"/>
        <v/>
      </c>
      <c r="O2850" s="130" t="str">
        <f t="shared" si="267"/>
        <v/>
      </c>
      <c r="P2850" s="131" t="str">
        <f t="shared" si="268"/>
        <v/>
      </c>
      <c r="Q2850" s="135" t="str">
        <f t="shared" si="269"/>
        <v/>
      </c>
      <c r="R2850" s="103"/>
      <c r="S2850" s="102"/>
      <c r="T2850" s="102"/>
      <c r="U2850" s="102"/>
    </row>
    <row r="2851" s="93" customFormat="1" customHeight="1" spans="2:21">
      <c r="B2851" s="94"/>
      <c r="C2851" s="95"/>
      <c r="D2851" s="95"/>
      <c r="E2851" s="95"/>
      <c r="F2851" s="96"/>
      <c r="G2851" s="97"/>
      <c r="H2851" s="98"/>
      <c r="I2851" s="129" t="str">
        <f>IF(B2851="","",_xlfn.XLOOKUP(N2851,#REF!,#REF!))</f>
        <v/>
      </c>
      <c r="J2851" s="126" t="str">
        <f>IF(B2851="","",_xlfn.XLOOKUP(N2851,#REF!,冷暖工资表!B:B))</f>
        <v/>
      </c>
      <c r="K2851" s="126" t="str">
        <f t="shared" si="264"/>
        <v/>
      </c>
      <c r="L2851" s="126" t="str">
        <f t="shared" si="265"/>
        <v/>
      </c>
      <c r="M2851" s="126" t="str">
        <f>IF(Q2851="","",_xlfn.XLOOKUP(Q2851,立项!W:W,立项!H:H))</f>
        <v/>
      </c>
      <c r="N2851" s="130" t="str">
        <f t="shared" si="266"/>
        <v/>
      </c>
      <c r="O2851" s="130" t="str">
        <f t="shared" si="267"/>
        <v/>
      </c>
      <c r="P2851" s="131" t="str">
        <f t="shared" si="268"/>
        <v/>
      </c>
      <c r="Q2851" s="135" t="str">
        <f t="shared" si="269"/>
        <v/>
      </c>
      <c r="R2851" s="103"/>
      <c r="S2851" s="102"/>
      <c r="T2851" s="102"/>
      <c r="U2851" s="102"/>
    </row>
    <row r="2852" s="93" customFormat="1" customHeight="1" spans="2:21">
      <c r="B2852" s="94"/>
      <c r="C2852" s="95"/>
      <c r="D2852" s="95"/>
      <c r="E2852" s="95"/>
      <c r="F2852" s="96"/>
      <c r="G2852" s="97"/>
      <c r="H2852" s="98"/>
      <c r="I2852" s="129" t="str">
        <f>IF(B2852="","",_xlfn.XLOOKUP(N2852,#REF!,#REF!))</f>
        <v/>
      </c>
      <c r="J2852" s="126" t="str">
        <f>IF(B2852="","",_xlfn.XLOOKUP(N2852,#REF!,冷暖工资表!B:B))</f>
        <v/>
      </c>
      <c r="K2852" s="126" t="str">
        <f t="shared" si="264"/>
        <v/>
      </c>
      <c r="L2852" s="126" t="str">
        <f t="shared" si="265"/>
        <v/>
      </c>
      <c r="M2852" s="126" t="str">
        <f>IF(Q2852="","",_xlfn.XLOOKUP(Q2852,立项!W:W,立项!H:H))</f>
        <v/>
      </c>
      <c r="N2852" s="130" t="str">
        <f t="shared" si="266"/>
        <v/>
      </c>
      <c r="O2852" s="130" t="str">
        <f t="shared" si="267"/>
        <v/>
      </c>
      <c r="P2852" s="131" t="str">
        <f t="shared" si="268"/>
        <v/>
      </c>
      <c r="Q2852" s="135" t="str">
        <f t="shared" si="269"/>
        <v/>
      </c>
      <c r="R2852" s="103"/>
      <c r="S2852" s="102"/>
      <c r="T2852" s="102"/>
      <c r="U2852" s="102"/>
    </row>
    <row r="2853" s="93" customFormat="1" customHeight="1" spans="2:21">
      <c r="B2853" s="94"/>
      <c r="C2853" s="95"/>
      <c r="D2853" s="95"/>
      <c r="E2853" s="95"/>
      <c r="F2853" s="96"/>
      <c r="G2853" s="97"/>
      <c r="H2853" s="98"/>
      <c r="I2853" s="129" t="str">
        <f>IF(B2853="","",_xlfn.XLOOKUP(N2853,#REF!,#REF!))</f>
        <v/>
      </c>
      <c r="J2853" s="126" t="str">
        <f>IF(B2853="","",_xlfn.XLOOKUP(N2853,#REF!,冷暖工资表!B:B))</f>
        <v/>
      </c>
      <c r="K2853" s="126" t="str">
        <f t="shared" si="264"/>
        <v/>
      </c>
      <c r="L2853" s="126" t="str">
        <f t="shared" si="265"/>
        <v/>
      </c>
      <c r="M2853" s="126" t="str">
        <f>IF(Q2853="","",_xlfn.XLOOKUP(Q2853,立项!W:W,立项!H:H))</f>
        <v/>
      </c>
      <c r="N2853" s="130" t="str">
        <f t="shared" si="266"/>
        <v/>
      </c>
      <c r="O2853" s="130" t="str">
        <f t="shared" si="267"/>
        <v/>
      </c>
      <c r="P2853" s="131" t="str">
        <f t="shared" si="268"/>
        <v/>
      </c>
      <c r="Q2853" s="135" t="str">
        <f t="shared" si="269"/>
        <v/>
      </c>
      <c r="R2853" s="103"/>
      <c r="S2853" s="102"/>
      <c r="T2853" s="102"/>
      <c r="U2853" s="102"/>
    </row>
    <row r="2854" s="93" customFormat="1" customHeight="1" spans="2:21">
      <c r="B2854" s="94"/>
      <c r="C2854" s="95"/>
      <c r="D2854" s="95"/>
      <c r="E2854" s="95"/>
      <c r="F2854" s="96"/>
      <c r="G2854" s="97"/>
      <c r="H2854" s="98"/>
      <c r="I2854" s="129" t="str">
        <f>IF(B2854="","",_xlfn.XLOOKUP(N2854,#REF!,#REF!))</f>
        <v/>
      </c>
      <c r="J2854" s="126" t="str">
        <f>IF(B2854="","",_xlfn.XLOOKUP(N2854,#REF!,冷暖工资表!B:B))</f>
        <v/>
      </c>
      <c r="K2854" s="126" t="str">
        <f t="shared" si="264"/>
        <v/>
      </c>
      <c r="L2854" s="126" t="str">
        <f t="shared" si="265"/>
        <v/>
      </c>
      <c r="M2854" s="126" t="str">
        <f>IF(Q2854="","",_xlfn.XLOOKUP(Q2854,立项!W:W,立项!H:H))</f>
        <v/>
      </c>
      <c r="N2854" s="130" t="str">
        <f t="shared" si="266"/>
        <v/>
      </c>
      <c r="O2854" s="130" t="str">
        <f t="shared" si="267"/>
        <v/>
      </c>
      <c r="P2854" s="131" t="str">
        <f t="shared" si="268"/>
        <v/>
      </c>
      <c r="Q2854" s="135" t="str">
        <f t="shared" si="269"/>
        <v/>
      </c>
      <c r="R2854" s="103"/>
      <c r="S2854" s="102"/>
      <c r="T2854" s="102"/>
      <c r="U2854" s="102"/>
    </row>
    <row r="2855" s="93" customFormat="1" customHeight="1" spans="2:21">
      <c r="B2855" s="94"/>
      <c r="C2855" s="95"/>
      <c r="D2855" s="95"/>
      <c r="E2855" s="95"/>
      <c r="F2855" s="96"/>
      <c r="G2855" s="97"/>
      <c r="H2855" s="98"/>
      <c r="I2855" s="129" t="str">
        <f>IF(B2855="","",_xlfn.XLOOKUP(N2855,#REF!,#REF!))</f>
        <v/>
      </c>
      <c r="J2855" s="126" t="str">
        <f>IF(B2855="","",_xlfn.XLOOKUP(N2855,#REF!,冷暖工资表!B:B))</f>
        <v/>
      </c>
      <c r="K2855" s="126" t="str">
        <f t="shared" si="264"/>
        <v/>
      </c>
      <c r="L2855" s="126" t="str">
        <f t="shared" si="265"/>
        <v/>
      </c>
      <c r="M2855" s="126" t="str">
        <f>IF(Q2855="","",_xlfn.XLOOKUP(Q2855,立项!W:W,立项!H:H))</f>
        <v/>
      </c>
      <c r="N2855" s="130" t="str">
        <f t="shared" si="266"/>
        <v/>
      </c>
      <c r="O2855" s="130" t="str">
        <f t="shared" si="267"/>
        <v/>
      </c>
      <c r="P2855" s="131" t="str">
        <f t="shared" si="268"/>
        <v/>
      </c>
      <c r="Q2855" s="135" t="str">
        <f t="shared" si="269"/>
        <v/>
      </c>
      <c r="R2855" s="103"/>
      <c r="S2855" s="102"/>
      <c r="T2855" s="102"/>
      <c r="U2855" s="102"/>
    </row>
    <row r="2856" s="93" customFormat="1" customHeight="1" spans="2:21">
      <c r="B2856" s="94"/>
      <c r="C2856" s="95"/>
      <c r="D2856" s="95"/>
      <c r="E2856" s="95"/>
      <c r="F2856" s="96"/>
      <c r="G2856" s="97"/>
      <c r="H2856" s="98"/>
      <c r="I2856" s="129" t="str">
        <f>IF(B2856="","",_xlfn.XLOOKUP(N2856,#REF!,#REF!))</f>
        <v/>
      </c>
      <c r="J2856" s="126" t="str">
        <f>IF(B2856="","",_xlfn.XLOOKUP(N2856,#REF!,冷暖工资表!B:B))</f>
        <v/>
      </c>
      <c r="K2856" s="126" t="str">
        <f t="shared" si="264"/>
        <v/>
      </c>
      <c r="L2856" s="126" t="str">
        <f t="shared" si="265"/>
        <v/>
      </c>
      <c r="M2856" s="126" t="str">
        <f>IF(Q2856="","",_xlfn.XLOOKUP(Q2856,立项!W:W,立项!H:H))</f>
        <v/>
      </c>
      <c r="N2856" s="130" t="str">
        <f t="shared" si="266"/>
        <v/>
      </c>
      <c r="O2856" s="130" t="str">
        <f t="shared" si="267"/>
        <v/>
      </c>
      <c r="P2856" s="131" t="str">
        <f t="shared" si="268"/>
        <v/>
      </c>
      <c r="Q2856" s="135" t="str">
        <f t="shared" si="269"/>
        <v/>
      </c>
      <c r="R2856" s="103"/>
      <c r="S2856" s="102"/>
      <c r="T2856" s="102"/>
      <c r="U2856" s="102"/>
    </row>
    <row r="2857" s="93" customFormat="1" customHeight="1" spans="2:21">
      <c r="B2857" s="94"/>
      <c r="C2857" s="95"/>
      <c r="D2857" s="95"/>
      <c r="E2857" s="95"/>
      <c r="F2857" s="96"/>
      <c r="G2857" s="97"/>
      <c r="H2857" s="98"/>
      <c r="I2857" s="129" t="str">
        <f>IF(B2857="","",_xlfn.XLOOKUP(N2857,#REF!,#REF!))</f>
        <v/>
      </c>
      <c r="J2857" s="126" t="str">
        <f>IF(B2857="","",_xlfn.XLOOKUP(N2857,#REF!,冷暖工资表!B:B))</f>
        <v/>
      </c>
      <c r="K2857" s="126" t="str">
        <f t="shared" si="264"/>
        <v/>
      </c>
      <c r="L2857" s="126" t="str">
        <f t="shared" si="265"/>
        <v/>
      </c>
      <c r="M2857" s="126" t="str">
        <f>IF(Q2857="","",_xlfn.XLOOKUP(Q2857,立项!W:W,立项!H:H))</f>
        <v/>
      </c>
      <c r="N2857" s="130" t="str">
        <f t="shared" si="266"/>
        <v/>
      </c>
      <c r="O2857" s="130" t="str">
        <f t="shared" si="267"/>
        <v/>
      </c>
      <c r="P2857" s="131" t="str">
        <f t="shared" si="268"/>
        <v/>
      </c>
      <c r="Q2857" s="135" t="str">
        <f t="shared" si="269"/>
        <v/>
      </c>
      <c r="R2857" s="103"/>
      <c r="S2857" s="102"/>
      <c r="T2857" s="102"/>
      <c r="U2857" s="102"/>
    </row>
    <row r="2858" s="93" customFormat="1" customHeight="1" spans="2:21">
      <c r="B2858" s="94"/>
      <c r="C2858" s="95"/>
      <c r="D2858" s="95"/>
      <c r="E2858" s="95"/>
      <c r="F2858" s="96"/>
      <c r="G2858" s="97"/>
      <c r="H2858" s="98"/>
      <c r="I2858" s="129" t="str">
        <f>IF(B2858="","",_xlfn.XLOOKUP(N2858,#REF!,#REF!))</f>
        <v/>
      </c>
      <c r="J2858" s="126" t="str">
        <f>IF(B2858="","",_xlfn.XLOOKUP(N2858,#REF!,冷暖工资表!B:B))</f>
        <v/>
      </c>
      <c r="K2858" s="126" t="str">
        <f t="shared" si="264"/>
        <v/>
      </c>
      <c r="L2858" s="126" t="str">
        <f t="shared" si="265"/>
        <v/>
      </c>
      <c r="M2858" s="126" t="str">
        <f>IF(Q2858="","",_xlfn.XLOOKUP(Q2858,立项!W:W,立项!H:H))</f>
        <v/>
      </c>
      <c r="N2858" s="130" t="str">
        <f t="shared" si="266"/>
        <v/>
      </c>
      <c r="O2858" s="130" t="str">
        <f t="shared" si="267"/>
        <v/>
      </c>
      <c r="P2858" s="131" t="str">
        <f t="shared" si="268"/>
        <v/>
      </c>
      <c r="Q2858" s="135" t="str">
        <f t="shared" si="269"/>
        <v/>
      </c>
      <c r="R2858" s="103"/>
      <c r="S2858" s="102"/>
      <c r="T2858" s="102"/>
      <c r="U2858" s="102"/>
    </row>
    <row r="2859" s="93" customFormat="1" customHeight="1" spans="2:21">
      <c r="B2859" s="94"/>
      <c r="C2859" s="95"/>
      <c r="D2859" s="95"/>
      <c r="E2859" s="95"/>
      <c r="F2859" s="96"/>
      <c r="G2859" s="97"/>
      <c r="H2859" s="98"/>
      <c r="I2859" s="129" t="str">
        <f>IF(B2859="","",_xlfn.XLOOKUP(N2859,#REF!,#REF!))</f>
        <v/>
      </c>
      <c r="J2859" s="126" t="str">
        <f>IF(B2859="","",_xlfn.XLOOKUP(N2859,#REF!,冷暖工资表!B:B))</f>
        <v/>
      </c>
      <c r="K2859" s="126" t="str">
        <f t="shared" si="264"/>
        <v/>
      </c>
      <c r="L2859" s="126" t="str">
        <f t="shared" si="265"/>
        <v/>
      </c>
      <c r="M2859" s="126" t="str">
        <f>IF(Q2859="","",_xlfn.XLOOKUP(Q2859,立项!W:W,立项!H:H))</f>
        <v/>
      </c>
      <c r="N2859" s="130" t="str">
        <f t="shared" si="266"/>
        <v/>
      </c>
      <c r="O2859" s="130" t="str">
        <f t="shared" si="267"/>
        <v/>
      </c>
      <c r="P2859" s="131" t="str">
        <f t="shared" si="268"/>
        <v/>
      </c>
      <c r="Q2859" s="135" t="str">
        <f t="shared" si="269"/>
        <v/>
      </c>
      <c r="R2859" s="103"/>
      <c r="S2859" s="102"/>
      <c r="T2859" s="102"/>
      <c r="U2859" s="102"/>
    </row>
    <row r="2860" s="93" customFormat="1" customHeight="1" spans="2:21">
      <c r="B2860" s="94"/>
      <c r="C2860" s="95"/>
      <c r="D2860" s="95"/>
      <c r="E2860" s="95"/>
      <c r="F2860" s="96"/>
      <c r="G2860" s="97"/>
      <c r="H2860" s="98"/>
      <c r="I2860" s="129" t="str">
        <f>IF(B2860="","",_xlfn.XLOOKUP(N2860,#REF!,#REF!))</f>
        <v/>
      </c>
      <c r="J2860" s="126" t="str">
        <f>IF(B2860="","",_xlfn.XLOOKUP(N2860,#REF!,冷暖工资表!B:B))</f>
        <v/>
      </c>
      <c r="K2860" s="126" t="str">
        <f t="shared" si="264"/>
        <v/>
      </c>
      <c r="L2860" s="126" t="str">
        <f t="shared" si="265"/>
        <v/>
      </c>
      <c r="M2860" s="126" t="str">
        <f>IF(Q2860="","",_xlfn.XLOOKUP(Q2860,立项!W:W,立项!H:H))</f>
        <v/>
      </c>
      <c r="N2860" s="130" t="str">
        <f t="shared" si="266"/>
        <v/>
      </c>
      <c r="O2860" s="130" t="str">
        <f t="shared" si="267"/>
        <v/>
      </c>
      <c r="P2860" s="131" t="str">
        <f t="shared" si="268"/>
        <v/>
      </c>
      <c r="Q2860" s="135" t="str">
        <f t="shared" si="269"/>
        <v/>
      </c>
      <c r="R2860" s="103"/>
      <c r="S2860" s="102"/>
      <c r="T2860" s="102"/>
      <c r="U2860" s="102"/>
    </row>
    <row r="2861" s="93" customFormat="1" customHeight="1" spans="2:21">
      <c r="B2861" s="94"/>
      <c r="C2861" s="95"/>
      <c r="D2861" s="95"/>
      <c r="E2861" s="95"/>
      <c r="F2861" s="96"/>
      <c r="G2861" s="97"/>
      <c r="H2861" s="98"/>
      <c r="I2861" s="129" t="str">
        <f>IF(B2861="","",_xlfn.XLOOKUP(N2861,#REF!,#REF!))</f>
        <v/>
      </c>
      <c r="J2861" s="126" t="str">
        <f>IF(B2861="","",_xlfn.XLOOKUP(N2861,#REF!,冷暖工资表!B:B))</f>
        <v/>
      </c>
      <c r="K2861" s="126" t="str">
        <f t="shared" si="264"/>
        <v/>
      </c>
      <c r="L2861" s="126" t="str">
        <f t="shared" si="265"/>
        <v/>
      </c>
      <c r="M2861" s="126" t="str">
        <f>IF(Q2861="","",_xlfn.XLOOKUP(Q2861,立项!W:W,立项!H:H))</f>
        <v/>
      </c>
      <c r="N2861" s="130" t="str">
        <f t="shared" si="266"/>
        <v/>
      </c>
      <c r="O2861" s="130" t="str">
        <f t="shared" si="267"/>
        <v/>
      </c>
      <c r="P2861" s="131" t="str">
        <f t="shared" si="268"/>
        <v/>
      </c>
      <c r="Q2861" s="135" t="str">
        <f t="shared" si="269"/>
        <v/>
      </c>
      <c r="R2861" s="103"/>
      <c r="S2861" s="102"/>
      <c r="T2861" s="102"/>
      <c r="U2861" s="102"/>
    </row>
    <row r="2862" s="93" customFormat="1" customHeight="1" spans="2:21">
      <c r="B2862" s="94"/>
      <c r="C2862" s="95"/>
      <c r="D2862" s="95"/>
      <c r="E2862" s="95"/>
      <c r="F2862" s="96"/>
      <c r="G2862" s="97"/>
      <c r="H2862" s="98"/>
      <c r="I2862" s="129" t="str">
        <f>IF(B2862="","",_xlfn.XLOOKUP(N2862,#REF!,#REF!))</f>
        <v/>
      </c>
      <c r="J2862" s="126" t="str">
        <f>IF(B2862="","",_xlfn.XLOOKUP(N2862,#REF!,冷暖工资表!B:B))</f>
        <v/>
      </c>
      <c r="K2862" s="126" t="str">
        <f t="shared" si="264"/>
        <v/>
      </c>
      <c r="L2862" s="126" t="str">
        <f t="shared" si="265"/>
        <v/>
      </c>
      <c r="M2862" s="126" t="str">
        <f>IF(Q2862="","",_xlfn.XLOOKUP(Q2862,立项!W:W,立项!H:H))</f>
        <v/>
      </c>
      <c r="N2862" s="130" t="str">
        <f t="shared" si="266"/>
        <v/>
      </c>
      <c r="O2862" s="130" t="str">
        <f t="shared" si="267"/>
        <v/>
      </c>
      <c r="P2862" s="131" t="str">
        <f t="shared" si="268"/>
        <v/>
      </c>
      <c r="Q2862" s="135" t="str">
        <f t="shared" si="269"/>
        <v/>
      </c>
      <c r="R2862" s="103"/>
      <c r="S2862" s="102"/>
      <c r="T2862" s="102"/>
      <c r="U2862" s="102"/>
    </row>
    <row r="2863" s="93" customFormat="1" customHeight="1" spans="2:21">
      <c r="B2863" s="94"/>
      <c r="C2863" s="95"/>
      <c r="D2863" s="95"/>
      <c r="E2863" s="95"/>
      <c r="F2863" s="96"/>
      <c r="G2863" s="97"/>
      <c r="H2863" s="98"/>
      <c r="I2863" s="129" t="str">
        <f>IF(B2863="","",_xlfn.XLOOKUP(N2863,#REF!,#REF!))</f>
        <v/>
      </c>
      <c r="J2863" s="126" t="str">
        <f>IF(B2863="","",_xlfn.XLOOKUP(N2863,#REF!,冷暖工资表!B:B))</f>
        <v/>
      </c>
      <c r="K2863" s="126" t="str">
        <f t="shared" si="264"/>
        <v/>
      </c>
      <c r="L2863" s="126" t="str">
        <f t="shared" si="265"/>
        <v/>
      </c>
      <c r="M2863" s="126" t="str">
        <f>IF(Q2863="","",_xlfn.XLOOKUP(Q2863,立项!W:W,立项!H:H))</f>
        <v/>
      </c>
      <c r="N2863" s="130" t="str">
        <f t="shared" si="266"/>
        <v/>
      </c>
      <c r="O2863" s="130" t="str">
        <f t="shared" si="267"/>
        <v/>
      </c>
      <c r="P2863" s="131" t="str">
        <f t="shared" si="268"/>
        <v/>
      </c>
      <c r="Q2863" s="135" t="str">
        <f t="shared" si="269"/>
        <v/>
      </c>
      <c r="R2863" s="103"/>
      <c r="S2863" s="102"/>
      <c r="T2863" s="102"/>
      <c r="U2863" s="102"/>
    </row>
    <row r="2864" s="93" customFormat="1" customHeight="1" spans="2:21">
      <c r="B2864" s="94"/>
      <c r="C2864" s="95"/>
      <c r="D2864" s="95"/>
      <c r="E2864" s="95"/>
      <c r="F2864" s="96"/>
      <c r="G2864" s="97"/>
      <c r="H2864" s="98"/>
      <c r="I2864" s="129" t="str">
        <f>IF(B2864="","",_xlfn.XLOOKUP(N2864,#REF!,#REF!))</f>
        <v/>
      </c>
      <c r="J2864" s="126" t="str">
        <f>IF(B2864="","",_xlfn.XLOOKUP(N2864,#REF!,冷暖工资表!B:B))</f>
        <v/>
      </c>
      <c r="K2864" s="126" t="str">
        <f t="shared" si="264"/>
        <v/>
      </c>
      <c r="L2864" s="126" t="str">
        <f t="shared" si="265"/>
        <v/>
      </c>
      <c r="M2864" s="126" t="str">
        <f>IF(Q2864="","",_xlfn.XLOOKUP(Q2864,立项!W:W,立项!H:H))</f>
        <v/>
      </c>
      <c r="N2864" s="130" t="str">
        <f t="shared" si="266"/>
        <v/>
      </c>
      <c r="O2864" s="130" t="str">
        <f t="shared" si="267"/>
        <v/>
      </c>
      <c r="P2864" s="131" t="str">
        <f t="shared" si="268"/>
        <v/>
      </c>
      <c r="Q2864" s="135" t="str">
        <f t="shared" si="269"/>
        <v/>
      </c>
      <c r="R2864" s="103"/>
      <c r="S2864" s="102"/>
      <c r="T2864" s="102"/>
      <c r="U2864" s="102"/>
    </row>
    <row r="2865" s="93" customFormat="1" customHeight="1" spans="2:21">
      <c r="B2865" s="94"/>
      <c r="C2865" s="95"/>
      <c r="D2865" s="95"/>
      <c r="E2865" s="95"/>
      <c r="F2865" s="96"/>
      <c r="G2865" s="97"/>
      <c r="H2865" s="98"/>
      <c r="I2865" s="129" t="str">
        <f>IF(B2865="","",_xlfn.XLOOKUP(N2865,#REF!,#REF!))</f>
        <v/>
      </c>
      <c r="J2865" s="126" t="str">
        <f>IF(B2865="","",_xlfn.XLOOKUP(N2865,#REF!,冷暖工资表!B:B))</f>
        <v/>
      </c>
      <c r="K2865" s="126" t="str">
        <f t="shared" si="264"/>
        <v/>
      </c>
      <c r="L2865" s="126" t="str">
        <f t="shared" si="265"/>
        <v/>
      </c>
      <c r="M2865" s="126" t="str">
        <f>IF(Q2865="","",_xlfn.XLOOKUP(Q2865,立项!W:W,立项!H:H))</f>
        <v/>
      </c>
      <c r="N2865" s="130" t="str">
        <f t="shared" si="266"/>
        <v/>
      </c>
      <c r="O2865" s="130" t="str">
        <f t="shared" si="267"/>
        <v/>
      </c>
      <c r="P2865" s="131" t="str">
        <f t="shared" si="268"/>
        <v/>
      </c>
      <c r="Q2865" s="135" t="str">
        <f t="shared" si="269"/>
        <v/>
      </c>
      <c r="R2865" s="103"/>
      <c r="S2865" s="102"/>
      <c r="T2865" s="102"/>
      <c r="U2865" s="102"/>
    </row>
    <row r="2866" s="93" customFormat="1" customHeight="1" spans="2:21">
      <c r="B2866" s="94"/>
      <c r="C2866" s="95"/>
      <c r="D2866" s="95"/>
      <c r="E2866" s="95"/>
      <c r="F2866" s="96"/>
      <c r="G2866" s="97"/>
      <c r="H2866" s="98"/>
      <c r="I2866" s="129" t="str">
        <f>IF(B2866="","",_xlfn.XLOOKUP(N2866,#REF!,#REF!))</f>
        <v/>
      </c>
      <c r="J2866" s="126" t="str">
        <f>IF(B2866="","",_xlfn.XLOOKUP(N2866,#REF!,冷暖工资表!B:B))</f>
        <v/>
      </c>
      <c r="K2866" s="126" t="str">
        <f t="shared" si="264"/>
        <v/>
      </c>
      <c r="L2866" s="126" t="str">
        <f t="shared" si="265"/>
        <v/>
      </c>
      <c r="M2866" s="126" t="str">
        <f>IF(Q2866="","",_xlfn.XLOOKUP(Q2866,立项!W:W,立项!H:H))</f>
        <v/>
      </c>
      <c r="N2866" s="130" t="str">
        <f t="shared" si="266"/>
        <v/>
      </c>
      <c r="O2866" s="130" t="str">
        <f t="shared" si="267"/>
        <v/>
      </c>
      <c r="P2866" s="131" t="str">
        <f t="shared" si="268"/>
        <v/>
      </c>
      <c r="Q2866" s="135" t="str">
        <f t="shared" si="269"/>
        <v/>
      </c>
      <c r="R2866" s="103"/>
      <c r="S2866" s="102"/>
      <c r="T2866" s="102"/>
      <c r="U2866" s="102"/>
    </row>
    <row r="2867" s="93" customFormat="1" customHeight="1" spans="2:21">
      <c r="B2867" s="94"/>
      <c r="C2867" s="95"/>
      <c r="D2867" s="95"/>
      <c r="E2867" s="95"/>
      <c r="F2867" s="96"/>
      <c r="G2867" s="97"/>
      <c r="H2867" s="98"/>
      <c r="I2867" s="129" t="str">
        <f>IF(B2867="","",_xlfn.XLOOKUP(N2867,#REF!,#REF!))</f>
        <v/>
      </c>
      <c r="J2867" s="126" t="str">
        <f>IF(B2867="","",_xlfn.XLOOKUP(N2867,#REF!,冷暖工资表!B:B))</f>
        <v/>
      </c>
      <c r="K2867" s="126" t="str">
        <f t="shared" si="264"/>
        <v/>
      </c>
      <c r="L2867" s="126" t="str">
        <f t="shared" si="265"/>
        <v/>
      </c>
      <c r="M2867" s="126" t="str">
        <f>IF(Q2867="","",_xlfn.XLOOKUP(Q2867,立项!W:W,立项!H:H))</f>
        <v/>
      </c>
      <c r="N2867" s="130" t="str">
        <f t="shared" si="266"/>
        <v/>
      </c>
      <c r="O2867" s="130" t="str">
        <f t="shared" si="267"/>
        <v/>
      </c>
      <c r="P2867" s="131" t="str">
        <f t="shared" si="268"/>
        <v/>
      </c>
      <c r="Q2867" s="135" t="str">
        <f t="shared" si="269"/>
        <v/>
      </c>
      <c r="R2867" s="103"/>
      <c r="S2867" s="102"/>
      <c r="T2867" s="102"/>
      <c r="U2867" s="102"/>
    </row>
    <row r="2868" s="93" customFormat="1" customHeight="1" spans="2:21">
      <c r="B2868" s="94"/>
      <c r="C2868" s="95"/>
      <c r="D2868" s="95"/>
      <c r="E2868" s="95"/>
      <c r="F2868" s="96"/>
      <c r="G2868" s="97"/>
      <c r="H2868" s="98"/>
      <c r="I2868" s="129" t="str">
        <f>IF(B2868="","",_xlfn.XLOOKUP(N2868,#REF!,#REF!))</f>
        <v/>
      </c>
      <c r="J2868" s="126" t="str">
        <f>IF(B2868="","",_xlfn.XLOOKUP(N2868,#REF!,冷暖工资表!B:B))</f>
        <v/>
      </c>
      <c r="K2868" s="126" t="str">
        <f t="shared" si="264"/>
        <v/>
      </c>
      <c r="L2868" s="126" t="str">
        <f t="shared" si="265"/>
        <v/>
      </c>
      <c r="M2868" s="126" t="str">
        <f>IF(Q2868="","",_xlfn.XLOOKUP(Q2868,立项!W:W,立项!H:H))</f>
        <v/>
      </c>
      <c r="N2868" s="130" t="str">
        <f t="shared" si="266"/>
        <v/>
      </c>
      <c r="O2868" s="130" t="str">
        <f t="shared" si="267"/>
        <v/>
      </c>
      <c r="P2868" s="131" t="str">
        <f t="shared" si="268"/>
        <v/>
      </c>
      <c r="Q2868" s="135" t="str">
        <f t="shared" si="269"/>
        <v/>
      </c>
      <c r="R2868" s="103"/>
      <c r="S2868" s="102"/>
      <c r="T2868" s="102"/>
      <c r="U2868" s="102"/>
    </row>
    <row r="2869" s="93" customFormat="1" customHeight="1" spans="2:21">
      <c r="B2869" s="94"/>
      <c r="C2869" s="95"/>
      <c r="D2869" s="95"/>
      <c r="E2869" s="95"/>
      <c r="F2869" s="96"/>
      <c r="G2869" s="97"/>
      <c r="H2869" s="98"/>
      <c r="I2869" s="129" t="str">
        <f>IF(B2869="","",_xlfn.XLOOKUP(N2869,#REF!,#REF!))</f>
        <v/>
      </c>
      <c r="J2869" s="126" t="str">
        <f>IF(B2869="","",_xlfn.XLOOKUP(N2869,#REF!,冷暖工资表!B:B))</f>
        <v/>
      </c>
      <c r="K2869" s="126" t="str">
        <f t="shared" si="264"/>
        <v/>
      </c>
      <c r="L2869" s="126" t="str">
        <f t="shared" si="265"/>
        <v/>
      </c>
      <c r="M2869" s="126" t="str">
        <f>IF(Q2869="","",_xlfn.XLOOKUP(Q2869,立项!W:W,立项!H:H))</f>
        <v/>
      </c>
      <c r="N2869" s="130" t="str">
        <f t="shared" si="266"/>
        <v/>
      </c>
      <c r="O2869" s="130" t="str">
        <f t="shared" si="267"/>
        <v/>
      </c>
      <c r="P2869" s="131" t="str">
        <f t="shared" si="268"/>
        <v/>
      </c>
      <c r="Q2869" s="135" t="str">
        <f t="shared" si="269"/>
        <v/>
      </c>
      <c r="R2869" s="103"/>
      <c r="S2869" s="102"/>
      <c r="T2869" s="102"/>
      <c r="U2869" s="102"/>
    </row>
    <row r="2870" s="93" customFormat="1" customHeight="1" spans="2:21">
      <c r="B2870" s="94"/>
      <c r="C2870" s="95"/>
      <c r="D2870" s="95"/>
      <c r="E2870" s="95"/>
      <c r="F2870" s="96"/>
      <c r="G2870" s="97"/>
      <c r="H2870" s="98"/>
      <c r="I2870" s="129" t="str">
        <f>IF(B2870="","",_xlfn.XLOOKUP(N2870,#REF!,#REF!))</f>
        <v/>
      </c>
      <c r="J2870" s="126" t="str">
        <f>IF(B2870="","",_xlfn.XLOOKUP(N2870,#REF!,冷暖工资表!B:B))</f>
        <v/>
      </c>
      <c r="K2870" s="126" t="str">
        <f t="shared" si="264"/>
        <v/>
      </c>
      <c r="L2870" s="126" t="str">
        <f t="shared" si="265"/>
        <v/>
      </c>
      <c r="M2870" s="126" t="str">
        <f>IF(Q2870="","",_xlfn.XLOOKUP(Q2870,立项!W:W,立项!H:H))</f>
        <v/>
      </c>
      <c r="N2870" s="130" t="str">
        <f t="shared" si="266"/>
        <v/>
      </c>
      <c r="O2870" s="130" t="str">
        <f t="shared" si="267"/>
        <v/>
      </c>
      <c r="P2870" s="131" t="str">
        <f t="shared" si="268"/>
        <v/>
      </c>
      <c r="Q2870" s="135" t="str">
        <f t="shared" si="269"/>
        <v/>
      </c>
      <c r="R2870" s="103"/>
      <c r="S2870" s="102"/>
      <c r="T2870" s="102"/>
      <c r="U2870" s="102"/>
    </row>
    <row r="2871" s="93" customFormat="1" customHeight="1" spans="2:21">
      <c r="B2871" s="94"/>
      <c r="C2871" s="95"/>
      <c r="D2871" s="95"/>
      <c r="E2871" s="95"/>
      <c r="F2871" s="96"/>
      <c r="G2871" s="97"/>
      <c r="H2871" s="98"/>
      <c r="I2871" s="129" t="str">
        <f>IF(B2871="","",_xlfn.XLOOKUP(N2871,#REF!,#REF!))</f>
        <v/>
      </c>
      <c r="J2871" s="126" t="str">
        <f>IF(B2871="","",_xlfn.XLOOKUP(N2871,#REF!,冷暖工资表!B:B))</f>
        <v/>
      </c>
      <c r="K2871" s="126" t="str">
        <f t="shared" si="264"/>
        <v/>
      </c>
      <c r="L2871" s="126" t="str">
        <f t="shared" si="265"/>
        <v/>
      </c>
      <c r="M2871" s="126" t="str">
        <f>IF(Q2871="","",_xlfn.XLOOKUP(Q2871,立项!W:W,立项!H:H))</f>
        <v/>
      </c>
      <c r="N2871" s="130" t="str">
        <f t="shared" si="266"/>
        <v/>
      </c>
      <c r="O2871" s="130" t="str">
        <f t="shared" si="267"/>
        <v/>
      </c>
      <c r="P2871" s="131" t="str">
        <f t="shared" si="268"/>
        <v/>
      </c>
      <c r="Q2871" s="135" t="str">
        <f t="shared" si="269"/>
        <v/>
      </c>
      <c r="R2871" s="103"/>
      <c r="S2871" s="102"/>
      <c r="T2871" s="102"/>
      <c r="U2871" s="102"/>
    </row>
    <row r="2872" s="93" customFormat="1" customHeight="1" spans="2:21">
      <c r="B2872" s="94"/>
      <c r="C2872" s="95"/>
      <c r="D2872" s="95"/>
      <c r="E2872" s="95"/>
      <c r="F2872" s="96"/>
      <c r="G2872" s="97"/>
      <c r="H2872" s="98"/>
      <c r="I2872" s="129" t="str">
        <f>IF(B2872="","",_xlfn.XLOOKUP(N2872,#REF!,#REF!))</f>
        <v/>
      </c>
      <c r="J2872" s="126" t="str">
        <f>IF(B2872="","",_xlfn.XLOOKUP(N2872,#REF!,冷暖工资表!B:B))</f>
        <v/>
      </c>
      <c r="K2872" s="126" t="str">
        <f t="shared" si="264"/>
        <v/>
      </c>
      <c r="L2872" s="126" t="str">
        <f t="shared" si="265"/>
        <v/>
      </c>
      <c r="M2872" s="126" t="str">
        <f>IF(Q2872="","",_xlfn.XLOOKUP(Q2872,立项!W:W,立项!H:H))</f>
        <v/>
      </c>
      <c r="N2872" s="130" t="str">
        <f t="shared" si="266"/>
        <v/>
      </c>
      <c r="O2872" s="130" t="str">
        <f t="shared" si="267"/>
        <v/>
      </c>
      <c r="P2872" s="131" t="str">
        <f t="shared" si="268"/>
        <v/>
      </c>
      <c r="Q2872" s="135" t="str">
        <f t="shared" si="269"/>
        <v/>
      </c>
      <c r="R2872" s="103"/>
      <c r="S2872" s="102"/>
      <c r="T2872" s="102"/>
      <c r="U2872" s="102"/>
    </row>
    <row r="2873" s="93" customFormat="1" customHeight="1" spans="2:21">
      <c r="B2873" s="94"/>
      <c r="C2873" s="95"/>
      <c r="D2873" s="95"/>
      <c r="E2873" s="95"/>
      <c r="F2873" s="96"/>
      <c r="G2873" s="97"/>
      <c r="H2873" s="98"/>
      <c r="I2873" s="129" t="str">
        <f>IF(B2873="","",_xlfn.XLOOKUP(N2873,#REF!,#REF!))</f>
        <v/>
      </c>
      <c r="J2873" s="126" t="str">
        <f>IF(B2873="","",_xlfn.XLOOKUP(N2873,#REF!,冷暖工资表!B:B))</f>
        <v/>
      </c>
      <c r="K2873" s="126" t="str">
        <f t="shared" si="264"/>
        <v/>
      </c>
      <c r="L2873" s="126" t="str">
        <f t="shared" si="265"/>
        <v/>
      </c>
      <c r="M2873" s="126" t="str">
        <f>IF(Q2873="","",_xlfn.XLOOKUP(Q2873,立项!W:W,立项!H:H))</f>
        <v/>
      </c>
      <c r="N2873" s="130" t="str">
        <f t="shared" si="266"/>
        <v/>
      </c>
      <c r="O2873" s="130" t="str">
        <f t="shared" si="267"/>
        <v/>
      </c>
      <c r="P2873" s="131" t="str">
        <f t="shared" si="268"/>
        <v/>
      </c>
      <c r="Q2873" s="135" t="str">
        <f t="shared" si="269"/>
        <v/>
      </c>
      <c r="R2873" s="103"/>
      <c r="S2873" s="102"/>
      <c r="T2873" s="102"/>
      <c r="U2873" s="102"/>
    </row>
    <row r="2874" s="93" customFormat="1" customHeight="1" spans="2:21">
      <c r="B2874" s="94"/>
      <c r="C2874" s="95"/>
      <c r="D2874" s="95"/>
      <c r="E2874" s="95"/>
      <c r="F2874" s="96"/>
      <c r="G2874" s="97"/>
      <c r="H2874" s="98"/>
      <c r="I2874" s="129" t="str">
        <f>IF(B2874="","",_xlfn.XLOOKUP(N2874,#REF!,#REF!))</f>
        <v/>
      </c>
      <c r="J2874" s="126" t="str">
        <f>IF(B2874="","",_xlfn.XLOOKUP(N2874,#REF!,冷暖工资表!B:B))</f>
        <v/>
      </c>
      <c r="K2874" s="126" t="str">
        <f t="shared" si="264"/>
        <v/>
      </c>
      <c r="L2874" s="126" t="str">
        <f t="shared" si="265"/>
        <v/>
      </c>
      <c r="M2874" s="126" t="str">
        <f>IF(Q2874="","",_xlfn.XLOOKUP(Q2874,立项!W:W,立项!H:H))</f>
        <v/>
      </c>
      <c r="N2874" s="130" t="str">
        <f t="shared" si="266"/>
        <v/>
      </c>
      <c r="O2874" s="130" t="str">
        <f t="shared" si="267"/>
        <v/>
      </c>
      <c r="P2874" s="131" t="str">
        <f t="shared" si="268"/>
        <v/>
      </c>
      <c r="Q2874" s="135" t="str">
        <f t="shared" si="269"/>
        <v/>
      </c>
      <c r="R2874" s="103"/>
      <c r="S2874" s="102"/>
      <c r="T2874" s="102"/>
      <c r="U2874" s="102"/>
    </row>
    <row r="2875" s="93" customFormat="1" customHeight="1" spans="2:21">
      <c r="B2875" s="94"/>
      <c r="C2875" s="95"/>
      <c r="D2875" s="95"/>
      <c r="E2875" s="95"/>
      <c r="F2875" s="96"/>
      <c r="G2875" s="97"/>
      <c r="H2875" s="98"/>
      <c r="I2875" s="129" t="str">
        <f>IF(B2875="","",_xlfn.XLOOKUP(N2875,#REF!,#REF!))</f>
        <v/>
      </c>
      <c r="J2875" s="126" t="str">
        <f>IF(B2875="","",_xlfn.XLOOKUP(N2875,#REF!,冷暖工资表!B:B))</f>
        <v/>
      </c>
      <c r="K2875" s="126" t="str">
        <f t="shared" si="264"/>
        <v/>
      </c>
      <c r="L2875" s="126" t="str">
        <f t="shared" si="265"/>
        <v/>
      </c>
      <c r="M2875" s="126" t="str">
        <f>IF(Q2875="","",_xlfn.XLOOKUP(Q2875,立项!W:W,立项!H:H))</f>
        <v/>
      </c>
      <c r="N2875" s="130" t="str">
        <f t="shared" si="266"/>
        <v/>
      </c>
      <c r="O2875" s="130" t="str">
        <f t="shared" si="267"/>
        <v/>
      </c>
      <c r="P2875" s="131" t="str">
        <f t="shared" si="268"/>
        <v/>
      </c>
      <c r="Q2875" s="135" t="str">
        <f t="shared" si="269"/>
        <v/>
      </c>
      <c r="R2875" s="103"/>
      <c r="S2875" s="102"/>
      <c r="T2875" s="102"/>
      <c r="U2875" s="102"/>
    </row>
    <row r="2876" s="93" customFormat="1" customHeight="1" spans="2:21">
      <c r="B2876" s="94"/>
      <c r="C2876" s="95"/>
      <c r="D2876" s="95"/>
      <c r="E2876" s="95"/>
      <c r="F2876" s="96"/>
      <c r="G2876" s="97"/>
      <c r="H2876" s="98"/>
      <c r="I2876" s="129" t="str">
        <f>IF(B2876="","",_xlfn.XLOOKUP(N2876,#REF!,#REF!))</f>
        <v/>
      </c>
      <c r="J2876" s="126" t="str">
        <f>IF(B2876="","",_xlfn.XLOOKUP(N2876,#REF!,冷暖工资表!B:B))</f>
        <v/>
      </c>
      <c r="K2876" s="126" t="str">
        <f t="shared" si="264"/>
        <v/>
      </c>
      <c r="L2876" s="126" t="str">
        <f t="shared" si="265"/>
        <v/>
      </c>
      <c r="M2876" s="126" t="str">
        <f>IF(Q2876="","",_xlfn.XLOOKUP(Q2876,立项!W:W,立项!H:H))</f>
        <v/>
      </c>
      <c r="N2876" s="130" t="str">
        <f t="shared" si="266"/>
        <v/>
      </c>
      <c r="O2876" s="130" t="str">
        <f t="shared" si="267"/>
        <v/>
      </c>
      <c r="P2876" s="131" t="str">
        <f t="shared" si="268"/>
        <v/>
      </c>
      <c r="Q2876" s="135" t="str">
        <f t="shared" si="269"/>
        <v/>
      </c>
      <c r="R2876" s="103"/>
      <c r="S2876" s="102"/>
      <c r="T2876" s="102"/>
      <c r="U2876" s="102"/>
    </row>
    <row r="2877" s="93" customFormat="1" customHeight="1" spans="2:21">
      <c r="B2877" s="94"/>
      <c r="C2877" s="95"/>
      <c r="D2877" s="95"/>
      <c r="E2877" s="95"/>
      <c r="F2877" s="96"/>
      <c r="G2877" s="97"/>
      <c r="H2877" s="98"/>
      <c r="I2877" s="129" t="str">
        <f>IF(B2877="","",_xlfn.XLOOKUP(N2877,#REF!,#REF!))</f>
        <v/>
      </c>
      <c r="J2877" s="126" t="str">
        <f>IF(B2877="","",_xlfn.XLOOKUP(N2877,#REF!,冷暖工资表!B:B))</f>
        <v/>
      </c>
      <c r="K2877" s="126" t="str">
        <f t="shared" si="264"/>
        <v/>
      </c>
      <c r="L2877" s="126" t="str">
        <f t="shared" si="265"/>
        <v/>
      </c>
      <c r="M2877" s="126" t="str">
        <f>IF(Q2877="","",_xlfn.XLOOKUP(Q2877,立项!W:W,立项!H:H))</f>
        <v/>
      </c>
      <c r="N2877" s="130" t="str">
        <f t="shared" si="266"/>
        <v/>
      </c>
      <c r="O2877" s="130" t="str">
        <f t="shared" si="267"/>
        <v/>
      </c>
      <c r="P2877" s="131" t="str">
        <f t="shared" si="268"/>
        <v/>
      </c>
      <c r="Q2877" s="135" t="str">
        <f t="shared" si="269"/>
        <v/>
      </c>
      <c r="R2877" s="103"/>
      <c r="S2877" s="102"/>
      <c r="T2877" s="102"/>
      <c r="U2877" s="102"/>
    </row>
    <row r="2878" s="93" customFormat="1" customHeight="1" spans="2:21">
      <c r="B2878" s="94"/>
      <c r="C2878" s="95"/>
      <c r="D2878" s="95"/>
      <c r="E2878" s="95"/>
      <c r="F2878" s="96"/>
      <c r="G2878" s="97"/>
      <c r="H2878" s="98"/>
      <c r="I2878" s="129" t="str">
        <f>IF(B2878="","",_xlfn.XLOOKUP(N2878,#REF!,#REF!))</f>
        <v/>
      </c>
      <c r="J2878" s="126" t="str">
        <f>IF(B2878="","",_xlfn.XLOOKUP(N2878,#REF!,冷暖工资表!B:B))</f>
        <v/>
      </c>
      <c r="K2878" s="126" t="str">
        <f t="shared" si="264"/>
        <v/>
      </c>
      <c r="L2878" s="126" t="str">
        <f t="shared" si="265"/>
        <v/>
      </c>
      <c r="M2878" s="126" t="str">
        <f>IF(Q2878="","",_xlfn.XLOOKUP(Q2878,立项!W:W,立项!H:H))</f>
        <v/>
      </c>
      <c r="N2878" s="130" t="str">
        <f t="shared" si="266"/>
        <v/>
      </c>
      <c r="O2878" s="130" t="str">
        <f t="shared" si="267"/>
        <v/>
      </c>
      <c r="P2878" s="131" t="str">
        <f t="shared" si="268"/>
        <v/>
      </c>
      <c r="Q2878" s="135" t="str">
        <f t="shared" si="269"/>
        <v/>
      </c>
      <c r="R2878" s="103"/>
      <c r="S2878" s="102"/>
      <c r="T2878" s="102"/>
      <c r="U2878" s="102"/>
    </row>
    <row r="2879" s="93" customFormat="1" customHeight="1" spans="2:21">
      <c r="B2879" s="94"/>
      <c r="C2879" s="95"/>
      <c r="D2879" s="95"/>
      <c r="E2879" s="95"/>
      <c r="F2879" s="96"/>
      <c r="G2879" s="97"/>
      <c r="H2879" s="98"/>
      <c r="I2879" s="129" t="str">
        <f>IF(B2879="","",_xlfn.XLOOKUP(N2879,#REF!,#REF!))</f>
        <v/>
      </c>
      <c r="J2879" s="126" t="str">
        <f>IF(B2879="","",_xlfn.XLOOKUP(N2879,#REF!,冷暖工资表!B:B))</f>
        <v/>
      </c>
      <c r="K2879" s="126" t="str">
        <f t="shared" si="264"/>
        <v/>
      </c>
      <c r="L2879" s="126" t="str">
        <f t="shared" si="265"/>
        <v/>
      </c>
      <c r="M2879" s="126" t="str">
        <f>IF(Q2879="","",_xlfn.XLOOKUP(Q2879,立项!W:W,立项!H:H))</f>
        <v/>
      </c>
      <c r="N2879" s="130" t="str">
        <f t="shared" si="266"/>
        <v/>
      </c>
      <c r="O2879" s="130" t="str">
        <f t="shared" si="267"/>
        <v/>
      </c>
      <c r="P2879" s="131" t="str">
        <f t="shared" si="268"/>
        <v/>
      </c>
      <c r="Q2879" s="135" t="str">
        <f t="shared" si="269"/>
        <v/>
      </c>
      <c r="R2879" s="103"/>
      <c r="S2879" s="102"/>
      <c r="T2879" s="102"/>
      <c r="U2879" s="102"/>
    </row>
    <row r="2880" s="93" customFormat="1" customHeight="1" spans="2:21">
      <c r="B2880" s="94"/>
      <c r="C2880" s="95"/>
      <c r="D2880" s="95"/>
      <c r="E2880" s="95"/>
      <c r="F2880" s="96"/>
      <c r="G2880" s="97"/>
      <c r="H2880" s="98"/>
      <c r="I2880" s="129" t="str">
        <f>IF(B2880="","",_xlfn.XLOOKUP(N2880,#REF!,#REF!))</f>
        <v/>
      </c>
      <c r="J2880" s="126" t="str">
        <f>IF(B2880="","",_xlfn.XLOOKUP(N2880,#REF!,冷暖工资表!B:B))</f>
        <v/>
      </c>
      <c r="K2880" s="126" t="str">
        <f t="shared" si="264"/>
        <v/>
      </c>
      <c r="L2880" s="126" t="str">
        <f t="shared" si="265"/>
        <v/>
      </c>
      <c r="M2880" s="126" t="str">
        <f>IF(Q2880="","",_xlfn.XLOOKUP(Q2880,立项!W:W,立项!H:H))</f>
        <v/>
      </c>
      <c r="N2880" s="130" t="str">
        <f t="shared" si="266"/>
        <v/>
      </c>
      <c r="O2880" s="130" t="str">
        <f t="shared" si="267"/>
        <v/>
      </c>
      <c r="P2880" s="131" t="str">
        <f t="shared" si="268"/>
        <v/>
      </c>
      <c r="Q2880" s="135" t="str">
        <f t="shared" si="269"/>
        <v/>
      </c>
      <c r="R2880" s="103"/>
      <c r="S2880" s="102"/>
      <c r="T2880" s="102"/>
      <c r="U2880" s="102"/>
    </row>
    <row r="2881" s="93" customFormat="1" customHeight="1" spans="2:21">
      <c r="B2881" s="94"/>
      <c r="C2881" s="95"/>
      <c r="D2881" s="95"/>
      <c r="E2881" s="95"/>
      <c r="F2881" s="96"/>
      <c r="G2881" s="97"/>
      <c r="H2881" s="98"/>
      <c r="I2881" s="129" t="str">
        <f>IF(B2881="","",_xlfn.XLOOKUP(N2881,#REF!,#REF!))</f>
        <v/>
      </c>
      <c r="J2881" s="126" t="str">
        <f>IF(B2881="","",_xlfn.XLOOKUP(N2881,#REF!,冷暖工资表!B:B))</f>
        <v/>
      </c>
      <c r="K2881" s="126" t="str">
        <f t="shared" si="264"/>
        <v/>
      </c>
      <c r="L2881" s="126" t="str">
        <f t="shared" si="265"/>
        <v/>
      </c>
      <c r="M2881" s="126" t="str">
        <f>IF(Q2881="","",_xlfn.XLOOKUP(Q2881,立项!W:W,立项!H:H))</f>
        <v/>
      </c>
      <c r="N2881" s="130" t="str">
        <f t="shared" si="266"/>
        <v/>
      </c>
      <c r="O2881" s="130" t="str">
        <f t="shared" si="267"/>
        <v/>
      </c>
      <c r="P2881" s="131" t="str">
        <f t="shared" si="268"/>
        <v/>
      </c>
      <c r="Q2881" s="135" t="str">
        <f t="shared" si="269"/>
        <v/>
      </c>
      <c r="R2881" s="103"/>
      <c r="S2881" s="102"/>
      <c r="T2881" s="102"/>
      <c r="U2881" s="102"/>
    </row>
    <row r="2882" s="93" customFormat="1" customHeight="1" spans="2:21">
      <c r="B2882" s="94"/>
      <c r="C2882" s="95"/>
      <c r="D2882" s="95"/>
      <c r="E2882" s="95"/>
      <c r="F2882" s="96"/>
      <c r="G2882" s="97"/>
      <c r="H2882" s="98"/>
      <c r="I2882" s="129" t="str">
        <f>IF(B2882="","",_xlfn.XLOOKUP(N2882,#REF!,#REF!))</f>
        <v/>
      </c>
      <c r="J2882" s="126" t="str">
        <f>IF(B2882="","",_xlfn.XLOOKUP(N2882,#REF!,冷暖工资表!B:B))</f>
        <v/>
      </c>
      <c r="K2882" s="126" t="str">
        <f t="shared" ref="K2882:K2945" si="270">IF(F2882="","",F2882-L2882)</f>
        <v/>
      </c>
      <c r="L2882" s="126" t="str">
        <f t="shared" ref="L2882:L2945" si="271">IF(F2882="","",F2882*G2882/(1+G2882))</f>
        <v/>
      </c>
      <c r="M2882" s="126" t="str">
        <f>IF(Q2882="","",_xlfn.XLOOKUP(Q2882,立项!W:W,立项!H:H))</f>
        <v/>
      </c>
      <c r="N2882" s="130" t="str">
        <f t="shared" ref="N2882:N2945" si="272">IF(H2882="","",LEFT(B2882,7))</f>
        <v/>
      </c>
      <c r="O2882" s="130" t="str">
        <f t="shared" ref="O2882:O2945" si="273">IF(H2882="","",MONTH(H2882))</f>
        <v/>
      </c>
      <c r="P2882" s="131" t="str">
        <f t="shared" ref="P2882:P2945" si="274">IF(H2882="","",DAY(H2882))</f>
        <v/>
      </c>
      <c r="Q2882" s="135" t="str">
        <f t="shared" ref="Q2882:Q2945" si="275">IF(B2882="","",MID(B2882,9,16))</f>
        <v/>
      </c>
      <c r="R2882" s="103"/>
      <c r="S2882" s="102"/>
      <c r="T2882" s="102"/>
      <c r="U2882" s="102"/>
    </row>
    <row r="2883" s="93" customFormat="1" customHeight="1" spans="2:21">
      <c r="B2883" s="94"/>
      <c r="C2883" s="95"/>
      <c r="D2883" s="95"/>
      <c r="E2883" s="95"/>
      <c r="F2883" s="96"/>
      <c r="G2883" s="97"/>
      <c r="H2883" s="98"/>
      <c r="I2883" s="129" t="str">
        <f>IF(B2883="","",_xlfn.XLOOKUP(N2883,#REF!,#REF!))</f>
        <v/>
      </c>
      <c r="J2883" s="126" t="str">
        <f>IF(B2883="","",_xlfn.XLOOKUP(N2883,#REF!,冷暖工资表!B:B))</f>
        <v/>
      </c>
      <c r="K2883" s="126" t="str">
        <f t="shared" si="270"/>
        <v/>
      </c>
      <c r="L2883" s="126" t="str">
        <f t="shared" si="271"/>
        <v/>
      </c>
      <c r="M2883" s="126" t="str">
        <f>IF(Q2883="","",_xlfn.XLOOKUP(Q2883,立项!W:W,立项!H:H))</f>
        <v/>
      </c>
      <c r="N2883" s="130" t="str">
        <f t="shared" si="272"/>
        <v/>
      </c>
      <c r="O2883" s="130" t="str">
        <f t="shared" si="273"/>
        <v/>
      </c>
      <c r="P2883" s="131" t="str">
        <f t="shared" si="274"/>
        <v/>
      </c>
      <c r="Q2883" s="135" t="str">
        <f t="shared" si="275"/>
        <v/>
      </c>
      <c r="R2883" s="103"/>
      <c r="S2883" s="102"/>
      <c r="T2883" s="102"/>
      <c r="U2883" s="102"/>
    </row>
    <row r="2884" s="93" customFormat="1" customHeight="1" spans="2:21">
      <c r="B2884" s="94"/>
      <c r="C2884" s="95"/>
      <c r="D2884" s="95"/>
      <c r="E2884" s="95"/>
      <c r="F2884" s="96"/>
      <c r="G2884" s="97"/>
      <c r="H2884" s="98"/>
      <c r="I2884" s="129" t="str">
        <f>IF(B2884="","",_xlfn.XLOOKUP(N2884,#REF!,#REF!))</f>
        <v/>
      </c>
      <c r="J2884" s="126" t="str">
        <f>IF(B2884="","",_xlfn.XLOOKUP(N2884,#REF!,冷暖工资表!B:B))</f>
        <v/>
      </c>
      <c r="K2884" s="126" t="str">
        <f t="shared" si="270"/>
        <v/>
      </c>
      <c r="L2884" s="126" t="str">
        <f t="shared" si="271"/>
        <v/>
      </c>
      <c r="M2884" s="126" t="str">
        <f>IF(Q2884="","",_xlfn.XLOOKUP(Q2884,立项!W:W,立项!H:H))</f>
        <v/>
      </c>
      <c r="N2884" s="130" t="str">
        <f t="shared" si="272"/>
        <v/>
      </c>
      <c r="O2884" s="130" t="str">
        <f t="shared" si="273"/>
        <v/>
      </c>
      <c r="P2884" s="131" t="str">
        <f t="shared" si="274"/>
        <v/>
      </c>
      <c r="Q2884" s="135" t="str">
        <f t="shared" si="275"/>
        <v/>
      </c>
      <c r="R2884" s="103"/>
      <c r="S2884" s="102"/>
      <c r="T2884" s="102"/>
      <c r="U2884" s="102"/>
    </row>
    <row r="2885" s="93" customFormat="1" customHeight="1" spans="2:21">
      <c r="B2885" s="94"/>
      <c r="C2885" s="95"/>
      <c r="D2885" s="95"/>
      <c r="E2885" s="95"/>
      <c r="F2885" s="96"/>
      <c r="G2885" s="97"/>
      <c r="H2885" s="98"/>
      <c r="I2885" s="129" t="str">
        <f>IF(B2885="","",_xlfn.XLOOKUP(N2885,#REF!,#REF!))</f>
        <v/>
      </c>
      <c r="J2885" s="126" t="str">
        <f>IF(B2885="","",_xlfn.XLOOKUP(N2885,#REF!,冷暖工资表!B:B))</f>
        <v/>
      </c>
      <c r="K2885" s="126" t="str">
        <f t="shared" si="270"/>
        <v/>
      </c>
      <c r="L2885" s="126" t="str">
        <f t="shared" si="271"/>
        <v/>
      </c>
      <c r="M2885" s="126" t="str">
        <f>IF(Q2885="","",_xlfn.XLOOKUP(Q2885,立项!W:W,立项!H:H))</f>
        <v/>
      </c>
      <c r="N2885" s="130" t="str">
        <f t="shared" si="272"/>
        <v/>
      </c>
      <c r="O2885" s="130" t="str">
        <f t="shared" si="273"/>
        <v/>
      </c>
      <c r="P2885" s="131" t="str">
        <f t="shared" si="274"/>
        <v/>
      </c>
      <c r="Q2885" s="135" t="str">
        <f t="shared" si="275"/>
        <v/>
      </c>
      <c r="R2885" s="103"/>
      <c r="S2885" s="102"/>
      <c r="T2885" s="102"/>
      <c r="U2885" s="102"/>
    </row>
    <row r="2886" s="93" customFormat="1" customHeight="1" spans="2:21">
      <c r="B2886" s="94"/>
      <c r="C2886" s="95"/>
      <c r="D2886" s="95"/>
      <c r="E2886" s="95"/>
      <c r="F2886" s="96"/>
      <c r="G2886" s="97"/>
      <c r="H2886" s="98"/>
      <c r="I2886" s="129" t="str">
        <f>IF(B2886="","",_xlfn.XLOOKUP(N2886,#REF!,#REF!))</f>
        <v/>
      </c>
      <c r="J2886" s="126" t="str">
        <f>IF(B2886="","",_xlfn.XLOOKUP(N2886,#REF!,冷暖工资表!B:B))</f>
        <v/>
      </c>
      <c r="K2886" s="126" t="str">
        <f t="shared" si="270"/>
        <v/>
      </c>
      <c r="L2886" s="126" t="str">
        <f t="shared" si="271"/>
        <v/>
      </c>
      <c r="M2886" s="126" t="str">
        <f>IF(Q2886="","",_xlfn.XLOOKUP(Q2886,立项!W:W,立项!H:H))</f>
        <v/>
      </c>
      <c r="N2886" s="130" t="str">
        <f t="shared" si="272"/>
        <v/>
      </c>
      <c r="O2886" s="130" t="str">
        <f t="shared" si="273"/>
        <v/>
      </c>
      <c r="P2886" s="131" t="str">
        <f t="shared" si="274"/>
        <v/>
      </c>
      <c r="Q2886" s="135" t="str">
        <f t="shared" si="275"/>
        <v/>
      </c>
      <c r="R2886" s="103"/>
      <c r="S2886" s="102"/>
      <c r="T2886" s="102"/>
      <c r="U2886" s="102"/>
    </row>
    <row r="2887" s="93" customFormat="1" customHeight="1" spans="2:21">
      <c r="B2887" s="94"/>
      <c r="C2887" s="95"/>
      <c r="D2887" s="95"/>
      <c r="E2887" s="95"/>
      <c r="F2887" s="96"/>
      <c r="G2887" s="97"/>
      <c r="H2887" s="98"/>
      <c r="I2887" s="129" t="str">
        <f>IF(B2887="","",_xlfn.XLOOKUP(N2887,#REF!,#REF!))</f>
        <v/>
      </c>
      <c r="J2887" s="126" t="str">
        <f>IF(B2887="","",_xlfn.XLOOKUP(N2887,#REF!,冷暖工资表!B:B))</f>
        <v/>
      </c>
      <c r="K2887" s="126" t="str">
        <f t="shared" si="270"/>
        <v/>
      </c>
      <c r="L2887" s="126" t="str">
        <f t="shared" si="271"/>
        <v/>
      </c>
      <c r="M2887" s="126" t="str">
        <f>IF(Q2887="","",_xlfn.XLOOKUP(Q2887,立项!W:W,立项!H:H))</f>
        <v/>
      </c>
      <c r="N2887" s="130" t="str">
        <f t="shared" si="272"/>
        <v/>
      </c>
      <c r="O2887" s="130" t="str">
        <f t="shared" si="273"/>
        <v/>
      </c>
      <c r="P2887" s="131" t="str">
        <f t="shared" si="274"/>
        <v/>
      </c>
      <c r="Q2887" s="135" t="str">
        <f t="shared" si="275"/>
        <v/>
      </c>
      <c r="R2887" s="103"/>
      <c r="S2887" s="102"/>
      <c r="T2887" s="102"/>
      <c r="U2887" s="102"/>
    </row>
    <row r="2888" s="93" customFormat="1" customHeight="1" spans="2:21">
      <c r="B2888" s="94"/>
      <c r="C2888" s="95"/>
      <c r="D2888" s="95"/>
      <c r="E2888" s="95"/>
      <c r="F2888" s="96"/>
      <c r="G2888" s="97"/>
      <c r="H2888" s="98"/>
      <c r="I2888" s="129" t="str">
        <f>IF(B2888="","",_xlfn.XLOOKUP(N2888,#REF!,#REF!))</f>
        <v/>
      </c>
      <c r="J2888" s="126" t="str">
        <f>IF(B2888="","",_xlfn.XLOOKUP(N2888,#REF!,冷暖工资表!B:B))</f>
        <v/>
      </c>
      <c r="K2888" s="126" t="str">
        <f t="shared" si="270"/>
        <v/>
      </c>
      <c r="L2888" s="126" t="str">
        <f t="shared" si="271"/>
        <v/>
      </c>
      <c r="M2888" s="126" t="str">
        <f>IF(Q2888="","",_xlfn.XLOOKUP(Q2888,立项!W:W,立项!H:H))</f>
        <v/>
      </c>
      <c r="N2888" s="130" t="str">
        <f t="shared" si="272"/>
        <v/>
      </c>
      <c r="O2888" s="130" t="str">
        <f t="shared" si="273"/>
        <v/>
      </c>
      <c r="P2888" s="131" t="str">
        <f t="shared" si="274"/>
        <v/>
      </c>
      <c r="Q2888" s="135" t="str">
        <f t="shared" si="275"/>
        <v/>
      </c>
      <c r="R2888" s="103"/>
      <c r="S2888" s="102"/>
      <c r="T2888" s="102"/>
      <c r="U2888" s="102"/>
    </row>
    <row r="2889" s="93" customFormat="1" customHeight="1" spans="2:21">
      <c r="B2889" s="94"/>
      <c r="C2889" s="95"/>
      <c r="D2889" s="95"/>
      <c r="E2889" s="95"/>
      <c r="F2889" s="96"/>
      <c r="G2889" s="97"/>
      <c r="H2889" s="98"/>
      <c r="I2889" s="129" t="str">
        <f>IF(B2889="","",_xlfn.XLOOKUP(N2889,#REF!,#REF!))</f>
        <v/>
      </c>
      <c r="J2889" s="126" t="str">
        <f>IF(B2889="","",_xlfn.XLOOKUP(N2889,#REF!,冷暖工资表!B:B))</f>
        <v/>
      </c>
      <c r="K2889" s="126" t="str">
        <f t="shared" si="270"/>
        <v/>
      </c>
      <c r="L2889" s="126" t="str">
        <f t="shared" si="271"/>
        <v/>
      </c>
      <c r="M2889" s="126" t="str">
        <f>IF(Q2889="","",_xlfn.XLOOKUP(Q2889,立项!W:W,立项!H:H))</f>
        <v/>
      </c>
      <c r="N2889" s="130" t="str">
        <f t="shared" si="272"/>
        <v/>
      </c>
      <c r="O2889" s="130" t="str">
        <f t="shared" si="273"/>
        <v/>
      </c>
      <c r="P2889" s="131" t="str">
        <f t="shared" si="274"/>
        <v/>
      </c>
      <c r="Q2889" s="135" t="str">
        <f t="shared" si="275"/>
        <v/>
      </c>
      <c r="R2889" s="103"/>
      <c r="S2889" s="102"/>
      <c r="T2889" s="102"/>
      <c r="U2889" s="102"/>
    </row>
    <row r="2890" s="93" customFormat="1" customHeight="1" spans="2:21">
      <c r="B2890" s="94"/>
      <c r="C2890" s="95"/>
      <c r="D2890" s="95"/>
      <c r="E2890" s="95"/>
      <c r="F2890" s="96"/>
      <c r="G2890" s="97"/>
      <c r="H2890" s="98"/>
      <c r="I2890" s="129" t="str">
        <f>IF(B2890="","",_xlfn.XLOOKUP(N2890,#REF!,#REF!))</f>
        <v/>
      </c>
      <c r="J2890" s="126" t="str">
        <f>IF(B2890="","",_xlfn.XLOOKUP(N2890,#REF!,冷暖工资表!B:B))</f>
        <v/>
      </c>
      <c r="K2890" s="126" t="str">
        <f t="shared" si="270"/>
        <v/>
      </c>
      <c r="L2890" s="126" t="str">
        <f t="shared" si="271"/>
        <v/>
      </c>
      <c r="M2890" s="126" t="str">
        <f>IF(Q2890="","",_xlfn.XLOOKUP(Q2890,立项!W:W,立项!H:H))</f>
        <v/>
      </c>
      <c r="N2890" s="130" t="str">
        <f t="shared" si="272"/>
        <v/>
      </c>
      <c r="O2890" s="130" t="str">
        <f t="shared" si="273"/>
        <v/>
      </c>
      <c r="P2890" s="131" t="str">
        <f t="shared" si="274"/>
        <v/>
      </c>
      <c r="Q2890" s="135" t="str">
        <f t="shared" si="275"/>
        <v/>
      </c>
      <c r="R2890" s="103"/>
      <c r="S2890" s="102"/>
      <c r="T2890" s="102"/>
      <c r="U2890" s="102"/>
    </row>
    <row r="2891" s="93" customFormat="1" customHeight="1" spans="2:21">
      <c r="B2891" s="94"/>
      <c r="C2891" s="95"/>
      <c r="D2891" s="95"/>
      <c r="E2891" s="95"/>
      <c r="F2891" s="96"/>
      <c r="G2891" s="97"/>
      <c r="H2891" s="98"/>
      <c r="I2891" s="129" t="str">
        <f>IF(B2891="","",_xlfn.XLOOKUP(N2891,#REF!,#REF!))</f>
        <v/>
      </c>
      <c r="J2891" s="126" t="str">
        <f>IF(B2891="","",_xlfn.XLOOKUP(N2891,#REF!,冷暖工资表!B:B))</f>
        <v/>
      </c>
      <c r="K2891" s="126" t="str">
        <f t="shared" si="270"/>
        <v/>
      </c>
      <c r="L2891" s="126" t="str">
        <f t="shared" si="271"/>
        <v/>
      </c>
      <c r="M2891" s="126" t="str">
        <f>IF(Q2891="","",_xlfn.XLOOKUP(Q2891,立项!W:W,立项!H:H))</f>
        <v/>
      </c>
      <c r="N2891" s="130" t="str">
        <f t="shared" si="272"/>
        <v/>
      </c>
      <c r="O2891" s="130" t="str">
        <f t="shared" si="273"/>
        <v/>
      </c>
      <c r="P2891" s="131" t="str">
        <f t="shared" si="274"/>
        <v/>
      </c>
      <c r="Q2891" s="135" t="str">
        <f t="shared" si="275"/>
        <v/>
      </c>
      <c r="R2891" s="103"/>
      <c r="S2891" s="102"/>
      <c r="T2891" s="102"/>
      <c r="U2891" s="102"/>
    </row>
    <row r="2892" s="93" customFormat="1" customHeight="1" spans="2:21">
      <c r="B2892" s="94"/>
      <c r="C2892" s="95"/>
      <c r="D2892" s="95"/>
      <c r="E2892" s="95"/>
      <c r="F2892" s="96"/>
      <c r="G2892" s="97"/>
      <c r="H2892" s="98"/>
      <c r="I2892" s="129" t="str">
        <f>IF(B2892="","",_xlfn.XLOOKUP(N2892,#REF!,#REF!))</f>
        <v/>
      </c>
      <c r="J2892" s="126" t="str">
        <f>IF(B2892="","",_xlfn.XLOOKUP(N2892,#REF!,冷暖工资表!B:B))</f>
        <v/>
      </c>
      <c r="K2892" s="126" t="str">
        <f t="shared" si="270"/>
        <v/>
      </c>
      <c r="L2892" s="126" t="str">
        <f t="shared" si="271"/>
        <v/>
      </c>
      <c r="M2892" s="126" t="str">
        <f>IF(Q2892="","",_xlfn.XLOOKUP(Q2892,立项!W:W,立项!H:H))</f>
        <v/>
      </c>
      <c r="N2892" s="130" t="str">
        <f t="shared" si="272"/>
        <v/>
      </c>
      <c r="O2892" s="130" t="str">
        <f t="shared" si="273"/>
        <v/>
      </c>
      <c r="P2892" s="131" t="str">
        <f t="shared" si="274"/>
        <v/>
      </c>
      <c r="Q2892" s="135" t="str">
        <f t="shared" si="275"/>
        <v/>
      </c>
      <c r="R2892" s="103"/>
      <c r="S2892" s="102"/>
      <c r="T2892" s="102"/>
      <c r="U2892" s="102"/>
    </row>
    <row r="2893" s="93" customFormat="1" customHeight="1" spans="2:21">
      <c r="B2893" s="94"/>
      <c r="C2893" s="95"/>
      <c r="D2893" s="95"/>
      <c r="E2893" s="95"/>
      <c r="F2893" s="96"/>
      <c r="G2893" s="97"/>
      <c r="H2893" s="98"/>
      <c r="I2893" s="129" t="str">
        <f>IF(B2893="","",_xlfn.XLOOKUP(N2893,#REF!,#REF!))</f>
        <v/>
      </c>
      <c r="J2893" s="126" t="str">
        <f>IF(B2893="","",_xlfn.XLOOKUP(N2893,#REF!,冷暖工资表!B:B))</f>
        <v/>
      </c>
      <c r="K2893" s="126" t="str">
        <f t="shared" si="270"/>
        <v/>
      </c>
      <c r="L2893" s="126" t="str">
        <f t="shared" si="271"/>
        <v/>
      </c>
      <c r="M2893" s="126" t="str">
        <f>IF(Q2893="","",_xlfn.XLOOKUP(Q2893,立项!W:W,立项!H:H))</f>
        <v/>
      </c>
      <c r="N2893" s="130" t="str">
        <f t="shared" si="272"/>
        <v/>
      </c>
      <c r="O2893" s="130" t="str">
        <f t="shared" si="273"/>
        <v/>
      </c>
      <c r="P2893" s="131" t="str">
        <f t="shared" si="274"/>
        <v/>
      </c>
      <c r="Q2893" s="135" t="str">
        <f t="shared" si="275"/>
        <v/>
      </c>
      <c r="R2893" s="103"/>
      <c r="S2893" s="102"/>
      <c r="T2893" s="102"/>
      <c r="U2893" s="102"/>
    </row>
    <row r="2894" s="93" customFormat="1" customHeight="1" spans="2:21">
      <c r="B2894" s="94"/>
      <c r="C2894" s="95"/>
      <c r="D2894" s="95"/>
      <c r="E2894" s="95"/>
      <c r="F2894" s="96"/>
      <c r="G2894" s="97"/>
      <c r="H2894" s="98"/>
      <c r="I2894" s="129" t="str">
        <f>IF(B2894="","",_xlfn.XLOOKUP(N2894,#REF!,#REF!))</f>
        <v/>
      </c>
      <c r="J2894" s="126" t="str">
        <f>IF(B2894="","",_xlfn.XLOOKUP(N2894,#REF!,冷暖工资表!B:B))</f>
        <v/>
      </c>
      <c r="K2894" s="126" t="str">
        <f t="shared" si="270"/>
        <v/>
      </c>
      <c r="L2894" s="126" t="str">
        <f t="shared" si="271"/>
        <v/>
      </c>
      <c r="M2894" s="126" t="str">
        <f>IF(Q2894="","",_xlfn.XLOOKUP(Q2894,立项!W:W,立项!H:H))</f>
        <v/>
      </c>
      <c r="N2894" s="130" t="str">
        <f t="shared" si="272"/>
        <v/>
      </c>
      <c r="O2894" s="130" t="str">
        <f t="shared" si="273"/>
        <v/>
      </c>
      <c r="P2894" s="131" t="str">
        <f t="shared" si="274"/>
        <v/>
      </c>
      <c r="Q2894" s="135" t="str">
        <f t="shared" si="275"/>
        <v/>
      </c>
      <c r="R2894" s="103"/>
      <c r="S2894" s="102"/>
      <c r="T2894" s="102"/>
      <c r="U2894" s="102"/>
    </row>
    <row r="2895" s="93" customFormat="1" customHeight="1" spans="2:21">
      <c r="B2895" s="94"/>
      <c r="C2895" s="95"/>
      <c r="D2895" s="95"/>
      <c r="E2895" s="95"/>
      <c r="F2895" s="96"/>
      <c r="G2895" s="97"/>
      <c r="H2895" s="98"/>
      <c r="I2895" s="129" t="str">
        <f>IF(B2895="","",_xlfn.XLOOKUP(N2895,#REF!,#REF!))</f>
        <v/>
      </c>
      <c r="J2895" s="126" t="str">
        <f>IF(B2895="","",_xlfn.XLOOKUP(N2895,#REF!,冷暖工资表!B:B))</f>
        <v/>
      </c>
      <c r="K2895" s="126" t="str">
        <f t="shared" si="270"/>
        <v/>
      </c>
      <c r="L2895" s="126" t="str">
        <f t="shared" si="271"/>
        <v/>
      </c>
      <c r="M2895" s="126" t="str">
        <f>IF(Q2895="","",_xlfn.XLOOKUP(Q2895,立项!W:W,立项!H:H))</f>
        <v/>
      </c>
      <c r="N2895" s="130" t="str">
        <f t="shared" si="272"/>
        <v/>
      </c>
      <c r="O2895" s="130" t="str">
        <f t="shared" si="273"/>
        <v/>
      </c>
      <c r="P2895" s="131" t="str">
        <f t="shared" si="274"/>
        <v/>
      </c>
      <c r="Q2895" s="135" t="str">
        <f t="shared" si="275"/>
        <v/>
      </c>
      <c r="R2895" s="103"/>
      <c r="S2895" s="102"/>
      <c r="T2895" s="102"/>
      <c r="U2895" s="102"/>
    </row>
    <row r="2896" s="93" customFormat="1" customHeight="1" spans="2:21">
      <c r="B2896" s="94"/>
      <c r="C2896" s="95"/>
      <c r="D2896" s="95"/>
      <c r="E2896" s="95"/>
      <c r="F2896" s="96"/>
      <c r="G2896" s="97"/>
      <c r="H2896" s="98"/>
      <c r="I2896" s="129" t="str">
        <f>IF(B2896="","",_xlfn.XLOOKUP(N2896,#REF!,#REF!))</f>
        <v/>
      </c>
      <c r="J2896" s="126" t="str">
        <f>IF(B2896="","",_xlfn.XLOOKUP(N2896,#REF!,冷暖工资表!B:B))</f>
        <v/>
      </c>
      <c r="K2896" s="126" t="str">
        <f t="shared" si="270"/>
        <v/>
      </c>
      <c r="L2896" s="126" t="str">
        <f t="shared" si="271"/>
        <v/>
      </c>
      <c r="M2896" s="126" t="str">
        <f>IF(Q2896="","",_xlfn.XLOOKUP(Q2896,立项!W:W,立项!H:H))</f>
        <v/>
      </c>
      <c r="N2896" s="130" t="str">
        <f t="shared" si="272"/>
        <v/>
      </c>
      <c r="O2896" s="130" t="str">
        <f t="shared" si="273"/>
        <v/>
      </c>
      <c r="P2896" s="131" t="str">
        <f t="shared" si="274"/>
        <v/>
      </c>
      <c r="Q2896" s="135" t="str">
        <f t="shared" si="275"/>
        <v/>
      </c>
      <c r="R2896" s="103"/>
      <c r="S2896" s="102"/>
      <c r="T2896" s="102"/>
      <c r="U2896" s="102"/>
    </row>
    <row r="2897" s="93" customFormat="1" customHeight="1" spans="2:21">
      <c r="B2897" s="94"/>
      <c r="C2897" s="95"/>
      <c r="D2897" s="95"/>
      <c r="E2897" s="95"/>
      <c r="F2897" s="96"/>
      <c r="G2897" s="97"/>
      <c r="H2897" s="98"/>
      <c r="I2897" s="129" t="str">
        <f>IF(B2897="","",_xlfn.XLOOKUP(N2897,#REF!,#REF!))</f>
        <v/>
      </c>
      <c r="J2897" s="126" t="str">
        <f>IF(B2897="","",_xlfn.XLOOKUP(N2897,#REF!,冷暖工资表!B:B))</f>
        <v/>
      </c>
      <c r="K2897" s="126" t="str">
        <f t="shared" si="270"/>
        <v/>
      </c>
      <c r="L2897" s="126" t="str">
        <f t="shared" si="271"/>
        <v/>
      </c>
      <c r="M2897" s="126" t="str">
        <f>IF(Q2897="","",_xlfn.XLOOKUP(Q2897,立项!W:W,立项!H:H))</f>
        <v/>
      </c>
      <c r="N2897" s="130" t="str">
        <f t="shared" si="272"/>
        <v/>
      </c>
      <c r="O2897" s="130" t="str">
        <f t="shared" si="273"/>
        <v/>
      </c>
      <c r="P2897" s="131" t="str">
        <f t="shared" si="274"/>
        <v/>
      </c>
      <c r="Q2897" s="135" t="str">
        <f t="shared" si="275"/>
        <v/>
      </c>
      <c r="R2897" s="103"/>
      <c r="S2897" s="102"/>
      <c r="T2897" s="102"/>
      <c r="U2897" s="102"/>
    </row>
    <row r="2898" s="93" customFormat="1" customHeight="1" spans="2:21">
      <c r="B2898" s="94"/>
      <c r="C2898" s="95"/>
      <c r="D2898" s="95"/>
      <c r="E2898" s="95"/>
      <c r="F2898" s="96"/>
      <c r="G2898" s="97"/>
      <c r="H2898" s="98"/>
      <c r="I2898" s="129" t="str">
        <f>IF(B2898="","",_xlfn.XLOOKUP(N2898,#REF!,#REF!))</f>
        <v/>
      </c>
      <c r="J2898" s="126" t="str">
        <f>IF(B2898="","",_xlfn.XLOOKUP(N2898,#REF!,冷暖工资表!B:B))</f>
        <v/>
      </c>
      <c r="K2898" s="126" t="str">
        <f t="shared" si="270"/>
        <v/>
      </c>
      <c r="L2898" s="126" t="str">
        <f t="shared" si="271"/>
        <v/>
      </c>
      <c r="M2898" s="126" t="str">
        <f>IF(Q2898="","",_xlfn.XLOOKUP(Q2898,立项!W:W,立项!H:H))</f>
        <v/>
      </c>
      <c r="N2898" s="130" t="str">
        <f t="shared" si="272"/>
        <v/>
      </c>
      <c r="O2898" s="130" t="str">
        <f t="shared" si="273"/>
        <v/>
      </c>
      <c r="P2898" s="131" t="str">
        <f t="shared" si="274"/>
        <v/>
      </c>
      <c r="Q2898" s="135" t="str">
        <f t="shared" si="275"/>
        <v/>
      </c>
      <c r="R2898" s="103"/>
      <c r="S2898" s="102"/>
      <c r="T2898" s="102"/>
      <c r="U2898" s="102"/>
    </row>
    <row r="2899" s="93" customFormat="1" customHeight="1" spans="2:21">
      <c r="B2899" s="94"/>
      <c r="C2899" s="95"/>
      <c r="D2899" s="95"/>
      <c r="E2899" s="95"/>
      <c r="F2899" s="96"/>
      <c r="G2899" s="97"/>
      <c r="H2899" s="98"/>
      <c r="I2899" s="129" t="str">
        <f>IF(B2899="","",_xlfn.XLOOKUP(N2899,#REF!,#REF!))</f>
        <v/>
      </c>
      <c r="J2899" s="126" t="str">
        <f>IF(B2899="","",_xlfn.XLOOKUP(N2899,#REF!,冷暖工资表!B:B))</f>
        <v/>
      </c>
      <c r="K2899" s="126" t="str">
        <f t="shared" si="270"/>
        <v/>
      </c>
      <c r="L2899" s="126" t="str">
        <f t="shared" si="271"/>
        <v/>
      </c>
      <c r="M2899" s="126" t="str">
        <f>IF(Q2899="","",_xlfn.XLOOKUP(Q2899,立项!W:W,立项!H:H))</f>
        <v/>
      </c>
      <c r="N2899" s="130" t="str">
        <f t="shared" si="272"/>
        <v/>
      </c>
      <c r="O2899" s="130" t="str">
        <f t="shared" si="273"/>
        <v/>
      </c>
      <c r="P2899" s="131" t="str">
        <f t="shared" si="274"/>
        <v/>
      </c>
      <c r="Q2899" s="135" t="str">
        <f t="shared" si="275"/>
        <v/>
      </c>
      <c r="R2899" s="103"/>
      <c r="S2899" s="102"/>
      <c r="T2899" s="102"/>
      <c r="U2899" s="102"/>
    </row>
    <row r="2900" s="93" customFormat="1" customHeight="1" spans="2:21">
      <c r="B2900" s="94"/>
      <c r="C2900" s="95"/>
      <c r="D2900" s="95"/>
      <c r="E2900" s="95"/>
      <c r="F2900" s="96"/>
      <c r="G2900" s="97"/>
      <c r="H2900" s="98"/>
      <c r="I2900" s="129" t="str">
        <f>IF(B2900="","",_xlfn.XLOOKUP(N2900,#REF!,#REF!))</f>
        <v/>
      </c>
      <c r="J2900" s="126" t="str">
        <f>IF(B2900="","",_xlfn.XLOOKUP(N2900,#REF!,冷暖工资表!B:B))</f>
        <v/>
      </c>
      <c r="K2900" s="126" t="str">
        <f t="shared" si="270"/>
        <v/>
      </c>
      <c r="L2900" s="126" t="str">
        <f t="shared" si="271"/>
        <v/>
      </c>
      <c r="M2900" s="126" t="str">
        <f>IF(Q2900="","",_xlfn.XLOOKUP(Q2900,立项!W:W,立项!H:H))</f>
        <v/>
      </c>
      <c r="N2900" s="130" t="str">
        <f t="shared" si="272"/>
        <v/>
      </c>
      <c r="O2900" s="130" t="str">
        <f t="shared" si="273"/>
        <v/>
      </c>
      <c r="P2900" s="131" t="str">
        <f t="shared" si="274"/>
        <v/>
      </c>
      <c r="Q2900" s="135" t="str">
        <f t="shared" si="275"/>
        <v/>
      </c>
      <c r="R2900" s="103"/>
      <c r="S2900" s="102"/>
      <c r="T2900" s="102"/>
      <c r="U2900" s="102"/>
    </row>
    <row r="2901" s="93" customFormat="1" customHeight="1" spans="2:21">
      <c r="B2901" s="94"/>
      <c r="C2901" s="95"/>
      <c r="D2901" s="95"/>
      <c r="E2901" s="95"/>
      <c r="F2901" s="96"/>
      <c r="G2901" s="97"/>
      <c r="H2901" s="98"/>
      <c r="I2901" s="129" t="str">
        <f>IF(B2901="","",_xlfn.XLOOKUP(N2901,#REF!,#REF!))</f>
        <v/>
      </c>
      <c r="J2901" s="126" t="str">
        <f>IF(B2901="","",_xlfn.XLOOKUP(N2901,#REF!,冷暖工资表!B:B))</f>
        <v/>
      </c>
      <c r="K2901" s="126" t="str">
        <f t="shared" si="270"/>
        <v/>
      </c>
      <c r="L2901" s="126" t="str">
        <f t="shared" si="271"/>
        <v/>
      </c>
      <c r="M2901" s="126" t="str">
        <f>IF(Q2901="","",_xlfn.XLOOKUP(Q2901,立项!W:W,立项!H:H))</f>
        <v/>
      </c>
      <c r="N2901" s="130" t="str">
        <f t="shared" si="272"/>
        <v/>
      </c>
      <c r="O2901" s="130" t="str">
        <f t="shared" si="273"/>
        <v/>
      </c>
      <c r="P2901" s="131" t="str">
        <f t="shared" si="274"/>
        <v/>
      </c>
      <c r="Q2901" s="135" t="str">
        <f t="shared" si="275"/>
        <v/>
      </c>
      <c r="R2901" s="103"/>
      <c r="S2901" s="102"/>
      <c r="T2901" s="102"/>
      <c r="U2901" s="102"/>
    </row>
    <row r="2902" s="93" customFormat="1" customHeight="1" spans="2:21">
      <c r="B2902" s="94"/>
      <c r="C2902" s="95"/>
      <c r="D2902" s="95"/>
      <c r="E2902" s="95"/>
      <c r="F2902" s="96"/>
      <c r="G2902" s="97"/>
      <c r="H2902" s="98"/>
      <c r="I2902" s="129" t="str">
        <f>IF(B2902="","",_xlfn.XLOOKUP(N2902,#REF!,#REF!))</f>
        <v/>
      </c>
      <c r="J2902" s="126" t="str">
        <f>IF(B2902="","",_xlfn.XLOOKUP(N2902,#REF!,冷暖工资表!B:B))</f>
        <v/>
      </c>
      <c r="K2902" s="126" t="str">
        <f t="shared" si="270"/>
        <v/>
      </c>
      <c r="L2902" s="126" t="str">
        <f t="shared" si="271"/>
        <v/>
      </c>
      <c r="M2902" s="126" t="str">
        <f>IF(Q2902="","",_xlfn.XLOOKUP(Q2902,立项!W:W,立项!H:H))</f>
        <v/>
      </c>
      <c r="N2902" s="130" t="str">
        <f t="shared" si="272"/>
        <v/>
      </c>
      <c r="O2902" s="130" t="str">
        <f t="shared" si="273"/>
        <v/>
      </c>
      <c r="P2902" s="131" t="str">
        <f t="shared" si="274"/>
        <v/>
      </c>
      <c r="Q2902" s="135" t="str">
        <f t="shared" si="275"/>
        <v/>
      </c>
      <c r="R2902" s="103"/>
      <c r="S2902" s="102"/>
      <c r="T2902" s="102"/>
      <c r="U2902" s="102"/>
    </row>
    <row r="2903" s="93" customFormat="1" customHeight="1" spans="2:21">
      <c r="B2903" s="94"/>
      <c r="C2903" s="95"/>
      <c r="D2903" s="95"/>
      <c r="E2903" s="95"/>
      <c r="F2903" s="96"/>
      <c r="G2903" s="97"/>
      <c r="H2903" s="98"/>
      <c r="I2903" s="129" t="str">
        <f>IF(B2903="","",_xlfn.XLOOKUP(N2903,#REF!,#REF!))</f>
        <v/>
      </c>
      <c r="J2903" s="126" t="str">
        <f>IF(B2903="","",_xlfn.XLOOKUP(N2903,#REF!,冷暖工资表!B:B))</f>
        <v/>
      </c>
      <c r="K2903" s="126" t="str">
        <f t="shared" si="270"/>
        <v/>
      </c>
      <c r="L2903" s="126" t="str">
        <f t="shared" si="271"/>
        <v/>
      </c>
      <c r="M2903" s="126" t="str">
        <f>IF(Q2903="","",_xlfn.XLOOKUP(Q2903,立项!W:W,立项!H:H))</f>
        <v/>
      </c>
      <c r="N2903" s="130" t="str">
        <f t="shared" si="272"/>
        <v/>
      </c>
      <c r="O2903" s="130" t="str">
        <f t="shared" si="273"/>
        <v/>
      </c>
      <c r="P2903" s="131" t="str">
        <f t="shared" si="274"/>
        <v/>
      </c>
      <c r="Q2903" s="135" t="str">
        <f t="shared" si="275"/>
        <v/>
      </c>
      <c r="R2903" s="103"/>
      <c r="S2903" s="102"/>
      <c r="T2903" s="102"/>
      <c r="U2903" s="102"/>
    </row>
    <row r="2904" s="93" customFormat="1" customHeight="1" spans="2:21">
      <c r="B2904" s="94"/>
      <c r="C2904" s="95"/>
      <c r="D2904" s="95"/>
      <c r="E2904" s="95"/>
      <c r="F2904" s="96"/>
      <c r="G2904" s="97"/>
      <c r="H2904" s="98"/>
      <c r="I2904" s="129" t="str">
        <f>IF(B2904="","",_xlfn.XLOOKUP(N2904,#REF!,#REF!))</f>
        <v/>
      </c>
      <c r="J2904" s="126" t="str">
        <f>IF(B2904="","",_xlfn.XLOOKUP(N2904,#REF!,冷暖工资表!B:B))</f>
        <v/>
      </c>
      <c r="K2904" s="126" t="str">
        <f t="shared" si="270"/>
        <v/>
      </c>
      <c r="L2904" s="126" t="str">
        <f t="shared" si="271"/>
        <v/>
      </c>
      <c r="M2904" s="126" t="str">
        <f>IF(Q2904="","",_xlfn.XLOOKUP(Q2904,立项!W:W,立项!H:H))</f>
        <v/>
      </c>
      <c r="N2904" s="130" t="str">
        <f t="shared" si="272"/>
        <v/>
      </c>
      <c r="O2904" s="130" t="str">
        <f t="shared" si="273"/>
        <v/>
      </c>
      <c r="P2904" s="131" t="str">
        <f t="shared" si="274"/>
        <v/>
      </c>
      <c r="Q2904" s="135" t="str">
        <f t="shared" si="275"/>
        <v/>
      </c>
      <c r="R2904" s="103"/>
      <c r="S2904" s="102"/>
      <c r="T2904" s="102"/>
      <c r="U2904" s="102"/>
    </row>
    <row r="2905" s="93" customFormat="1" customHeight="1" spans="2:21">
      <c r="B2905" s="94"/>
      <c r="C2905" s="95"/>
      <c r="D2905" s="95"/>
      <c r="E2905" s="95"/>
      <c r="F2905" s="96"/>
      <c r="G2905" s="97"/>
      <c r="H2905" s="98"/>
      <c r="I2905" s="129" t="str">
        <f>IF(B2905="","",_xlfn.XLOOKUP(N2905,#REF!,#REF!))</f>
        <v/>
      </c>
      <c r="J2905" s="126" t="str">
        <f>IF(B2905="","",_xlfn.XLOOKUP(N2905,#REF!,冷暖工资表!B:B))</f>
        <v/>
      </c>
      <c r="K2905" s="126" t="str">
        <f t="shared" si="270"/>
        <v/>
      </c>
      <c r="L2905" s="126" t="str">
        <f t="shared" si="271"/>
        <v/>
      </c>
      <c r="M2905" s="126" t="str">
        <f>IF(Q2905="","",_xlfn.XLOOKUP(Q2905,立项!W:W,立项!H:H))</f>
        <v/>
      </c>
      <c r="N2905" s="130" t="str">
        <f t="shared" si="272"/>
        <v/>
      </c>
      <c r="O2905" s="130" t="str">
        <f t="shared" si="273"/>
        <v/>
      </c>
      <c r="P2905" s="131" t="str">
        <f t="shared" si="274"/>
        <v/>
      </c>
      <c r="Q2905" s="135" t="str">
        <f t="shared" si="275"/>
        <v/>
      </c>
      <c r="R2905" s="103"/>
      <c r="S2905" s="102"/>
      <c r="T2905" s="102"/>
      <c r="U2905" s="102"/>
    </row>
    <row r="2906" s="93" customFormat="1" customHeight="1" spans="2:21">
      <c r="B2906" s="94"/>
      <c r="C2906" s="95"/>
      <c r="D2906" s="95"/>
      <c r="E2906" s="95"/>
      <c r="F2906" s="96"/>
      <c r="G2906" s="97"/>
      <c r="H2906" s="98"/>
      <c r="I2906" s="129" t="str">
        <f>IF(B2906="","",_xlfn.XLOOKUP(N2906,#REF!,#REF!))</f>
        <v/>
      </c>
      <c r="J2906" s="126" t="str">
        <f>IF(B2906="","",_xlfn.XLOOKUP(N2906,#REF!,冷暖工资表!B:B))</f>
        <v/>
      </c>
      <c r="K2906" s="126" t="str">
        <f t="shared" si="270"/>
        <v/>
      </c>
      <c r="L2906" s="126" t="str">
        <f t="shared" si="271"/>
        <v/>
      </c>
      <c r="M2906" s="126" t="str">
        <f>IF(Q2906="","",_xlfn.XLOOKUP(Q2906,立项!W:W,立项!H:H))</f>
        <v/>
      </c>
      <c r="N2906" s="130" t="str">
        <f t="shared" si="272"/>
        <v/>
      </c>
      <c r="O2906" s="130" t="str">
        <f t="shared" si="273"/>
        <v/>
      </c>
      <c r="P2906" s="131" t="str">
        <f t="shared" si="274"/>
        <v/>
      </c>
      <c r="Q2906" s="135" t="str">
        <f t="shared" si="275"/>
        <v/>
      </c>
      <c r="R2906" s="103"/>
      <c r="S2906" s="102"/>
      <c r="T2906" s="102"/>
      <c r="U2906" s="102"/>
    </row>
    <row r="2907" s="93" customFormat="1" customHeight="1" spans="2:21">
      <c r="B2907" s="94"/>
      <c r="C2907" s="95"/>
      <c r="D2907" s="95"/>
      <c r="E2907" s="95"/>
      <c r="F2907" s="96"/>
      <c r="G2907" s="97"/>
      <c r="H2907" s="98"/>
      <c r="I2907" s="129" t="str">
        <f>IF(B2907="","",_xlfn.XLOOKUP(N2907,#REF!,#REF!))</f>
        <v/>
      </c>
      <c r="J2907" s="126" t="str">
        <f>IF(B2907="","",_xlfn.XLOOKUP(N2907,#REF!,冷暖工资表!B:B))</f>
        <v/>
      </c>
      <c r="K2907" s="126" t="str">
        <f t="shared" si="270"/>
        <v/>
      </c>
      <c r="L2907" s="126" t="str">
        <f t="shared" si="271"/>
        <v/>
      </c>
      <c r="M2907" s="126" t="str">
        <f>IF(Q2907="","",_xlfn.XLOOKUP(Q2907,立项!W:W,立项!H:H))</f>
        <v/>
      </c>
      <c r="N2907" s="130" t="str">
        <f t="shared" si="272"/>
        <v/>
      </c>
      <c r="O2907" s="130" t="str">
        <f t="shared" si="273"/>
        <v/>
      </c>
      <c r="P2907" s="131" t="str">
        <f t="shared" si="274"/>
        <v/>
      </c>
      <c r="Q2907" s="135" t="str">
        <f t="shared" si="275"/>
        <v/>
      </c>
      <c r="R2907" s="103"/>
      <c r="S2907" s="102"/>
      <c r="T2907" s="102"/>
      <c r="U2907" s="102"/>
    </row>
    <row r="2908" s="93" customFormat="1" customHeight="1" spans="2:21">
      <c r="B2908" s="94"/>
      <c r="C2908" s="95"/>
      <c r="D2908" s="95"/>
      <c r="E2908" s="95"/>
      <c r="F2908" s="96"/>
      <c r="G2908" s="97"/>
      <c r="H2908" s="98"/>
      <c r="I2908" s="129" t="str">
        <f>IF(B2908="","",_xlfn.XLOOKUP(N2908,#REF!,#REF!))</f>
        <v/>
      </c>
      <c r="J2908" s="126" t="str">
        <f>IF(B2908="","",_xlfn.XLOOKUP(N2908,#REF!,冷暖工资表!B:B))</f>
        <v/>
      </c>
      <c r="K2908" s="126" t="str">
        <f t="shared" si="270"/>
        <v/>
      </c>
      <c r="L2908" s="126" t="str">
        <f t="shared" si="271"/>
        <v/>
      </c>
      <c r="M2908" s="126" t="str">
        <f>IF(Q2908="","",_xlfn.XLOOKUP(Q2908,立项!W:W,立项!H:H))</f>
        <v/>
      </c>
      <c r="N2908" s="130" t="str">
        <f t="shared" si="272"/>
        <v/>
      </c>
      <c r="O2908" s="130" t="str">
        <f t="shared" si="273"/>
        <v/>
      </c>
      <c r="P2908" s="131" t="str">
        <f t="shared" si="274"/>
        <v/>
      </c>
      <c r="Q2908" s="135" t="str">
        <f t="shared" si="275"/>
        <v/>
      </c>
      <c r="R2908" s="103"/>
      <c r="S2908" s="102"/>
      <c r="T2908" s="102"/>
      <c r="U2908" s="102"/>
    </row>
    <row r="2909" s="93" customFormat="1" customHeight="1" spans="2:21">
      <c r="B2909" s="94"/>
      <c r="C2909" s="95"/>
      <c r="D2909" s="95"/>
      <c r="E2909" s="95"/>
      <c r="F2909" s="96"/>
      <c r="G2909" s="97"/>
      <c r="H2909" s="98"/>
      <c r="I2909" s="129" t="str">
        <f>IF(B2909="","",_xlfn.XLOOKUP(N2909,#REF!,#REF!))</f>
        <v/>
      </c>
      <c r="J2909" s="126" t="str">
        <f>IF(B2909="","",_xlfn.XLOOKUP(N2909,#REF!,冷暖工资表!B:B))</f>
        <v/>
      </c>
      <c r="K2909" s="126" t="str">
        <f t="shared" si="270"/>
        <v/>
      </c>
      <c r="L2909" s="126" t="str">
        <f t="shared" si="271"/>
        <v/>
      </c>
      <c r="M2909" s="126" t="str">
        <f>IF(Q2909="","",_xlfn.XLOOKUP(Q2909,立项!W:W,立项!H:H))</f>
        <v/>
      </c>
      <c r="N2909" s="130" t="str">
        <f t="shared" si="272"/>
        <v/>
      </c>
      <c r="O2909" s="130" t="str">
        <f t="shared" si="273"/>
        <v/>
      </c>
      <c r="P2909" s="131" t="str">
        <f t="shared" si="274"/>
        <v/>
      </c>
      <c r="Q2909" s="135" t="str">
        <f t="shared" si="275"/>
        <v/>
      </c>
      <c r="R2909" s="103"/>
      <c r="S2909" s="102"/>
      <c r="T2909" s="102"/>
      <c r="U2909" s="102"/>
    </row>
    <row r="2910" s="93" customFormat="1" customHeight="1" spans="2:21">
      <c r="B2910" s="94"/>
      <c r="C2910" s="95"/>
      <c r="D2910" s="95"/>
      <c r="E2910" s="95"/>
      <c r="F2910" s="96"/>
      <c r="G2910" s="97"/>
      <c r="H2910" s="98"/>
      <c r="I2910" s="129" t="str">
        <f>IF(B2910="","",_xlfn.XLOOKUP(N2910,#REF!,#REF!))</f>
        <v/>
      </c>
      <c r="J2910" s="126" t="str">
        <f>IF(B2910="","",_xlfn.XLOOKUP(N2910,#REF!,冷暖工资表!B:B))</f>
        <v/>
      </c>
      <c r="K2910" s="126" t="str">
        <f t="shared" si="270"/>
        <v/>
      </c>
      <c r="L2910" s="126" t="str">
        <f t="shared" si="271"/>
        <v/>
      </c>
      <c r="M2910" s="126" t="str">
        <f>IF(Q2910="","",_xlfn.XLOOKUP(Q2910,立项!W:W,立项!H:H))</f>
        <v/>
      </c>
      <c r="N2910" s="130" t="str">
        <f t="shared" si="272"/>
        <v/>
      </c>
      <c r="O2910" s="130" t="str">
        <f t="shared" si="273"/>
        <v/>
      </c>
      <c r="P2910" s="131" t="str">
        <f t="shared" si="274"/>
        <v/>
      </c>
      <c r="Q2910" s="135" t="str">
        <f t="shared" si="275"/>
        <v/>
      </c>
      <c r="R2910" s="103"/>
      <c r="S2910" s="102"/>
      <c r="T2910" s="102"/>
      <c r="U2910" s="102"/>
    </row>
    <row r="2911" s="93" customFormat="1" customHeight="1" spans="2:21">
      <c r="B2911" s="94"/>
      <c r="C2911" s="95"/>
      <c r="D2911" s="95"/>
      <c r="E2911" s="95"/>
      <c r="F2911" s="96"/>
      <c r="G2911" s="97"/>
      <c r="H2911" s="98"/>
      <c r="I2911" s="129" t="str">
        <f>IF(B2911="","",_xlfn.XLOOKUP(N2911,#REF!,#REF!))</f>
        <v/>
      </c>
      <c r="J2911" s="126" t="str">
        <f>IF(B2911="","",_xlfn.XLOOKUP(N2911,#REF!,冷暖工资表!B:B))</f>
        <v/>
      </c>
      <c r="K2911" s="126" t="str">
        <f t="shared" si="270"/>
        <v/>
      </c>
      <c r="L2911" s="126" t="str">
        <f t="shared" si="271"/>
        <v/>
      </c>
      <c r="M2911" s="126" t="str">
        <f>IF(Q2911="","",_xlfn.XLOOKUP(Q2911,立项!W:W,立项!H:H))</f>
        <v/>
      </c>
      <c r="N2911" s="130" t="str">
        <f t="shared" si="272"/>
        <v/>
      </c>
      <c r="O2911" s="130" t="str">
        <f t="shared" si="273"/>
        <v/>
      </c>
      <c r="P2911" s="131" t="str">
        <f t="shared" si="274"/>
        <v/>
      </c>
      <c r="Q2911" s="135" t="str">
        <f t="shared" si="275"/>
        <v/>
      </c>
      <c r="R2911" s="103"/>
      <c r="S2911" s="102"/>
      <c r="T2911" s="102"/>
      <c r="U2911" s="102"/>
    </row>
    <row r="2912" s="93" customFormat="1" customHeight="1" spans="2:21">
      <c r="B2912" s="94"/>
      <c r="C2912" s="95"/>
      <c r="D2912" s="95"/>
      <c r="E2912" s="95"/>
      <c r="F2912" s="96"/>
      <c r="G2912" s="97"/>
      <c r="H2912" s="98"/>
      <c r="I2912" s="129" t="str">
        <f>IF(B2912="","",_xlfn.XLOOKUP(N2912,#REF!,#REF!))</f>
        <v/>
      </c>
      <c r="J2912" s="126" t="str">
        <f>IF(B2912="","",_xlfn.XLOOKUP(N2912,#REF!,冷暖工资表!B:B))</f>
        <v/>
      </c>
      <c r="K2912" s="126" t="str">
        <f t="shared" si="270"/>
        <v/>
      </c>
      <c r="L2912" s="126" t="str">
        <f t="shared" si="271"/>
        <v/>
      </c>
      <c r="M2912" s="126" t="str">
        <f>IF(Q2912="","",_xlfn.XLOOKUP(Q2912,立项!W:W,立项!H:H))</f>
        <v/>
      </c>
      <c r="N2912" s="130" t="str">
        <f t="shared" si="272"/>
        <v/>
      </c>
      <c r="O2912" s="130" t="str">
        <f t="shared" si="273"/>
        <v/>
      </c>
      <c r="P2912" s="131" t="str">
        <f t="shared" si="274"/>
        <v/>
      </c>
      <c r="Q2912" s="135" t="str">
        <f t="shared" si="275"/>
        <v/>
      </c>
      <c r="R2912" s="103"/>
      <c r="S2912" s="102"/>
      <c r="T2912" s="102"/>
      <c r="U2912" s="102"/>
    </row>
    <row r="2913" s="93" customFormat="1" customHeight="1" spans="2:21">
      <c r="B2913" s="94"/>
      <c r="C2913" s="95"/>
      <c r="D2913" s="95"/>
      <c r="E2913" s="95"/>
      <c r="F2913" s="96"/>
      <c r="G2913" s="97"/>
      <c r="H2913" s="98"/>
      <c r="I2913" s="129" t="str">
        <f>IF(B2913="","",_xlfn.XLOOKUP(N2913,#REF!,#REF!))</f>
        <v/>
      </c>
      <c r="J2913" s="126" t="str">
        <f>IF(B2913="","",_xlfn.XLOOKUP(N2913,#REF!,冷暖工资表!B:B))</f>
        <v/>
      </c>
      <c r="K2913" s="126" t="str">
        <f t="shared" si="270"/>
        <v/>
      </c>
      <c r="L2913" s="126" t="str">
        <f t="shared" si="271"/>
        <v/>
      </c>
      <c r="M2913" s="126" t="str">
        <f>IF(Q2913="","",_xlfn.XLOOKUP(Q2913,立项!W:W,立项!H:H))</f>
        <v/>
      </c>
      <c r="N2913" s="130" t="str">
        <f t="shared" si="272"/>
        <v/>
      </c>
      <c r="O2913" s="130" t="str">
        <f t="shared" si="273"/>
        <v/>
      </c>
      <c r="P2913" s="131" t="str">
        <f t="shared" si="274"/>
        <v/>
      </c>
      <c r="Q2913" s="135" t="str">
        <f t="shared" si="275"/>
        <v/>
      </c>
      <c r="R2913" s="103"/>
      <c r="S2913" s="102"/>
      <c r="T2913" s="102"/>
      <c r="U2913" s="102"/>
    </row>
    <row r="2914" s="93" customFormat="1" customHeight="1" spans="2:21">
      <c r="B2914" s="94"/>
      <c r="C2914" s="95"/>
      <c r="D2914" s="95"/>
      <c r="E2914" s="95"/>
      <c r="F2914" s="96"/>
      <c r="G2914" s="97"/>
      <c r="H2914" s="98"/>
      <c r="I2914" s="129" t="str">
        <f>IF(B2914="","",_xlfn.XLOOKUP(N2914,#REF!,#REF!))</f>
        <v/>
      </c>
      <c r="J2914" s="126" t="str">
        <f>IF(B2914="","",_xlfn.XLOOKUP(N2914,#REF!,冷暖工资表!B:B))</f>
        <v/>
      </c>
      <c r="K2914" s="126" t="str">
        <f t="shared" si="270"/>
        <v/>
      </c>
      <c r="L2914" s="126" t="str">
        <f t="shared" si="271"/>
        <v/>
      </c>
      <c r="M2914" s="126" t="str">
        <f>IF(Q2914="","",_xlfn.XLOOKUP(Q2914,立项!W:W,立项!H:H))</f>
        <v/>
      </c>
      <c r="N2914" s="130" t="str">
        <f t="shared" si="272"/>
        <v/>
      </c>
      <c r="O2914" s="130" t="str">
        <f t="shared" si="273"/>
        <v/>
      </c>
      <c r="P2914" s="131" t="str">
        <f t="shared" si="274"/>
        <v/>
      </c>
      <c r="Q2914" s="135" t="str">
        <f t="shared" si="275"/>
        <v/>
      </c>
      <c r="R2914" s="103"/>
      <c r="S2914" s="102"/>
      <c r="T2914" s="102"/>
      <c r="U2914" s="102"/>
    </row>
    <row r="2915" s="93" customFormat="1" customHeight="1" spans="2:21">
      <c r="B2915" s="94"/>
      <c r="C2915" s="95"/>
      <c r="D2915" s="95"/>
      <c r="E2915" s="95"/>
      <c r="F2915" s="96"/>
      <c r="G2915" s="97"/>
      <c r="H2915" s="98"/>
      <c r="I2915" s="129" t="str">
        <f>IF(B2915="","",_xlfn.XLOOKUP(N2915,#REF!,#REF!))</f>
        <v/>
      </c>
      <c r="J2915" s="126" t="str">
        <f>IF(B2915="","",_xlfn.XLOOKUP(N2915,#REF!,冷暖工资表!B:B))</f>
        <v/>
      </c>
      <c r="K2915" s="126" t="str">
        <f t="shared" si="270"/>
        <v/>
      </c>
      <c r="L2915" s="126" t="str">
        <f t="shared" si="271"/>
        <v/>
      </c>
      <c r="M2915" s="126" t="str">
        <f>IF(Q2915="","",_xlfn.XLOOKUP(Q2915,立项!W:W,立项!H:H))</f>
        <v/>
      </c>
      <c r="N2915" s="130" t="str">
        <f t="shared" si="272"/>
        <v/>
      </c>
      <c r="O2915" s="130" t="str">
        <f t="shared" si="273"/>
        <v/>
      </c>
      <c r="P2915" s="131" t="str">
        <f t="shared" si="274"/>
        <v/>
      </c>
      <c r="Q2915" s="135" t="str">
        <f t="shared" si="275"/>
        <v/>
      </c>
      <c r="R2915" s="103"/>
      <c r="S2915" s="102"/>
      <c r="T2915" s="102"/>
      <c r="U2915" s="102"/>
    </row>
    <row r="2916" s="93" customFormat="1" customHeight="1" spans="2:21">
      <c r="B2916" s="94"/>
      <c r="C2916" s="95"/>
      <c r="D2916" s="95"/>
      <c r="E2916" s="95"/>
      <c r="F2916" s="96"/>
      <c r="G2916" s="97"/>
      <c r="H2916" s="98"/>
      <c r="I2916" s="129" t="str">
        <f>IF(B2916="","",_xlfn.XLOOKUP(N2916,#REF!,#REF!))</f>
        <v/>
      </c>
      <c r="J2916" s="126" t="str">
        <f>IF(B2916="","",_xlfn.XLOOKUP(N2916,#REF!,冷暖工资表!B:B))</f>
        <v/>
      </c>
      <c r="K2916" s="126" t="str">
        <f t="shared" si="270"/>
        <v/>
      </c>
      <c r="L2916" s="126" t="str">
        <f t="shared" si="271"/>
        <v/>
      </c>
      <c r="M2916" s="126" t="str">
        <f>IF(Q2916="","",_xlfn.XLOOKUP(Q2916,立项!W:W,立项!H:H))</f>
        <v/>
      </c>
      <c r="N2916" s="130" t="str">
        <f t="shared" si="272"/>
        <v/>
      </c>
      <c r="O2916" s="130" t="str">
        <f t="shared" si="273"/>
        <v/>
      </c>
      <c r="P2916" s="131" t="str">
        <f t="shared" si="274"/>
        <v/>
      </c>
      <c r="Q2916" s="135" t="str">
        <f t="shared" si="275"/>
        <v/>
      </c>
      <c r="R2916" s="103"/>
      <c r="S2916" s="102"/>
      <c r="T2916" s="102"/>
      <c r="U2916" s="102"/>
    </row>
    <row r="2917" s="93" customFormat="1" customHeight="1" spans="2:21">
      <c r="B2917" s="94"/>
      <c r="C2917" s="95"/>
      <c r="D2917" s="95"/>
      <c r="E2917" s="95"/>
      <c r="F2917" s="96"/>
      <c r="G2917" s="97"/>
      <c r="H2917" s="98"/>
      <c r="I2917" s="129" t="str">
        <f>IF(B2917="","",_xlfn.XLOOKUP(N2917,#REF!,#REF!))</f>
        <v/>
      </c>
      <c r="J2917" s="126" t="str">
        <f>IF(B2917="","",_xlfn.XLOOKUP(N2917,#REF!,冷暖工资表!B:B))</f>
        <v/>
      </c>
      <c r="K2917" s="126" t="str">
        <f t="shared" si="270"/>
        <v/>
      </c>
      <c r="L2917" s="126" t="str">
        <f t="shared" si="271"/>
        <v/>
      </c>
      <c r="M2917" s="126" t="str">
        <f>IF(Q2917="","",_xlfn.XLOOKUP(Q2917,立项!W:W,立项!H:H))</f>
        <v/>
      </c>
      <c r="N2917" s="130" t="str">
        <f t="shared" si="272"/>
        <v/>
      </c>
      <c r="O2917" s="130" t="str">
        <f t="shared" si="273"/>
        <v/>
      </c>
      <c r="P2917" s="131" t="str">
        <f t="shared" si="274"/>
        <v/>
      </c>
      <c r="Q2917" s="135" t="str">
        <f t="shared" si="275"/>
        <v/>
      </c>
      <c r="R2917" s="103"/>
      <c r="S2917" s="102"/>
      <c r="T2917" s="102"/>
      <c r="U2917" s="102"/>
    </row>
    <row r="2918" s="93" customFormat="1" customHeight="1" spans="2:21">
      <c r="B2918" s="94"/>
      <c r="C2918" s="95"/>
      <c r="D2918" s="95"/>
      <c r="E2918" s="95"/>
      <c r="F2918" s="96"/>
      <c r="G2918" s="97"/>
      <c r="H2918" s="98"/>
      <c r="I2918" s="129" t="str">
        <f>IF(B2918="","",_xlfn.XLOOKUP(N2918,#REF!,#REF!))</f>
        <v/>
      </c>
      <c r="J2918" s="126" t="str">
        <f>IF(B2918="","",_xlfn.XLOOKUP(N2918,#REF!,冷暖工资表!B:B))</f>
        <v/>
      </c>
      <c r="K2918" s="126" t="str">
        <f t="shared" si="270"/>
        <v/>
      </c>
      <c r="L2918" s="126" t="str">
        <f t="shared" si="271"/>
        <v/>
      </c>
      <c r="M2918" s="126" t="str">
        <f>IF(Q2918="","",_xlfn.XLOOKUP(Q2918,立项!W:W,立项!H:H))</f>
        <v/>
      </c>
      <c r="N2918" s="130" t="str">
        <f t="shared" si="272"/>
        <v/>
      </c>
      <c r="O2918" s="130" t="str">
        <f t="shared" si="273"/>
        <v/>
      </c>
      <c r="P2918" s="131" t="str">
        <f t="shared" si="274"/>
        <v/>
      </c>
      <c r="Q2918" s="135" t="str">
        <f t="shared" si="275"/>
        <v/>
      </c>
      <c r="R2918" s="103"/>
      <c r="S2918" s="102"/>
      <c r="T2918" s="102"/>
      <c r="U2918" s="102"/>
    </row>
    <row r="2919" s="93" customFormat="1" customHeight="1" spans="2:21">
      <c r="B2919" s="94"/>
      <c r="C2919" s="95"/>
      <c r="D2919" s="95"/>
      <c r="E2919" s="95"/>
      <c r="F2919" s="96"/>
      <c r="G2919" s="97"/>
      <c r="H2919" s="98"/>
      <c r="I2919" s="129" t="str">
        <f>IF(B2919="","",_xlfn.XLOOKUP(N2919,#REF!,#REF!))</f>
        <v/>
      </c>
      <c r="J2919" s="126" t="str">
        <f>IF(B2919="","",_xlfn.XLOOKUP(N2919,#REF!,冷暖工资表!B:B))</f>
        <v/>
      </c>
      <c r="K2919" s="126" t="str">
        <f t="shared" si="270"/>
        <v/>
      </c>
      <c r="L2919" s="126" t="str">
        <f t="shared" si="271"/>
        <v/>
      </c>
      <c r="M2919" s="126" t="str">
        <f>IF(Q2919="","",_xlfn.XLOOKUP(Q2919,立项!W:W,立项!H:H))</f>
        <v/>
      </c>
      <c r="N2919" s="130" t="str">
        <f t="shared" si="272"/>
        <v/>
      </c>
      <c r="O2919" s="130" t="str">
        <f t="shared" si="273"/>
        <v/>
      </c>
      <c r="P2919" s="131" t="str">
        <f t="shared" si="274"/>
        <v/>
      </c>
      <c r="Q2919" s="135" t="str">
        <f t="shared" si="275"/>
        <v/>
      </c>
      <c r="R2919" s="103"/>
      <c r="S2919" s="102"/>
      <c r="T2919" s="102"/>
      <c r="U2919" s="102"/>
    </row>
    <row r="2920" s="93" customFormat="1" customHeight="1" spans="2:21">
      <c r="B2920" s="94"/>
      <c r="C2920" s="95"/>
      <c r="D2920" s="95"/>
      <c r="E2920" s="95"/>
      <c r="F2920" s="96"/>
      <c r="G2920" s="97"/>
      <c r="H2920" s="98"/>
      <c r="I2920" s="129" t="str">
        <f>IF(B2920="","",_xlfn.XLOOKUP(N2920,#REF!,#REF!))</f>
        <v/>
      </c>
      <c r="J2920" s="126" t="str">
        <f>IF(B2920="","",_xlfn.XLOOKUP(N2920,#REF!,冷暖工资表!B:B))</f>
        <v/>
      </c>
      <c r="K2920" s="126" t="str">
        <f t="shared" si="270"/>
        <v/>
      </c>
      <c r="L2920" s="126" t="str">
        <f t="shared" si="271"/>
        <v/>
      </c>
      <c r="M2920" s="126" t="str">
        <f>IF(Q2920="","",_xlfn.XLOOKUP(Q2920,立项!W:W,立项!H:H))</f>
        <v/>
      </c>
      <c r="N2920" s="130" t="str">
        <f t="shared" si="272"/>
        <v/>
      </c>
      <c r="O2920" s="130" t="str">
        <f t="shared" si="273"/>
        <v/>
      </c>
      <c r="P2920" s="131" t="str">
        <f t="shared" si="274"/>
        <v/>
      </c>
      <c r="Q2920" s="135" t="str">
        <f t="shared" si="275"/>
        <v/>
      </c>
      <c r="R2920" s="103"/>
      <c r="S2920" s="102"/>
      <c r="T2920" s="102"/>
      <c r="U2920" s="102"/>
    </row>
    <row r="2921" s="93" customFormat="1" customHeight="1" spans="2:21">
      <c r="B2921" s="94"/>
      <c r="C2921" s="95"/>
      <c r="D2921" s="95"/>
      <c r="E2921" s="95"/>
      <c r="F2921" s="96"/>
      <c r="G2921" s="97"/>
      <c r="H2921" s="98"/>
      <c r="I2921" s="129" t="str">
        <f>IF(B2921="","",_xlfn.XLOOKUP(N2921,#REF!,#REF!))</f>
        <v/>
      </c>
      <c r="J2921" s="126" t="str">
        <f>IF(B2921="","",_xlfn.XLOOKUP(N2921,#REF!,冷暖工资表!B:B))</f>
        <v/>
      </c>
      <c r="K2921" s="126" t="str">
        <f t="shared" si="270"/>
        <v/>
      </c>
      <c r="L2921" s="126" t="str">
        <f t="shared" si="271"/>
        <v/>
      </c>
      <c r="M2921" s="126" t="str">
        <f>IF(Q2921="","",_xlfn.XLOOKUP(Q2921,立项!W:W,立项!H:H))</f>
        <v/>
      </c>
      <c r="N2921" s="130" t="str">
        <f t="shared" si="272"/>
        <v/>
      </c>
      <c r="O2921" s="130" t="str">
        <f t="shared" si="273"/>
        <v/>
      </c>
      <c r="P2921" s="131" t="str">
        <f t="shared" si="274"/>
        <v/>
      </c>
      <c r="Q2921" s="135" t="str">
        <f t="shared" si="275"/>
        <v/>
      </c>
      <c r="R2921" s="103"/>
      <c r="S2921" s="102"/>
      <c r="T2921" s="102"/>
      <c r="U2921" s="102"/>
    </row>
    <row r="2922" s="93" customFormat="1" customHeight="1" spans="2:21">
      <c r="B2922" s="94"/>
      <c r="C2922" s="95"/>
      <c r="D2922" s="95"/>
      <c r="E2922" s="95"/>
      <c r="F2922" s="96"/>
      <c r="G2922" s="97"/>
      <c r="H2922" s="98"/>
      <c r="I2922" s="129" t="str">
        <f>IF(B2922="","",_xlfn.XLOOKUP(N2922,#REF!,#REF!))</f>
        <v/>
      </c>
      <c r="J2922" s="126" t="str">
        <f>IF(B2922="","",_xlfn.XLOOKUP(N2922,#REF!,冷暖工资表!B:B))</f>
        <v/>
      </c>
      <c r="K2922" s="126" t="str">
        <f t="shared" si="270"/>
        <v/>
      </c>
      <c r="L2922" s="126" t="str">
        <f t="shared" si="271"/>
        <v/>
      </c>
      <c r="M2922" s="126" t="str">
        <f>IF(Q2922="","",_xlfn.XLOOKUP(Q2922,立项!W:W,立项!H:H))</f>
        <v/>
      </c>
      <c r="N2922" s="130" t="str">
        <f t="shared" si="272"/>
        <v/>
      </c>
      <c r="O2922" s="130" t="str">
        <f t="shared" si="273"/>
        <v/>
      </c>
      <c r="P2922" s="131" t="str">
        <f t="shared" si="274"/>
        <v/>
      </c>
      <c r="Q2922" s="135" t="str">
        <f t="shared" si="275"/>
        <v/>
      </c>
      <c r="R2922" s="103"/>
      <c r="S2922" s="102"/>
      <c r="T2922" s="102"/>
      <c r="U2922" s="102"/>
    </row>
    <row r="2923" s="93" customFormat="1" customHeight="1" spans="2:21">
      <c r="B2923" s="94"/>
      <c r="C2923" s="95"/>
      <c r="D2923" s="95"/>
      <c r="E2923" s="95"/>
      <c r="F2923" s="96"/>
      <c r="G2923" s="97"/>
      <c r="H2923" s="98"/>
      <c r="I2923" s="129" t="str">
        <f>IF(B2923="","",_xlfn.XLOOKUP(N2923,#REF!,#REF!))</f>
        <v/>
      </c>
      <c r="J2923" s="126" t="str">
        <f>IF(B2923="","",_xlfn.XLOOKUP(N2923,#REF!,冷暖工资表!B:B))</f>
        <v/>
      </c>
      <c r="K2923" s="126" t="str">
        <f t="shared" si="270"/>
        <v/>
      </c>
      <c r="L2923" s="126" t="str">
        <f t="shared" si="271"/>
        <v/>
      </c>
      <c r="M2923" s="126" t="str">
        <f>IF(Q2923="","",_xlfn.XLOOKUP(Q2923,立项!W:W,立项!H:H))</f>
        <v/>
      </c>
      <c r="N2923" s="130" t="str">
        <f t="shared" si="272"/>
        <v/>
      </c>
      <c r="O2923" s="130" t="str">
        <f t="shared" si="273"/>
        <v/>
      </c>
      <c r="P2923" s="131" t="str">
        <f t="shared" si="274"/>
        <v/>
      </c>
      <c r="Q2923" s="135" t="str">
        <f t="shared" si="275"/>
        <v/>
      </c>
      <c r="R2923" s="103"/>
      <c r="S2923" s="102"/>
      <c r="T2923" s="102"/>
      <c r="U2923" s="102"/>
    </row>
    <row r="2924" s="93" customFormat="1" customHeight="1" spans="2:21">
      <c r="B2924" s="94"/>
      <c r="C2924" s="95"/>
      <c r="D2924" s="95"/>
      <c r="E2924" s="95"/>
      <c r="F2924" s="96"/>
      <c r="G2924" s="97"/>
      <c r="H2924" s="98"/>
      <c r="I2924" s="129" t="str">
        <f>IF(B2924="","",_xlfn.XLOOKUP(N2924,#REF!,#REF!))</f>
        <v/>
      </c>
      <c r="J2924" s="126" t="str">
        <f>IF(B2924="","",_xlfn.XLOOKUP(N2924,#REF!,冷暖工资表!B:B))</f>
        <v/>
      </c>
      <c r="K2924" s="126" t="str">
        <f t="shared" si="270"/>
        <v/>
      </c>
      <c r="L2924" s="126" t="str">
        <f t="shared" si="271"/>
        <v/>
      </c>
      <c r="M2924" s="126" t="str">
        <f>IF(Q2924="","",_xlfn.XLOOKUP(Q2924,立项!W:W,立项!H:H))</f>
        <v/>
      </c>
      <c r="N2924" s="130" t="str">
        <f t="shared" si="272"/>
        <v/>
      </c>
      <c r="O2924" s="130" t="str">
        <f t="shared" si="273"/>
        <v/>
      </c>
      <c r="P2924" s="131" t="str">
        <f t="shared" si="274"/>
        <v/>
      </c>
      <c r="Q2924" s="135" t="str">
        <f t="shared" si="275"/>
        <v/>
      </c>
      <c r="R2924" s="103"/>
      <c r="S2924" s="102"/>
      <c r="T2924" s="102"/>
      <c r="U2924" s="102"/>
    </row>
    <row r="2925" s="93" customFormat="1" customHeight="1" spans="2:21">
      <c r="B2925" s="94"/>
      <c r="C2925" s="95"/>
      <c r="D2925" s="95"/>
      <c r="E2925" s="95"/>
      <c r="F2925" s="96"/>
      <c r="G2925" s="97"/>
      <c r="H2925" s="98"/>
      <c r="I2925" s="129" t="str">
        <f>IF(B2925="","",_xlfn.XLOOKUP(N2925,#REF!,#REF!))</f>
        <v/>
      </c>
      <c r="J2925" s="126" t="str">
        <f>IF(B2925="","",_xlfn.XLOOKUP(N2925,#REF!,冷暖工资表!B:B))</f>
        <v/>
      </c>
      <c r="K2925" s="126" t="str">
        <f t="shared" si="270"/>
        <v/>
      </c>
      <c r="L2925" s="126" t="str">
        <f t="shared" si="271"/>
        <v/>
      </c>
      <c r="M2925" s="126" t="str">
        <f>IF(Q2925="","",_xlfn.XLOOKUP(Q2925,立项!W:W,立项!H:H))</f>
        <v/>
      </c>
      <c r="N2925" s="130" t="str">
        <f t="shared" si="272"/>
        <v/>
      </c>
      <c r="O2925" s="130" t="str">
        <f t="shared" si="273"/>
        <v/>
      </c>
      <c r="P2925" s="131" t="str">
        <f t="shared" si="274"/>
        <v/>
      </c>
      <c r="Q2925" s="135" t="str">
        <f t="shared" si="275"/>
        <v/>
      </c>
      <c r="R2925" s="103"/>
      <c r="S2925" s="102"/>
      <c r="T2925" s="102"/>
      <c r="U2925" s="102"/>
    </row>
    <row r="2926" s="93" customFormat="1" customHeight="1" spans="2:21">
      <c r="B2926" s="94"/>
      <c r="C2926" s="95"/>
      <c r="D2926" s="95"/>
      <c r="E2926" s="95"/>
      <c r="F2926" s="96"/>
      <c r="G2926" s="97"/>
      <c r="H2926" s="98"/>
      <c r="I2926" s="129" t="str">
        <f>IF(B2926="","",_xlfn.XLOOKUP(N2926,#REF!,#REF!))</f>
        <v/>
      </c>
      <c r="J2926" s="126" t="str">
        <f>IF(B2926="","",_xlfn.XLOOKUP(N2926,#REF!,冷暖工资表!B:B))</f>
        <v/>
      </c>
      <c r="K2926" s="126" t="str">
        <f t="shared" si="270"/>
        <v/>
      </c>
      <c r="L2926" s="126" t="str">
        <f t="shared" si="271"/>
        <v/>
      </c>
      <c r="M2926" s="126" t="str">
        <f>IF(Q2926="","",_xlfn.XLOOKUP(Q2926,立项!W:W,立项!H:H))</f>
        <v/>
      </c>
      <c r="N2926" s="130" t="str">
        <f t="shared" si="272"/>
        <v/>
      </c>
      <c r="O2926" s="130" t="str">
        <f t="shared" si="273"/>
        <v/>
      </c>
      <c r="P2926" s="131" t="str">
        <f t="shared" si="274"/>
        <v/>
      </c>
      <c r="Q2926" s="135" t="str">
        <f t="shared" si="275"/>
        <v/>
      </c>
      <c r="R2926" s="103"/>
      <c r="S2926" s="102"/>
      <c r="T2926" s="102"/>
      <c r="U2926" s="102"/>
    </row>
    <row r="2927" s="93" customFormat="1" customHeight="1" spans="2:21">
      <c r="B2927" s="94"/>
      <c r="C2927" s="95"/>
      <c r="D2927" s="95"/>
      <c r="E2927" s="95"/>
      <c r="F2927" s="96"/>
      <c r="G2927" s="97"/>
      <c r="H2927" s="98"/>
      <c r="I2927" s="129" t="str">
        <f>IF(B2927="","",_xlfn.XLOOKUP(N2927,#REF!,#REF!))</f>
        <v/>
      </c>
      <c r="J2927" s="126" t="str">
        <f>IF(B2927="","",_xlfn.XLOOKUP(N2927,#REF!,冷暖工资表!B:B))</f>
        <v/>
      </c>
      <c r="K2927" s="126" t="str">
        <f t="shared" si="270"/>
        <v/>
      </c>
      <c r="L2927" s="126" t="str">
        <f t="shared" si="271"/>
        <v/>
      </c>
      <c r="M2927" s="126" t="str">
        <f>IF(Q2927="","",_xlfn.XLOOKUP(Q2927,立项!W:W,立项!H:H))</f>
        <v/>
      </c>
      <c r="N2927" s="130" t="str">
        <f t="shared" si="272"/>
        <v/>
      </c>
      <c r="O2927" s="130" t="str">
        <f t="shared" si="273"/>
        <v/>
      </c>
      <c r="P2927" s="131" t="str">
        <f t="shared" si="274"/>
        <v/>
      </c>
      <c r="Q2927" s="135" t="str">
        <f t="shared" si="275"/>
        <v/>
      </c>
      <c r="R2927" s="103"/>
      <c r="S2927" s="102"/>
      <c r="T2927" s="102"/>
      <c r="U2927" s="102"/>
    </row>
    <row r="2928" s="93" customFormat="1" customHeight="1" spans="2:21">
      <c r="B2928" s="94"/>
      <c r="C2928" s="95"/>
      <c r="D2928" s="95"/>
      <c r="E2928" s="95"/>
      <c r="F2928" s="96"/>
      <c r="G2928" s="97"/>
      <c r="H2928" s="98"/>
      <c r="I2928" s="129" t="str">
        <f>IF(B2928="","",_xlfn.XLOOKUP(N2928,#REF!,#REF!))</f>
        <v/>
      </c>
      <c r="J2928" s="126" t="str">
        <f>IF(B2928="","",_xlfn.XLOOKUP(N2928,#REF!,冷暖工资表!B:B))</f>
        <v/>
      </c>
      <c r="K2928" s="126" t="str">
        <f t="shared" si="270"/>
        <v/>
      </c>
      <c r="L2928" s="126" t="str">
        <f t="shared" si="271"/>
        <v/>
      </c>
      <c r="M2928" s="126" t="str">
        <f>IF(Q2928="","",_xlfn.XLOOKUP(Q2928,立项!W:W,立项!H:H))</f>
        <v/>
      </c>
      <c r="N2928" s="130" t="str">
        <f t="shared" si="272"/>
        <v/>
      </c>
      <c r="O2928" s="130" t="str">
        <f t="shared" si="273"/>
        <v/>
      </c>
      <c r="P2928" s="131" t="str">
        <f t="shared" si="274"/>
        <v/>
      </c>
      <c r="Q2928" s="135" t="str">
        <f t="shared" si="275"/>
        <v/>
      </c>
      <c r="R2928" s="103"/>
      <c r="S2928" s="102"/>
      <c r="T2928" s="102"/>
      <c r="U2928" s="102"/>
    </row>
    <row r="2929" s="93" customFormat="1" customHeight="1" spans="2:21">
      <c r="B2929" s="94"/>
      <c r="C2929" s="95"/>
      <c r="D2929" s="95"/>
      <c r="E2929" s="95"/>
      <c r="F2929" s="96"/>
      <c r="G2929" s="97"/>
      <c r="H2929" s="98"/>
      <c r="I2929" s="129" t="str">
        <f>IF(B2929="","",_xlfn.XLOOKUP(N2929,#REF!,#REF!))</f>
        <v/>
      </c>
      <c r="J2929" s="126" t="str">
        <f>IF(B2929="","",_xlfn.XLOOKUP(N2929,#REF!,冷暖工资表!B:B))</f>
        <v/>
      </c>
      <c r="K2929" s="126" t="str">
        <f t="shared" si="270"/>
        <v/>
      </c>
      <c r="L2929" s="126" t="str">
        <f t="shared" si="271"/>
        <v/>
      </c>
      <c r="M2929" s="126" t="str">
        <f>IF(Q2929="","",_xlfn.XLOOKUP(Q2929,立项!W:W,立项!H:H))</f>
        <v/>
      </c>
      <c r="N2929" s="130" t="str">
        <f t="shared" si="272"/>
        <v/>
      </c>
      <c r="O2929" s="130" t="str">
        <f t="shared" si="273"/>
        <v/>
      </c>
      <c r="P2929" s="131" t="str">
        <f t="shared" si="274"/>
        <v/>
      </c>
      <c r="Q2929" s="135" t="str">
        <f t="shared" si="275"/>
        <v/>
      </c>
      <c r="R2929" s="103"/>
      <c r="S2929" s="102"/>
      <c r="T2929" s="102"/>
      <c r="U2929" s="102"/>
    </row>
    <row r="2930" s="93" customFormat="1" customHeight="1" spans="2:21">
      <c r="B2930" s="94"/>
      <c r="C2930" s="95"/>
      <c r="D2930" s="95"/>
      <c r="E2930" s="95"/>
      <c r="F2930" s="96"/>
      <c r="G2930" s="97"/>
      <c r="H2930" s="98"/>
      <c r="I2930" s="129" t="str">
        <f>IF(B2930="","",_xlfn.XLOOKUP(N2930,#REF!,#REF!))</f>
        <v/>
      </c>
      <c r="J2930" s="126" t="str">
        <f>IF(B2930="","",_xlfn.XLOOKUP(N2930,#REF!,冷暖工资表!B:B))</f>
        <v/>
      </c>
      <c r="K2930" s="126" t="str">
        <f t="shared" si="270"/>
        <v/>
      </c>
      <c r="L2930" s="126" t="str">
        <f t="shared" si="271"/>
        <v/>
      </c>
      <c r="M2930" s="126" t="str">
        <f>IF(Q2930="","",_xlfn.XLOOKUP(Q2930,立项!W:W,立项!H:H))</f>
        <v/>
      </c>
      <c r="N2930" s="130" t="str">
        <f t="shared" si="272"/>
        <v/>
      </c>
      <c r="O2930" s="130" t="str">
        <f t="shared" si="273"/>
        <v/>
      </c>
      <c r="P2930" s="131" t="str">
        <f t="shared" si="274"/>
        <v/>
      </c>
      <c r="Q2930" s="135" t="str">
        <f t="shared" si="275"/>
        <v/>
      </c>
      <c r="R2930" s="103"/>
      <c r="S2930" s="102"/>
      <c r="T2930" s="102"/>
      <c r="U2930" s="102"/>
    </row>
    <row r="2931" s="93" customFormat="1" customHeight="1" spans="2:21">
      <c r="B2931" s="94"/>
      <c r="C2931" s="95"/>
      <c r="D2931" s="95"/>
      <c r="E2931" s="95"/>
      <c r="F2931" s="96"/>
      <c r="G2931" s="97"/>
      <c r="H2931" s="98"/>
      <c r="I2931" s="129" t="str">
        <f>IF(B2931="","",_xlfn.XLOOKUP(N2931,#REF!,#REF!))</f>
        <v/>
      </c>
      <c r="J2931" s="126" t="str">
        <f>IF(B2931="","",_xlfn.XLOOKUP(N2931,#REF!,冷暖工资表!B:B))</f>
        <v/>
      </c>
      <c r="K2931" s="126" t="str">
        <f t="shared" si="270"/>
        <v/>
      </c>
      <c r="L2931" s="126" t="str">
        <f t="shared" si="271"/>
        <v/>
      </c>
      <c r="M2931" s="126" t="str">
        <f>IF(Q2931="","",_xlfn.XLOOKUP(Q2931,立项!W:W,立项!H:H))</f>
        <v/>
      </c>
      <c r="N2931" s="130" t="str">
        <f t="shared" si="272"/>
        <v/>
      </c>
      <c r="O2931" s="130" t="str">
        <f t="shared" si="273"/>
        <v/>
      </c>
      <c r="P2931" s="131" t="str">
        <f t="shared" si="274"/>
        <v/>
      </c>
      <c r="Q2931" s="135" t="str">
        <f t="shared" si="275"/>
        <v/>
      </c>
      <c r="R2931" s="103"/>
      <c r="S2931" s="102"/>
      <c r="T2931" s="102"/>
      <c r="U2931" s="102"/>
    </row>
    <row r="2932" s="93" customFormat="1" customHeight="1" spans="2:21">
      <c r="B2932" s="94"/>
      <c r="C2932" s="95"/>
      <c r="D2932" s="95"/>
      <c r="E2932" s="95"/>
      <c r="F2932" s="96"/>
      <c r="G2932" s="97"/>
      <c r="H2932" s="98"/>
      <c r="I2932" s="129" t="str">
        <f>IF(B2932="","",_xlfn.XLOOKUP(N2932,#REF!,#REF!))</f>
        <v/>
      </c>
      <c r="J2932" s="126" t="str">
        <f>IF(B2932="","",_xlfn.XLOOKUP(N2932,#REF!,冷暖工资表!B:B))</f>
        <v/>
      </c>
      <c r="K2932" s="126" t="str">
        <f t="shared" si="270"/>
        <v/>
      </c>
      <c r="L2932" s="126" t="str">
        <f t="shared" si="271"/>
        <v/>
      </c>
      <c r="M2932" s="126" t="str">
        <f>IF(Q2932="","",_xlfn.XLOOKUP(Q2932,立项!W:W,立项!H:H))</f>
        <v/>
      </c>
      <c r="N2932" s="130" t="str">
        <f t="shared" si="272"/>
        <v/>
      </c>
      <c r="O2932" s="130" t="str">
        <f t="shared" si="273"/>
        <v/>
      </c>
      <c r="P2932" s="131" t="str">
        <f t="shared" si="274"/>
        <v/>
      </c>
      <c r="Q2932" s="135" t="str">
        <f t="shared" si="275"/>
        <v/>
      </c>
      <c r="R2932" s="103"/>
      <c r="S2932" s="102"/>
      <c r="T2932" s="102"/>
      <c r="U2932" s="102"/>
    </row>
    <row r="2933" s="93" customFormat="1" customHeight="1" spans="2:21">
      <c r="B2933" s="94"/>
      <c r="C2933" s="95"/>
      <c r="D2933" s="95"/>
      <c r="E2933" s="95"/>
      <c r="F2933" s="96"/>
      <c r="G2933" s="97"/>
      <c r="H2933" s="98"/>
      <c r="I2933" s="129" t="str">
        <f>IF(B2933="","",_xlfn.XLOOKUP(N2933,#REF!,#REF!))</f>
        <v/>
      </c>
      <c r="J2933" s="126" t="str">
        <f>IF(B2933="","",_xlfn.XLOOKUP(N2933,#REF!,冷暖工资表!B:B))</f>
        <v/>
      </c>
      <c r="K2933" s="126" t="str">
        <f t="shared" si="270"/>
        <v/>
      </c>
      <c r="L2933" s="126" t="str">
        <f t="shared" si="271"/>
        <v/>
      </c>
      <c r="M2933" s="126" t="str">
        <f>IF(Q2933="","",_xlfn.XLOOKUP(Q2933,立项!W:W,立项!H:H))</f>
        <v/>
      </c>
      <c r="N2933" s="130" t="str">
        <f t="shared" si="272"/>
        <v/>
      </c>
      <c r="O2933" s="130" t="str">
        <f t="shared" si="273"/>
        <v/>
      </c>
      <c r="P2933" s="131" t="str">
        <f t="shared" si="274"/>
        <v/>
      </c>
      <c r="Q2933" s="135" t="str">
        <f t="shared" si="275"/>
        <v/>
      </c>
      <c r="R2933" s="103"/>
      <c r="S2933" s="102"/>
      <c r="T2933" s="102"/>
      <c r="U2933" s="102"/>
    </row>
    <row r="2934" s="93" customFormat="1" customHeight="1" spans="2:21">
      <c r="B2934" s="94"/>
      <c r="C2934" s="95"/>
      <c r="D2934" s="95"/>
      <c r="E2934" s="95"/>
      <c r="F2934" s="96"/>
      <c r="G2934" s="97"/>
      <c r="H2934" s="98"/>
      <c r="I2934" s="129" t="str">
        <f>IF(B2934="","",_xlfn.XLOOKUP(N2934,#REF!,#REF!))</f>
        <v/>
      </c>
      <c r="J2934" s="126" t="str">
        <f>IF(B2934="","",_xlfn.XLOOKUP(N2934,#REF!,冷暖工资表!B:B))</f>
        <v/>
      </c>
      <c r="K2934" s="126" t="str">
        <f t="shared" si="270"/>
        <v/>
      </c>
      <c r="L2934" s="126" t="str">
        <f t="shared" si="271"/>
        <v/>
      </c>
      <c r="M2934" s="126" t="str">
        <f>IF(Q2934="","",_xlfn.XLOOKUP(Q2934,立项!W:W,立项!H:H))</f>
        <v/>
      </c>
      <c r="N2934" s="130" t="str">
        <f t="shared" si="272"/>
        <v/>
      </c>
      <c r="O2934" s="130" t="str">
        <f t="shared" si="273"/>
        <v/>
      </c>
      <c r="P2934" s="131" t="str">
        <f t="shared" si="274"/>
        <v/>
      </c>
      <c r="Q2934" s="135" t="str">
        <f t="shared" si="275"/>
        <v/>
      </c>
      <c r="R2934" s="103"/>
      <c r="S2934" s="102"/>
      <c r="T2934" s="102"/>
      <c r="U2934" s="102"/>
    </row>
    <row r="2935" s="93" customFormat="1" customHeight="1" spans="2:21">
      <c r="B2935" s="94"/>
      <c r="C2935" s="95"/>
      <c r="D2935" s="95"/>
      <c r="E2935" s="95"/>
      <c r="F2935" s="96"/>
      <c r="G2935" s="97"/>
      <c r="H2935" s="98"/>
      <c r="I2935" s="129" t="str">
        <f>IF(B2935="","",_xlfn.XLOOKUP(N2935,#REF!,#REF!))</f>
        <v/>
      </c>
      <c r="J2935" s="126" t="str">
        <f>IF(B2935="","",_xlfn.XLOOKUP(N2935,#REF!,冷暖工资表!B:B))</f>
        <v/>
      </c>
      <c r="K2935" s="126" t="str">
        <f t="shared" si="270"/>
        <v/>
      </c>
      <c r="L2935" s="126" t="str">
        <f t="shared" si="271"/>
        <v/>
      </c>
      <c r="M2935" s="126" t="str">
        <f>IF(Q2935="","",_xlfn.XLOOKUP(Q2935,立项!W:W,立项!H:H))</f>
        <v/>
      </c>
      <c r="N2935" s="130" t="str">
        <f t="shared" si="272"/>
        <v/>
      </c>
      <c r="O2935" s="130" t="str">
        <f t="shared" si="273"/>
        <v/>
      </c>
      <c r="P2935" s="131" t="str">
        <f t="shared" si="274"/>
        <v/>
      </c>
      <c r="Q2935" s="135" t="str">
        <f t="shared" si="275"/>
        <v/>
      </c>
      <c r="R2935" s="103"/>
      <c r="S2935" s="102"/>
      <c r="T2935" s="102"/>
      <c r="U2935" s="102"/>
    </row>
    <row r="2936" s="93" customFormat="1" customHeight="1" spans="2:21">
      <c r="B2936" s="94"/>
      <c r="C2936" s="95"/>
      <c r="D2936" s="95"/>
      <c r="E2936" s="95"/>
      <c r="F2936" s="96"/>
      <c r="G2936" s="97"/>
      <c r="H2936" s="98"/>
      <c r="I2936" s="129" t="str">
        <f>IF(B2936="","",_xlfn.XLOOKUP(N2936,#REF!,#REF!))</f>
        <v/>
      </c>
      <c r="J2936" s="126" t="str">
        <f>IF(B2936="","",_xlfn.XLOOKUP(N2936,#REF!,冷暖工资表!B:B))</f>
        <v/>
      </c>
      <c r="K2936" s="126" t="str">
        <f t="shared" si="270"/>
        <v/>
      </c>
      <c r="L2936" s="126" t="str">
        <f t="shared" si="271"/>
        <v/>
      </c>
      <c r="M2936" s="126" t="str">
        <f>IF(Q2936="","",_xlfn.XLOOKUP(Q2936,立项!W:W,立项!H:H))</f>
        <v/>
      </c>
      <c r="N2936" s="130" t="str">
        <f t="shared" si="272"/>
        <v/>
      </c>
      <c r="O2936" s="130" t="str">
        <f t="shared" si="273"/>
        <v/>
      </c>
      <c r="P2936" s="131" t="str">
        <f t="shared" si="274"/>
        <v/>
      </c>
      <c r="Q2936" s="135" t="str">
        <f t="shared" si="275"/>
        <v/>
      </c>
      <c r="R2936" s="103"/>
      <c r="S2936" s="102"/>
      <c r="T2936" s="102"/>
      <c r="U2936" s="102"/>
    </row>
    <row r="2937" s="93" customFormat="1" customHeight="1" spans="2:21">
      <c r="B2937" s="94"/>
      <c r="C2937" s="95"/>
      <c r="D2937" s="95"/>
      <c r="E2937" s="95"/>
      <c r="F2937" s="96"/>
      <c r="G2937" s="97"/>
      <c r="H2937" s="98"/>
      <c r="I2937" s="129" t="str">
        <f>IF(B2937="","",_xlfn.XLOOKUP(N2937,#REF!,#REF!))</f>
        <v/>
      </c>
      <c r="J2937" s="126" t="str">
        <f>IF(B2937="","",_xlfn.XLOOKUP(N2937,#REF!,冷暖工资表!B:B))</f>
        <v/>
      </c>
      <c r="K2937" s="126" t="str">
        <f t="shared" si="270"/>
        <v/>
      </c>
      <c r="L2937" s="126" t="str">
        <f t="shared" si="271"/>
        <v/>
      </c>
      <c r="M2937" s="126" t="str">
        <f>IF(Q2937="","",_xlfn.XLOOKUP(Q2937,立项!W:W,立项!H:H))</f>
        <v/>
      </c>
      <c r="N2937" s="130" t="str">
        <f t="shared" si="272"/>
        <v/>
      </c>
      <c r="O2937" s="130" t="str">
        <f t="shared" si="273"/>
        <v/>
      </c>
      <c r="P2937" s="131" t="str">
        <f t="shared" si="274"/>
        <v/>
      </c>
      <c r="Q2937" s="135" t="str">
        <f t="shared" si="275"/>
        <v/>
      </c>
      <c r="R2937" s="103"/>
      <c r="S2937" s="102"/>
      <c r="T2937" s="102"/>
      <c r="U2937" s="102"/>
    </row>
    <row r="2938" s="93" customFormat="1" customHeight="1" spans="2:21">
      <c r="B2938" s="94"/>
      <c r="C2938" s="95"/>
      <c r="D2938" s="95"/>
      <c r="E2938" s="95"/>
      <c r="F2938" s="96"/>
      <c r="G2938" s="97"/>
      <c r="H2938" s="98"/>
      <c r="I2938" s="129" t="str">
        <f>IF(B2938="","",_xlfn.XLOOKUP(N2938,#REF!,#REF!))</f>
        <v/>
      </c>
      <c r="J2938" s="126" t="str">
        <f>IF(B2938="","",_xlfn.XLOOKUP(N2938,#REF!,冷暖工资表!B:B))</f>
        <v/>
      </c>
      <c r="K2938" s="126" t="str">
        <f t="shared" si="270"/>
        <v/>
      </c>
      <c r="L2938" s="126" t="str">
        <f t="shared" si="271"/>
        <v/>
      </c>
      <c r="M2938" s="126" t="str">
        <f>IF(Q2938="","",_xlfn.XLOOKUP(Q2938,立项!W:W,立项!H:H))</f>
        <v/>
      </c>
      <c r="N2938" s="130" t="str">
        <f t="shared" si="272"/>
        <v/>
      </c>
      <c r="O2938" s="130" t="str">
        <f t="shared" si="273"/>
        <v/>
      </c>
      <c r="P2938" s="131" t="str">
        <f t="shared" si="274"/>
        <v/>
      </c>
      <c r="Q2938" s="135" t="str">
        <f t="shared" si="275"/>
        <v/>
      </c>
      <c r="R2938" s="103"/>
      <c r="S2938" s="102"/>
      <c r="T2938" s="102"/>
      <c r="U2938" s="102"/>
    </row>
    <row r="2939" s="93" customFormat="1" customHeight="1" spans="2:21">
      <c r="B2939" s="94"/>
      <c r="C2939" s="95"/>
      <c r="D2939" s="95"/>
      <c r="E2939" s="95"/>
      <c r="F2939" s="96"/>
      <c r="G2939" s="97"/>
      <c r="H2939" s="98"/>
      <c r="I2939" s="129" t="str">
        <f>IF(B2939="","",_xlfn.XLOOKUP(N2939,#REF!,#REF!))</f>
        <v/>
      </c>
      <c r="J2939" s="126" t="str">
        <f>IF(B2939="","",_xlfn.XLOOKUP(N2939,#REF!,冷暖工资表!B:B))</f>
        <v/>
      </c>
      <c r="K2939" s="126" t="str">
        <f t="shared" si="270"/>
        <v/>
      </c>
      <c r="L2939" s="126" t="str">
        <f t="shared" si="271"/>
        <v/>
      </c>
      <c r="M2939" s="126" t="str">
        <f>IF(Q2939="","",_xlfn.XLOOKUP(Q2939,立项!W:W,立项!H:H))</f>
        <v/>
      </c>
      <c r="N2939" s="130" t="str">
        <f t="shared" si="272"/>
        <v/>
      </c>
      <c r="O2939" s="130" t="str">
        <f t="shared" si="273"/>
        <v/>
      </c>
      <c r="P2939" s="131" t="str">
        <f t="shared" si="274"/>
        <v/>
      </c>
      <c r="Q2939" s="135" t="str">
        <f t="shared" si="275"/>
        <v/>
      </c>
      <c r="R2939" s="103"/>
      <c r="S2939" s="102"/>
      <c r="T2939" s="102"/>
      <c r="U2939" s="102"/>
    </row>
    <row r="2940" s="93" customFormat="1" customHeight="1" spans="2:21">
      <c r="B2940" s="94"/>
      <c r="C2940" s="95"/>
      <c r="D2940" s="95"/>
      <c r="E2940" s="95"/>
      <c r="F2940" s="96"/>
      <c r="G2940" s="97"/>
      <c r="H2940" s="98"/>
      <c r="I2940" s="129" t="str">
        <f>IF(B2940="","",_xlfn.XLOOKUP(N2940,#REF!,#REF!))</f>
        <v/>
      </c>
      <c r="J2940" s="126" t="str">
        <f>IF(B2940="","",_xlfn.XLOOKUP(N2940,#REF!,冷暖工资表!B:B))</f>
        <v/>
      </c>
      <c r="K2940" s="126" t="str">
        <f t="shared" si="270"/>
        <v/>
      </c>
      <c r="L2940" s="126" t="str">
        <f t="shared" si="271"/>
        <v/>
      </c>
      <c r="M2940" s="126" t="str">
        <f>IF(Q2940="","",_xlfn.XLOOKUP(Q2940,立项!W:W,立项!H:H))</f>
        <v/>
      </c>
      <c r="N2940" s="130" t="str">
        <f t="shared" si="272"/>
        <v/>
      </c>
      <c r="O2940" s="130" t="str">
        <f t="shared" si="273"/>
        <v/>
      </c>
      <c r="P2940" s="131" t="str">
        <f t="shared" si="274"/>
        <v/>
      </c>
      <c r="Q2940" s="135" t="str">
        <f t="shared" si="275"/>
        <v/>
      </c>
      <c r="R2940" s="103"/>
      <c r="S2940" s="102"/>
      <c r="T2940" s="102"/>
      <c r="U2940" s="102"/>
    </row>
    <row r="2941" s="93" customFormat="1" customHeight="1" spans="2:21">
      <c r="B2941" s="94"/>
      <c r="C2941" s="95"/>
      <c r="D2941" s="95"/>
      <c r="E2941" s="95"/>
      <c r="F2941" s="96"/>
      <c r="G2941" s="97"/>
      <c r="H2941" s="98"/>
      <c r="I2941" s="129" t="str">
        <f>IF(B2941="","",_xlfn.XLOOKUP(N2941,#REF!,#REF!))</f>
        <v/>
      </c>
      <c r="J2941" s="126" t="str">
        <f>IF(B2941="","",_xlfn.XLOOKUP(N2941,#REF!,冷暖工资表!B:B))</f>
        <v/>
      </c>
      <c r="K2941" s="126" t="str">
        <f t="shared" si="270"/>
        <v/>
      </c>
      <c r="L2941" s="126" t="str">
        <f t="shared" si="271"/>
        <v/>
      </c>
      <c r="M2941" s="126" t="str">
        <f>IF(Q2941="","",_xlfn.XLOOKUP(Q2941,立项!W:W,立项!H:H))</f>
        <v/>
      </c>
      <c r="N2941" s="130" t="str">
        <f t="shared" si="272"/>
        <v/>
      </c>
      <c r="O2941" s="130" t="str">
        <f t="shared" si="273"/>
        <v/>
      </c>
      <c r="P2941" s="131" t="str">
        <f t="shared" si="274"/>
        <v/>
      </c>
      <c r="Q2941" s="135" t="str">
        <f t="shared" si="275"/>
        <v/>
      </c>
      <c r="R2941" s="103"/>
      <c r="S2941" s="102"/>
      <c r="T2941" s="102"/>
      <c r="U2941" s="102"/>
    </row>
    <row r="2942" s="93" customFormat="1" customHeight="1" spans="2:21">
      <c r="B2942" s="94"/>
      <c r="C2942" s="95"/>
      <c r="D2942" s="95"/>
      <c r="E2942" s="95"/>
      <c r="F2942" s="96"/>
      <c r="G2942" s="97"/>
      <c r="H2942" s="98"/>
      <c r="I2942" s="129" t="str">
        <f>IF(B2942="","",_xlfn.XLOOKUP(N2942,#REF!,#REF!))</f>
        <v/>
      </c>
      <c r="J2942" s="126" t="str">
        <f>IF(B2942="","",_xlfn.XLOOKUP(N2942,#REF!,冷暖工资表!B:B))</f>
        <v/>
      </c>
      <c r="K2942" s="126" t="str">
        <f t="shared" si="270"/>
        <v/>
      </c>
      <c r="L2942" s="126" t="str">
        <f t="shared" si="271"/>
        <v/>
      </c>
      <c r="M2942" s="126" t="str">
        <f>IF(Q2942="","",_xlfn.XLOOKUP(Q2942,立项!W:W,立项!H:H))</f>
        <v/>
      </c>
      <c r="N2942" s="130" t="str">
        <f t="shared" si="272"/>
        <v/>
      </c>
      <c r="O2942" s="130" t="str">
        <f t="shared" si="273"/>
        <v/>
      </c>
      <c r="P2942" s="131" t="str">
        <f t="shared" si="274"/>
        <v/>
      </c>
      <c r="Q2942" s="135" t="str">
        <f t="shared" si="275"/>
        <v/>
      </c>
      <c r="R2942" s="103"/>
      <c r="S2942" s="102"/>
      <c r="T2942" s="102"/>
      <c r="U2942" s="102"/>
    </row>
    <row r="2943" s="93" customFormat="1" customHeight="1" spans="2:21">
      <c r="B2943" s="94"/>
      <c r="C2943" s="95"/>
      <c r="D2943" s="95"/>
      <c r="E2943" s="95"/>
      <c r="F2943" s="96"/>
      <c r="G2943" s="97"/>
      <c r="H2943" s="98"/>
      <c r="I2943" s="129" t="str">
        <f>IF(B2943="","",_xlfn.XLOOKUP(N2943,#REF!,#REF!))</f>
        <v/>
      </c>
      <c r="J2943" s="126" t="str">
        <f>IF(B2943="","",_xlfn.XLOOKUP(N2943,#REF!,冷暖工资表!B:B))</f>
        <v/>
      </c>
      <c r="K2943" s="126" t="str">
        <f t="shared" si="270"/>
        <v/>
      </c>
      <c r="L2943" s="126" t="str">
        <f t="shared" si="271"/>
        <v/>
      </c>
      <c r="M2943" s="126" t="str">
        <f>IF(Q2943="","",_xlfn.XLOOKUP(Q2943,立项!W:W,立项!H:H))</f>
        <v/>
      </c>
      <c r="N2943" s="130" t="str">
        <f t="shared" si="272"/>
        <v/>
      </c>
      <c r="O2943" s="130" t="str">
        <f t="shared" si="273"/>
        <v/>
      </c>
      <c r="P2943" s="131" t="str">
        <f t="shared" si="274"/>
        <v/>
      </c>
      <c r="Q2943" s="135" t="str">
        <f t="shared" si="275"/>
        <v/>
      </c>
      <c r="R2943" s="103"/>
      <c r="S2943" s="102"/>
      <c r="T2943" s="102"/>
      <c r="U2943" s="102"/>
    </row>
    <row r="2944" s="93" customFormat="1" customHeight="1" spans="2:21">
      <c r="B2944" s="94"/>
      <c r="C2944" s="95"/>
      <c r="D2944" s="95"/>
      <c r="E2944" s="95"/>
      <c r="F2944" s="96"/>
      <c r="G2944" s="97"/>
      <c r="H2944" s="98"/>
      <c r="I2944" s="129" t="str">
        <f>IF(B2944="","",_xlfn.XLOOKUP(N2944,#REF!,#REF!))</f>
        <v/>
      </c>
      <c r="J2944" s="126" t="str">
        <f>IF(B2944="","",_xlfn.XLOOKUP(N2944,#REF!,冷暖工资表!B:B))</f>
        <v/>
      </c>
      <c r="K2944" s="126" t="str">
        <f t="shared" si="270"/>
        <v/>
      </c>
      <c r="L2944" s="126" t="str">
        <f t="shared" si="271"/>
        <v/>
      </c>
      <c r="M2944" s="126" t="str">
        <f>IF(Q2944="","",_xlfn.XLOOKUP(Q2944,立项!W:W,立项!H:H))</f>
        <v/>
      </c>
      <c r="N2944" s="130" t="str">
        <f t="shared" si="272"/>
        <v/>
      </c>
      <c r="O2944" s="130" t="str">
        <f t="shared" si="273"/>
        <v/>
      </c>
      <c r="P2944" s="131" t="str">
        <f t="shared" si="274"/>
        <v/>
      </c>
      <c r="Q2944" s="135" t="str">
        <f t="shared" si="275"/>
        <v/>
      </c>
      <c r="R2944" s="103"/>
      <c r="S2944" s="102"/>
      <c r="T2944" s="102"/>
      <c r="U2944" s="102"/>
    </row>
    <row r="2945" s="93" customFormat="1" customHeight="1" spans="2:21">
      <c r="B2945" s="94"/>
      <c r="C2945" s="95"/>
      <c r="D2945" s="95"/>
      <c r="E2945" s="95"/>
      <c r="F2945" s="96"/>
      <c r="G2945" s="97"/>
      <c r="H2945" s="98"/>
      <c r="I2945" s="129" t="str">
        <f>IF(B2945="","",_xlfn.XLOOKUP(N2945,#REF!,#REF!))</f>
        <v/>
      </c>
      <c r="J2945" s="126" t="str">
        <f>IF(B2945="","",_xlfn.XLOOKUP(N2945,#REF!,冷暖工资表!B:B))</f>
        <v/>
      </c>
      <c r="K2945" s="126" t="str">
        <f t="shared" si="270"/>
        <v/>
      </c>
      <c r="L2945" s="126" t="str">
        <f t="shared" si="271"/>
        <v/>
      </c>
      <c r="M2945" s="126" t="str">
        <f>IF(Q2945="","",_xlfn.XLOOKUP(Q2945,立项!W:W,立项!H:H))</f>
        <v/>
      </c>
      <c r="N2945" s="130" t="str">
        <f t="shared" si="272"/>
        <v/>
      </c>
      <c r="O2945" s="130" t="str">
        <f t="shared" si="273"/>
        <v/>
      </c>
      <c r="P2945" s="131" t="str">
        <f t="shared" si="274"/>
        <v/>
      </c>
      <c r="Q2945" s="135" t="str">
        <f t="shared" si="275"/>
        <v/>
      </c>
      <c r="R2945" s="103"/>
      <c r="S2945" s="102"/>
      <c r="T2945" s="102"/>
      <c r="U2945" s="102"/>
    </row>
    <row r="2946" s="93" customFormat="1" customHeight="1" spans="2:21">
      <c r="B2946" s="94"/>
      <c r="C2946" s="95"/>
      <c r="D2946" s="95"/>
      <c r="E2946" s="95"/>
      <c r="F2946" s="96"/>
      <c r="G2946" s="97"/>
      <c r="H2946" s="98"/>
      <c r="I2946" s="129" t="str">
        <f>IF(B2946="","",_xlfn.XLOOKUP(N2946,#REF!,#REF!))</f>
        <v/>
      </c>
      <c r="J2946" s="126" t="str">
        <f>IF(B2946="","",_xlfn.XLOOKUP(N2946,#REF!,冷暖工资表!B:B))</f>
        <v/>
      </c>
      <c r="K2946" s="126" t="str">
        <f t="shared" ref="K2946:K2998" si="276">IF(F2946="","",F2946-L2946)</f>
        <v/>
      </c>
      <c r="L2946" s="126" t="str">
        <f t="shared" ref="L2946:L2998" si="277">IF(F2946="","",F2946*G2946/(1+G2946))</f>
        <v/>
      </c>
      <c r="M2946" s="126" t="str">
        <f>IF(Q2946="","",_xlfn.XLOOKUP(Q2946,立项!W:W,立项!H:H))</f>
        <v/>
      </c>
      <c r="N2946" s="130" t="str">
        <f t="shared" ref="N2946:N2998" si="278">IF(H2946="","",LEFT(B2946,7))</f>
        <v/>
      </c>
      <c r="O2946" s="130" t="str">
        <f t="shared" ref="O2946:O2998" si="279">IF(H2946="","",MONTH(H2946))</f>
        <v/>
      </c>
      <c r="P2946" s="131" t="str">
        <f t="shared" ref="P2946:P2998" si="280">IF(H2946="","",DAY(H2946))</f>
        <v/>
      </c>
      <c r="Q2946" s="135" t="str">
        <f t="shared" ref="Q2946:Q2998" si="281">IF(B2946="","",MID(B2946,9,16))</f>
        <v/>
      </c>
      <c r="R2946" s="103"/>
      <c r="S2946" s="102"/>
      <c r="T2946" s="102"/>
      <c r="U2946" s="102"/>
    </row>
    <row r="2947" s="93" customFormat="1" customHeight="1" spans="2:21">
      <c r="B2947" s="94"/>
      <c r="C2947" s="95"/>
      <c r="D2947" s="95"/>
      <c r="E2947" s="95"/>
      <c r="F2947" s="96"/>
      <c r="G2947" s="97"/>
      <c r="H2947" s="98"/>
      <c r="I2947" s="129" t="str">
        <f>IF(B2947="","",_xlfn.XLOOKUP(N2947,#REF!,#REF!))</f>
        <v/>
      </c>
      <c r="J2947" s="126" t="str">
        <f>IF(B2947="","",_xlfn.XLOOKUP(N2947,#REF!,冷暖工资表!B:B))</f>
        <v/>
      </c>
      <c r="K2947" s="126" t="str">
        <f t="shared" si="276"/>
        <v/>
      </c>
      <c r="L2947" s="126" t="str">
        <f t="shared" si="277"/>
        <v/>
      </c>
      <c r="M2947" s="126" t="str">
        <f>IF(Q2947="","",_xlfn.XLOOKUP(Q2947,立项!W:W,立项!H:H))</f>
        <v/>
      </c>
      <c r="N2947" s="130" t="str">
        <f t="shared" si="278"/>
        <v/>
      </c>
      <c r="O2947" s="130" t="str">
        <f t="shared" si="279"/>
        <v/>
      </c>
      <c r="P2947" s="131" t="str">
        <f t="shared" si="280"/>
        <v/>
      </c>
      <c r="Q2947" s="135" t="str">
        <f t="shared" si="281"/>
        <v/>
      </c>
      <c r="R2947" s="103"/>
      <c r="S2947" s="102"/>
      <c r="T2947" s="102"/>
      <c r="U2947" s="102"/>
    </row>
    <row r="2948" s="93" customFormat="1" customHeight="1" spans="2:21">
      <c r="B2948" s="94"/>
      <c r="C2948" s="95"/>
      <c r="D2948" s="95"/>
      <c r="E2948" s="95"/>
      <c r="F2948" s="96"/>
      <c r="G2948" s="97"/>
      <c r="H2948" s="98"/>
      <c r="I2948" s="129" t="str">
        <f>IF(B2948="","",_xlfn.XLOOKUP(N2948,#REF!,#REF!))</f>
        <v/>
      </c>
      <c r="J2948" s="126" t="str">
        <f>IF(B2948="","",_xlfn.XLOOKUP(N2948,#REF!,冷暖工资表!B:B))</f>
        <v/>
      </c>
      <c r="K2948" s="126" t="str">
        <f t="shared" si="276"/>
        <v/>
      </c>
      <c r="L2948" s="126" t="str">
        <f t="shared" si="277"/>
        <v/>
      </c>
      <c r="M2948" s="126" t="str">
        <f>IF(Q2948="","",_xlfn.XLOOKUP(Q2948,立项!W:W,立项!H:H))</f>
        <v/>
      </c>
      <c r="N2948" s="130" t="str">
        <f t="shared" si="278"/>
        <v/>
      </c>
      <c r="O2948" s="130" t="str">
        <f t="shared" si="279"/>
        <v/>
      </c>
      <c r="P2948" s="131" t="str">
        <f t="shared" si="280"/>
        <v/>
      </c>
      <c r="Q2948" s="135" t="str">
        <f t="shared" si="281"/>
        <v/>
      </c>
      <c r="R2948" s="103"/>
      <c r="S2948" s="102"/>
      <c r="T2948" s="102"/>
      <c r="U2948" s="102"/>
    </row>
    <row r="2949" s="93" customFormat="1" customHeight="1" spans="2:21">
      <c r="B2949" s="94"/>
      <c r="C2949" s="95"/>
      <c r="D2949" s="95"/>
      <c r="E2949" s="95"/>
      <c r="F2949" s="96"/>
      <c r="G2949" s="97"/>
      <c r="H2949" s="98"/>
      <c r="I2949" s="129" t="str">
        <f>IF(B2949="","",_xlfn.XLOOKUP(N2949,#REF!,#REF!))</f>
        <v/>
      </c>
      <c r="J2949" s="126" t="str">
        <f>IF(B2949="","",_xlfn.XLOOKUP(N2949,#REF!,冷暖工资表!B:B))</f>
        <v/>
      </c>
      <c r="K2949" s="126" t="str">
        <f t="shared" si="276"/>
        <v/>
      </c>
      <c r="L2949" s="126" t="str">
        <f t="shared" si="277"/>
        <v/>
      </c>
      <c r="M2949" s="126" t="str">
        <f>IF(Q2949="","",_xlfn.XLOOKUP(Q2949,立项!W:W,立项!H:H))</f>
        <v/>
      </c>
      <c r="N2949" s="130" t="str">
        <f t="shared" si="278"/>
        <v/>
      </c>
      <c r="O2949" s="130" t="str">
        <f t="shared" si="279"/>
        <v/>
      </c>
      <c r="P2949" s="131" t="str">
        <f t="shared" si="280"/>
        <v/>
      </c>
      <c r="Q2949" s="135" t="str">
        <f t="shared" si="281"/>
        <v/>
      </c>
      <c r="R2949" s="103"/>
      <c r="S2949" s="102"/>
      <c r="T2949" s="102"/>
      <c r="U2949" s="102"/>
    </row>
    <row r="2950" s="93" customFormat="1" customHeight="1" spans="2:21">
      <c r="B2950" s="94"/>
      <c r="C2950" s="95"/>
      <c r="D2950" s="95"/>
      <c r="E2950" s="95"/>
      <c r="F2950" s="96"/>
      <c r="G2950" s="97"/>
      <c r="H2950" s="98"/>
      <c r="I2950" s="129" t="str">
        <f>IF(B2950="","",_xlfn.XLOOKUP(N2950,#REF!,#REF!))</f>
        <v/>
      </c>
      <c r="J2950" s="126" t="str">
        <f>IF(B2950="","",_xlfn.XLOOKUP(N2950,#REF!,冷暖工资表!B:B))</f>
        <v/>
      </c>
      <c r="K2950" s="126" t="str">
        <f t="shared" si="276"/>
        <v/>
      </c>
      <c r="L2950" s="126" t="str">
        <f t="shared" si="277"/>
        <v/>
      </c>
      <c r="M2950" s="126" t="str">
        <f>IF(Q2950="","",_xlfn.XLOOKUP(Q2950,立项!W:W,立项!H:H))</f>
        <v/>
      </c>
      <c r="N2950" s="130" t="str">
        <f t="shared" si="278"/>
        <v/>
      </c>
      <c r="O2950" s="130" t="str">
        <f t="shared" si="279"/>
        <v/>
      </c>
      <c r="P2950" s="131" t="str">
        <f t="shared" si="280"/>
        <v/>
      </c>
      <c r="Q2950" s="135" t="str">
        <f t="shared" si="281"/>
        <v/>
      </c>
      <c r="R2950" s="103"/>
      <c r="S2950" s="102"/>
      <c r="T2950" s="102"/>
      <c r="U2950" s="102"/>
    </row>
    <row r="2951" s="93" customFormat="1" customHeight="1" spans="2:21">
      <c r="B2951" s="94"/>
      <c r="C2951" s="95"/>
      <c r="D2951" s="95"/>
      <c r="E2951" s="95"/>
      <c r="F2951" s="96"/>
      <c r="G2951" s="97"/>
      <c r="H2951" s="98"/>
      <c r="I2951" s="129" t="str">
        <f>IF(B2951="","",_xlfn.XLOOKUP(N2951,#REF!,#REF!))</f>
        <v/>
      </c>
      <c r="J2951" s="126" t="str">
        <f>IF(B2951="","",_xlfn.XLOOKUP(N2951,#REF!,冷暖工资表!B:B))</f>
        <v/>
      </c>
      <c r="K2951" s="126" t="str">
        <f t="shared" si="276"/>
        <v/>
      </c>
      <c r="L2951" s="126" t="str">
        <f t="shared" si="277"/>
        <v/>
      </c>
      <c r="M2951" s="126" t="str">
        <f>IF(Q2951="","",_xlfn.XLOOKUP(Q2951,立项!W:W,立项!H:H))</f>
        <v/>
      </c>
      <c r="N2951" s="130" t="str">
        <f t="shared" si="278"/>
        <v/>
      </c>
      <c r="O2951" s="130" t="str">
        <f t="shared" si="279"/>
        <v/>
      </c>
      <c r="P2951" s="131" t="str">
        <f t="shared" si="280"/>
        <v/>
      </c>
      <c r="Q2951" s="135" t="str">
        <f t="shared" si="281"/>
        <v/>
      </c>
      <c r="R2951" s="103"/>
      <c r="S2951" s="102"/>
      <c r="T2951" s="102"/>
      <c r="U2951" s="102"/>
    </row>
    <row r="2952" s="93" customFormat="1" customHeight="1" spans="2:21">
      <c r="B2952" s="94"/>
      <c r="C2952" s="95"/>
      <c r="D2952" s="95"/>
      <c r="E2952" s="95"/>
      <c r="F2952" s="96"/>
      <c r="G2952" s="97"/>
      <c r="H2952" s="98"/>
      <c r="I2952" s="129" t="str">
        <f>IF(B2952="","",_xlfn.XLOOKUP(N2952,#REF!,#REF!))</f>
        <v/>
      </c>
      <c r="J2952" s="126" t="str">
        <f>IF(B2952="","",_xlfn.XLOOKUP(N2952,#REF!,冷暖工资表!B:B))</f>
        <v/>
      </c>
      <c r="K2952" s="126" t="str">
        <f t="shared" si="276"/>
        <v/>
      </c>
      <c r="L2952" s="126" t="str">
        <f t="shared" si="277"/>
        <v/>
      </c>
      <c r="M2952" s="126" t="str">
        <f>IF(Q2952="","",_xlfn.XLOOKUP(Q2952,立项!W:W,立项!H:H))</f>
        <v/>
      </c>
      <c r="N2952" s="130" t="str">
        <f t="shared" si="278"/>
        <v/>
      </c>
      <c r="O2952" s="130" t="str">
        <f t="shared" si="279"/>
        <v/>
      </c>
      <c r="P2952" s="131" t="str">
        <f t="shared" si="280"/>
        <v/>
      </c>
      <c r="Q2952" s="135" t="str">
        <f t="shared" si="281"/>
        <v/>
      </c>
      <c r="R2952" s="103"/>
      <c r="S2952" s="102"/>
      <c r="T2952" s="102"/>
      <c r="U2952" s="102"/>
    </row>
    <row r="2953" s="93" customFormat="1" customHeight="1" spans="2:21">
      <c r="B2953" s="94"/>
      <c r="C2953" s="95"/>
      <c r="D2953" s="95"/>
      <c r="E2953" s="95"/>
      <c r="F2953" s="96"/>
      <c r="G2953" s="97"/>
      <c r="H2953" s="98"/>
      <c r="I2953" s="129" t="str">
        <f>IF(B2953="","",_xlfn.XLOOKUP(N2953,#REF!,#REF!))</f>
        <v/>
      </c>
      <c r="J2953" s="126" t="str">
        <f>IF(B2953="","",_xlfn.XLOOKUP(N2953,#REF!,冷暖工资表!B:B))</f>
        <v/>
      </c>
      <c r="K2953" s="126" t="str">
        <f t="shared" si="276"/>
        <v/>
      </c>
      <c r="L2953" s="126" t="str">
        <f t="shared" si="277"/>
        <v/>
      </c>
      <c r="M2953" s="126" t="str">
        <f>IF(Q2953="","",_xlfn.XLOOKUP(Q2953,立项!W:W,立项!H:H))</f>
        <v/>
      </c>
      <c r="N2953" s="130" t="str">
        <f t="shared" si="278"/>
        <v/>
      </c>
      <c r="O2953" s="130" t="str">
        <f t="shared" si="279"/>
        <v/>
      </c>
      <c r="P2953" s="131" t="str">
        <f t="shared" si="280"/>
        <v/>
      </c>
      <c r="Q2953" s="135" t="str">
        <f t="shared" si="281"/>
        <v/>
      </c>
      <c r="R2953" s="103"/>
      <c r="S2953" s="102"/>
      <c r="T2953" s="102"/>
      <c r="U2953" s="102"/>
    </row>
    <row r="2954" s="93" customFormat="1" customHeight="1" spans="2:21">
      <c r="B2954" s="94"/>
      <c r="C2954" s="95"/>
      <c r="D2954" s="95"/>
      <c r="E2954" s="95"/>
      <c r="F2954" s="96"/>
      <c r="G2954" s="97"/>
      <c r="H2954" s="98"/>
      <c r="I2954" s="129" t="str">
        <f>IF(B2954="","",_xlfn.XLOOKUP(N2954,#REF!,#REF!))</f>
        <v/>
      </c>
      <c r="J2954" s="126" t="str">
        <f>IF(B2954="","",_xlfn.XLOOKUP(N2954,#REF!,冷暖工资表!B:B))</f>
        <v/>
      </c>
      <c r="K2954" s="126" t="str">
        <f t="shared" si="276"/>
        <v/>
      </c>
      <c r="L2954" s="126" t="str">
        <f t="shared" si="277"/>
        <v/>
      </c>
      <c r="M2954" s="126" t="str">
        <f>IF(Q2954="","",_xlfn.XLOOKUP(Q2954,立项!W:W,立项!H:H))</f>
        <v/>
      </c>
      <c r="N2954" s="130" t="str">
        <f t="shared" si="278"/>
        <v/>
      </c>
      <c r="O2954" s="130" t="str">
        <f t="shared" si="279"/>
        <v/>
      </c>
      <c r="P2954" s="131" t="str">
        <f t="shared" si="280"/>
        <v/>
      </c>
      <c r="Q2954" s="135" t="str">
        <f t="shared" si="281"/>
        <v/>
      </c>
      <c r="R2954" s="103"/>
      <c r="S2954" s="102"/>
      <c r="T2954" s="102"/>
      <c r="U2954" s="102"/>
    </row>
    <row r="2955" s="93" customFormat="1" customHeight="1" spans="2:21">
      <c r="B2955" s="94"/>
      <c r="C2955" s="95"/>
      <c r="D2955" s="95"/>
      <c r="E2955" s="95"/>
      <c r="F2955" s="96"/>
      <c r="G2955" s="97"/>
      <c r="H2955" s="98"/>
      <c r="I2955" s="129" t="str">
        <f>IF(B2955="","",_xlfn.XLOOKUP(N2955,#REF!,#REF!))</f>
        <v/>
      </c>
      <c r="J2955" s="126" t="str">
        <f>IF(B2955="","",_xlfn.XLOOKUP(N2955,#REF!,冷暖工资表!B:B))</f>
        <v/>
      </c>
      <c r="K2955" s="126" t="str">
        <f t="shared" si="276"/>
        <v/>
      </c>
      <c r="L2955" s="126" t="str">
        <f t="shared" si="277"/>
        <v/>
      </c>
      <c r="M2955" s="126" t="str">
        <f>IF(Q2955="","",_xlfn.XLOOKUP(Q2955,立项!W:W,立项!H:H))</f>
        <v/>
      </c>
      <c r="N2955" s="130" t="str">
        <f t="shared" si="278"/>
        <v/>
      </c>
      <c r="O2955" s="130" t="str">
        <f t="shared" si="279"/>
        <v/>
      </c>
      <c r="P2955" s="131" t="str">
        <f t="shared" si="280"/>
        <v/>
      </c>
      <c r="Q2955" s="135" t="str">
        <f t="shared" si="281"/>
        <v/>
      </c>
      <c r="R2955" s="103"/>
      <c r="S2955" s="102"/>
      <c r="T2955" s="102"/>
      <c r="U2955" s="102"/>
    </row>
    <row r="2956" s="93" customFormat="1" customHeight="1" spans="2:21">
      <c r="B2956" s="94"/>
      <c r="C2956" s="95"/>
      <c r="D2956" s="95"/>
      <c r="E2956" s="95"/>
      <c r="F2956" s="96"/>
      <c r="G2956" s="97"/>
      <c r="H2956" s="98"/>
      <c r="I2956" s="129" t="str">
        <f>IF(B2956="","",_xlfn.XLOOKUP(N2956,#REF!,#REF!))</f>
        <v/>
      </c>
      <c r="J2956" s="126" t="str">
        <f>IF(B2956="","",_xlfn.XLOOKUP(N2956,#REF!,冷暖工资表!B:B))</f>
        <v/>
      </c>
      <c r="K2956" s="126" t="str">
        <f t="shared" si="276"/>
        <v/>
      </c>
      <c r="L2956" s="126" t="str">
        <f t="shared" si="277"/>
        <v/>
      </c>
      <c r="M2956" s="126" t="str">
        <f>IF(Q2956="","",_xlfn.XLOOKUP(Q2956,立项!W:W,立项!H:H))</f>
        <v/>
      </c>
      <c r="N2956" s="130" t="str">
        <f t="shared" si="278"/>
        <v/>
      </c>
      <c r="O2956" s="130" t="str">
        <f t="shared" si="279"/>
        <v/>
      </c>
      <c r="P2956" s="131" t="str">
        <f t="shared" si="280"/>
        <v/>
      </c>
      <c r="Q2956" s="135" t="str">
        <f t="shared" si="281"/>
        <v/>
      </c>
      <c r="R2956" s="103"/>
      <c r="S2956" s="102"/>
      <c r="T2956" s="102"/>
      <c r="U2956" s="102"/>
    </row>
    <row r="2957" s="93" customFormat="1" customHeight="1" spans="2:21">
      <c r="B2957" s="94"/>
      <c r="C2957" s="95"/>
      <c r="D2957" s="95"/>
      <c r="E2957" s="95"/>
      <c r="F2957" s="96"/>
      <c r="G2957" s="97"/>
      <c r="H2957" s="98"/>
      <c r="I2957" s="129" t="str">
        <f>IF(B2957="","",_xlfn.XLOOKUP(N2957,#REF!,#REF!))</f>
        <v/>
      </c>
      <c r="J2957" s="126" t="str">
        <f>IF(B2957="","",_xlfn.XLOOKUP(N2957,#REF!,冷暖工资表!B:B))</f>
        <v/>
      </c>
      <c r="K2957" s="126" t="str">
        <f t="shared" si="276"/>
        <v/>
      </c>
      <c r="L2957" s="126" t="str">
        <f t="shared" si="277"/>
        <v/>
      </c>
      <c r="M2957" s="126" t="str">
        <f>IF(Q2957="","",_xlfn.XLOOKUP(Q2957,立项!W:W,立项!H:H))</f>
        <v/>
      </c>
      <c r="N2957" s="130" t="str">
        <f t="shared" si="278"/>
        <v/>
      </c>
      <c r="O2957" s="130" t="str">
        <f t="shared" si="279"/>
        <v/>
      </c>
      <c r="P2957" s="131" t="str">
        <f t="shared" si="280"/>
        <v/>
      </c>
      <c r="Q2957" s="135" t="str">
        <f t="shared" si="281"/>
        <v/>
      </c>
      <c r="R2957" s="103"/>
      <c r="S2957" s="102"/>
      <c r="T2957" s="102"/>
      <c r="U2957" s="102"/>
    </row>
    <row r="2958" s="93" customFormat="1" customHeight="1" spans="2:21">
      <c r="B2958" s="94"/>
      <c r="C2958" s="95"/>
      <c r="D2958" s="95"/>
      <c r="E2958" s="95"/>
      <c r="F2958" s="96"/>
      <c r="G2958" s="97"/>
      <c r="H2958" s="98"/>
      <c r="I2958" s="129" t="str">
        <f>IF(B2958="","",_xlfn.XLOOKUP(N2958,#REF!,#REF!))</f>
        <v/>
      </c>
      <c r="J2958" s="126" t="str">
        <f>IF(B2958="","",_xlfn.XLOOKUP(N2958,#REF!,冷暖工资表!B:B))</f>
        <v/>
      </c>
      <c r="K2958" s="126" t="str">
        <f t="shared" si="276"/>
        <v/>
      </c>
      <c r="L2958" s="126" t="str">
        <f t="shared" si="277"/>
        <v/>
      </c>
      <c r="M2958" s="126" t="str">
        <f>IF(Q2958="","",_xlfn.XLOOKUP(Q2958,立项!W:W,立项!H:H))</f>
        <v/>
      </c>
      <c r="N2958" s="130" t="str">
        <f t="shared" si="278"/>
        <v/>
      </c>
      <c r="O2958" s="130" t="str">
        <f t="shared" si="279"/>
        <v/>
      </c>
      <c r="P2958" s="131" t="str">
        <f t="shared" si="280"/>
        <v/>
      </c>
      <c r="Q2958" s="135" t="str">
        <f t="shared" si="281"/>
        <v/>
      </c>
      <c r="R2958" s="103"/>
      <c r="S2958" s="102"/>
      <c r="T2958" s="102"/>
      <c r="U2958" s="102"/>
    </row>
    <row r="2959" s="93" customFormat="1" customHeight="1" spans="2:21">
      <c r="B2959" s="94"/>
      <c r="C2959" s="95"/>
      <c r="D2959" s="95"/>
      <c r="E2959" s="95"/>
      <c r="F2959" s="96"/>
      <c r="G2959" s="97"/>
      <c r="H2959" s="98"/>
      <c r="I2959" s="129" t="str">
        <f>IF(B2959="","",_xlfn.XLOOKUP(N2959,#REF!,#REF!))</f>
        <v/>
      </c>
      <c r="J2959" s="126" t="str">
        <f>IF(B2959="","",_xlfn.XLOOKUP(N2959,#REF!,冷暖工资表!B:B))</f>
        <v/>
      </c>
      <c r="K2959" s="126" t="str">
        <f t="shared" si="276"/>
        <v/>
      </c>
      <c r="L2959" s="126" t="str">
        <f t="shared" si="277"/>
        <v/>
      </c>
      <c r="M2959" s="126" t="str">
        <f>IF(Q2959="","",_xlfn.XLOOKUP(Q2959,立项!W:W,立项!H:H))</f>
        <v/>
      </c>
      <c r="N2959" s="130" t="str">
        <f t="shared" si="278"/>
        <v/>
      </c>
      <c r="O2959" s="130" t="str">
        <f t="shared" si="279"/>
        <v/>
      </c>
      <c r="P2959" s="131" t="str">
        <f t="shared" si="280"/>
        <v/>
      </c>
      <c r="Q2959" s="135" t="str">
        <f t="shared" si="281"/>
        <v/>
      </c>
      <c r="R2959" s="103"/>
      <c r="S2959" s="102"/>
      <c r="T2959" s="102"/>
      <c r="U2959" s="102"/>
    </row>
    <row r="2960" s="93" customFormat="1" customHeight="1" spans="2:21">
      <c r="B2960" s="94"/>
      <c r="C2960" s="95"/>
      <c r="D2960" s="95"/>
      <c r="E2960" s="95"/>
      <c r="F2960" s="96"/>
      <c r="G2960" s="97"/>
      <c r="H2960" s="98"/>
      <c r="I2960" s="129" t="str">
        <f>IF(B2960="","",_xlfn.XLOOKUP(N2960,#REF!,#REF!))</f>
        <v/>
      </c>
      <c r="J2960" s="126" t="str">
        <f>IF(B2960="","",_xlfn.XLOOKUP(N2960,#REF!,冷暖工资表!B:B))</f>
        <v/>
      </c>
      <c r="K2960" s="126" t="str">
        <f t="shared" si="276"/>
        <v/>
      </c>
      <c r="L2960" s="126" t="str">
        <f t="shared" si="277"/>
        <v/>
      </c>
      <c r="M2960" s="126" t="str">
        <f>IF(Q2960="","",_xlfn.XLOOKUP(Q2960,立项!W:W,立项!H:H))</f>
        <v/>
      </c>
      <c r="N2960" s="130" t="str">
        <f t="shared" si="278"/>
        <v/>
      </c>
      <c r="O2960" s="130" t="str">
        <f t="shared" si="279"/>
        <v/>
      </c>
      <c r="P2960" s="131" t="str">
        <f t="shared" si="280"/>
        <v/>
      </c>
      <c r="Q2960" s="135" t="str">
        <f t="shared" si="281"/>
        <v/>
      </c>
      <c r="R2960" s="103"/>
      <c r="S2960" s="102"/>
      <c r="T2960" s="102"/>
      <c r="U2960" s="102"/>
    </row>
    <row r="2961" s="93" customFormat="1" customHeight="1" spans="2:21">
      <c r="B2961" s="94"/>
      <c r="C2961" s="95"/>
      <c r="D2961" s="95"/>
      <c r="E2961" s="95"/>
      <c r="F2961" s="96"/>
      <c r="G2961" s="97"/>
      <c r="H2961" s="98"/>
      <c r="I2961" s="129" t="str">
        <f>IF(B2961="","",_xlfn.XLOOKUP(N2961,#REF!,#REF!))</f>
        <v/>
      </c>
      <c r="J2961" s="126" t="str">
        <f>IF(B2961="","",_xlfn.XLOOKUP(N2961,#REF!,冷暖工资表!B:B))</f>
        <v/>
      </c>
      <c r="K2961" s="126" t="str">
        <f t="shared" si="276"/>
        <v/>
      </c>
      <c r="L2961" s="126" t="str">
        <f t="shared" si="277"/>
        <v/>
      </c>
      <c r="M2961" s="126" t="str">
        <f>IF(Q2961="","",_xlfn.XLOOKUP(Q2961,立项!W:W,立项!H:H))</f>
        <v/>
      </c>
      <c r="N2961" s="130" t="str">
        <f t="shared" si="278"/>
        <v/>
      </c>
      <c r="O2961" s="130" t="str">
        <f t="shared" si="279"/>
        <v/>
      </c>
      <c r="P2961" s="131" t="str">
        <f t="shared" si="280"/>
        <v/>
      </c>
      <c r="Q2961" s="135" t="str">
        <f t="shared" si="281"/>
        <v/>
      </c>
      <c r="R2961" s="103"/>
      <c r="S2961" s="102"/>
      <c r="T2961" s="102"/>
      <c r="U2961" s="102"/>
    </row>
    <row r="2962" s="93" customFormat="1" customHeight="1" spans="2:21">
      <c r="B2962" s="94"/>
      <c r="C2962" s="95"/>
      <c r="D2962" s="95"/>
      <c r="E2962" s="95"/>
      <c r="F2962" s="96"/>
      <c r="G2962" s="97"/>
      <c r="H2962" s="98"/>
      <c r="I2962" s="129" t="str">
        <f>IF(B2962="","",_xlfn.XLOOKUP(N2962,#REF!,#REF!))</f>
        <v/>
      </c>
      <c r="J2962" s="126" t="str">
        <f>IF(B2962="","",_xlfn.XLOOKUP(N2962,#REF!,冷暖工资表!B:B))</f>
        <v/>
      </c>
      <c r="K2962" s="126" t="str">
        <f t="shared" si="276"/>
        <v/>
      </c>
      <c r="L2962" s="126" t="str">
        <f t="shared" si="277"/>
        <v/>
      </c>
      <c r="M2962" s="126" t="str">
        <f>IF(Q2962="","",_xlfn.XLOOKUP(Q2962,立项!W:W,立项!H:H))</f>
        <v/>
      </c>
      <c r="N2962" s="130" t="str">
        <f t="shared" si="278"/>
        <v/>
      </c>
      <c r="O2962" s="130" t="str">
        <f t="shared" si="279"/>
        <v/>
      </c>
      <c r="P2962" s="131" t="str">
        <f t="shared" si="280"/>
        <v/>
      </c>
      <c r="Q2962" s="135" t="str">
        <f t="shared" si="281"/>
        <v/>
      </c>
      <c r="R2962" s="103"/>
      <c r="S2962" s="102"/>
      <c r="T2962" s="102"/>
      <c r="U2962" s="102"/>
    </row>
    <row r="2963" s="93" customFormat="1" customHeight="1" spans="2:21">
      <c r="B2963" s="94"/>
      <c r="C2963" s="95"/>
      <c r="D2963" s="95"/>
      <c r="E2963" s="95"/>
      <c r="F2963" s="96"/>
      <c r="G2963" s="97"/>
      <c r="H2963" s="98"/>
      <c r="I2963" s="129" t="str">
        <f>IF(B2963="","",_xlfn.XLOOKUP(N2963,#REF!,#REF!))</f>
        <v/>
      </c>
      <c r="J2963" s="126" t="str">
        <f>IF(B2963="","",_xlfn.XLOOKUP(N2963,#REF!,冷暖工资表!B:B))</f>
        <v/>
      </c>
      <c r="K2963" s="126" t="str">
        <f t="shared" si="276"/>
        <v/>
      </c>
      <c r="L2963" s="126" t="str">
        <f t="shared" si="277"/>
        <v/>
      </c>
      <c r="M2963" s="126" t="str">
        <f>IF(Q2963="","",_xlfn.XLOOKUP(Q2963,立项!W:W,立项!H:H))</f>
        <v/>
      </c>
      <c r="N2963" s="130" t="str">
        <f t="shared" si="278"/>
        <v/>
      </c>
      <c r="O2963" s="130" t="str">
        <f t="shared" si="279"/>
        <v/>
      </c>
      <c r="P2963" s="131" t="str">
        <f t="shared" si="280"/>
        <v/>
      </c>
      <c r="Q2963" s="135" t="str">
        <f t="shared" si="281"/>
        <v/>
      </c>
      <c r="R2963" s="103"/>
      <c r="S2963" s="102"/>
      <c r="T2963" s="102"/>
      <c r="U2963" s="102"/>
    </row>
    <row r="2964" s="93" customFormat="1" customHeight="1" spans="2:21">
      <c r="B2964" s="94"/>
      <c r="C2964" s="95"/>
      <c r="D2964" s="95"/>
      <c r="E2964" s="95"/>
      <c r="F2964" s="96"/>
      <c r="G2964" s="97"/>
      <c r="H2964" s="98"/>
      <c r="I2964" s="129" t="str">
        <f>IF(B2964="","",_xlfn.XLOOKUP(N2964,#REF!,#REF!))</f>
        <v/>
      </c>
      <c r="J2964" s="126" t="str">
        <f>IF(B2964="","",_xlfn.XLOOKUP(N2964,#REF!,冷暖工资表!B:B))</f>
        <v/>
      </c>
      <c r="K2964" s="126" t="str">
        <f t="shared" si="276"/>
        <v/>
      </c>
      <c r="L2964" s="126" t="str">
        <f t="shared" si="277"/>
        <v/>
      </c>
      <c r="M2964" s="126" t="str">
        <f>IF(Q2964="","",_xlfn.XLOOKUP(Q2964,立项!W:W,立项!H:H))</f>
        <v/>
      </c>
      <c r="N2964" s="130" t="str">
        <f t="shared" si="278"/>
        <v/>
      </c>
      <c r="O2964" s="130" t="str">
        <f t="shared" si="279"/>
        <v/>
      </c>
      <c r="P2964" s="131" t="str">
        <f t="shared" si="280"/>
        <v/>
      </c>
      <c r="Q2964" s="135" t="str">
        <f t="shared" si="281"/>
        <v/>
      </c>
      <c r="R2964" s="103"/>
      <c r="S2964" s="102"/>
      <c r="T2964" s="102"/>
      <c r="U2964" s="102"/>
    </row>
    <row r="2965" s="93" customFormat="1" customHeight="1" spans="2:21">
      <c r="B2965" s="94"/>
      <c r="C2965" s="95"/>
      <c r="D2965" s="95"/>
      <c r="E2965" s="95"/>
      <c r="F2965" s="96"/>
      <c r="G2965" s="97"/>
      <c r="H2965" s="98"/>
      <c r="I2965" s="129" t="str">
        <f>IF(B2965="","",_xlfn.XLOOKUP(N2965,#REF!,#REF!))</f>
        <v/>
      </c>
      <c r="J2965" s="126" t="str">
        <f>IF(B2965="","",_xlfn.XLOOKUP(N2965,#REF!,冷暖工资表!B:B))</f>
        <v/>
      </c>
      <c r="K2965" s="126" t="str">
        <f t="shared" si="276"/>
        <v/>
      </c>
      <c r="L2965" s="126" t="str">
        <f t="shared" si="277"/>
        <v/>
      </c>
      <c r="M2965" s="126" t="str">
        <f>IF(Q2965="","",_xlfn.XLOOKUP(Q2965,立项!W:W,立项!H:H))</f>
        <v/>
      </c>
      <c r="N2965" s="130" t="str">
        <f t="shared" si="278"/>
        <v/>
      </c>
      <c r="O2965" s="130" t="str">
        <f t="shared" si="279"/>
        <v/>
      </c>
      <c r="P2965" s="131" t="str">
        <f t="shared" si="280"/>
        <v/>
      </c>
      <c r="Q2965" s="135" t="str">
        <f t="shared" si="281"/>
        <v/>
      </c>
      <c r="R2965" s="103"/>
      <c r="S2965" s="102"/>
      <c r="T2965" s="102"/>
      <c r="U2965" s="102"/>
    </row>
    <row r="2966" s="93" customFormat="1" customHeight="1" spans="2:21">
      <c r="B2966" s="94"/>
      <c r="C2966" s="95"/>
      <c r="D2966" s="95"/>
      <c r="E2966" s="95"/>
      <c r="F2966" s="96"/>
      <c r="G2966" s="97"/>
      <c r="H2966" s="98"/>
      <c r="I2966" s="129" t="str">
        <f>IF(B2966="","",_xlfn.XLOOKUP(N2966,#REF!,#REF!))</f>
        <v/>
      </c>
      <c r="J2966" s="126" t="str">
        <f>IF(B2966="","",_xlfn.XLOOKUP(N2966,#REF!,冷暖工资表!B:B))</f>
        <v/>
      </c>
      <c r="K2966" s="126" t="str">
        <f t="shared" si="276"/>
        <v/>
      </c>
      <c r="L2966" s="126" t="str">
        <f t="shared" si="277"/>
        <v/>
      </c>
      <c r="M2966" s="126" t="str">
        <f>IF(Q2966="","",_xlfn.XLOOKUP(Q2966,立项!W:W,立项!H:H))</f>
        <v/>
      </c>
      <c r="N2966" s="130" t="str">
        <f t="shared" si="278"/>
        <v/>
      </c>
      <c r="O2966" s="130" t="str">
        <f t="shared" si="279"/>
        <v/>
      </c>
      <c r="P2966" s="131" t="str">
        <f t="shared" si="280"/>
        <v/>
      </c>
      <c r="Q2966" s="135" t="str">
        <f t="shared" si="281"/>
        <v/>
      </c>
      <c r="R2966" s="103"/>
      <c r="S2966" s="102"/>
      <c r="T2966" s="102"/>
      <c r="U2966" s="102"/>
    </row>
    <row r="2967" s="93" customFormat="1" customHeight="1" spans="2:21">
      <c r="B2967" s="94"/>
      <c r="C2967" s="95"/>
      <c r="D2967" s="95"/>
      <c r="E2967" s="95"/>
      <c r="F2967" s="96"/>
      <c r="G2967" s="97"/>
      <c r="H2967" s="98"/>
      <c r="I2967" s="129" t="str">
        <f>IF(B2967="","",_xlfn.XLOOKUP(N2967,#REF!,#REF!))</f>
        <v/>
      </c>
      <c r="J2967" s="126" t="str">
        <f>IF(B2967="","",_xlfn.XLOOKUP(N2967,#REF!,冷暖工资表!B:B))</f>
        <v/>
      </c>
      <c r="K2967" s="126" t="str">
        <f t="shared" si="276"/>
        <v/>
      </c>
      <c r="L2967" s="126" t="str">
        <f t="shared" si="277"/>
        <v/>
      </c>
      <c r="M2967" s="126" t="str">
        <f>IF(Q2967="","",_xlfn.XLOOKUP(Q2967,立项!W:W,立项!H:H))</f>
        <v/>
      </c>
      <c r="N2967" s="130" t="str">
        <f t="shared" si="278"/>
        <v/>
      </c>
      <c r="O2967" s="130" t="str">
        <f t="shared" si="279"/>
        <v/>
      </c>
      <c r="P2967" s="131" t="str">
        <f t="shared" si="280"/>
        <v/>
      </c>
      <c r="Q2967" s="135" t="str">
        <f t="shared" si="281"/>
        <v/>
      </c>
      <c r="R2967" s="103"/>
      <c r="S2967" s="102"/>
      <c r="T2967" s="102"/>
      <c r="U2967" s="102"/>
    </row>
    <row r="2968" s="93" customFormat="1" customHeight="1" spans="2:21">
      <c r="B2968" s="94"/>
      <c r="C2968" s="95"/>
      <c r="D2968" s="95"/>
      <c r="E2968" s="95"/>
      <c r="F2968" s="96"/>
      <c r="G2968" s="97"/>
      <c r="H2968" s="98"/>
      <c r="I2968" s="129" t="str">
        <f>IF(B2968="","",_xlfn.XLOOKUP(N2968,#REF!,#REF!))</f>
        <v/>
      </c>
      <c r="J2968" s="126" t="str">
        <f>IF(B2968="","",_xlfn.XLOOKUP(N2968,#REF!,冷暖工资表!B:B))</f>
        <v/>
      </c>
      <c r="K2968" s="126" t="str">
        <f t="shared" si="276"/>
        <v/>
      </c>
      <c r="L2968" s="126" t="str">
        <f t="shared" si="277"/>
        <v/>
      </c>
      <c r="M2968" s="126" t="str">
        <f>IF(Q2968="","",_xlfn.XLOOKUP(Q2968,立项!W:W,立项!H:H))</f>
        <v/>
      </c>
      <c r="N2968" s="130" t="str">
        <f t="shared" si="278"/>
        <v/>
      </c>
      <c r="O2968" s="130" t="str">
        <f t="shared" si="279"/>
        <v/>
      </c>
      <c r="P2968" s="131" t="str">
        <f t="shared" si="280"/>
        <v/>
      </c>
      <c r="Q2968" s="135" t="str">
        <f t="shared" si="281"/>
        <v/>
      </c>
      <c r="R2968" s="103"/>
      <c r="S2968" s="102"/>
      <c r="T2968" s="102"/>
      <c r="U2968" s="102"/>
    </row>
    <row r="2969" s="93" customFormat="1" customHeight="1" spans="2:21">
      <c r="B2969" s="94"/>
      <c r="C2969" s="95"/>
      <c r="D2969" s="95"/>
      <c r="E2969" s="95"/>
      <c r="F2969" s="96"/>
      <c r="G2969" s="97"/>
      <c r="H2969" s="98"/>
      <c r="I2969" s="129" t="str">
        <f>IF(B2969="","",_xlfn.XLOOKUP(N2969,#REF!,#REF!))</f>
        <v/>
      </c>
      <c r="J2969" s="126" t="str">
        <f>IF(B2969="","",_xlfn.XLOOKUP(N2969,#REF!,冷暖工资表!B:B))</f>
        <v/>
      </c>
      <c r="K2969" s="126" t="str">
        <f t="shared" si="276"/>
        <v/>
      </c>
      <c r="L2969" s="126" t="str">
        <f t="shared" si="277"/>
        <v/>
      </c>
      <c r="M2969" s="126" t="str">
        <f>IF(Q2969="","",_xlfn.XLOOKUP(Q2969,立项!W:W,立项!H:H))</f>
        <v/>
      </c>
      <c r="N2969" s="130" t="str">
        <f t="shared" si="278"/>
        <v/>
      </c>
      <c r="O2969" s="130" t="str">
        <f t="shared" si="279"/>
        <v/>
      </c>
      <c r="P2969" s="131" t="str">
        <f t="shared" si="280"/>
        <v/>
      </c>
      <c r="Q2969" s="135" t="str">
        <f t="shared" si="281"/>
        <v/>
      </c>
      <c r="R2969" s="103"/>
      <c r="S2969" s="102"/>
      <c r="T2969" s="102"/>
      <c r="U2969" s="102"/>
    </row>
    <row r="2970" s="93" customFormat="1" customHeight="1" spans="2:21">
      <c r="B2970" s="94"/>
      <c r="C2970" s="95"/>
      <c r="D2970" s="95"/>
      <c r="E2970" s="95"/>
      <c r="F2970" s="96"/>
      <c r="G2970" s="97"/>
      <c r="H2970" s="98"/>
      <c r="I2970" s="129" t="str">
        <f>IF(B2970="","",_xlfn.XLOOKUP(N2970,#REF!,#REF!))</f>
        <v/>
      </c>
      <c r="J2970" s="126" t="str">
        <f>IF(B2970="","",_xlfn.XLOOKUP(N2970,#REF!,冷暖工资表!B:B))</f>
        <v/>
      </c>
      <c r="K2970" s="126" t="str">
        <f t="shared" si="276"/>
        <v/>
      </c>
      <c r="L2970" s="126" t="str">
        <f t="shared" si="277"/>
        <v/>
      </c>
      <c r="M2970" s="126" t="str">
        <f>IF(Q2970="","",_xlfn.XLOOKUP(Q2970,立项!W:W,立项!H:H))</f>
        <v/>
      </c>
      <c r="N2970" s="130" t="str">
        <f t="shared" si="278"/>
        <v/>
      </c>
      <c r="O2970" s="130" t="str">
        <f t="shared" si="279"/>
        <v/>
      </c>
      <c r="P2970" s="131" t="str">
        <f t="shared" si="280"/>
        <v/>
      </c>
      <c r="Q2970" s="135" t="str">
        <f t="shared" si="281"/>
        <v/>
      </c>
      <c r="R2970" s="103"/>
      <c r="S2970" s="102"/>
      <c r="T2970" s="102"/>
      <c r="U2970" s="102"/>
    </row>
    <row r="2971" s="93" customFormat="1" customHeight="1" spans="2:21">
      <c r="B2971" s="94"/>
      <c r="C2971" s="95"/>
      <c r="D2971" s="95"/>
      <c r="E2971" s="95"/>
      <c r="F2971" s="96"/>
      <c r="G2971" s="97"/>
      <c r="H2971" s="98"/>
      <c r="I2971" s="129" t="str">
        <f>IF(B2971="","",_xlfn.XLOOKUP(N2971,#REF!,#REF!))</f>
        <v/>
      </c>
      <c r="J2971" s="126" t="str">
        <f>IF(B2971="","",_xlfn.XLOOKUP(N2971,#REF!,冷暖工资表!B:B))</f>
        <v/>
      </c>
      <c r="K2971" s="126" t="str">
        <f t="shared" si="276"/>
        <v/>
      </c>
      <c r="L2971" s="126" t="str">
        <f t="shared" si="277"/>
        <v/>
      </c>
      <c r="M2971" s="126" t="str">
        <f>IF(Q2971="","",_xlfn.XLOOKUP(Q2971,立项!W:W,立项!H:H))</f>
        <v/>
      </c>
      <c r="N2971" s="130" t="str">
        <f t="shared" si="278"/>
        <v/>
      </c>
      <c r="O2971" s="130" t="str">
        <f t="shared" si="279"/>
        <v/>
      </c>
      <c r="P2971" s="131" t="str">
        <f t="shared" si="280"/>
        <v/>
      </c>
      <c r="Q2971" s="135" t="str">
        <f t="shared" si="281"/>
        <v/>
      </c>
      <c r="R2971" s="103"/>
      <c r="S2971" s="102"/>
      <c r="T2971" s="102"/>
      <c r="U2971" s="102"/>
    </row>
    <row r="2972" s="93" customFormat="1" customHeight="1" spans="2:21">
      <c r="B2972" s="94"/>
      <c r="C2972" s="95"/>
      <c r="D2972" s="95"/>
      <c r="E2972" s="95"/>
      <c r="F2972" s="96"/>
      <c r="G2972" s="97"/>
      <c r="H2972" s="98"/>
      <c r="I2972" s="129" t="str">
        <f>IF(B2972="","",_xlfn.XLOOKUP(N2972,#REF!,#REF!))</f>
        <v/>
      </c>
      <c r="J2972" s="126" t="str">
        <f>IF(B2972="","",_xlfn.XLOOKUP(N2972,#REF!,冷暖工资表!B:B))</f>
        <v/>
      </c>
      <c r="K2972" s="126" t="str">
        <f t="shared" si="276"/>
        <v/>
      </c>
      <c r="L2972" s="126" t="str">
        <f t="shared" si="277"/>
        <v/>
      </c>
      <c r="M2972" s="126" t="str">
        <f>IF(Q2972="","",_xlfn.XLOOKUP(Q2972,立项!W:W,立项!H:H))</f>
        <v/>
      </c>
      <c r="N2972" s="130" t="str">
        <f t="shared" si="278"/>
        <v/>
      </c>
      <c r="O2972" s="130" t="str">
        <f t="shared" si="279"/>
        <v/>
      </c>
      <c r="P2972" s="131" t="str">
        <f t="shared" si="280"/>
        <v/>
      </c>
      <c r="Q2972" s="135" t="str">
        <f t="shared" si="281"/>
        <v/>
      </c>
      <c r="R2972" s="103"/>
      <c r="S2972" s="102"/>
      <c r="T2972" s="102"/>
      <c r="U2972" s="102"/>
    </row>
    <row r="2973" s="93" customFormat="1" customHeight="1" spans="2:21">
      <c r="B2973" s="94"/>
      <c r="C2973" s="95"/>
      <c r="D2973" s="95"/>
      <c r="E2973" s="95"/>
      <c r="F2973" s="96"/>
      <c r="G2973" s="97"/>
      <c r="H2973" s="98"/>
      <c r="I2973" s="129" t="str">
        <f>IF(B2973="","",_xlfn.XLOOKUP(N2973,#REF!,#REF!))</f>
        <v/>
      </c>
      <c r="J2973" s="126" t="str">
        <f>IF(B2973="","",_xlfn.XLOOKUP(N2973,#REF!,冷暖工资表!B:B))</f>
        <v/>
      </c>
      <c r="K2973" s="126" t="str">
        <f t="shared" si="276"/>
        <v/>
      </c>
      <c r="L2973" s="126" t="str">
        <f t="shared" si="277"/>
        <v/>
      </c>
      <c r="M2973" s="126" t="str">
        <f>IF(Q2973="","",_xlfn.XLOOKUP(Q2973,立项!W:W,立项!H:H))</f>
        <v/>
      </c>
      <c r="N2973" s="130" t="str">
        <f t="shared" si="278"/>
        <v/>
      </c>
      <c r="O2973" s="130" t="str">
        <f t="shared" si="279"/>
        <v/>
      </c>
      <c r="P2973" s="131" t="str">
        <f t="shared" si="280"/>
        <v/>
      </c>
      <c r="Q2973" s="135" t="str">
        <f t="shared" si="281"/>
        <v/>
      </c>
      <c r="R2973" s="103"/>
      <c r="S2973" s="102"/>
      <c r="T2973" s="102"/>
      <c r="U2973" s="102"/>
    </row>
    <row r="2974" s="93" customFormat="1" customHeight="1" spans="2:21">
      <c r="B2974" s="94"/>
      <c r="C2974" s="95"/>
      <c r="D2974" s="95"/>
      <c r="E2974" s="95"/>
      <c r="F2974" s="96"/>
      <c r="G2974" s="97"/>
      <c r="H2974" s="98"/>
      <c r="I2974" s="129" t="str">
        <f>IF(B2974="","",_xlfn.XLOOKUP(N2974,#REF!,#REF!))</f>
        <v/>
      </c>
      <c r="J2974" s="126" t="str">
        <f>IF(B2974="","",_xlfn.XLOOKUP(N2974,#REF!,冷暖工资表!B:B))</f>
        <v/>
      </c>
      <c r="K2974" s="126" t="str">
        <f t="shared" si="276"/>
        <v/>
      </c>
      <c r="L2974" s="126" t="str">
        <f t="shared" si="277"/>
        <v/>
      </c>
      <c r="M2974" s="126" t="str">
        <f>IF(Q2974="","",_xlfn.XLOOKUP(Q2974,立项!W:W,立项!H:H))</f>
        <v/>
      </c>
      <c r="N2974" s="130" t="str">
        <f t="shared" si="278"/>
        <v/>
      </c>
      <c r="O2974" s="130" t="str">
        <f t="shared" si="279"/>
        <v/>
      </c>
      <c r="P2974" s="131" t="str">
        <f t="shared" si="280"/>
        <v/>
      </c>
      <c r="Q2974" s="135" t="str">
        <f t="shared" si="281"/>
        <v/>
      </c>
      <c r="R2974" s="103"/>
      <c r="S2974" s="102"/>
      <c r="T2974" s="102"/>
      <c r="U2974" s="102"/>
    </row>
    <row r="2975" s="93" customFormat="1" customHeight="1" spans="2:21">
      <c r="B2975" s="94"/>
      <c r="C2975" s="95"/>
      <c r="D2975" s="95"/>
      <c r="E2975" s="95"/>
      <c r="F2975" s="96"/>
      <c r="G2975" s="97"/>
      <c r="H2975" s="98"/>
      <c r="I2975" s="129" t="str">
        <f>IF(B2975="","",_xlfn.XLOOKUP(N2975,#REF!,#REF!))</f>
        <v/>
      </c>
      <c r="J2975" s="126" t="str">
        <f>IF(B2975="","",_xlfn.XLOOKUP(N2975,#REF!,冷暖工资表!B:B))</f>
        <v/>
      </c>
      <c r="K2975" s="126" t="str">
        <f t="shared" si="276"/>
        <v/>
      </c>
      <c r="L2975" s="126" t="str">
        <f t="shared" si="277"/>
        <v/>
      </c>
      <c r="M2975" s="126" t="str">
        <f>IF(Q2975="","",_xlfn.XLOOKUP(Q2975,立项!W:W,立项!H:H))</f>
        <v/>
      </c>
      <c r="N2975" s="130" t="str">
        <f t="shared" si="278"/>
        <v/>
      </c>
      <c r="O2975" s="130" t="str">
        <f t="shared" si="279"/>
        <v/>
      </c>
      <c r="P2975" s="131" t="str">
        <f t="shared" si="280"/>
        <v/>
      </c>
      <c r="Q2975" s="135" t="str">
        <f t="shared" si="281"/>
        <v/>
      </c>
      <c r="R2975" s="103"/>
      <c r="S2975" s="102"/>
      <c r="T2975" s="102"/>
      <c r="U2975" s="102"/>
    </row>
    <row r="2976" s="93" customFormat="1" customHeight="1" spans="2:21">
      <c r="B2976" s="94"/>
      <c r="C2976" s="95"/>
      <c r="D2976" s="95"/>
      <c r="E2976" s="95"/>
      <c r="F2976" s="96"/>
      <c r="G2976" s="97"/>
      <c r="H2976" s="98"/>
      <c r="I2976" s="129" t="str">
        <f>IF(B2976="","",_xlfn.XLOOKUP(N2976,#REF!,#REF!))</f>
        <v/>
      </c>
      <c r="J2976" s="126" t="str">
        <f>IF(B2976="","",_xlfn.XLOOKUP(N2976,#REF!,冷暖工资表!B:B))</f>
        <v/>
      </c>
      <c r="K2976" s="126" t="str">
        <f t="shared" si="276"/>
        <v/>
      </c>
      <c r="L2976" s="126" t="str">
        <f t="shared" si="277"/>
        <v/>
      </c>
      <c r="M2976" s="126" t="str">
        <f>IF(Q2976="","",_xlfn.XLOOKUP(Q2976,立项!W:W,立项!H:H))</f>
        <v/>
      </c>
      <c r="N2976" s="130" t="str">
        <f t="shared" si="278"/>
        <v/>
      </c>
      <c r="O2976" s="130" t="str">
        <f t="shared" si="279"/>
        <v/>
      </c>
      <c r="P2976" s="131" t="str">
        <f t="shared" si="280"/>
        <v/>
      </c>
      <c r="Q2976" s="135" t="str">
        <f t="shared" si="281"/>
        <v/>
      </c>
      <c r="R2976" s="103"/>
      <c r="S2976" s="102"/>
      <c r="T2976" s="102"/>
      <c r="U2976" s="102"/>
    </row>
    <row r="2977" s="93" customFormat="1" customHeight="1" spans="2:21">
      <c r="B2977" s="94"/>
      <c r="C2977" s="95"/>
      <c r="D2977" s="95"/>
      <c r="E2977" s="95"/>
      <c r="F2977" s="96"/>
      <c r="G2977" s="97"/>
      <c r="H2977" s="98"/>
      <c r="I2977" s="129" t="str">
        <f>IF(B2977="","",_xlfn.XLOOKUP(N2977,#REF!,#REF!))</f>
        <v/>
      </c>
      <c r="J2977" s="126" t="str">
        <f>IF(B2977="","",_xlfn.XLOOKUP(N2977,#REF!,冷暖工资表!B:B))</f>
        <v/>
      </c>
      <c r="K2977" s="126" t="str">
        <f t="shared" si="276"/>
        <v/>
      </c>
      <c r="L2977" s="126" t="str">
        <f t="shared" si="277"/>
        <v/>
      </c>
      <c r="M2977" s="126" t="str">
        <f>IF(Q2977="","",_xlfn.XLOOKUP(Q2977,立项!W:W,立项!H:H))</f>
        <v/>
      </c>
      <c r="N2977" s="130" t="str">
        <f t="shared" si="278"/>
        <v/>
      </c>
      <c r="O2977" s="130" t="str">
        <f t="shared" si="279"/>
        <v/>
      </c>
      <c r="P2977" s="131" t="str">
        <f t="shared" si="280"/>
        <v/>
      </c>
      <c r="Q2977" s="135" t="str">
        <f t="shared" si="281"/>
        <v/>
      </c>
      <c r="R2977" s="103"/>
      <c r="S2977" s="102"/>
      <c r="T2977" s="102"/>
      <c r="U2977" s="102"/>
    </row>
    <row r="2978" s="93" customFormat="1" customHeight="1" spans="2:21">
      <c r="B2978" s="94"/>
      <c r="C2978" s="95"/>
      <c r="D2978" s="95"/>
      <c r="E2978" s="95"/>
      <c r="F2978" s="96"/>
      <c r="G2978" s="97"/>
      <c r="H2978" s="98"/>
      <c r="I2978" s="129" t="str">
        <f>IF(B2978="","",_xlfn.XLOOKUP(N2978,#REF!,#REF!))</f>
        <v/>
      </c>
      <c r="J2978" s="126" t="str">
        <f>IF(B2978="","",_xlfn.XLOOKUP(N2978,#REF!,冷暖工资表!B:B))</f>
        <v/>
      </c>
      <c r="K2978" s="126" t="str">
        <f t="shared" si="276"/>
        <v/>
      </c>
      <c r="L2978" s="126" t="str">
        <f t="shared" si="277"/>
        <v/>
      </c>
      <c r="M2978" s="126" t="str">
        <f>IF(Q2978="","",_xlfn.XLOOKUP(Q2978,立项!W:W,立项!H:H))</f>
        <v/>
      </c>
      <c r="N2978" s="130" t="str">
        <f t="shared" si="278"/>
        <v/>
      </c>
      <c r="O2978" s="130" t="str">
        <f t="shared" si="279"/>
        <v/>
      </c>
      <c r="P2978" s="131" t="str">
        <f t="shared" si="280"/>
        <v/>
      </c>
      <c r="Q2978" s="135" t="str">
        <f t="shared" si="281"/>
        <v/>
      </c>
      <c r="R2978" s="103"/>
      <c r="S2978" s="102"/>
      <c r="T2978" s="102"/>
      <c r="U2978" s="102"/>
    </row>
    <row r="2979" s="93" customFormat="1" customHeight="1" spans="2:21">
      <c r="B2979" s="94"/>
      <c r="C2979" s="95"/>
      <c r="D2979" s="95"/>
      <c r="E2979" s="95"/>
      <c r="F2979" s="96"/>
      <c r="G2979" s="97"/>
      <c r="H2979" s="98"/>
      <c r="I2979" s="129" t="str">
        <f>IF(B2979="","",_xlfn.XLOOKUP(N2979,#REF!,#REF!))</f>
        <v/>
      </c>
      <c r="J2979" s="126" t="str">
        <f>IF(B2979="","",_xlfn.XLOOKUP(N2979,#REF!,冷暖工资表!B:B))</f>
        <v/>
      </c>
      <c r="K2979" s="126" t="str">
        <f t="shared" si="276"/>
        <v/>
      </c>
      <c r="L2979" s="126" t="str">
        <f t="shared" si="277"/>
        <v/>
      </c>
      <c r="M2979" s="126" t="str">
        <f>IF(Q2979="","",_xlfn.XLOOKUP(Q2979,立项!W:W,立项!H:H))</f>
        <v/>
      </c>
      <c r="N2979" s="130" t="str">
        <f t="shared" si="278"/>
        <v/>
      </c>
      <c r="O2979" s="130" t="str">
        <f t="shared" si="279"/>
        <v/>
      </c>
      <c r="P2979" s="131" t="str">
        <f t="shared" si="280"/>
        <v/>
      </c>
      <c r="Q2979" s="135" t="str">
        <f t="shared" si="281"/>
        <v/>
      </c>
      <c r="R2979" s="103"/>
      <c r="S2979" s="102"/>
      <c r="T2979" s="102"/>
      <c r="U2979" s="102"/>
    </row>
    <row r="2980" s="93" customFormat="1" customHeight="1" spans="2:21">
      <c r="B2980" s="94"/>
      <c r="C2980" s="95"/>
      <c r="D2980" s="95"/>
      <c r="E2980" s="95"/>
      <c r="F2980" s="96"/>
      <c r="G2980" s="97"/>
      <c r="H2980" s="98"/>
      <c r="I2980" s="129" t="str">
        <f>IF(B2980="","",_xlfn.XLOOKUP(N2980,#REF!,#REF!))</f>
        <v/>
      </c>
      <c r="J2980" s="126" t="str">
        <f>IF(B2980="","",_xlfn.XLOOKUP(N2980,#REF!,冷暖工资表!B:B))</f>
        <v/>
      </c>
      <c r="K2980" s="126" t="str">
        <f t="shared" si="276"/>
        <v/>
      </c>
      <c r="L2980" s="126" t="str">
        <f t="shared" si="277"/>
        <v/>
      </c>
      <c r="M2980" s="126" t="str">
        <f>IF(Q2980="","",_xlfn.XLOOKUP(Q2980,立项!W:W,立项!H:H))</f>
        <v/>
      </c>
      <c r="N2980" s="130" t="str">
        <f t="shared" si="278"/>
        <v/>
      </c>
      <c r="O2980" s="130" t="str">
        <f t="shared" si="279"/>
        <v/>
      </c>
      <c r="P2980" s="131" t="str">
        <f t="shared" si="280"/>
        <v/>
      </c>
      <c r="Q2980" s="135" t="str">
        <f t="shared" si="281"/>
        <v/>
      </c>
      <c r="R2980" s="103"/>
      <c r="S2980" s="102"/>
      <c r="T2980" s="102"/>
      <c r="U2980" s="102"/>
    </row>
    <row r="2981" s="93" customFormat="1" customHeight="1" spans="2:21">
      <c r="B2981" s="94"/>
      <c r="C2981" s="95"/>
      <c r="D2981" s="95"/>
      <c r="E2981" s="95"/>
      <c r="F2981" s="96"/>
      <c r="G2981" s="97"/>
      <c r="H2981" s="98"/>
      <c r="I2981" s="129" t="str">
        <f>IF(B2981="","",_xlfn.XLOOKUP(N2981,#REF!,#REF!))</f>
        <v/>
      </c>
      <c r="J2981" s="126" t="str">
        <f>IF(B2981="","",_xlfn.XLOOKUP(N2981,#REF!,冷暖工资表!B:B))</f>
        <v/>
      </c>
      <c r="K2981" s="126" t="str">
        <f t="shared" si="276"/>
        <v/>
      </c>
      <c r="L2981" s="126" t="str">
        <f t="shared" si="277"/>
        <v/>
      </c>
      <c r="M2981" s="126" t="str">
        <f>IF(Q2981="","",_xlfn.XLOOKUP(Q2981,立项!W:W,立项!H:H))</f>
        <v/>
      </c>
      <c r="N2981" s="130" t="str">
        <f t="shared" si="278"/>
        <v/>
      </c>
      <c r="O2981" s="130" t="str">
        <f t="shared" si="279"/>
        <v/>
      </c>
      <c r="P2981" s="131" t="str">
        <f t="shared" si="280"/>
        <v/>
      </c>
      <c r="Q2981" s="135" t="str">
        <f t="shared" si="281"/>
        <v/>
      </c>
      <c r="R2981" s="103"/>
      <c r="S2981" s="102"/>
      <c r="T2981" s="102"/>
      <c r="U2981" s="102"/>
    </row>
    <row r="2982" s="93" customFormat="1" customHeight="1" spans="2:21">
      <c r="B2982" s="94"/>
      <c r="C2982" s="95"/>
      <c r="D2982" s="95"/>
      <c r="E2982" s="95"/>
      <c r="F2982" s="96"/>
      <c r="G2982" s="97"/>
      <c r="H2982" s="98"/>
      <c r="I2982" s="129" t="str">
        <f>IF(B2982="","",_xlfn.XLOOKUP(N2982,#REF!,#REF!))</f>
        <v/>
      </c>
      <c r="J2982" s="126" t="str">
        <f>IF(B2982="","",_xlfn.XLOOKUP(N2982,#REF!,冷暖工资表!B:B))</f>
        <v/>
      </c>
      <c r="K2982" s="126" t="str">
        <f t="shared" si="276"/>
        <v/>
      </c>
      <c r="L2982" s="126" t="str">
        <f t="shared" si="277"/>
        <v/>
      </c>
      <c r="M2982" s="126" t="str">
        <f>IF(Q2982="","",_xlfn.XLOOKUP(Q2982,立项!W:W,立项!H:H))</f>
        <v/>
      </c>
      <c r="N2982" s="130" t="str">
        <f t="shared" si="278"/>
        <v/>
      </c>
      <c r="O2982" s="130" t="str">
        <f t="shared" si="279"/>
        <v/>
      </c>
      <c r="P2982" s="131" t="str">
        <f t="shared" si="280"/>
        <v/>
      </c>
      <c r="Q2982" s="135" t="str">
        <f t="shared" si="281"/>
        <v/>
      </c>
      <c r="R2982" s="103"/>
      <c r="S2982" s="102"/>
      <c r="T2982" s="102"/>
      <c r="U2982" s="102"/>
    </row>
    <row r="2983" s="93" customFormat="1" customHeight="1" spans="2:21">
      <c r="B2983" s="94"/>
      <c r="C2983" s="95"/>
      <c r="D2983" s="95"/>
      <c r="E2983" s="95"/>
      <c r="F2983" s="96"/>
      <c r="G2983" s="97"/>
      <c r="H2983" s="98"/>
      <c r="I2983" s="129" t="str">
        <f>IF(B2983="","",_xlfn.XLOOKUP(N2983,#REF!,#REF!))</f>
        <v/>
      </c>
      <c r="J2983" s="126" t="str">
        <f>IF(B2983="","",_xlfn.XLOOKUP(N2983,#REF!,冷暖工资表!B:B))</f>
        <v/>
      </c>
      <c r="K2983" s="126" t="str">
        <f t="shared" si="276"/>
        <v/>
      </c>
      <c r="L2983" s="126" t="str">
        <f t="shared" si="277"/>
        <v/>
      </c>
      <c r="M2983" s="126" t="str">
        <f>IF(Q2983="","",_xlfn.XLOOKUP(Q2983,立项!W:W,立项!H:H))</f>
        <v/>
      </c>
      <c r="N2983" s="130" t="str">
        <f t="shared" si="278"/>
        <v/>
      </c>
      <c r="O2983" s="130" t="str">
        <f t="shared" si="279"/>
        <v/>
      </c>
      <c r="P2983" s="131" t="str">
        <f t="shared" si="280"/>
        <v/>
      </c>
      <c r="Q2983" s="135" t="str">
        <f t="shared" si="281"/>
        <v/>
      </c>
      <c r="R2983" s="103"/>
      <c r="S2983" s="102"/>
      <c r="T2983" s="102"/>
      <c r="U2983" s="102"/>
    </row>
    <row r="2984" s="93" customFormat="1" customHeight="1" spans="2:21">
      <c r="B2984" s="94"/>
      <c r="C2984" s="95"/>
      <c r="D2984" s="95"/>
      <c r="E2984" s="95"/>
      <c r="F2984" s="96"/>
      <c r="G2984" s="97"/>
      <c r="H2984" s="98"/>
      <c r="I2984" s="129" t="str">
        <f>IF(B2984="","",_xlfn.XLOOKUP(N2984,#REF!,#REF!))</f>
        <v/>
      </c>
      <c r="J2984" s="126" t="str">
        <f>IF(B2984="","",_xlfn.XLOOKUP(N2984,#REF!,冷暖工资表!B:B))</f>
        <v/>
      </c>
      <c r="K2984" s="126" t="str">
        <f t="shared" si="276"/>
        <v/>
      </c>
      <c r="L2984" s="126" t="str">
        <f t="shared" si="277"/>
        <v/>
      </c>
      <c r="M2984" s="126" t="str">
        <f>IF(Q2984="","",_xlfn.XLOOKUP(Q2984,立项!W:W,立项!H:H))</f>
        <v/>
      </c>
      <c r="N2984" s="130" t="str">
        <f t="shared" si="278"/>
        <v/>
      </c>
      <c r="O2984" s="130" t="str">
        <f t="shared" si="279"/>
        <v/>
      </c>
      <c r="P2984" s="131" t="str">
        <f t="shared" si="280"/>
        <v/>
      </c>
      <c r="Q2984" s="135" t="str">
        <f t="shared" si="281"/>
        <v/>
      </c>
      <c r="R2984" s="103"/>
      <c r="S2984" s="102"/>
      <c r="T2984" s="102"/>
      <c r="U2984" s="102"/>
    </row>
    <row r="2985" s="93" customFormat="1" customHeight="1" spans="2:21">
      <c r="B2985" s="94"/>
      <c r="C2985" s="95"/>
      <c r="D2985" s="95"/>
      <c r="E2985" s="95"/>
      <c r="F2985" s="96"/>
      <c r="G2985" s="97"/>
      <c r="H2985" s="98"/>
      <c r="I2985" s="129" t="str">
        <f>IF(B2985="","",_xlfn.XLOOKUP(N2985,#REF!,#REF!))</f>
        <v/>
      </c>
      <c r="J2985" s="126" t="str">
        <f>IF(B2985="","",_xlfn.XLOOKUP(N2985,#REF!,冷暖工资表!B:B))</f>
        <v/>
      </c>
      <c r="K2985" s="126" t="str">
        <f t="shared" si="276"/>
        <v/>
      </c>
      <c r="L2985" s="126" t="str">
        <f t="shared" si="277"/>
        <v/>
      </c>
      <c r="M2985" s="126" t="str">
        <f>IF(Q2985="","",_xlfn.XLOOKUP(Q2985,立项!W:W,立项!H:H))</f>
        <v/>
      </c>
      <c r="N2985" s="130" t="str">
        <f t="shared" si="278"/>
        <v/>
      </c>
      <c r="O2985" s="130" t="str">
        <f t="shared" si="279"/>
        <v/>
      </c>
      <c r="P2985" s="131" t="str">
        <f t="shared" si="280"/>
        <v/>
      </c>
      <c r="Q2985" s="135" t="str">
        <f t="shared" si="281"/>
        <v/>
      </c>
      <c r="R2985" s="103"/>
      <c r="S2985" s="102"/>
      <c r="T2985" s="102"/>
      <c r="U2985" s="102"/>
    </row>
    <row r="2986" s="93" customFormat="1" customHeight="1" spans="2:21">
      <c r="B2986" s="94"/>
      <c r="C2986" s="95"/>
      <c r="D2986" s="95"/>
      <c r="E2986" s="95"/>
      <c r="F2986" s="96"/>
      <c r="G2986" s="97"/>
      <c r="H2986" s="98"/>
      <c r="I2986" s="129" t="str">
        <f>IF(B2986="","",_xlfn.XLOOKUP(N2986,#REF!,#REF!))</f>
        <v/>
      </c>
      <c r="J2986" s="126" t="str">
        <f>IF(B2986="","",_xlfn.XLOOKUP(N2986,#REF!,冷暖工资表!B:B))</f>
        <v/>
      </c>
      <c r="K2986" s="126" t="str">
        <f t="shared" si="276"/>
        <v/>
      </c>
      <c r="L2986" s="126" t="str">
        <f t="shared" si="277"/>
        <v/>
      </c>
      <c r="M2986" s="126" t="str">
        <f>IF(Q2986="","",_xlfn.XLOOKUP(Q2986,立项!W:W,立项!H:H))</f>
        <v/>
      </c>
      <c r="N2986" s="130" t="str">
        <f t="shared" si="278"/>
        <v/>
      </c>
      <c r="O2986" s="130" t="str">
        <f t="shared" si="279"/>
        <v/>
      </c>
      <c r="P2986" s="131" t="str">
        <f t="shared" si="280"/>
        <v/>
      </c>
      <c r="Q2986" s="135" t="str">
        <f t="shared" si="281"/>
        <v/>
      </c>
      <c r="R2986" s="103"/>
      <c r="S2986" s="102"/>
      <c r="T2986" s="102"/>
      <c r="U2986" s="102"/>
    </row>
    <row r="2987" s="93" customFormat="1" customHeight="1" spans="2:21">
      <c r="B2987" s="94"/>
      <c r="C2987" s="95"/>
      <c r="D2987" s="95"/>
      <c r="E2987" s="95"/>
      <c r="F2987" s="96"/>
      <c r="G2987" s="97"/>
      <c r="H2987" s="98"/>
      <c r="I2987" s="129" t="str">
        <f>IF(B2987="","",_xlfn.XLOOKUP(N2987,#REF!,#REF!))</f>
        <v/>
      </c>
      <c r="J2987" s="126" t="str">
        <f>IF(B2987="","",_xlfn.XLOOKUP(N2987,#REF!,冷暖工资表!B:B))</f>
        <v/>
      </c>
      <c r="K2987" s="126" t="str">
        <f t="shared" si="276"/>
        <v/>
      </c>
      <c r="L2987" s="126" t="str">
        <f t="shared" si="277"/>
        <v/>
      </c>
      <c r="M2987" s="126" t="str">
        <f>IF(Q2987="","",_xlfn.XLOOKUP(Q2987,立项!W:W,立项!H:H))</f>
        <v/>
      </c>
      <c r="N2987" s="130" t="str">
        <f t="shared" si="278"/>
        <v/>
      </c>
      <c r="O2987" s="130" t="str">
        <f t="shared" si="279"/>
        <v/>
      </c>
      <c r="P2987" s="131" t="str">
        <f t="shared" si="280"/>
        <v/>
      </c>
      <c r="Q2987" s="135" t="str">
        <f t="shared" si="281"/>
        <v/>
      </c>
      <c r="R2987" s="103"/>
      <c r="S2987" s="102"/>
      <c r="T2987" s="102"/>
      <c r="U2987" s="102"/>
    </row>
    <row r="2988" s="93" customFormat="1" customHeight="1" spans="2:21">
      <c r="B2988" s="94"/>
      <c r="C2988" s="95"/>
      <c r="D2988" s="95"/>
      <c r="E2988" s="95"/>
      <c r="F2988" s="96"/>
      <c r="G2988" s="97"/>
      <c r="H2988" s="98"/>
      <c r="I2988" s="129" t="str">
        <f>IF(B2988="","",_xlfn.XLOOKUP(N2988,#REF!,#REF!))</f>
        <v/>
      </c>
      <c r="J2988" s="126" t="str">
        <f>IF(B2988="","",_xlfn.XLOOKUP(N2988,#REF!,冷暖工资表!B:B))</f>
        <v/>
      </c>
      <c r="K2988" s="126" t="str">
        <f t="shared" si="276"/>
        <v/>
      </c>
      <c r="L2988" s="126" t="str">
        <f t="shared" si="277"/>
        <v/>
      </c>
      <c r="M2988" s="126" t="str">
        <f>IF(Q2988="","",_xlfn.XLOOKUP(Q2988,立项!W:W,立项!H:H))</f>
        <v/>
      </c>
      <c r="N2988" s="130" t="str">
        <f t="shared" si="278"/>
        <v/>
      </c>
      <c r="O2988" s="130" t="str">
        <f t="shared" si="279"/>
        <v/>
      </c>
      <c r="P2988" s="131" t="str">
        <f t="shared" si="280"/>
        <v/>
      </c>
      <c r="Q2988" s="135" t="str">
        <f t="shared" si="281"/>
        <v/>
      </c>
      <c r="R2988" s="103"/>
      <c r="S2988" s="102"/>
      <c r="T2988" s="102"/>
      <c r="U2988" s="102"/>
    </row>
    <row r="2989" s="93" customFormat="1" customHeight="1" spans="2:21">
      <c r="B2989" s="94"/>
      <c r="C2989" s="95"/>
      <c r="D2989" s="95"/>
      <c r="E2989" s="95"/>
      <c r="F2989" s="96"/>
      <c r="G2989" s="97"/>
      <c r="H2989" s="98"/>
      <c r="I2989" s="129" t="str">
        <f>IF(B2989="","",_xlfn.XLOOKUP(N2989,#REF!,#REF!))</f>
        <v/>
      </c>
      <c r="J2989" s="126" t="str">
        <f>IF(B2989="","",_xlfn.XLOOKUP(N2989,#REF!,冷暖工资表!B:B))</f>
        <v/>
      </c>
      <c r="K2989" s="126" t="str">
        <f t="shared" si="276"/>
        <v/>
      </c>
      <c r="L2989" s="126" t="str">
        <f t="shared" si="277"/>
        <v/>
      </c>
      <c r="M2989" s="126" t="str">
        <f>IF(Q2989="","",_xlfn.XLOOKUP(Q2989,立项!W:W,立项!H:H))</f>
        <v/>
      </c>
      <c r="N2989" s="130" t="str">
        <f t="shared" si="278"/>
        <v/>
      </c>
      <c r="O2989" s="130" t="str">
        <f t="shared" si="279"/>
        <v/>
      </c>
      <c r="P2989" s="131" t="str">
        <f t="shared" si="280"/>
        <v/>
      </c>
      <c r="Q2989" s="135" t="str">
        <f t="shared" si="281"/>
        <v/>
      </c>
      <c r="R2989" s="103"/>
      <c r="S2989" s="102"/>
      <c r="T2989" s="102"/>
      <c r="U2989" s="102"/>
    </row>
    <row r="2990" s="93" customFormat="1" customHeight="1" spans="2:21">
      <c r="B2990" s="94"/>
      <c r="C2990" s="95"/>
      <c r="D2990" s="95"/>
      <c r="E2990" s="95"/>
      <c r="F2990" s="96"/>
      <c r="G2990" s="97"/>
      <c r="H2990" s="98"/>
      <c r="I2990" s="129" t="str">
        <f>IF(B2990="","",_xlfn.XLOOKUP(N2990,#REF!,#REF!))</f>
        <v/>
      </c>
      <c r="J2990" s="126" t="str">
        <f>IF(B2990="","",_xlfn.XLOOKUP(N2990,#REF!,冷暖工资表!B:B))</f>
        <v/>
      </c>
      <c r="K2990" s="126" t="str">
        <f t="shared" si="276"/>
        <v/>
      </c>
      <c r="L2990" s="126" t="str">
        <f t="shared" si="277"/>
        <v/>
      </c>
      <c r="M2990" s="126" t="str">
        <f>IF(Q2990="","",_xlfn.XLOOKUP(Q2990,立项!W:W,立项!H:H))</f>
        <v/>
      </c>
      <c r="N2990" s="130" t="str">
        <f t="shared" si="278"/>
        <v/>
      </c>
      <c r="O2990" s="130" t="str">
        <f t="shared" si="279"/>
        <v/>
      </c>
      <c r="P2990" s="131" t="str">
        <f t="shared" si="280"/>
        <v/>
      </c>
      <c r="Q2990" s="135" t="str">
        <f t="shared" si="281"/>
        <v/>
      </c>
      <c r="R2990" s="103"/>
      <c r="S2990" s="102"/>
      <c r="T2990" s="102"/>
      <c r="U2990" s="102"/>
    </row>
    <row r="2991" s="93" customFormat="1" customHeight="1" spans="2:21">
      <c r="B2991" s="94"/>
      <c r="C2991" s="95"/>
      <c r="D2991" s="95"/>
      <c r="E2991" s="95"/>
      <c r="F2991" s="96"/>
      <c r="G2991" s="97"/>
      <c r="H2991" s="98"/>
      <c r="I2991" s="129" t="str">
        <f>IF(B2991="","",_xlfn.XLOOKUP(N2991,#REF!,#REF!))</f>
        <v/>
      </c>
      <c r="J2991" s="126" t="str">
        <f>IF(B2991="","",_xlfn.XLOOKUP(N2991,#REF!,冷暖工资表!B:B))</f>
        <v/>
      </c>
      <c r="K2991" s="126" t="str">
        <f t="shared" si="276"/>
        <v/>
      </c>
      <c r="L2991" s="126" t="str">
        <f t="shared" si="277"/>
        <v/>
      </c>
      <c r="M2991" s="126" t="str">
        <f>IF(Q2991="","",_xlfn.XLOOKUP(Q2991,立项!W:W,立项!H:H))</f>
        <v/>
      </c>
      <c r="N2991" s="130" t="str">
        <f t="shared" si="278"/>
        <v/>
      </c>
      <c r="O2991" s="130" t="str">
        <f t="shared" si="279"/>
        <v/>
      </c>
      <c r="P2991" s="131" t="str">
        <f t="shared" si="280"/>
        <v/>
      </c>
      <c r="Q2991" s="135" t="str">
        <f t="shared" si="281"/>
        <v/>
      </c>
      <c r="R2991" s="103"/>
      <c r="S2991" s="102"/>
      <c r="T2991" s="102"/>
      <c r="U2991" s="102"/>
    </row>
    <row r="2992" s="93" customFormat="1" customHeight="1" spans="2:21">
      <c r="B2992" s="94"/>
      <c r="C2992" s="95"/>
      <c r="D2992" s="95"/>
      <c r="E2992" s="95"/>
      <c r="F2992" s="96"/>
      <c r="G2992" s="97"/>
      <c r="H2992" s="98"/>
      <c r="I2992" s="129" t="str">
        <f>IF(B2992="","",_xlfn.XLOOKUP(N2992,#REF!,#REF!))</f>
        <v/>
      </c>
      <c r="J2992" s="126" t="str">
        <f>IF(B2992="","",_xlfn.XLOOKUP(N2992,#REF!,冷暖工资表!B:B))</f>
        <v/>
      </c>
      <c r="K2992" s="126" t="str">
        <f t="shared" si="276"/>
        <v/>
      </c>
      <c r="L2992" s="126" t="str">
        <f t="shared" si="277"/>
        <v/>
      </c>
      <c r="M2992" s="126" t="str">
        <f>IF(Q2992="","",_xlfn.XLOOKUP(Q2992,立项!W:W,立项!H:H))</f>
        <v/>
      </c>
      <c r="N2992" s="130" t="str">
        <f t="shared" si="278"/>
        <v/>
      </c>
      <c r="O2992" s="130" t="str">
        <f t="shared" si="279"/>
        <v/>
      </c>
      <c r="P2992" s="131" t="str">
        <f t="shared" si="280"/>
        <v/>
      </c>
      <c r="Q2992" s="135" t="str">
        <f t="shared" si="281"/>
        <v/>
      </c>
      <c r="R2992" s="103"/>
      <c r="S2992" s="102"/>
      <c r="T2992" s="102"/>
      <c r="U2992" s="102"/>
    </row>
    <row r="2993" s="93" customFormat="1" customHeight="1" spans="2:21">
      <c r="B2993" s="94"/>
      <c r="C2993" s="95"/>
      <c r="D2993" s="95"/>
      <c r="E2993" s="95"/>
      <c r="F2993" s="96"/>
      <c r="G2993" s="97"/>
      <c r="H2993" s="98"/>
      <c r="I2993" s="129" t="str">
        <f>IF(B2993="","",_xlfn.XLOOKUP(N2993,#REF!,#REF!))</f>
        <v/>
      </c>
      <c r="J2993" s="126" t="str">
        <f>IF(B2993="","",_xlfn.XLOOKUP(N2993,#REF!,冷暖工资表!B:B))</f>
        <v/>
      </c>
      <c r="K2993" s="126" t="str">
        <f t="shared" si="276"/>
        <v/>
      </c>
      <c r="L2993" s="126" t="str">
        <f t="shared" si="277"/>
        <v/>
      </c>
      <c r="M2993" s="126" t="str">
        <f>IF(Q2993="","",_xlfn.XLOOKUP(Q2993,立项!W:W,立项!H:H))</f>
        <v/>
      </c>
      <c r="N2993" s="130" t="str">
        <f t="shared" si="278"/>
        <v/>
      </c>
      <c r="O2993" s="130" t="str">
        <f t="shared" si="279"/>
        <v/>
      </c>
      <c r="P2993" s="131" t="str">
        <f t="shared" si="280"/>
        <v/>
      </c>
      <c r="Q2993" s="135" t="str">
        <f t="shared" si="281"/>
        <v/>
      </c>
      <c r="R2993" s="103"/>
      <c r="S2993" s="102"/>
      <c r="T2993" s="102"/>
      <c r="U2993" s="102"/>
    </row>
    <row r="2994" s="93" customFormat="1" customHeight="1" spans="2:21">
      <c r="B2994" s="94"/>
      <c r="C2994" s="95"/>
      <c r="D2994" s="95"/>
      <c r="E2994" s="95"/>
      <c r="F2994" s="96"/>
      <c r="G2994" s="97"/>
      <c r="H2994" s="98"/>
      <c r="I2994" s="129" t="str">
        <f>IF(B2994="","",_xlfn.XLOOKUP(N2994,#REF!,#REF!))</f>
        <v/>
      </c>
      <c r="J2994" s="126" t="str">
        <f>IF(B2994="","",_xlfn.XLOOKUP(N2994,#REF!,冷暖工资表!B:B))</f>
        <v/>
      </c>
      <c r="K2994" s="126" t="str">
        <f t="shared" si="276"/>
        <v/>
      </c>
      <c r="L2994" s="126" t="str">
        <f t="shared" si="277"/>
        <v/>
      </c>
      <c r="M2994" s="126" t="str">
        <f>IF(Q2994="","",_xlfn.XLOOKUP(Q2994,立项!W:W,立项!H:H))</f>
        <v/>
      </c>
      <c r="N2994" s="130" t="str">
        <f t="shared" si="278"/>
        <v/>
      </c>
      <c r="O2994" s="130" t="str">
        <f t="shared" si="279"/>
        <v/>
      </c>
      <c r="P2994" s="131" t="str">
        <f t="shared" si="280"/>
        <v/>
      </c>
      <c r="Q2994" s="135" t="str">
        <f t="shared" si="281"/>
        <v/>
      </c>
      <c r="R2994" s="103"/>
      <c r="S2994" s="102"/>
      <c r="T2994" s="102"/>
      <c r="U2994" s="102"/>
    </row>
    <row r="2995" s="93" customFormat="1" customHeight="1" spans="2:21">
      <c r="B2995" s="94"/>
      <c r="C2995" s="95"/>
      <c r="D2995" s="95"/>
      <c r="E2995" s="95"/>
      <c r="F2995" s="96"/>
      <c r="G2995" s="97"/>
      <c r="H2995" s="98"/>
      <c r="I2995" s="129" t="str">
        <f>IF(B2995="","",_xlfn.XLOOKUP(N2995,#REF!,#REF!))</f>
        <v/>
      </c>
      <c r="J2995" s="126" t="str">
        <f>IF(B2995="","",_xlfn.XLOOKUP(N2995,#REF!,冷暖工资表!B:B))</f>
        <v/>
      </c>
      <c r="K2995" s="126" t="str">
        <f t="shared" si="276"/>
        <v/>
      </c>
      <c r="L2995" s="126" t="str">
        <f t="shared" si="277"/>
        <v/>
      </c>
      <c r="M2995" s="126" t="str">
        <f>IF(Q2995="","",_xlfn.XLOOKUP(Q2995,立项!W:W,立项!H:H))</f>
        <v/>
      </c>
      <c r="N2995" s="130" t="str">
        <f t="shared" si="278"/>
        <v/>
      </c>
      <c r="O2995" s="130" t="str">
        <f t="shared" si="279"/>
        <v/>
      </c>
      <c r="P2995" s="131" t="str">
        <f t="shared" si="280"/>
        <v/>
      </c>
      <c r="Q2995" s="135" t="str">
        <f t="shared" si="281"/>
        <v/>
      </c>
      <c r="R2995" s="103"/>
      <c r="S2995" s="102"/>
      <c r="T2995" s="102"/>
      <c r="U2995" s="102"/>
    </row>
    <row r="2996" s="93" customFormat="1" customHeight="1" spans="2:21">
      <c r="B2996" s="94"/>
      <c r="C2996" s="95"/>
      <c r="D2996" s="95"/>
      <c r="E2996" s="95"/>
      <c r="F2996" s="96"/>
      <c r="G2996" s="97"/>
      <c r="H2996" s="98"/>
      <c r="I2996" s="129" t="str">
        <f>IF(B2996="","",_xlfn.XLOOKUP(N2996,#REF!,#REF!))</f>
        <v/>
      </c>
      <c r="J2996" s="126" t="str">
        <f>IF(B2996="","",_xlfn.XLOOKUP(N2996,#REF!,冷暖工资表!B:B))</f>
        <v/>
      </c>
      <c r="K2996" s="126" t="str">
        <f t="shared" si="276"/>
        <v/>
      </c>
      <c r="L2996" s="126" t="str">
        <f t="shared" si="277"/>
        <v/>
      </c>
      <c r="M2996" s="126" t="str">
        <f>IF(Q2996="","",_xlfn.XLOOKUP(Q2996,立项!W:W,立项!H:H))</f>
        <v/>
      </c>
      <c r="N2996" s="130" t="str">
        <f t="shared" si="278"/>
        <v/>
      </c>
      <c r="O2996" s="130" t="str">
        <f t="shared" si="279"/>
        <v/>
      </c>
      <c r="P2996" s="131" t="str">
        <f t="shared" si="280"/>
        <v/>
      </c>
      <c r="Q2996" s="135" t="str">
        <f t="shared" si="281"/>
        <v/>
      </c>
      <c r="R2996" s="103"/>
      <c r="S2996" s="102"/>
      <c r="T2996" s="102"/>
      <c r="U2996" s="102"/>
    </row>
    <row r="2997" s="93" customFormat="1" customHeight="1" spans="2:21">
      <c r="B2997" s="94"/>
      <c r="C2997" s="95"/>
      <c r="D2997" s="95"/>
      <c r="E2997" s="95"/>
      <c r="F2997" s="96"/>
      <c r="G2997" s="97"/>
      <c r="H2997" s="98"/>
      <c r="I2997" s="129" t="str">
        <f>IF(B2997="","",_xlfn.XLOOKUP(N2997,#REF!,#REF!))</f>
        <v/>
      </c>
      <c r="J2997" s="126" t="str">
        <f>IF(B2997="","",_xlfn.XLOOKUP(N2997,#REF!,冷暖工资表!B:B))</f>
        <v/>
      </c>
      <c r="K2997" s="126" t="str">
        <f t="shared" si="276"/>
        <v/>
      </c>
      <c r="L2997" s="126" t="str">
        <f t="shared" si="277"/>
        <v/>
      </c>
      <c r="M2997" s="126" t="str">
        <f>IF(Q2997="","",_xlfn.XLOOKUP(Q2997,立项!W:W,立项!H:H))</f>
        <v/>
      </c>
      <c r="N2997" s="130" t="str">
        <f t="shared" si="278"/>
        <v/>
      </c>
      <c r="O2997" s="130" t="str">
        <f t="shared" si="279"/>
        <v/>
      </c>
      <c r="P2997" s="131" t="str">
        <f t="shared" si="280"/>
        <v/>
      </c>
      <c r="Q2997" s="135" t="str">
        <f t="shared" si="281"/>
        <v/>
      </c>
      <c r="R2997" s="103"/>
      <c r="S2997" s="102"/>
      <c r="T2997" s="102"/>
      <c r="U2997" s="102"/>
    </row>
    <row r="2998" s="93" customFormat="1" customHeight="1" spans="2:21">
      <c r="B2998" s="94"/>
      <c r="C2998" s="95"/>
      <c r="D2998" s="95"/>
      <c r="E2998" s="95"/>
      <c r="F2998" s="96"/>
      <c r="G2998" s="97"/>
      <c r="H2998" s="98"/>
      <c r="I2998" s="129" t="str">
        <f>IF(B2998="","",_xlfn.XLOOKUP(N2998,#REF!,#REF!))</f>
        <v/>
      </c>
      <c r="J2998" s="126" t="str">
        <f>IF(B2998="","",_xlfn.XLOOKUP(N2998,#REF!,冷暖工资表!B:B))</f>
        <v/>
      </c>
      <c r="K2998" s="126" t="str">
        <f t="shared" si="276"/>
        <v/>
      </c>
      <c r="L2998" s="126" t="str">
        <f t="shared" si="277"/>
        <v/>
      </c>
      <c r="M2998" s="126" t="str">
        <f>IF(Q2998="","",_xlfn.XLOOKUP(Q2998,立项!W:W,立项!H:H))</f>
        <v/>
      </c>
      <c r="N2998" s="130" t="str">
        <f t="shared" si="278"/>
        <v/>
      </c>
      <c r="O2998" s="130" t="str">
        <f t="shared" si="279"/>
        <v/>
      </c>
      <c r="P2998" s="131" t="str">
        <f t="shared" si="280"/>
        <v/>
      </c>
      <c r="Q2998" s="135" t="str">
        <f t="shared" si="281"/>
        <v/>
      </c>
      <c r="R2998" s="103"/>
      <c r="S2998" s="102"/>
      <c r="T2998" s="102"/>
      <c r="U2998" s="102"/>
    </row>
  </sheetData>
  <autoFilter xmlns:etc="http://www.wps.cn/officeDocument/2017/etCustomData" ref="A1:U2998" etc:filterBottomFollowUsedRange="0">
    <sortState ref="A1:U2998">
      <sortCondition ref="H1:H2998"/>
    </sortState>
    <extLst/>
  </autoFilter>
  <mergeCells count="1">
    <mergeCell ref="A1:A14"/>
  </mergeCells>
  <dataValidations count="6">
    <dataValidation type="list" showInputMessage="1" showErrorMessage="1" sqref="G2 G10:G23">
      <formula1>"0%,1%,3%,6%,9%,13%"</formula1>
    </dataValidation>
    <dataValidation type="list" showInputMessage="1" showErrorMessage="1" sqref="B2:B2998 B11111:B1048576">
      <formula1>应付编码</formula1>
    </dataValidation>
    <dataValidation type="list" showInputMessage="1" showErrorMessage="1" sqref="C2:C1048576">
      <formula1>应付供应商</formula1>
    </dataValidation>
    <dataValidation type="list" showInputMessage="1" showErrorMessage="1" sqref="E2:E2998 E11111:E1048576">
      <formula1>票据类型</formula1>
    </dataValidation>
    <dataValidation type="list" showInputMessage="1" showErrorMessage="1" sqref="G3:G9 G24:G2998 G11111:G1048576">
      <formula1>税率</formula1>
    </dataValidation>
    <dataValidation type="list" showInputMessage="1" showErrorMessage="1" sqref="T2:T2998 T11111:T1048576">
      <formula1>审核状态</formula1>
    </dataValidation>
  </dataValidations>
  <pageMargins left="0.7" right="0.7" top="0.75" bottom="0.75" header="0.3" footer="0.3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Y959"/>
  <sheetViews>
    <sheetView tabSelected="1" workbookViewId="0">
      <pane xSplit="8" ySplit="1" topLeftCell="I2" activePane="bottomRight" state="frozen"/>
      <selection/>
      <selection pane="topRight"/>
      <selection pane="bottomLeft"/>
      <selection pane="bottomRight" activeCell="AD18" sqref="AD18"/>
    </sheetView>
  </sheetViews>
  <sheetFormatPr defaultColWidth="8.16666666666667" defaultRowHeight="24" customHeight="1"/>
  <cols>
    <col min="1" max="1" width="4.375" style="61" hidden="1" customWidth="1"/>
    <col min="2" max="2" width="6.25" style="61" hidden="1" customWidth="1"/>
    <col min="3" max="4" width="8.125" style="61" hidden="1" customWidth="1"/>
    <col min="5" max="5" width="8.375" style="61" hidden="1" customWidth="1"/>
    <col min="6" max="6" width="12.875" style="62" hidden="1" customWidth="1"/>
    <col min="7" max="7" width="33.875" style="61" hidden="1" customWidth="1"/>
    <col min="8" max="8" width="6.625" style="61" customWidth="1"/>
    <col min="9" max="9" width="6.75" style="61" customWidth="1"/>
    <col min="10" max="10" width="10.125" style="61" hidden="1" customWidth="1"/>
    <col min="11" max="11" width="9.25" style="61" hidden="1" customWidth="1"/>
    <col min="12" max="12" width="10.125" style="61" hidden="1" customWidth="1"/>
    <col min="13" max="14" width="9.375" style="61" hidden="1" customWidth="1"/>
    <col min="15" max="15" width="8.125" style="61" hidden="1" customWidth="1"/>
    <col min="16" max="16" width="8.875" style="61" hidden="1" customWidth="1"/>
    <col min="17" max="17" width="8.375" style="61" hidden="1" customWidth="1"/>
    <col min="18" max="18" width="8.125" style="61" hidden="1" customWidth="1"/>
    <col min="19" max="21" width="8.375" style="61" hidden="1" customWidth="1"/>
    <col min="22" max="22" width="8.375" style="61" customWidth="1"/>
    <col min="23" max="23" width="9.25" style="61" customWidth="1"/>
    <col min="24" max="24" width="5.75" style="61" customWidth="1"/>
    <col min="25" max="27" width="5.75" style="61" hidden="1" customWidth="1"/>
    <col min="28" max="28" width="7.5" style="61" customWidth="1"/>
    <col min="29" max="29" width="6.625" style="61" customWidth="1"/>
    <col min="30" max="30" width="9.25" style="61" customWidth="1"/>
    <col min="31" max="31" width="8.125" style="61" hidden="1" customWidth="1"/>
    <col min="32" max="32" width="11.875" style="61" hidden="1" customWidth="1"/>
    <col min="33" max="33" width="8.125" style="61" hidden="1" customWidth="1"/>
    <col min="34" max="34" width="8.125" style="61" customWidth="1"/>
    <col min="35" max="35" width="11.875" style="61" customWidth="1"/>
    <col min="36" max="36" width="10" style="17" customWidth="1"/>
    <col min="37" max="37" width="5.75" style="17" customWidth="1"/>
    <col min="38" max="38" width="6.25" style="17" customWidth="1"/>
    <col min="39" max="40" width="7.5" style="17" customWidth="1"/>
    <col min="41" max="41" width="6.625" style="17" customWidth="1"/>
    <col min="42" max="42" width="8.875" style="17" customWidth="1"/>
    <col min="43" max="43" width="7" style="17" customWidth="1"/>
    <col min="44" max="44" width="9.25" style="17" customWidth="1"/>
    <col min="45" max="46" width="8.875" style="17" hidden="1" customWidth="1"/>
    <col min="47" max="47" width="5.125" style="17" hidden="1" customWidth="1"/>
    <col min="48" max="48" width="17.875" style="61" hidden="1" customWidth="1"/>
    <col min="49" max="49" width="11.125" style="61" hidden="1" customWidth="1"/>
    <col min="50" max="50" width="8.875" style="61" hidden="1" customWidth="1"/>
    <col min="51" max="51" width="16" style="61" hidden="1" customWidth="1"/>
    <col min="52" max="64" width="8.16666666666667" style="17"/>
    <col min="65" max="16384" width="7.875" style="17"/>
  </cols>
  <sheetData>
    <row r="1" s="59" customFormat="1" customHeight="1" spans="1:51">
      <c r="A1" s="63" t="s">
        <v>0</v>
      </c>
      <c r="B1" s="64" t="s">
        <v>1421</v>
      </c>
      <c r="C1" s="64" t="s">
        <v>2481</v>
      </c>
      <c r="D1" s="64" t="s">
        <v>2482</v>
      </c>
      <c r="E1" s="64" t="s">
        <v>293</v>
      </c>
      <c r="F1" s="64" t="s">
        <v>2483</v>
      </c>
      <c r="G1" s="64" t="s">
        <v>227</v>
      </c>
      <c r="H1" s="64" t="s">
        <v>2484</v>
      </c>
      <c r="I1" s="64" t="s">
        <v>1424</v>
      </c>
      <c r="J1" s="64" t="s">
        <v>216</v>
      </c>
      <c r="K1" s="64" t="s">
        <v>218</v>
      </c>
      <c r="L1" s="74" t="s">
        <v>2485</v>
      </c>
      <c r="M1" s="75" t="s">
        <v>2486</v>
      </c>
      <c r="N1" s="76" t="s">
        <v>2487</v>
      </c>
      <c r="O1" s="75" t="s">
        <v>2488</v>
      </c>
      <c r="P1" s="77" t="s">
        <v>2489</v>
      </c>
      <c r="Q1" s="76" t="s">
        <v>2490</v>
      </c>
      <c r="R1" s="76" t="s">
        <v>2491</v>
      </c>
      <c r="S1" s="76" t="s">
        <v>2492</v>
      </c>
      <c r="T1" s="84" t="s">
        <v>2493</v>
      </c>
      <c r="U1" s="84" t="s">
        <v>2494</v>
      </c>
      <c r="V1" s="84" t="s">
        <v>2495</v>
      </c>
      <c r="W1" s="84" t="s">
        <v>2496</v>
      </c>
      <c r="X1" s="84" t="s">
        <v>2497</v>
      </c>
      <c r="Y1" s="84" t="s">
        <v>2498</v>
      </c>
      <c r="Z1" s="84" t="s">
        <v>2499</v>
      </c>
      <c r="AA1" s="84" t="s">
        <v>2500</v>
      </c>
      <c r="AB1" s="84" t="s">
        <v>2501</v>
      </c>
      <c r="AC1" s="84" t="s">
        <v>2502</v>
      </c>
      <c r="AD1" s="84" t="s">
        <v>2503</v>
      </c>
      <c r="AE1" s="84" t="s">
        <v>2504</v>
      </c>
      <c r="AF1" s="84" t="s">
        <v>2505</v>
      </c>
      <c r="AG1" s="84" t="s">
        <v>2506</v>
      </c>
      <c r="AH1" s="84" t="s">
        <v>2507</v>
      </c>
      <c r="AI1" s="84" t="s">
        <v>2508</v>
      </c>
      <c r="AJ1" s="84" t="s">
        <v>2509</v>
      </c>
      <c r="AK1" s="84" t="s">
        <v>175</v>
      </c>
      <c r="AL1" s="84" t="s">
        <v>2510</v>
      </c>
      <c r="AM1" s="84" t="s">
        <v>2511</v>
      </c>
      <c r="AN1" s="84" t="s">
        <v>2512</v>
      </c>
      <c r="AO1" s="84" t="s">
        <v>2513</v>
      </c>
      <c r="AP1" s="89" t="s">
        <v>2514</v>
      </c>
      <c r="AQ1" s="89" t="s">
        <v>2515</v>
      </c>
      <c r="AR1" s="89" t="s">
        <v>2516</v>
      </c>
      <c r="AS1" s="89" t="s">
        <v>2517</v>
      </c>
      <c r="AT1" s="89" t="s">
        <v>2518</v>
      </c>
      <c r="AU1" s="89" t="s">
        <v>1429</v>
      </c>
      <c r="AV1" s="77" t="s">
        <v>2519</v>
      </c>
      <c r="AW1" s="77" t="s">
        <v>2520</v>
      </c>
      <c r="AX1" s="77" t="s">
        <v>2521</v>
      </c>
      <c r="AY1" s="77" t="s">
        <v>2522</v>
      </c>
    </row>
    <row r="2" s="59" customFormat="1" spans="1:51">
      <c r="A2" s="65"/>
      <c r="B2" s="66" t="s">
        <v>420</v>
      </c>
      <c r="C2" s="67" t="s">
        <v>356</v>
      </c>
      <c r="D2" s="67" t="s">
        <v>361</v>
      </c>
      <c r="E2" s="1" t="s">
        <v>120</v>
      </c>
      <c r="F2" s="68" t="s">
        <v>2523</v>
      </c>
      <c r="G2" s="69" t="s">
        <v>2524</v>
      </c>
      <c r="H2" s="1" t="s">
        <v>451</v>
      </c>
      <c r="I2" s="78" t="s">
        <v>2525</v>
      </c>
      <c r="J2" s="79">
        <v>45505</v>
      </c>
      <c r="K2" s="79">
        <v>45535</v>
      </c>
      <c r="L2" s="69">
        <f>AR2</f>
        <v>11197.37</v>
      </c>
      <c r="M2" s="80" t="s">
        <v>2526</v>
      </c>
      <c r="N2" s="80" t="s">
        <v>2527</v>
      </c>
      <c r="O2" s="80"/>
      <c r="P2" s="81">
        <v>3000</v>
      </c>
      <c r="Q2" s="81">
        <v>1200</v>
      </c>
      <c r="R2" s="81">
        <v>0</v>
      </c>
      <c r="S2" s="81">
        <v>5800</v>
      </c>
      <c r="T2" s="81">
        <v>1000</v>
      </c>
      <c r="U2" s="81">
        <v>1000</v>
      </c>
      <c r="V2" s="81">
        <f>考勤!AJ3</f>
        <v>0</v>
      </c>
      <c r="W2" s="81">
        <f>SUM(P2:V2)</f>
        <v>12000</v>
      </c>
      <c r="X2" s="85">
        <v>21.75</v>
      </c>
      <c r="Y2" s="81">
        <v>0</v>
      </c>
      <c r="Z2" s="81">
        <f t="shared" ref="Z2:Z11" si="0">ROUND((W2-Q2)/X2*Y2,2)</f>
        <v>0</v>
      </c>
      <c r="AA2" s="81">
        <v>0</v>
      </c>
      <c r="AB2" s="81">
        <f>应发应扣!F2</f>
        <v>0</v>
      </c>
      <c r="AC2" s="81">
        <f>应发应扣!G2</f>
        <v>0</v>
      </c>
      <c r="AD2" s="81">
        <f>W2-Z2+AA2-AB2</f>
        <v>12000</v>
      </c>
      <c r="AE2" s="81"/>
      <c r="AF2" s="86"/>
      <c r="AG2" s="81">
        <v>0</v>
      </c>
      <c r="AH2" s="81">
        <f>应发应扣!C2</f>
        <v>0</v>
      </c>
      <c r="AI2" s="86">
        <f>应发应扣!D2</f>
        <v>0</v>
      </c>
      <c r="AJ2" s="81">
        <f>AE2+AD2+AG2+AH2</f>
        <v>12000</v>
      </c>
      <c r="AK2" s="87">
        <v>83.42</v>
      </c>
      <c r="AL2" s="88">
        <v>0</v>
      </c>
      <c r="AM2" s="88">
        <v>545.68</v>
      </c>
      <c r="AN2" s="88">
        <v>139.42</v>
      </c>
      <c r="AO2" s="88">
        <v>34.11</v>
      </c>
      <c r="AP2" s="88">
        <v>719.21</v>
      </c>
      <c r="AQ2" s="88">
        <v>0</v>
      </c>
      <c r="AR2" s="81">
        <f>AJ2-AK2-AL2-AP2+AQ2</f>
        <v>11197.37</v>
      </c>
      <c r="AS2" s="90" t="s">
        <v>356</v>
      </c>
      <c r="AT2" s="90" t="s">
        <v>356</v>
      </c>
      <c r="AU2" s="90"/>
      <c r="AV2" s="384" t="s">
        <v>2528</v>
      </c>
      <c r="AW2" s="86" t="s">
        <v>2529</v>
      </c>
      <c r="AX2" s="1" t="s">
        <v>2530</v>
      </c>
      <c r="AY2" s="385" t="s">
        <v>2531</v>
      </c>
    </row>
    <row r="3" s="59" customFormat="1" spans="1:51">
      <c r="A3" s="65"/>
      <c r="B3" s="66" t="s">
        <v>420</v>
      </c>
      <c r="C3" s="67" t="s">
        <v>356</v>
      </c>
      <c r="D3" s="67" t="s">
        <v>361</v>
      </c>
      <c r="E3" s="1" t="s">
        <v>83</v>
      </c>
      <c r="F3" s="68" t="s">
        <v>2523</v>
      </c>
      <c r="G3" s="70" t="s">
        <v>2532</v>
      </c>
      <c r="H3" s="1" t="s">
        <v>2368</v>
      </c>
      <c r="I3" s="78" t="s">
        <v>2525</v>
      </c>
      <c r="J3" s="79">
        <v>45505</v>
      </c>
      <c r="K3" s="79">
        <v>45535</v>
      </c>
      <c r="L3" s="69">
        <f t="shared" ref="L3:L11" si="1">AR3</f>
        <v>5740.79</v>
      </c>
      <c r="M3" s="80" t="s">
        <v>2533</v>
      </c>
      <c r="N3" s="80" t="s">
        <v>2533</v>
      </c>
      <c r="O3" s="80" t="s">
        <v>1978</v>
      </c>
      <c r="P3" s="81">
        <v>0</v>
      </c>
      <c r="Q3" s="81">
        <v>0</v>
      </c>
      <c r="R3" s="81">
        <v>0</v>
      </c>
      <c r="S3" s="81">
        <v>0</v>
      </c>
      <c r="T3" s="81">
        <v>0</v>
      </c>
      <c r="U3" s="81">
        <v>0</v>
      </c>
      <c r="V3" s="81">
        <f>考勤!AJ4</f>
        <v>5500</v>
      </c>
      <c r="W3" s="81">
        <f t="shared" ref="W3:W11" si="2">SUM(P3:V3)</f>
        <v>5500</v>
      </c>
      <c r="X3" s="85">
        <v>1</v>
      </c>
      <c r="Y3" s="81">
        <v>0</v>
      </c>
      <c r="Z3" s="81">
        <f t="shared" si="0"/>
        <v>0</v>
      </c>
      <c r="AA3" s="81">
        <v>0</v>
      </c>
      <c r="AB3" s="81">
        <f>应发应扣!F3</f>
        <v>0</v>
      </c>
      <c r="AC3" s="81">
        <f>应发应扣!G3</f>
        <v>0</v>
      </c>
      <c r="AD3" s="81">
        <f t="shared" ref="AD3:AD11" si="3">W3-Z3+AA3-AB3</f>
        <v>5500</v>
      </c>
      <c r="AE3" s="81"/>
      <c r="AF3" s="86"/>
      <c r="AG3" s="81">
        <v>0</v>
      </c>
      <c r="AH3" s="87">
        <f>应发应扣!C3</f>
        <v>960</v>
      </c>
      <c r="AI3" s="86" t="str">
        <f>应发应扣!D3</f>
        <v>替班8个夜班</v>
      </c>
      <c r="AJ3" s="81">
        <f>AE3+AD3+AG3+AH3</f>
        <v>6460</v>
      </c>
      <c r="AK3" s="87">
        <v>0</v>
      </c>
      <c r="AL3" s="88">
        <v>0</v>
      </c>
      <c r="AM3" s="88">
        <v>545.68</v>
      </c>
      <c r="AN3" s="88">
        <v>139.42</v>
      </c>
      <c r="AO3" s="88">
        <v>34.11</v>
      </c>
      <c r="AP3" s="88">
        <v>719.21</v>
      </c>
      <c r="AQ3" s="88">
        <v>0</v>
      </c>
      <c r="AR3" s="81">
        <f t="shared" ref="AR3:AR12" si="4">AJ3-AK3-AL3-AP3+AQ3</f>
        <v>5740.79</v>
      </c>
      <c r="AS3" s="90" t="s">
        <v>356</v>
      </c>
      <c r="AT3" s="90" t="s">
        <v>356</v>
      </c>
      <c r="AU3" s="90"/>
      <c r="AV3" s="86" t="s">
        <v>2534</v>
      </c>
      <c r="AW3" s="1">
        <v>17610157262</v>
      </c>
      <c r="AX3" s="1" t="s">
        <v>2530</v>
      </c>
      <c r="AY3" s="385" t="s">
        <v>2535</v>
      </c>
    </row>
    <row r="4" s="60" customFormat="1" customHeight="1" spans="1:51">
      <c r="A4" s="71"/>
      <c r="B4" s="67" t="s">
        <v>420</v>
      </c>
      <c r="C4" s="67" t="s">
        <v>356</v>
      </c>
      <c r="D4" s="67" t="s">
        <v>361</v>
      </c>
      <c r="E4" s="1" t="s">
        <v>83</v>
      </c>
      <c r="F4" s="68" t="s">
        <v>2523</v>
      </c>
      <c r="G4" s="69" t="s">
        <v>2536</v>
      </c>
      <c r="H4" s="1" t="s">
        <v>2296</v>
      </c>
      <c r="I4" s="78" t="s">
        <v>2525</v>
      </c>
      <c r="J4" s="79">
        <v>45505</v>
      </c>
      <c r="K4" s="79">
        <v>45535</v>
      </c>
      <c r="L4" s="69">
        <f t="shared" si="1"/>
        <v>5180.79</v>
      </c>
      <c r="M4" s="80" t="s">
        <v>2537</v>
      </c>
      <c r="N4" s="80" t="s">
        <v>2537</v>
      </c>
      <c r="O4" s="80" t="s">
        <v>1978</v>
      </c>
      <c r="P4" s="81">
        <v>0</v>
      </c>
      <c r="Q4" s="81">
        <v>0</v>
      </c>
      <c r="R4" s="81">
        <v>0</v>
      </c>
      <c r="S4" s="81">
        <v>0</v>
      </c>
      <c r="T4" s="81">
        <v>0</v>
      </c>
      <c r="U4" s="81">
        <v>0</v>
      </c>
      <c r="V4" s="81">
        <f>考勤!AJ5</f>
        <v>6000</v>
      </c>
      <c r="W4" s="81">
        <f t="shared" si="2"/>
        <v>6000</v>
      </c>
      <c r="X4" s="85">
        <v>1</v>
      </c>
      <c r="Y4" s="81">
        <v>0</v>
      </c>
      <c r="Z4" s="81">
        <f t="shared" si="0"/>
        <v>0</v>
      </c>
      <c r="AA4" s="81">
        <v>0</v>
      </c>
      <c r="AB4" s="87">
        <f>应发应扣!F4</f>
        <v>100</v>
      </c>
      <c r="AC4" s="81" t="str">
        <f>应发应扣!G4</f>
        <v>住宿费</v>
      </c>
      <c r="AD4" s="81">
        <f t="shared" si="3"/>
        <v>5900</v>
      </c>
      <c r="AE4" s="81"/>
      <c r="AF4" s="81"/>
      <c r="AG4" s="81">
        <v>0</v>
      </c>
      <c r="AH4" s="81">
        <f>应发应扣!C4</f>
        <v>0</v>
      </c>
      <c r="AI4" s="86">
        <f>应发应扣!D4</f>
        <v>0</v>
      </c>
      <c r="AJ4" s="81">
        <f t="shared" ref="AJ3:AJ11" si="5">AE4+AD4+AG4+AH4</f>
        <v>5900</v>
      </c>
      <c r="AK4" s="87">
        <v>0</v>
      </c>
      <c r="AL4" s="88">
        <v>0</v>
      </c>
      <c r="AM4" s="88">
        <v>545.68</v>
      </c>
      <c r="AN4" s="88">
        <v>139.42</v>
      </c>
      <c r="AO4" s="88">
        <v>34.11</v>
      </c>
      <c r="AP4" s="88">
        <v>719.21</v>
      </c>
      <c r="AQ4" s="88">
        <v>0</v>
      </c>
      <c r="AR4" s="81">
        <f t="shared" si="4"/>
        <v>5180.79</v>
      </c>
      <c r="AS4" s="90" t="s">
        <v>356</v>
      </c>
      <c r="AT4" s="90" t="s">
        <v>356</v>
      </c>
      <c r="AU4" s="90"/>
      <c r="AV4" s="86" t="s">
        <v>2538</v>
      </c>
      <c r="AW4" s="1">
        <v>13522603310</v>
      </c>
      <c r="AX4" s="1" t="s">
        <v>2530</v>
      </c>
      <c r="AY4" s="385" t="s">
        <v>2539</v>
      </c>
    </row>
    <row r="5" s="60" customFormat="1" customHeight="1" spans="1:51">
      <c r="A5" s="71"/>
      <c r="B5" s="67" t="s">
        <v>420</v>
      </c>
      <c r="C5" s="67" t="s">
        <v>356</v>
      </c>
      <c r="D5" s="67" t="s">
        <v>361</v>
      </c>
      <c r="E5" s="1" t="s">
        <v>83</v>
      </c>
      <c r="F5" s="68" t="s">
        <v>2523</v>
      </c>
      <c r="G5" s="69" t="s">
        <v>2536</v>
      </c>
      <c r="H5" s="1" t="s">
        <v>2346</v>
      </c>
      <c r="I5" s="78" t="s">
        <v>2525</v>
      </c>
      <c r="J5" s="79">
        <v>45505</v>
      </c>
      <c r="K5" s="79">
        <v>45535</v>
      </c>
      <c r="L5" s="69">
        <f t="shared" si="1"/>
        <v>5272.36</v>
      </c>
      <c r="M5" s="80" t="s">
        <v>2537</v>
      </c>
      <c r="N5" s="80" t="s">
        <v>2537</v>
      </c>
      <c r="O5" s="80" t="s">
        <v>1978</v>
      </c>
      <c r="P5" s="81">
        <v>0</v>
      </c>
      <c r="Q5" s="81">
        <v>0</v>
      </c>
      <c r="R5" s="81">
        <v>0</v>
      </c>
      <c r="S5" s="81">
        <v>0</v>
      </c>
      <c r="T5" s="81">
        <v>0</v>
      </c>
      <c r="U5" s="81">
        <v>0</v>
      </c>
      <c r="V5" s="81">
        <f>考勤!AJ6</f>
        <v>6000</v>
      </c>
      <c r="W5" s="81">
        <f t="shared" si="2"/>
        <v>6000</v>
      </c>
      <c r="X5" s="85">
        <v>1</v>
      </c>
      <c r="Y5" s="81">
        <v>0</v>
      </c>
      <c r="Z5" s="81">
        <f t="shared" si="0"/>
        <v>0</v>
      </c>
      <c r="AA5" s="81">
        <v>0</v>
      </c>
      <c r="AB5" s="81">
        <f>应发应扣!F5</f>
        <v>0</v>
      </c>
      <c r="AC5" s="81">
        <f>应发应扣!G5</f>
        <v>0</v>
      </c>
      <c r="AD5" s="81">
        <f t="shared" si="3"/>
        <v>6000</v>
      </c>
      <c r="AE5" s="81"/>
      <c r="AF5" s="81"/>
      <c r="AG5" s="81">
        <v>0</v>
      </c>
      <c r="AH5" s="81">
        <f>应发应扣!C5</f>
        <v>0</v>
      </c>
      <c r="AI5" s="86">
        <f>应发应扣!D5</f>
        <v>0</v>
      </c>
      <c r="AJ5" s="81">
        <f t="shared" si="5"/>
        <v>6000</v>
      </c>
      <c r="AK5" s="87">
        <v>8.43</v>
      </c>
      <c r="AL5" s="88">
        <v>0</v>
      </c>
      <c r="AM5" s="88">
        <v>545.68</v>
      </c>
      <c r="AN5" s="88">
        <v>139.42</v>
      </c>
      <c r="AO5" s="88">
        <v>34.11</v>
      </c>
      <c r="AP5" s="88">
        <v>719.21</v>
      </c>
      <c r="AQ5" s="88">
        <v>0</v>
      </c>
      <c r="AR5" s="81">
        <f t="shared" si="4"/>
        <v>5272.36</v>
      </c>
      <c r="AS5" s="90" t="s">
        <v>356</v>
      </c>
      <c r="AT5" s="90" t="s">
        <v>356</v>
      </c>
      <c r="AU5" s="90"/>
      <c r="AV5" s="86" t="s">
        <v>2540</v>
      </c>
      <c r="AW5" s="1">
        <v>18701238320</v>
      </c>
      <c r="AX5" s="1" t="s">
        <v>2530</v>
      </c>
      <c r="AY5" s="385" t="s">
        <v>2541</v>
      </c>
    </row>
    <row r="6" s="60" customFormat="1" customHeight="1" spans="1:51">
      <c r="A6" s="71"/>
      <c r="B6" s="67" t="s">
        <v>420</v>
      </c>
      <c r="C6" s="67" t="s">
        <v>356</v>
      </c>
      <c r="D6" s="67" t="s">
        <v>361</v>
      </c>
      <c r="E6" s="1" t="s">
        <v>83</v>
      </c>
      <c r="F6" s="68" t="s">
        <v>2523</v>
      </c>
      <c r="G6" s="69" t="s">
        <v>2536</v>
      </c>
      <c r="H6" s="1" t="s">
        <v>2384</v>
      </c>
      <c r="I6" s="78" t="s">
        <v>2525</v>
      </c>
      <c r="J6" s="79">
        <v>45505</v>
      </c>
      <c r="K6" s="79">
        <v>45535</v>
      </c>
      <c r="L6" s="69">
        <f t="shared" si="1"/>
        <v>5040.79</v>
      </c>
      <c r="M6" s="80" t="s">
        <v>2537</v>
      </c>
      <c r="N6" s="80" t="s">
        <v>2537</v>
      </c>
      <c r="O6" s="80" t="s">
        <v>1978</v>
      </c>
      <c r="P6" s="81">
        <v>0</v>
      </c>
      <c r="Q6" s="81">
        <v>0</v>
      </c>
      <c r="R6" s="81">
        <v>0</v>
      </c>
      <c r="S6" s="81">
        <v>0</v>
      </c>
      <c r="T6" s="81">
        <v>0</v>
      </c>
      <c r="U6" s="81">
        <v>0</v>
      </c>
      <c r="V6" s="81">
        <f>考勤!AJ7</f>
        <v>5760</v>
      </c>
      <c r="W6" s="81">
        <f t="shared" si="2"/>
        <v>5760</v>
      </c>
      <c r="X6" s="85">
        <v>1</v>
      </c>
      <c r="Y6" s="81">
        <v>0</v>
      </c>
      <c r="Z6" s="81">
        <f t="shared" si="0"/>
        <v>0</v>
      </c>
      <c r="AA6" s="81">
        <v>0</v>
      </c>
      <c r="AB6" s="81">
        <f>应发应扣!F6</f>
        <v>0</v>
      </c>
      <c r="AC6" s="81">
        <f>应发应扣!G6</f>
        <v>0</v>
      </c>
      <c r="AD6" s="81">
        <f t="shared" si="3"/>
        <v>5760</v>
      </c>
      <c r="AE6" s="81"/>
      <c r="AF6" s="81"/>
      <c r="AG6" s="81">
        <v>0</v>
      </c>
      <c r="AH6" s="81">
        <f>应发应扣!C6</f>
        <v>0</v>
      </c>
      <c r="AI6" s="86">
        <f>应发应扣!D6</f>
        <v>0</v>
      </c>
      <c r="AJ6" s="81">
        <f t="shared" si="5"/>
        <v>5760</v>
      </c>
      <c r="AK6" s="87">
        <v>0</v>
      </c>
      <c r="AL6" s="88">
        <v>0</v>
      </c>
      <c r="AM6" s="88">
        <v>545.68</v>
      </c>
      <c r="AN6" s="88">
        <v>139.42</v>
      </c>
      <c r="AO6" s="88">
        <v>34.11</v>
      </c>
      <c r="AP6" s="88">
        <v>719.21</v>
      </c>
      <c r="AQ6" s="88">
        <v>0</v>
      </c>
      <c r="AR6" s="81">
        <f t="shared" si="4"/>
        <v>5040.79</v>
      </c>
      <c r="AS6" s="90" t="s">
        <v>356</v>
      </c>
      <c r="AT6" s="90" t="s">
        <v>356</v>
      </c>
      <c r="AU6" s="90"/>
      <c r="AV6" s="86" t="s">
        <v>2542</v>
      </c>
      <c r="AW6" s="1">
        <v>13512869907</v>
      </c>
      <c r="AX6" s="1" t="s">
        <v>2530</v>
      </c>
      <c r="AY6" s="385" t="s">
        <v>2543</v>
      </c>
    </row>
    <row r="7" s="60" customFormat="1" customHeight="1" spans="1:51">
      <c r="A7" s="71"/>
      <c r="B7" s="67" t="s">
        <v>420</v>
      </c>
      <c r="C7" s="67" t="s">
        <v>220</v>
      </c>
      <c r="D7" s="67" t="s">
        <v>2544</v>
      </c>
      <c r="E7" s="1" t="s">
        <v>83</v>
      </c>
      <c r="F7" s="68" t="s">
        <v>2523</v>
      </c>
      <c r="G7" s="69" t="s">
        <v>2545</v>
      </c>
      <c r="H7" s="1" t="s">
        <v>2268</v>
      </c>
      <c r="I7" s="78" t="s">
        <v>2525</v>
      </c>
      <c r="J7" s="79">
        <v>45505</v>
      </c>
      <c r="K7" s="79">
        <v>45535</v>
      </c>
      <c r="L7" s="69">
        <f t="shared" si="1"/>
        <v>3960</v>
      </c>
      <c r="M7" s="80" t="s">
        <v>2537</v>
      </c>
      <c r="N7" s="80" t="s">
        <v>2537</v>
      </c>
      <c r="O7" s="80"/>
      <c r="P7" s="81">
        <v>0</v>
      </c>
      <c r="Q7" s="81">
        <v>0</v>
      </c>
      <c r="R7" s="81">
        <v>0</v>
      </c>
      <c r="S7" s="81">
        <v>0</v>
      </c>
      <c r="T7" s="81">
        <v>0</v>
      </c>
      <c r="U7" s="81">
        <v>0</v>
      </c>
      <c r="V7" s="81">
        <f>考勤!AJ8</f>
        <v>3960</v>
      </c>
      <c r="W7" s="81">
        <f t="shared" si="2"/>
        <v>3960</v>
      </c>
      <c r="X7" s="85">
        <v>1</v>
      </c>
      <c r="Y7" s="81">
        <v>0</v>
      </c>
      <c r="Z7" s="81">
        <f t="shared" si="0"/>
        <v>0</v>
      </c>
      <c r="AA7" s="81">
        <v>0</v>
      </c>
      <c r="AB7" s="81">
        <f>应发应扣!F7</f>
        <v>0</v>
      </c>
      <c r="AC7" s="81">
        <f>应发应扣!G7</f>
        <v>0</v>
      </c>
      <c r="AD7" s="81">
        <f t="shared" si="3"/>
        <v>3960</v>
      </c>
      <c r="AE7" s="81"/>
      <c r="AF7" s="81"/>
      <c r="AG7" s="81">
        <v>0</v>
      </c>
      <c r="AH7" s="81">
        <f>应发应扣!C7</f>
        <v>0</v>
      </c>
      <c r="AI7" s="86">
        <f>应发应扣!D7</f>
        <v>0</v>
      </c>
      <c r="AJ7" s="81">
        <f t="shared" si="5"/>
        <v>3960</v>
      </c>
      <c r="AK7" s="87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1">
        <f t="shared" si="4"/>
        <v>3960</v>
      </c>
      <c r="AS7" s="90" t="s">
        <v>356</v>
      </c>
      <c r="AT7" s="90" t="s">
        <v>356</v>
      </c>
      <c r="AU7" s="90"/>
      <c r="AV7" s="86" t="s">
        <v>2546</v>
      </c>
      <c r="AW7" s="1">
        <v>13699130550</v>
      </c>
      <c r="AX7" s="1" t="s">
        <v>2530</v>
      </c>
      <c r="AY7" s="385" t="s">
        <v>2547</v>
      </c>
    </row>
    <row r="8" s="60" customFormat="1" customHeight="1" spans="1:51">
      <c r="A8" s="71"/>
      <c r="B8" s="67" t="s">
        <v>420</v>
      </c>
      <c r="C8" s="67" t="s">
        <v>356</v>
      </c>
      <c r="D8" s="67" t="s">
        <v>361</v>
      </c>
      <c r="E8" s="1" t="s">
        <v>83</v>
      </c>
      <c r="F8" s="68" t="s">
        <v>2523</v>
      </c>
      <c r="G8" s="69" t="s">
        <v>2548</v>
      </c>
      <c r="H8" s="1" t="s">
        <v>2268</v>
      </c>
      <c r="I8" s="78" t="s">
        <v>2525</v>
      </c>
      <c r="J8" s="79">
        <v>45505</v>
      </c>
      <c r="K8" s="79">
        <v>45535</v>
      </c>
      <c r="L8" s="69">
        <f t="shared" si="1"/>
        <v>2650.97</v>
      </c>
      <c r="M8" s="80" t="s">
        <v>2537</v>
      </c>
      <c r="N8" s="80" t="s">
        <v>2537</v>
      </c>
      <c r="O8" s="80" t="s">
        <v>1978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f>考勤!AJ9</f>
        <v>3420</v>
      </c>
      <c r="W8" s="81">
        <f t="shared" si="2"/>
        <v>3420</v>
      </c>
      <c r="X8" s="85">
        <v>1</v>
      </c>
      <c r="Y8" s="81">
        <v>0</v>
      </c>
      <c r="Z8" s="81">
        <f t="shared" si="0"/>
        <v>0</v>
      </c>
      <c r="AA8" s="81">
        <v>0</v>
      </c>
      <c r="AB8" s="81">
        <f>应发应扣!F8</f>
        <v>0</v>
      </c>
      <c r="AC8" s="81">
        <f>应发应扣!G8</f>
        <v>0</v>
      </c>
      <c r="AD8" s="81">
        <f t="shared" si="3"/>
        <v>3420</v>
      </c>
      <c r="AE8" s="81"/>
      <c r="AF8" s="81"/>
      <c r="AG8" s="81">
        <v>0</v>
      </c>
      <c r="AH8" s="81">
        <f>应发应扣!C8</f>
        <v>0</v>
      </c>
      <c r="AI8" s="86">
        <f>应发应扣!D8</f>
        <v>0</v>
      </c>
      <c r="AJ8" s="81">
        <f t="shared" si="5"/>
        <v>3420</v>
      </c>
      <c r="AK8" s="87">
        <v>49.82</v>
      </c>
      <c r="AL8" s="88">
        <v>0</v>
      </c>
      <c r="AM8" s="88">
        <v>545.68</v>
      </c>
      <c r="AN8" s="88">
        <v>139.42</v>
      </c>
      <c r="AO8" s="88">
        <v>34.11</v>
      </c>
      <c r="AP8" s="88">
        <v>719.21</v>
      </c>
      <c r="AQ8" s="88">
        <v>0</v>
      </c>
      <c r="AR8" s="81">
        <f t="shared" si="4"/>
        <v>2650.97</v>
      </c>
      <c r="AS8" s="90" t="s">
        <v>356</v>
      </c>
      <c r="AT8" s="90" t="s">
        <v>356</v>
      </c>
      <c r="AU8" s="90"/>
      <c r="AV8" s="86" t="s">
        <v>2546</v>
      </c>
      <c r="AW8" s="1">
        <v>13699130550</v>
      </c>
      <c r="AX8" s="1" t="s">
        <v>2530</v>
      </c>
      <c r="AY8" s="385" t="s">
        <v>2547</v>
      </c>
    </row>
    <row r="9" s="60" customFormat="1" customHeight="1" spans="1:51">
      <c r="A9" s="71"/>
      <c r="B9" s="67" t="s">
        <v>420</v>
      </c>
      <c r="C9" s="67" t="s">
        <v>356</v>
      </c>
      <c r="D9" s="67" t="s">
        <v>361</v>
      </c>
      <c r="E9" s="1" t="s">
        <v>83</v>
      </c>
      <c r="F9" s="68" t="s">
        <v>2523</v>
      </c>
      <c r="G9" s="69" t="s">
        <v>2549</v>
      </c>
      <c r="H9" s="1" t="s">
        <v>2377</v>
      </c>
      <c r="I9" s="78" t="s">
        <v>2525</v>
      </c>
      <c r="J9" s="79">
        <v>45505</v>
      </c>
      <c r="K9" s="79">
        <v>45535</v>
      </c>
      <c r="L9" s="69">
        <f t="shared" si="1"/>
        <v>5000</v>
      </c>
      <c r="M9" s="80" t="s">
        <v>2550</v>
      </c>
      <c r="N9" s="80" t="s">
        <v>2550</v>
      </c>
      <c r="O9" s="80" t="s">
        <v>1978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f>考勤!AJ10</f>
        <v>5719.21</v>
      </c>
      <c r="W9" s="81">
        <f t="shared" si="2"/>
        <v>5719.21</v>
      </c>
      <c r="X9" s="85">
        <v>1</v>
      </c>
      <c r="Y9" s="81">
        <v>0</v>
      </c>
      <c r="Z9" s="81">
        <f t="shared" si="0"/>
        <v>0</v>
      </c>
      <c r="AA9" s="81">
        <v>0</v>
      </c>
      <c r="AB9" s="81">
        <f>应发应扣!F9</f>
        <v>0</v>
      </c>
      <c r="AC9" s="81">
        <f>应发应扣!G9</f>
        <v>0</v>
      </c>
      <c r="AD9" s="81">
        <f t="shared" si="3"/>
        <v>5719.21</v>
      </c>
      <c r="AE9" s="81"/>
      <c r="AF9" s="81"/>
      <c r="AG9" s="81">
        <v>0</v>
      </c>
      <c r="AH9" s="81">
        <f>应发应扣!C9</f>
        <v>0</v>
      </c>
      <c r="AI9" s="86">
        <f>应发应扣!D9</f>
        <v>0</v>
      </c>
      <c r="AJ9" s="81">
        <f t="shared" si="5"/>
        <v>5719.21</v>
      </c>
      <c r="AK9" s="87">
        <v>0</v>
      </c>
      <c r="AL9" s="88">
        <v>0</v>
      </c>
      <c r="AM9" s="88">
        <v>545.68</v>
      </c>
      <c r="AN9" s="88">
        <v>139.42</v>
      </c>
      <c r="AO9" s="88">
        <v>34.11</v>
      </c>
      <c r="AP9" s="88">
        <v>719.21</v>
      </c>
      <c r="AQ9" s="88">
        <v>0</v>
      </c>
      <c r="AR9" s="81">
        <f t="shared" si="4"/>
        <v>5000</v>
      </c>
      <c r="AS9" s="90" t="s">
        <v>356</v>
      </c>
      <c r="AT9" s="90" t="s">
        <v>356</v>
      </c>
      <c r="AU9" s="90"/>
      <c r="AV9" s="86" t="s">
        <v>2551</v>
      </c>
      <c r="AW9" s="1">
        <v>13671597229</v>
      </c>
      <c r="AX9" s="1" t="s">
        <v>2530</v>
      </c>
      <c r="AY9" s="385" t="s">
        <v>2552</v>
      </c>
    </row>
    <row r="10" s="60" customFormat="1" customHeight="1" spans="1:51">
      <c r="A10" s="71"/>
      <c r="B10" s="67" t="s">
        <v>420</v>
      </c>
      <c r="C10" s="67" t="s">
        <v>356</v>
      </c>
      <c r="D10" s="67" t="s">
        <v>361</v>
      </c>
      <c r="E10" s="1" t="s">
        <v>83</v>
      </c>
      <c r="F10" s="68" t="s">
        <v>2523</v>
      </c>
      <c r="G10" s="69" t="s">
        <v>2553</v>
      </c>
      <c r="H10" s="1" t="s">
        <v>2554</v>
      </c>
      <c r="I10" s="78" t="s">
        <v>2525</v>
      </c>
      <c r="J10" s="79">
        <v>45505</v>
      </c>
      <c r="K10" s="79">
        <v>45535</v>
      </c>
      <c r="L10" s="69">
        <f t="shared" si="1"/>
        <v>4280.79</v>
      </c>
      <c r="M10" s="80" t="s">
        <v>2555</v>
      </c>
      <c r="N10" s="80" t="s">
        <v>2556</v>
      </c>
      <c r="O10" s="80" t="s">
        <v>1978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f>考勤!AJ11</f>
        <v>5000</v>
      </c>
      <c r="W10" s="81">
        <f t="shared" si="2"/>
        <v>5000</v>
      </c>
      <c r="X10" s="85">
        <v>1</v>
      </c>
      <c r="Y10" s="81">
        <v>0</v>
      </c>
      <c r="Z10" s="81">
        <f t="shared" si="0"/>
        <v>0</v>
      </c>
      <c r="AA10" s="81">
        <v>0</v>
      </c>
      <c r="AB10" s="81">
        <f>应发应扣!F10</f>
        <v>0</v>
      </c>
      <c r="AC10" s="81">
        <f>应发应扣!G10</f>
        <v>0</v>
      </c>
      <c r="AD10" s="81">
        <f t="shared" si="3"/>
        <v>5000</v>
      </c>
      <c r="AE10" s="81"/>
      <c r="AF10" s="81"/>
      <c r="AG10" s="81">
        <v>0</v>
      </c>
      <c r="AH10" s="81">
        <f>应发应扣!C10</f>
        <v>0</v>
      </c>
      <c r="AI10" s="86">
        <f>应发应扣!D10</f>
        <v>0</v>
      </c>
      <c r="AJ10" s="81">
        <f t="shared" si="5"/>
        <v>5000</v>
      </c>
      <c r="AK10" s="87">
        <v>0</v>
      </c>
      <c r="AL10" s="88">
        <v>0</v>
      </c>
      <c r="AM10" s="88">
        <v>545.68</v>
      </c>
      <c r="AN10" s="88">
        <v>139.42</v>
      </c>
      <c r="AO10" s="88">
        <v>34.11</v>
      </c>
      <c r="AP10" s="88">
        <v>719.21</v>
      </c>
      <c r="AQ10" s="88">
        <v>0</v>
      </c>
      <c r="AR10" s="81">
        <f t="shared" si="4"/>
        <v>4280.79</v>
      </c>
      <c r="AS10" s="90" t="s">
        <v>356</v>
      </c>
      <c r="AT10" s="90" t="s">
        <v>356</v>
      </c>
      <c r="AU10" s="90"/>
      <c r="AV10" s="86" t="s">
        <v>2557</v>
      </c>
      <c r="AW10" s="1">
        <v>17888808438</v>
      </c>
      <c r="AX10" s="1" t="s">
        <v>2530</v>
      </c>
      <c r="AY10" s="385" t="s">
        <v>2558</v>
      </c>
    </row>
    <row r="11" s="17" customFormat="1" spans="1:51">
      <c r="A11" s="71"/>
      <c r="B11" s="67" t="s">
        <v>420</v>
      </c>
      <c r="C11" s="67" t="s">
        <v>220</v>
      </c>
      <c r="D11" s="67" t="s">
        <v>2544</v>
      </c>
      <c r="E11" s="1" t="s">
        <v>83</v>
      </c>
      <c r="F11" s="68" t="s">
        <v>2523</v>
      </c>
      <c r="G11" s="72" t="s">
        <v>2559</v>
      </c>
      <c r="H11" s="2" t="s">
        <v>2560</v>
      </c>
      <c r="I11" s="78" t="s">
        <v>2525</v>
      </c>
      <c r="J11" s="79">
        <v>45505</v>
      </c>
      <c r="K11" s="79">
        <v>45535</v>
      </c>
      <c r="L11" s="69">
        <f t="shared" si="1"/>
        <v>4000</v>
      </c>
      <c r="M11" s="80" t="s">
        <v>2561</v>
      </c>
      <c r="N11" s="80" t="s">
        <v>2561</v>
      </c>
      <c r="O11" s="2"/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f>考勤!AJ12</f>
        <v>4000</v>
      </c>
      <c r="W11" s="81">
        <f t="shared" si="2"/>
        <v>4000</v>
      </c>
      <c r="X11" s="85">
        <v>1</v>
      </c>
      <c r="Y11" s="81">
        <v>0</v>
      </c>
      <c r="Z11" s="81">
        <f t="shared" si="0"/>
        <v>0</v>
      </c>
      <c r="AA11" s="81">
        <v>0</v>
      </c>
      <c r="AB11" s="81">
        <f>应发应扣!F11</f>
        <v>0</v>
      </c>
      <c r="AC11" s="81">
        <f>应发应扣!G11</f>
        <v>0</v>
      </c>
      <c r="AD11" s="81">
        <f t="shared" si="3"/>
        <v>4000</v>
      </c>
      <c r="AE11" s="81"/>
      <c r="AF11" s="81"/>
      <c r="AG11" s="81">
        <v>0</v>
      </c>
      <c r="AH11" s="81">
        <f>应发应扣!C11</f>
        <v>0</v>
      </c>
      <c r="AI11" s="86">
        <f>应发应扣!D11</f>
        <v>0</v>
      </c>
      <c r="AJ11" s="81">
        <f t="shared" si="5"/>
        <v>4000</v>
      </c>
      <c r="AK11" s="87">
        <v>0</v>
      </c>
      <c r="AL11" s="88">
        <v>0</v>
      </c>
      <c r="AM11" s="88"/>
      <c r="AN11" s="88"/>
      <c r="AO11" s="88"/>
      <c r="AP11" s="88"/>
      <c r="AQ11" s="88">
        <v>0</v>
      </c>
      <c r="AR11" s="81">
        <f t="shared" si="4"/>
        <v>4000</v>
      </c>
      <c r="AS11" s="90" t="s">
        <v>1297</v>
      </c>
      <c r="AT11" s="90" t="s">
        <v>356</v>
      </c>
      <c r="AU11" s="90"/>
      <c r="AV11" s="386" t="s">
        <v>2562</v>
      </c>
      <c r="AW11" s="2">
        <v>13910205117</v>
      </c>
      <c r="AX11" s="17" t="s">
        <v>2563</v>
      </c>
      <c r="AY11" s="386" t="s">
        <v>2564</v>
      </c>
    </row>
    <row r="12" customHeight="1" spans="1:51">
      <c r="A12" s="2"/>
      <c r="B12" s="2"/>
      <c r="C12" s="2"/>
      <c r="D12" s="2"/>
      <c r="E12" s="2"/>
      <c r="F12" s="67"/>
      <c r="G12" s="2"/>
      <c r="H12" s="2"/>
      <c r="I12" s="2"/>
      <c r="J12" s="2"/>
      <c r="K12" s="2"/>
      <c r="L12" s="82">
        <f>SUM(L2:L11)</f>
        <v>52323.86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2"/>
      <c r="AK12" s="22"/>
      <c r="AL12" s="22"/>
      <c r="AM12" s="22"/>
      <c r="AN12" s="22"/>
      <c r="AO12" s="22"/>
      <c r="AP12" s="22"/>
      <c r="AQ12" s="22"/>
      <c r="AR12" s="91">
        <f>SUM(AR2:AR11)</f>
        <v>52323.86</v>
      </c>
      <c r="AS12" s="22"/>
      <c r="AT12" s="22"/>
      <c r="AU12" s="22"/>
      <c r="AV12" s="2"/>
      <c r="AW12" s="2"/>
      <c r="AX12" s="2"/>
      <c r="AY12" s="2"/>
    </row>
    <row r="13" customHeight="1" spans="6:6">
      <c r="F13" s="73"/>
    </row>
    <row r="14" customHeight="1" spans="6:6">
      <c r="F14" s="73"/>
    </row>
    <row r="15" customHeight="1" spans="6:6">
      <c r="F15" s="73"/>
    </row>
    <row r="16" customHeight="1" spans="6:6">
      <c r="F16" s="73"/>
    </row>
    <row r="17" customHeight="1" spans="6:44">
      <c r="F17" s="73"/>
      <c r="AR17" s="83"/>
    </row>
    <row r="18" customHeight="1" spans="6:48">
      <c r="F18" s="73"/>
      <c r="AV18" s="17"/>
    </row>
    <row r="19" customHeight="1" spans="6:12">
      <c r="F19" s="73"/>
      <c r="L19" s="83"/>
    </row>
    <row r="20" customHeight="1" spans="6:6">
      <c r="F20" s="73"/>
    </row>
    <row r="21" customHeight="1" spans="6:6">
      <c r="F21" s="73"/>
    </row>
    <row r="22" customHeight="1" spans="6:6">
      <c r="F22" s="73"/>
    </row>
    <row r="23" customHeight="1" spans="6:6">
      <c r="F23" s="73"/>
    </row>
    <row r="24" customHeight="1" spans="6:6">
      <c r="F24" s="73"/>
    </row>
    <row r="25" customHeight="1" spans="6:6">
      <c r="F25" s="73"/>
    </row>
    <row r="26" customHeight="1" spans="6:6">
      <c r="F26" s="73"/>
    </row>
    <row r="27" customHeight="1" spans="6:6">
      <c r="F27" s="73"/>
    </row>
    <row r="28" customHeight="1" spans="6:6">
      <c r="F28" s="73"/>
    </row>
    <row r="29" customHeight="1" spans="6:6">
      <c r="F29" s="73"/>
    </row>
    <row r="30" customHeight="1" spans="6:6">
      <c r="F30" s="73"/>
    </row>
    <row r="31" customHeight="1" spans="6:6">
      <c r="F31" s="73"/>
    </row>
    <row r="32" customHeight="1" spans="6:6">
      <c r="F32" s="73"/>
    </row>
    <row r="33" customHeight="1" spans="6:6">
      <c r="F33" s="73"/>
    </row>
    <row r="34" customHeight="1" spans="6:6">
      <c r="F34" s="73"/>
    </row>
    <row r="35" customHeight="1" spans="6:6">
      <c r="F35" s="73"/>
    </row>
    <row r="36" customHeight="1" spans="6:6">
      <c r="F36" s="73"/>
    </row>
    <row r="37" customHeight="1" spans="6:6">
      <c r="F37" s="73"/>
    </row>
    <row r="38" customHeight="1" spans="6:6">
      <c r="F38" s="73"/>
    </row>
    <row r="39" customHeight="1" spans="6:6">
      <c r="F39" s="73"/>
    </row>
    <row r="40" customHeight="1" spans="6:6">
      <c r="F40" s="73"/>
    </row>
    <row r="41" customHeight="1" spans="6:6">
      <c r="F41" s="73"/>
    </row>
    <row r="42" customHeight="1" spans="6:6">
      <c r="F42" s="73"/>
    </row>
    <row r="43" customHeight="1" spans="6:6">
      <c r="F43" s="73"/>
    </row>
    <row r="44" customHeight="1" spans="6:6">
      <c r="F44" s="73"/>
    </row>
    <row r="45" customHeight="1" spans="6:6">
      <c r="F45" s="73"/>
    </row>
    <row r="46" customHeight="1" spans="6:6">
      <c r="F46" s="73"/>
    </row>
    <row r="47" customHeight="1" spans="6:6">
      <c r="F47" s="73"/>
    </row>
    <row r="48" customHeight="1" spans="6:6">
      <c r="F48" s="73"/>
    </row>
    <row r="49" customHeight="1" spans="6:6">
      <c r="F49" s="73"/>
    </row>
    <row r="50" customHeight="1" spans="6:6">
      <c r="F50" s="73"/>
    </row>
    <row r="51" customHeight="1" spans="6:6">
      <c r="F51" s="73"/>
    </row>
    <row r="52" customHeight="1" spans="6:6">
      <c r="F52" s="73"/>
    </row>
    <row r="53" customHeight="1" spans="6:6">
      <c r="F53" s="73"/>
    </row>
    <row r="54" customHeight="1" spans="6:6">
      <c r="F54" s="73"/>
    </row>
    <row r="55" customHeight="1" spans="6:6">
      <c r="F55" s="73"/>
    </row>
    <row r="56" customHeight="1" spans="6:6">
      <c r="F56" s="73"/>
    </row>
    <row r="57" customHeight="1" spans="6:6">
      <c r="F57" s="73"/>
    </row>
    <row r="58" customHeight="1" spans="6:6">
      <c r="F58" s="73"/>
    </row>
    <row r="59" customHeight="1" spans="6:6">
      <c r="F59" s="73"/>
    </row>
    <row r="60" customHeight="1" spans="6:6">
      <c r="F60" s="73"/>
    </row>
    <row r="61" customHeight="1" spans="6:6">
      <c r="F61" s="73"/>
    </row>
    <row r="62" customHeight="1" spans="6:6">
      <c r="F62" s="73"/>
    </row>
    <row r="63" customHeight="1" spans="6:6">
      <c r="F63" s="73"/>
    </row>
    <row r="64" customHeight="1" spans="6:6">
      <c r="F64" s="73"/>
    </row>
    <row r="65" customHeight="1" spans="6:6">
      <c r="F65" s="73"/>
    </row>
    <row r="66" customHeight="1" spans="6:6">
      <c r="F66" s="73"/>
    </row>
    <row r="67" customHeight="1" spans="6:6">
      <c r="F67" s="73"/>
    </row>
    <row r="68" customHeight="1" spans="6:6">
      <c r="F68" s="73"/>
    </row>
    <row r="69" customHeight="1" spans="6:6">
      <c r="F69" s="73"/>
    </row>
    <row r="70" customHeight="1" spans="6:6">
      <c r="F70" s="73"/>
    </row>
    <row r="71" customHeight="1" spans="6:6">
      <c r="F71" s="73"/>
    </row>
    <row r="72" customHeight="1" spans="6:6">
      <c r="F72" s="73"/>
    </row>
    <row r="73" customHeight="1" spans="6:6">
      <c r="F73" s="73"/>
    </row>
    <row r="74" customHeight="1" spans="6:6">
      <c r="F74" s="73"/>
    </row>
    <row r="75" customHeight="1" spans="6:6">
      <c r="F75" s="73"/>
    </row>
    <row r="76" customHeight="1" spans="6:6">
      <c r="F76" s="73"/>
    </row>
    <row r="77" customHeight="1" spans="6:6">
      <c r="F77" s="73"/>
    </row>
    <row r="78" customHeight="1" spans="6:6">
      <c r="F78" s="73"/>
    </row>
    <row r="79" customHeight="1" spans="6:6">
      <c r="F79" s="73"/>
    </row>
    <row r="80" customHeight="1" spans="6:6">
      <c r="F80" s="73"/>
    </row>
    <row r="81" customHeight="1" spans="6:6">
      <c r="F81" s="73"/>
    </row>
    <row r="82" customHeight="1" spans="6:6">
      <c r="F82" s="73"/>
    </row>
    <row r="83" customHeight="1" spans="6:6">
      <c r="F83" s="73"/>
    </row>
    <row r="84" customHeight="1" spans="6:6">
      <c r="F84" s="73"/>
    </row>
    <row r="85" customHeight="1" spans="6:6">
      <c r="F85" s="73"/>
    </row>
    <row r="86" customHeight="1" spans="6:6">
      <c r="F86" s="73"/>
    </row>
    <row r="87" customHeight="1" spans="6:6">
      <c r="F87" s="73"/>
    </row>
    <row r="88" customHeight="1" spans="6:6">
      <c r="F88" s="73"/>
    </row>
    <row r="89" customHeight="1" spans="6:6">
      <c r="F89" s="73"/>
    </row>
    <row r="90" customHeight="1" spans="6:6">
      <c r="F90" s="73"/>
    </row>
    <row r="91" customHeight="1" spans="6:6">
      <c r="F91" s="73"/>
    </row>
    <row r="92" customHeight="1" spans="6:6">
      <c r="F92" s="73"/>
    </row>
    <row r="93" customHeight="1" spans="6:6">
      <c r="F93" s="73"/>
    </row>
    <row r="94" customHeight="1" spans="6:6">
      <c r="F94" s="73"/>
    </row>
    <row r="95" customHeight="1" spans="6:6">
      <c r="F95" s="73"/>
    </row>
    <row r="96" customHeight="1" spans="6:6">
      <c r="F96" s="73"/>
    </row>
    <row r="97" customHeight="1" spans="6:6">
      <c r="F97" s="73"/>
    </row>
    <row r="98" customHeight="1" spans="6:6">
      <c r="F98" s="73"/>
    </row>
    <row r="99" customHeight="1" spans="6:6">
      <c r="F99" s="73"/>
    </row>
    <row r="100" customHeight="1" spans="6:6">
      <c r="F100" s="73"/>
    </row>
    <row r="101" customHeight="1" spans="6:6">
      <c r="F101" s="73"/>
    </row>
    <row r="102" customHeight="1" spans="6:6">
      <c r="F102" s="73"/>
    </row>
    <row r="103" customHeight="1" spans="6:6">
      <c r="F103" s="73"/>
    </row>
    <row r="104" customHeight="1" spans="6:6">
      <c r="F104" s="73"/>
    </row>
    <row r="105" customHeight="1" spans="6:6">
      <c r="F105" s="73"/>
    </row>
    <row r="106" customHeight="1" spans="6:6">
      <c r="F106" s="73"/>
    </row>
    <row r="107" customHeight="1" spans="6:6">
      <c r="F107" s="73"/>
    </row>
    <row r="108" customHeight="1" spans="6:6">
      <c r="F108" s="73"/>
    </row>
    <row r="109" customHeight="1" spans="6:6">
      <c r="F109" s="73"/>
    </row>
    <row r="110" customHeight="1" spans="6:6">
      <c r="F110" s="73"/>
    </row>
    <row r="111" customHeight="1" spans="6:6">
      <c r="F111" s="73"/>
    </row>
    <row r="112" customHeight="1" spans="6:6">
      <c r="F112" s="73"/>
    </row>
    <row r="113" customHeight="1" spans="6:6">
      <c r="F113" s="73"/>
    </row>
    <row r="114" customHeight="1" spans="6:6">
      <c r="F114" s="73"/>
    </row>
    <row r="115" customHeight="1" spans="6:6">
      <c r="F115" s="73"/>
    </row>
    <row r="116" customHeight="1" spans="6:6">
      <c r="F116" s="73"/>
    </row>
    <row r="117" customHeight="1" spans="6:6">
      <c r="F117" s="73"/>
    </row>
    <row r="118" customHeight="1" spans="6:6">
      <c r="F118" s="73"/>
    </row>
    <row r="119" customHeight="1" spans="6:6">
      <c r="F119" s="73"/>
    </row>
    <row r="120" customHeight="1" spans="6:6">
      <c r="F120" s="73"/>
    </row>
    <row r="121" customHeight="1" spans="6:6">
      <c r="F121" s="73"/>
    </row>
    <row r="122" customHeight="1" spans="6:6">
      <c r="F122" s="73"/>
    </row>
    <row r="123" customHeight="1" spans="6:6">
      <c r="F123" s="73"/>
    </row>
    <row r="124" customHeight="1" spans="6:6">
      <c r="F124" s="73"/>
    </row>
    <row r="125" customHeight="1" spans="6:6">
      <c r="F125" s="73"/>
    </row>
    <row r="126" customHeight="1" spans="6:6">
      <c r="F126" s="73"/>
    </row>
    <row r="127" customHeight="1" spans="6:6">
      <c r="F127" s="73"/>
    </row>
    <row r="128" customHeight="1" spans="6:6">
      <c r="F128" s="73"/>
    </row>
    <row r="129" customHeight="1" spans="6:6">
      <c r="F129" s="73"/>
    </row>
    <row r="130" customHeight="1" spans="6:6">
      <c r="F130" s="73"/>
    </row>
    <row r="131" customHeight="1" spans="6:6">
      <c r="F131" s="73"/>
    </row>
    <row r="132" customHeight="1" spans="6:6">
      <c r="F132" s="73"/>
    </row>
    <row r="133" customHeight="1" spans="6:6">
      <c r="F133" s="73"/>
    </row>
    <row r="134" customHeight="1" spans="6:6">
      <c r="F134" s="73"/>
    </row>
    <row r="135" customHeight="1" spans="6:6">
      <c r="F135" s="73"/>
    </row>
    <row r="136" customHeight="1" spans="6:6">
      <c r="F136" s="73"/>
    </row>
    <row r="137" customHeight="1" spans="6:6">
      <c r="F137" s="73"/>
    </row>
    <row r="138" customHeight="1" spans="6:6">
      <c r="F138" s="73"/>
    </row>
    <row r="139" customHeight="1" spans="6:6">
      <c r="F139" s="73"/>
    </row>
    <row r="140" customHeight="1" spans="6:6">
      <c r="F140" s="73"/>
    </row>
    <row r="141" customHeight="1" spans="6:6">
      <c r="F141" s="73"/>
    </row>
    <row r="142" customHeight="1" spans="6:6">
      <c r="F142" s="73"/>
    </row>
    <row r="143" customHeight="1" spans="6:6">
      <c r="F143" s="73"/>
    </row>
    <row r="144" customHeight="1" spans="6:6">
      <c r="F144" s="73"/>
    </row>
    <row r="145" customHeight="1" spans="6:6">
      <c r="F145" s="73"/>
    </row>
    <row r="146" customHeight="1" spans="6:6">
      <c r="F146" s="73"/>
    </row>
    <row r="147" customHeight="1" spans="6:6">
      <c r="F147" s="73"/>
    </row>
    <row r="148" customHeight="1" spans="6:6">
      <c r="F148" s="73"/>
    </row>
    <row r="149" customHeight="1" spans="6:6">
      <c r="F149" s="73"/>
    </row>
    <row r="150" customHeight="1" spans="6:6">
      <c r="F150" s="73"/>
    </row>
    <row r="151" customHeight="1" spans="6:6">
      <c r="F151" s="73"/>
    </row>
    <row r="152" customHeight="1" spans="6:6">
      <c r="F152" s="73"/>
    </row>
    <row r="153" customHeight="1" spans="6:6">
      <c r="F153" s="73"/>
    </row>
    <row r="154" customHeight="1" spans="6:6">
      <c r="F154" s="73"/>
    </row>
    <row r="155" customHeight="1" spans="6:6">
      <c r="F155" s="73"/>
    </row>
    <row r="156" customHeight="1" spans="6:6">
      <c r="F156" s="73"/>
    </row>
    <row r="157" customHeight="1" spans="6:6">
      <c r="F157" s="73"/>
    </row>
    <row r="158" customHeight="1" spans="6:6">
      <c r="F158" s="73"/>
    </row>
    <row r="159" customHeight="1" spans="6:6">
      <c r="F159" s="73"/>
    </row>
    <row r="160" customHeight="1" spans="6:6">
      <c r="F160" s="73"/>
    </row>
    <row r="161" customHeight="1" spans="6:6">
      <c r="F161" s="73"/>
    </row>
    <row r="162" customHeight="1" spans="6:6">
      <c r="F162" s="73"/>
    </row>
    <row r="163" customHeight="1" spans="6:6">
      <c r="F163" s="73"/>
    </row>
    <row r="164" customHeight="1" spans="6:6">
      <c r="F164" s="73"/>
    </row>
    <row r="165" customHeight="1" spans="6:6">
      <c r="F165" s="73"/>
    </row>
    <row r="166" customHeight="1" spans="6:6">
      <c r="F166" s="73"/>
    </row>
    <row r="167" customHeight="1" spans="6:6">
      <c r="F167" s="73"/>
    </row>
    <row r="168" customHeight="1" spans="6:6">
      <c r="F168" s="73"/>
    </row>
    <row r="169" customHeight="1" spans="6:6">
      <c r="F169" s="73"/>
    </row>
    <row r="170" customHeight="1" spans="6:6">
      <c r="F170" s="73"/>
    </row>
    <row r="171" customHeight="1" spans="6:6">
      <c r="F171" s="73"/>
    </row>
    <row r="172" customHeight="1" spans="6:6">
      <c r="F172" s="73"/>
    </row>
    <row r="173" customHeight="1" spans="6:6">
      <c r="F173" s="73"/>
    </row>
    <row r="174" customHeight="1" spans="6:6">
      <c r="F174" s="73"/>
    </row>
    <row r="175" customHeight="1" spans="6:6">
      <c r="F175" s="73"/>
    </row>
    <row r="176" customHeight="1" spans="6:6">
      <c r="F176" s="73"/>
    </row>
    <row r="177" customHeight="1" spans="6:6">
      <c r="F177" s="73"/>
    </row>
    <row r="178" customHeight="1" spans="6:6">
      <c r="F178" s="73"/>
    </row>
    <row r="179" customHeight="1" spans="6:6">
      <c r="F179" s="73"/>
    </row>
    <row r="180" customHeight="1" spans="6:6">
      <c r="F180" s="73"/>
    </row>
    <row r="181" customHeight="1" spans="6:6">
      <c r="F181" s="73"/>
    </row>
    <row r="182" customHeight="1" spans="6:6">
      <c r="F182" s="73"/>
    </row>
    <row r="183" customHeight="1" spans="6:6">
      <c r="F183" s="73"/>
    </row>
    <row r="184" customHeight="1" spans="6:6">
      <c r="F184" s="73"/>
    </row>
    <row r="185" customHeight="1" spans="6:6">
      <c r="F185" s="73"/>
    </row>
    <row r="186" customHeight="1" spans="6:6">
      <c r="F186" s="73"/>
    </row>
    <row r="187" customHeight="1" spans="6:6">
      <c r="F187" s="73"/>
    </row>
    <row r="188" customHeight="1" spans="6:6">
      <c r="F188" s="73"/>
    </row>
    <row r="189" customHeight="1" spans="6:6">
      <c r="F189" s="73"/>
    </row>
    <row r="190" customHeight="1" spans="6:6">
      <c r="F190" s="73"/>
    </row>
    <row r="191" customHeight="1" spans="6:6">
      <c r="F191" s="73"/>
    </row>
    <row r="192" customHeight="1" spans="6:6">
      <c r="F192" s="73"/>
    </row>
    <row r="193" customHeight="1" spans="6:6">
      <c r="F193" s="73"/>
    </row>
    <row r="194" customHeight="1" spans="6:6">
      <c r="F194" s="73"/>
    </row>
    <row r="195" customHeight="1" spans="6:6">
      <c r="F195" s="73"/>
    </row>
    <row r="196" customHeight="1" spans="6:6">
      <c r="F196" s="73"/>
    </row>
    <row r="197" customHeight="1" spans="6:6">
      <c r="F197" s="73"/>
    </row>
    <row r="198" customHeight="1" spans="6:6">
      <c r="F198" s="73"/>
    </row>
    <row r="199" customHeight="1" spans="6:6">
      <c r="F199" s="73"/>
    </row>
    <row r="200" customHeight="1" spans="6:6">
      <c r="F200" s="73"/>
    </row>
    <row r="201" customHeight="1" spans="6:6">
      <c r="F201" s="73"/>
    </row>
    <row r="202" customHeight="1" spans="6:6">
      <c r="F202" s="73"/>
    </row>
    <row r="203" customHeight="1" spans="6:6">
      <c r="F203" s="73"/>
    </row>
    <row r="204" customHeight="1" spans="6:6">
      <c r="F204" s="73"/>
    </row>
    <row r="205" customHeight="1" spans="6:6">
      <c r="F205" s="73"/>
    </row>
    <row r="206" customHeight="1" spans="6:6">
      <c r="F206" s="73"/>
    </row>
    <row r="207" customHeight="1" spans="6:6">
      <c r="F207" s="73"/>
    </row>
    <row r="208" customHeight="1" spans="6:6">
      <c r="F208" s="73"/>
    </row>
    <row r="209" customHeight="1" spans="6:6">
      <c r="F209" s="73"/>
    </row>
    <row r="210" customHeight="1" spans="6:6">
      <c r="F210" s="73"/>
    </row>
    <row r="211" customHeight="1" spans="6:6">
      <c r="F211" s="73"/>
    </row>
    <row r="212" customHeight="1" spans="6:6">
      <c r="F212" s="73"/>
    </row>
    <row r="213" customHeight="1" spans="6:6">
      <c r="F213" s="73"/>
    </row>
    <row r="214" customHeight="1" spans="6:6">
      <c r="F214" s="73"/>
    </row>
    <row r="215" customHeight="1" spans="6:6">
      <c r="F215" s="73"/>
    </row>
    <row r="216" customHeight="1" spans="6:6">
      <c r="F216" s="73"/>
    </row>
    <row r="217" customHeight="1" spans="6:6">
      <c r="F217" s="73"/>
    </row>
    <row r="218" customHeight="1" spans="6:6">
      <c r="F218" s="73"/>
    </row>
    <row r="219" customHeight="1" spans="6:6">
      <c r="F219" s="73"/>
    </row>
    <row r="220" customHeight="1" spans="6:6">
      <c r="F220" s="73"/>
    </row>
    <row r="221" customHeight="1" spans="6:6">
      <c r="F221" s="73"/>
    </row>
    <row r="222" customHeight="1" spans="6:6">
      <c r="F222" s="73"/>
    </row>
    <row r="223" customHeight="1" spans="6:6">
      <c r="F223" s="73"/>
    </row>
    <row r="224" customHeight="1" spans="6:6">
      <c r="F224" s="73"/>
    </row>
    <row r="225" customHeight="1" spans="6:6">
      <c r="F225" s="73"/>
    </row>
    <row r="226" customHeight="1" spans="6:6">
      <c r="F226" s="73"/>
    </row>
    <row r="227" customHeight="1" spans="6:6">
      <c r="F227" s="73"/>
    </row>
    <row r="228" customHeight="1" spans="6:6">
      <c r="F228" s="73"/>
    </row>
    <row r="229" customHeight="1" spans="6:6">
      <c r="F229" s="73"/>
    </row>
    <row r="230" customHeight="1" spans="6:6">
      <c r="F230" s="73"/>
    </row>
    <row r="231" customHeight="1" spans="6:6">
      <c r="F231" s="73"/>
    </row>
    <row r="232" customHeight="1" spans="6:6">
      <c r="F232" s="73"/>
    </row>
    <row r="233" customHeight="1" spans="6:6">
      <c r="F233" s="73"/>
    </row>
    <row r="234" customHeight="1" spans="6:6">
      <c r="F234" s="73"/>
    </row>
    <row r="235" customHeight="1" spans="6:6">
      <c r="F235" s="73"/>
    </row>
    <row r="236" customHeight="1" spans="6:6">
      <c r="F236" s="73"/>
    </row>
    <row r="237" customHeight="1" spans="6:6">
      <c r="F237" s="73"/>
    </row>
    <row r="238" customHeight="1" spans="6:6">
      <c r="F238" s="73"/>
    </row>
    <row r="239" customHeight="1" spans="6:6">
      <c r="F239" s="73"/>
    </row>
    <row r="240" customHeight="1" spans="6:6">
      <c r="F240" s="73"/>
    </row>
    <row r="241" customHeight="1" spans="6:6">
      <c r="F241" s="73"/>
    </row>
    <row r="242" customHeight="1" spans="6:6">
      <c r="F242" s="73"/>
    </row>
    <row r="243" customHeight="1" spans="6:6">
      <c r="F243" s="73"/>
    </row>
    <row r="244" customHeight="1" spans="6:6">
      <c r="F244" s="73"/>
    </row>
    <row r="245" customHeight="1" spans="6:6">
      <c r="F245" s="73"/>
    </row>
    <row r="246" customHeight="1" spans="6:6">
      <c r="F246" s="73"/>
    </row>
    <row r="247" customHeight="1" spans="6:6">
      <c r="F247" s="73"/>
    </row>
    <row r="248" customHeight="1" spans="6:6">
      <c r="F248" s="73"/>
    </row>
    <row r="249" customHeight="1" spans="6:6">
      <c r="F249" s="73"/>
    </row>
    <row r="250" customHeight="1" spans="6:6">
      <c r="F250" s="73"/>
    </row>
    <row r="251" customHeight="1" spans="6:6">
      <c r="F251" s="73"/>
    </row>
    <row r="252" customHeight="1" spans="6:6">
      <c r="F252" s="73"/>
    </row>
    <row r="253" customHeight="1" spans="6:6">
      <c r="F253" s="73"/>
    </row>
    <row r="254" customHeight="1" spans="6:6">
      <c r="F254" s="73"/>
    </row>
    <row r="255" customHeight="1" spans="6:6">
      <c r="F255" s="73"/>
    </row>
    <row r="256" customHeight="1" spans="6:6">
      <c r="F256" s="73"/>
    </row>
    <row r="257" customHeight="1" spans="6:6">
      <c r="F257" s="73"/>
    </row>
    <row r="258" customHeight="1" spans="6:6">
      <c r="F258" s="73"/>
    </row>
    <row r="259" customHeight="1" spans="6:6">
      <c r="F259" s="73"/>
    </row>
    <row r="260" customHeight="1" spans="6:6">
      <c r="F260" s="73"/>
    </row>
    <row r="261" customHeight="1" spans="6:6">
      <c r="F261" s="73"/>
    </row>
    <row r="262" customHeight="1" spans="6:6">
      <c r="F262" s="73"/>
    </row>
    <row r="263" customHeight="1" spans="6:6">
      <c r="F263" s="73"/>
    </row>
    <row r="264" customHeight="1" spans="6:6">
      <c r="F264" s="73"/>
    </row>
    <row r="265" customHeight="1" spans="6:6">
      <c r="F265" s="73"/>
    </row>
    <row r="266" customHeight="1" spans="6:6">
      <c r="F266" s="73"/>
    </row>
    <row r="267" customHeight="1" spans="6:6">
      <c r="F267" s="73"/>
    </row>
    <row r="268" customHeight="1" spans="6:6">
      <c r="F268" s="73"/>
    </row>
    <row r="269" customHeight="1" spans="6:6">
      <c r="F269" s="73"/>
    </row>
    <row r="270" customHeight="1" spans="6:6">
      <c r="F270" s="73"/>
    </row>
    <row r="271" customHeight="1" spans="6:6">
      <c r="F271" s="73"/>
    </row>
    <row r="272" customHeight="1" spans="6:6">
      <c r="F272" s="73"/>
    </row>
    <row r="273" customHeight="1" spans="6:6">
      <c r="F273" s="73"/>
    </row>
    <row r="274" customHeight="1" spans="6:6">
      <c r="F274" s="73"/>
    </row>
    <row r="275" customHeight="1" spans="6:6">
      <c r="F275" s="73"/>
    </row>
    <row r="276" customHeight="1" spans="6:6">
      <c r="F276" s="73"/>
    </row>
    <row r="277" customHeight="1" spans="6:6">
      <c r="F277" s="73"/>
    </row>
    <row r="278" customHeight="1" spans="6:6">
      <c r="F278" s="73"/>
    </row>
    <row r="279" customHeight="1" spans="6:6">
      <c r="F279" s="73"/>
    </row>
    <row r="280" customHeight="1" spans="6:6">
      <c r="F280" s="73"/>
    </row>
    <row r="281" customHeight="1" spans="6:6">
      <c r="F281" s="73"/>
    </row>
    <row r="282" customHeight="1" spans="6:6">
      <c r="F282" s="73"/>
    </row>
    <row r="283" customHeight="1" spans="6:6">
      <c r="F283" s="73"/>
    </row>
    <row r="284" customHeight="1" spans="6:6">
      <c r="F284" s="73"/>
    </row>
    <row r="285" customHeight="1" spans="6:6">
      <c r="F285" s="73"/>
    </row>
    <row r="286" customHeight="1" spans="6:6">
      <c r="F286" s="73"/>
    </row>
    <row r="287" customHeight="1" spans="6:6">
      <c r="F287" s="73"/>
    </row>
    <row r="288" customHeight="1" spans="6:6">
      <c r="F288" s="73"/>
    </row>
    <row r="289" customHeight="1" spans="6:6">
      <c r="F289" s="73"/>
    </row>
    <row r="290" customHeight="1" spans="6:6">
      <c r="F290" s="73"/>
    </row>
    <row r="291" customHeight="1" spans="6:6">
      <c r="F291" s="73"/>
    </row>
    <row r="292" customHeight="1" spans="6:6">
      <c r="F292" s="73"/>
    </row>
    <row r="293" customHeight="1" spans="6:6">
      <c r="F293" s="73"/>
    </row>
    <row r="294" customHeight="1" spans="6:6">
      <c r="F294" s="73"/>
    </row>
    <row r="295" customHeight="1" spans="6:6">
      <c r="F295" s="73"/>
    </row>
    <row r="296" customHeight="1" spans="6:6">
      <c r="F296" s="73"/>
    </row>
    <row r="297" customHeight="1" spans="6:6">
      <c r="F297" s="73"/>
    </row>
    <row r="298" customHeight="1" spans="6:6">
      <c r="F298" s="73"/>
    </row>
    <row r="299" customHeight="1" spans="6:6">
      <c r="F299" s="73"/>
    </row>
    <row r="300" customHeight="1" spans="6:6">
      <c r="F300" s="73"/>
    </row>
    <row r="301" customHeight="1" spans="6:6">
      <c r="F301" s="73"/>
    </row>
    <row r="302" customHeight="1" spans="6:6">
      <c r="F302" s="73"/>
    </row>
    <row r="303" customHeight="1" spans="6:6">
      <c r="F303" s="73"/>
    </row>
    <row r="304" customHeight="1" spans="6:6">
      <c r="F304" s="73"/>
    </row>
    <row r="305" customHeight="1" spans="6:6">
      <c r="F305" s="73"/>
    </row>
    <row r="306" customHeight="1" spans="6:6">
      <c r="F306" s="73"/>
    </row>
    <row r="307" customHeight="1" spans="6:6">
      <c r="F307" s="73"/>
    </row>
    <row r="308" customHeight="1" spans="6:6">
      <c r="F308" s="73"/>
    </row>
    <row r="309" customHeight="1" spans="6:6">
      <c r="F309" s="73"/>
    </row>
    <row r="310" customHeight="1" spans="6:6">
      <c r="F310" s="73"/>
    </row>
    <row r="311" customHeight="1" spans="6:6">
      <c r="F311" s="73"/>
    </row>
    <row r="312" customHeight="1" spans="6:6">
      <c r="F312" s="73"/>
    </row>
    <row r="313" customHeight="1" spans="6:6">
      <c r="F313" s="73"/>
    </row>
    <row r="314" customHeight="1" spans="6:6">
      <c r="F314" s="73"/>
    </row>
    <row r="315" customHeight="1" spans="6:6">
      <c r="F315" s="73"/>
    </row>
    <row r="316" customHeight="1" spans="6:6">
      <c r="F316" s="73"/>
    </row>
    <row r="317" customHeight="1" spans="6:6">
      <c r="F317" s="73"/>
    </row>
    <row r="318" customHeight="1" spans="6:6">
      <c r="F318" s="73"/>
    </row>
    <row r="319" customHeight="1" spans="6:6">
      <c r="F319" s="73"/>
    </row>
    <row r="320" customHeight="1" spans="6:6">
      <c r="F320" s="73"/>
    </row>
    <row r="321" customHeight="1" spans="6:6">
      <c r="F321" s="73"/>
    </row>
    <row r="322" customHeight="1" spans="6:6">
      <c r="F322" s="73"/>
    </row>
    <row r="323" customHeight="1" spans="6:6">
      <c r="F323" s="73"/>
    </row>
    <row r="324" customHeight="1" spans="6:6">
      <c r="F324" s="73"/>
    </row>
    <row r="325" customHeight="1" spans="6:6">
      <c r="F325" s="73"/>
    </row>
    <row r="326" customHeight="1" spans="6:6">
      <c r="F326" s="73"/>
    </row>
    <row r="327" customHeight="1" spans="6:6">
      <c r="F327" s="73"/>
    </row>
    <row r="328" customHeight="1" spans="6:6">
      <c r="F328" s="73"/>
    </row>
    <row r="329" customHeight="1" spans="6:6">
      <c r="F329" s="73"/>
    </row>
    <row r="330" customHeight="1" spans="6:6">
      <c r="F330" s="73"/>
    </row>
    <row r="331" customHeight="1" spans="6:6">
      <c r="F331" s="73"/>
    </row>
    <row r="332" customHeight="1" spans="6:6">
      <c r="F332" s="73"/>
    </row>
    <row r="333" customHeight="1" spans="6:6">
      <c r="F333" s="73"/>
    </row>
    <row r="334" customHeight="1" spans="6:6">
      <c r="F334" s="73"/>
    </row>
    <row r="335" customHeight="1" spans="6:6">
      <c r="F335" s="73"/>
    </row>
    <row r="336" customHeight="1" spans="6:6">
      <c r="F336" s="73"/>
    </row>
    <row r="337" customHeight="1" spans="6:6">
      <c r="F337" s="73"/>
    </row>
    <row r="338" customHeight="1" spans="6:6">
      <c r="F338" s="73"/>
    </row>
    <row r="339" customHeight="1" spans="6:6">
      <c r="F339" s="73"/>
    </row>
    <row r="340" customHeight="1" spans="6:6">
      <c r="F340" s="73"/>
    </row>
    <row r="341" customHeight="1" spans="6:6">
      <c r="F341" s="73"/>
    </row>
    <row r="342" customHeight="1" spans="6:6">
      <c r="F342" s="73"/>
    </row>
    <row r="343" customHeight="1" spans="6:6">
      <c r="F343" s="73"/>
    </row>
    <row r="344" customHeight="1" spans="6:6">
      <c r="F344" s="73"/>
    </row>
    <row r="345" customHeight="1" spans="6:6">
      <c r="F345" s="73"/>
    </row>
    <row r="346" customHeight="1" spans="6:6">
      <c r="F346" s="73"/>
    </row>
    <row r="347" customHeight="1" spans="6:6">
      <c r="F347" s="73"/>
    </row>
    <row r="348" customHeight="1" spans="6:6">
      <c r="F348" s="73"/>
    </row>
    <row r="349" customHeight="1" spans="6:6">
      <c r="F349" s="73"/>
    </row>
    <row r="350" customHeight="1" spans="6:6">
      <c r="F350" s="73"/>
    </row>
    <row r="351" customHeight="1" spans="6:6">
      <c r="F351" s="73"/>
    </row>
    <row r="352" customHeight="1" spans="6:6">
      <c r="F352" s="73"/>
    </row>
    <row r="353" customHeight="1" spans="6:6">
      <c r="F353" s="73"/>
    </row>
    <row r="354" customHeight="1" spans="6:6">
      <c r="F354" s="73"/>
    </row>
    <row r="355" customHeight="1" spans="6:6">
      <c r="F355" s="73"/>
    </row>
    <row r="356" customHeight="1" spans="6:6">
      <c r="F356" s="73"/>
    </row>
    <row r="357" customHeight="1" spans="6:6">
      <c r="F357" s="73"/>
    </row>
    <row r="358" customHeight="1" spans="6:6">
      <c r="F358" s="73"/>
    </row>
    <row r="359" customHeight="1" spans="6:6">
      <c r="F359" s="73"/>
    </row>
    <row r="360" customHeight="1" spans="6:6">
      <c r="F360" s="73"/>
    </row>
    <row r="361" customHeight="1" spans="6:6">
      <c r="F361" s="73"/>
    </row>
    <row r="362" customHeight="1" spans="6:6">
      <c r="F362" s="73"/>
    </row>
    <row r="363" customHeight="1" spans="6:6">
      <c r="F363" s="73"/>
    </row>
    <row r="364" customHeight="1" spans="6:6">
      <c r="F364" s="73"/>
    </row>
    <row r="365" customHeight="1" spans="6:6">
      <c r="F365" s="73"/>
    </row>
    <row r="366" customHeight="1" spans="6:6">
      <c r="F366" s="73"/>
    </row>
    <row r="367" customHeight="1" spans="6:6">
      <c r="F367" s="73"/>
    </row>
    <row r="368" customHeight="1" spans="6:6">
      <c r="F368" s="73"/>
    </row>
    <row r="369" customHeight="1" spans="6:6">
      <c r="F369" s="73"/>
    </row>
    <row r="370" customHeight="1" spans="6:6">
      <c r="F370" s="73"/>
    </row>
    <row r="371" customHeight="1" spans="6:6">
      <c r="F371" s="73"/>
    </row>
    <row r="372" customHeight="1" spans="6:6">
      <c r="F372" s="73"/>
    </row>
    <row r="373" customHeight="1" spans="6:6">
      <c r="F373" s="73"/>
    </row>
    <row r="374" customHeight="1" spans="6:6">
      <c r="F374" s="73"/>
    </row>
    <row r="375" customHeight="1" spans="6:6">
      <c r="F375" s="73"/>
    </row>
    <row r="376" customHeight="1" spans="6:6">
      <c r="F376" s="73"/>
    </row>
    <row r="377" customHeight="1" spans="6:6">
      <c r="F377" s="73"/>
    </row>
    <row r="378" customHeight="1" spans="6:6">
      <c r="F378" s="73"/>
    </row>
    <row r="379" customHeight="1" spans="6:6">
      <c r="F379" s="73"/>
    </row>
    <row r="380" customHeight="1" spans="6:6">
      <c r="F380" s="73"/>
    </row>
    <row r="381" customHeight="1" spans="6:6">
      <c r="F381" s="73"/>
    </row>
    <row r="382" customHeight="1" spans="6:6">
      <c r="F382" s="73"/>
    </row>
    <row r="383" customHeight="1" spans="6:6">
      <c r="F383" s="73"/>
    </row>
    <row r="384" customHeight="1" spans="6:6">
      <c r="F384" s="73"/>
    </row>
    <row r="385" customHeight="1" spans="6:6">
      <c r="F385" s="73"/>
    </row>
    <row r="386" customHeight="1" spans="6:6">
      <c r="F386" s="73"/>
    </row>
    <row r="387" customHeight="1" spans="6:6">
      <c r="F387" s="73"/>
    </row>
    <row r="388" customHeight="1" spans="6:6">
      <c r="F388" s="73"/>
    </row>
    <row r="389" customHeight="1" spans="6:6">
      <c r="F389" s="73"/>
    </row>
    <row r="390" customHeight="1" spans="6:6">
      <c r="F390" s="73"/>
    </row>
    <row r="391" customHeight="1" spans="6:6">
      <c r="F391" s="73"/>
    </row>
    <row r="392" customHeight="1" spans="6:6">
      <c r="F392" s="73"/>
    </row>
    <row r="393" customHeight="1" spans="6:6">
      <c r="F393" s="73"/>
    </row>
    <row r="394" customHeight="1" spans="6:6">
      <c r="F394" s="73"/>
    </row>
    <row r="395" customHeight="1" spans="6:6">
      <c r="F395" s="73"/>
    </row>
    <row r="396" customHeight="1" spans="6:6">
      <c r="F396" s="73"/>
    </row>
    <row r="397" customHeight="1" spans="6:6">
      <c r="F397" s="73"/>
    </row>
    <row r="398" customHeight="1" spans="6:6">
      <c r="F398" s="73"/>
    </row>
    <row r="399" customHeight="1" spans="6:6">
      <c r="F399" s="73"/>
    </row>
    <row r="400" customHeight="1" spans="6:6">
      <c r="F400" s="73"/>
    </row>
    <row r="401" customHeight="1" spans="6:6">
      <c r="F401" s="73"/>
    </row>
    <row r="402" customHeight="1" spans="6:6">
      <c r="F402" s="73"/>
    </row>
    <row r="403" customHeight="1" spans="6:6">
      <c r="F403" s="73"/>
    </row>
    <row r="404" customHeight="1" spans="6:6">
      <c r="F404" s="73"/>
    </row>
    <row r="405" customHeight="1" spans="6:6">
      <c r="F405" s="73"/>
    </row>
    <row r="406" customHeight="1" spans="6:6">
      <c r="F406" s="73"/>
    </row>
    <row r="407" customHeight="1" spans="6:6">
      <c r="F407" s="73"/>
    </row>
    <row r="408" customHeight="1" spans="6:6">
      <c r="F408" s="73"/>
    </row>
    <row r="409" customHeight="1" spans="6:6">
      <c r="F409" s="73"/>
    </row>
    <row r="410" customHeight="1" spans="6:6">
      <c r="F410" s="73"/>
    </row>
    <row r="411" customHeight="1" spans="6:6">
      <c r="F411" s="73"/>
    </row>
    <row r="412" customHeight="1" spans="6:6">
      <c r="F412" s="73"/>
    </row>
    <row r="413" customHeight="1" spans="6:6">
      <c r="F413" s="73"/>
    </row>
    <row r="414" customHeight="1" spans="6:6">
      <c r="F414" s="73"/>
    </row>
    <row r="415" customHeight="1" spans="6:6">
      <c r="F415" s="73"/>
    </row>
    <row r="416" customHeight="1" spans="6:6">
      <c r="F416" s="73"/>
    </row>
    <row r="417" customHeight="1" spans="6:6">
      <c r="F417" s="73"/>
    </row>
    <row r="418" customHeight="1" spans="6:6">
      <c r="F418" s="73"/>
    </row>
    <row r="419" customHeight="1" spans="6:6">
      <c r="F419" s="73"/>
    </row>
    <row r="420" customHeight="1" spans="6:6">
      <c r="F420" s="73"/>
    </row>
    <row r="421" customHeight="1" spans="6:6">
      <c r="F421" s="73"/>
    </row>
    <row r="422" customHeight="1" spans="6:6">
      <c r="F422" s="73"/>
    </row>
    <row r="423" customHeight="1" spans="6:6">
      <c r="F423" s="73"/>
    </row>
    <row r="424" customHeight="1" spans="6:6">
      <c r="F424" s="73"/>
    </row>
    <row r="425" customHeight="1" spans="6:6">
      <c r="F425" s="73"/>
    </row>
    <row r="426" customHeight="1" spans="6:6">
      <c r="F426" s="73"/>
    </row>
    <row r="427" customHeight="1" spans="6:6">
      <c r="F427" s="73"/>
    </row>
    <row r="428" customHeight="1" spans="6:6">
      <c r="F428" s="73"/>
    </row>
    <row r="429" customHeight="1" spans="6:6">
      <c r="F429" s="73"/>
    </row>
    <row r="430" customHeight="1" spans="6:6">
      <c r="F430" s="73"/>
    </row>
    <row r="431" customHeight="1" spans="6:6">
      <c r="F431" s="73"/>
    </row>
    <row r="432" customHeight="1" spans="6:6">
      <c r="F432" s="73"/>
    </row>
    <row r="433" customHeight="1" spans="6:6">
      <c r="F433" s="73"/>
    </row>
    <row r="434" customHeight="1" spans="6:6">
      <c r="F434" s="73"/>
    </row>
    <row r="435" customHeight="1" spans="6:6">
      <c r="F435" s="73"/>
    </row>
    <row r="436" customHeight="1" spans="6:6">
      <c r="F436" s="73"/>
    </row>
    <row r="437" customHeight="1" spans="6:6">
      <c r="F437" s="73"/>
    </row>
    <row r="438" customHeight="1" spans="6:6">
      <c r="F438" s="73"/>
    </row>
    <row r="439" customHeight="1" spans="6:6">
      <c r="F439" s="73"/>
    </row>
    <row r="440" customHeight="1" spans="6:6">
      <c r="F440" s="73"/>
    </row>
    <row r="441" customHeight="1" spans="6:6">
      <c r="F441" s="73"/>
    </row>
    <row r="442" customHeight="1" spans="6:6">
      <c r="F442" s="73"/>
    </row>
    <row r="443" customHeight="1" spans="6:6">
      <c r="F443" s="73"/>
    </row>
    <row r="444" customHeight="1" spans="6:6">
      <c r="F444" s="73"/>
    </row>
    <row r="445" customHeight="1" spans="6:6">
      <c r="F445" s="73"/>
    </row>
    <row r="446" customHeight="1" spans="6:6">
      <c r="F446" s="73"/>
    </row>
    <row r="447" customHeight="1" spans="6:6">
      <c r="F447" s="73"/>
    </row>
    <row r="448" customHeight="1" spans="6:6">
      <c r="F448" s="73"/>
    </row>
    <row r="449" customHeight="1" spans="6:6">
      <c r="F449" s="73"/>
    </row>
    <row r="450" customHeight="1" spans="6:6">
      <c r="F450" s="73"/>
    </row>
    <row r="451" customHeight="1" spans="6:6">
      <c r="F451" s="73"/>
    </row>
    <row r="452" customHeight="1" spans="6:6">
      <c r="F452" s="73"/>
    </row>
    <row r="453" customHeight="1" spans="6:6">
      <c r="F453" s="73"/>
    </row>
    <row r="454" customHeight="1" spans="6:6">
      <c r="F454" s="73"/>
    </row>
    <row r="455" customHeight="1" spans="6:6">
      <c r="F455" s="73"/>
    </row>
    <row r="456" customHeight="1" spans="6:6">
      <c r="F456" s="73"/>
    </row>
    <row r="457" customHeight="1" spans="6:6">
      <c r="F457" s="73"/>
    </row>
    <row r="458" customHeight="1" spans="6:6">
      <c r="F458" s="73"/>
    </row>
    <row r="459" customHeight="1" spans="6:6">
      <c r="F459" s="73"/>
    </row>
    <row r="460" customHeight="1" spans="6:6">
      <c r="F460" s="73"/>
    </row>
    <row r="461" customHeight="1" spans="6:6">
      <c r="F461" s="73"/>
    </row>
    <row r="462" customHeight="1" spans="6:6">
      <c r="F462" s="73"/>
    </row>
    <row r="463" customHeight="1" spans="6:6">
      <c r="F463" s="73"/>
    </row>
    <row r="464" customHeight="1" spans="6:6">
      <c r="F464" s="73"/>
    </row>
    <row r="465" customHeight="1" spans="6:6">
      <c r="F465" s="73"/>
    </row>
    <row r="466" customHeight="1" spans="6:6">
      <c r="F466" s="73"/>
    </row>
    <row r="467" customHeight="1" spans="6:6">
      <c r="F467" s="73"/>
    </row>
    <row r="468" customHeight="1" spans="6:6">
      <c r="F468" s="73"/>
    </row>
    <row r="469" customHeight="1" spans="6:6">
      <c r="F469" s="73"/>
    </row>
    <row r="470" customHeight="1" spans="6:6">
      <c r="F470" s="73"/>
    </row>
    <row r="471" customHeight="1" spans="6:6">
      <c r="F471" s="73"/>
    </row>
    <row r="472" customHeight="1" spans="6:6">
      <c r="F472" s="73"/>
    </row>
    <row r="473" customHeight="1" spans="6:6">
      <c r="F473" s="73"/>
    </row>
    <row r="474" customHeight="1" spans="6:6">
      <c r="F474" s="73"/>
    </row>
    <row r="475" customHeight="1" spans="6:6">
      <c r="F475" s="73"/>
    </row>
    <row r="476" customHeight="1" spans="6:6">
      <c r="F476" s="73"/>
    </row>
    <row r="477" customHeight="1" spans="6:6">
      <c r="F477" s="73"/>
    </row>
    <row r="478" customHeight="1" spans="6:6">
      <c r="F478" s="73"/>
    </row>
    <row r="479" customHeight="1" spans="6:6">
      <c r="F479" s="73"/>
    </row>
    <row r="480" customHeight="1" spans="6:6">
      <c r="F480" s="73"/>
    </row>
    <row r="481" customHeight="1" spans="6:6">
      <c r="F481" s="73"/>
    </row>
    <row r="482" customHeight="1" spans="6:6">
      <c r="F482" s="73"/>
    </row>
    <row r="483" customHeight="1" spans="6:6">
      <c r="F483" s="73"/>
    </row>
    <row r="484" customHeight="1" spans="6:6">
      <c r="F484" s="73"/>
    </row>
    <row r="485" customHeight="1" spans="6:6">
      <c r="F485" s="73"/>
    </row>
    <row r="486" customHeight="1" spans="6:6">
      <c r="F486" s="73"/>
    </row>
    <row r="487" customHeight="1" spans="6:6">
      <c r="F487" s="73"/>
    </row>
    <row r="488" customHeight="1" spans="6:6">
      <c r="F488" s="73"/>
    </row>
    <row r="489" customHeight="1" spans="6:6">
      <c r="F489" s="73"/>
    </row>
    <row r="490" customHeight="1" spans="6:6">
      <c r="F490" s="73"/>
    </row>
    <row r="491" customHeight="1" spans="6:6">
      <c r="F491" s="73"/>
    </row>
    <row r="492" customHeight="1" spans="6:6">
      <c r="F492" s="73"/>
    </row>
    <row r="493" customHeight="1" spans="6:6">
      <c r="F493" s="73"/>
    </row>
    <row r="494" customHeight="1" spans="6:6">
      <c r="F494" s="73"/>
    </row>
    <row r="495" customHeight="1" spans="6:6">
      <c r="F495" s="73"/>
    </row>
    <row r="496" customHeight="1" spans="6:6">
      <c r="F496" s="73"/>
    </row>
    <row r="497" customHeight="1" spans="6:6">
      <c r="F497" s="73"/>
    </row>
    <row r="498" customHeight="1" spans="6:6">
      <c r="F498" s="73"/>
    </row>
    <row r="499" customHeight="1" spans="6:6">
      <c r="F499" s="73"/>
    </row>
    <row r="500" customHeight="1" spans="6:6">
      <c r="F500" s="73"/>
    </row>
    <row r="501" customHeight="1" spans="6:6">
      <c r="F501" s="73"/>
    </row>
    <row r="502" customHeight="1" spans="6:6">
      <c r="F502" s="73"/>
    </row>
    <row r="503" customHeight="1" spans="6:6">
      <c r="F503" s="73"/>
    </row>
    <row r="504" customHeight="1" spans="6:6">
      <c r="F504" s="73"/>
    </row>
    <row r="505" customHeight="1" spans="6:6">
      <c r="F505" s="73"/>
    </row>
    <row r="506" customHeight="1" spans="6:6">
      <c r="F506" s="73"/>
    </row>
    <row r="507" customHeight="1" spans="6:6">
      <c r="F507" s="73"/>
    </row>
    <row r="508" customHeight="1" spans="6:6">
      <c r="F508" s="73"/>
    </row>
    <row r="509" customHeight="1" spans="6:6">
      <c r="F509" s="73"/>
    </row>
    <row r="510" customHeight="1" spans="6:6">
      <c r="F510" s="73"/>
    </row>
    <row r="511" customHeight="1" spans="6:6">
      <c r="F511" s="73"/>
    </row>
    <row r="512" customHeight="1" spans="6:6">
      <c r="F512" s="73"/>
    </row>
    <row r="513" customHeight="1" spans="6:6">
      <c r="F513" s="73"/>
    </row>
    <row r="514" customHeight="1" spans="6:6">
      <c r="F514" s="73"/>
    </row>
    <row r="515" customHeight="1" spans="6:6">
      <c r="F515" s="73"/>
    </row>
    <row r="516" customHeight="1" spans="6:6">
      <c r="F516" s="73"/>
    </row>
    <row r="517" customHeight="1" spans="6:6">
      <c r="F517" s="73"/>
    </row>
    <row r="518" customHeight="1" spans="6:6">
      <c r="F518" s="73"/>
    </row>
    <row r="519" customHeight="1" spans="6:6">
      <c r="F519" s="73"/>
    </row>
    <row r="520" customHeight="1" spans="6:6">
      <c r="F520" s="73"/>
    </row>
    <row r="521" customHeight="1" spans="6:6">
      <c r="F521" s="73"/>
    </row>
    <row r="522" customHeight="1" spans="6:6">
      <c r="F522" s="73"/>
    </row>
    <row r="523" customHeight="1" spans="6:6">
      <c r="F523" s="73"/>
    </row>
    <row r="524" customHeight="1" spans="6:6">
      <c r="F524" s="73"/>
    </row>
    <row r="525" customHeight="1" spans="6:6">
      <c r="F525" s="73"/>
    </row>
    <row r="526" customHeight="1" spans="6:6">
      <c r="F526" s="73"/>
    </row>
    <row r="527" customHeight="1" spans="6:6">
      <c r="F527" s="73"/>
    </row>
    <row r="528" customHeight="1" spans="6:6">
      <c r="F528" s="73"/>
    </row>
    <row r="529" customHeight="1" spans="6:6">
      <c r="F529" s="73"/>
    </row>
    <row r="530" customHeight="1" spans="6:6">
      <c r="F530" s="73"/>
    </row>
    <row r="531" customHeight="1" spans="6:6">
      <c r="F531" s="73"/>
    </row>
    <row r="532" customHeight="1" spans="6:6">
      <c r="F532" s="73"/>
    </row>
    <row r="533" customHeight="1" spans="6:6">
      <c r="F533" s="73"/>
    </row>
    <row r="534" customHeight="1" spans="6:6">
      <c r="F534" s="73"/>
    </row>
    <row r="535" customHeight="1" spans="6:6">
      <c r="F535" s="73"/>
    </row>
    <row r="536" customHeight="1" spans="6:6">
      <c r="F536" s="73"/>
    </row>
    <row r="537" customHeight="1" spans="6:6">
      <c r="F537" s="73"/>
    </row>
    <row r="538" customHeight="1" spans="6:6">
      <c r="F538" s="73"/>
    </row>
    <row r="539" customHeight="1" spans="6:6">
      <c r="F539" s="73"/>
    </row>
    <row r="540" customHeight="1" spans="6:6">
      <c r="F540" s="73"/>
    </row>
    <row r="541" customHeight="1" spans="6:6">
      <c r="F541" s="73"/>
    </row>
    <row r="542" customHeight="1" spans="6:6">
      <c r="F542" s="73"/>
    </row>
    <row r="543" customHeight="1" spans="6:6">
      <c r="F543" s="73"/>
    </row>
    <row r="544" customHeight="1" spans="6:6">
      <c r="F544" s="73"/>
    </row>
    <row r="545" customHeight="1" spans="6:6">
      <c r="F545" s="73"/>
    </row>
    <row r="546" customHeight="1" spans="6:6">
      <c r="F546" s="73"/>
    </row>
    <row r="547" customHeight="1" spans="6:6">
      <c r="F547" s="73"/>
    </row>
    <row r="548" customHeight="1" spans="6:6">
      <c r="F548" s="73"/>
    </row>
    <row r="549" customHeight="1" spans="6:6">
      <c r="F549" s="73"/>
    </row>
    <row r="550" customHeight="1" spans="6:6">
      <c r="F550" s="73"/>
    </row>
    <row r="551" customHeight="1" spans="6:6">
      <c r="F551" s="73"/>
    </row>
    <row r="552" customHeight="1" spans="6:6">
      <c r="F552" s="73"/>
    </row>
    <row r="553" customHeight="1" spans="6:6">
      <c r="F553" s="73"/>
    </row>
    <row r="554" customHeight="1" spans="6:6">
      <c r="F554" s="73"/>
    </row>
    <row r="555" customHeight="1" spans="6:6">
      <c r="F555" s="73"/>
    </row>
    <row r="556" customHeight="1" spans="6:6">
      <c r="F556" s="73"/>
    </row>
    <row r="557" customHeight="1" spans="6:6">
      <c r="F557" s="73"/>
    </row>
    <row r="558" customHeight="1" spans="6:6">
      <c r="F558" s="73"/>
    </row>
    <row r="559" customHeight="1" spans="6:6">
      <c r="F559" s="73"/>
    </row>
    <row r="560" customHeight="1" spans="6:6">
      <c r="F560" s="73"/>
    </row>
    <row r="561" customHeight="1" spans="6:6">
      <c r="F561" s="73"/>
    </row>
    <row r="562" customHeight="1" spans="6:6">
      <c r="F562" s="73"/>
    </row>
    <row r="563" customHeight="1" spans="6:6">
      <c r="F563" s="73"/>
    </row>
    <row r="564" customHeight="1" spans="6:6">
      <c r="F564" s="73"/>
    </row>
    <row r="565" customHeight="1" spans="6:6">
      <c r="F565" s="73"/>
    </row>
    <row r="566" customHeight="1" spans="6:6">
      <c r="F566" s="73"/>
    </row>
    <row r="567" customHeight="1" spans="6:6">
      <c r="F567" s="73"/>
    </row>
    <row r="568" customHeight="1" spans="6:6">
      <c r="F568" s="73"/>
    </row>
    <row r="569" customHeight="1" spans="6:6">
      <c r="F569" s="73"/>
    </row>
    <row r="570" customHeight="1" spans="6:6">
      <c r="F570" s="73"/>
    </row>
    <row r="571" customHeight="1" spans="6:6">
      <c r="F571" s="73"/>
    </row>
    <row r="572" customHeight="1" spans="6:6">
      <c r="F572" s="73"/>
    </row>
    <row r="573" customHeight="1" spans="6:6">
      <c r="F573" s="73"/>
    </row>
    <row r="574" customHeight="1" spans="6:6">
      <c r="F574" s="73"/>
    </row>
    <row r="575" customHeight="1" spans="6:6">
      <c r="F575" s="73"/>
    </row>
    <row r="576" customHeight="1" spans="6:6">
      <c r="F576" s="73"/>
    </row>
    <row r="577" customHeight="1" spans="6:6">
      <c r="F577" s="73"/>
    </row>
    <row r="578" customHeight="1" spans="6:6">
      <c r="F578" s="73"/>
    </row>
    <row r="579" customHeight="1" spans="6:6">
      <c r="F579" s="73"/>
    </row>
    <row r="580" customHeight="1" spans="6:6">
      <c r="F580" s="73"/>
    </row>
    <row r="581" customHeight="1" spans="6:6">
      <c r="F581" s="73"/>
    </row>
    <row r="582" customHeight="1" spans="6:6">
      <c r="F582" s="73"/>
    </row>
    <row r="583" customHeight="1" spans="6:6">
      <c r="F583" s="73"/>
    </row>
    <row r="584" customHeight="1" spans="6:6">
      <c r="F584" s="73"/>
    </row>
    <row r="585" customHeight="1" spans="6:6">
      <c r="F585" s="73"/>
    </row>
    <row r="586" customHeight="1" spans="6:6">
      <c r="F586" s="73"/>
    </row>
    <row r="587" customHeight="1" spans="6:6">
      <c r="F587" s="73"/>
    </row>
    <row r="588" customHeight="1" spans="6:6">
      <c r="F588" s="73"/>
    </row>
    <row r="589" customHeight="1" spans="6:6">
      <c r="F589" s="73"/>
    </row>
    <row r="590" customHeight="1" spans="6:6">
      <c r="F590" s="73"/>
    </row>
    <row r="591" customHeight="1" spans="6:6">
      <c r="F591" s="73"/>
    </row>
    <row r="592" customHeight="1" spans="6:6">
      <c r="F592" s="73"/>
    </row>
    <row r="593" customHeight="1" spans="6:6">
      <c r="F593" s="73"/>
    </row>
    <row r="594" customHeight="1" spans="6:6">
      <c r="F594" s="73"/>
    </row>
    <row r="595" customHeight="1" spans="6:6">
      <c r="F595" s="73"/>
    </row>
    <row r="596" customHeight="1" spans="6:6">
      <c r="F596" s="73"/>
    </row>
    <row r="597" customHeight="1" spans="6:6">
      <c r="F597" s="73"/>
    </row>
    <row r="598" customHeight="1" spans="6:6">
      <c r="F598" s="73"/>
    </row>
    <row r="599" customHeight="1" spans="6:6">
      <c r="F599" s="73"/>
    </row>
    <row r="600" customHeight="1" spans="6:6">
      <c r="F600" s="73"/>
    </row>
    <row r="601" customHeight="1" spans="6:6">
      <c r="F601" s="73"/>
    </row>
    <row r="602" customHeight="1" spans="6:6">
      <c r="F602" s="73"/>
    </row>
    <row r="603" customHeight="1" spans="6:6">
      <c r="F603" s="73"/>
    </row>
    <row r="604" customHeight="1" spans="6:6">
      <c r="F604" s="73"/>
    </row>
    <row r="605" customHeight="1" spans="6:6">
      <c r="F605" s="73"/>
    </row>
    <row r="606" customHeight="1" spans="6:6">
      <c r="F606" s="73"/>
    </row>
    <row r="607" customHeight="1" spans="6:6">
      <c r="F607" s="73"/>
    </row>
    <row r="608" customHeight="1" spans="6:6">
      <c r="F608" s="73"/>
    </row>
    <row r="609" customHeight="1" spans="6:6">
      <c r="F609" s="73"/>
    </row>
    <row r="610" customHeight="1" spans="6:6">
      <c r="F610" s="73"/>
    </row>
    <row r="611" customHeight="1" spans="6:6">
      <c r="F611" s="73"/>
    </row>
    <row r="612" customHeight="1" spans="6:6">
      <c r="F612" s="73"/>
    </row>
    <row r="613" customHeight="1" spans="6:6">
      <c r="F613" s="73"/>
    </row>
    <row r="614" customHeight="1" spans="6:6">
      <c r="F614" s="73"/>
    </row>
    <row r="615" customHeight="1" spans="6:6">
      <c r="F615" s="73"/>
    </row>
    <row r="616" customHeight="1" spans="6:6">
      <c r="F616" s="73"/>
    </row>
    <row r="617" customHeight="1" spans="6:6">
      <c r="F617" s="73"/>
    </row>
    <row r="618" customHeight="1" spans="6:6">
      <c r="F618" s="73"/>
    </row>
    <row r="619" customHeight="1" spans="6:6">
      <c r="F619" s="73"/>
    </row>
    <row r="620" customHeight="1" spans="6:6">
      <c r="F620" s="73"/>
    </row>
    <row r="621" customHeight="1" spans="6:6">
      <c r="F621" s="73"/>
    </row>
    <row r="622" customHeight="1" spans="6:6">
      <c r="F622" s="73"/>
    </row>
    <row r="623" customHeight="1" spans="6:6">
      <c r="F623" s="73"/>
    </row>
    <row r="624" customHeight="1" spans="6:6">
      <c r="F624" s="73"/>
    </row>
    <row r="625" customHeight="1" spans="6:6">
      <c r="F625" s="73"/>
    </row>
    <row r="626" customHeight="1" spans="6:6">
      <c r="F626" s="73"/>
    </row>
    <row r="627" customHeight="1" spans="6:6">
      <c r="F627" s="73"/>
    </row>
    <row r="628" customHeight="1" spans="6:6">
      <c r="F628" s="73"/>
    </row>
    <row r="629" customHeight="1" spans="6:6">
      <c r="F629" s="73"/>
    </row>
    <row r="630" customHeight="1" spans="6:6">
      <c r="F630" s="73"/>
    </row>
    <row r="631" customHeight="1" spans="6:6">
      <c r="F631" s="73"/>
    </row>
    <row r="632" customHeight="1" spans="6:6">
      <c r="F632" s="73"/>
    </row>
    <row r="633" customHeight="1" spans="6:6">
      <c r="F633" s="73"/>
    </row>
    <row r="634" customHeight="1" spans="6:6">
      <c r="F634" s="73"/>
    </row>
    <row r="635" customHeight="1" spans="6:6">
      <c r="F635" s="73"/>
    </row>
    <row r="636" customHeight="1" spans="6:6">
      <c r="F636" s="73"/>
    </row>
    <row r="637" customHeight="1" spans="6:6">
      <c r="F637" s="73"/>
    </row>
    <row r="638" customHeight="1" spans="6:6">
      <c r="F638" s="73"/>
    </row>
    <row r="639" customHeight="1" spans="6:6">
      <c r="F639" s="73"/>
    </row>
    <row r="640" customHeight="1" spans="6:6">
      <c r="F640" s="73"/>
    </row>
    <row r="641" customHeight="1" spans="6:6">
      <c r="F641" s="73"/>
    </row>
    <row r="642" customHeight="1" spans="6:6">
      <c r="F642" s="73"/>
    </row>
    <row r="643" customHeight="1" spans="6:6">
      <c r="F643" s="73"/>
    </row>
    <row r="644" customHeight="1" spans="6:6">
      <c r="F644" s="73"/>
    </row>
    <row r="645" customHeight="1" spans="6:6">
      <c r="F645" s="73"/>
    </row>
    <row r="646" customHeight="1" spans="6:6">
      <c r="F646" s="73"/>
    </row>
    <row r="647" customHeight="1" spans="6:6">
      <c r="F647" s="73"/>
    </row>
    <row r="648" customHeight="1" spans="6:6">
      <c r="F648" s="73"/>
    </row>
    <row r="649" customHeight="1" spans="6:6">
      <c r="F649" s="73"/>
    </row>
    <row r="650" customHeight="1" spans="6:6">
      <c r="F650" s="73"/>
    </row>
    <row r="651" customHeight="1" spans="6:6">
      <c r="F651" s="73"/>
    </row>
    <row r="652" customHeight="1" spans="6:6">
      <c r="F652" s="73"/>
    </row>
    <row r="653" customHeight="1" spans="6:6">
      <c r="F653" s="73"/>
    </row>
    <row r="654" customHeight="1" spans="6:6">
      <c r="F654" s="73"/>
    </row>
    <row r="655" customHeight="1" spans="6:6">
      <c r="F655" s="73"/>
    </row>
    <row r="656" customHeight="1" spans="6:6">
      <c r="F656" s="73"/>
    </row>
    <row r="657" customHeight="1" spans="6:6">
      <c r="F657" s="73"/>
    </row>
    <row r="658" customHeight="1" spans="6:6">
      <c r="F658" s="73"/>
    </row>
    <row r="659" customHeight="1" spans="6:6">
      <c r="F659" s="73"/>
    </row>
    <row r="660" customHeight="1" spans="6:6">
      <c r="F660" s="73"/>
    </row>
    <row r="661" customHeight="1" spans="6:6">
      <c r="F661" s="73"/>
    </row>
    <row r="662" customHeight="1" spans="6:6">
      <c r="F662" s="73"/>
    </row>
    <row r="663" customHeight="1" spans="6:6">
      <c r="F663" s="73"/>
    </row>
    <row r="664" customHeight="1" spans="6:6">
      <c r="F664" s="73"/>
    </row>
    <row r="665" customHeight="1" spans="6:6">
      <c r="F665" s="73"/>
    </row>
    <row r="666" customHeight="1" spans="6:6">
      <c r="F666" s="73"/>
    </row>
    <row r="667" customHeight="1" spans="6:6">
      <c r="F667" s="73"/>
    </row>
    <row r="668" customHeight="1" spans="6:6">
      <c r="F668" s="73"/>
    </row>
    <row r="669" customHeight="1" spans="6:6">
      <c r="F669" s="73"/>
    </row>
    <row r="670" customHeight="1" spans="6:6">
      <c r="F670" s="73"/>
    </row>
    <row r="671" customHeight="1" spans="6:6">
      <c r="F671" s="73"/>
    </row>
    <row r="672" customHeight="1" spans="6:6">
      <c r="F672" s="73"/>
    </row>
    <row r="673" customHeight="1" spans="6:6">
      <c r="F673" s="73"/>
    </row>
    <row r="674" customHeight="1" spans="6:6">
      <c r="F674" s="73"/>
    </row>
    <row r="675" customHeight="1" spans="6:6">
      <c r="F675" s="73"/>
    </row>
    <row r="676" customHeight="1" spans="6:6">
      <c r="F676" s="73"/>
    </row>
    <row r="677" customHeight="1" spans="6:6">
      <c r="F677" s="73"/>
    </row>
    <row r="678" customHeight="1" spans="6:6">
      <c r="F678" s="73"/>
    </row>
    <row r="679" customHeight="1" spans="6:6">
      <c r="F679" s="73"/>
    </row>
    <row r="680" customHeight="1" spans="6:6">
      <c r="F680" s="73"/>
    </row>
    <row r="681" customHeight="1" spans="6:6">
      <c r="F681" s="73"/>
    </row>
    <row r="682" customHeight="1" spans="6:6">
      <c r="F682" s="73"/>
    </row>
    <row r="683" customHeight="1" spans="6:6">
      <c r="F683" s="73"/>
    </row>
    <row r="684" customHeight="1" spans="6:6">
      <c r="F684" s="73"/>
    </row>
    <row r="685" customHeight="1" spans="6:6">
      <c r="F685" s="73"/>
    </row>
    <row r="686" customHeight="1" spans="6:6">
      <c r="F686" s="73"/>
    </row>
    <row r="687" customHeight="1" spans="6:6">
      <c r="F687" s="73"/>
    </row>
    <row r="688" customHeight="1" spans="6:6">
      <c r="F688" s="73"/>
    </row>
    <row r="689" customHeight="1" spans="6:6">
      <c r="F689" s="73"/>
    </row>
    <row r="690" customHeight="1" spans="6:6">
      <c r="F690" s="73"/>
    </row>
    <row r="691" customHeight="1" spans="6:6">
      <c r="F691" s="73"/>
    </row>
    <row r="692" customHeight="1" spans="6:6">
      <c r="F692" s="73"/>
    </row>
    <row r="693" customHeight="1" spans="6:6">
      <c r="F693" s="73"/>
    </row>
    <row r="694" customHeight="1" spans="6:6">
      <c r="F694" s="73"/>
    </row>
    <row r="695" customHeight="1" spans="6:6">
      <c r="F695" s="73"/>
    </row>
    <row r="696" customHeight="1" spans="6:6">
      <c r="F696" s="73"/>
    </row>
    <row r="697" customHeight="1" spans="6:6">
      <c r="F697" s="73"/>
    </row>
    <row r="698" customHeight="1" spans="6:6">
      <c r="F698" s="73"/>
    </row>
    <row r="699" customHeight="1" spans="6:6">
      <c r="F699" s="73"/>
    </row>
    <row r="700" customHeight="1" spans="6:6">
      <c r="F700" s="73"/>
    </row>
    <row r="701" customHeight="1" spans="6:6">
      <c r="F701" s="73"/>
    </row>
    <row r="702" customHeight="1" spans="6:6">
      <c r="F702" s="73"/>
    </row>
    <row r="703" customHeight="1" spans="6:6">
      <c r="F703" s="73"/>
    </row>
    <row r="704" customHeight="1" spans="6:6">
      <c r="F704" s="73"/>
    </row>
    <row r="705" customHeight="1" spans="6:6">
      <c r="F705" s="73"/>
    </row>
    <row r="706" customHeight="1" spans="6:6">
      <c r="F706" s="73"/>
    </row>
    <row r="707" customHeight="1" spans="6:6">
      <c r="F707" s="73"/>
    </row>
    <row r="708" customHeight="1" spans="6:6">
      <c r="F708" s="73"/>
    </row>
    <row r="709" customHeight="1" spans="6:6">
      <c r="F709" s="73"/>
    </row>
    <row r="710" customHeight="1" spans="6:6">
      <c r="F710" s="73"/>
    </row>
    <row r="711" customHeight="1" spans="6:6">
      <c r="F711" s="73"/>
    </row>
    <row r="712" customHeight="1" spans="6:6">
      <c r="F712" s="73"/>
    </row>
    <row r="713" customHeight="1" spans="6:6">
      <c r="F713" s="73"/>
    </row>
    <row r="714" customHeight="1" spans="6:6">
      <c r="F714" s="73"/>
    </row>
    <row r="715" customHeight="1" spans="6:6">
      <c r="F715" s="73"/>
    </row>
    <row r="716" customHeight="1" spans="6:6">
      <c r="F716" s="73"/>
    </row>
    <row r="717" customHeight="1" spans="6:6">
      <c r="F717" s="73"/>
    </row>
    <row r="718" customHeight="1" spans="6:6">
      <c r="F718" s="73"/>
    </row>
    <row r="719" customHeight="1" spans="6:6">
      <c r="F719" s="73"/>
    </row>
    <row r="720" customHeight="1" spans="6:6">
      <c r="F720" s="73"/>
    </row>
    <row r="721" customHeight="1" spans="6:6">
      <c r="F721" s="73"/>
    </row>
    <row r="722" customHeight="1" spans="6:6">
      <c r="F722" s="73"/>
    </row>
    <row r="723" customHeight="1" spans="6:6">
      <c r="F723" s="73"/>
    </row>
    <row r="724" customHeight="1" spans="6:6">
      <c r="F724" s="73"/>
    </row>
    <row r="725" customHeight="1" spans="6:6">
      <c r="F725" s="73"/>
    </row>
    <row r="726" customHeight="1" spans="6:6">
      <c r="F726" s="73"/>
    </row>
    <row r="727" customHeight="1" spans="6:6">
      <c r="F727" s="73"/>
    </row>
    <row r="728" customHeight="1" spans="6:6">
      <c r="F728" s="73"/>
    </row>
    <row r="729" customHeight="1" spans="6:6">
      <c r="F729" s="73"/>
    </row>
    <row r="730" customHeight="1" spans="6:6">
      <c r="F730" s="73"/>
    </row>
    <row r="731" customHeight="1" spans="6:6">
      <c r="F731" s="73"/>
    </row>
    <row r="732" customHeight="1" spans="6:6">
      <c r="F732" s="73"/>
    </row>
    <row r="733" customHeight="1" spans="6:6">
      <c r="F733" s="73"/>
    </row>
    <row r="734" customHeight="1" spans="6:6">
      <c r="F734" s="73"/>
    </row>
    <row r="735" customHeight="1" spans="6:6">
      <c r="F735" s="73"/>
    </row>
    <row r="736" customHeight="1" spans="6:6">
      <c r="F736" s="73"/>
    </row>
    <row r="737" customHeight="1" spans="6:6">
      <c r="F737" s="73"/>
    </row>
    <row r="738" customHeight="1" spans="6:6">
      <c r="F738" s="73"/>
    </row>
    <row r="739" customHeight="1" spans="6:6">
      <c r="F739" s="73"/>
    </row>
    <row r="740" customHeight="1" spans="6:6">
      <c r="F740" s="73"/>
    </row>
    <row r="741" customHeight="1" spans="6:6">
      <c r="F741" s="73"/>
    </row>
    <row r="742" customHeight="1" spans="6:6">
      <c r="F742" s="73"/>
    </row>
    <row r="743" customHeight="1" spans="6:6">
      <c r="F743" s="73"/>
    </row>
    <row r="744" customHeight="1" spans="6:6">
      <c r="F744" s="73"/>
    </row>
    <row r="745" customHeight="1" spans="6:6">
      <c r="F745" s="73"/>
    </row>
    <row r="746" customHeight="1" spans="6:6">
      <c r="F746" s="73"/>
    </row>
    <row r="747" customHeight="1" spans="6:6">
      <c r="F747" s="73"/>
    </row>
    <row r="748" customHeight="1" spans="6:6">
      <c r="F748" s="73"/>
    </row>
    <row r="749" customHeight="1" spans="6:6">
      <c r="F749" s="73"/>
    </row>
    <row r="750" customHeight="1" spans="6:6">
      <c r="F750" s="73"/>
    </row>
    <row r="751" customHeight="1" spans="6:6">
      <c r="F751" s="73"/>
    </row>
    <row r="752" customHeight="1" spans="6:6">
      <c r="F752" s="73"/>
    </row>
    <row r="753" customHeight="1" spans="6:6">
      <c r="F753" s="73"/>
    </row>
    <row r="754" customHeight="1" spans="6:6">
      <c r="F754" s="73"/>
    </row>
    <row r="755" customHeight="1" spans="6:6">
      <c r="F755" s="73"/>
    </row>
    <row r="756" customHeight="1" spans="6:6">
      <c r="F756" s="73"/>
    </row>
    <row r="757" customHeight="1" spans="6:6">
      <c r="F757" s="73"/>
    </row>
    <row r="758" customHeight="1" spans="6:6">
      <c r="F758" s="73"/>
    </row>
    <row r="759" customHeight="1" spans="6:6">
      <c r="F759" s="73"/>
    </row>
    <row r="760" customHeight="1" spans="6:6">
      <c r="F760" s="73"/>
    </row>
    <row r="761" customHeight="1" spans="6:6">
      <c r="F761" s="73"/>
    </row>
    <row r="762" customHeight="1" spans="6:6">
      <c r="F762" s="73"/>
    </row>
    <row r="763" customHeight="1" spans="6:6">
      <c r="F763" s="73"/>
    </row>
    <row r="764" customHeight="1" spans="6:6">
      <c r="F764" s="73"/>
    </row>
    <row r="765" customHeight="1" spans="6:6">
      <c r="F765" s="73"/>
    </row>
    <row r="766" customHeight="1" spans="6:6">
      <c r="F766" s="73"/>
    </row>
    <row r="767" customHeight="1" spans="6:6">
      <c r="F767" s="73"/>
    </row>
    <row r="768" customHeight="1" spans="6:6">
      <c r="F768" s="73"/>
    </row>
    <row r="769" customHeight="1" spans="6:6">
      <c r="F769" s="73"/>
    </row>
    <row r="770" customHeight="1" spans="6:6">
      <c r="F770" s="73"/>
    </row>
    <row r="771" customHeight="1" spans="6:6">
      <c r="F771" s="73"/>
    </row>
    <row r="772" customHeight="1" spans="6:6">
      <c r="F772" s="73"/>
    </row>
    <row r="773" customHeight="1" spans="6:6">
      <c r="F773" s="73"/>
    </row>
    <row r="774" customHeight="1" spans="6:6">
      <c r="F774" s="73"/>
    </row>
    <row r="775" customHeight="1" spans="6:6">
      <c r="F775" s="73"/>
    </row>
    <row r="776" customHeight="1" spans="6:6">
      <c r="F776" s="73"/>
    </row>
    <row r="777" customHeight="1" spans="6:6">
      <c r="F777" s="73"/>
    </row>
    <row r="778" customHeight="1" spans="6:6">
      <c r="F778" s="73"/>
    </row>
    <row r="779" customHeight="1" spans="6:6">
      <c r="F779" s="73"/>
    </row>
    <row r="780" customHeight="1" spans="6:6">
      <c r="F780" s="73"/>
    </row>
    <row r="781" customHeight="1" spans="6:6">
      <c r="F781" s="73"/>
    </row>
    <row r="782" customHeight="1" spans="6:6">
      <c r="F782" s="73"/>
    </row>
    <row r="783" customHeight="1" spans="6:6">
      <c r="F783" s="73"/>
    </row>
    <row r="784" customHeight="1" spans="6:6">
      <c r="F784" s="73"/>
    </row>
    <row r="785" customHeight="1" spans="6:6">
      <c r="F785" s="73"/>
    </row>
    <row r="786" customHeight="1" spans="6:6">
      <c r="F786" s="73"/>
    </row>
    <row r="787" customHeight="1" spans="6:6">
      <c r="F787" s="73"/>
    </row>
    <row r="788" customHeight="1" spans="6:6">
      <c r="F788" s="73"/>
    </row>
    <row r="789" customHeight="1" spans="6:6">
      <c r="F789" s="73"/>
    </row>
    <row r="790" customHeight="1" spans="6:6">
      <c r="F790" s="73"/>
    </row>
    <row r="791" customHeight="1" spans="6:6">
      <c r="F791" s="73"/>
    </row>
    <row r="792" customHeight="1" spans="6:6">
      <c r="F792" s="73"/>
    </row>
    <row r="793" customHeight="1" spans="6:6">
      <c r="F793" s="73"/>
    </row>
    <row r="794" customHeight="1" spans="6:6">
      <c r="F794" s="73"/>
    </row>
    <row r="795" customHeight="1" spans="6:6">
      <c r="F795" s="73"/>
    </row>
    <row r="796" customHeight="1" spans="6:6">
      <c r="F796" s="73"/>
    </row>
    <row r="797" customHeight="1" spans="6:6">
      <c r="F797" s="73"/>
    </row>
    <row r="798" customHeight="1" spans="6:6">
      <c r="F798" s="73"/>
    </row>
    <row r="799" customHeight="1" spans="6:6">
      <c r="F799" s="73"/>
    </row>
    <row r="800" customHeight="1" spans="6:6">
      <c r="F800" s="73"/>
    </row>
    <row r="801" customHeight="1" spans="6:6">
      <c r="F801" s="73"/>
    </row>
    <row r="802" customHeight="1" spans="6:6">
      <c r="F802" s="73"/>
    </row>
    <row r="803" customHeight="1" spans="6:6">
      <c r="F803" s="73"/>
    </row>
    <row r="804" customHeight="1" spans="6:6">
      <c r="F804" s="73"/>
    </row>
    <row r="805" customHeight="1" spans="6:6">
      <c r="F805" s="73"/>
    </row>
    <row r="806" customHeight="1" spans="6:6">
      <c r="F806" s="73"/>
    </row>
    <row r="807" customHeight="1" spans="6:6">
      <c r="F807" s="73"/>
    </row>
    <row r="808" customHeight="1" spans="6:6">
      <c r="F808" s="73"/>
    </row>
    <row r="809" customHeight="1" spans="6:6">
      <c r="F809" s="73"/>
    </row>
    <row r="810" customHeight="1" spans="6:6">
      <c r="F810" s="73"/>
    </row>
    <row r="811" customHeight="1" spans="6:6">
      <c r="F811" s="73"/>
    </row>
    <row r="812" customHeight="1" spans="6:6">
      <c r="F812" s="73"/>
    </row>
    <row r="813" customHeight="1" spans="6:6">
      <c r="F813" s="73"/>
    </row>
    <row r="814" customHeight="1" spans="6:6">
      <c r="F814" s="73"/>
    </row>
    <row r="815" customHeight="1" spans="6:6">
      <c r="F815" s="73"/>
    </row>
    <row r="816" customHeight="1" spans="6:6">
      <c r="F816" s="73"/>
    </row>
    <row r="817" customHeight="1" spans="6:6">
      <c r="F817" s="73"/>
    </row>
    <row r="818" customHeight="1" spans="6:6">
      <c r="F818" s="73"/>
    </row>
    <row r="819" customHeight="1" spans="6:6">
      <c r="F819" s="73"/>
    </row>
    <row r="820" customHeight="1" spans="6:6">
      <c r="F820" s="73"/>
    </row>
    <row r="821" customHeight="1" spans="6:6">
      <c r="F821" s="73"/>
    </row>
    <row r="822" customHeight="1" spans="6:6">
      <c r="F822" s="73"/>
    </row>
    <row r="823" customHeight="1" spans="6:6">
      <c r="F823" s="73"/>
    </row>
    <row r="824" customHeight="1" spans="6:6">
      <c r="F824" s="73"/>
    </row>
    <row r="825" customHeight="1" spans="6:6">
      <c r="F825" s="73"/>
    </row>
    <row r="826" customHeight="1" spans="6:6">
      <c r="F826" s="73"/>
    </row>
    <row r="827" customHeight="1" spans="6:6">
      <c r="F827" s="73"/>
    </row>
    <row r="828" customHeight="1" spans="6:6">
      <c r="F828" s="73"/>
    </row>
    <row r="829" customHeight="1" spans="6:6">
      <c r="F829" s="73"/>
    </row>
    <row r="830" customHeight="1" spans="6:6">
      <c r="F830" s="73"/>
    </row>
    <row r="831" customHeight="1" spans="6:6">
      <c r="F831" s="73"/>
    </row>
    <row r="832" customHeight="1" spans="6:6">
      <c r="F832" s="73"/>
    </row>
    <row r="833" customHeight="1" spans="6:6">
      <c r="F833" s="73"/>
    </row>
    <row r="834" customHeight="1" spans="6:6">
      <c r="F834" s="73"/>
    </row>
    <row r="835" customHeight="1" spans="6:6">
      <c r="F835" s="73"/>
    </row>
    <row r="836" customHeight="1" spans="6:6">
      <c r="F836" s="73"/>
    </row>
    <row r="837" customHeight="1" spans="6:6">
      <c r="F837" s="73"/>
    </row>
    <row r="838" customHeight="1" spans="6:6">
      <c r="F838" s="73"/>
    </row>
    <row r="839" customHeight="1" spans="6:6">
      <c r="F839" s="73"/>
    </row>
    <row r="840" customHeight="1" spans="6:6">
      <c r="F840" s="73"/>
    </row>
    <row r="841" customHeight="1" spans="6:6">
      <c r="F841" s="73"/>
    </row>
    <row r="842" customHeight="1" spans="6:6">
      <c r="F842" s="73"/>
    </row>
    <row r="843" customHeight="1" spans="6:6">
      <c r="F843" s="73"/>
    </row>
    <row r="844" customHeight="1" spans="6:6">
      <c r="F844" s="73"/>
    </row>
    <row r="845" customHeight="1" spans="6:6">
      <c r="F845" s="73"/>
    </row>
    <row r="846" customHeight="1" spans="6:6">
      <c r="F846" s="73"/>
    </row>
    <row r="847" customHeight="1" spans="6:6">
      <c r="F847" s="73"/>
    </row>
    <row r="848" customHeight="1" spans="6:6">
      <c r="F848" s="73"/>
    </row>
    <row r="849" customHeight="1" spans="6:6">
      <c r="F849" s="73"/>
    </row>
    <row r="850" customHeight="1" spans="6:6">
      <c r="F850" s="73"/>
    </row>
    <row r="851" customHeight="1" spans="6:6">
      <c r="F851" s="73"/>
    </row>
    <row r="852" customHeight="1" spans="6:6">
      <c r="F852" s="73"/>
    </row>
    <row r="853" customHeight="1" spans="6:6">
      <c r="F853" s="73"/>
    </row>
    <row r="854" customHeight="1" spans="6:6">
      <c r="F854" s="73"/>
    </row>
    <row r="855" customHeight="1" spans="6:6">
      <c r="F855" s="73"/>
    </row>
    <row r="856" customHeight="1" spans="6:6">
      <c r="F856" s="73"/>
    </row>
    <row r="857" customHeight="1" spans="6:6">
      <c r="F857" s="73"/>
    </row>
    <row r="858" customHeight="1" spans="6:6">
      <c r="F858" s="73"/>
    </row>
    <row r="859" customHeight="1" spans="6:6">
      <c r="F859" s="73"/>
    </row>
    <row r="860" customHeight="1" spans="6:6">
      <c r="F860" s="73"/>
    </row>
    <row r="861" customHeight="1" spans="6:6">
      <c r="F861" s="73"/>
    </row>
    <row r="862" customHeight="1" spans="6:6">
      <c r="F862" s="73"/>
    </row>
    <row r="863" customHeight="1" spans="6:6">
      <c r="F863" s="73"/>
    </row>
    <row r="864" customHeight="1" spans="6:6">
      <c r="F864" s="73"/>
    </row>
    <row r="865" customHeight="1" spans="6:6">
      <c r="F865" s="73"/>
    </row>
    <row r="866" customHeight="1" spans="6:6">
      <c r="F866" s="73"/>
    </row>
    <row r="867" customHeight="1" spans="6:6">
      <c r="F867" s="73"/>
    </row>
    <row r="868" customHeight="1" spans="6:6">
      <c r="F868" s="73"/>
    </row>
    <row r="869" customHeight="1" spans="6:6">
      <c r="F869" s="73"/>
    </row>
    <row r="870" customHeight="1" spans="6:6">
      <c r="F870" s="73"/>
    </row>
    <row r="871" customHeight="1" spans="6:6">
      <c r="F871" s="73"/>
    </row>
    <row r="872" customHeight="1" spans="6:6">
      <c r="F872" s="73"/>
    </row>
    <row r="873" customHeight="1" spans="6:6">
      <c r="F873" s="73"/>
    </row>
    <row r="874" customHeight="1" spans="6:6">
      <c r="F874" s="73"/>
    </row>
    <row r="875" customHeight="1" spans="6:6">
      <c r="F875" s="73"/>
    </row>
    <row r="876" customHeight="1" spans="6:6">
      <c r="F876" s="73"/>
    </row>
    <row r="877" customHeight="1" spans="6:6">
      <c r="F877" s="73"/>
    </row>
    <row r="878" customHeight="1" spans="6:6">
      <c r="F878" s="73"/>
    </row>
    <row r="879" customHeight="1" spans="6:6">
      <c r="F879" s="73"/>
    </row>
    <row r="880" customHeight="1" spans="6:6">
      <c r="F880" s="73"/>
    </row>
    <row r="881" customHeight="1" spans="6:6">
      <c r="F881" s="73"/>
    </row>
    <row r="882" customHeight="1" spans="6:6">
      <c r="F882" s="73"/>
    </row>
    <row r="883" customHeight="1" spans="6:6">
      <c r="F883" s="73"/>
    </row>
    <row r="884" customHeight="1" spans="6:6">
      <c r="F884" s="73"/>
    </row>
    <row r="885" customHeight="1" spans="6:6">
      <c r="F885" s="73"/>
    </row>
    <row r="886" customHeight="1" spans="6:6">
      <c r="F886" s="73"/>
    </row>
    <row r="887" customHeight="1" spans="6:6">
      <c r="F887" s="73"/>
    </row>
    <row r="888" customHeight="1" spans="6:6">
      <c r="F888" s="73"/>
    </row>
    <row r="889" customHeight="1" spans="6:6">
      <c r="F889" s="73"/>
    </row>
    <row r="890" customHeight="1" spans="6:6">
      <c r="F890" s="73"/>
    </row>
    <row r="891" customHeight="1" spans="6:6">
      <c r="F891" s="73"/>
    </row>
    <row r="892" customHeight="1" spans="6:6">
      <c r="F892" s="73"/>
    </row>
    <row r="893" customHeight="1" spans="6:6">
      <c r="F893" s="73"/>
    </row>
    <row r="894" customHeight="1" spans="6:6">
      <c r="F894" s="73"/>
    </row>
    <row r="895" customHeight="1" spans="6:6">
      <c r="F895" s="73"/>
    </row>
    <row r="896" customHeight="1" spans="6:6">
      <c r="F896" s="73"/>
    </row>
    <row r="897" customHeight="1" spans="6:6">
      <c r="F897" s="73"/>
    </row>
    <row r="898" customHeight="1" spans="6:6">
      <c r="F898" s="73"/>
    </row>
    <row r="899" customHeight="1" spans="6:6">
      <c r="F899" s="73"/>
    </row>
    <row r="900" customHeight="1" spans="6:6">
      <c r="F900" s="73"/>
    </row>
    <row r="901" customHeight="1" spans="6:6">
      <c r="F901" s="73"/>
    </row>
    <row r="902" customHeight="1" spans="6:6">
      <c r="F902" s="73"/>
    </row>
    <row r="903" customHeight="1" spans="6:6">
      <c r="F903" s="73"/>
    </row>
    <row r="904" customHeight="1" spans="6:6">
      <c r="F904" s="73"/>
    </row>
    <row r="905" customHeight="1" spans="6:6">
      <c r="F905" s="73"/>
    </row>
    <row r="906" customHeight="1" spans="6:6">
      <c r="F906" s="73"/>
    </row>
    <row r="907" customHeight="1" spans="6:6">
      <c r="F907" s="73"/>
    </row>
    <row r="908" customHeight="1" spans="6:6">
      <c r="F908" s="73"/>
    </row>
    <row r="909" customHeight="1" spans="6:6">
      <c r="F909" s="73"/>
    </row>
    <row r="910" customHeight="1" spans="6:6">
      <c r="F910" s="73"/>
    </row>
    <row r="911" customHeight="1" spans="6:6">
      <c r="F911" s="73"/>
    </row>
    <row r="912" customHeight="1" spans="6:6">
      <c r="F912" s="73"/>
    </row>
    <row r="913" customHeight="1" spans="6:6">
      <c r="F913" s="73"/>
    </row>
    <row r="914" customHeight="1" spans="6:6">
      <c r="F914" s="73"/>
    </row>
    <row r="915" customHeight="1" spans="6:6">
      <c r="F915" s="73"/>
    </row>
    <row r="916" customHeight="1" spans="6:6">
      <c r="F916" s="73"/>
    </row>
    <row r="917" customHeight="1" spans="6:6">
      <c r="F917" s="73"/>
    </row>
    <row r="918" customHeight="1" spans="6:6">
      <c r="F918" s="73"/>
    </row>
    <row r="919" customHeight="1" spans="6:6">
      <c r="F919" s="73"/>
    </row>
    <row r="920" customHeight="1" spans="6:6">
      <c r="F920" s="73"/>
    </row>
    <row r="921" customHeight="1" spans="6:6">
      <c r="F921" s="73"/>
    </row>
    <row r="922" customHeight="1" spans="6:6">
      <c r="F922" s="73"/>
    </row>
    <row r="923" customHeight="1" spans="6:6">
      <c r="F923" s="73"/>
    </row>
    <row r="924" customHeight="1" spans="6:6">
      <c r="F924" s="73"/>
    </row>
    <row r="925" customHeight="1" spans="6:6">
      <c r="F925" s="73"/>
    </row>
    <row r="926" customHeight="1" spans="6:6">
      <c r="F926" s="73"/>
    </row>
    <row r="927" customHeight="1" spans="6:6">
      <c r="F927" s="73"/>
    </row>
    <row r="928" customHeight="1" spans="6:6">
      <c r="F928" s="73"/>
    </row>
    <row r="929" customHeight="1" spans="6:6">
      <c r="F929" s="73"/>
    </row>
    <row r="930" customHeight="1" spans="6:6">
      <c r="F930" s="73"/>
    </row>
    <row r="931" customHeight="1" spans="6:6">
      <c r="F931" s="73"/>
    </row>
    <row r="932" customHeight="1" spans="6:6">
      <c r="F932" s="73"/>
    </row>
    <row r="933" customHeight="1" spans="6:6">
      <c r="F933" s="73"/>
    </row>
    <row r="934" customHeight="1" spans="6:6">
      <c r="F934" s="73"/>
    </row>
    <row r="935" customHeight="1" spans="6:6">
      <c r="F935" s="73"/>
    </row>
    <row r="936" customHeight="1" spans="6:6">
      <c r="F936" s="73"/>
    </row>
    <row r="937" customHeight="1" spans="6:6">
      <c r="F937" s="73"/>
    </row>
    <row r="938" customHeight="1" spans="6:6">
      <c r="F938" s="73"/>
    </row>
    <row r="939" customHeight="1" spans="6:6">
      <c r="F939" s="73"/>
    </row>
    <row r="940" customHeight="1" spans="6:6">
      <c r="F940" s="73"/>
    </row>
    <row r="941" customHeight="1" spans="6:6">
      <c r="F941" s="73"/>
    </row>
    <row r="942" customHeight="1" spans="6:6">
      <c r="F942" s="73"/>
    </row>
    <row r="943" customHeight="1" spans="6:6">
      <c r="F943" s="73"/>
    </row>
    <row r="944" customHeight="1" spans="6:6">
      <c r="F944" s="73"/>
    </row>
    <row r="945" customHeight="1" spans="6:6">
      <c r="F945" s="73"/>
    </row>
    <row r="946" customHeight="1" spans="6:6">
      <c r="F946" s="73"/>
    </row>
    <row r="947" customHeight="1" spans="6:6">
      <c r="F947" s="73"/>
    </row>
    <row r="948" customHeight="1" spans="6:6">
      <c r="F948" s="73"/>
    </row>
    <row r="949" customHeight="1" spans="6:6">
      <c r="F949" s="73"/>
    </row>
    <row r="950" customHeight="1" spans="6:6">
      <c r="F950" s="73"/>
    </row>
    <row r="951" customHeight="1" spans="6:6">
      <c r="F951" s="73"/>
    </row>
    <row r="952" customHeight="1" spans="6:6">
      <c r="F952" s="73"/>
    </row>
    <row r="953" customHeight="1" spans="6:6">
      <c r="F953" s="73"/>
    </row>
    <row r="954" customHeight="1" spans="6:6">
      <c r="F954" s="73"/>
    </row>
    <row r="955" customHeight="1" spans="6:6">
      <c r="F955" s="73"/>
    </row>
    <row r="956" customHeight="1" spans="6:6">
      <c r="F956" s="73"/>
    </row>
    <row r="957" customHeight="1" spans="6:6">
      <c r="F957" s="73"/>
    </row>
    <row r="958" customHeight="1" spans="6:6">
      <c r="F958" s="73"/>
    </row>
    <row r="959" customHeight="1" spans="6:6">
      <c r="F959" s="73"/>
    </row>
  </sheetData>
  <autoFilter xmlns:etc="http://www.wps.cn/officeDocument/2017/etCustomData" ref="A1:AY12" etc:filterBottomFollowUsedRange="0">
    <extLst/>
  </autoFilter>
  <dataValidations count="6">
    <dataValidation type="list" allowBlank="1" showInputMessage="1" showErrorMessage="1" sqref="B4:B633">
      <formula1>姓名</formula1>
    </dataValidation>
    <dataValidation type="list" allowBlank="1" showInputMessage="1" showErrorMessage="1" sqref="E4:E11">
      <formula1>成本类型</formula1>
    </dataValidation>
    <dataValidation type="list" showInputMessage="1" showErrorMessage="1" sqref="E12:E1048576">
      <formula1>支出一类</formula1>
    </dataValidation>
    <dataValidation type="list" showInputMessage="1" showErrorMessage="1" sqref="F4:F959">
      <formula1>INDIRECT($E4)</formula1>
    </dataValidation>
    <dataValidation type="list" allowBlank="1" showInputMessage="1" showErrorMessage="1" sqref="H1:H3 H11:H1048576">
      <formula1>应付供应商</formula1>
    </dataValidation>
    <dataValidation type="list" allowBlank="1" showInputMessage="1" showErrorMessage="1" sqref="C$1:D$1048576">
      <formula1>归属主体</formula1>
    </dataValidation>
  </dataValidations>
  <pageMargins left="0.7" right="0.7" top="0.75" bottom="0.75" header="0.3" footer="0.3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"/>
  <sheetViews>
    <sheetView workbookViewId="0">
      <selection activeCell="D3" sqref="D3"/>
    </sheetView>
  </sheetViews>
  <sheetFormatPr defaultColWidth="9" defaultRowHeight="15.75"/>
  <cols>
    <col min="1" max="1" width="4.375" style="47" customWidth="1"/>
    <col min="2" max="2" width="5.875" style="47" customWidth="1"/>
    <col min="3" max="3" width="8.125" style="47" customWidth="1"/>
    <col min="4" max="4" width="25.5" style="47" customWidth="1"/>
    <col min="5" max="5" width="4.375" style="47" customWidth="1"/>
    <col min="6" max="6" width="8.125" style="47" customWidth="1"/>
    <col min="7" max="7" width="12.125" style="47" customWidth="1"/>
    <col min="8" max="8" width="4.375" style="47" customWidth="1"/>
    <col min="9" max="16384" width="9" style="48"/>
  </cols>
  <sheetData>
    <row r="1" spans="1:8">
      <c r="A1" s="49" t="s">
        <v>515</v>
      </c>
      <c r="B1" s="49" t="s">
        <v>280</v>
      </c>
      <c r="C1" s="49" t="s">
        <v>2565</v>
      </c>
      <c r="D1" s="49" t="s">
        <v>2566</v>
      </c>
      <c r="E1" s="49" t="s">
        <v>1429</v>
      </c>
      <c r="F1" s="49" t="s">
        <v>2567</v>
      </c>
      <c r="G1" s="49" t="s">
        <v>2568</v>
      </c>
      <c r="H1" s="49" t="s">
        <v>1429</v>
      </c>
    </row>
    <row r="2" spans="1:8">
      <c r="A2" s="1">
        <v>1</v>
      </c>
      <c r="B2" s="1" t="s">
        <v>451</v>
      </c>
      <c r="C2" s="50"/>
      <c r="D2" s="50"/>
      <c r="E2" s="50"/>
      <c r="F2" s="50"/>
      <c r="G2" s="50"/>
      <c r="H2" s="50"/>
    </row>
    <row r="3" spans="1:8">
      <c r="A3" s="1">
        <v>2</v>
      </c>
      <c r="B3" s="1" t="s">
        <v>2368</v>
      </c>
      <c r="C3" s="51">
        <v>960</v>
      </c>
      <c r="D3" s="51" t="s">
        <v>2569</v>
      </c>
      <c r="E3" s="50"/>
      <c r="F3" s="50"/>
      <c r="G3" s="50"/>
      <c r="H3" s="50"/>
    </row>
    <row r="4" spans="1:8">
      <c r="A4" s="1">
        <v>3</v>
      </c>
      <c r="B4" s="1" t="s">
        <v>2296</v>
      </c>
      <c r="C4" s="52"/>
      <c r="D4" s="52"/>
      <c r="E4" s="53"/>
      <c r="F4" s="54">
        <v>100</v>
      </c>
      <c r="G4" s="55" t="s">
        <v>2570</v>
      </c>
      <c r="H4" s="53"/>
    </row>
    <row r="5" spans="1:8">
      <c r="A5" s="1">
        <v>4</v>
      </c>
      <c r="B5" s="1" t="s">
        <v>2346</v>
      </c>
      <c r="C5" s="52"/>
      <c r="D5" s="52"/>
      <c r="E5" s="53"/>
      <c r="F5" s="53"/>
      <c r="G5" s="53"/>
      <c r="H5" s="53"/>
    </row>
    <row r="6" spans="1:8">
      <c r="A6" s="1">
        <v>5</v>
      </c>
      <c r="B6" s="1" t="s">
        <v>2384</v>
      </c>
      <c r="C6" s="52"/>
      <c r="D6" s="52"/>
      <c r="E6" s="53"/>
      <c r="F6" s="53"/>
      <c r="G6" s="53"/>
      <c r="H6" s="53"/>
    </row>
    <row r="7" spans="1:8">
      <c r="A7" s="1">
        <v>6</v>
      </c>
      <c r="B7" s="1" t="s">
        <v>2268</v>
      </c>
      <c r="C7" s="52"/>
      <c r="D7" s="52"/>
      <c r="E7" s="53"/>
      <c r="F7" s="53"/>
      <c r="G7" s="53"/>
      <c r="H7" s="53"/>
    </row>
    <row r="8" spans="1:8">
      <c r="A8" s="1">
        <v>7</v>
      </c>
      <c r="B8" s="1" t="s">
        <v>2268</v>
      </c>
      <c r="C8" s="52"/>
      <c r="D8" s="52"/>
      <c r="E8" s="53"/>
      <c r="F8" s="56"/>
      <c r="G8" s="53"/>
      <c r="H8" s="53"/>
    </row>
    <row r="9" spans="1:8">
      <c r="A9" s="1">
        <v>8</v>
      </c>
      <c r="B9" s="1" t="s">
        <v>2377</v>
      </c>
      <c r="C9" s="52"/>
      <c r="D9" s="52"/>
      <c r="E9" s="53"/>
      <c r="F9" s="53"/>
      <c r="G9" s="53"/>
      <c r="H9" s="53"/>
    </row>
    <row r="10" spans="1:8">
      <c r="A10" s="1">
        <v>9</v>
      </c>
      <c r="B10" s="1" t="s">
        <v>2554</v>
      </c>
      <c r="C10" s="52"/>
      <c r="D10" s="52"/>
      <c r="E10" s="53"/>
      <c r="F10" s="53"/>
      <c r="G10" s="53"/>
      <c r="H10" s="53"/>
    </row>
    <row r="11" spans="1:10">
      <c r="A11" s="1">
        <v>10</v>
      </c>
      <c r="B11" s="1" t="s">
        <v>2560</v>
      </c>
      <c r="C11" s="57"/>
      <c r="D11" s="45"/>
      <c r="E11" s="45"/>
      <c r="F11" s="57"/>
      <c r="G11" s="45"/>
      <c r="H11" s="45"/>
      <c r="J11" s="58"/>
    </row>
  </sheetData>
  <dataValidations count="1">
    <dataValidation type="list" allowBlank="1" showInputMessage="1" showErrorMessage="1" sqref="B2:B3">
      <formula1>应付供应商</formula1>
    </dataValidation>
  </dataValidation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workbookViewId="0">
      <selection activeCell="D27" sqref="D27"/>
    </sheetView>
  </sheetViews>
  <sheetFormatPr defaultColWidth="9" defaultRowHeight="15.75" outlineLevelCol="3"/>
  <cols>
    <col min="1" max="1" width="6.875" customWidth="1"/>
    <col min="2" max="2" width="5.875" customWidth="1"/>
    <col min="3" max="3" width="13.25" customWidth="1"/>
    <col min="4" max="4" width="28.75" customWidth="1"/>
  </cols>
  <sheetData>
    <row r="1" spans="1:4">
      <c r="A1" s="43" t="s">
        <v>515</v>
      </c>
      <c r="B1" s="43" t="s">
        <v>280</v>
      </c>
      <c r="C1" s="43" t="s">
        <v>254</v>
      </c>
      <c r="D1" s="43" t="s">
        <v>1429</v>
      </c>
    </row>
    <row r="2" spans="1:4">
      <c r="A2" s="44">
        <v>1</v>
      </c>
      <c r="B2" s="45" t="s">
        <v>451</v>
      </c>
      <c r="C2" s="46"/>
      <c r="D2" s="44"/>
    </row>
    <row r="3" spans="1:4">
      <c r="A3" s="44">
        <v>2</v>
      </c>
      <c r="B3" s="45" t="s">
        <v>2368</v>
      </c>
      <c r="C3" s="46"/>
      <c r="D3" s="44"/>
    </row>
    <row r="4" spans="1:4">
      <c r="A4" s="44">
        <v>3</v>
      </c>
      <c r="B4" s="45" t="s">
        <v>2296</v>
      </c>
      <c r="C4" s="46"/>
      <c r="D4" s="45"/>
    </row>
    <row r="5" spans="1:4">
      <c r="A5" s="44">
        <v>4</v>
      </c>
      <c r="B5" s="45" t="s">
        <v>2346</v>
      </c>
      <c r="C5" s="46"/>
      <c r="D5" s="45"/>
    </row>
    <row r="6" spans="1:4">
      <c r="A6" s="44">
        <v>5</v>
      </c>
      <c r="B6" s="45" t="s">
        <v>2384</v>
      </c>
      <c r="C6" s="46"/>
      <c r="D6" s="45"/>
    </row>
    <row r="7" spans="1:4">
      <c r="A7" s="44">
        <v>6</v>
      </c>
      <c r="B7" s="45" t="s">
        <v>2268</v>
      </c>
      <c r="C7" s="46"/>
      <c r="D7" s="45"/>
    </row>
    <row r="8" spans="1:4">
      <c r="A8" s="44">
        <v>7</v>
      </c>
      <c r="B8" s="45" t="s">
        <v>2268</v>
      </c>
      <c r="C8" s="46"/>
      <c r="D8" s="45"/>
    </row>
    <row r="9" spans="1:4">
      <c r="A9" s="44">
        <v>8</v>
      </c>
      <c r="B9" s="45" t="s">
        <v>2377</v>
      </c>
      <c r="C9" s="46"/>
      <c r="D9" s="45"/>
    </row>
    <row r="10" spans="1:4">
      <c r="A10" s="44">
        <v>9</v>
      </c>
      <c r="B10" s="45" t="s">
        <v>2554</v>
      </c>
      <c r="C10" s="46"/>
      <c r="D10" s="45"/>
    </row>
    <row r="11" spans="1:4">
      <c r="A11" s="44">
        <v>10</v>
      </c>
      <c r="B11" s="45" t="s">
        <v>2560</v>
      </c>
      <c r="C11" s="46"/>
      <c r="D11" s="46"/>
    </row>
  </sheetData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2"/>
  <sheetViews>
    <sheetView workbookViewId="0">
      <selection activeCell="AJ4" sqref="AJ4"/>
    </sheetView>
  </sheetViews>
  <sheetFormatPr defaultColWidth="9" defaultRowHeight="12"/>
  <cols>
    <col min="1" max="1" width="6.625" style="27" customWidth="1"/>
    <col min="2" max="2" width="9.125" style="27" customWidth="1"/>
    <col min="3" max="11" width="2.5" style="27" customWidth="1"/>
    <col min="12" max="33" width="3.375" style="27" customWidth="1"/>
    <col min="34" max="34" width="4.375" style="27" customWidth="1"/>
    <col min="35" max="35" width="7.5" style="27" customWidth="1"/>
    <col min="36" max="36" width="8.375" style="27" customWidth="1"/>
    <col min="37" max="37" width="12.9333333333333" style="27" customWidth="1"/>
    <col min="38" max="38" width="12.625" style="27"/>
    <col min="39" max="16384" width="9" style="27"/>
  </cols>
  <sheetData>
    <row r="1" spans="1:37">
      <c r="A1" s="30" t="s">
        <v>280</v>
      </c>
      <c r="B1" s="30" t="s">
        <v>2571</v>
      </c>
      <c r="C1" s="31" t="s">
        <v>2572</v>
      </c>
      <c r="D1" s="31" t="s">
        <v>2573</v>
      </c>
      <c r="E1" s="31" t="s">
        <v>2574</v>
      </c>
      <c r="F1" s="31" t="s">
        <v>2421</v>
      </c>
      <c r="G1" s="31" t="s">
        <v>2575</v>
      </c>
      <c r="H1" s="31" t="s">
        <v>2576</v>
      </c>
      <c r="I1" s="31" t="s">
        <v>2577</v>
      </c>
      <c r="J1" s="31" t="s">
        <v>2572</v>
      </c>
      <c r="K1" s="31" t="s">
        <v>2573</v>
      </c>
      <c r="L1" s="31" t="s">
        <v>2574</v>
      </c>
      <c r="M1" s="31" t="s">
        <v>2421</v>
      </c>
      <c r="N1" s="31" t="s">
        <v>2575</v>
      </c>
      <c r="O1" s="31" t="s">
        <v>2576</v>
      </c>
      <c r="P1" s="31" t="s">
        <v>2577</v>
      </c>
      <c r="Q1" s="31" t="s">
        <v>2572</v>
      </c>
      <c r="R1" s="31" t="s">
        <v>2573</v>
      </c>
      <c r="S1" s="31" t="s">
        <v>2574</v>
      </c>
      <c r="T1" s="31" t="s">
        <v>2421</v>
      </c>
      <c r="U1" s="31" t="s">
        <v>2575</v>
      </c>
      <c r="V1" s="31" t="s">
        <v>2576</v>
      </c>
      <c r="W1" s="31" t="s">
        <v>2577</v>
      </c>
      <c r="X1" s="31" t="s">
        <v>2572</v>
      </c>
      <c r="Y1" s="31" t="s">
        <v>2573</v>
      </c>
      <c r="Z1" s="31" t="s">
        <v>2574</v>
      </c>
      <c r="AA1" s="31" t="s">
        <v>2421</v>
      </c>
      <c r="AB1" s="31" t="s">
        <v>2575</v>
      </c>
      <c r="AC1" s="31" t="s">
        <v>2576</v>
      </c>
      <c r="AD1" s="31" t="s">
        <v>2577</v>
      </c>
      <c r="AE1" s="31" t="s">
        <v>2572</v>
      </c>
      <c r="AF1" s="31" t="s">
        <v>2573</v>
      </c>
      <c r="AG1" s="31" t="s">
        <v>2574</v>
      </c>
      <c r="AH1" s="30" t="s">
        <v>221</v>
      </c>
      <c r="AI1" s="30" t="s">
        <v>2578</v>
      </c>
      <c r="AJ1" s="30" t="s">
        <v>254</v>
      </c>
      <c r="AK1" s="30" t="s">
        <v>1429</v>
      </c>
    </row>
    <row r="2" spans="1:37">
      <c r="A2" s="30"/>
      <c r="B2" s="30"/>
      <c r="C2" s="30">
        <v>1</v>
      </c>
      <c r="D2" s="30">
        <v>2</v>
      </c>
      <c r="E2" s="30">
        <v>3</v>
      </c>
      <c r="F2" s="30">
        <v>4</v>
      </c>
      <c r="G2" s="30">
        <v>5</v>
      </c>
      <c r="H2" s="30">
        <v>6</v>
      </c>
      <c r="I2" s="30">
        <v>7</v>
      </c>
      <c r="J2" s="30">
        <v>8</v>
      </c>
      <c r="K2" s="30">
        <v>9</v>
      </c>
      <c r="L2" s="30">
        <v>10</v>
      </c>
      <c r="M2" s="30">
        <v>11</v>
      </c>
      <c r="N2" s="30">
        <v>12</v>
      </c>
      <c r="O2" s="30">
        <v>13</v>
      </c>
      <c r="P2" s="30">
        <v>14</v>
      </c>
      <c r="Q2" s="30">
        <v>15</v>
      </c>
      <c r="R2" s="30">
        <v>16</v>
      </c>
      <c r="S2" s="30">
        <v>17</v>
      </c>
      <c r="T2" s="30">
        <v>18</v>
      </c>
      <c r="U2" s="30">
        <v>19</v>
      </c>
      <c r="V2" s="30">
        <v>20</v>
      </c>
      <c r="W2" s="30">
        <v>21</v>
      </c>
      <c r="X2" s="30">
        <v>22</v>
      </c>
      <c r="Y2" s="30">
        <v>23</v>
      </c>
      <c r="Z2" s="30">
        <v>24</v>
      </c>
      <c r="AA2" s="30">
        <v>25</v>
      </c>
      <c r="AB2" s="30">
        <v>26</v>
      </c>
      <c r="AC2" s="30">
        <v>27</v>
      </c>
      <c r="AD2" s="30">
        <v>28</v>
      </c>
      <c r="AE2" s="30">
        <v>29</v>
      </c>
      <c r="AF2" s="30">
        <v>30</v>
      </c>
      <c r="AG2" s="30">
        <v>31</v>
      </c>
      <c r="AH2" s="30"/>
      <c r="AI2" s="30"/>
      <c r="AJ2" s="30"/>
      <c r="AK2" s="30"/>
    </row>
    <row r="3" s="27" customFormat="1" ht="31" customHeight="1" spans="1:37">
      <c r="A3" s="32" t="s">
        <v>451</v>
      </c>
      <c r="B3" s="33" t="s">
        <v>2579</v>
      </c>
      <c r="C3" s="34" t="s">
        <v>2580</v>
      </c>
      <c r="D3" s="34" t="s">
        <v>2580</v>
      </c>
      <c r="E3" s="34"/>
      <c r="F3" s="34"/>
      <c r="G3" s="34" t="s">
        <v>2580</v>
      </c>
      <c r="H3" s="34" t="s">
        <v>2580</v>
      </c>
      <c r="I3" s="34" t="s">
        <v>2580</v>
      </c>
      <c r="J3" s="34" t="s">
        <v>2580</v>
      </c>
      <c r="K3" s="34" t="s">
        <v>2580</v>
      </c>
      <c r="L3" s="34"/>
      <c r="M3" s="34"/>
      <c r="N3" s="34" t="s">
        <v>2580</v>
      </c>
      <c r="O3" s="34" t="s">
        <v>2580</v>
      </c>
      <c r="P3" s="34" t="s">
        <v>2580</v>
      </c>
      <c r="Q3" s="34" t="s">
        <v>2580</v>
      </c>
      <c r="R3" s="34" t="s">
        <v>2580</v>
      </c>
      <c r="S3" s="34"/>
      <c r="T3" s="34"/>
      <c r="U3" s="34" t="s">
        <v>2580</v>
      </c>
      <c r="V3" s="34" t="s">
        <v>2580</v>
      </c>
      <c r="W3" s="34" t="s">
        <v>2580</v>
      </c>
      <c r="X3" s="34" t="s">
        <v>2580</v>
      </c>
      <c r="Y3" s="34" t="s">
        <v>2580</v>
      </c>
      <c r="Z3" s="34"/>
      <c r="AA3" s="34"/>
      <c r="AB3" s="34" t="s">
        <v>2580</v>
      </c>
      <c r="AC3" s="34" t="s">
        <v>2580</v>
      </c>
      <c r="AD3" s="34" t="s">
        <v>2580</v>
      </c>
      <c r="AE3" s="34" t="s">
        <v>2580</v>
      </c>
      <c r="AF3" s="34" t="s">
        <v>2580</v>
      </c>
      <c r="AG3" s="34"/>
      <c r="AH3" s="34">
        <v>22</v>
      </c>
      <c r="AI3" s="30"/>
      <c r="AJ3" s="30"/>
      <c r="AK3" s="30"/>
    </row>
    <row r="4" s="27" customFormat="1" ht="26" customHeight="1" spans="1:37">
      <c r="A4" s="32" t="s">
        <v>2368</v>
      </c>
      <c r="B4" s="33" t="s">
        <v>2581</v>
      </c>
      <c r="C4" s="34" t="s">
        <v>2582</v>
      </c>
      <c r="D4" s="34" t="s">
        <v>2582</v>
      </c>
      <c r="E4" s="34" t="s">
        <v>2582</v>
      </c>
      <c r="F4" s="34" t="s">
        <v>2582</v>
      </c>
      <c r="G4" s="34" t="s">
        <v>2582</v>
      </c>
      <c r="H4" s="34" t="s">
        <v>2582</v>
      </c>
      <c r="I4" s="34" t="s">
        <v>2582</v>
      </c>
      <c r="J4" s="34" t="s">
        <v>2582</v>
      </c>
      <c r="K4" s="34" t="s">
        <v>2582</v>
      </c>
      <c r="L4" s="34" t="s">
        <v>2582</v>
      </c>
      <c r="M4" s="34" t="s">
        <v>2582</v>
      </c>
      <c r="N4" s="34" t="s">
        <v>2582</v>
      </c>
      <c r="O4" s="34" t="s">
        <v>2582</v>
      </c>
      <c r="P4" s="34" t="s">
        <v>2582</v>
      </c>
      <c r="Q4" s="34" t="s">
        <v>2582</v>
      </c>
      <c r="R4" s="34" t="s">
        <v>2582</v>
      </c>
      <c r="S4" s="34" t="s">
        <v>2582</v>
      </c>
      <c r="T4" s="34" t="s">
        <v>2582</v>
      </c>
      <c r="U4" s="34" t="s">
        <v>2582</v>
      </c>
      <c r="V4" s="34" t="s">
        <v>2582</v>
      </c>
      <c r="W4" s="34" t="s">
        <v>2582</v>
      </c>
      <c r="X4" s="34" t="s">
        <v>2582</v>
      </c>
      <c r="Y4" s="34" t="s">
        <v>2582</v>
      </c>
      <c r="Z4" s="34" t="s">
        <v>2582</v>
      </c>
      <c r="AA4" s="34" t="s">
        <v>2582</v>
      </c>
      <c r="AB4" s="34" t="s">
        <v>2582</v>
      </c>
      <c r="AC4" s="34" t="s">
        <v>2582</v>
      </c>
      <c r="AD4" s="34" t="s">
        <v>2582</v>
      </c>
      <c r="AE4" s="34" t="s">
        <v>2582</v>
      </c>
      <c r="AF4" s="34" t="s">
        <v>2582</v>
      </c>
      <c r="AG4" s="34" t="s">
        <v>2582</v>
      </c>
      <c r="AH4" s="34">
        <v>31</v>
      </c>
      <c r="AI4" s="30"/>
      <c r="AJ4" s="37">
        <f>5500</f>
        <v>5500</v>
      </c>
      <c r="AK4" s="37"/>
    </row>
    <row r="5" s="27" customFormat="1" ht="41" customHeight="1" spans="1:37">
      <c r="A5" s="32" t="s">
        <v>2296</v>
      </c>
      <c r="B5" s="33" t="s">
        <v>2583</v>
      </c>
      <c r="C5" s="34" t="s">
        <v>2582</v>
      </c>
      <c r="D5" s="34" t="s">
        <v>2582</v>
      </c>
      <c r="E5" s="34" t="s">
        <v>2582</v>
      </c>
      <c r="F5" s="34" t="s">
        <v>2582</v>
      </c>
      <c r="G5" s="34" t="s">
        <v>2582</v>
      </c>
      <c r="H5" s="34" t="s">
        <v>2582</v>
      </c>
      <c r="I5" s="34" t="s">
        <v>2582</v>
      </c>
      <c r="J5" s="34" t="s">
        <v>2582</v>
      </c>
      <c r="K5" s="34" t="s">
        <v>2582</v>
      </c>
      <c r="L5" s="34"/>
      <c r="M5" s="34"/>
      <c r="N5" s="34" t="s">
        <v>2582</v>
      </c>
      <c r="O5" s="34" t="s">
        <v>2582</v>
      </c>
      <c r="P5" s="34" t="s">
        <v>2582</v>
      </c>
      <c r="Q5" s="34" t="s">
        <v>2582</v>
      </c>
      <c r="R5" s="34" t="s">
        <v>2582</v>
      </c>
      <c r="S5" s="34" t="s">
        <v>2582</v>
      </c>
      <c r="T5" s="34" t="s">
        <v>2582</v>
      </c>
      <c r="U5" s="34" t="s">
        <v>2582</v>
      </c>
      <c r="V5" s="34" t="s">
        <v>2582</v>
      </c>
      <c r="W5" s="34" t="s">
        <v>2582</v>
      </c>
      <c r="X5" s="34" t="s">
        <v>2582</v>
      </c>
      <c r="Y5" s="34" t="s">
        <v>2582</v>
      </c>
      <c r="Z5" s="34"/>
      <c r="AA5" s="34"/>
      <c r="AB5" s="34" t="s">
        <v>2582</v>
      </c>
      <c r="AC5" s="34" t="s">
        <v>2582</v>
      </c>
      <c r="AD5" s="34" t="s">
        <v>2582</v>
      </c>
      <c r="AE5" s="34" t="s">
        <v>2582</v>
      </c>
      <c r="AF5" s="34" t="s">
        <v>2582</v>
      </c>
      <c r="AG5" s="34" t="s">
        <v>2582</v>
      </c>
      <c r="AH5" s="32">
        <v>27</v>
      </c>
      <c r="AI5" s="38"/>
      <c r="AJ5" s="37">
        <f>6000</f>
        <v>6000</v>
      </c>
      <c r="AK5" s="37"/>
    </row>
    <row r="6" s="27" customFormat="1" ht="31" customHeight="1" spans="1:37">
      <c r="A6" s="32" t="s">
        <v>2346</v>
      </c>
      <c r="B6" s="33" t="s">
        <v>2583</v>
      </c>
      <c r="C6" s="34" t="s">
        <v>2582</v>
      </c>
      <c r="D6" s="34" t="s">
        <v>2582</v>
      </c>
      <c r="E6" s="34"/>
      <c r="F6" s="34"/>
      <c r="G6" s="34" t="s">
        <v>2582</v>
      </c>
      <c r="H6" s="34" t="s">
        <v>2582</v>
      </c>
      <c r="I6" s="34" t="s">
        <v>2582</v>
      </c>
      <c r="J6" s="34" t="s">
        <v>2582</v>
      </c>
      <c r="K6" s="34" t="s">
        <v>2582</v>
      </c>
      <c r="L6" s="34" t="s">
        <v>2582</v>
      </c>
      <c r="M6" s="34" t="s">
        <v>2582</v>
      </c>
      <c r="N6" s="34" t="s">
        <v>2582</v>
      </c>
      <c r="O6" s="34" t="s">
        <v>2582</v>
      </c>
      <c r="P6" s="34" t="s">
        <v>2582</v>
      </c>
      <c r="Q6" s="34" t="s">
        <v>2582</v>
      </c>
      <c r="R6" s="34" t="s">
        <v>2582</v>
      </c>
      <c r="S6" s="34"/>
      <c r="T6" s="34"/>
      <c r="U6" s="34" t="s">
        <v>2582</v>
      </c>
      <c r="V6" s="34" t="s">
        <v>2582</v>
      </c>
      <c r="W6" s="34" t="s">
        <v>2582</v>
      </c>
      <c r="X6" s="34" t="s">
        <v>2582</v>
      </c>
      <c r="Y6" s="34" t="s">
        <v>2582</v>
      </c>
      <c r="Z6" s="34" t="s">
        <v>2582</v>
      </c>
      <c r="AA6" s="34" t="s">
        <v>2582</v>
      </c>
      <c r="AB6" s="34" t="s">
        <v>2582</v>
      </c>
      <c r="AC6" s="34" t="s">
        <v>2582</v>
      </c>
      <c r="AD6" s="34" t="s">
        <v>2582</v>
      </c>
      <c r="AE6" s="34" t="s">
        <v>2582</v>
      </c>
      <c r="AF6" s="34" t="s">
        <v>2582</v>
      </c>
      <c r="AG6" s="34"/>
      <c r="AH6" s="32">
        <v>27</v>
      </c>
      <c r="AI6" s="38"/>
      <c r="AJ6" s="37">
        <v>6000</v>
      </c>
      <c r="AK6" s="38"/>
    </row>
    <row r="7" s="27" customFormat="1" ht="44" customHeight="1" spans="1:37">
      <c r="A7" s="32" t="s">
        <v>2384</v>
      </c>
      <c r="B7" s="33" t="s">
        <v>2583</v>
      </c>
      <c r="C7" s="34" t="s">
        <v>2584</v>
      </c>
      <c r="D7" s="34"/>
      <c r="E7" s="34" t="s">
        <v>2584</v>
      </c>
      <c r="F7" s="34"/>
      <c r="G7" s="34" t="s">
        <v>2584</v>
      </c>
      <c r="H7" s="34"/>
      <c r="I7" s="34" t="s">
        <v>2584</v>
      </c>
      <c r="J7" s="34"/>
      <c r="K7" s="34" t="s">
        <v>2584</v>
      </c>
      <c r="L7" s="34"/>
      <c r="M7" s="34" t="s">
        <v>2584</v>
      </c>
      <c r="N7" s="34"/>
      <c r="O7" s="34" t="s">
        <v>2584</v>
      </c>
      <c r="P7" s="34"/>
      <c r="Q7" s="34" t="s">
        <v>2584</v>
      </c>
      <c r="R7" s="34"/>
      <c r="S7" s="34" t="s">
        <v>2584</v>
      </c>
      <c r="T7" s="34"/>
      <c r="U7" s="34" t="s">
        <v>2584</v>
      </c>
      <c r="V7" s="34"/>
      <c r="W7" s="34" t="s">
        <v>2584</v>
      </c>
      <c r="X7" s="34"/>
      <c r="Y7" s="34" t="s">
        <v>2584</v>
      </c>
      <c r="Z7" s="34"/>
      <c r="AA7" s="34" t="s">
        <v>2584</v>
      </c>
      <c r="AB7" s="34"/>
      <c r="AC7" s="34" t="s">
        <v>2584</v>
      </c>
      <c r="AD7" s="34"/>
      <c r="AE7" s="34" t="s">
        <v>2584</v>
      </c>
      <c r="AF7" s="34"/>
      <c r="AG7" s="34" t="s">
        <v>2584</v>
      </c>
      <c r="AH7" s="38">
        <v>16</v>
      </c>
      <c r="AI7" s="37">
        <v>360</v>
      </c>
      <c r="AJ7" s="39">
        <f>AI7*AH7</f>
        <v>5760</v>
      </c>
      <c r="AK7" s="38"/>
    </row>
    <row r="8" s="27" customFormat="1" ht="47" customHeight="1" spans="1:37">
      <c r="A8" s="32" t="s">
        <v>2268</v>
      </c>
      <c r="B8" s="33" t="s">
        <v>2585</v>
      </c>
      <c r="C8" s="34" t="s">
        <v>2584</v>
      </c>
      <c r="D8" s="34" t="s">
        <v>2584</v>
      </c>
      <c r="E8" s="34"/>
      <c r="F8" s="34"/>
      <c r="G8" s="34" t="s">
        <v>2584</v>
      </c>
      <c r="H8" s="34" t="s">
        <v>2584</v>
      </c>
      <c r="I8" s="34"/>
      <c r="J8" s="34" t="s">
        <v>2584</v>
      </c>
      <c r="K8" s="34"/>
      <c r="L8" s="34"/>
      <c r="M8" s="34" t="s">
        <v>2584</v>
      </c>
      <c r="N8" s="34"/>
      <c r="O8" s="34"/>
      <c r="P8" s="34" t="s">
        <v>2584</v>
      </c>
      <c r="Q8" s="34"/>
      <c r="R8" s="34"/>
      <c r="S8" s="34" t="s">
        <v>2584</v>
      </c>
      <c r="T8" s="34"/>
      <c r="U8" s="34"/>
      <c r="W8" s="34"/>
      <c r="X8" s="34" t="s">
        <v>2584</v>
      </c>
      <c r="Z8" s="34"/>
      <c r="AA8" s="34"/>
      <c r="AB8" s="34" t="s">
        <v>2584</v>
      </c>
      <c r="AC8" s="34"/>
      <c r="AD8" s="34"/>
      <c r="AE8" s="34" t="s">
        <v>2584</v>
      </c>
      <c r="AF8" s="34"/>
      <c r="AG8" s="34"/>
      <c r="AH8" s="33">
        <v>11</v>
      </c>
      <c r="AI8" s="37">
        <v>360</v>
      </c>
      <c r="AJ8" s="39">
        <f>AI8*AH8</f>
        <v>3960</v>
      </c>
      <c r="AK8" s="38" t="s">
        <v>2586</v>
      </c>
    </row>
    <row r="9" ht="49" customHeight="1" spans="1:37">
      <c r="A9" s="32" t="s">
        <v>2268</v>
      </c>
      <c r="B9" s="32" t="s">
        <v>2587</v>
      </c>
      <c r="C9" s="35"/>
      <c r="D9" s="35"/>
      <c r="E9" s="34" t="s">
        <v>2588</v>
      </c>
      <c r="F9" s="34" t="s">
        <v>2588</v>
      </c>
      <c r="G9" s="34"/>
      <c r="H9" s="34"/>
      <c r="I9" s="34" t="s">
        <v>2588</v>
      </c>
      <c r="J9" s="34"/>
      <c r="K9" s="34" t="s">
        <v>2588</v>
      </c>
      <c r="L9" s="34" t="s">
        <v>2588</v>
      </c>
      <c r="M9" s="34"/>
      <c r="N9" s="34" t="s">
        <v>2588</v>
      </c>
      <c r="O9" s="34" t="s">
        <v>2588</v>
      </c>
      <c r="P9" s="34"/>
      <c r="Q9" s="34" t="s">
        <v>2588</v>
      </c>
      <c r="R9" s="34" t="s">
        <v>2588</v>
      </c>
      <c r="S9" s="34"/>
      <c r="T9" s="34" t="s">
        <v>2588</v>
      </c>
      <c r="U9" s="34" t="s">
        <v>2588</v>
      </c>
      <c r="V9" s="34"/>
      <c r="W9" s="34" t="s">
        <v>2588</v>
      </c>
      <c r="X9" s="34" t="s">
        <v>2588</v>
      </c>
      <c r="Y9" s="34"/>
      <c r="Z9" s="34" t="s">
        <v>2588</v>
      </c>
      <c r="AA9" s="34" t="s">
        <v>2588</v>
      </c>
      <c r="AB9" s="34"/>
      <c r="AC9" s="34" t="s">
        <v>2588</v>
      </c>
      <c r="AD9" s="34" t="s">
        <v>2588</v>
      </c>
      <c r="AE9" s="34"/>
      <c r="AF9" s="34" t="s">
        <v>2588</v>
      </c>
      <c r="AG9" s="34" t="s">
        <v>2588</v>
      </c>
      <c r="AH9" s="38">
        <v>19</v>
      </c>
      <c r="AI9" s="37">
        <v>180</v>
      </c>
      <c r="AJ9" s="37">
        <f>AI9*AH9</f>
        <v>3420</v>
      </c>
      <c r="AK9" s="38" t="s">
        <v>2589</v>
      </c>
    </row>
    <row r="10" s="27" customFormat="1" ht="24" spans="1:37">
      <c r="A10" s="32" t="s">
        <v>2377</v>
      </c>
      <c r="B10" s="33" t="s">
        <v>604</v>
      </c>
      <c r="C10" s="33" t="s">
        <v>2582</v>
      </c>
      <c r="D10" s="33" t="s">
        <v>2582</v>
      </c>
      <c r="E10" s="33" t="s">
        <v>2582</v>
      </c>
      <c r="F10" s="33"/>
      <c r="G10" s="33" t="s">
        <v>2582</v>
      </c>
      <c r="H10" s="33" t="s">
        <v>2582</v>
      </c>
      <c r="I10" s="33" t="s">
        <v>2582</v>
      </c>
      <c r="J10" s="33" t="s">
        <v>2582</v>
      </c>
      <c r="K10" s="33" t="s">
        <v>2582</v>
      </c>
      <c r="L10" s="33" t="s">
        <v>2582</v>
      </c>
      <c r="M10" s="33"/>
      <c r="N10" s="33" t="s">
        <v>2582</v>
      </c>
      <c r="O10" s="33" t="s">
        <v>2582</v>
      </c>
      <c r="P10" s="33" t="s">
        <v>2582</v>
      </c>
      <c r="Q10" s="33" t="s">
        <v>2582</v>
      </c>
      <c r="R10" s="33" t="s">
        <v>2582</v>
      </c>
      <c r="S10" s="33" t="s">
        <v>2582</v>
      </c>
      <c r="T10" s="33"/>
      <c r="U10" s="33" t="s">
        <v>2582</v>
      </c>
      <c r="V10" s="33" t="s">
        <v>2582</v>
      </c>
      <c r="W10" s="33" t="s">
        <v>2582</v>
      </c>
      <c r="X10" s="33" t="s">
        <v>2582</v>
      </c>
      <c r="Y10" s="33" t="s">
        <v>2582</v>
      </c>
      <c r="Z10" s="33" t="s">
        <v>2582</v>
      </c>
      <c r="AA10" s="33"/>
      <c r="AB10" s="33" t="s">
        <v>2582</v>
      </c>
      <c r="AC10" s="33" t="s">
        <v>2582</v>
      </c>
      <c r="AD10" s="33" t="s">
        <v>2582</v>
      </c>
      <c r="AE10" s="33" t="s">
        <v>2582</v>
      </c>
      <c r="AF10" s="33" t="s">
        <v>2582</v>
      </c>
      <c r="AG10" s="33" t="s">
        <v>2582</v>
      </c>
      <c r="AH10" s="38">
        <v>27</v>
      </c>
      <c r="AI10" s="38"/>
      <c r="AJ10" s="37">
        <f>5000+719.21</f>
        <v>5719.21</v>
      </c>
      <c r="AK10" s="38"/>
    </row>
    <row r="11" s="28" customFormat="1" ht="53" customHeight="1" spans="1:40">
      <c r="A11" s="32" t="s">
        <v>2554</v>
      </c>
      <c r="B11" s="33" t="s">
        <v>2590</v>
      </c>
      <c r="C11" s="33"/>
      <c r="D11" s="33"/>
      <c r="E11" s="33"/>
      <c r="F11" s="33" t="s">
        <v>2584</v>
      </c>
      <c r="G11" s="33" t="s">
        <v>2584</v>
      </c>
      <c r="H11" s="33" t="s">
        <v>2584</v>
      </c>
      <c r="I11" s="33"/>
      <c r="J11" s="33"/>
      <c r="K11" s="33"/>
      <c r="L11" s="33" t="s">
        <v>2584</v>
      </c>
      <c r="M11" s="33" t="s">
        <v>2584</v>
      </c>
      <c r="N11" s="33" t="s">
        <v>2584</v>
      </c>
      <c r="O11" s="33"/>
      <c r="P11" s="33"/>
      <c r="Q11" s="33"/>
      <c r="R11" s="33" t="s">
        <v>2584</v>
      </c>
      <c r="S11" s="33" t="s">
        <v>2584</v>
      </c>
      <c r="T11" s="33" t="s">
        <v>2584</v>
      </c>
      <c r="U11" s="33"/>
      <c r="V11" s="33"/>
      <c r="W11" s="33"/>
      <c r="X11" s="33" t="s">
        <v>2584</v>
      </c>
      <c r="Y11" s="33" t="s">
        <v>2584</v>
      </c>
      <c r="Z11" s="33" t="s">
        <v>2584</v>
      </c>
      <c r="AA11" s="33"/>
      <c r="AB11" s="33"/>
      <c r="AC11" s="33"/>
      <c r="AD11" s="33" t="s">
        <v>2584</v>
      </c>
      <c r="AE11" s="33" t="s">
        <v>2584</v>
      </c>
      <c r="AF11" s="33" t="s">
        <v>2584</v>
      </c>
      <c r="AG11" s="33" t="s">
        <v>2584</v>
      </c>
      <c r="AH11" s="40">
        <v>16</v>
      </c>
      <c r="AI11" s="38"/>
      <c r="AJ11" s="37">
        <v>5000</v>
      </c>
      <c r="AK11" s="38"/>
      <c r="AN11" s="27"/>
    </row>
    <row r="12" s="29" customFormat="1" ht="15.75" spans="1:40">
      <c r="A12" s="32" t="s">
        <v>2560</v>
      </c>
      <c r="B12" s="36" t="s">
        <v>290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41">
        <v>4000</v>
      </c>
      <c r="AK12" s="34" t="s">
        <v>2591</v>
      </c>
      <c r="AN12" s="42"/>
    </row>
  </sheetData>
  <mergeCells count="6">
    <mergeCell ref="A1:A2"/>
    <mergeCell ref="B1:B2"/>
    <mergeCell ref="AH1:AH2"/>
    <mergeCell ref="AI1:AI2"/>
    <mergeCell ref="AJ1:AJ2"/>
    <mergeCell ref="AK1:AK2"/>
  </mergeCells>
  <dataValidations count="1">
    <dataValidation type="list" allowBlank="1" showInputMessage="1" showErrorMessage="1" sqref="A12:B12">
      <formula1>应付供应商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zoomScale="115" zoomScaleNormal="115" workbookViewId="0">
      <selection activeCell="E18" sqref="E18"/>
    </sheetView>
  </sheetViews>
  <sheetFormatPr defaultColWidth="9" defaultRowHeight="15.75" outlineLevelCol="6"/>
  <cols>
    <col min="1" max="4" width="9" style="16"/>
    <col min="5" max="5" width="9.25" style="16"/>
    <col min="6" max="16384" width="9" style="16"/>
  </cols>
  <sheetData>
    <row r="1" spans="1:7">
      <c r="A1" s="4" t="s">
        <v>2592</v>
      </c>
      <c r="B1" s="26" t="s">
        <v>280</v>
      </c>
      <c r="C1" s="26" t="s">
        <v>2593</v>
      </c>
      <c r="D1" s="26" t="s">
        <v>31</v>
      </c>
      <c r="E1" s="26" t="s">
        <v>2486</v>
      </c>
      <c r="F1" s="26" t="s">
        <v>2594</v>
      </c>
      <c r="G1" s="26" t="s">
        <v>2595</v>
      </c>
    </row>
    <row r="2" spans="1:7">
      <c r="A2" s="6">
        <v>202108</v>
      </c>
      <c r="B2" s="7" t="s">
        <v>2377</v>
      </c>
      <c r="C2" s="6" t="s">
        <v>2596</v>
      </c>
      <c r="D2" s="6" t="s">
        <v>361</v>
      </c>
      <c r="E2" s="8">
        <v>44409</v>
      </c>
      <c r="F2" s="6" t="s">
        <v>2597</v>
      </c>
      <c r="G2" s="6" t="s">
        <v>356</v>
      </c>
    </row>
    <row r="3" spans="1:7">
      <c r="A3" s="6">
        <v>202305</v>
      </c>
      <c r="B3" s="7" t="s">
        <v>2296</v>
      </c>
      <c r="C3" s="6" t="s">
        <v>2598</v>
      </c>
      <c r="D3" s="6" t="s">
        <v>361</v>
      </c>
      <c r="E3" s="8">
        <v>45047</v>
      </c>
      <c r="F3" s="6" t="s">
        <v>2597</v>
      </c>
      <c r="G3" s="6" t="s">
        <v>356</v>
      </c>
    </row>
    <row r="4" spans="1:7">
      <c r="A4" s="6">
        <v>202305</v>
      </c>
      <c r="B4" s="7" t="s">
        <v>2346</v>
      </c>
      <c r="C4" s="6" t="s">
        <v>2599</v>
      </c>
      <c r="D4" s="6" t="s">
        <v>361</v>
      </c>
      <c r="E4" s="8">
        <v>45047</v>
      </c>
      <c r="F4" s="6" t="s">
        <v>2597</v>
      </c>
      <c r="G4" s="6" t="s">
        <v>356</v>
      </c>
    </row>
    <row r="5" spans="1:7">
      <c r="A5" s="6">
        <v>202305</v>
      </c>
      <c r="B5" s="7" t="s">
        <v>2384</v>
      </c>
      <c r="C5" s="6" t="s">
        <v>2596</v>
      </c>
      <c r="D5" s="6" t="s">
        <v>361</v>
      </c>
      <c r="E5" s="8">
        <v>45047</v>
      </c>
      <c r="F5" s="6" t="s">
        <v>2597</v>
      </c>
      <c r="G5" s="6" t="s">
        <v>356</v>
      </c>
    </row>
    <row r="6" spans="1:7">
      <c r="A6" s="6">
        <v>202305</v>
      </c>
      <c r="B6" s="7" t="s">
        <v>2305</v>
      </c>
      <c r="C6" s="6" t="s">
        <v>2596</v>
      </c>
      <c r="D6" s="6" t="s">
        <v>361</v>
      </c>
      <c r="E6" s="8">
        <v>45047</v>
      </c>
      <c r="F6" s="6" t="s">
        <v>2597</v>
      </c>
      <c r="G6" s="6" t="s">
        <v>356</v>
      </c>
    </row>
    <row r="7" spans="1:7">
      <c r="A7" s="6">
        <v>202305</v>
      </c>
      <c r="B7" s="7" t="s">
        <v>2268</v>
      </c>
      <c r="C7" s="6" t="s">
        <v>2596</v>
      </c>
      <c r="D7" s="6" t="s">
        <v>361</v>
      </c>
      <c r="E7" s="8">
        <v>45047</v>
      </c>
      <c r="F7" s="6" t="s">
        <v>2597</v>
      </c>
      <c r="G7" s="6" t="s">
        <v>356</v>
      </c>
    </row>
    <row r="8" spans="1:7">
      <c r="A8" s="6">
        <v>202307</v>
      </c>
      <c r="B8" s="6" t="s">
        <v>2554</v>
      </c>
      <c r="C8" s="6" t="s">
        <v>2600</v>
      </c>
      <c r="D8" s="6" t="s">
        <v>361</v>
      </c>
      <c r="E8" s="8">
        <v>45129</v>
      </c>
      <c r="F8" s="6" t="s">
        <v>2597</v>
      </c>
      <c r="G8" s="6" t="s">
        <v>356</v>
      </c>
    </row>
    <row r="9" spans="1:7">
      <c r="A9" s="6">
        <v>202308</v>
      </c>
      <c r="B9" s="6" t="s">
        <v>2601</v>
      </c>
      <c r="C9" s="6" t="s">
        <v>2596</v>
      </c>
      <c r="D9" s="6" t="s">
        <v>361</v>
      </c>
      <c r="E9" s="8">
        <v>45139</v>
      </c>
      <c r="F9" s="6" t="s">
        <v>2602</v>
      </c>
      <c r="G9" s="6" t="s">
        <v>356</v>
      </c>
    </row>
    <row r="10" spans="1:7">
      <c r="A10" s="6">
        <v>202305</v>
      </c>
      <c r="B10" s="7" t="s">
        <v>2319</v>
      </c>
      <c r="C10" s="6" t="s">
        <v>2596</v>
      </c>
      <c r="D10" s="6" t="s">
        <v>361</v>
      </c>
      <c r="E10" s="8">
        <v>45170</v>
      </c>
      <c r="F10" s="6" t="s">
        <v>2597</v>
      </c>
      <c r="G10" s="6" t="s">
        <v>356</v>
      </c>
    </row>
    <row r="11" spans="1:7">
      <c r="A11" s="6">
        <v>202403</v>
      </c>
      <c r="B11" s="7" t="s">
        <v>2560</v>
      </c>
      <c r="C11" s="7" t="s">
        <v>2603</v>
      </c>
      <c r="D11" s="7" t="s">
        <v>290</v>
      </c>
      <c r="E11" s="8">
        <v>45352</v>
      </c>
      <c r="F11" s="7" t="s">
        <v>2602</v>
      </c>
      <c r="G11" s="7" t="s">
        <v>356</v>
      </c>
    </row>
    <row r="12" spans="1:7">
      <c r="A12" s="6">
        <v>202405</v>
      </c>
      <c r="B12" s="7" t="s">
        <v>451</v>
      </c>
      <c r="C12" s="7" t="s">
        <v>2604</v>
      </c>
      <c r="D12" s="7" t="s">
        <v>361</v>
      </c>
      <c r="E12" s="8">
        <v>45413</v>
      </c>
      <c r="F12" s="7" t="s">
        <v>2597</v>
      </c>
      <c r="G12" s="7" t="s">
        <v>356</v>
      </c>
    </row>
    <row r="13" spans="1:7">
      <c r="A13" s="6">
        <v>202405</v>
      </c>
      <c r="B13" s="7" t="s">
        <v>2368</v>
      </c>
      <c r="C13" s="7" t="s">
        <v>2596</v>
      </c>
      <c r="D13" s="7" t="s">
        <v>361</v>
      </c>
      <c r="E13" s="8">
        <v>45413</v>
      </c>
      <c r="F13" s="7" t="s">
        <v>2597</v>
      </c>
      <c r="G13" s="7" t="s">
        <v>356</v>
      </c>
    </row>
  </sheetData>
  <dataValidations count="1">
    <dataValidation type="list" allowBlank="1" showInputMessage="1" showErrorMessage="1" sqref="B10">
      <formula1>应付供应商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"/>
  <sheetViews>
    <sheetView zoomScale="115" zoomScaleNormal="115" workbookViewId="0">
      <selection activeCell="G28" sqref="G28"/>
    </sheetView>
  </sheetViews>
  <sheetFormatPr defaultColWidth="9" defaultRowHeight="15.75"/>
  <cols>
    <col min="1" max="2" width="6.625" style="16" customWidth="1"/>
    <col min="3" max="3" width="8.375" style="16" customWidth="1"/>
    <col min="4" max="4" width="6.625" style="16" customWidth="1"/>
    <col min="5" max="7" width="8.875" style="16" customWidth="1"/>
    <col min="8" max="8" width="10.875" style="16" customWidth="1"/>
    <col min="9" max="14" width="8.875" style="16" customWidth="1"/>
    <col min="15" max="16384" width="9" style="16"/>
  </cols>
  <sheetData>
    <row r="1" spans="1:14">
      <c r="A1" s="4" t="s">
        <v>2592</v>
      </c>
      <c r="B1" s="4" t="s">
        <v>280</v>
      </c>
      <c r="C1" s="4" t="s">
        <v>2593</v>
      </c>
      <c r="D1" s="4" t="s">
        <v>31</v>
      </c>
      <c r="E1" s="4" t="s">
        <v>2486</v>
      </c>
      <c r="F1" s="4" t="s">
        <v>2594</v>
      </c>
      <c r="G1" s="4" t="s">
        <v>2595</v>
      </c>
      <c r="H1" s="4" t="s">
        <v>2605</v>
      </c>
      <c r="I1" s="4" t="s">
        <v>2606</v>
      </c>
      <c r="J1" s="4" t="s">
        <v>2607</v>
      </c>
      <c r="K1" s="4" t="s">
        <v>2608</v>
      </c>
      <c r="L1" s="4" t="s">
        <v>2609</v>
      </c>
      <c r="M1" s="4" t="s">
        <v>2610</v>
      </c>
      <c r="N1" s="4" t="s">
        <v>2611</v>
      </c>
    </row>
    <row r="2" spans="1:14">
      <c r="A2" s="6">
        <v>202307</v>
      </c>
      <c r="B2" s="6" t="s">
        <v>2612</v>
      </c>
      <c r="C2" s="6" t="s">
        <v>2613</v>
      </c>
      <c r="D2" s="6" t="s">
        <v>313</v>
      </c>
      <c r="E2" s="8">
        <v>45026</v>
      </c>
      <c r="F2" s="6" t="s">
        <v>2614</v>
      </c>
      <c r="G2" s="6" t="s">
        <v>356</v>
      </c>
      <c r="H2" s="8">
        <v>45120</v>
      </c>
      <c r="I2" s="6">
        <f>H2-E2+1</f>
        <v>95</v>
      </c>
      <c r="J2" s="6" t="s">
        <v>277</v>
      </c>
      <c r="K2" s="6">
        <v>0</v>
      </c>
      <c r="L2" s="6"/>
      <c r="M2" s="25"/>
      <c r="N2" s="25"/>
    </row>
    <row r="3" spans="1:14">
      <c r="A3" s="6">
        <v>202308</v>
      </c>
      <c r="B3" s="7" t="s">
        <v>2381</v>
      </c>
      <c r="C3" s="6" t="s">
        <v>2596</v>
      </c>
      <c r="D3" s="6" t="s">
        <v>361</v>
      </c>
      <c r="E3" s="8">
        <v>45047</v>
      </c>
      <c r="F3" s="6" t="s">
        <v>2614</v>
      </c>
      <c r="G3" s="6" t="s">
        <v>356</v>
      </c>
      <c r="H3" s="8">
        <v>45169</v>
      </c>
      <c r="I3" s="6">
        <f>H3-E3+1</f>
        <v>123</v>
      </c>
      <c r="J3" s="6" t="s">
        <v>277</v>
      </c>
      <c r="K3" s="6">
        <v>0</v>
      </c>
      <c r="L3" s="6"/>
      <c r="M3" s="6">
        <v>100</v>
      </c>
      <c r="N3" s="6" t="s">
        <v>2615</v>
      </c>
    </row>
    <row r="4" spans="1:14">
      <c r="A4" s="6">
        <v>202308</v>
      </c>
      <c r="B4" s="6" t="s">
        <v>2312</v>
      </c>
      <c r="C4" s="6" t="s">
        <v>2596</v>
      </c>
      <c r="D4" s="6" t="s">
        <v>361</v>
      </c>
      <c r="E4" s="8">
        <v>45047</v>
      </c>
      <c r="F4" s="6" t="s">
        <v>2614</v>
      </c>
      <c r="G4" s="6" t="s">
        <v>356</v>
      </c>
      <c r="H4" s="8">
        <v>45169</v>
      </c>
      <c r="I4" s="6">
        <f>H4-E4+1</f>
        <v>123</v>
      </c>
      <c r="J4" s="6" t="s">
        <v>277</v>
      </c>
      <c r="K4" s="6">
        <v>0</v>
      </c>
      <c r="L4" s="6"/>
      <c r="M4" s="6"/>
      <c r="N4" s="6"/>
    </row>
    <row r="5" s="24" customFormat="1" ht="12" spans="1:14">
      <c r="A5" s="6">
        <v>202312</v>
      </c>
      <c r="B5" s="7" t="s">
        <v>2601</v>
      </c>
      <c r="C5" s="6" t="s">
        <v>2616</v>
      </c>
      <c r="D5" s="6" t="s">
        <v>2617</v>
      </c>
      <c r="E5" s="8">
        <v>45036</v>
      </c>
      <c r="F5" s="6" t="s">
        <v>2618</v>
      </c>
      <c r="G5" s="6" t="s">
        <v>2619</v>
      </c>
      <c r="H5" s="8">
        <v>45275</v>
      </c>
      <c r="I5" s="6">
        <f>H5-E5+1</f>
        <v>240</v>
      </c>
      <c r="J5" s="6" t="s">
        <v>350</v>
      </c>
      <c r="K5" s="6">
        <v>0</v>
      </c>
      <c r="L5" s="6"/>
      <c r="M5" s="6"/>
      <c r="N5" s="6"/>
    </row>
    <row r="6" spans="1:14">
      <c r="A6" s="6">
        <v>202405</v>
      </c>
      <c r="B6" s="7" t="s">
        <v>2305</v>
      </c>
      <c r="C6" s="6" t="s">
        <v>2596</v>
      </c>
      <c r="D6" s="6" t="s">
        <v>361</v>
      </c>
      <c r="E6" s="8">
        <v>45047</v>
      </c>
      <c r="F6" s="6" t="s">
        <v>2597</v>
      </c>
      <c r="G6" s="6" t="s">
        <v>356</v>
      </c>
      <c r="H6" s="8">
        <v>45425</v>
      </c>
      <c r="I6" s="6">
        <f>H6-E6+1</f>
        <v>379</v>
      </c>
      <c r="J6" s="25" t="s">
        <v>277</v>
      </c>
      <c r="K6" s="6">
        <v>0</v>
      </c>
      <c r="L6" s="25"/>
      <c r="M6" s="6">
        <v>100</v>
      </c>
      <c r="N6" s="6" t="s">
        <v>2615</v>
      </c>
    </row>
    <row r="7" spans="1:14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4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14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</row>
    <row r="13" spans="1:14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4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</sheetData>
  <dataValidations count="1">
    <dataValidation type="list" allowBlank="1" showInputMessage="1" showErrorMessage="1" sqref="H1">
      <formula1>[17]基础信息表!#REF!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4"/>
  <sheetViews>
    <sheetView workbookViewId="0">
      <selection activeCell="H37" sqref="H37"/>
    </sheetView>
  </sheetViews>
  <sheetFormatPr defaultColWidth="9" defaultRowHeight="12"/>
  <cols>
    <col min="1" max="2" width="6.625" style="19" customWidth="1"/>
    <col min="3" max="4" width="8.375" style="19" customWidth="1"/>
    <col min="5" max="5" width="10.125" style="19" customWidth="1"/>
    <col min="6" max="7" width="8.125" style="19" customWidth="1"/>
    <col min="8" max="8" width="5.75" style="19" customWidth="1"/>
    <col min="9" max="10" width="8.375" style="19" customWidth="1"/>
    <col min="11" max="11" width="10.125" style="19" customWidth="1"/>
    <col min="12" max="13" width="8.125" style="19" customWidth="1"/>
    <col min="14" max="14" width="17" style="19" customWidth="1"/>
    <col min="15" max="15" width="19.875" style="19" customWidth="1"/>
    <col min="16" max="16384" width="9" style="19"/>
  </cols>
  <sheetData>
    <row r="1" spans="1:15">
      <c r="A1" s="20" t="s">
        <v>2592</v>
      </c>
      <c r="B1" s="20" t="s">
        <v>280</v>
      </c>
      <c r="C1" s="20" t="s">
        <v>2620</v>
      </c>
      <c r="D1" s="20"/>
      <c r="E1" s="20"/>
      <c r="F1" s="20"/>
      <c r="G1" s="20"/>
      <c r="H1" s="20"/>
      <c r="I1" s="20" t="s">
        <v>2621</v>
      </c>
      <c r="J1" s="20"/>
      <c r="K1" s="20"/>
      <c r="L1" s="20"/>
      <c r="M1" s="20"/>
      <c r="N1" s="20"/>
      <c r="O1" s="20" t="s">
        <v>2622</v>
      </c>
    </row>
    <row r="2" spans="1:15">
      <c r="A2" s="20"/>
      <c r="B2" s="20"/>
      <c r="C2" s="21" t="s">
        <v>2593</v>
      </c>
      <c r="D2" s="21" t="s">
        <v>31</v>
      </c>
      <c r="E2" s="21" t="s">
        <v>2486</v>
      </c>
      <c r="F2" s="21" t="s">
        <v>2594</v>
      </c>
      <c r="G2" s="21" t="s">
        <v>2595</v>
      </c>
      <c r="H2" s="20" t="s">
        <v>2623</v>
      </c>
      <c r="I2" s="21" t="s">
        <v>2593</v>
      </c>
      <c r="J2" s="21" t="s">
        <v>31</v>
      </c>
      <c r="K2" s="21" t="s">
        <v>2624</v>
      </c>
      <c r="L2" s="21" t="s">
        <v>2594</v>
      </c>
      <c r="M2" s="21" t="s">
        <v>2595</v>
      </c>
      <c r="N2" s="20" t="s">
        <v>2623</v>
      </c>
      <c r="O2" s="20"/>
    </row>
    <row r="3" spans="1:15">
      <c r="A3" s="22">
        <v>202308</v>
      </c>
      <c r="B3" s="22" t="s">
        <v>2601</v>
      </c>
      <c r="C3" s="22" t="s">
        <v>2616</v>
      </c>
      <c r="D3" s="22" t="s">
        <v>361</v>
      </c>
      <c r="E3" s="23">
        <v>45139</v>
      </c>
      <c r="F3" s="22" t="s">
        <v>2602</v>
      </c>
      <c r="G3" s="22" t="s">
        <v>2619</v>
      </c>
      <c r="H3" s="22">
        <v>3000</v>
      </c>
      <c r="I3" s="22" t="s">
        <v>2616</v>
      </c>
      <c r="J3" s="22" t="s">
        <v>361</v>
      </c>
      <c r="K3" s="23">
        <v>45139</v>
      </c>
      <c r="L3" s="22" t="s">
        <v>2602</v>
      </c>
      <c r="M3" s="22" t="s">
        <v>2619</v>
      </c>
      <c r="N3" s="22">
        <v>3000</v>
      </c>
      <c r="O3" s="22" t="s">
        <v>2625</v>
      </c>
    </row>
    <row r="4" spans="1:15">
      <c r="A4" s="22">
        <v>202309</v>
      </c>
      <c r="B4" s="22" t="s">
        <v>2319</v>
      </c>
      <c r="C4" s="22" t="s">
        <v>2626</v>
      </c>
      <c r="D4" s="22" t="s">
        <v>361</v>
      </c>
      <c r="E4" s="23">
        <v>45139</v>
      </c>
      <c r="F4" s="22" t="s">
        <v>2614</v>
      </c>
      <c r="G4" s="22" t="s">
        <v>220</v>
      </c>
      <c r="H4" s="22">
        <v>6000</v>
      </c>
      <c r="I4" s="22" t="s">
        <v>2598</v>
      </c>
      <c r="J4" s="22" t="s">
        <v>361</v>
      </c>
      <c r="K4" s="23">
        <v>45170</v>
      </c>
      <c r="L4" s="22" t="s">
        <v>2614</v>
      </c>
      <c r="M4" s="22" t="s">
        <v>356</v>
      </c>
      <c r="N4" s="22">
        <v>6000</v>
      </c>
      <c r="O4" s="22" t="s">
        <v>2627</v>
      </c>
    </row>
    <row r="5" s="17" customFormat="1" spans="1:15">
      <c r="A5" s="22">
        <v>202312</v>
      </c>
      <c r="B5" s="22" t="s">
        <v>2268</v>
      </c>
      <c r="C5" s="22" t="s">
        <v>2628</v>
      </c>
      <c r="D5" s="22" t="s">
        <v>2629</v>
      </c>
      <c r="E5" s="23">
        <v>45017</v>
      </c>
      <c r="F5" s="22" t="s">
        <v>2628</v>
      </c>
      <c r="G5" s="22" t="s">
        <v>356</v>
      </c>
      <c r="H5" s="22">
        <v>12600</v>
      </c>
      <c r="I5" s="22" t="s">
        <v>2616</v>
      </c>
      <c r="J5" s="22" t="s">
        <v>2629</v>
      </c>
      <c r="K5" s="23">
        <v>45276</v>
      </c>
      <c r="L5" s="22" t="s">
        <v>2614</v>
      </c>
      <c r="M5" s="22" t="s">
        <v>356</v>
      </c>
      <c r="N5" s="22" t="s">
        <v>2630</v>
      </c>
      <c r="O5" s="22" t="s">
        <v>2631</v>
      </c>
    </row>
    <row r="6" s="17" customFormat="1" spans="1:15">
      <c r="A6" s="22">
        <v>202312</v>
      </c>
      <c r="B6" s="22" t="s">
        <v>2305</v>
      </c>
      <c r="C6" s="22" t="s">
        <v>2616</v>
      </c>
      <c r="D6" s="22" t="s">
        <v>604</v>
      </c>
      <c r="E6" s="23">
        <v>44852</v>
      </c>
      <c r="F6" s="22" t="s">
        <v>2614</v>
      </c>
      <c r="G6" s="22" t="s">
        <v>356</v>
      </c>
      <c r="H6" s="22">
        <v>5000</v>
      </c>
      <c r="I6" s="22" t="s">
        <v>2616</v>
      </c>
      <c r="J6" s="22" t="s">
        <v>2632</v>
      </c>
      <c r="K6" s="23">
        <v>45272</v>
      </c>
      <c r="L6" s="22" t="s">
        <v>2614</v>
      </c>
      <c r="M6" s="22" t="s">
        <v>356</v>
      </c>
      <c r="N6" s="22" t="s">
        <v>2633</v>
      </c>
      <c r="O6" s="22" t="s">
        <v>2634</v>
      </c>
    </row>
    <row r="7" s="18" customFormat="1" ht="15.75" spans="1:15">
      <c r="A7" s="22">
        <v>202402</v>
      </c>
      <c r="B7" s="22" t="s">
        <v>2554</v>
      </c>
      <c r="C7" s="22" t="s">
        <v>2600</v>
      </c>
      <c r="D7" s="22" t="s">
        <v>361</v>
      </c>
      <c r="E7" s="23">
        <v>45129</v>
      </c>
      <c r="F7" s="22" t="s">
        <v>2597</v>
      </c>
      <c r="G7" s="22" t="s">
        <v>356</v>
      </c>
      <c r="H7" s="22">
        <v>5000</v>
      </c>
      <c r="I7" s="22" t="s">
        <v>2635</v>
      </c>
      <c r="J7" s="22" t="s">
        <v>2579</v>
      </c>
      <c r="K7" s="23">
        <v>45326</v>
      </c>
      <c r="L7" s="22" t="s">
        <v>2614</v>
      </c>
      <c r="M7" s="22" t="s">
        <v>356</v>
      </c>
      <c r="N7" s="22">
        <v>5000</v>
      </c>
      <c r="O7" s="22" t="s">
        <v>2636</v>
      </c>
    </row>
    <row r="8" spans="1:1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</row>
    <row r="9" spans="1:1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</row>
    <row r="10" spans="1:1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</row>
    <row r="11" spans="1:1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</row>
    <row r="12" spans="1:1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</row>
    <row r="13" spans="1:1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</row>
    <row r="14" spans="1: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</row>
    <row r="15" spans="1: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</row>
    <row r="16" spans="1:1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</row>
    <row r="17" spans="1:1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</row>
    <row r="18" spans="1:1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</row>
    <row r="19" spans="1: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</row>
    <row r="20" spans="1:1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</row>
    <row r="21" spans="1:1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</row>
    <row r="22" spans="1:1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</row>
    <row r="23" spans="1:1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</row>
    <row r="24" spans="1:1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</row>
  </sheetData>
  <mergeCells count="5">
    <mergeCell ref="C1:H1"/>
    <mergeCell ref="I1:N1"/>
    <mergeCell ref="A1:A2"/>
    <mergeCell ref="B1:B2"/>
    <mergeCell ref="O1:O2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workbookViewId="0">
      <selection activeCell="I31" sqref="I31"/>
    </sheetView>
  </sheetViews>
  <sheetFormatPr defaultColWidth="9" defaultRowHeight="15.75"/>
  <cols>
    <col min="1" max="4" width="5.125" style="16" customWidth="1"/>
    <col min="5" max="9" width="8.875" style="16" customWidth="1"/>
    <col min="10" max="16384" width="9" style="16"/>
  </cols>
  <sheetData>
    <row r="1" spans="1:9">
      <c r="A1" s="4" t="s">
        <v>2592</v>
      </c>
      <c r="B1" s="4" t="s">
        <v>280</v>
      </c>
      <c r="C1" s="4" t="s">
        <v>2593</v>
      </c>
      <c r="D1" s="4" t="s">
        <v>31</v>
      </c>
      <c r="E1" s="4" t="s">
        <v>2486</v>
      </c>
      <c r="F1" s="4" t="s">
        <v>2594</v>
      </c>
      <c r="G1" s="4" t="s">
        <v>2595</v>
      </c>
      <c r="H1" s="4" t="s">
        <v>2487</v>
      </c>
      <c r="I1" s="4" t="s">
        <v>2637</v>
      </c>
    </row>
    <row r="2" spans="1:9">
      <c r="A2" s="6"/>
      <c r="B2" s="6"/>
      <c r="C2" s="6"/>
      <c r="D2" s="6"/>
      <c r="E2" s="6"/>
      <c r="F2" s="6"/>
      <c r="G2" s="6"/>
      <c r="H2" s="6"/>
      <c r="I2" s="6"/>
    </row>
    <row r="3" spans="1:9">
      <c r="A3" s="6"/>
      <c r="B3" s="6"/>
      <c r="C3" s="6"/>
      <c r="D3" s="6"/>
      <c r="E3" s="6"/>
      <c r="F3" s="6"/>
      <c r="G3" s="6"/>
      <c r="H3" s="6"/>
      <c r="I3" s="6"/>
    </row>
    <row r="4" spans="1:9">
      <c r="A4" s="6"/>
      <c r="B4" s="6"/>
      <c r="C4" s="6"/>
      <c r="D4" s="6"/>
      <c r="E4" s="6"/>
      <c r="F4" s="6"/>
      <c r="G4" s="6"/>
      <c r="H4" s="6"/>
      <c r="I4" s="6"/>
    </row>
    <row r="5" spans="1:9">
      <c r="A5" s="6"/>
      <c r="B5" s="6"/>
      <c r="C5" s="6"/>
      <c r="D5" s="6"/>
      <c r="E5" s="6"/>
      <c r="F5" s="6"/>
      <c r="G5" s="6"/>
      <c r="H5" s="6"/>
      <c r="I5" s="6"/>
    </row>
    <row r="6" spans="1:9">
      <c r="A6" s="6"/>
      <c r="B6" s="6"/>
      <c r="C6" s="6"/>
      <c r="D6" s="6"/>
      <c r="E6" s="6"/>
      <c r="F6" s="6"/>
      <c r="G6" s="6"/>
      <c r="H6" s="6"/>
      <c r="I6" s="6"/>
    </row>
    <row r="7" spans="1:9">
      <c r="A7" s="6"/>
      <c r="B7" s="6"/>
      <c r="C7" s="6"/>
      <c r="D7" s="6"/>
      <c r="E7" s="6"/>
      <c r="F7" s="6"/>
      <c r="G7" s="6"/>
      <c r="H7" s="6"/>
      <c r="I7" s="6"/>
    </row>
    <row r="8" spans="1:9">
      <c r="A8" s="6"/>
      <c r="B8" s="6"/>
      <c r="C8" s="6"/>
      <c r="D8" s="6"/>
      <c r="E8" s="6"/>
      <c r="F8" s="6"/>
      <c r="G8" s="6"/>
      <c r="H8" s="6"/>
      <c r="I8" s="6"/>
    </row>
    <row r="9" spans="1:9">
      <c r="A9" s="6"/>
      <c r="B9" s="6"/>
      <c r="C9" s="6"/>
      <c r="D9" s="6"/>
      <c r="E9" s="6"/>
      <c r="F9" s="6"/>
      <c r="G9" s="6"/>
      <c r="H9" s="6"/>
      <c r="I9" s="6"/>
    </row>
    <row r="10" spans="1:9">
      <c r="A10" s="6"/>
      <c r="B10" s="6"/>
      <c r="C10" s="6"/>
      <c r="D10" s="6"/>
      <c r="E10" s="6"/>
      <c r="F10" s="6"/>
      <c r="G10" s="6"/>
      <c r="H10" s="6"/>
      <c r="I10" s="6"/>
    </row>
    <row r="11" spans="1:9">
      <c r="A11" s="6"/>
      <c r="B11" s="6"/>
      <c r="C11" s="6"/>
      <c r="D11" s="6"/>
      <c r="E11" s="6"/>
      <c r="F11" s="6"/>
      <c r="G11" s="6"/>
      <c r="H11" s="6"/>
      <c r="I11" s="6"/>
    </row>
    <row r="12" spans="1:9">
      <c r="A12" s="6"/>
      <c r="B12" s="6"/>
      <c r="C12" s="6"/>
      <c r="D12" s="6"/>
      <c r="E12" s="6"/>
      <c r="F12" s="6"/>
      <c r="G12" s="6"/>
      <c r="H12" s="6"/>
      <c r="I12" s="6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Y89"/>
  <sheetViews>
    <sheetView showGridLines="0" workbookViewId="0">
      <selection activeCell="AJ13" sqref="AJ13"/>
    </sheetView>
  </sheetViews>
  <sheetFormatPr defaultColWidth="9" defaultRowHeight="21" customHeight="1"/>
  <cols>
    <col min="1" max="1" width="6.83333333333333" style="138" customWidth="1"/>
    <col min="2" max="2" width="18.8333333333333" style="138" customWidth="1"/>
    <col min="3" max="4" width="9" style="303"/>
    <col min="5" max="5" width="35.3333333333333" style="138" customWidth="1"/>
    <col min="6" max="6" width="2.5" style="138" customWidth="1"/>
    <col min="7" max="7" width="9" style="188"/>
    <col min="8" max="8" width="17.3333333333333" style="138" customWidth="1"/>
    <col min="9" max="9" width="15.5" style="304" customWidth="1"/>
    <col min="10" max="10" width="23.1666666666667" style="304" customWidth="1"/>
    <col min="11" max="11" width="29.8333333333333" style="304" customWidth="1"/>
    <col min="12" max="13" width="25.5" style="138" customWidth="1"/>
    <col min="15" max="15" width="5.66666666666667" style="138" customWidth="1"/>
    <col min="16" max="16" width="11.1666666666667" style="138" customWidth="1"/>
    <col min="17" max="17" width="18.8333333333333" style="138" customWidth="1"/>
    <col min="18" max="18" width="16.5" style="138" customWidth="1"/>
    <col min="19" max="19" width="21.8333333333333" style="138" customWidth="1"/>
    <col min="20" max="20" width="29.8333333333333" style="138" customWidth="1"/>
    <col min="21" max="21" width="22.8333333333333" style="138" customWidth="1"/>
    <col min="22" max="22" width="23" style="138" customWidth="1"/>
  </cols>
  <sheetData>
    <row r="1" customHeight="1" spans="2:22">
      <c r="B1" s="188" t="s">
        <v>199</v>
      </c>
      <c r="C1" s="188"/>
      <c r="D1" s="188"/>
      <c r="E1" s="188"/>
      <c r="G1" s="305" t="s">
        <v>200</v>
      </c>
      <c r="H1" s="305"/>
      <c r="I1" s="305"/>
      <c r="J1" s="305"/>
      <c r="K1" s="305"/>
      <c r="L1" s="305"/>
      <c r="M1" s="305"/>
      <c r="O1" s="305" t="s">
        <v>201</v>
      </c>
      <c r="P1" s="305"/>
      <c r="Q1" s="305"/>
      <c r="R1" s="305"/>
      <c r="S1" s="305"/>
      <c r="T1" s="305"/>
      <c r="U1" s="305"/>
      <c r="V1" s="305"/>
    </row>
    <row r="2" customHeight="1" spans="2:22">
      <c r="B2" s="306" t="s">
        <v>202</v>
      </c>
      <c r="C2" s="308" t="s">
        <v>203</v>
      </c>
      <c r="D2" s="308" t="s">
        <v>204</v>
      </c>
      <c r="E2" s="306" t="s">
        <v>205</v>
      </c>
      <c r="G2" s="326" t="s">
        <v>206</v>
      </c>
      <c r="H2" s="306" t="s">
        <v>207</v>
      </c>
      <c r="I2" s="343" t="s">
        <v>208</v>
      </c>
      <c r="J2" s="344" t="s">
        <v>209</v>
      </c>
      <c r="K2" s="344" t="s">
        <v>210</v>
      </c>
      <c r="L2" s="345" t="s">
        <v>211</v>
      </c>
      <c r="M2" s="345" t="s">
        <v>212</v>
      </c>
      <c r="O2" s="326" t="s">
        <v>206</v>
      </c>
      <c r="P2" s="306" t="s">
        <v>213</v>
      </c>
      <c r="Q2" s="306" t="s">
        <v>214</v>
      </c>
      <c r="R2" s="343" t="s">
        <v>208</v>
      </c>
      <c r="S2" s="344" t="s">
        <v>209</v>
      </c>
      <c r="T2" s="344" t="s">
        <v>210</v>
      </c>
      <c r="U2" s="345" t="s">
        <v>211</v>
      </c>
      <c r="V2" s="345" t="s">
        <v>212</v>
      </c>
    </row>
    <row r="3" customHeight="1" spans="2:22">
      <c r="B3" s="310" t="str">
        <f>_xlfn.TEXTJOIN("*",0,E5:E10)</f>
        <v>能环*****</v>
      </c>
      <c r="C3" s="334" t="s">
        <v>215</v>
      </c>
      <c r="D3" s="308" t="s">
        <v>216</v>
      </c>
      <c r="E3" s="311">
        <v>44986</v>
      </c>
      <c r="G3" s="326" t="s">
        <v>217</v>
      </c>
      <c r="H3" s="306" t="s">
        <v>40</v>
      </c>
      <c r="I3" s="343">
        <f>SUMIFS(应收!$I:$I,应收!$H:$H,"&gt;="&amp;$E$3,应收!$H:$H,"&lt;="&amp;$E$4,应收!$D:$D,$H3,应收!$Y:$Y,$B$3)</f>
        <v>0</v>
      </c>
      <c r="J3" s="344">
        <f>SUMIFS(实收!$E:$E,实收!$D:$D,"&gt;="&amp;$E$3,实收!$D:$D,"&lt;="&amp;$E$4,实收!$K:$K,$H3,实收!$X:$X,$B$3)</f>
        <v>0</v>
      </c>
      <c r="K3" s="344">
        <f t="shared" ref="K3:K12" si="0">I3-J3</f>
        <v>0</v>
      </c>
      <c r="L3" s="345">
        <f>SUMIFS(应收!$N:$N,应收!$H:$H,"&gt;="&amp;$E$3,应收!$H:$H,"&lt;="&amp;$E$4,应收!$D:$D,$H3,应收!$Y:$Y,$B$3)</f>
        <v>0</v>
      </c>
      <c r="M3" s="345">
        <f t="shared" ref="M3:M12" si="1">I3-L3</f>
        <v>0</v>
      </c>
      <c r="O3" s="326" t="s">
        <v>217</v>
      </c>
      <c r="P3" s="346" t="s">
        <v>40</v>
      </c>
      <c r="Q3" s="357" t="s">
        <v>42</v>
      </c>
      <c r="R3" s="343">
        <f>SUMIFS(应收!$I:$I,应收!$H:$H,"&gt;="&amp;$E$3,应收!$H:$H,"&lt;="&amp;$E$4,应收!$D:$D,$P3,应收!$Y:$Y,$B$3,应收!E:E,$Q3)</f>
        <v>0</v>
      </c>
      <c r="S3" s="344">
        <f>SUMIFS(实收!$E:$E,实收!$D:$D,"&gt;="&amp;$E$3,实收!$D:$D,"&lt;="&amp;$E$4,实收!$K:$K,$P3,实收!$X:$X,$B$3,实收!$L:$L,$Q3)</f>
        <v>0</v>
      </c>
      <c r="T3" s="344">
        <f t="shared" ref="T3:T66" si="2">R3-S3</f>
        <v>0</v>
      </c>
      <c r="U3" s="345">
        <f>SUMIFS(应收!$N:$N,应收!$H:$H,"&gt;="&amp;$E$3,应收!$H:$H,"&lt;="&amp;$E$4,应收!$D:$D,$P3,应收!$Y:$Y,$B$3,应收!$E:$E,$Q3)</f>
        <v>0</v>
      </c>
      <c r="V3" s="345">
        <f t="shared" ref="V3:V66" si="3">R3-U3</f>
        <v>0</v>
      </c>
    </row>
    <row r="4" customHeight="1" spans="2:22">
      <c r="B4" s="310"/>
      <c r="C4" s="334" t="s">
        <v>215</v>
      </c>
      <c r="D4" s="308" t="s">
        <v>218</v>
      </c>
      <c r="E4" s="311">
        <v>45016</v>
      </c>
      <c r="G4" s="326"/>
      <c r="H4" s="306" t="s">
        <v>52</v>
      </c>
      <c r="I4" s="343">
        <f>SUMIFS(应收!$I:$I,应收!$H:$H,"&gt;="&amp;$E$3,应收!$H:$H,"&lt;="&amp;$E$4,应收!$D:$D,$H4,应收!$Y:$Y,$B$3)</f>
        <v>0</v>
      </c>
      <c r="J4" s="344">
        <f>SUMIFS(实收!$E:$E,实收!$D:$D,"&gt;="&amp;$E$3,实收!$D:$D,"&lt;="&amp;$E$4,实收!$K:$K,$H4,实收!$X:$X,$B$3)</f>
        <v>0</v>
      </c>
      <c r="K4" s="344">
        <f t="shared" si="0"/>
        <v>0</v>
      </c>
      <c r="L4" s="345">
        <f>SUMIFS(应收!N:N,应收!H:H,"&gt;="&amp;$E$3,应收!H:H,"&lt;="&amp;$E$4,应收!D:D,$H4,应收!Y:Y,$B$3)</f>
        <v>0</v>
      </c>
      <c r="M4" s="345">
        <f t="shared" si="1"/>
        <v>0</v>
      </c>
      <c r="O4" s="326"/>
      <c r="P4" s="346" t="s">
        <v>40</v>
      </c>
      <c r="Q4" s="357" t="s">
        <v>219</v>
      </c>
      <c r="R4" s="343">
        <f>SUMIFS(应收!$I:$I,应收!$H:$H,"&gt;="&amp;$E$3,应收!$H:$H,"&lt;="&amp;$E$4,应收!$D:$D,$P4,应收!$Y:$Y,$B$3,应收!E:E,$Q4)</f>
        <v>0</v>
      </c>
      <c r="S4" s="344">
        <f>SUMIFS(实收!$E:$E,实收!$D:$D,"&gt;="&amp;$E$3,实收!$D:$D,"&lt;="&amp;$E$4,实收!$K:$K,$P4,实收!$X:$X,$B$3,实收!$L:$L,$Q4)</f>
        <v>0</v>
      </c>
      <c r="T4" s="344">
        <f t="shared" si="2"/>
        <v>0</v>
      </c>
      <c r="U4" s="345">
        <f>SUMIFS(应收!$N:$N,应收!$H:$H,"&gt;="&amp;$E$3,应收!$H:$H,"&lt;="&amp;$E$4,应收!$D:$D,$P4,应收!$Y:$Y,$B$3,应收!$E:$E,$Q4)</f>
        <v>0</v>
      </c>
      <c r="V4" s="345">
        <f t="shared" si="3"/>
        <v>0</v>
      </c>
    </row>
    <row r="5" customHeight="1" spans="2:22">
      <c r="B5" s="310"/>
      <c r="C5" s="334" t="s">
        <v>215</v>
      </c>
      <c r="D5" s="308" t="s">
        <v>29</v>
      </c>
      <c r="E5" s="312" t="s">
        <v>220</v>
      </c>
      <c r="G5" s="326"/>
      <c r="H5" s="335" t="s">
        <v>221</v>
      </c>
      <c r="I5" s="347">
        <f>SUM(I3:I4)</f>
        <v>0</v>
      </c>
      <c r="J5" s="347">
        <f>SUM(J3:J4)</f>
        <v>0</v>
      </c>
      <c r="K5" s="347">
        <f t="shared" si="0"/>
        <v>0</v>
      </c>
      <c r="L5" s="347">
        <f>SUM(L3:L4)</f>
        <v>0</v>
      </c>
      <c r="M5" s="347">
        <f t="shared" si="1"/>
        <v>0</v>
      </c>
      <c r="O5" s="326"/>
      <c r="P5" s="346" t="s">
        <v>40</v>
      </c>
      <c r="Q5" s="357" t="s">
        <v>46</v>
      </c>
      <c r="R5" s="343">
        <f>SUMIFS(应收!$I:$I,应收!$H:$H,"&gt;="&amp;$E$3,应收!$H:$H,"&lt;="&amp;$E$4,应收!$D:$D,$P5,应收!$Y:$Y,$B$3,应收!E:E,$Q5)</f>
        <v>0</v>
      </c>
      <c r="S5" s="344">
        <f>SUMIFS(实收!$E:$E,实收!$D:$D,"&gt;="&amp;$E$3,实收!$D:$D,"&lt;="&amp;$E$4,实收!$K:$K,$P5,实收!$X:$X,$B$3,实收!$L:$L,$Q5)</f>
        <v>0</v>
      </c>
      <c r="T5" s="344">
        <f t="shared" si="2"/>
        <v>0</v>
      </c>
      <c r="U5" s="345">
        <f>SUMIFS(应收!$N:$N,应收!$H:$H,"&gt;="&amp;$E$3,应收!$H:$H,"&lt;="&amp;$E$4,应收!$D:$D,$P5,应收!$Y:$Y,$B$3,应收!$E:$E,$Q5)</f>
        <v>0</v>
      </c>
      <c r="V5" s="345">
        <f t="shared" si="3"/>
        <v>0</v>
      </c>
    </row>
    <row r="6" customHeight="1" spans="2:22">
      <c r="B6" s="310"/>
      <c r="C6" s="336" t="s">
        <v>222</v>
      </c>
      <c r="D6" s="315" t="s">
        <v>31</v>
      </c>
      <c r="E6" s="312"/>
      <c r="G6" s="326" t="s">
        <v>223</v>
      </c>
      <c r="H6" s="306" t="s">
        <v>83</v>
      </c>
      <c r="I6" s="343" t="e">
        <f>SUMIFS(冷暖工资表!$L:$L,冷暖工资表!$J:$J,"&gt;="&amp;$E$3,冷暖工资表!$J:$J,"&lt;="&amp;$E$4,冷暖工资表!$E:$E,H6,#REF!,$B$3)</f>
        <v>#REF!</v>
      </c>
      <c r="J6" s="344" t="e">
        <f>SUMIFS(#REF!,#REF!,"&gt;="&amp;$E$3,#REF!,"&lt;="&amp;$E$4,#REF!,H6,#REF!,$B$3)</f>
        <v>#REF!</v>
      </c>
      <c r="K6" s="344" t="e">
        <f t="shared" si="0"/>
        <v>#REF!</v>
      </c>
      <c r="L6" s="345" t="e">
        <f>SUMIFS(#REF!,冷暖工资表!$J:$J,"&gt;="&amp;$E$3,冷暖工资表!$J:$J,"&lt;="&amp;$E$4,冷暖工资表!E:E,H6,#REF!,$B$3)</f>
        <v>#REF!</v>
      </c>
      <c r="M6" s="345" t="e">
        <f t="shared" si="1"/>
        <v>#REF!</v>
      </c>
      <c r="O6" s="326"/>
      <c r="P6" s="346" t="s">
        <v>40</v>
      </c>
      <c r="Q6" s="357" t="s">
        <v>48</v>
      </c>
      <c r="R6" s="343">
        <f>SUMIFS(应收!$I:$I,应收!$H:$H,"&gt;="&amp;$E$3,应收!$H:$H,"&lt;="&amp;$E$4,应收!$D:$D,$P6,应收!$Y:$Y,$B$3,应收!E:E,$Q6)</f>
        <v>0</v>
      </c>
      <c r="S6" s="344">
        <f>SUMIFS(实收!$E:$E,实收!$D:$D,"&gt;="&amp;$E$3,实收!$D:$D,"&lt;="&amp;$E$4,实收!$K:$K,$P6,实收!$X:$X,$B$3,实收!$L:$L,$Q6)</f>
        <v>0</v>
      </c>
      <c r="T6" s="344">
        <f t="shared" si="2"/>
        <v>0</v>
      </c>
      <c r="U6" s="345">
        <f>SUMIFS(应收!$N:$N,应收!$H:$H,"&gt;="&amp;$E$3,应收!$H:$H,"&lt;="&amp;$E$4,应收!$D:$D,$P6,应收!$Y:$Y,$B$3,应收!$E:$E,$Q6)</f>
        <v>0</v>
      </c>
      <c r="V6" s="345">
        <f t="shared" si="3"/>
        <v>0</v>
      </c>
    </row>
    <row r="7" customHeight="1" spans="2:22">
      <c r="B7" s="310"/>
      <c r="C7" s="336" t="s">
        <v>222</v>
      </c>
      <c r="D7" s="315" t="s">
        <v>224</v>
      </c>
      <c r="E7" s="312"/>
      <c r="G7" s="326"/>
      <c r="H7" s="306" t="s">
        <v>104</v>
      </c>
      <c r="I7" s="343" t="e">
        <f>SUMIFS(冷暖工资表!$L:$L,冷暖工资表!$J:$J,"&gt;="&amp;$E$3,冷暖工资表!$J:$J,"&lt;="&amp;$E$4,冷暖工资表!$E:$E,H7,#REF!,$B$3)</f>
        <v>#REF!</v>
      </c>
      <c r="J7" s="344" t="e">
        <f>SUMIFS(#REF!,#REF!,"&gt;="&amp;$E$3,#REF!,"&lt;="&amp;$E$4,#REF!,H7,#REF!,$B$3)</f>
        <v>#REF!</v>
      </c>
      <c r="K7" s="344" t="e">
        <f t="shared" si="0"/>
        <v>#REF!</v>
      </c>
      <c r="L7" s="345" t="e">
        <f>SUMIFS(#REF!,冷暖工资表!$J:$J,"&gt;="&amp;$E$3,冷暖工资表!$J:$J,"&lt;="&amp;$E$4,冷暖工资表!E:E,H7,#REF!,$B$3)</f>
        <v>#REF!</v>
      </c>
      <c r="M7" s="345" t="e">
        <f t="shared" si="1"/>
        <v>#REF!</v>
      </c>
      <c r="O7" s="326"/>
      <c r="P7" s="346" t="s">
        <v>40</v>
      </c>
      <c r="Q7" s="357" t="s">
        <v>50</v>
      </c>
      <c r="R7" s="343">
        <f>SUMIFS(应收!$I:$I,应收!$H:$H,"&gt;="&amp;$E$3,应收!$H:$H,"&lt;="&amp;$E$4,应收!$D:$D,$P7,应收!$Y:$Y,$B$3,应收!E:E,$Q7)</f>
        <v>0</v>
      </c>
      <c r="S7" s="344">
        <f>SUMIFS(实收!$E:$E,实收!$D:$D,"&gt;="&amp;$E$3,实收!$D:$D,"&lt;="&amp;$E$4,实收!$K:$K,$P7,实收!$X:$X,$B$3,实收!$L:$L,$Q7)</f>
        <v>0</v>
      </c>
      <c r="T7" s="344">
        <f t="shared" si="2"/>
        <v>0</v>
      </c>
      <c r="U7" s="345">
        <f>SUMIFS(应收!$N:$N,应收!$H:$H,"&gt;="&amp;$E$3,应收!$H:$H,"&lt;="&amp;$E$4,应收!$D:$D,$P7,应收!$Y:$Y,$B$3,应收!$E:$E,$Q7)</f>
        <v>0</v>
      </c>
      <c r="V7" s="345">
        <f t="shared" si="3"/>
        <v>0</v>
      </c>
    </row>
    <row r="8" customHeight="1" spans="2:22">
      <c r="B8" s="310"/>
      <c r="C8" s="336" t="s">
        <v>222</v>
      </c>
      <c r="D8" s="315" t="s">
        <v>225</v>
      </c>
      <c r="E8" s="312"/>
      <c r="G8" s="326"/>
      <c r="H8" s="306" t="s">
        <v>146</v>
      </c>
      <c r="I8" s="343" t="e">
        <f>SUMIFS(冷暖工资表!$L:$L,冷暖工资表!$J:$J,"&gt;="&amp;$E$3,冷暖工资表!$J:$J,"&lt;="&amp;$E$4,冷暖工资表!$E:$E,H8,#REF!,$B$3)</f>
        <v>#REF!</v>
      </c>
      <c r="J8" s="344" t="e">
        <f>SUMIFS(#REF!,#REF!,"&gt;="&amp;$E$3,#REF!,"&lt;="&amp;$E$4,#REF!,H8,#REF!,$B$3)</f>
        <v>#REF!</v>
      </c>
      <c r="K8" s="344" t="e">
        <f t="shared" si="0"/>
        <v>#REF!</v>
      </c>
      <c r="L8" s="345" t="e">
        <f>SUMIFS(#REF!,冷暖工资表!$J:$J,"&gt;="&amp;$E$3,冷暖工资表!$J:$J,"&lt;="&amp;$E$4,冷暖工资表!E:E,H8,#REF!,$B$3)</f>
        <v>#REF!</v>
      </c>
      <c r="M8" s="345" t="e">
        <f t="shared" si="1"/>
        <v>#REF!</v>
      </c>
      <c r="O8" s="326"/>
      <c r="P8" s="346" t="s">
        <v>40</v>
      </c>
      <c r="Q8" s="357" t="s">
        <v>226</v>
      </c>
      <c r="R8" s="343">
        <f>SUMIFS(应收!$I:$I,应收!$H:$H,"&gt;="&amp;$E$3,应收!$H:$H,"&lt;="&amp;$E$4,应收!$D:$D,$P8,应收!$Y:$Y,$B$3,应收!E:E,$Q8)</f>
        <v>0</v>
      </c>
      <c r="S8" s="344">
        <f>SUMIFS(实收!$E:$E,实收!$D:$D,"&gt;="&amp;$E$3,实收!$D:$D,"&lt;="&amp;$E$4,实收!$K:$K,$P8,实收!$X:$X,$B$3,实收!$L:$L,$Q8)</f>
        <v>0</v>
      </c>
      <c r="T8" s="344">
        <f t="shared" si="2"/>
        <v>0</v>
      </c>
      <c r="U8" s="345">
        <f>SUMIFS(应收!$N:$N,应收!$H:$H,"&gt;="&amp;$E$3,应收!$H:$H,"&lt;="&amp;$E$4,应收!$D:$D,$P8,应收!$Y:$Y,$B$3,应收!$E:$E,$Q8)</f>
        <v>0</v>
      </c>
      <c r="V8" s="345">
        <f t="shared" si="3"/>
        <v>0</v>
      </c>
    </row>
    <row r="9" customHeight="1" spans="2:22">
      <c r="B9" s="310"/>
      <c r="C9" s="336" t="s">
        <v>222</v>
      </c>
      <c r="D9" s="315" t="s">
        <v>227</v>
      </c>
      <c r="E9" s="315" t="str">
        <f>LEFT(E11,16)</f>
        <v/>
      </c>
      <c r="G9" s="326"/>
      <c r="H9" s="306" t="s">
        <v>156</v>
      </c>
      <c r="I9" s="343" t="e">
        <f>SUMIFS(冷暖工资表!$L:$L,冷暖工资表!$J:$J,"&gt;="&amp;$E$3,冷暖工资表!$J:$J,"&lt;="&amp;$E$4,冷暖工资表!$E:$E,H9,#REF!,$B$3)</f>
        <v>#REF!</v>
      </c>
      <c r="J9" s="344" t="e">
        <f>SUMIFS(#REF!,#REF!,"&gt;="&amp;$E$3,#REF!,"&lt;="&amp;$E$4,#REF!,H9,#REF!,$B$3)</f>
        <v>#REF!</v>
      </c>
      <c r="K9" s="344" t="e">
        <f t="shared" si="0"/>
        <v>#REF!</v>
      </c>
      <c r="L9" s="345" t="e">
        <f>SUMIFS(#REF!,冷暖工资表!$J:$J,"&gt;="&amp;$E$3,冷暖工资表!$J:$J,"&lt;="&amp;$E$4,冷暖工资表!E:E,H9,#REF!,$B$3)</f>
        <v>#REF!</v>
      </c>
      <c r="M9" s="345" t="e">
        <f t="shared" si="1"/>
        <v>#REF!</v>
      </c>
      <c r="O9" s="326"/>
      <c r="P9" s="346" t="s">
        <v>40</v>
      </c>
      <c r="Q9" s="357" t="s">
        <v>228</v>
      </c>
      <c r="R9" s="343">
        <f>SUMIFS(应收!$I:$I,应收!$H:$H,"&gt;="&amp;$E$3,应收!$H:$H,"&lt;="&amp;$E$4,应收!$D:$D,$P9,应收!$Y:$Y,$B$3,应收!E:E,$Q9)</f>
        <v>0</v>
      </c>
      <c r="S9" s="344">
        <f>SUMIFS(实收!$E:$E,实收!$D:$D,"&gt;="&amp;$E$3,实收!$D:$D,"&lt;="&amp;$E$4,实收!$K:$K,$P9,实收!$X:$X,$B$3,实收!$L:$L,$Q9)</f>
        <v>0</v>
      </c>
      <c r="T9" s="344">
        <f t="shared" si="2"/>
        <v>0</v>
      </c>
      <c r="U9" s="345">
        <f>SUMIFS(应收!$N:$N,应收!$H:$H,"&gt;="&amp;$E$3,应收!$H:$H,"&lt;="&amp;$E$4,应收!$D:$D,$P9,应收!$Y:$Y,$B$3,应收!$E:$E,$Q9)</f>
        <v>0</v>
      </c>
      <c r="V9" s="345">
        <f t="shared" si="3"/>
        <v>0</v>
      </c>
    </row>
    <row r="10" customHeight="1" spans="2:22">
      <c r="B10" s="310"/>
      <c r="C10" s="336" t="s">
        <v>222</v>
      </c>
      <c r="D10" s="315" t="s">
        <v>229</v>
      </c>
      <c r="E10" s="312"/>
      <c r="G10" s="326"/>
      <c r="H10" s="306" t="s">
        <v>120</v>
      </c>
      <c r="I10" s="343" t="e">
        <f>SUMIFS(冷暖工资表!$L:$L,冷暖工资表!$J:$J,"&gt;="&amp;$E$3,冷暖工资表!$J:$J,"&lt;="&amp;$E$4,冷暖工资表!$E:$E,H10,#REF!,$B$3)</f>
        <v>#REF!</v>
      </c>
      <c r="J10" s="344" t="e">
        <f>SUMIFS(#REF!,#REF!,"&gt;="&amp;$E$3,#REF!,"&lt;="&amp;$E$4,#REF!,H10,#REF!,$B$3)</f>
        <v>#REF!</v>
      </c>
      <c r="K10" s="344" t="e">
        <f t="shared" si="0"/>
        <v>#REF!</v>
      </c>
      <c r="L10" s="345" t="e">
        <f>SUMIFS(#REF!,冷暖工资表!$J:$J,"&gt;="&amp;$E$3,冷暖工资表!$J:$J,"&lt;="&amp;$E$4,冷暖工资表!E:E,H10,#REF!,$B$3)</f>
        <v>#REF!</v>
      </c>
      <c r="M10" s="345" t="e">
        <f t="shared" si="1"/>
        <v>#REF!</v>
      </c>
      <c r="O10" s="326"/>
      <c r="P10" s="348" t="s">
        <v>52</v>
      </c>
      <c r="Q10" s="358" t="s">
        <v>54</v>
      </c>
      <c r="R10" s="343">
        <f>SUMIFS(应收!$I:$I,应收!$H:$H,"&gt;="&amp;$E$3,应收!$H:$H,"&lt;="&amp;$E$4,应收!$D:$D,$P10,应收!$Y:$Y,$B$3,应收!E:E,$Q10)</f>
        <v>0</v>
      </c>
      <c r="S10" s="344">
        <f>SUMIFS(实收!$E:$E,实收!$D:$D,"&gt;="&amp;$E$3,实收!$D:$D,"&lt;="&amp;$E$4,实收!$K:$K,$P10,实收!$X:$X,$B$3,实收!$L:$L,$Q10)</f>
        <v>0</v>
      </c>
      <c r="T10" s="344">
        <f t="shared" si="2"/>
        <v>0</v>
      </c>
      <c r="U10" s="345">
        <f>SUMIFS(应收!$N:$N,应收!$H:$H,"&gt;="&amp;$E$3,应收!$H:$H,"&lt;="&amp;$E$4,应收!$D:$D,$P10,应收!$Y:$Y,$B$3,应收!$E:$E,$Q10)</f>
        <v>0</v>
      </c>
      <c r="V10" s="345">
        <f t="shared" si="3"/>
        <v>0</v>
      </c>
    </row>
    <row r="11" customHeight="1" spans="2:22">
      <c r="B11" s="310"/>
      <c r="C11" s="337" t="s">
        <v>222</v>
      </c>
      <c r="D11" s="315" t="s">
        <v>230</v>
      </c>
      <c r="E11" s="317"/>
      <c r="G11" s="326"/>
      <c r="H11" s="335" t="s">
        <v>221</v>
      </c>
      <c r="I11" s="347" t="e">
        <f>SUM(I6:I10)</f>
        <v>#REF!</v>
      </c>
      <c r="J11" s="347" t="e">
        <f>SUM(J6:J10)</f>
        <v>#REF!</v>
      </c>
      <c r="K11" s="347" t="e">
        <f t="shared" si="0"/>
        <v>#REF!</v>
      </c>
      <c r="L11" s="347" t="e">
        <f>SUM(L6:L10)</f>
        <v>#REF!</v>
      </c>
      <c r="M11" s="347" t="e">
        <f t="shared" si="1"/>
        <v>#REF!</v>
      </c>
      <c r="O11" s="326"/>
      <c r="P11" s="348" t="s">
        <v>52</v>
      </c>
      <c r="Q11" s="358" t="s">
        <v>56</v>
      </c>
      <c r="R11" s="343">
        <f>SUMIFS(应收!$I:$I,应收!$H:$H,"&gt;="&amp;$E$3,应收!$H:$H,"&lt;="&amp;$E$4,应收!$D:$D,$P11,应收!$Y:$Y,$B$3,应收!E:E,$Q11)</f>
        <v>0</v>
      </c>
      <c r="S11" s="344">
        <f>SUMIFS(实收!$E:$E,实收!$D:$D,"&gt;="&amp;$E$3,实收!$D:$D,"&lt;="&amp;$E$4,实收!$K:$K,$P11,实收!$X:$X,$B$3,实收!$L:$L,$Q11)</f>
        <v>0</v>
      </c>
      <c r="T11" s="344">
        <f t="shared" si="2"/>
        <v>0</v>
      </c>
      <c r="U11" s="345">
        <f>SUMIFS(应收!$N:$N,应收!$H:$H,"&gt;="&amp;$E$3,应收!$H:$H,"&lt;="&amp;$E$4,应收!$D:$D,$P11,应收!$Y:$Y,$B$3,应收!$E:$E,$Q11)</f>
        <v>0</v>
      </c>
      <c r="V11" s="345">
        <f t="shared" si="3"/>
        <v>0</v>
      </c>
    </row>
    <row r="12" customHeight="1" spans="2:22">
      <c r="B12" s="310"/>
      <c r="C12" s="338"/>
      <c r="D12" s="315"/>
      <c r="E12" s="317"/>
      <c r="G12" s="326" t="s">
        <v>231</v>
      </c>
      <c r="H12" s="339" t="s">
        <v>232</v>
      </c>
      <c r="I12" s="349" t="e">
        <f>I5-I11</f>
        <v>#REF!</v>
      </c>
      <c r="J12" s="349" t="e">
        <f>J5-J11</f>
        <v>#REF!</v>
      </c>
      <c r="K12" s="349" t="e">
        <f t="shared" si="0"/>
        <v>#REF!</v>
      </c>
      <c r="L12" s="349" t="e">
        <f>L5-L11</f>
        <v>#REF!</v>
      </c>
      <c r="M12" s="349" t="e">
        <f t="shared" si="1"/>
        <v>#REF!</v>
      </c>
      <c r="O12" s="326"/>
      <c r="P12" s="348" t="s">
        <v>52</v>
      </c>
      <c r="Q12" s="358" t="s">
        <v>58</v>
      </c>
      <c r="R12" s="343">
        <f>SUMIFS(应收!$I:$I,应收!$H:$H,"&gt;="&amp;$E$3,应收!$H:$H,"&lt;="&amp;$E$4,应收!$D:$D,$P12,应收!$Y:$Y,$B$3,应收!E:E,$Q12)</f>
        <v>0</v>
      </c>
      <c r="S12" s="344">
        <f>SUMIFS(实收!$E:$E,实收!$D:$D,"&gt;="&amp;$E$3,实收!$D:$D,"&lt;="&amp;$E$4,实收!$K:$K,$P12,实收!$X:$X,$B$3,实收!$L:$L,$Q12)</f>
        <v>0</v>
      </c>
      <c r="T12" s="344">
        <f t="shared" si="2"/>
        <v>0</v>
      </c>
      <c r="U12" s="345">
        <f>SUMIFS(应收!$N:$N,应收!$H:$H,"&gt;="&amp;$E$3,应收!$H:$H,"&lt;="&amp;$E$4,应收!$D:$D,$P12,应收!$Y:$Y,$B$3,应收!$E:$E,$Q12)</f>
        <v>0</v>
      </c>
      <c r="V12" s="345">
        <f t="shared" si="3"/>
        <v>0</v>
      </c>
    </row>
    <row r="13" customHeight="1" spans="2:22">
      <c r="B13" s="310"/>
      <c r="C13" s="340"/>
      <c r="D13" s="315"/>
      <c r="E13" s="317"/>
      <c r="O13" s="326"/>
      <c r="P13" s="348" t="s">
        <v>52</v>
      </c>
      <c r="Q13" s="358" t="s">
        <v>60</v>
      </c>
      <c r="R13" s="343">
        <f>SUMIFS(应收!$I:$I,应收!$H:$H,"&gt;="&amp;$E$3,应收!$H:$H,"&lt;="&amp;$E$4,应收!$D:$D,$P13,应收!$Y:$Y,$B$3,应收!E:E,$Q13)</f>
        <v>0</v>
      </c>
      <c r="S13" s="344">
        <f>SUMIFS(实收!$E:$E,实收!$D:$D,"&gt;="&amp;$E$3,实收!$D:$D,"&lt;="&amp;$E$4,实收!$K:$K,$P13,实收!$X:$X,$B$3,实收!$L:$L,$Q13)</f>
        <v>0</v>
      </c>
      <c r="T13" s="344">
        <f t="shared" si="2"/>
        <v>0</v>
      </c>
      <c r="U13" s="345">
        <f>SUMIFS(应收!$N:$N,应收!$H:$H,"&gt;="&amp;$E$3,应收!$H:$H,"&lt;="&amp;$E$4,应收!$D:$D,$P13,应收!$Y:$Y,$B$3,应收!$E:$E,$Q13)</f>
        <v>0</v>
      </c>
      <c r="V13" s="345">
        <f t="shared" si="3"/>
        <v>0</v>
      </c>
    </row>
    <row r="14" customHeight="1" spans="2:22">
      <c r="B14" s="341"/>
      <c r="C14" s="342"/>
      <c r="O14" s="326"/>
      <c r="P14" s="348" t="s">
        <v>52</v>
      </c>
      <c r="Q14" s="358" t="s">
        <v>62</v>
      </c>
      <c r="R14" s="343">
        <f>SUMIFS(应收!$I:$I,应收!$H:$H,"&gt;="&amp;$E$3,应收!$H:$H,"&lt;="&amp;$E$4,应收!$D:$D,$P14,应收!$Y:$Y,$B$3,应收!E:E,$Q14)</f>
        <v>0</v>
      </c>
      <c r="S14" s="344">
        <f>SUMIFS(实收!$E:$E,实收!$D:$D,"&gt;="&amp;$E$3,实收!$D:$D,"&lt;="&amp;$E$4,实收!$K:$K,$P14,实收!$X:$X,$B$3,实收!$L:$L,$Q14)</f>
        <v>0</v>
      </c>
      <c r="T14" s="344">
        <f t="shared" si="2"/>
        <v>0</v>
      </c>
      <c r="U14" s="345">
        <f>SUMIFS(应收!$N:$N,应收!$H:$H,"&gt;="&amp;$E$3,应收!$H:$H,"&lt;="&amp;$E$4,应收!$D:$D,$P14,应收!$Y:$Y,$B$3,应收!$E:$E,$Q14)</f>
        <v>0</v>
      </c>
      <c r="V14" s="345">
        <f t="shared" si="3"/>
        <v>0</v>
      </c>
    </row>
    <row r="15" customHeight="1" spans="2:22">
      <c r="B15" s="341"/>
      <c r="C15" s="342"/>
      <c r="O15" s="326"/>
      <c r="P15" s="350" t="s">
        <v>64</v>
      </c>
      <c r="Q15" s="350" t="s">
        <v>66</v>
      </c>
      <c r="R15" s="343">
        <f>SUMIFS(应收!$I:$I,应收!$H:$H,"&gt;="&amp;$E$3,应收!$H:$H,"&lt;="&amp;$E$4,应收!$D:$D,$P15,应收!$Y:$Y,$B$3,应收!E:E,$Q15)</f>
        <v>0</v>
      </c>
      <c r="S15" s="344">
        <f>SUMIFS(实收!$E:$E,实收!$D:$D,"&gt;="&amp;$E$3,实收!$D:$D,"&lt;="&amp;$E$4,实收!$K:$K,$P15,实收!$X:$X,$B$3,实收!$L:$L,$Q15)</f>
        <v>0</v>
      </c>
      <c r="T15" s="344">
        <f t="shared" si="2"/>
        <v>0</v>
      </c>
      <c r="U15" s="345">
        <f>SUMIFS(应收!$N:$N,应收!$H:$H,"&gt;="&amp;$E$3,应收!$H:$H,"&lt;="&amp;$E$4,应收!$D:$D,$P15,应收!$Y:$Y,$B$3,应收!$E:$E,$Q15)</f>
        <v>0</v>
      </c>
      <c r="V15" s="345">
        <f t="shared" si="3"/>
        <v>0</v>
      </c>
    </row>
    <row r="16" customHeight="1" spans="2:22">
      <c r="B16" s="341"/>
      <c r="C16" s="342"/>
      <c r="O16" s="326"/>
      <c r="P16" s="351" t="s">
        <v>68</v>
      </c>
      <c r="Q16" s="359" t="s">
        <v>70</v>
      </c>
      <c r="R16" s="343">
        <f>SUMIFS(应收!$I:$I,应收!$H:$H,"&gt;="&amp;$E$3,应收!$H:$H,"&lt;="&amp;$E$4,应收!$D:$D,$P16,应收!$Y:$Y,$B$3,应收!E:E,$Q16)</f>
        <v>0</v>
      </c>
      <c r="S16" s="344">
        <f>SUMIFS(实收!$E:$E,实收!$D:$D,"&gt;="&amp;$E$3,实收!$D:$D,"&lt;="&amp;$E$4,实收!$K:$K,$P16,实收!$X:$X,$B$3,实收!$L:$L,$Q16)</f>
        <v>0</v>
      </c>
      <c r="T16" s="344">
        <f t="shared" si="2"/>
        <v>0</v>
      </c>
      <c r="U16" s="345">
        <f>SUMIFS(应收!$N:$N,应收!$H:$H,"&gt;="&amp;$E$3,应收!$H:$H,"&lt;="&amp;$E$4,应收!$D:$D,$P16,应收!$Y:$Y,$B$3,应收!$E:$E,$Q16)</f>
        <v>0</v>
      </c>
      <c r="V16" s="345">
        <f t="shared" si="3"/>
        <v>0</v>
      </c>
    </row>
    <row r="17" customHeight="1" spans="2:22">
      <c r="B17" s="341"/>
      <c r="C17" s="342"/>
      <c r="O17" s="326"/>
      <c r="P17" s="351" t="s">
        <v>68</v>
      </c>
      <c r="Q17" s="359" t="s">
        <v>72</v>
      </c>
      <c r="R17" s="343">
        <f>SUMIFS(应收!$I:$I,应收!$H:$H,"&gt;="&amp;$E$3,应收!$H:$H,"&lt;="&amp;$E$4,应收!$D:$D,$P17,应收!$Y:$Y,$B$3,应收!E:E,$Q17)</f>
        <v>0</v>
      </c>
      <c r="S17" s="344">
        <f>SUMIFS(实收!$E:$E,实收!$D:$D,"&gt;="&amp;$E$3,实收!$D:$D,"&lt;="&amp;$E$4,实收!$K:$K,$P17,实收!$X:$X,$B$3,实收!$L:$L,$Q17)</f>
        <v>0</v>
      </c>
      <c r="T17" s="344">
        <f t="shared" si="2"/>
        <v>0</v>
      </c>
      <c r="U17" s="345">
        <f>SUMIFS(应收!$N:$N,应收!$H:$H,"&gt;="&amp;$E$3,应收!$H:$H,"&lt;="&amp;$E$4,应收!$D:$D,$P17,应收!$Y:$Y,$B$3,应收!$E:$E,$Q17)</f>
        <v>0</v>
      </c>
      <c r="V17" s="345">
        <f t="shared" si="3"/>
        <v>0</v>
      </c>
    </row>
    <row r="18" customHeight="1" spans="2:22">
      <c r="B18" s="341"/>
      <c r="C18" s="342"/>
      <c r="O18" s="326"/>
      <c r="P18" s="351" t="s">
        <v>68</v>
      </c>
      <c r="Q18" s="359" t="s">
        <v>74</v>
      </c>
      <c r="R18" s="343">
        <f>SUMIFS(应收!$I:$I,应收!$H:$H,"&gt;="&amp;$E$3,应收!$H:$H,"&lt;="&amp;$E$4,应收!$D:$D,$P18,应收!$Y:$Y,$B$3,应收!E:E,$Q18)</f>
        <v>0</v>
      </c>
      <c r="S18" s="344">
        <f>SUMIFS(实收!$E:$E,实收!$D:$D,"&gt;="&amp;$E$3,实收!$D:$D,"&lt;="&amp;$E$4,实收!$K:$K,$P18,实收!$X:$X,$B$3,实收!$L:$L,$Q18)</f>
        <v>0</v>
      </c>
      <c r="T18" s="344">
        <f t="shared" si="2"/>
        <v>0</v>
      </c>
      <c r="U18" s="345">
        <f>SUMIFS(应收!$N:$N,应收!$H:$H,"&gt;="&amp;$E$3,应收!$H:$H,"&lt;="&amp;$E$4,应收!$D:$D,$P18,应收!$Y:$Y,$B$3,应收!$E:$E,$Q18)</f>
        <v>0</v>
      </c>
      <c r="V18" s="345">
        <f t="shared" si="3"/>
        <v>0</v>
      </c>
    </row>
    <row r="19" customHeight="1" spans="2:22">
      <c r="B19" s="341"/>
      <c r="C19" s="342"/>
      <c r="O19" s="326"/>
      <c r="P19" s="351" t="s">
        <v>68</v>
      </c>
      <c r="Q19" s="351" t="s">
        <v>76</v>
      </c>
      <c r="R19" s="343">
        <f>SUMIFS(应收!$I:$I,应收!$H:$H,"&gt;="&amp;$E$3,应收!$H:$H,"&lt;="&amp;$E$4,应收!$D:$D,$P19,应收!$Y:$Y,$B$3,应收!E:E,$Q19)</f>
        <v>0</v>
      </c>
      <c r="S19" s="344">
        <f>SUMIFS(实收!$E:$E,实收!$D:$D,"&gt;="&amp;$E$3,实收!$D:$D,"&lt;="&amp;$E$4,实收!$K:$K,$P19,实收!$X:$X,$B$3,实收!$L:$L,$Q19)</f>
        <v>0</v>
      </c>
      <c r="T19" s="344">
        <f t="shared" si="2"/>
        <v>0</v>
      </c>
      <c r="U19" s="345">
        <f>SUMIFS(应收!$N:$N,应收!$H:$H,"&gt;="&amp;$E$3,应收!$H:$H,"&lt;="&amp;$E$4,应收!$D:$D,$P19,应收!$Y:$Y,$B$3,应收!$E:$E,$Q19)</f>
        <v>0</v>
      </c>
      <c r="V19" s="345">
        <f t="shared" si="3"/>
        <v>0</v>
      </c>
    </row>
    <row r="20" customHeight="1" spans="2:22">
      <c r="B20" s="341"/>
      <c r="C20" s="342"/>
      <c r="O20" s="326"/>
      <c r="P20" s="351" t="s">
        <v>68</v>
      </c>
      <c r="Q20" s="359" t="s">
        <v>78</v>
      </c>
      <c r="R20" s="343">
        <f>SUMIFS(应收!$I:$I,应收!$H:$H,"&gt;="&amp;$E$3,应收!$H:$H,"&lt;="&amp;$E$4,应收!$D:$D,$P20,应收!$Y:$Y,$B$3,应收!E:E,$Q20)</f>
        <v>0</v>
      </c>
      <c r="S20" s="344">
        <f>SUMIFS(实收!$E:$E,实收!$D:$D,"&gt;="&amp;$E$3,实收!$D:$D,"&lt;="&amp;$E$4,实收!$K:$K,$P20,实收!$X:$X,$B$3,实收!$L:$L,$Q20)</f>
        <v>0</v>
      </c>
      <c r="T20" s="344">
        <f t="shared" si="2"/>
        <v>0</v>
      </c>
      <c r="U20" s="345">
        <f>SUMIFS(应收!$N:$N,应收!$H:$H,"&gt;="&amp;$E$3,应收!$H:$H,"&lt;="&amp;$E$4,应收!$D:$D,$P20,应收!$Y:$Y,$B$3,应收!$E:$E,$Q20)</f>
        <v>0</v>
      </c>
      <c r="V20" s="345">
        <f t="shared" si="3"/>
        <v>0</v>
      </c>
    </row>
    <row r="21" customHeight="1" spans="2:22">
      <c r="B21" s="341"/>
      <c r="C21" s="342"/>
      <c r="O21" s="326"/>
      <c r="P21" s="351" t="s">
        <v>68</v>
      </c>
      <c r="Q21" s="351" t="s">
        <v>233</v>
      </c>
      <c r="R21" s="343">
        <f>SUMIFS(应收!$I:$I,应收!$H:$H,"&gt;="&amp;$E$3,应收!$H:$H,"&lt;="&amp;$E$4,应收!$D:$D,$P21,应收!$Y:$Y,$B$3,应收!E:E,$Q21)</f>
        <v>0</v>
      </c>
      <c r="S21" s="344">
        <f>SUMIFS(实收!$E:$E,实收!$D:$D,"&gt;="&amp;$E$3,实收!$D:$D,"&lt;="&amp;$E$4,实收!$K:$K,$P21,实收!$X:$X,$B$3,实收!$L:$L,$Q21)</f>
        <v>0</v>
      </c>
      <c r="T21" s="344">
        <f t="shared" si="2"/>
        <v>0</v>
      </c>
      <c r="U21" s="345">
        <f>SUMIFS(应收!$N:$N,应收!$H:$H,"&gt;="&amp;$E$3,应收!$H:$H,"&lt;="&amp;$E$4,应收!$D:$D,$P21,应收!$Y:$Y,$B$3,应收!$E:$E,$Q21)</f>
        <v>0</v>
      </c>
      <c r="V21" s="345">
        <f t="shared" si="3"/>
        <v>0</v>
      </c>
    </row>
    <row r="22" customHeight="1" spans="2:22">
      <c r="B22" s="341"/>
      <c r="C22" s="342"/>
      <c r="O22" s="326"/>
      <c r="P22" s="351" t="s">
        <v>68</v>
      </c>
      <c r="Q22" s="360" t="s">
        <v>234</v>
      </c>
      <c r="R22" s="343">
        <f>SUMIFS(应收!$I:$I,应收!$H:$H,"&gt;="&amp;$E$3,应收!$H:$H,"&lt;="&amp;$E$4,应收!$D:$D,$P22,应收!$Y:$Y,$B$3,应收!E:E,$Q22)</f>
        <v>0</v>
      </c>
      <c r="S22" s="344">
        <f>SUMIFS(实收!$E:$E,实收!$D:$D,"&gt;="&amp;$E$3,实收!$D:$D,"&lt;="&amp;$E$4,实收!$K:$K,$P22,实收!$X:$X,$B$3,实收!$L:$L,$Q22)</f>
        <v>0</v>
      </c>
      <c r="T22" s="344">
        <f t="shared" si="2"/>
        <v>0</v>
      </c>
      <c r="U22" s="345">
        <f>SUMIFS(应收!$N:$N,应收!$H:$H,"&gt;="&amp;$E$3,应收!$H:$H,"&lt;="&amp;$E$4,应收!$D:$D,$P22,应收!$Y:$Y,$B$3,应收!$E:$E,$Q22)</f>
        <v>0</v>
      </c>
      <c r="V22" s="345">
        <f t="shared" si="3"/>
        <v>0</v>
      </c>
    </row>
    <row r="23" customHeight="1" spans="2:22">
      <c r="B23" s="341"/>
      <c r="C23" s="342"/>
      <c r="O23" s="352" t="s">
        <v>235</v>
      </c>
      <c r="P23" s="353" t="s">
        <v>83</v>
      </c>
      <c r="Q23" s="361" t="s">
        <v>85</v>
      </c>
      <c r="R23" s="362" t="e">
        <f>SUMIFS(冷暖工资表!$L:$L,冷暖工资表!$J:$J,"&gt;="&amp;$E$3,冷暖工资表!$J:$J,"&lt;="&amp;$E$4,冷暖工资表!$E:$E,P23,#REF!,$B$3,冷暖工资表!F:F,Q23)</f>
        <v>#REF!</v>
      </c>
      <c r="S23" s="363" t="e">
        <f>SUMIFS(#REF!,#REF!,"&gt;="&amp;$E$3,#REF!,"&lt;="&amp;$E$4,#REF!,P23,#REF!,$B$3,#REF!,Q23)</f>
        <v>#REF!</v>
      </c>
      <c r="T23" s="363" t="e">
        <f t="shared" si="2"/>
        <v>#REF!</v>
      </c>
      <c r="U23" s="364" t="e">
        <f>SUMIFS(#REF!,冷暖工资表!$J:$J,"&gt;="&amp;$E$3,冷暖工资表!$J:$J,"&lt;="&amp;$E$4,冷暖工资表!E:E,P23,#REF!,$B$3,冷暖工资表!F:F,Q23)</f>
        <v>#REF!</v>
      </c>
      <c r="V23" s="364" t="e">
        <f t="shared" si="3"/>
        <v>#REF!</v>
      </c>
    </row>
    <row r="24" customHeight="1" spans="2:22">
      <c r="B24" s="341"/>
      <c r="C24" s="342"/>
      <c r="O24" s="352"/>
      <c r="P24" s="353" t="s">
        <v>83</v>
      </c>
      <c r="Q24" s="361" t="s">
        <v>87</v>
      </c>
      <c r="R24" s="343" t="e">
        <f>SUMIFS(冷暖工资表!$L:$L,冷暖工资表!$J:$J,"&gt;="&amp;$E$3,冷暖工资表!$J:$J,"&lt;="&amp;$E$4,冷暖工资表!$E:$E,P24,#REF!,$B$3,冷暖工资表!F:F,Q24)</f>
        <v>#REF!</v>
      </c>
      <c r="S24" s="344" t="e">
        <f>SUMIFS(#REF!,#REF!,"&gt;="&amp;$E$3,#REF!,"&lt;="&amp;$E$4,#REF!,P24,#REF!,$B$3,#REF!,Q24)</f>
        <v>#REF!</v>
      </c>
      <c r="T24" s="344" t="e">
        <f t="shared" si="2"/>
        <v>#REF!</v>
      </c>
      <c r="U24" s="345" t="e">
        <f>SUMIFS(#REF!,冷暖工资表!$J:$J,"&gt;="&amp;$E$3,冷暖工资表!$J:$J,"&lt;="&amp;$E$4,冷暖工资表!E:E,P24,#REF!,$B$3,冷暖工资表!F:F,Q24)</f>
        <v>#REF!</v>
      </c>
      <c r="V24" s="345" t="e">
        <f t="shared" si="3"/>
        <v>#REF!</v>
      </c>
    </row>
    <row r="25" customHeight="1" spans="2:22">
      <c r="B25" s="341"/>
      <c r="C25" s="342"/>
      <c r="O25" s="352"/>
      <c r="P25" s="353" t="s">
        <v>83</v>
      </c>
      <c r="Q25" s="361" t="s">
        <v>89</v>
      </c>
      <c r="R25" s="343" t="e">
        <f>SUMIFS(冷暖工资表!$L:$L,冷暖工资表!$J:$J,"&gt;="&amp;$E$3,冷暖工资表!$J:$J,"&lt;="&amp;$E$4,冷暖工资表!$E:$E,P25,#REF!,$B$3,冷暖工资表!F:F,Q25)</f>
        <v>#REF!</v>
      </c>
      <c r="S25" s="344" t="e">
        <f>SUMIFS(#REF!,#REF!,"&gt;="&amp;$E$3,#REF!,"&lt;="&amp;$E$4,#REF!,P25,#REF!,$B$3,#REF!,Q25)</f>
        <v>#REF!</v>
      </c>
      <c r="T25" s="344" t="e">
        <f t="shared" si="2"/>
        <v>#REF!</v>
      </c>
      <c r="U25" s="345" t="e">
        <f>SUMIFS(#REF!,冷暖工资表!$J:$J,"&gt;="&amp;$E$3,冷暖工资表!$J:$J,"&lt;="&amp;$E$4,冷暖工资表!E:E,P25,#REF!,$B$3,冷暖工资表!F:F,Q25)</f>
        <v>#REF!</v>
      </c>
      <c r="V25" s="345" t="e">
        <f t="shared" si="3"/>
        <v>#REF!</v>
      </c>
    </row>
    <row r="26" customHeight="1" spans="2:22">
      <c r="B26" s="341"/>
      <c r="C26" s="342"/>
      <c r="O26" s="352"/>
      <c r="P26" s="353" t="s">
        <v>83</v>
      </c>
      <c r="Q26" s="361" t="s">
        <v>91</v>
      </c>
      <c r="R26" s="343" t="e">
        <f>SUMIFS(冷暖工资表!$L:$L,冷暖工资表!$J:$J,"&gt;="&amp;$E$3,冷暖工资表!$J:$J,"&lt;="&amp;$E$4,冷暖工资表!$E:$E,P26,#REF!,$B$3,冷暖工资表!F:F,Q26)</f>
        <v>#REF!</v>
      </c>
      <c r="S26" s="344" t="e">
        <f>SUMIFS(#REF!,#REF!,"&gt;="&amp;$E$3,#REF!,"&lt;="&amp;$E$4,#REF!,P26,#REF!,$B$3,#REF!,Q26)</f>
        <v>#REF!</v>
      </c>
      <c r="T26" s="344" t="e">
        <f t="shared" si="2"/>
        <v>#REF!</v>
      </c>
      <c r="U26" s="345" t="e">
        <f>SUMIFS(#REF!,冷暖工资表!$J:$J,"&gt;="&amp;$E$3,冷暖工资表!$J:$J,"&lt;="&amp;$E$4,冷暖工资表!E:E,P26,#REF!,$B$3,冷暖工资表!F:F,Q26)</f>
        <v>#REF!</v>
      </c>
      <c r="V26" s="345" t="e">
        <f t="shared" si="3"/>
        <v>#REF!</v>
      </c>
    </row>
    <row r="27" customHeight="1" spans="15:24">
      <c r="O27" s="352"/>
      <c r="P27" s="353" t="s">
        <v>83</v>
      </c>
      <c r="Q27" s="361" t="s">
        <v>93</v>
      </c>
      <c r="R27" s="343" t="e">
        <f>SUMIFS(冷暖工资表!$L:$L,冷暖工资表!$J:$J,"&gt;="&amp;$E$3,冷暖工资表!$J:$J,"&lt;="&amp;$E$4,冷暖工资表!$E:$E,P27,#REF!,$B$3,冷暖工资表!F:F,Q27)</f>
        <v>#REF!</v>
      </c>
      <c r="S27" s="344" t="e">
        <f>SUMIFS(#REF!,#REF!,"&gt;="&amp;$E$3,#REF!,"&lt;="&amp;$E$4,#REF!,P27,#REF!,$B$3,#REF!,Q27)</f>
        <v>#REF!</v>
      </c>
      <c r="T27" s="344" t="e">
        <f t="shared" si="2"/>
        <v>#REF!</v>
      </c>
      <c r="U27" s="345" t="e">
        <f>SUMIFS(#REF!,冷暖工资表!$J:$J,"&gt;="&amp;$E$3,冷暖工资表!$J:$J,"&lt;="&amp;$E$4,冷暖工资表!E:E,P27,#REF!,$B$3,冷暖工资表!F:F,Q27)</f>
        <v>#REF!</v>
      </c>
      <c r="V27" s="345" t="e">
        <f t="shared" si="3"/>
        <v>#REF!</v>
      </c>
      <c r="X27" s="93"/>
    </row>
    <row r="28" customHeight="1" spans="15:24">
      <c r="O28" s="352"/>
      <c r="P28" s="353" t="s">
        <v>83</v>
      </c>
      <c r="Q28" s="361" t="s">
        <v>95</v>
      </c>
      <c r="R28" s="343" t="e">
        <f>SUMIFS(冷暖工资表!$L:$L,冷暖工资表!$J:$J,"&gt;="&amp;$E$3,冷暖工资表!$J:$J,"&lt;="&amp;$E$4,冷暖工资表!$E:$E,P28,#REF!,$B$3,冷暖工资表!F:F,Q28)</f>
        <v>#REF!</v>
      </c>
      <c r="S28" s="344" t="e">
        <f>SUMIFS(#REF!,#REF!,"&gt;="&amp;$E$3,#REF!,"&lt;="&amp;$E$4,#REF!,P28,#REF!,$B$3,#REF!,Q28)</f>
        <v>#REF!</v>
      </c>
      <c r="T28" s="344" t="e">
        <f t="shared" si="2"/>
        <v>#REF!</v>
      </c>
      <c r="U28" s="345" t="e">
        <f>SUMIFS(#REF!,冷暖工资表!$J:$J,"&gt;="&amp;$E$3,冷暖工资表!$J:$J,"&lt;="&amp;$E$4,冷暖工资表!E:E,P28,#REF!,$B$3,冷暖工资表!F:F,Q28)</f>
        <v>#REF!</v>
      </c>
      <c r="V28" s="345" t="e">
        <f t="shared" si="3"/>
        <v>#REF!</v>
      </c>
      <c r="X28" s="93"/>
    </row>
    <row r="29" customHeight="1" spans="15:24">
      <c r="O29" s="352"/>
      <c r="P29" s="353" t="s">
        <v>83</v>
      </c>
      <c r="Q29" s="361" t="s">
        <v>97</v>
      </c>
      <c r="R29" s="343" t="e">
        <f>SUMIFS(冷暖工资表!$L:$L,冷暖工资表!$J:$J,"&gt;="&amp;$E$3,冷暖工资表!$J:$J,"&lt;="&amp;$E$4,冷暖工资表!$E:$E,P29,#REF!,$B$3,冷暖工资表!F:F,Q29)</f>
        <v>#REF!</v>
      </c>
      <c r="S29" s="344" t="e">
        <f>SUMIFS(#REF!,#REF!,"&gt;="&amp;$E$3,#REF!,"&lt;="&amp;$E$4,#REF!,P29,#REF!,$B$3,#REF!,Q29)</f>
        <v>#REF!</v>
      </c>
      <c r="T29" s="344" t="e">
        <f t="shared" si="2"/>
        <v>#REF!</v>
      </c>
      <c r="U29" s="345" t="e">
        <f>SUMIFS(#REF!,冷暖工资表!$J:$J,"&gt;="&amp;$E$3,冷暖工资表!$J:$J,"&lt;="&amp;$E$4,冷暖工资表!E:E,P29,#REF!,$B$3,冷暖工资表!F:F,Q29)</f>
        <v>#REF!</v>
      </c>
      <c r="V29" s="345" t="e">
        <f t="shared" si="3"/>
        <v>#REF!</v>
      </c>
      <c r="X29" s="93"/>
    </row>
    <row r="30" customHeight="1" spans="15:24">
      <c r="O30" s="352"/>
      <c r="P30" s="353" t="s">
        <v>83</v>
      </c>
      <c r="Q30" s="361" t="s">
        <v>99</v>
      </c>
      <c r="R30" s="343" t="e">
        <f>SUMIFS(冷暖工资表!$L:$L,冷暖工资表!$J:$J,"&gt;="&amp;$E$3,冷暖工资表!$J:$J,"&lt;="&amp;$E$4,冷暖工资表!$E:$E,P30,#REF!,$B$3,冷暖工资表!F:F,Q30)</f>
        <v>#REF!</v>
      </c>
      <c r="S30" s="344" t="e">
        <f>SUMIFS(#REF!,#REF!,"&gt;="&amp;$E$3,#REF!,"&lt;="&amp;$E$4,#REF!,P30,#REF!,$B$3,#REF!,Q30)</f>
        <v>#REF!</v>
      </c>
      <c r="T30" s="344" t="e">
        <f t="shared" si="2"/>
        <v>#REF!</v>
      </c>
      <c r="U30" s="345" t="e">
        <f>SUMIFS(#REF!,冷暖工资表!$J:$J,"&gt;="&amp;$E$3,冷暖工资表!$J:$J,"&lt;="&amp;$E$4,冷暖工资表!E:E,P30,#REF!,$B$3,冷暖工资表!F:F,Q30)</f>
        <v>#REF!</v>
      </c>
      <c r="V30" s="345" t="e">
        <f t="shared" si="3"/>
        <v>#REF!</v>
      </c>
      <c r="W30" s="93"/>
      <c r="X30" s="93"/>
    </row>
    <row r="31" customHeight="1" spans="15:24">
      <c r="O31" s="352"/>
      <c r="P31" s="353" t="s">
        <v>83</v>
      </c>
      <c r="Q31" s="361" t="s">
        <v>101</v>
      </c>
      <c r="R31" s="343" t="e">
        <f>SUMIFS(冷暖工资表!$L:$L,冷暖工资表!$J:$J,"&gt;="&amp;$E$3,冷暖工资表!$J:$J,"&lt;="&amp;$E$4,冷暖工资表!$E:$E,P31,#REF!,$B$3,冷暖工资表!F:F,Q31)</f>
        <v>#REF!</v>
      </c>
      <c r="S31" s="344" t="e">
        <f>SUMIFS(#REF!,#REF!,"&gt;="&amp;$E$3,#REF!,"&lt;="&amp;$E$4,#REF!,P31,#REF!,$B$3,#REF!,Q31)</f>
        <v>#REF!</v>
      </c>
      <c r="T31" s="344" t="e">
        <f t="shared" si="2"/>
        <v>#REF!</v>
      </c>
      <c r="U31" s="345" t="e">
        <f>SUMIFS(#REF!,冷暖工资表!$J:$J,"&gt;="&amp;$E$3,冷暖工资表!$J:$J,"&lt;="&amp;$E$4,冷暖工资表!E:E,P31,#REF!,$B$3,冷暖工资表!F:F,Q31)</f>
        <v>#REF!</v>
      </c>
      <c r="V31" s="345" t="e">
        <f t="shared" si="3"/>
        <v>#REF!</v>
      </c>
      <c r="W31" s="93"/>
      <c r="X31" s="93"/>
    </row>
    <row r="32" customHeight="1" spans="15:24">
      <c r="O32" s="352"/>
      <c r="P32" s="353" t="s">
        <v>83</v>
      </c>
      <c r="Q32" s="353" t="s">
        <v>236</v>
      </c>
      <c r="R32" s="343" t="e">
        <f>SUMIFS(冷暖工资表!$L:$L,冷暖工资表!$J:$J,"&gt;="&amp;$E$3,冷暖工资表!$J:$J,"&lt;="&amp;$E$4,冷暖工资表!$E:$E,P32,#REF!,$B$3,冷暖工资表!F:F,Q32)</f>
        <v>#REF!</v>
      </c>
      <c r="S32" s="344" t="e">
        <f>SUMIFS(#REF!,#REF!,"&gt;="&amp;$E$3,#REF!,"&lt;="&amp;$E$4,#REF!,P32,#REF!,$B$3,#REF!,Q32)</f>
        <v>#REF!</v>
      </c>
      <c r="T32" s="344" t="e">
        <f t="shared" si="2"/>
        <v>#REF!</v>
      </c>
      <c r="U32" s="345" t="e">
        <f>SUMIFS(#REF!,冷暖工资表!$J:$J,"&gt;="&amp;$E$3,冷暖工资表!$J:$J,"&lt;="&amp;$E$4,冷暖工资表!E:E,P32,#REF!,$B$3,冷暖工资表!F:F,Q32)</f>
        <v>#REF!</v>
      </c>
      <c r="V32" s="345" t="e">
        <f t="shared" si="3"/>
        <v>#REF!</v>
      </c>
      <c r="W32" s="93"/>
      <c r="X32" s="93"/>
    </row>
    <row r="33" customHeight="1" spans="15:25">
      <c r="O33" s="352"/>
      <c r="P33" s="353" t="s">
        <v>83</v>
      </c>
      <c r="Q33" s="361" t="s">
        <v>62</v>
      </c>
      <c r="R33" s="343" t="e">
        <f>SUMIFS(冷暖工资表!$L:$L,冷暖工资表!$J:$J,"&gt;="&amp;$E$3,冷暖工资表!$J:$J,"&lt;="&amp;$E$4,冷暖工资表!$E:$E,P33,#REF!,$B$3,冷暖工资表!F:F,Q33)</f>
        <v>#REF!</v>
      </c>
      <c r="S33" s="344" t="e">
        <f>SUMIFS(#REF!,#REF!,"&gt;="&amp;$E$3,#REF!,"&lt;="&amp;$E$4,#REF!,P33,#REF!,$B$3,#REF!,Q33)</f>
        <v>#REF!</v>
      </c>
      <c r="T33" s="344" t="e">
        <f t="shared" si="2"/>
        <v>#REF!</v>
      </c>
      <c r="U33" s="345" t="e">
        <f>SUMIFS(#REF!,冷暖工资表!$J:$J,"&gt;="&amp;$E$3,冷暖工资表!$J:$J,"&lt;="&amp;$E$4,冷暖工资表!E:E,P33,#REF!,$B$3,冷暖工资表!F:F,Q33)</f>
        <v>#REF!</v>
      </c>
      <c r="V33" s="345" t="e">
        <f t="shared" si="3"/>
        <v>#REF!</v>
      </c>
      <c r="W33" s="93"/>
      <c r="X33" s="93"/>
      <c r="Y33" s="93"/>
    </row>
    <row r="34" customHeight="1" spans="15:25">
      <c r="O34" s="352"/>
      <c r="P34" s="354" t="s">
        <v>104</v>
      </c>
      <c r="Q34" s="365" t="s">
        <v>237</v>
      </c>
      <c r="R34" s="343" t="e">
        <f>SUMIFS(冷暖工资表!$L:$L,冷暖工资表!$J:$J,"&gt;="&amp;$E$3,冷暖工资表!$J:$J,"&lt;="&amp;$E$4,冷暖工资表!$E:$E,P34,#REF!,$B$3,冷暖工资表!F:F,Q34)</f>
        <v>#REF!</v>
      </c>
      <c r="S34" s="344" t="e">
        <f>SUMIFS(#REF!,#REF!,"&gt;="&amp;$E$3,#REF!,"&lt;="&amp;$E$4,#REF!,P34,#REF!,$B$3,#REF!,Q34)</f>
        <v>#REF!</v>
      </c>
      <c r="T34" s="344" t="e">
        <f t="shared" si="2"/>
        <v>#REF!</v>
      </c>
      <c r="U34" s="345" t="e">
        <f>SUMIFS(#REF!,冷暖工资表!$J:$J,"&gt;="&amp;$E$3,冷暖工资表!$J:$J,"&lt;="&amp;$E$4,冷暖工资表!E:E,P34,#REF!,$B$3,冷暖工资表!F:F,Q34)</f>
        <v>#REF!</v>
      </c>
      <c r="V34" s="345" t="e">
        <f t="shared" si="3"/>
        <v>#REF!</v>
      </c>
      <c r="W34" s="93"/>
      <c r="X34" s="93"/>
      <c r="Y34" s="93"/>
    </row>
    <row r="35" customHeight="1" spans="15:25">
      <c r="O35" s="352"/>
      <c r="P35" s="354" t="s">
        <v>104</v>
      </c>
      <c r="Q35" s="365" t="s">
        <v>238</v>
      </c>
      <c r="R35" s="343" t="e">
        <f>SUMIFS(冷暖工资表!$L:$L,冷暖工资表!$J:$J,"&gt;="&amp;$E$3,冷暖工资表!$J:$J,"&lt;="&amp;$E$4,冷暖工资表!$E:$E,P35,#REF!,$B$3,冷暖工资表!F:F,Q35)</f>
        <v>#REF!</v>
      </c>
      <c r="S35" s="344" t="e">
        <f>SUMIFS(#REF!,#REF!,"&gt;="&amp;$E$3,#REF!,"&lt;="&amp;$E$4,#REF!,P35,#REF!,$B$3,#REF!,Q35)</f>
        <v>#REF!</v>
      </c>
      <c r="T35" s="344" t="e">
        <f t="shared" si="2"/>
        <v>#REF!</v>
      </c>
      <c r="U35" s="345" t="e">
        <f>SUMIFS(#REF!,冷暖工资表!$J:$J,"&gt;="&amp;$E$3,冷暖工资表!$J:$J,"&lt;="&amp;$E$4,冷暖工资表!E:E,P35,#REF!,$B$3,冷暖工资表!F:F,Q35)</f>
        <v>#REF!</v>
      </c>
      <c r="V35" s="345" t="e">
        <f t="shared" si="3"/>
        <v>#REF!</v>
      </c>
      <c r="W35" s="93"/>
      <c r="X35" s="93"/>
      <c r="Y35" s="93"/>
    </row>
    <row r="36" customHeight="1" spans="15:25">
      <c r="O36" s="352"/>
      <c r="P36" s="354" t="s">
        <v>104</v>
      </c>
      <c r="Q36" s="365" t="s">
        <v>97</v>
      </c>
      <c r="R36" s="343" t="e">
        <f>SUMIFS(冷暖工资表!$L:$L,冷暖工资表!$J:$J,"&gt;="&amp;$E$3,冷暖工资表!$J:$J,"&lt;="&amp;$E$4,冷暖工资表!$E:$E,P36,#REF!,$B$3,冷暖工资表!F:F,Q36)</f>
        <v>#REF!</v>
      </c>
      <c r="S36" s="344" t="e">
        <f>SUMIFS(#REF!,#REF!,"&gt;="&amp;$E$3,#REF!,"&lt;="&amp;$E$4,#REF!,P36,#REF!,$B$3,#REF!,Q36)</f>
        <v>#REF!</v>
      </c>
      <c r="T36" s="344" t="e">
        <f t="shared" si="2"/>
        <v>#REF!</v>
      </c>
      <c r="U36" s="345" t="e">
        <f>SUMIFS(#REF!,冷暖工资表!$J:$J,"&gt;="&amp;$E$3,冷暖工资表!$J:$J,"&lt;="&amp;$E$4,冷暖工资表!E:E,P36,#REF!,$B$3,冷暖工资表!F:F,Q36)</f>
        <v>#REF!</v>
      </c>
      <c r="V36" s="345" t="e">
        <f t="shared" si="3"/>
        <v>#REF!</v>
      </c>
      <c r="W36" s="93"/>
      <c r="X36" s="93"/>
      <c r="Y36" s="93"/>
    </row>
    <row r="37" customHeight="1" spans="15:25">
      <c r="O37" s="352"/>
      <c r="P37" s="354" t="s">
        <v>104</v>
      </c>
      <c r="Q37" s="365" t="s">
        <v>99</v>
      </c>
      <c r="R37" s="343" t="e">
        <f>SUMIFS(冷暖工资表!$L:$L,冷暖工资表!$J:$J,"&gt;="&amp;$E$3,冷暖工资表!$J:$J,"&lt;="&amp;$E$4,冷暖工资表!$E:$E,P37,#REF!,$B$3,冷暖工资表!F:F,Q37)</f>
        <v>#REF!</v>
      </c>
      <c r="S37" s="344" t="e">
        <f>SUMIFS(#REF!,#REF!,"&gt;="&amp;$E$3,#REF!,"&lt;="&amp;$E$4,#REF!,P37,#REF!,$B$3,#REF!,Q37)</f>
        <v>#REF!</v>
      </c>
      <c r="T37" s="344" t="e">
        <f t="shared" si="2"/>
        <v>#REF!</v>
      </c>
      <c r="U37" s="345" t="e">
        <f>SUMIFS(#REF!,冷暖工资表!$J:$J,"&gt;="&amp;$E$3,冷暖工资表!$J:$J,"&lt;="&amp;$E$4,冷暖工资表!E:E,P37,#REF!,$B$3,冷暖工资表!F:F,Q37)</f>
        <v>#REF!</v>
      </c>
      <c r="V37" s="345" t="e">
        <f t="shared" si="3"/>
        <v>#REF!</v>
      </c>
      <c r="W37" s="93"/>
      <c r="X37" s="93"/>
      <c r="Y37" s="93"/>
    </row>
    <row r="38" customHeight="1" spans="15:25">
      <c r="O38" s="352"/>
      <c r="P38" s="354" t="s">
        <v>104</v>
      </c>
      <c r="Q38" s="365" t="s">
        <v>101</v>
      </c>
      <c r="R38" s="343" t="e">
        <f>SUMIFS(冷暖工资表!$L:$L,冷暖工资表!$J:$J,"&gt;="&amp;$E$3,冷暖工资表!$J:$J,"&lt;="&amp;$E$4,冷暖工资表!$E:$E,P38,#REF!,$B$3,冷暖工资表!F:F,Q38)</f>
        <v>#REF!</v>
      </c>
      <c r="S38" s="344" t="e">
        <f>SUMIFS(#REF!,#REF!,"&gt;="&amp;$E$3,#REF!,"&lt;="&amp;$E$4,#REF!,P38,#REF!,$B$3,#REF!,Q38)</f>
        <v>#REF!</v>
      </c>
      <c r="T38" s="344" t="e">
        <f t="shared" si="2"/>
        <v>#REF!</v>
      </c>
      <c r="U38" s="345" t="e">
        <f>SUMIFS(#REF!,冷暖工资表!$J:$J,"&gt;="&amp;$E$3,冷暖工资表!$J:$J,"&lt;="&amp;$E$4,冷暖工资表!E:E,P38,#REF!,$B$3,冷暖工资表!F:F,Q38)</f>
        <v>#REF!</v>
      </c>
      <c r="V38" s="345" t="e">
        <f t="shared" si="3"/>
        <v>#REF!</v>
      </c>
      <c r="W38" s="93"/>
      <c r="X38" s="93"/>
      <c r="Y38" s="93"/>
    </row>
    <row r="39" customHeight="1" spans="15:25">
      <c r="O39" s="352"/>
      <c r="P39" s="354" t="s">
        <v>104</v>
      </c>
      <c r="Q39" s="354" t="s">
        <v>110</v>
      </c>
      <c r="R39" s="343" t="e">
        <f>SUMIFS(冷暖工资表!$L:$L,冷暖工资表!$J:$J,"&gt;="&amp;$E$3,冷暖工资表!$J:$J,"&lt;="&amp;$E$4,冷暖工资表!$E:$E,P39,#REF!,$B$3,冷暖工资表!F:F,Q39)</f>
        <v>#REF!</v>
      </c>
      <c r="S39" s="344" t="e">
        <f>SUMIFS(#REF!,#REF!,"&gt;="&amp;$E$3,#REF!,"&lt;="&amp;$E$4,#REF!,P39,#REF!,$B$3,#REF!,Q39)</f>
        <v>#REF!</v>
      </c>
      <c r="T39" s="344" t="e">
        <f t="shared" si="2"/>
        <v>#REF!</v>
      </c>
      <c r="U39" s="345" t="e">
        <f>SUMIFS(#REF!,冷暖工资表!$J:$J,"&gt;="&amp;$E$3,冷暖工资表!$J:$J,"&lt;="&amp;$E$4,冷暖工资表!E:E,P39,#REF!,$B$3,冷暖工资表!F:F,Q39)</f>
        <v>#REF!</v>
      </c>
      <c r="V39" s="345" t="e">
        <f t="shared" si="3"/>
        <v>#REF!</v>
      </c>
      <c r="W39" s="93"/>
      <c r="X39" s="93"/>
      <c r="Y39" s="93"/>
    </row>
    <row r="40" customHeight="1" spans="15:25">
      <c r="O40" s="352"/>
      <c r="P40" s="354" t="s">
        <v>104</v>
      </c>
      <c r="Q40" s="354" t="s">
        <v>112</v>
      </c>
      <c r="R40" s="343" t="e">
        <f>SUMIFS(冷暖工资表!$L:$L,冷暖工资表!$J:$J,"&gt;="&amp;$E$3,冷暖工资表!$J:$J,"&lt;="&amp;$E$4,冷暖工资表!$E:$E,P40,#REF!,$B$3,冷暖工资表!F:F,Q40)</f>
        <v>#REF!</v>
      </c>
      <c r="S40" s="344" t="e">
        <f>SUMIFS(#REF!,#REF!,"&gt;="&amp;$E$3,#REF!,"&lt;="&amp;$E$4,#REF!,P40,#REF!,$B$3,#REF!,Q40)</f>
        <v>#REF!</v>
      </c>
      <c r="T40" s="344" t="e">
        <f t="shared" si="2"/>
        <v>#REF!</v>
      </c>
      <c r="U40" s="345" t="e">
        <f>SUMIFS(#REF!,冷暖工资表!$J:$J,"&gt;="&amp;$E$3,冷暖工资表!$J:$J,"&lt;="&amp;$E$4,冷暖工资表!E:E,P40,#REF!,$B$3,冷暖工资表!F:F,Q40)</f>
        <v>#REF!</v>
      </c>
      <c r="V40" s="345" t="e">
        <f t="shared" si="3"/>
        <v>#REF!</v>
      </c>
      <c r="W40" s="93"/>
      <c r="X40" s="93"/>
      <c r="Y40" s="93"/>
    </row>
    <row r="41" customHeight="1" spans="15:22">
      <c r="O41" s="352"/>
      <c r="P41" s="354" t="s">
        <v>104</v>
      </c>
      <c r="Q41" s="354" t="s">
        <v>114</v>
      </c>
      <c r="R41" s="343" t="e">
        <f>SUMIFS(冷暖工资表!$L:$L,冷暖工资表!$J:$J,"&gt;="&amp;$E$3,冷暖工资表!$J:$J,"&lt;="&amp;$E$4,冷暖工资表!$E:$E,P41,#REF!,$B$3,冷暖工资表!F:F,Q41)</f>
        <v>#REF!</v>
      </c>
      <c r="S41" s="344" t="e">
        <f>SUMIFS(#REF!,#REF!,"&gt;="&amp;$E$3,#REF!,"&lt;="&amp;$E$4,#REF!,P41,#REF!,$B$3,#REF!,Q41)</f>
        <v>#REF!</v>
      </c>
      <c r="T41" s="344" t="e">
        <f t="shared" si="2"/>
        <v>#REF!</v>
      </c>
      <c r="U41" s="345" t="e">
        <f>SUMIFS(#REF!,冷暖工资表!$J:$J,"&gt;="&amp;$E$3,冷暖工资表!$J:$J,"&lt;="&amp;$E$4,冷暖工资表!E:E,P41,#REF!,$B$3,冷暖工资表!F:F,Q41)</f>
        <v>#REF!</v>
      </c>
      <c r="V41" s="345" t="e">
        <f t="shared" si="3"/>
        <v>#REF!</v>
      </c>
    </row>
    <row r="42" customHeight="1" spans="15:22">
      <c r="O42" s="352"/>
      <c r="P42" s="354" t="s">
        <v>104</v>
      </c>
      <c r="Q42" s="354" t="s">
        <v>239</v>
      </c>
      <c r="R42" s="343" t="e">
        <f>SUMIFS(冷暖工资表!$L:$L,冷暖工资表!$J:$J,"&gt;="&amp;$E$3,冷暖工资表!$J:$J,"&lt;="&amp;$E$4,冷暖工资表!$E:$E,P42,#REF!,$B$3,冷暖工资表!F:F,Q42)</f>
        <v>#REF!</v>
      </c>
      <c r="S42" s="344" t="e">
        <f>SUMIFS(#REF!,#REF!,"&gt;="&amp;$E$3,#REF!,"&lt;="&amp;$E$4,#REF!,P42,#REF!,$B$3,#REF!,Q42)</f>
        <v>#REF!</v>
      </c>
      <c r="T42" s="344" t="e">
        <f t="shared" si="2"/>
        <v>#REF!</v>
      </c>
      <c r="U42" s="345" t="e">
        <f>SUMIFS(#REF!,冷暖工资表!$J:$J,"&gt;="&amp;$E$3,冷暖工资表!$J:$J,"&lt;="&amp;$E$4,冷暖工资表!E:E,P42,#REF!,$B$3,冷暖工资表!F:F,Q42)</f>
        <v>#REF!</v>
      </c>
      <c r="V42" s="345" t="e">
        <f t="shared" si="3"/>
        <v>#REF!</v>
      </c>
    </row>
    <row r="43" customHeight="1" spans="15:22">
      <c r="O43" s="352"/>
      <c r="P43" s="354" t="s">
        <v>104</v>
      </c>
      <c r="Q43" s="354" t="s">
        <v>240</v>
      </c>
      <c r="R43" s="343" t="e">
        <f>SUMIFS(冷暖工资表!$L:$L,冷暖工资表!$J:$J,"&gt;="&amp;$E$3,冷暖工资表!$J:$J,"&lt;="&amp;$E$4,冷暖工资表!$E:$E,P43,#REF!,$B$3,冷暖工资表!F:F,Q43)</f>
        <v>#REF!</v>
      </c>
      <c r="S43" s="344" t="e">
        <f>SUMIFS(#REF!,#REF!,"&gt;="&amp;$E$3,#REF!,"&lt;="&amp;$E$4,#REF!,P43,#REF!,$B$3,#REF!,Q43)</f>
        <v>#REF!</v>
      </c>
      <c r="T43" s="344" t="e">
        <f t="shared" si="2"/>
        <v>#REF!</v>
      </c>
      <c r="U43" s="345" t="e">
        <f>SUMIFS(#REF!,冷暖工资表!$J:$J,"&gt;="&amp;$E$3,冷暖工资表!$J:$J,"&lt;="&amp;$E$4,冷暖工资表!E:E,P43,#REF!,$B$3,冷暖工资表!F:F,Q43)</f>
        <v>#REF!</v>
      </c>
      <c r="V43" s="345" t="e">
        <f t="shared" si="3"/>
        <v>#REF!</v>
      </c>
    </row>
    <row r="44" customHeight="1" spans="15:22">
      <c r="O44" s="352"/>
      <c r="P44" s="354" t="s">
        <v>104</v>
      </c>
      <c r="Q44" s="354" t="s">
        <v>62</v>
      </c>
      <c r="R44" s="343" t="e">
        <f>SUMIFS(冷暖工资表!$L:$L,冷暖工资表!$J:$J,"&gt;="&amp;$E$3,冷暖工资表!$J:$J,"&lt;="&amp;$E$4,冷暖工资表!$E:$E,P44,#REF!,$B$3,冷暖工资表!F:F,Q44)</f>
        <v>#REF!</v>
      </c>
      <c r="S44" s="344" t="e">
        <f>SUMIFS(#REF!,#REF!,"&gt;="&amp;$E$3,#REF!,"&lt;="&amp;$E$4,#REF!,P44,#REF!,$B$3,#REF!,Q44)</f>
        <v>#REF!</v>
      </c>
      <c r="T44" s="344" t="e">
        <f t="shared" si="2"/>
        <v>#REF!</v>
      </c>
      <c r="U44" s="345" t="e">
        <f>SUMIFS(#REF!,冷暖工资表!$J:$J,"&gt;="&amp;$E$3,冷暖工资表!$J:$J,"&lt;="&amp;$E$4,冷暖工资表!E:E,P44,#REF!,$B$3,冷暖工资表!F:F,Q44)</f>
        <v>#REF!</v>
      </c>
      <c r="V44" s="345" t="e">
        <f t="shared" si="3"/>
        <v>#REF!</v>
      </c>
    </row>
    <row r="45" customHeight="1" spans="15:22">
      <c r="O45" s="352"/>
      <c r="P45" s="355" t="s">
        <v>120</v>
      </c>
      <c r="Q45" s="355" t="s">
        <v>122</v>
      </c>
      <c r="R45" s="343" t="e">
        <f>SUMIFS(冷暖工资表!$L:$L,冷暖工资表!$J:$J,"&gt;="&amp;$E$3,冷暖工资表!$J:$J,"&lt;="&amp;$E$4,冷暖工资表!$E:$E,P45,#REF!,$B$3,冷暖工资表!F:F,Q45)</f>
        <v>#REF!</v>
      </c>
      <c r="S45" s="344" t="e">
        <f>SUMIFS(#REF!,#REF!,"&gt;="&amp;$E$3,#REF!,"&lt;="&amp;$E$4,#REF!,P45,#REF!,$B$3,#REF!,Q45)</f>
        <v>#REF!</v>
      </c>
      <c r="T45" s="344" t="e">
        <f t="shared" si="2"/>
        <v>#REF!</v>
      </c>
      <c r="U45" s="345" t="e">
        <f>SUMIFS(#REF!,冷暖工资表!$J:$J,"&gt;="&amp;$E$3,冷暖工资表!$J:$J,"&lt;="&amp;$E$4,冷暖工资表!E:E,P45,#REF!,$B$3,冷暖工资表!F:F,Q45)</f>
        <v>#REF!</v>
      </c>
      <c r="V45" s="345" t="e">
        <f t="shared" si="3"/>
        <v>#REF!</v>
      </c>
    </row>
    <row r="46" customHeight="1" spans="15:22">
      <c r="O46" s="352"/>
      <c r="P46" s="355" t="s">
        <v>120</v>
      </c>
      <c r="Q46" s="355" t="s">
        <v>241</v>
      </c>
      <c r="R46" s="343" t="e">
        <f>SUMIFS(冷暖工资表!$L:$L,冷暖工资表!$J:$J,"&gt;="&amp;$E$3,冷暖工资表!$J:$J,"&lt;="&amp;$E$4,冷暖工资表!$E:$E,P46,#REF!,$B$3,冷暖工资表!F:F,Q46)</f>
        <v>#REF!</v>
      </c>
      <c r="S46" s="344" t="e">
        <f>SUMIFS(#REF!,#REF!,"&gt;="&amp;$E$3,#REF!,"&lt;="&amp;$E$4,#REF!,P46,#REF!,$B$3,#REF!,Q46)</f>
        <v>#REF!</v>
      </c>
      <c r="T46" s="344" t="e">
        <f t="shared" si="2"/>
        <v>#REF!</v>
      </c>
      <c r="U46" s="345" t="e">
        <f>SUMIFS(#REF!,冷暖工资表!$J:$J,"&gt;="&amp;$E$3,冷暖工资表!$J:$J,"&lt;="&amp;$E$4,冷暖工资表!E:E,P46,#REF!,$B$3,冷暖工资表!F:F,Q46)</f>
        <v>#REF!</v>
      </c>
      <c r="V46" s="345" t="e">
        <f t="shared" si="3"/>
        <v>#REF!</v>
      </c>
    </row>
    <row r="47" customHeight="1" spans="15:22">
      <c r="O47" s="352"/>
      <c r="P47" s="355" t="s">
        <v>120</v>
      </c>
      <c r="Q47" s="355" t="s">
        <v>126</v>
      </c>
      <c r="R47" s="343" t="e">
        <f>SUMIFS(冷暖工资表!$L:$L,冷暖工资表!$J:$J,"&gt;="&amp;$E$3,冷暖工资表!$J:$J,"&lt;="&amp;$E$4,冷暖工资表!$E:$E,P47,#REF!,$B$3,冷暖工资表!F:F,Q47)</f>
        <v>#REF!</v>
      </c>
      <c r="S47" s="344" t="e">
        <f>SUMIFS(#REF!,#REF!,"&gt;="&amp;$E$3,#REF!,"&lt;="&amp;$E$4,#REF!,P47,#REF!,$B$3,#REF!,Q47)</f>
        <v>#REF!</v>
      </c>
      <c r="T47" s="344" t="e">
        <f t="shared" si="2"/>
        <v>#REF!</v>
      </c>
      <c r="U47" s="345" t="e">
        <f>SUMIFS(#REF!,冷暖工资表!$J:$J,"&gt;="&amp;$E$3,冷暖工资表!$J:$J,"&lt;="&amp;$E$4,冷暖工资表!E:E,P47,#REF!,$B$3,冷暖工资表!F:F,Q47)</f>
        <v>#REF!</v>
      </c>
      <c r="V47" s="345" t="e">
        <f t="shared" si="3"/>
        <v>#REF!</v>
      </c>
    </row>
    <row r="48" customHeight="1" spans="15:22">
      <c r="O48" s="352"/>
      <c r="P48" s="355" t="s">
        <v>120</v>
      </c>
      <c r="Q48" s="355" t="s">
        <v>242</v>
      </c>
      <c r="R48" s="343" t="e">
        <f>SUMIFS(冷暖工资表!$L:$L,冷暖工资表!$J:$J,"&gt;="&amp;$E$3,冷暖工资表!$J:$J,"&lt;="&amp;$E$4,冷暖工资表!$E:$E,P48,#REF!,$B$3,冷暖工资表!F:F,Q48)</f>
        <v>#REF!</v>
      </c>
      <c r="S48" s="344" t="e">
        <f>SUMIFS(#REF!,#REF!,"&gt;="&amp;$E$3,#REF!,"&lt;="&amp;$E$4,#REF!,P48,#REF!,$B$3,#REF!,Q48)</f>
        <v>#REF!</v>
      </c>
      <c r="T48" s="344" t="e">
        <f t="shared" si="2"/>
        <v>#REF!</v>
      </c>
      <c r="U48" s="345" t="e">
        <f>SUMIFS(#REF!,冷暖工资表!$J:$J,"&gt;="&amp;$E$3,冷暖工资表!$J:$J,"&lt;="&amp;$E$4,冷暖工资表!E:E,P48,#REF!,$B$3,冷暖工资表!F:F,Q48)</f>
        <v>#REF!</v>
      </c>
      <c r="V48" s="345" t="e">
        <f t="shared" si="3"/>
        <v>#REF!</v>
      </c>
    </row>
    <row r="49" customHeight="1" spans="15:22">
      <c r="O49" s="352"/>
      <c r="P49" s="355" t="s">
        <v>120</v>
      </c>
      <c r="Q49" s="355" t="s">
        <v>134</v>
      </c>
      <c r="R49" s="343" t="e">
        <f>SUMIFS(冷暖工资表!$L:$L,冷暖工资表!$J:$J,"&gt;="&amp;$E$3,冷暖工资表!$J:$J,"&lt;="&amp;$E$4,冷暖工资表!$E:$E,P49,#REF!,$B$3,冷暖工资表!F:F,Q49)</f>
        <v>#REF!</v>
      </c>
      <c r="S49" s="344" t="e">
        <f>SUMIFS(#REF!,#REF!,"&gt;="&amp;$E$3,#REF!,"&lt;="&amp;$E$4,#REF!,P49,#REF!,$B$3,#REF!,Q49)</f>
        <v>#REF!</v>
      </c>
      <c r="T49" s="344" t="e">
        <f t="shared" si="2"/>
        <v>#REF!</v>
      </c>
      <c r="U49" s="345" t="e">
        <f>SUMIFS(#REF!,冷暖工资表!$J:$J,"&gt;="&amp;$E$3,冷暖工资表!$J:$J,"&lt;="&amp;$E$4,冷暖工资表!E:E,P49,#REF!,$B$3,冷暖工资表!F:F,Q49)</f>
        <v>#REF!</v>
      </c>
      <c r="V49" s="345" t="e">
        <f t="shared" si="3"/>
        <v>#REF!</v>
      </c>
    </row>
    <row r="50" customHeight="1" spans="15:22">
      <c r="O50" s="352"/>
      <c r="P50" s="355" t="s">
        <v>120</v>
      </c>
      <c r="Q50" s="355" t="s">
        <v>138</v>
      </c>
      <c r="R50" s="343" t="e">
        <f>SUMIFS(冷暖工资表!$L:$L,冷暖工资表!$J:$J,"&gt;="&amp;$E$3,冷暖工资表!$J:$J,"&lt;="&amp;$E$4,冷暖工资表!$E:$E,P50,#REF!,$B$3,冷暖工资表!F:F,Q50)</f>
        <v>#REF!</v>
      </c>
      <c r="S50" s="344" t="e">
        <f>SUMIFS(#REF!,#REF!,"&gt;="&amp;$E$3,#REF!,"&lt;="&amp;$E$4,#REF!,P50,#REF!,$B$3,#REF!,Q50)</f>
        <v>#REF!</v>
      </c>
      <c r="T50" s="344" t="e">
        <f t="shared" si="2"/>
        <v>#REF!</v>
      </c>
      <c r="U50" s="345" t="e">
        <f>SUMIFS(#REF!,冷暖工资表!$J:$J,"&gt;="&amp;$E$3,冷暖工资表!$J:$J,"&lt;="&amp;$E$4,冷暖工资表!E:E,P50,#REF!,$B$3,冷暖工资表!F:F,Q50)</f>
        <v>#REF!</v>
      </c>
      <c r="V50" s="345" t="e">
        <f t="shared" si="3"/>
        <v>#REF!</v>
      </c>
    </row>
    <row r="51" customHeight="1" spans="15:22">
      <c r="O51" s="352"/>
      <c r="P51" s="355" t="s">
        <v>120</v>
      </c>
      <c r="Q51" s="366" t="s">
        <v>97</v>
      </c>
      <c r="R51" s="343" t="e">
        <f>SUMIFS(冷暖工资表!$L:$L,冷暖工资表!$J:$J,"&gt;="&amp;$E$3,冷暖工资表!$J:$J,"&lt;="&amp;$E$4,冷暖工资表!$E:$E,P51,#REF!,$B$3,冷暖工资表!F:F,Q51)</f>
        <v>#REF!</v>
      </c>
      <c r="S51" s="344" t="e">
        <f>SUMIFS(#REF!,#REF!,"&gt;="&amp;$E$3,#REF!,"&lt;="&amp;$E$4,#REF!,P51,#REF!,$B$3,#REF!,Q51)</f>
        <v>#REF!</v>
      </c>
      <c r="T51" s="344" t="e">
        <f t="shared" si="2"/>
        <v>#REF!</v>
      </c>
      <c r="U51" s="345" t="e">
        <f>SUMIFS(#REF!,冷暖工资表!$J:$J,"&gt;="&amp;$E$3,冷暖工资表!$J:$J,"&lt;="&amp;$E$4,冷暖工资表!E:E,P51,#REF!,$B$3,冷暖工资表!F:F,Q51)</f>
        <v>#REF!</v>
      </c>
      <c r="V51" s="345" t="e">
        <f t="shared" si="3"/>
        <v>#REF!</v>
      </c>
    </row>
    <row r="52" customHeight="1" spans="15:22">
      <c r="O52" s="352"/>
      <c r="P52" s="355" t="s">
        <v>120</v>
      </c>
      <c r="Q52" s="366" t="s">
        <v>99</v>
      </c>
      <c r="R52" s="343" t="e">
        <f>SUMIFS(冷暖工资表!$L:$L,冷暖工资表!$J:$J,"&gt;="&amp;$E$3,冷暖工资表!$J:$J,"&lt;="&amp;$E$4,冷暖工资表!$E:$E,P52,#REF!,$B$3,冷暖工资表!F:F,Q52)</f>
        <v>#REF!</v>
      </c>
      <c r="S52" s="344" t="e">
        <f>SUMIFS(#REF!,#REF!,"&gt;="&amp;$E$3,#REF!,"&lt;="&amp;$E$4,#REF!,P52,#REF!,$B$3,#REF!,Q52)</f>
        <v>#REF!</v>
      </c>
      <c r="T52" s="344" t="e">
        <f t="shared" si="2"/>
        <v>#REF!</v>
      </c>
      <c r="U52" s="345" t="e">
        <f>SUMIFS(#REF!,冷暖工资表!$J:$J,"&gt;="&amp;$E$3,冷暖工资表!$J:$J,"&lt;="&amp;$E$4,冷暖工资表!E:E,P52,#REF!,$B$3,冷暖工资表!F:F,Q52)</f>
        <v>#REF!</v>
      </c>
      <c r="V52" s="345" t="e">
        <f t="shared" si="3"/>
        <v>#REF!</v>
      </c>
    </row>
    <row r="53" customHeight="1" spans="15:22">
      <c r="O53" s="352"/>
      <c r="P53" s="355" t="s">
        <v>120</v>
      </c>
      <c r="Q53" s="366" t="s">
        <v>101</v>
      </c>
      <c r="R53" s="343" t="e">
        <f>SUMIFS(冷暖工资表!$L:$L,冷暖工资表!$J:$J,"&gt;="&amp;$E$3,冷暖工资表!$J:$J,"&lt;="&amp;$E$4,冷暖工资表!$E:$E,P53,#REF!,$B$3,冷暖工资表!F:F,Q53)</f>
        <v>#REF!</v>
      </c>
      <c r="S53" s="344" t="e">
        <f>SUMIFS(#REF!,#REF!,"&gt;="&amp;$E$3,#REF!,"&lt;="&amp;$E$4,#REF!,P53,#REF!,$B$3,#REF!,Q53)</f>
        <v>#REF!</v>
      </c>
      <c r="T53" s="344" t="e">
        <f t="shared" si="2"/>
        <v>#REF!</v>
      </c>
      <c r="U53" s="345" t="e">
        <f>SUMIFS(#REF!,冷暖工资表!$J:$J,"&gt;="&amp;$E$3,冷暖工资表!$J:$J,"&lt;="&amp;$E$4,冷暖工资表!E:E,P53,#REF!,$B$3,冷暖工资表!F:F,Q53)</f>
        <v>#REF!</v>
      </c>
      <c r="V53" s="345" t="e">
        <f t="shared" si="3"/>
        <v>#REF!</v>
      </c>
    </row>
    <row r="54" customHeight="1" spans="15:22">
      <c r="O54" s="352"/>
      <c r="P54" s="355" t="s">
        <v>120</v>
      </c>
      <c r="Q54" s="366" t="s">
        <v>243</v>
      </c>
      <c r="R54" s="343" t="e">
        <f>SUMIFS(冷暖工资表!$L:$L,冷暖工资表!$J:$J,"&gt;="&amp;$E$3,冷暖工资表!$J:$J,"&lt;="&amp;$E$4,冷暖工资表!$E:$E,P54,#REF!,$B$3,冷暖工资表!F:F,Q54)</f>
        <v>#REF!</v>
      </c>
      <c r="S54" s="344" t="e">
        <f>SUMIFS(#REF!,#REF!,"&gt;="&amp;$E$3,#REF!,"&lt;="&amp;$E$4,#REF!,P54,#REF!,$B$3,#REF!,Q54)</f>
        <v>#REF!</v>
      </c>
      <c r="T54" s="344" t="e">
        <f t="shared" si="2"/>
        <v>#REF!</v>
      </c>
      <c r="U54" s="345" t="e">
        <f>SUMIFS(#REF!,冷暖工资表!$J:$J,"&gt;="&amp;$E$3,冷暖工资表!$J:$J,"&lt;="&amp;$E$4,冷暖工资表!E:E,P54,#REF!,$B$3,冷暖工资表!F:F,Q54)</f>
        <v>#REF!</v>
      </c>
      <c r="V54" s="345" t="e">
        <f t="shared" si="3"/>
        <v>#REF!</v>
      </c>
    </row>
    <row r="55" customHeight="1" spans="15:22">
      <c r="O55" s="352"/>
      <c r="P55" s="355" t="s">
        <v>120</v>
      </c>
      <c r="Q55" s="366" t="s">
        <v>143</v>
      </c>
      <c r="R55" s="343" t="e">
        <f>SUMIFS(冷暖工资表!$L:$L,冷暖工资表!$J:$J,"&gt;="&amp;$E$3,冷暖工资表!$J:$J,"&lt;="&amp;$E$4,冷暖工资表!$E:$E,P55,#REF!,$B$3,冷暖工资表!F:F,Q55)</f>
        <v>#REF!</v>
      </c>
      <c r="S55" s="344" t="e">
        <f>SUMIFS(#REF!,#REF!,"&gt;="&amp;$E$3,#REF!,"&lt;="&amp;$E$4,#REF!,P55,#REF!,$B$3,#REF!,Q55)</f>
        <v>#REF!</v>
      </c>
      <c r="T55" s="344" t="e">
        <f t="shared" si="2"/>
        <v>#REF!</v>
      </c>
      <c r="U55" s="345" t="e">
        <f>SUMIFS(#REF!,冷暖工资表!$J:$J,"&gt;="&amp;$E$3,冷暖工资表!$J:$J,"&lt;="&amp;$E$4,冷暖工资表!E:E,P55,#REF!,$B$3,冷暖工资表!F:F,Q55)</f>
        <v>#REF!</v>
      </c>
      <c r="V55" s="345" t="e">
        <f t="shared" si="3"/>
        <v>#REF!</v>
      </c>
    </row>
    <row r="56" customHeight="1" spans="15:22">
      <c r="O56" s="352"/>
      <c r="P56" s="355" t="s">
        <v>120</v>
      </c>
      <c r="Q56" s="355" t="s">
        <v>244</v>
      </c>
      <c r="R56" s="343" t="e">
        <f>SUMIFS(冷暖工资表!$L:$L,冷暖工资表!$J:$J,"&gt;="&amp;$E$3,冷暖工资表!$J:$J,"&lt;="&amp;$E$4,冷暖工资表!$E:$E,P56,#REF!,$B$3,冷暖工资表!F:F,Q56)</f>
        <v>#REF!</v>
      </c>
      <c r="S56" s="344" t="e">
        <f>SUMIFS(#REF!,#REF!,"&gt;="&amp;$E$3,#REF!,"&lt;="&amp;$E$4,#REF!,P56,#REF!,$B$3,#REF!,Q56)</f>
        <v>#REF!</v>
      </c>
      <c r="T56" s="344" t="e">
        <f t="shared" si="2"/>
        <v>#REF!</v>
      </c>
      <c r="U56" s="345" t="e">
        <f>SUMIFS(#REF!,冷暖工资表!$J:$J,"&gt;="&amp;$E$3,冷暖工资表!$J:$J,"&lt;="&amp;$E$4,冷暖工资表!E:E,P56,#REF!,$B$3,冷暖工资表!F:F,Q56)</f>
        <v>#REF!</v>
      </c>
      <c r="V56" s="345" t="e">
        <f t="shared" si="3"/>
        <v>#REF!</v>
      </c>
    </row>
    <row r="57" customHeight="1" spans="15:22">
      <c r="O57" s="352"/>
      <c r="P57" s="355" t="s">
        <v>120</v>
      </c>
      <c r="Q57" s="355" t="s">
        <v>245</v>
      </c>
      <c r="R57" s="343" t="e">
        <f>SUMIFS(冷暖工资表!$L:$L,冷暖工资表!$J:$J,"&gt;="&amp;$E$3,冷暖工资表!$J:$J,"&lt;="&amp;$E$4,冷暖工资表!$E:$E,P57,#REF!,$B$3,冷暖工资表!F:F,Q57)</f>
        <v>#REF!</v>
      </c>
      <c r="S57" s="344" t="e">
        <f>SUMIFS(#REF!,#REF!,"&gt;="&amp;$E$3,#REF!,"&lt;="&amp;$E$4,#REF!,P57,#REF!,$B$3,#REF!,Q57)</f>
        <v>#REF!</v>
      </c>
      <c r="T57" s="344" t="e">
        <f t="shared" si="2"/>
        <v>#REF!</v>
      </c>
      <c r="U57" s="345" t="e">
        <f>SUMIFS(#REF!,冷暖工资表!$J:$J,"&gt;="&amp;$E$3,冷暖工资表!$J:$J,"&lt;="&amp;$E$4,冷暖工资表!E:E,P57,#REF!,$B$3,冷暖工资表!F:F,Q57)</f>
        <v>#REF!</v>
      </c>
      <c r="V57" s="345" t="e">
        <f t="shared" si="3"/>
        <v>#REF!</v>
      </c>
    </row>
    <row r="58" customHeight="1" spans="15:22">
      <c r="O58" s="352"/>
      <c r="P58" s="355" t="s">
        <v>120</v>
      </c>
      <c r="Q58" s="355" t="s">
        <v>240</v>
      </c>
      <c r="R58" s="343" t="e">
        <f>SUMIFS(冷暖工资表!$L:$L,冷暖工资表!$J:$J,"&gt;="&amp;$E$3,冷暖工资表!$J:$J,"&lt;="&amp;$E$4,冷暖工资表!$E:$E,P58,#REF!,$B$3,冷暖工资表!F:F,Q58)</f>
        <v>#REF!</v>
      </c>
      <c r="S58" s="344" t="e">
        <f>SUMIFS(#REF!,#REF!,"&gt;="&amp;$E$3,#REF!,"&lt;="&amp;$E$4,#REF!,P58,#REF!,$B$3,#REF!,Q58)</f>
        <v>#REF!</v>
      </c>
      <c r="T58" s="344" t="e">
        <f t="shared" si="2"/>
        <v>#REF!</v>
      </c>
      <c r="U58" s="345" t="e">
        <f>SUMIFS(#REF!,冷暖工资表!$J:$J,"&gt;="&amp;$E$3,冷暖工资表!$J:$J,"&lt;="&amp;$E$4,冷暖工资表!E:E,P58,#REF!,$B$3,冷暖工资表!F:F,Q58)</f>
        <v>#REF!</v>
      </c>
      <c r="V58" s="345" t="e">
        <f t="shared" si="3"/>
        <v>#REF!</v>
      </c>
    </row>
    <row r="59" customHeight="1" spans="15:22">
      <c r="O59" s="352"/>
      <c r="P59" s="355" t="s">
        <v>120</v>
      </c>
      <c r="Q59" s="355" t="s">
        <v>246</v>
      </c>
      <c r="R59" s="343" t="e">
        <f>SUMIFS(冷暖工资表!$L:$L,冷暖工资表!$J:$J,"&gt;="&amp;$E$3,冷暖工资表!$J:$J,"&lt;="&amp;$E$4,冷暖工资表!$E:$E,P59,#REF!,$B$3,冷暖工资表!F:F,Q59)</f>
        <v>#REF!</v>
      </c>
      <c r="S59" s="344" t="e">
        <f>SUMIFS(#REF!,#REF!,"&gt;="&amp;$E$3,#REF!,"&lt;="&amp;$E$4,#REF!,P59,#REF!,$B$3,#REF!,Q59)</f>
        <v>#REF!</v>
      </c>
      <c r="T59" s="344" t="e">
        <f t="shared" si="2"/>
        <v>#REF!</v>
      </c>
      <c r="U59" s="345" t="e">
        <f>SUMIFS(#REF!,冷暖工资表!$J:$J,"&gt;="&amp;$E$3,冷暖工资表!$J:$J,"&lt;="&amp;$E$4,冷暖工资表!E:E,P59,#REF!,$B$3,冷暖工资表!F:F,Q59)</f>
        <v>#REF!</v>
      </c>
      <c r="V59" s="345" t="e">
        <f t="shared" si="3"/>
        <v>#REF!</v>
      </c>
    </row>
    <row r="60" customHeight="1" spans="15:22">
      <c r="O60" s="352"/>
      <c r="P60" s="355" t="s">
        <v>120</v>
      </c>
      <c r="Q60" s="366" t="s">
        <v>62</v>
      </c>
      <c r="R60" s="343" t="e">
        <f>SUMIFS(冷暖工资表!$L:$L,冷暖工资表!$J:$J,"&gt;="&amp;$E$3,冷暖工资表!$J:$J,"&lt;="&amp;$E$4,冷暖工资表!$E:$E,P60,#REF!,$B$3,冷暖工资表!F:F,Q60)</f>
        <v>#REF!</v>
      </c>
      <c r="S60" s="344" t="e">
        <f>SUMIFS(#REF!,#REF!,"&gt;="&amp;$E$3,#REF!,"&lt;="&amp;$E$4,#REF!,P60,#REF!,$B$3,#REF!,Q60)</f>
        <v>#REF!</v>
      </c>
      <c r="T60" s="344" t="e">
        <f t="shared" si="2"/>
        <v>#REF!</v>
      </c>
      <c r="U60" s="345" t="e">
        <f>SUMIFS(#REF!,冷暖工资表!$J:$J,"&gt;="&amp;$E$3,冷暖工资表!$J:$J,"&lt;="&amp;$E$4,冷暖工资表!E:E,P60,#REF!,$B$3,冷暖工资表!F:F,Q60)</f>
        <v>#REF!</v>
      </c>
      <c r="V60" s="345" t="e">
        <f t="shared" si="3"/>
        <v>#REF!</v>
      </c>
    </row>
    <row r="61" customHeight="1" spans="15:22">
      <c r="O61" s="352"/>
      <c r="P61" s="356" t="s">
        <v>146</v>
      </c>
      <c r="Q61" s="356" t="s">
        <v>148</v>
      </c>
      <c r="R61" s="343" t="e">
        <f>SUMIFS(冷暖工资表!$L:$L,冷暖工资表!$J:$J,"&gt;="&amp;$E$3,冷暖工资表!$J:$J,"&lt;="&amp;$E$4,冷暖工资表!$E:$E,P61,#REF!,$B$3,冷暖工资表!F:F,Q61)</f>
        <v>#REF!</v>
      </c>
      <c r="S61" s="344" t="e">
        <f>SUMIFS(#REF!,#REF!,"&gt;="&amp;$E$3,#REF!,"&lt;="&amp;$E$4,#REF!,P61,#REF!,$B$3,#REF!,Q61)</f>
        <v>#REF!</v>
      </c>
      <c r="T61" s="344" t="e">
        <f t="shared" si="2"/>
        <v>#REF!</v>
      </c>
      <c r="U61" s="345" t="e">
        <f>SUMIFS(#REF!,冷暖工资表!$J:$J,"&gt;="&amp;$E$3,冷暖工资表!$J:$J,"&lt;="&amp;$E$4,冷暖工资表!E:E,P61,#REF!,$B$3,冷暖工资表!F:F,Q61)</f>
        <v>#REF!</v>
      </c>
      <c r="V61" s="345" t="e">
        <f t="shared" si="3"/>
        <v>#REF!</v>
      </c>
    </row>
    <row r="62" customHeight="1" spans="15:22">
      <c r="O62" s="352"/>
      <c r="P62" s="356" t="s">
        <v>146</v>
      </c>
      <c r="Q62" s="367" t="s">
        <v>97</v>
      </c>
      <c r="R62" s="343" t="e">
        <f>SUMIFS(冷暖工资表!$L:$L,冷暖工资表!$J:$J,"&gt;="&amp;$E$3,冷暖工资表!$J:$J,"&lt;="&amp;$E$4,冷暖工资表!$E:$E,P62,#REF!,$B$3,冷暖工资表!F:F,Q62)</f>
        <v>#REF!</v>
      </c>
      <c r="S62" s="344" t="e">
        <f>SUMIFS(#REF!,#REF!,"&gt;="&amp;$E$3,#REF!,"&lt;="&amp;$E$4,#REF!,P62,#REF!,$B$3,#REF!,Q62)</f>
        <v>#REF!</v>
      </c>
      <c r="T62" s="344" t="e">
        <f t="shared" si="2"/>
        <v>#REF!</v>
      </c>
      <c r="U62" s="345" t="e">
        <f>SUMIFS(#REF!,冷暖工资表!$J:$J,"&gt;="&amp;$E$3,冷暖工资表!$J:$J,"&lt;="&amp;$E$4,冷暖工资表!E:E,P62,#REF!,$B$3,冷暖工资表!F:F,Q62)</f>
        <v>#REF!</v>
      </c>
      <c r="V62" s="345" t="e">
        <f t="shared" si="3"/>
        <v>#REF!</v>
      </c>
    </row>
    <row r="63" customHeight="1" spans="15:22">
      <c r="O63" s="352"/>
      <c r="P63" s="356" t="s">
        <v>146</v>
      </c>
      <c r="Q63" s="367" t="s">
        <v>99</v>
      </c>
      <c r="R63" s="343" t="e">
        <f>SUMIFS(冷暖工资表!$L:$L,冷暖工资表!$J:$J,"&gt;="&amp;$E$3,冷暖工资表!$J:$J,"&lt;="&amp;$E$4,冷暖工资表!$E:$E,P63,#REF!,$B$3,冷暖工资表!F:F,Q63)</f>
        <v>#REF!</v>
      </c>
      <c r="S63" s="344" t="e">
        <f>SUMIFS(#REF!,#REF!,"&gt;="&amp;$E$3,#REF!,"&lt;="&amp;$E$4,#REF!,P63,#REF!,$B$3,#REF!,Q63)</f>
        <v>#REF!</v>
      </c>
      <c r="T63" s="344" t="e">
        <f t="shared" si="2"/>
        <v>#REF!</v>
      </c>
      <c r="U63" s="345" t="e">
        <f>SUMIFS(#REF!,冷暖工资表!$J:$J,"&gt;="&amp;$E$3,冷暖工资表!$J:$J,"&lt;="&amp;$E$4,冷暖工资表!E:E,P63,#REF!,$B$3,冷暖工资表!F:F,Q63)</f>
        <v>#REF!</v>
      </c>
      <c r="V63" s="345" t="e">
        <f t="shared" si="3"/>
        <v>#REF!</v>
      </c>
    </row>
    <row r="64" customHeight="1" spans="15:22">
      <c r="O64" s="352"/>
      <c r="P64" s="356" t="s">
        <v>146</v>
      </c>
      <c r="Q64" s="367" t="s">
        <v>101</v>
      </c>
      <c r="R64" s="343" t="e">
        <f>SUMIFS(冷暖工资表!$L:$L,冷暖工资表!$J:$J,"&gt;="&amp;$E$3,冷暖工资表!$J:$J,"&lt;="&amp;$E$4,冷暖工资表!$E:$E,P64,#REF!,$B$3,冷暖工资表!F:F,Q64)</f>
        <v>#REF!</v>
      </c>
      <c r="S64" s="344" t="e">
        <f>SUMIFS(#REF!,#REF!,"&gt;="&amp;$E$3,#REF!,"&lt;="&amp;$E$4,#REF!,P64,#REF!,$B$3,#REF!,Q64)</f>
        <v>#REF!</v>
      </c>
      <c r="T64" s="344" t="e">
        <f t="shared" si="2"/>
        <v>#REF!</v>
      </c>
      <c r="U64" s="345" t="e">
        <f>SUMIFS(#REF!,冷暖工资表!$J:$J,"&gt;="&amp;$E$3,冷暖工资表!$J:$J,"&lt;="&amp;$E$4,冷暖工资表!E:E,P64,#REF!,$B$3,冷暖工资表!F:F,Q64)</f>
        <v>#REF!</v>
      </c>
      <c r="V64" s="345" t="e">
        <f t="shared" si="3"/>
        <v>#REF!</v>
      </c>
    </row>
    <row r="65" customHeight="1" spans="15:22">
      <c r="O65" s="352"/>
      <c r="P65" s="356" t="s">
        <v>146</v>
      </c>
      <c r="Q65" s="356" t="s">
        <v>247</v>
      </c>
      <c r="R65" s="343" t="e">
        <f>SUMIFS(冷暖工资表!$L:$L,冷暖工资表!$J:$J,"&gt;="&amp;$E$3,冷暖工资表!$J:$J,"&lt;="&amp;$E$4,冷暖工资表!$E:$E,P65,#REF!,$B$3,冷暖工资表!F:F,Q65)</f>
        <v>#REF!</v>
      </c>
      <c r="S65" s="344" t="e">
        <f>SUMIFS(#REF!,#REF!,"&gt;="&amp;$E$3,#REF!,"&lt;="&amp;$E$4,#REF!,P65,#REF!,$B$3,#REF!,Q65)</f>
        <v>#REF!</v>
      </c>
      <c r="T65" s="344" t="e">
        <f t="shared" si="2"/>
        <v>#REF!</v>
      </c>
      <c r="U65" s="345" t="e">
        <f>SUMIFS(#REF!,冷暖工资表!$J:$J,"&gt;="&amp;$E$3,冷暖工资表!$J:$J,"&lt;="&amp;$E$4,冷暖工资表!E:E,P65,#REF!,$B$3,冷暖工资表!F:F,Q65)</f>
        <v>#REF!</v>
      </c>
      <c r="V65" s="345" t="e">
        <f t="shared" si="3"/>
        <v>#REF!</v>
      </c>
    </row>
    <row r="66" customHeight="1" spans="15:22">
      <c r="O66" s="352"/>
      <c r="P66" s="356" t="s">
        <v>146</v>
      </c>
      <c r="Q66" s="356" t="s">
        <v>248</v>
      </c>
      <c r="R66" s="343" t="e">
        <f>SUMIFS(冷暖工资表!$L:$L,冷暖工资表!$J:$J,"&gt;="&amp;$E$3,冷暖工资表!$J:$J,"&lt;="&amp;$E$4,冷暖工资表!$E:$E,P66,#REF!,$B$3,冷暖工资表!F:F,Q66)</f>
        <v>#REF!</v>
      </c>
      <c r="S66" s="344" t="e">
        <f>SUMIFS(#REF!,#REF!,"&gt;="&amp;$E$3,#REF!,"&lt;="&amp;$E$4,#REF!,P66,#REF!,$B$3,#REF!,Q66)</f>
        <v>#REF!</v>
      </c>
      <c r="T66" s="344" t="e">
        <f t="shared" si="2"/>
        <v>#REF!</v>
      </c>
      <c r="U66" s="345" t="e">
        <f>SUMIFS(#REF!,冷暖工资表!$J:$J,"&gt;="&amp;$E$3,冷暖工资表!$J:$J,"&lt;="&amp;$E$4,冷暖工资表!E:E,P66,#REF!,$B$3,冷暖工资表!F:F,Q66)</f>
        <v>#REF!</v>
      </c>
      <c r="V66" s="345" t="e">
        <f t="shared" si="3"/>
        <v>#REF!</v>
      </c>
    </row>
    <row r="67" customHeight="1" spans="15:22">
      <c r="O67" s="352"/>
      <c r="P67" s="356" t="s">
        <v>146</v>
      </c>
      <c r="Q67" s="356" t="s">
        <v>240</v>
      </c>
      <c r="R67" s="343" t="e">
        <f>SUMIFS(冷暖工资表!$L:$L,冷暖工资表!$J:$J,"&gt;="&amp;$E$3,冷暖工资表!$J:$J,"&lt;="&amp;$E$4,冷暖工资表!$E:$E,P67,#REF!,$B$3,冷暖工资表!F:F,Q67)</f>
        <v>#REF!</v>
      </c>
      <c r="S67" s="344" t="e">
        <f>SUMIFS(#REF!,#REF!,"&gt;="&amp;$E$3,#REF!,"&lt;="&amp;$E$4,#REF!,P67,#REF!,$B$3,#REF!,Q67)</f>
        <v>#REF!</v>
      </c>
      <c r="T67" s="344" t="e">
        <f t="shared" ref="T67:T89" si="4">R67-S67</f>
        <v>#REF!</v>
      </c>
      <c r="U67" s="345" t="e">
        <f>SUMIFS(#REF!,冷暖工资表!$J:$J,"&gt;="&amp;$E$3,冷暖工资表!$J:$J,"&lt;="&amp;$E$4,冷暖工资表!E:E,P67,#REF!,$B$3,冷暖工资表!F:F,Q67)</f>
        <v>#REF!</v>
      </c>
      <c r="V67" s="345" t="e">
        <f t="shared" ref="V67:V89" si="5">R67-U67</f>
        <v>#REF!</v>
      </c>
    </row>
    <row r="68" customHeight="1" spans="15:22">
      <c r="O68" s="352"/>
      <c r="P68" s="356" t="s">
        <v>146</v>
      </c>
      <c r="Q68" s="356" t="s">
        <v>246</v>
      </c>
      <c r="R68" s="343" t="e">
        <f>SUMIFS(冷暖工资表!$L:$L,冷暖工资表!$J:$J,"&gt;="&amp;$E$3,冷暖工资表!$J:$J,"&lt;="&amp;$E$4,冷暖工资表!$E:$E,P68,#REF!,$B$3,冷暖工资表!F:F,Q68)</f>
        <v>#REF!</v>
      </c>
      <c r="S68" s="344" t="e">
        <f>SUMIFS(#REF!,#REF!,"&gt;="&amp;$E$3,#REF!,"&lt;="&amp;$E$4,#REF!,P68,#REF!,$B$3,#REF!,Q68)</f>
        <v>#REF!</v>
      </c>
      <c r="T68" s="344" t="e">
        <f t="shared" si="4"/>
        <v>#REF!</v>
      </c>
      <c r="U68" s="345" t="e">
        <f>SUMIFS(#REF!,冷暖工资表!$J:$J,"&gt;="&amp;$E$3,冷暖工资表!$J:$J,"&lt;="&amp;$E$4,冷暖工资表!E:E,P68,#REF!,$B$3,冷暖工资表!F:F,Q68)</f>
        <v>#REF!</v>
      </c>
      <c r="V68" s="345" t="e">
        <f t="shared" si="5"/>
        <v>#REF!</v>
      </c>
    </row>
    <row r="69" customHeight="1" spans="15:22">
      <c r="O69" s="352"/>
      <c r="P69" s="356" t="s">
        <v>146</v>
      </c>
      <c r="Q69" s="356" t="s">
        <v>62</v>
      </c>
      <c r="R69" s="343" t="e">
        <f>SUMIFS(冷暖工资表!$L:$L,冷暖工资表!$J:$J,"&gt;="&amp;$E$3,冷暖工资表!$J:$J,"&lt;="&amp;$E$4,冷暖工资表!$E:$E,P69,#REF!,$B$3,冷暖工资表!F:F,Q69)</f>
        <v>#REF!</v>
      </c>
      <c r="S69" s="344" t="e">
        <f>SUMIFS(#REF!,#REF!,"&gt;="&amp;$E$3,#REF!,"&lt;="&amp;$E$4,#REF!,P69,#REF!,$B$3,#REF!,Q69)</f>
        <v>#REF!</v>
      </c>
      <c r="T69" s="344" t="e">
        <f t="shared" si="4"/>
        <v>#REF!</v>
      </c>
      <c r="U69" s="345" t="e">
        <f>SUMIFS(#REF!,冷暖工资表!$J:$J,"&gt;="&amp;$E$3,冷暖工资表!$J:$J,"&lt;="&amp;$E$4,冷暖工资表!E:E,P69,#REF!,$B$3,冷暖工资表!F:F,Q69)</f>
        <v>#REF!</v>
      </c>
      <c r="V69" s="345" t="e">
        <f t="shared" si="5"/>
        <v>#REF!</v>
      </c>
    </row>
    <row r="70" customHeight="1" spans="15:22">
      <c r="O70" s="352"/>
      <c r="P70" s="354" t="s">
        <v>156</v>
      </c>
      <c r="Q70" s="365" t="s">
        <v>158</v>
      </c>
      <c r="R70" s="343" t="e">
        <f>SUMIFS(冷暖工资表!$L:$L,冷暖工资表!$J:$J,"&gt;="&amp;$E$3,冷暖工资表!$J:$J,"&lt;="&amp;$E$4,冷暖工资表!$E:$E,P70,#REF!,$B$3,冷暖工资表!F:F,Q70)</f>
        <v>#REF!</v>
      </c>
      <c r="S70" s="344" t="e">
        <f>SUMIFS(#REF!,#REF!,"&gt;="&amp;$E$3,#REF!,"&lt;="&amp;$E$4,#REF!,P70,#REF!,$B$3,#REF!,Q70)</f>
        <v>#REF!</v>
      </c>
      <c r="T70" s="344" t="e">
        <f t="shared" si="4"/>
        <v>#REF!</v>
      </c>
      <c r="U70" s="345" t="e">
        <f>SUMIFS(#REF!,冷暖工资表!$J:$J,"&gt;="&amp;$E$3,冷暖工资表!$J:$J,"&lt;="&amp;$E$4,冷暖工资表!E:E,P70,#REF!,$B$3,冷暖工资表!F:F,Q70)</f>
        <v>#REF!</v>
      </c>
      <c r="V70" s="345" t="e">
        <f t="shared" si="5"/>
        <v>#REF!</v>
      </c>
    </row>
    <row r="71" customHeight="1" spans="15:22">
      <c r="O71" s="352"/>
      <c r="P71" s="354" t="s">
        <v>156</v>
      </c>
      <c r="Q71" s="365" t="s">
        <v>160</v>
      </c>
      <c r="R71" s="343" t="e">
        <f>SUMIFS(冷暖工资表!$L:$L,冷暖工资表!$J:$J,"&gt;="&amp;$E$3,冷暖工资表!$J:$J,"&lt;="&amp;$E$4,冷暖工资表!$E:$E,P71,#REF!,$B$3,冷暖工资表!F:F,Q71)</f>
        <v>#REF!</v>
      </c>
      <c r="S71" s="344" t="e">
        <f>SUMIFS(#REF!,#REF!,"&gt;="&amp;$E$3,#REF!,"&lt;="&amp;$E$4,#REF!,P71,#REF!,$B$3,#REF!,Q71)</f>
        <v>#REF!</v>
      </c>
      <c r="T71" s="344" t="e">
        <f t="shared" si="4"/>
        <v>#REF!</v>
      </c>
      <c r="U71" s="345" t="e">
        <f>SUMIFS(#REF!,冷暖工资表!$J:$J,"&gt;="&amp;$E$3,冷暖工资表!$J:$J,"&lt;="&amp;$E$4,冷暖工资表!E:E,P71,#REF!,$B$3,冷暖工资表!F:F,Q71)</f>
        <v>#REF!</v>
      </c>
      <c r="V71" s="345" t="e">
        <f t="shared" si="5"/>
        <v>#REF!</v>
      </c>
    </row>
    <row r="72" customHeight="1" spans="15:22">
      <c r="O72" s="352"/>
      <c r="P72" s="354" t="s">
        <v>156</v>
      </c>
      <c r="Q72" s="365" t="s">
        <v>162</v>
      </c>
      <c r="R72" s="343" t="e">
        <f>SUMIFS(冷暖工资表!$L:$L,冷暖工资表!$J:$J,"&gt;="&amp;$E$3,冷暖工资表!$J:$J,"&lt;="&amp;$E$4,冷暖工资表!$E:$E,P72,#REF!,$B$3,冷暖工资表!F:F,Q72)</f>
        <v>#REF!</v>
      </c>
      <c r="S72" s="344" t="e">
        <f>SUMIFS(#REF!,#REF!,"&gt;="&amp;$E$3,#REF!,"&lt;="&amp;$E$4,#REF!,P72,#REF!,$B$3,#REF!,Q72)</f>
        <v>#REF!</v>
      </c>
      <c r="T72" s="344" t="e">
        <f t="shared" si="4"/>
        <v>#REF!</v>
      </c>
      <c r="U72" s="345" t="e">
        <f>SUMIFS(#REF!,冷暖工资表!$J:$J,"&gt;="&amp;$E$3,冷暖工资表!$J:$J,"&lt;="&amp;$E$4,冷暖工资表!E:E,P72,#REF!,$B$3,冷暖工资表!F:F,Q72)</f>
        <v>#REF!</v>
      </c>
      <c r="V72" s="345" t="e">
        <f t="shared" si="5"/>
        <v>#REF!</v>
      </c>
    </row>
    <row r="73" customHeight="1" spans="15:22">
      <c r="O73" s="352"/>
      <c r="P73" s="354" t="s">
        <v>156</v>
      </c>
      <c r="Q73" s="365" t="s">
        <v>164</v>
      </c>
      <c r="R73" s="343" t="e">
        <f>SUMIFS(冷暖工资表!$L:$L,冷暖工资表!$J:$J,"&gt;="&amp;$E$3,冷暖工资表!$J:$J,"&lt;="&amp;$E$4,冷暖工资表!$E:$E,P73,#REF!,$B$3,冷暖工资表!F:F,Q73)</f>
        <v>#REF!</v>
      </c>
      <c r="S73" s="344" t="e">
        <f>SUMIFS(#REF!,#REF!,"&gt;="&amp;$E$3,#REF!,"&lt;="&amp;$E$4,#REF!,P73,#REF!,$B$3,#REF!,Q73)</f>
        <v>#REF!</v>
      </c>
      <c r="T73" s="344" t="e">
        <f t="shared" si="4"/>
        <v>#REF!</v>
      </c>
      <c r="U73" s="345" t="e">
        <f>SUMIFS(#REF!,冷暖工资表!$J:$J,"&gt;="&amp;$E$3,冷暖工资表!$J:$J,"&lt;="&amp;$E$4,冷暖工资表!E:E,P73,#REF!,$B$3,冷暖工资表!F:F,Q73)</f>
        <v>#REF!</v>
      </c>
      <c r="V73" s="345" t="e">
        <f t="shared" si="5"/>
        <v>#REF!</v>
      </c>
    </row>
    <row r="74" customHeight="1" spans="15:22">
      <c r="O74" s="352"/>
      <c r="P74" s="354" t="s">
        <v>156</v>
      </c>
      <c r="Q74" s="354" t="s">
        <v>62</v>
      </c>
      <c r="R74" s="343" t="e">
        <f>SUMIFS(冷暖工资表!$L:$L,冷暖工资表!$J:$J,"&gt;="&amp;$E$3,冷暖工资表!$J:$J,"&lt;="&amp;$E$4,冷暖工资表!$E:$E,P74,#REF!,$B$3,冷暖工资表!F:F,Q74)</f>
        <v>#REF!</v>
      </c>
      <c r="S74" s="344" t="e">
        <f>SUMIFS(#REF!,#REF!,"&gt;="&amp;$E$3,#REF!,"&lt;="&amp;$E$4,#REF!,P74,#REF!,$B$3,#REF!,Q74)</f>
        <v>#REF!</v>
      </c>
      <c r="T74" s="344" t="e">
        <f t="shared" si="4"/>
        <v>#REF!</v>
      </c>
      <c r="U74" s="345" t="e">
        <f>SUMIFS(#REF!,冷暖工资表!$J:$J,"&gt;="&amp;$E$3,冷暖工资表!$J:$J,"&lt;="&amp;$E$4,冷暖工资表!E:E,P74,#REF!,$B$3,冷暖工资表!F:F,Q74)</f>
        <v>#REF!</v>
      </c>
      <c r="V74" s="345" t="e">
        <f t="shared" si="5"/>
        <v>#REF!</v>
      </c>
    </row>
    <row r="75" customHeight="1" spans="15:22">
      <c r="O75" s="352"/>
      <c r="P75" s="368" t="s">
        <v>167</v>
      </c>
      <c r="Q75" s="370" t="s">
        <v>249</v>
      </c>
      <c r="R75" s="343" t="e">
        <f>SUMIFS(冷暖工资表!$L:$L,冷暖工资表!$J:$J,"&gt;="&amp;$E$3,冷暖工资表!$J:$J,"&lt;="&amp;$E$4,冷暖工资表!$E:$E,P75,#REF!,$B$3,冷暖工资表!F:F,Q75)</f>
        <v>#REF!</v>
      </c>
      <c r="S75" s="344" t="e">
        <f>SUMIFS(#REF!,#REF!,"&gt;="&amp;$E$3,#REF!,"&lt;="&amp;$E$4,#REF!,P75,#REF!,$B$3,#REF!,Q75)</f>
        <v>#REF!</v>
      </c>
      <c r="T75" s="344" t="e">
        <f t="shared" si="4"/>
        <v>#REF!</v>
      </c>
      <c r="U75" s="345" t="e">
        <f>SUMIFS(#REF!,冷暖工资表!$J:$J,"&gt;="&amp;$E$3,冷暖工资表!$J:$J,"&lt;="&amp;$E$4,冷暖工资表!E:E,P75,#REF!,$B$3,冷暖工资表!F:F,Q75)</f>
        <v>#REF!</v>
      </c>
      <c r="V75" s="345" t="e">
        <f t="shared" si="5"/>
        <v>#REF!</v>
      </c>
    </row>
    <row r="76" customHeight="1" spans="15:22">
      <c r="O76" s="352"/>
      <c r="P76" s="368" t="s">
        <v>167</v>
      </c>
      <c r="Q76" s="370" t="s">
        <v>173</v>
      </c>
      <c r="R76" s="343" t="e">
        <f>SUMIFS(冷暖工资表!$L:$L,冷暖工资表!$J:$J,"&gt;="&amp;$E$3,冷暖工资表!$J:$J,"&lt;="&amp;$E$4,冷暖工资表!$E:$E,P76,#REF!,$B$3,冷暖工资表!F:F,Q76)</f>
        <v>#REF!</v>
      </c>
      <c r="S76" s="344" t="e">
        <f>SUMIFS(#REF!,#REF!,"&gt;="&amp;$E$3,#REF!,"&lt;="&amp;$E$4,#REF!,P76,#REF!,$B$3,#REF!,Q76)</f>
        <v>#REF!</v>
      </c>
      <c r="T76" s="344" t="e">
        <f t="shared" si="4"/>
        <v>#REF!</v>
      </c>
      <c r="U76" s="345" t="e">
        <f>SUMIFS(#REF!,冷暖工资表!$J:$J,"&gt;="&amp;$E$3,冷暖工资表!$J:$J,"&lt;="&amp;$E$4,冷暖工资表!E:E,P76,#REF!,$B$3,冷暖工资表!F:F,Q76)</f>
        <v>#REF!</v>
      </c>
      <c r="V76" s="345" t="e">
        <f t="shared" si="5"/>
        <v>#REF!</v>
      </c>
    </row>
    <row r="77" customHeight="1" spans="15:22">
      <c r="O77" s="352"/>
      <c r="P77" s="368" t="s">
        <v>167</v>
      </c>
      <c r="Q77" s="368" t="s">
        <v>175</v>
      </c>
      <c r="R77" s="343" t="e">
        <f>SUMIFS(冷暖工资表!$L:$L,冷暖工资表!$J:$J,"&gt;="&amp;$E$3,冷暖工资表!$J:$J,"&lt;="&amp;$E$4,冷暖工资表!$E:$E,P77,#REF!,$B$3,冷暖工资表!F:F,Q77)</f>
        <v>#REF!</v>
      </c>
      <c r="S77" s="344" t="e">
        <f>SUMIFS(#REF!,#REF!,"&gt;="&amp;$E$3,#REF!,"&lt;="&amp;$E$4,#REF!,P77,#REF!,$B$3,#REF!,Q77)</f>
        <v>#REF!</v>
      </c>
      <c r="T77" s="344" t="e">
        <f t="shared" si="4"/>
        <v>#REF!</v>
      </c>
      <c r="U77" s="345" t="e">
        <f>SUMIFS(#REF!,冷暖工资表!$J:$J,"&gt;="&amp;$E$3,冷暖工资表!$J:$J,"&lt;="&amp;$E$4,冷暖工资表!E:E,P77,#REF!,$B$3,冷暖工资表!F:F,Q77)</f>
        <v>#REF!</v>
      </c>
      <c r="V77" s="345" t="e">
        <f t="shared" si="5"/>
        <v>#REF!</v>
      </c>
    </row>
    <row r="78" customHeight="1" spans="15:22">
      <c r="O78" s="352"/>
      <c r="P78" s="368" t="s">
        <v>167</v>
      </c>
      <c r="Q78" s="368" t="s">
        <v>250</v>
      </c>
      <c r="R78" s="343" t="e">
        <f>SUMIFS(冷暖工资表!$L:$L,冷暖工资表!$J:$J,"&gt;="&amp;$E$3,冷暖工资表!$J:$J,"&lt;="&amp;$E$4,冷暖工资表!$E:$E,P78,#REF!,$B$3,冷暖工资表!F:F,Q78)</f>
        <v>#REF!</v>
      </c>
      <c r="S78" s="344" t="e">
        <f>SUMIFS(#REF!,#REF!,"&gt;="&amp;$E$3,#REF!,"&lt;="&amp;$E$4,#REF!,P78,#REF!,$B$3,#REF!,Q78)</f>
        <v>#REF!</v>
      </c>
      <c r="T78" s="344" t="e">
        <f t="shared" si="4"/>
        <v>#REF!</v>
      </c>
      <c r="U78" s="345" t="e">
        <f>SUMIFS(#REF!,冷暖工资表!$J:$J,"&gt;="&amp;$E$3,冷暖工资表!$J:$J,"&lt;="&amp;$E$4,冷暖工资表!E:E,P78,#REF!,$B$3,冷暖工资表!F:F,Q78)</f>
        <v>#REF!</v>
      </c>
      <c r="V78" s="345" t="e">
        <f t="shared" si="5"/>
        <v>#REF!</v>
      </c>
    </row>
    <row r="79" customHeight="1" spans="15:22">
      <c r="O79" s="352"/>
      <c r="P79" s="368" t="s">
        <v>167</v>
      </c>
      <c r="Q79" s="368" t="s">
        <v>177</v>
      </c>
      <c r="R79" s="343" t="e">
        <f>SUMIFS(冷暖工资表!$L:$L,冷暖工资表!$J:$J,"&gt;="&amp;$E$3,冷暖工资表!$J:$J,"&lt;="&amp;$E$4,冷暖工资表!$E:$E,P79,#REF!,$B$3,冷暖工资表!F:F,Q79)</f>
        <v>#REF!</v>
      </c>
      <c r="S79" s="344" t="e">
        <f>SUMIFS(#REF!,#REF!,"&gt;="&amp;$E$3,#REF!,"&lt;="&amp;$E$4,#REF!,P79,#REF!,$B$3,#REF!,Q79)</f>
        <v>#REF!</v>
      </c>
      <c r="T79" s="344" t="e">
        <f t="shared" si="4"/>
        <v>#REF!</v>
      </c>
      <c r="U79" s="345" t="e">
        <f>SUMIFS(#REF!,冷暖工资表!$J:$J,"&gt;="&amp;$E$3,冷暖工资表!$J:$J,"&lt;="&amp;$E$4,冷暖工资表!E:E,P79,#REF!,$B$3,冷暖工资表!F:F,Q79)</f>
        <v>#REF!</v>
      </c>
      <c r="V79" s="345" t="e">
        <f t="shared" si="5"/>
        <v>#REF!</v>
      </c>
    </row>
    <row r="80" customHeight="1" spans="15:22">
      <c r="O80" s="352"/>
      <c r="P80" s="355" t="s">
        <v>179</v>
      </c>
      <c r="Q80" s="355" t="s">
        <v>181</v>
      </c>
      <c r="R80" s="343" t="e">
        <f>SUMIFS(冷暖工资表!$L:$L,冷暖工资表!$J:$J,"&gt;="&amp;$E$3,冷暖工资表!$J:$J,"&lt;="&amp;$E$4,冷暖工资表!$E:$E,P80,#REF!,$B$3,冷暖工资表!F:F,Q80)</f>
        <v>#REF!</v>
      </c>
      <c r="S80" s="344" t="e">
        <f>SUMIFS(#REF!,#REF!,"&gt;="&amp;$E$3,#REF!,"&lt;="&amp;$E$4,#REF!,P80,#REF!,$B$3,#REF!,Q80)</f>
        <v>#REF!</v>
      </c>
      <c r="T80" s="344" t="e">
        <f t="shared" si="4"/>
        <v>#REF!</v>
      </c>
      <c r="U80" s="345" t="e">
        <f>SUMIFS(#REF!,冷暖工资表!$J:$J,"&gt;="&amp;$E$3,冷暖工资表!$J:$J,"&lt;="&amp;$E$4,冷暖工资表!E:E,P80,#REF!,$B$3,冷暖工资表!F:F,Q80)</f>
        <v>#REF!</v>
      </c>
      <c r="V80" s="345" t="e">
        <f t="shared" si="5"/>
        <v>#REF!</v>
      </c>
    </row>
    <row r="81" customHeight="1" spans="15:22">
      <c r="O81" s="352"/>
      <c r="P81" s="355" t="s">
        <v>179</v>
      </c>
      <c r="Q81" s="355" t="s">
        <v>183</v>
      </c>
      <c r="R81" s="343" t="e">
        <f>SUMIFS(冷暖工资表!$L:$L,冷暖工资表!$J:$J,"&gt;="&amp;$E$3,冷暖工资表!$J:$J,"&lt;="&amp;$E$4,冷暖工资表!$E:$E,P81,#REF!,$B$3,冷暖工资表!F:F,Q81)</f>
        <v>#REF!</v>
      </c>
      <c r="S81" s="344" t="e">
        <f>SUMIFS(#REF!,#REF!,"&gt;="&amp;$E$3,#REF!,"&lt;="&amp;$E$4,#REF!,P81,#REF!,$B$3,#REF!,Q81)</f>
        <v>#REF!</v>
      </c>
      <c r="T81" s="344" t="e">
        <f t="shared" si="4"/>
        <v>#REF!</v>
      </c>
      <c r="U81" s="345" t="e">
        <f>SUMIFS(#REF!,冷暖工资表!$J:$J,"&gt;="&amp;$E$3,冷暖工资表!$J:$J,"&lt;="&amp;$E$4,冷暖工资表!E:E,P81,#REF!,$B$3,冷暖工资表!F:F,Q81)</f>
        <v>#REF!</v>
      </c>
      <c r="V81" s="345" t="e">
        <f t="shared" si="5"/>
        <v>#REF!</v>
      </c>
    </row>
    <row r="82" customHeight="1" spans="15:22">
      <c r="O82" s="352"/>
      <c r="P82" s="369" t="s">
        <v>185</v>
      </c>
      <c r="Q82" s="371" t="s">
        <v>189</v>
      </c>
      <c r="R82" s="343" t="e">
        <f>SUMIFS(冷暖工资表!$L:$L,冷暖工资表!$J:$J,"&gt;="&amp;$E$3,冷暖工资表!$J:$J,"&lt;="&amp;$E$4,冷暖工资表!$E:$E,P82,#REF!,$B$3,冷暖工资表!F:F,Q82)</f>
        <v>#REF!</v>
      </c>
      <c r="S82" s="344" t="e">
        <f>SUMIFS(#REF!,#REF!,"&gt;="&amp;$E$3,#REF!,"&lt;="&amp;$E$4,#REF!,P82,#REF!,$B$3,#REF!,Q82)</f>
        <v>#REF!</v>
      </c>
      <c r="T82" s="344" t="e">
        <f t="shared" si="4"/>
        <v>#REF!</v>
      </c>
      <c r="U82" s="345" t="e">
        <f>SUMIFS(#REF!,冷暖工资表!$J:$J,"&gt;="&amp;$E$3,冷暖工资表!$J:$J,"&lt;="&amp;$E$4,冷暖工资表!E:E,P82,#REF!,$B$3,冷暖工资表!F:F,Q82)</f>
        <v>#REF!</v>
      </c>
      <c r="V82" s="345" t="e">
        <f t="shared" si="5"/>
        <v>#REF!</v>
      </c>
    </row>
    <row r="83" customHeight="1" spans="15:22">
      <c r="O83" s="352"/>
      <c r="P83" s="369" t="s">
        <v>185</v>
      </c>
      <c r="Q83" s="371" t="s">
        <v>191</v>
      </c>
      <c r="R83" s="343" t="e">
        <f>SUMIFS(冷暖工资表!$L:$L,冷暖工资表!$J:$J,"&gt;="&amp;$E$3,冷暖工资表!$J:$J,"&lt;="&amp;$E$4,冷暖工资表!$E:$E,P83,#REF!,$B$3,冷暖工资表!F:F,Q83)</f>
        <v>#REF!</v>
      </c>
      <c r="S83" s="344" t="e">
        <f>SUMIFS(#REF!,#REF!,"&gt;="&amp;$E$3,#REF!,"&lt;="&amp;$E$4,#REF!,P83,#REF!,$B$3,#REF!,Q83)</f>
        <v>#REF!</v>
      </c>
      <c r="T83" s="344" t="e">
        <f t="shared" si="4"/>
        <v>#REF!</v>
      </c>
      <c r="U83" s="345" t="e">
        <f>SUMIFS(#REF!,冷暖工资表!$J:$J,"&gt;="&amp;$E$3,冷暖工资表!$J:$J,"&lt;="&amp;$E$4,冷暖工资表!E:E,P83,#REF!,$B$3,冷暖工资表!F:F,Q83)</f>
        <v>#REF!</v>
      </c>
      <c r="V83" s="345" t="e">
        <f t="shared" si="5"/>
        <v>#REF!</v>
      </c>
    </row>
    <row r="84" customHeight="1" spans="15:22">
      <c r="O84" s="352"/>
      <c r="P84" s="369" t="s">
        <v>185</v>
      </c>
      <c r="Q84" s="371" t="s">
        <v>193</v>
      </c>
      <c r="R84" s="343" t="e">
        <f>SUMIFS(冷暖工资表!$L:$L,冷暖工资表!$J:$J,"&gt;="&amp;$E$3,冷暖工资表!$J:$J,"&lt;="&amp;$E$4,冷暖工资表!$E:$E,P84,#REF!,$B$3,冷暖工资表!F:F,Q84)</f>
        <v>#REF!</v>
      </c>
      <c r="S84" s="344" t="e">
        <f>SUMIFS(#REF!,#REF!,"&gt;="&amp;$E$3,#REF!,"&lt;="&amp;$E$4,#REF!,P84,#REF!,$B$3,#REF!,Q84)</f>
        <v>#REF!</v>
      </c>
      <c r="T84" s="344" t="e">
        <f t="shared" si="4"/>
        <v>#REF!</v>
      </c>
      <c r="U84" s="345" t="e">
        <f>SUMIFS(#REF!,冷暖工资表!$J:$J,"&gt;="&amp;$E$3,冷暖工资表!$J:$J,"&lt;="&amp;$E$4,冷暖工资表!E:E,P84,#REF!,$B$3,冷暖工资表!F:F,Q84)</f>
        <v>#REF!</v>
      </c>
      <c r="V84" s="345" t="e">
        <f t="shared" si="5"/>
        <v>#REF!</v>
      </c>
    </row>
    <row r="85" customHeight="1" spans="15:22">
      <c r="O85" s="352"/>
      <c r="P85" s="369" t="s">
        <v>185</v>
      </c>
      <c r="Q85" s="369" t="s">
        <v>195</v>
      </c>
      <c r="R85" s="343" t="e">
        <f>SUMIFS(冷暖工资表!$L:$L,冷暖工资表!$J:$J,"&gt;="&amp;$E$3,冷暖工资表!$J:$J,"&lt;="&amp;$E$4,冷暖工资表!$E:$E,P85,#REF!,$B$3,冷暖工资表!F:F,Q85)</f>
        <v>#REF!</v>
      </c>
      <c r="S85" s="344" t="e">
        <f>SUMIFS(#REF!,#REF!,"&gt;="&amp;$E$3,#REF!,"&lt;="&amp;$E$4,#REF!,P85,#REF!,$B$3,#REF!,Q85)</f>
        <v>#REF!</v>
      </c>
      <c r="T85" s="344" t="e">
        <f t="shared" si="4"/>
        <v>#REF!</v>
      </c>
      <c r="U85" s="345" t="e">
        <f>SUMIFS(#REF!,冷暖工资表!$J:$J,"&gt;="&amp;$E$3,冷暖工资表!$J:$J,"&lt;="&amp;$E$4,冷暖工资表!E:E,P85,#REF!,$B$3,冷暖工资表!F:F,Q85)</f>
        <v>#REF!</v>
      </c>
      <c r="V85" s="345" t="e">
        <f t="shared" si="5"/>
        <v>#REF!</v>
      </c>
    </row>
    <row r="86" customHeight="1" spans="15:22">
      <c r="O86" s="352"/>
      <c r="P86" s="369" t="s">
        <v>185</v>
      </c>
      <c r="Q86" s="371" t="s">
        <v>187</v>
      </c>
      <c r="R86" s="343" t="e">
        <f>SUMIFS(冷暖工资表!$L:$L,冷暖工资表!$J:$J,"&gt;="&amp;$E$3,冷暖工资表!$J:$J,"&lt;="&amp;$E$4,冷暖工资表!$E:$E,P86,#REF!,$B$3,冷暖工资表!F:F,Q86)</f>
        <v>#REF!</v>
      </c>
      <c r="S86" s="344" t="e">
        <f>SUMIFS(#REF!,#REF!,"&gt;="&amp;$E$3,#REF!,"&lt;="&amp;$E$4,#REF!,P86,#REF!,$B$3,#REF!,Q86)</f>
        <v>#REF!</v>
      </c>
      <c r="T86" s="344" t="e">
        <f t="shared" si="4"/>
        <v>#REF!</v>
      </c>
      <c r="U86" s="345" t="e">
        <f>SUMIFS(#REF!,冷暖工资表!$J:$J,"&gt;="&amp;$E$3,冷暖工资表!$J:$J,"&lt;="&amp;$E$4,冷暖工资表!E:E,P86,#REF!,$B$3,冷暖工资表!F:F,Q86)</f>
        <v>#REF!</v>
      </c>
      <c r="V86" s="345" t="e">
        <f t="shared" si="5"/>
        <v>#REF!</v>
      </c>
    </row>
    <row r="87" customHeight="1" spans="15:22">
      <c r="O87" s="352"/>
      <c r="P87" s="369" t="s">
        <v>185</v>
      </c>
      <c r="Q87" s="369" t="s">
        <v>197</v>
      </c>
      <c r="R87" s="343" t="e">
        <f>SUMIFS(冷暖工资表!$L:$L,冷暖工资表!$J:$J,"&gt;="&amp;$E$3,冷暖工资表!$J:$J,"&lt;="&amp;$E$4,冷暖工资表!$E:$E,P87,#REF!,$B$3,冷暖工资表!F:F,Q87)</f>
        <v>#REF!</v>
      </c>
      <c r="S87" s="344" t="e">
        <f>SUMIFS(#REF!,#REF!,"&gt;="&amp;$E$3,#REF!,"&lt;="&amp;$E$4,#REF!,P87,#REF!,$B$3,#REF!,Q87)</f>
        <v>#REF!</v>
      </c>
      <c r="T87" s="344" t="e">
        <f t="shared" si="4"/>
        <v>#REF!</v>
      </c>
      <c r="U87" s="345" t="e">
        <f>SUMIFS(#REF!,冷暖工资表!$J:$J,"&gt;="&amp;$E$3,冷暖工资表!$J:$J,"&lt;="&amp;$E$4,冷暖工资表!E:E,P87,#REF!,$B$3,冷暖工资表!F:F,Q87)</f>
        <v>#REF!</v>
      </c>
      <c r="V87" s="345" t="e">
        <f t="shared" si="5"/>
        <v>#REF!</v>
      </c>
    </row>
    <row r="88" customHeight="1" spans="15:22">
      <c r="O88" s="352"/>
      <c r="P88" s="369" t="s">
        <v>185</v>
      </c>
      <c r="Q88" s="371" t="s">
        <v>251</v>
      </c>
      <c r="R88" s="343" t="e">
        <f>SUMIFS(冷暖工资表!$L:$L,冷暖工资表!$J:$J,"&gt;="&amp;$E$3,冷暖工资表!$J:$J,"&lt;="&amp;$E$4,冷暖工资表!$E:$E,P88,#REF!,$B$3,冷暖工资表!F:F,Q88)</f>
        <v>#REF!</v>
      </c>
      <c r="S88" s="344" t="e">
        <f>SUMIFS(#REF!,#REF!,"&gt;="&amp;$E$3,#REF!,"&lt;="&amp;$E$4,#REF!,P88,#REF!,$B$3,#REF!,Q88)</f>
        <v>#REF!</v>
      </c>
      <c r="T88" s="344" t="e">
        <f t="shared" si="4"/>
        <v>#REF!</v>
      </c>
      <c r="U88" s="345" t="e">
        <f>SUMIFS(#REF!,冷暖工资表!$J:$J,"&gt;="&amp;$E$3,冷暖工资表!$J:$J,"&lt;="&amp;$E$4,冷暖工资表!E:E,P88,#REF!,$B$3,冷暖工资表!F:F,Q88)</f>
        <v>#REF!</v>
      </c>
      <c r="V88" s="345" t="e">
        <f t="shared" si="5"/>
        <v>#REF!</v>
      </c>
    </row>
    <row r="89" customHeight="1" spans="15:22">
      <c r="O89" s="352"/>
      <c r="P89" s="369" t="s">
        <v>185</v>
      </c>
      <c r="Q89" s="369" t="s">
        <v>252</v>
      </c>
      <c r="R89" s="343" t="e">
        <f>SUMIFS(冷暖工资表!$L:$L,冷暖工资表!$J:$J,"&gt;="&amp;$E$3,冷暖工资表!$J:$J,"&lt;="&amp;$E$4,冷暖工资表!$E:$E,P89,#REF!,$B$3,冷暖工资表!F:F,Q89)</f>
        <v>#REF!</v>
      </c>
      <c r="S89" s="344" t="e">
        <f>SUMIFS(#REF!,#REF!,"&gt;="&amp;$E$3,#REF!,"&lt;="&amp;$E$4,#REF!,P89,#REF!,$B$3,#REF!,Q89)</f>
        <v>#REF!</v>
      </c>
      <c r="T89" s="344" t="e">
        <f t="shared" si="4"/>
        <v>#REF!</v>
      </c>
      <c r="U89" s="345" t="e">
        <f>SUMIFS(#REF!,冷暖工资表!$J:$J,"&gt;="&amp;$E$3,冷暖工资表!$J:$J,"&lt;="&amp;$E$4,冷暖工资表!E:E,P89,#REF!,$B$3,冷暖工资表!F:F,Q89)</f>
        <v>#REF!</v>
      </c>
      <c r="V89" s="345" t="e">
        <f t="shared" si="5"/>
        <v>#REF!</v>
      </c>
    </row>
  </sheetData>
  <mergeCells count="11">
    <mergeCell ref="B1:E1"/>
    <mergeCell ref="G1:M1"/>
    <mergeCell ref="O1:V1"/>
    <mergeCell ref="B3:B13"/>
    <mergeCell ref="C11:C13"/>
    <mergeCell ref="D11:D13"/>
    <mergeCell ref="E11:E13"/>
    <mergeCell ref="G3:G5"/>
    <mergeCell ref="G6:G11"/>
    <mergeCell ref="O3:O22"/>
    <mergeCell ref="O23:O89"/>
  </mergeCells>
  <dataValidations count="4">
    <dataValidation type="list" allowBlank="1" showInputMessage="1" showErrorMessage="1" sqref="E5">
      <formula1>主体</formula1>
    </dataValidation>
    <dataValidation type="list" allowBlank="1" showInputMessage="1" showErrorMessage="1" sqref="E8">
      <formula1>INDIRECT($E$7)</formula1>
    </dataValidation>
    <dataValidation type="list" showInputMessage="1" showErrorMessage="1" sqref="Q22">
      <formula1>INDIRECT($D9)</formula1>
    </dataValidation>
    <dataValidation type="list" allowBlank="1" showInputMessage="1" showErrorMessage="1" sqref="E6:E7 E10:E11">
      <formula1>INDIRECT($D6)</formula1>
    </dataValidation>
  </dataValidation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65427"/>
  <sheetViews>
    <sheetView topLeftCell="F1" workbookViewId="0">
      <selection activeCell="F2" sqref="F2:F9"/>
    </sheetView>
  </sheetViews>
  <sheetFormatPr defaultColWidth="9" defaultRowHeight="12"/>
  <cols>
    <col min="1" max="1" width="12.125" style="13" customWidth="1"/>
    <col min="2" max="2" width="13.8" style="13" customWidth="1"/>
    <col min="3" max="3" width="6.625" style="13" customWidth="1"/>
    <col min="4" max="4" width="5.875" style="13" customWidth="1"/>
    <col min="5" max="5" width="23.75" style="13" customWidth="1"/>
    <col min="6" max="7" width="5.875" style="13" customWidth="1"/>
    <col min="8" max="8" width="11.125" style="13" customWidth="1"/>
    <col min="9" max="9" width="7.625" style="13" customWidth="1"/>
    <col min="10" max="10" width="12.875" style="13" customWidth="1"/>
    <col min="11" max="11" width="7.5" style="13" customWidth="1"/>
    <col min="12" max="12" width="7.625" style="13" customWidth="1"/>
    <col min="13" max="13" width="7.625" style="14" customWidth="1"/>
    <col min="14" max="15" width="7.625" style="13" customWidth="1"/>
    <col min="16" max="16" width="6.625" style="13" customWidth="1"/>
    <col min="17" max="17" width="7.625" style="13" customWidth="1"/>
    <col min="18" max="18" width="5.875" style="13" customWidth="1"/>
    <col min="19" max="19" width="7.625" style="13" customWidth="1"/>
    <col min="20" max="21" width="7.5" style="13" customWidth="1"/>
    <col min="22" max="22" width="7.25" style="13" customWidth="1"/>
    <col min="23" max="23" width="7.5" style="13" customWidth="1"/>
    <col min="24" max="24" width="8.375" style="13" customWidth="1"/>
    <col min="25" max="25" width="5.375" style="13" customWidth="1"/>
    <col min="26" max="41" width="9" style="13"/>
    <col min="42" max="16384" width="9" style="11"/>
  </cols>
  <sheetData>
    <row r="1" s="11" customFormat="1" ht="24" spans="1:28">
      <c r="A1" s="13"/>
      <c r="B1" s="13"/>
      <c r="C1" s="13"/>
      <c r="D1" s="13"/>
      <c r="E1" s="13"/>
      <c r="F1" s="15" t="s">
        <v>280</v>
      </c>
      <c r="G1" s="15" t="s">
        <v>2638</v>
      </c>
      <c r="H1" s="15" t="s">
        <v>2639</v>
      </c>
      <c r="I1" s="15" t="s">
        <v>2640</v>
      </c>
      <c r="J1" s="15" t="s">
        <v>2641</v>
      </c>
      <c r="K1" s="15" t="s">
        <v>2642</v>
      </c>
      <c r="L1" s="15" t="s">
        <v>2643</v>
      </c>
      <c r="M1" s="15" t="s">
        <v>2644</v>
      </c>
      <c r="N1" s="15" t="s">
        <v>2645</v>
      </c>
      <c r="O1" s="15" t="s">
        <v>2646</v>
      </c>
      <c r="P1" s="15" t="s">
        <v>2647</v>
      </c>
      <c r="Q1" s="15" t="s">
        <v>2648</v>
      </c>
      <c r="R1" s="15" t="s">
        <v>2649</v>
      </c>
      <c r="S1" s="15" t="s">
        <v>2650</v>
      </c>
      <c r="T1" s="15" t="s">
        <v>2651</v>
      </c>
      <c r="U1" s="13"/>
      <c r="V1" s="13"/>
      <c r="W1" s="13"/>
      <c r="X1" s="13"/>
      <c r="Y1" s="13"/>
      <c r="Z1" s="13"/>
      <c r="AA1" s="13"/>
      <c r="AB1" s="13"/>
    </row>
    <row r="2" s="11" customFormat="1" spans="1:28">
      <c r="A2" s="13"/>
      <c r="B2" s="13"/>
      <c r="C2" s="13"/>
      <c r="D2" s="13"/>
      <c r="E2" s="13"/>
      <c r="F2" s="15" t="s">
        <v>2268</v>
      </c>
      <c r="G2" s="15">
        <v>6200</v>
      </c>
      <c r="H2" s="15">
        <v>6821</v>
      </c>
      <c r="I2" s="15">
        <v>6821</v>
      </c>
      <c r="J2" s="15">
        <v>6821</v>
      </c>
      <c r="K2" s="15">
        <v>1091.36</v>
      </c>
      <c r="L2" s="15">
        <v>34.11</v>
      </c>
      <c r="M2" s="15">
        <v>61.39</v>
      </c>
      <c r="N2" s="15">
        <v>668.46</v>
      </c>
      <c r="O2" s="15">
        <v>1855.32</v>
      </c>
      <c r="P2" s="15">
        <v>545.68</v>
      </c>
      <c r="Q2" s="15">
        <v>139.42</v>
      </c>
      <c r="R2" s="15">
        <v>34.11</v>
      </c>
      <c r="S2" s="15">
        <v>719.21</v>
      </c>
      <c r="T2" s="15">
        <v>2574.53</v>
      </c>
      <c r="U2" s="13"/>
      <c r="V2" s="13"/>
      <c r="W2" s="13"/>
      <c r="X2" s="13"/>
      <c r="Y2" s="13"/>
      <c r="Z2" s="13"/>
      <c r="AA2" s="13"/>
      <c r="AB2" s="13"/>
    </row>
    <row r="3" s="11" customFormat="1" spans="1:28">
      <c r="A3" s="13"/>
      <c r="B3" s="13"/>
      <c r="C3" s="13"/>
      <c r="D3" s="13"/>
      <c r="E3" s="13"/>
      <c r="F3" s="15" t="s">
        <v>2296</v>
      </c>
      <c r="G3" s="15">
        <v>6000</v>
      </c>
      <c r="H3" s="15">
        <v>6821</v>
      </c>
      <c r="I3" s="15">
        <v>6821</v>
      </c>
      <c r="J3" s="15">
        <v>6821</v>
      </c>
      <c r="K3" s="15">
        <v>1091.36</v>
      </c>
      <c r="L3" s="15">
        <v>34.11</v>
      </c>
      <c r="M3" s="15">
        <v>61.39</v>
      </c>
      <c r="N3" s="15">
        <v>668.46</v>
      </c>
      <c r="O3" s="15">
        <v>1855.32</v>
      </c>
      <c r="P3" s="15">
        <v>545.68</v>
      </c>
      <c r="Q3" s="15">
        <v>139.42</v>
      </c>
      <c r="R3" s="15">
        <v>34.11</v>
      </c>
      <c r="S3" s="15">
        <v>719.21</v>
      </c>
      <c r="T3" s="15">
        <v>2574.53</v>
      </c>
      <c r="U3" s="13"/>
      <c r="V3" s="13"/>
      <c r="W3" s="13"/>
      <c r="X3" s="13"/>
      <c r="Y3" s="13"/>
      <c r="Z3" s="13"/>
      <c r="AA3" s="13"/>
      <c r="AB3" s="13"/>
    </row>
    <row r="4" s="11" customFormat="1" spans="1:28">
      <c r="A4" s="13"/>
      <c r="B4" s="13"/>
      <c r="C4" s="13"/>
      <c r="D4" s="13"/>
      <c r="E4" s="13"/>
      <c r="F4" s="15" t="s">
        <v>2346</v>
      </c>
      <c r="G4" s="15">
        <v>6000</v>
      </c>
      <c r="H4" s="15">
        <v>6821</v>
      </c>
      <c r="I4" s="15">
        <v>6821</v>
      </c>
      <c r="J4" s="15">
        <v>6821</v>
      </c>
      <c r="K4" s="15">
        <v>1091.36</v>
      </c>
      <c r="L4" s="15">
        <v>34.11</v>
      </c>
      <c r="M4" s="15">
        <v>61.39</v>
      </c>
      <c r="N4" s="15">
        <v>668.46</v>
      </c>
      <c r="O4" s="15">
        <v>1855.32</v>
      </c>
      <c r="P4" s="15">
        <v>545.68</v>
      </c>
      <c r="Q4" s="15">
        <v>139.42</v>
      </c>
      <c r="R4" s="15">
        <v>34.11</v>
      </c>
      <c r="S4" s="15">
        <v>719.21</v>
      </c>
      <c r="T4" s="15">
        <v>2574.53</v>
      </c>
      <c r="U4" s="13"/>
      <c r="V4" s="13"/>
      <c r="W4" s="13"/>
      <c r="X4" s="13"/>
      <c r="Y4" s="13"/>
      <c r="Z4" s="13"/>
      <c r="AA4" s="13"/>
      <c r="AB4" s="13"/>
    </row>
    <row r="5" s="11" customFormat="1" spans="1:28">
      <c r="A5" s="13"/>
      <c r="B5" s="13"/>
      <c r="C5" s="13"/>
      <c r="D5" s="13"/>
      <c r="E5" s="13"/>
      <c r="F5" s="15" t="s">
        <v>2377</v>
      </c>
      <c r="G5" s="15">
        <v>5500</v>
      </c>
      <c r="H5" s="15">
        <v>6821</v>
      </c>
      <c r="I5" s="15">
        <v>6821</v>
      </c>
      <c r="J5" s="15">
        <v>6821</v>
      </c>
      <c r="K5" s="15">
        <v>1091.36</v>
      </c>
      <c r="L5" s="15">
        <v>34.11</v>
      </c>
      <c r="M5" s="15">
        <v>61.39</v>
      </c>
      <c r="N5" s="15">
        <v>668.46</v>
      </c>
      <c r="O5" s="15">
        <v>1855.32</v>
      </c>
      <c r="P5" s="15">
        <v>545.68</v>
      </c>
      <c r="Q5" s="15">
        <v>139.42</v>
      </c>
      <c r="R5" s="15">
        <v>34.11</v>
      </c>
      <c r="S5" s="15">
        <v>719.21</v>
      </c>
      <c r="T5" s="15">
        <v>2574.53</v>
      </c>
      <c r="U5" s="13"/>
      <c r="V5" s="13"/>
      <c r="W5" s="13"/>
      <c r="X5" s="13"/>
      <c r="Y5" s="13"/>
      <c r="Z5" s="13"/>
      <c r="AA5" s="13"/>
      <c r="AB5" s="13"/>
    </row>
    <row r="6" s="11" customFormat="1" spans="1:28">
      <c r="A6" s="13"/>
      <c r="B6" s="13"/>
      <c r="C6" s="13"/>
      <c r="D6" s="13"/>
      <c r="E6" s="13"/>
      <c r="F6" s="15" t="s">
        <v>2384</v>
      </c>
      <c r="G6" s="15">
        <v>5500</v>
      </c>
      <c r="H6" s="15">
        <v>6821</v>
      </c>
      <c r="I6" s="15">
        <v>6821</v>
      </c>
      <c r="J6" s="15">
        <v>6821</v>
      </c>
      <c r="K6" s="15">
        <v>1091.36</v>
      </c>
      <c r="L6" s="15">
        <v>34.11</v>
      </c>
      <c r="M6" s="15">
        <v>61.39</v>
      </c>
      <c r="N6" s="15">
        <v>668.46</v>
      </c>
      <c r="O6" s="15">
        <v>1855.32</v>
      </c>
      <c r="P6" s="15">
        <v>545.68</v>
      </c>
      <c r="Q6" s="15">
        <v>139.42</v>
      </c>
      <c r="R6" s="15">
        <v>34.11</v>
      </c>
      <c r="S6" s="15">
        <v>719.21</v>
      </c>
      <c r="T6" s="15">
        <v>2574.53</v>
      </c>
      <c r="U6" s="13"/>
      <c r="V6" s="13"/>
      <c r="W6" s="13"/>
      <c r="X6" s="13"/>
      <c r="Y6" s="13"/>
      <c r="Z6" s="13"/>
      <c r="AA6" s="13"/>
      <c r="AB6" s="13"/>
    </row>
    <row r="7" s="11" customFormat="1" spans="1:28">
      <c r="A7" s="13"/>
      <c r="B7" s="13"/>
      <c r="C7" s="13"/>
      <c r="D7" s="13"/>
      <c r="E7" s="13"/>
      <c r="F7" s="15" t="s">
        <v>2554</v>
      </c>
      <c r="G7" s="15">
        <v>5000</v>
      </c>
      <c r="H7" s="15">
        <v>6821</v>
      </c>
      <c r="I7" s="15">
        <v>6821</v>
      </c>
      <c r="J7" s="15">
        <v>6821</v>
      </c>
      <c r="K7" s="15">
        <v>1091.36</v>
      </c>
      <c r="L7" s="15">
        <v>34.11</v>
      </c>
      <c r="M7" s="15">
        <v>61.39</v>
      </c>
      <c r="N7" s="15">
        <v>668.46</v>
      </c>
      <c r="O7" s="15">
        <v>1855.32</v>
      </c>
      <c r="P7" s="15">
        <v>545.68</v>
      </c>
      <c r="Q7" s="15">
        <v>139.42</v>
      </c>
      <c r="R7" s="15">
        <v>34.11</v>
      </c>
      <c r="S7" s="15">
        <v>719.21</v>
      </c>
      <c r="T7" s="15">
        <v>2574.53</v>
      </c>
      <c r="U7" s="13"/>
      <c r="V7" s="13"/>
      <c r="W7" s="13"/>
      <c r="X7" s="13"/>
      <c r="Y7" s="13"/>
      <c r="Z7" s="13"/>
      <c r="AA7" s="13"/>
      <c r="AB7" s="13"/>
    </row>
    <row r="8" s="11" customFormat="1" spans="1:28">
      <c r="A8" s="13"/>
      <c r="B8" s="13"/>
      <c r="C8" s="13"/>
      <c r="D8" s="13"/>
      <c r="E8" s="13"/>
      <c r="F8" s="15" t="s">
        <v>2368</v>
      </c>
      <c r="G8" s="15">
        <v>5500</v>
      </c>
      <c r="H8" s="15">
        <v>6821</v>
      </c>
      <c r="I8" s="15">
        <v>6821</v>
      </c>
      <c r="J8" s="15">
        <v>6821</v>
      </c>
      <c r="K8" s="15">
        <v>1091.36</v>
      </c>
      <c r="L8" s="15">
        <v>34.11</v>
      </c>
      <c r="M8" s="15">
        <v>61.39</v>
      </c>
      <c r="N8" s="15">
        <v>668.46</v>
      </c>
      <c r="O8" s="15">
        <v>1855.32</v>
      </c>
      <c r="P8" s="15">
        <v>545.68</v>
      </c>
      <c r="Q8" s="15">
        <v>139.42</v>
      </c>
      <c r="R8" s="15">
        <v>34.11</v>
      </c>
      <c r="S8" s="15">
        <v>719.21</v>
      </c>
      <c r="T8" s="15">
        <v>2574.53</v>
      </c>
      <c r="U8" s="13"/>
      <c r="V8" s="13"/>
      <c r="W8" s="13"/>
      <c r="X8" s="13"/>
      <c r="Y8" s="13"/>
      <c r="Z8" s="13"/>
      <c r="AA8" s="13"/>
      <c r="AB8" s="13"/>
    </row>
    <row r="9" s="11" customFormat="1" spans="1:28">
      <c r="A9" s="13"/>
      <c r="B9" s="13"/>
      <c r="C9" s="13"/>
      <c r="D9" s="13"/>
      <c r="E9" s="13"/>
      <c r="F9" s="15" t="s">
        <v>451</v>
      </c>
      <c r="G9" s="15">
        <v>6500</v>
      </c>
      <c r="H9" s="15">
        <v>6821</v>
      </c>
      <c r="I9" s="15">
        <v>6821</v>
      </c>
      <c r="J9" s="15">
        <v>6821</v>
      </c>
      <c r="K9" s="15">
        <v>1091.36</v>
      </c>
      <c r="L9" s="15">
        <v>34.11</v>
      </c>
      <c r="M9" s="15">
        <v>61.39</v>
      </c>
      <c r="N9" s="15">
        <v>668.46</v>
      </c>
      <c r="O9" s="15">
        <v>1855.32</v>
      </c>
      <c r="P9" s="15">
        <v>545.68</v>
      </c>
      <c r="Q9" s="15">
        <v>139.42</v>
      </c>
      <c r="R9" s="15">
        <v>34.11</v>
      </c>
      <c r="S9" s="15">
        <v>719.21</v>
      </c>
      <c r="T9" s="15">
        <v>2574.53</v>
      </c>
      <c r="U9" s="13"/>
      <c r="V9" s="13"/>
      <c r="W9" s="13"/>
      <c r="X9" s="13"/>
      <c r="Y9" s="13"/>
      <c r="Z9" s="13"/>
      <c r="AA9" s="13"/>
      <c r="AB9" s="13"/>
    </row>
    <row r="10" s="11" customFormat="1" spans="1:28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="11" customFormat="1" spans="1:28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="11" customFormat="1" spans="1:28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="11" customFormat="1" spans="1:28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="11" customFormat="1" spans="1:28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="11" customFormat="1" spans="1:28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="11" customFormat="1" spans="1:28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="11" customFormat="1" spans="1:28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="11" customFormat="1" spans="1:28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="11" customFormat="1" spans="1:28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="11" customFormat="1" spans="1:28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="11" customFormat="1" spans="1:28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="11" customFormat="1" spans="1:28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</row>
    <row r="23" s="11" customFormat="1" spans="1:28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="11" customFormat="1" spans="1:28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="11" customFormat="1" spans="1:28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="11" customFormat="1" spans="1:28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="11" customFormat="1" spans="1:28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="11" customFormat="1" spans="1:28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="11" customFormat="1" spans="1:28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="11" customFormat="1" spans="1:28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="11" customFormat="1" spans="1:28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="11" customFormat="1" spans="1:28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="11" customFormat="1" spans="1:28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="11" customFormat="1" spans="1:28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="11" customFormat="1" spans="1:28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="11" customFormat="1" spans="1:28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="11" customFormat="1" spans="1:28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="11" customFormat="1" spans="1:28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="11" customFormat="1" spans="1:28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="11" customFormat="1" spans="1:28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="11" customFormat="1" spans="1:28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="11" customFormat="1" spans="1:28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="11" customFormat="1" spans="1:28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="11" customFormat="1" spans="1:28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="11" customFormat="1" spans="1:28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="11" customFormat="1" spans="1:28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="11" customFormat="1" spans="1:28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="11" customFormat="1" spans="1:28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="11" customFormat="1" spans="1:28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="11" customFormat="1" spans="1:28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="11" customFormat="1" spans="1:28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="11" customFormat="1" spans="1:28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="11" customFormat="1" spans="1:28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="11" customFormat="1" spans="1:28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="11" customFormat="1" spans="1:28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="11" customFormat="1" spans="1:28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="11" customFormat="1" spans="1:28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="11" customFormat="1" spans="1:28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="11" customFormat="1" spans="1:28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="11" customFormat="1" spans="1:28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="11" customFormat="1" spans="1:28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="11" customFormat="1" spans="1:28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="11" customFormat="1" spans="1:28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="11" customFormat="1" spans="1:28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="11" customFormat="1" spans="1:28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="11" customFormat="1" spans="1:28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="11" customFormat="1" spans="1:28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="11" customFormat="1" spans="1:28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="11" customFormat="1" spans="1:28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="11" customFormat="1" spans="1:28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="11" customFormat="1" spans="1:28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="11" customFormat="1" spans="1:28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="11" customFormat="1" spans="1:28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="11" customFormat="1" spans="1:28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="11" customFormat="1" spans="1:28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="11" customFormat="1" spans="1:28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="11" customFormat="1" spans="1:28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="11" customFormat="1" spans="1:28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="11" customFormat="1" spans="1:28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="11" customFormat="1" spans="1:28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="11" customFormat="1" spans="1:28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="11" customFormat="1" spans="1:28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="11" customFormat="1" spans="1:28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="11" customFormat="1" spans="1:28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="11" customFormat="1" spans="1:28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="11" customFormat="1" spans="1:28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="11" customFormat="1" spans="1:28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="11" customFormat="1" spans="1:28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="11" customFormat="1" spans="1:28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="11" customFormat="1" spans="1:28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="11" customFormat="1" spans="1:28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="11" customFormat="1" spans="1:28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="11" customFormat="1" spans="1:28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="11" customFormat="1" spans="1:28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="11" customFormat="1" spans="1:28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="11" customFormat="1" spans="1:28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="11" customFormat="1" spans="1:28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="11" customFormat="1" spans="1:28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="11" customFormat="1" spans="1:28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="11" customFormat="1" spans="1:28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="11" customFormat="1" spans="1:28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="11" customFormat="1" spans="1:28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="11" customFormat="1" spans="1:28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="11" customFormat="1" spans="1:28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="11" customFormat="1" spans="1:28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="11" customFormat="1" spans="1:28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="11" customFormat="1" spans="1:28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="11" customFormat="1" spans="1:28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="11" customFormat="1" spans="1:28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="11" customFormat="1" spans="1:28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="11" customFormat="1" spans="1:28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="11" customFormat="1" spans="1:28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="11" customFormat="1" spans="1:28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="11" customFormat="1" spans="1:28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="11" customFormat="1" spans="1:28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="11" customFormat="1" spans="1:28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="11" customFormat="1" spans="1:28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="11" customFormat="1" spans="1:28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="11" customFormat="1" spans="1:28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="11" customFormat="1" spans="1:28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="11" customFormat="1" spans="1:28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="11" customFormat="1" spans="1:28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="11" customFormat="1" spans="1:28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="11" customFormat="1" spans="1:28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="11" customFormat="1" spans="1:28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="11" customFormat="1" spans="1:28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="11" customFormat="1" spans="1:28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="11" customFormat="1" spans="1:28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="11" customFormat="1" spans="1:28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="11" customFormat="1" spans="1:28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="11" customFormat="1" spans="1:28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="11" customFormat="1" spans="1:28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="11" customFormat="1" spans="1:28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="11" customFormat="1" spans="1:28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="11" customFormat="1" spans="1:28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="11" customFormat="1" spans="1:28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="11" customFormat="1" spans="1:28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="11" customFormat="1" spans="1:28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="11" customFormat="1" spans="1:28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="11" customFormat="1" spans="1:28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="11" customFormat="1" spans="1:28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="11" customFormat="1" spans="1:28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="11" customFormat="1" spans="1:28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="11" customFormat="1" spans="1:28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="11" customFormat="1" spans="1:28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="11" customFormat="1" spans="1:28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="11" customFormat="1" spans="1:28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="11" customFormat="1" spans="1:28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="11" customFormat="1" spans="1:28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="11" customFormat="1" spans="1:28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="11" customFormat="1" spans="1:28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="11" customFormat="1" spans="1:28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="11" customFormat="1" spans="1:28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="11" customFormat="1" spans="1:28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="11" customFormat="1" spans="1:28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="11" customFormat="1" spans="1:28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="11" customFormat="1" spans="1:28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="11" customFormat="1" spans="1:28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="11" customFormat="1" spans="1:28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="11" customFormat="1" spans="1:28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="11" customFormat="1" spans="1:28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="11" customFormat="1" spans="1:28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="11" customFormat="1" spans="1:28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="11" customFormat="1" spans="1:28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="11" customFormat="1" spans="1:28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="11" customFormat="1" spans="1:28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="11" customFormat="1" spans="1:28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="11" customFormat="1" spans="1:28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="11" customFormat="1" spans="1:28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="11" customFormat="1" spans="1:28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="11" customFormat="1" spans="1:28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="11" customFormat="1" spans="1:28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="11" customFormat="1" spans="1:28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="11" customFormat="1" spans="1:28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="11" customFormat="1" spans="1:28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="11" customFormat="1" spans="1:28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="11" customFormat="1" spans="1:28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="11" customFormat="1" spans="1:28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="11" customFormat="1" spans="1:28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="11" customFormat="1" spans="1:28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="11" customFormat="1" spans="1:28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="11" customFormat="1" spans="1:28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="11" customFormat="1" spans="1:28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="11" customFormat="1" spans="1:28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="11" customFormat="1" spans="1:28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="11" customFormat="1" spans="1:28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="11" customFormat="1" spans="1:28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="11" customFormat="1" spans="1:28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="11" customFormat="1" spans="1:28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="11" customFormat="1" spans="1:28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="11" customFormat="1" spans="1:28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="11" customFormat="1" spans="1:28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="11" customFormat="1" spans="1:28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="11" customFormat="1" spans="1:28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="11" customFormat="1" spans="1:28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="11" customFormat="1" spans="1:28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="11" customFormat="1" spans="1:28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="11" customFormat="1" spans="1:28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="11" customFormat="1" spans="1:28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="11" customFormat="1" spans="1:28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="11" customFormat="1" spans="1:28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="11" customFormat="1" spans="1:28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="11" customFormat="1" spans="1:28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="11" customFormat="1" spans="1:28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="11" customFormat="1" spans="1:28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="11" customFormat="1" spans="1:28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="11" customFormat="1" spans="1:28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="11" customFormat="1" spans="1:28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="11" customFormat="1" spans="1:28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="11" customFormat="1" spans="1:28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="11" customFormat="1" spans="1:28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="11" customFormat="1" spans="1:28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="11" customFormat="1" spans="1:28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="11" customFormat="1" spans="1:28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="11" customFormat="1" spans="1:28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="11" customFormat="1" spans="1:28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="11" customFormat="1" spans="1:28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="11" customFormat="1" spans="1:28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="11" customFormat="1" spans="1:28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="11" customFormat="1" spans="1:28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="11" customFormat="1" spans="1:28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="11" customFormat="1" spans="1:28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="11" customFormat="1" spans="1:28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="11" customFormat="1" spans="1:28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="11" customFormat="1" spans="1:28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="11" customFormat="1" spans="1:28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="11" customFormat="1" spans="1:28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="11" customFormat="1" spans="1:28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="11" customFormat="1" spans="1:28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="11" customFormat="1" spans="1:28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="11" customFormat="1" spans="1:28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="11" customFormat="1" spans="1:28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="11" customFormat="1" spans="1:28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="11" customFormat="1" spans="1:28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="11" customFormat="1" spans="1:28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="11" customFormat="1" spans="1:28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="11" customFormat="1" spans="1:28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="11" customFormat="1" spans="1:28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="11" customFormat="1" spans="1:28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="11" customFormat="1" spans="1:28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="11" customFormat="1" spans="1:28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="11" customFormat="1" spans="1:28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="11" customFormat="1" spans="1:28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="11" customFormat="1" spans="1:28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="11" customFormat="1" spans="1:28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="11" customFormat="1" spans="1:28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="11" customFormat="1" spans="1:28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="11" customFormat="1" spans="1:28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="11" customFormat="1" spans="1:28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="11" customFormat="1" spans="1:28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="11" customFormat="1" spans="1:28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="11" customFormat="1" spans="1:28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="11" customFormat="1" spans="1:28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="11" customFormat="1" spans="1:28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="11" customFormat="1" spans="1:28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="11" customFormat="1" spans="1:28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="11" customFormat="1" spans="1:28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="11" customFormat="1" spans="1:28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="11" customFormat="1" spans="1:28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="11" customFormat="1" spans="1:28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="11" customFormat="1" spans="1:28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="11" customFormat="1" spans="1:28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="11" customFormat="1" spans="1:28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="11" customFormat="1" spans="1:28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="11" customFormat="1" spans="1:28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="11" customFormat="1" spans="1:28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="11" customFormat="1" spans="1:28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="11" customFormat="1" spans="1:28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="11" customFormat="1" spans="1:28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="11" customFormat="1" spans="1:28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="11" customFormat="1" spans="1:28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="11" customFormat="1" spans="1:28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="11" customFormat="1" spans="1:28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="11" customFormat="1" spans="1:28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="11" customFormat="1" spans="1:28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="11" customFormat="1" spans="1:28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="11" customFormat="1" spans="1:28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="11" customFormat="1" spans="1:28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="11" customFormat="1" spans="1:28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="11" customFormat="1" spans="1:28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="11" customFormat="1" spans="1:28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="11" customFormat="1" spans="1:28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="11" customFormat="1" spans="1:28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="11" customFormat="1" spans="1:28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="11" customFormat="1" spans="1:28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="11" customFormat="1" spans="1:28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="11" customFormat="1" spans="1:28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="11" customFormat="1" spans="1:28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="11" customFormat="1" spans="1:28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="11" customFormat="1" spans="1:28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="11" customFormat="1" spans="1:28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="11" customFormat="1" spans="1:28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="11" customFormat="1" spans="1:28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="11" customFormat="1" spans="1:28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="11" customFormat="1" spans="1:28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="11" customFormat="1" spans="1:28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="11" customFormat="1" spans="1:28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="11" customFormat="1" spans="1:28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="11" customFormat="1" spans="1:28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="11" customFormat="1" spans="1:28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="11" customFormat="1" spans="1:28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="11" customFormat="1" spans="1:28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="11" customFormat="1" spans="1:28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="11" customFormat="1" spans="1:28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="11" customFormat="1" spans="1:28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="11" customFormat="1" spans="1:28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="11" customFormat="1" spans="1:28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="11" customFormat="1" spans="1:28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="11" customFormat="1" spans="1:28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="11" customFormat="1" spans="1:28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="11" customFormat="1" spans="1:28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="11" customFormat="1" spans="1:28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="11" customFormat="1" spans="1:28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="11" customFormat="1" spans="1:28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="11" customFormat="1" spans="1:28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="11" customFormat="1" spans="1:28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="11" customFormat="1" spans="1:28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="11" customFormat="1" spans="1:28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="11" customFormat="1" spans="1:28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="11" customFormat="1" spans="1:28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="11" customFormat="1" spans="1:28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="11" customFormat="1" spans="1:28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="11" customFormat="1" spans="1:28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="11" customFormat="1" spans="1:28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="11" customFormat="1" spans="1:28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="11" customFormat="1" spans="1:28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="11" customFormat="1" spans="1:28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="11" customFormat="1" spans="1:28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="11" customFormat="1" spans="1:28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="11" customFormat="1" spans="1:28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="11" customFormat="1" spans="1:28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="11" customFormat="1" spans="1:28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="11" customFormat="1" spans="1:28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="11" customFormat="1" spans="1:28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="11" customFormat="1" spans="1:28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="11" customFormat="1" spans="1:28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="11" customFormat="1" spans="1:28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="11" customFormat="1" spans="1:28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="11" customFormat="1" spans="1:28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="11" customFormat="1" spans="1:28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="11" customFormat="1" spans="1:28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="11" customFormat="1" spans="1:28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="11" customFormat="1" spans="1:28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="11" customFormat="1" spans="1:28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="11" customFormat="1" spans="1:28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="11" customFormat="1" spans="1:28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="11" customFormat="1" spans="1:28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="11" customFormat="1" spans="1:28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="11" customFormat="1" spans="1:28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="11" customFormat="1" spans="1:28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="11" customFormat="1" spans="1:28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="11" customFormat="1" spans="1:28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="11" customFormat="1" spans="1:28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="11" customFormat="1" spans="1:28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="11" customFormat="1" spans="1:28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="11" customFormat="1" spans="1:28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="11" customFormat="1" spans="1:28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="11" customFormat="1" spans="1:28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="11" customFormat="1" spans="1:28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="11" customFormat="1" spans="1:28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="11" customFormat="1" spans="1:28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="11" customFormat="1" spans="1:28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="11" customFormat="1" spans="1:28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="11" customFormat="1" spans="1:28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="11" customFormat="1" spans="1:28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="11" customFormat="1" spans="1:28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="11" customFormat="1" spans="1:28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="11" customFormat="1" spans="1:28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="11" customFormat="1" spans="1:28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="11" customFormat="1" spans="1:28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="11" customFormat="1" spans="1:28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="11" customFormat="1" spans="1:28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="11" customFormat="1" spans="1:28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="11" customFormat="1" spans="1:28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="11" customFormat="1" spans="1:28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="11" customFormat="1" spans="1:28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="11" customFormat="1" spans="1:28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="11" customFormat="1" spans="1:28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="11" customFormat="1" spans="1:28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="11" customFormat="1" spans="1:28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="11" customFormat="1" spans="1:28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="11" customFormat="1" spans="1:28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="11" customFormat="1" spans="1:28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="11" customFormat="1" spans="1:28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="11" customFormat="1" spans="1:28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="11" customFormat="1" spans="1:28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="11" customFormat="1" spans="1:28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="11" customFormat="1" spans="1:28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="11" customFormat="1" spans="1:28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="11" customFormat="1" spans="1:28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="11" customFormat="1" spans="1:28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="11" customFormat="1" spans="1:28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="11" customFormat="1" spans="1:28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="11" customFormat="1" spans="1:28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="11" customFormat="1" spans="1:28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="11" customFormat="1" spans="1:28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="11" customFormat="1" spans="1:28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="11" customFormat="1" spans="1:28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="11" customFormat="1" spans="1:28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="11" customFormat="1" spans="1:28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="11" customFormat="1" spans="1:28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="11" customFormat="1" spans="1:28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="11" customFormat="1" spans="1:28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="11" customFormat="1" spans="1:28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="11" customFormat="1" spans="1:28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="11" customFormat="1" spans="1:28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="11" customFormat="1" spans="1:28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="11" customFormat="1" spans="1:28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="11" customFormat="1" spans="1:28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="11" customFormat="1" spans="1:28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="11" customFormat="1" spans="1:28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="11" customFormat="1" spans="1:28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="11" customFormat="1" spans="1:28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="11" customFormat="1" spans="1:28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="11" customFormat="1" spans="1:28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="11" customFormat="1" spans="1:28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="11" customFormat="1" spans="1:28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="11" customFormat="1" spans="1:28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="11" customFormat="1" spans="1:28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="11" customFormat="1" spans="1:28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="11" customFormat="1" spans="1:28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="11" customFormat="1" spans="1:28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="11" customFormat="1" spans="1:28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="11" customFormat="1" spans="1:28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="11" customFormat="1" spans="1:28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="11" customFormat="1" spans="1:28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="11" customFormat="1" spans="1:28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="11" customFormat="1" spans="1:28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="11" customFormat="1" spans="1:28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="11" customFormat="1" spans="1:28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="11" customFormat="1" spans="1:28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="11" customFormat="1" spans="1:28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="11" customFormat="1" spans="1:28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="11" customFormat="1" spans="1:28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="11" customFormat="1" spans="1:28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="11" customFormat="1" spans="1:28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="11" customFormat="1" spans="1:28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="11" customFormat="1" spans="1:28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="11" customFormat="1" spans="1:28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="11" customFormat="1" spans="1:28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="11" customFormat="1" spans="1:28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="11" customFormat="1" spans="1:28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="11" customFormat="1" spans="1:28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="11" customFormat="1" spans="1:28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="11" customFormat="1" spans="1:28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="11" customFormat="1" spans="1:28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="11" customFormat="1" spans="1:28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="11" customFormat="1" spans="1:28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="11" customFormat="1" spans="1:28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="11" customFormat="1" spans="1:28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="11" customFormat="1" spans="1:28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="11" customFormat="1" spans="1:28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="11" customFormat="1" spans="1:28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="11" customFormat="1" spans="1:28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="11" customFormat="1" spans="1:28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="11" customFormat="1" spans="1:28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="11" customFormat="1" spans="1:28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="11" customFormat="1" spans="1:28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="11" customFormat="1" spans="1:28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="11" customFormat="1" spans="1:28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="11" customFormat="1" spans="1:28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="11" customFormat="1" spans="1:28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="11" customFormat="1" spans="1:28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="11" customFormat="1" spans="1:28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="11" customFormat="1" spans="1:28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="11" customFormat="1" spans="1:28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="11" customFormat="1" spans="1:28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="11" customFormat="1" spans="1:28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="11" customFormat="1" spans="1:28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="11" customFormat="1" spans="1:28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="11" customFormat="1" spans="1:28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="11" customFormat="1" spans="1:28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="11" customFormat="1" spans="1:28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="11" customFormat="1" spans="1:28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="11" customFormat="1" spans="1:28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="11" customFormat="1" spans="1:28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="11" customFormat="1" spans="1:28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="11" customFormat="1" spans="1:28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="11" customFormat="1" spans="1:28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="11" customFormat="1" spans="1:28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="11" customFormat="1" spans="1:28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="11" customFormat="1" spans="1:28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="11" customFormat="1" spans="1:28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="11" customFormat="1" spans="1:28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="11" customFormat="1" spans="1:28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="11" customFormat="1" spans="1:28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="11" customFormat="1" spans="1:28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="11" customFormat="1" spans="1:28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="11" customFormat="1" spans="1:28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="11" customFormat="1" spans="1:28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="11" customFormat="1" spans="1:28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="11" customFormat="1" spans="1:28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="11" customFormat="1" spans="1:28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="11" customFormat="1" spans="1:28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="11" customFormat="1" spans="1:28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="11" customFormat="1" spans="1:28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="11" customFormat="1" spans="1:28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="11" customFormat="1" spans="1:28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="11" customFormat="1" spans="1:28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="11" customFormat="1" spans="1:28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="11" customFormat="1" spans="1:28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="11" customFormat="1" spans="1:28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="11" customFormat="1" spans="1:28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="11" customFormat="1" spans="1:28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="11" customFormat="1" spans="1:28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="11" customFormat="1" spans="1:28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="11" customFormat="1" spans="1:28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="11" customFormat="1" spans="1:28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="11" customFormat="1" spans="1:28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="11" customFormat="1" spans="1:28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="11" customFormat="1" spans="1:28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="11" customFormat="1" spans="1:28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="11" customFormat="1" spans="1:28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="11" customFormat="1" spans="1:28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="11" customFormat="1" spans="1:28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="11" customFormat="1" spans="1:28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="11" customFormat="1" spans="1:28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="11" customFormat="1" spans="1:28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="11" customFormat="1" spans="1:28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="11" customFormat="1" spans="1:28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="11" customFormat="1" spans="1:28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="11" customFormat="1" spans="1:28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="11" customFormat="1" spans="1:28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="11" customFormat="1" spans="1:28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="11" customFormat="1" spans="1:28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="11" customFormat="1" spans="1:28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="11" customFormat="1" spans="1:28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="11" customFormat="1" spans="1:28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="11" customFormat="1" spans="1:28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="11" customFormat="1" spans="1:28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="11" customFormat="1" spans="1:28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="11" customFormat="1" spans="1:28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="11" customFormat="1" spans="1:28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="11" customFormat="1" spans="1:28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="11" customFormat="1" spans="1:28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="11" customFormat="1" spans="1:28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="11" customFormat="1" spans="1:28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="11" customFormat="1" spans="1:28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="11" customFormat="1" spans="1:28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="11" customFormat="1" spans="1:28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="11" customFormat="1" spans="1:28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="11" customFormat="1" spans="1:28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="11" customFormat="1" spans="1:28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="11" customFormat="1" spans="1:28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="11" customFormat="1" spans="1:28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="11" customFormat="1" spans="1:28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="11" customFormat="1" spans="1:28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="11" customFormat="1" spans="1:28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="11" customFormat="1" spans="1:28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="11" customFormat="1" spans="1:28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="11" customFormat="1" spans="1:28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="11" customFormat="1" spans="1:28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="11" customFormat="1" spans="1:28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="11" customFormat="1" spans="1:28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="11" customFormat="1" spans="1:28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="11" customFormat="1" spans="1:28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="11" customFormat="1" spans="1:28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="11" customFormat="1" spans="1:28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="11" customFormat="1" spans="1:28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="11" customFormat="1" spans="1:28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="11" customFormat="1" spans="1:28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="11" customFormat="1" spans="1:28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="11" customFormat="1" spans="1:28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="11" customFormat="1" spans="1:28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="11" customFormat="1" spans="1:28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="11" customFormat="1" spans="1:28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="11" customFormat="1" spans="1:28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="11" customFormat="1" spans="1:28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="11" customFormat="1" spans="1:28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="11" customFormat="1" spans="1:28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="11" customFormat="1" spans="1:28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="11" customFormat="1" spans="1:28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="11" customFormat="1" spans="1:28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="11" customFormat="1" spans="1:28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="11" customFormat="1" spans="1:28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="11" customFormat="1" spans="1:28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="11" customFormat="1" spans="1:28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="11" customFormat="1" spans="1:28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="11" customFormat="1" spans="1:28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="11" customFormat="1" spans="1:28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="11" customFormat="1" spans="1:28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="11" customFormat="1" spans="1:28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="11" customFormat="1" spans="1:28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="11" customFormat="1" spans="1:28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="11" customFormat="1" spans="1:28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="11" customFormat="1" spans="1:28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="11" customFormat="1" spans="1:28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="11" customFormat="1" spans="1:28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="11" customFormat="1" spans="1:28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="11" customFormat="1" spans="1:28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="11" customFormat="1" spans="1:28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="11" customFormat="1" spans="1:28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="11" customFormat="1" spans="1:28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="11" customFormat="1" spans="1:28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="11" customFormat="1" spans="1:28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="11" customFormat="1" spans="1:28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="11" customFormat="1" spans="1:28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="11" customFormat="1" spans="1:28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="11" customFormat="1" spans="1:28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="11" customFormat="1" spans="1:28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="11" customFormat="1" spans="1:28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="11" customFormat="1" spans="1:28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="11" customFormat="1" spans="1:28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="11" customFormat="1" spans="1:28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="11" customFormat="1" spans="1:28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="11" customFormat="1" spans="1:28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="11" customFormat="1" spans="1:28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="11" customFormat="1" spans="1:28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="11" customFormat="1" spans="1:28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="11" customFormat="1" spans="1:28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="11" customFormat="1" spans="1:28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="11" customFormat="1" spans="1:28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="11" customFormat="1" spans="1:28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="11" customFormat="1" spans="1:28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="11" customFormat="1" spans="1:28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="11" customFormat="1" spans="1:28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="11" customFormat="1" spans="1:28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="11" customFormat="1" spans="1:28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="11" customFormat="1" spans="1:28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="11" customFormat="1" spans="1:28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="11" customFormat="1" spans="1:28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="11" customFormat="1" spans="1:28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="11" customFormat="1" spans="1:28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="11" customFormat="1" spans="1:28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="11" customFormat="1" spans="1:28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="11" customFormat="1" spans="1:28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="11" customFormat="1" spans="1:28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="11" customFormat="1" spans="1:28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="11" customFormat="1" spans="1:28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="11" customFormat="1" spans="1:28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="11" customFormat="1" spans="1:28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="11" customFormat="1" spans="1:28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="11" customFormat="1" spans="1:28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="11" customFormat="1" spans="1:28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="11" customFormat="1" spans="1:28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="11" customFormat="1" spans="1:28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="11" customFormat="1" spans="1:28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="11" customFormat="1" spans="1:28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="11" customFormat="1" spans="1:28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="11" customFormat="1" spans="1:28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="11" customFormat="1" spans="1:28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="11" customFormat="1" spans="1:28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="11" customFormat="1" spans="1:28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="11" customFormat="1" spans="1:28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="11" customFormat="1" spans="1:28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="11" customFormat="1" spans="1:28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="11" customFormat="1" spans="1:28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="11" customFormat="1" spans="1:28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="11" customFormat="1" spans="1:28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="11" customFormat="1" spans="1:28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="11" customFormat="1" spans="1:28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="11" customFormat="1" spans="1:28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="11" customFormat="1" spans="1:28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="11" customFormat="1" spans="1:28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="11" customFormat="1" spans="1:28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="11" customFormat="1" spans="1:28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="11" customFormat="1" spans="1:28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="11" customFormat="1" spans="1:28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="11" customFormat="1" spans="1:28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="11" customFormat="1" spans="1:28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="11" customFormat="1" spans="1:28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="11" customFormat="1" spans="1:28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="11" customFormat="1" spans="1:28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="11" customFormat="1" spans="1:28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="11" customFormat="1" spans="1:28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="11" customFormat="1" spans="1:28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="11" customFormat="1" spans="1:28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="11" customFormat="1" spans="1:28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="11" customFormat="1" spans="1:28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="11" customFormat="1" spans="1:28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="11" customFormat="1" spans="1:28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="11" customFormat="1" spans="1:28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="11" customFormat="1" spans="1:28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="11" customFormat="1" spans="1:28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="11" customFormat="1" spans="1:28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="11" customFormat="1" spans="1:28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="11" customFormat="1" spans="1:28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="11" customFormat="1" spans="1:28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="11" customFormat="1" spans="1:28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="11" customFormat="1" spans="1:28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="11" customFormat="1" spans="1:28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="11" customFormat="1" spans="1:28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="11" customFormat="1" spans="1:28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="11" customFormat="1" spans="1:28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="11" customFormat="1" spans="1:28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="11" customFormat="1" spans="1:28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="11" customFormat="1" spans="1:28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="11" customFormat="1" spans="1:28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="11" customFormat="1" spans="1:28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="11" customFormat="1" spans="1:28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="11" customFormat="1" spans="1:28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="11" customFormat="1" spans="1:28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="11" customFormat="1" spans="1:28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="11" customFormat="1" spans="1:28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="11" customFormat="1" spans="1:28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="11" customFormat="1" spans="1:28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="11" customFormat="1" spans="1:28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="11" customFormat="1" spans="1:28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="11" customFormat="1" spans="1:28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="11" customFormat="1" spans="1:28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="11" customFormat="1" spans="1:28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="11" customFormat="1" spans="1:28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="11" customFormat="1" spans="1:28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="11" customFormat="1" spans="1:28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="11" customFormat="1" spans="1:28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="11" customFormat="1" spans="1:28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="11" customFormat="1" spans="1:28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="11" customFormat="1" spans="1:28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="11" customFormat="1" spans="1:28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="11" customFormat="1" spans="1:28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="11" customFormat="1" spans="1:28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="11" customFormat="1" spans="1:28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="11" customFormat="1" spans="1:28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="11" customFormat="1" spans="1:28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="11" customFormat="1" spans="1:28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="11" customFormat="1" spans="1:28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="11" customFormat="1" spans="1:28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="11" customFormat="1" spans="1:28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="11" customFormat="1" spans="1:28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="11" customFormat="1" spans="1:28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="11" customFormat="1" spans="1:28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="11" customFormat="1" spans="1:28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="11" customFormat="1" spans="1:28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="11" customFormat="1" spans="1:28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="11" customFormat="1" spans="1:28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="11" customFormat="1" spans="1:28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="11" customFormat="1" spans="1:28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="11" customFormat="1" spans="1:28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="11" customFormat="1" spans="1:28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="11" customFormat="1" spans="1:28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="11" customFormat="1" spans="1:28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="11" customFormat="1" spans="1:28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="11" customFormat="1" spans="1:28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="11" customFormat="1" spans="1:28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="11" customFormat="1" spans="1:28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="11" customFormat="1" spans="1:28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="11" customFormat="1" spans="1:28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="11" customFormat="1" spans="1:28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="11" customFormat="1" spans="1:28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="11" customFormat="1" spans="1:28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="11" customFormat="1" spans="1:28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="11" customFormat="1" spans="1:28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="11" customFormat="1" spans="1:28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="11" customFormat="1" spans="1:28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="11" customFormat="1" spans="1:28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="11" customFormat="1" spans="1:28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="11" customFormat="1" spans="1:28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="11" customFormat="1" spans="1:28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="11" customFormat="1" spans="1:28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="11" customFormat="1" spans="1:28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="11" customFormat="1" spans="1:28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="11" customFormat="1" spans="1:28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="11" customFormat="1" spans="1:28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="11" customFormat="1" spans="1:28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="11" customFormat="1" spans="1:28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="11" customFormat="1" spans="1:28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="11" customFormat="1" spans="1:28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="11" customFormat="1" spans="1:28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="11" customFormat="1" spans="1:28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="11" customFormat="1" spans="1:28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="11" customFormat="1" spans="1:28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="11" customFormat="1" spans="1:28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="11" customFormat="1" spans="1:28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="11" customFormat="1" spans="1:28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="11" customFormat="1" spans="1:28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="11" customFormat="1" spans="1:28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="11" customFormat="1" spans="1:28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="11" customFormat="1" spans="1:28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="11" customFormat="1" spans="1:28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="11" customFormat="1" spans="1:28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="11" customFormat="1" spans="1:28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="11" customFormat="1" spans="1:28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="11" customFormat="1" spans="1:28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="11" customFormat="1" spans="1:28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="11" customFormat="1" spans="1:28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="11" customFormat="1" spans="1:28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="11" customFormat="1" spans="1:28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="11" customFormat="1" spans="1:28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="11" customFormat="1" spans="1:28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="11" customFormat="1" spans="1:28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="11" customFormat="1" spans="1:28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="11" customFormat="1" spans="1:28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="11" customFormat="1" spans="1:28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="11" customFormat="1" spans="1:28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="11" customFormat="1" spans="1:28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="11" customFormat="1" spans="1:28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="11" customFormat="1" spans="1:28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="11" customFormat="1" spans="1:28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="11" customFormat="1" spans="1:28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="11" customFormat="1" spans="1:28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="11" customFormat="1" spans="1:28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="11" customFormat="1" spans="1:28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="11" customFormat="1" spans="1:28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="11" customFormat="1" spans="1:28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="11" customFormat="1" spans="1:28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="11" customFormat="1" spans="1:28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="11" customFormat="1" spans="1:28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="11" customFormat="1" spans="1:28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="11" customFormat="1" spans="1:28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="11" customFormat="1" spans="1:28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="11" customFormat="1" spans="1:28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="11" customFormat="1" spans="1:28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="11" customFormat="1" spans="1:28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="11" customFormat="1" spans="1:28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="11" customFormat="1" spans="1:28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="11" customFormat="1" spans="1:28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="11" customFormat="1" spans="1:28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="11" customFormat="1" spans="1:28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="11" customFormat="1" spans="1:28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="11" customFormat="1" spans="1:28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="11" customFormat="1" spans="1:28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="11" customFormat="1" spans="1:28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="11" customFormat="1" spans="1:28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="11" customFormat="1" spans="1:28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="11" customFormat="1" spans="1:28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="11" customFormat="1" spans="1:28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="11" customFormat="1" spans="1:28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="11" customFormat="1" spans="1:28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="11" customFormat="1" spans="1:28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="11" customFormat="1" spans="1:28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="11" customFormat="1" spans="1:28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="11" customFormat="1" spans="1:28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="11" customFormat="1" spans="1:28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="11" customFormat="1" spans="1:28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="11" customFormat="1" spans="1:28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="11" customFormat="1" spans="1:28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="11" customFormat="1" spans="1:28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="11" customFormat="1" spans="1:28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="11" customFormat="1" spans="1:28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="11" customFormat="1" spans="1:28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="11" customFormat="1" spans="1:28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="11" customFormat="1" spans="1:28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="11" customFormat="1" spans="1:28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="11" customFormat="1" spans="1:28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="11" customFormat="1" spans="1:28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="11" customFormat="1" spans="1:28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="11" customFormat="1" spans="1:28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="11" customFormat="1" spans="1:28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="11" customFormat="1" spans="1:28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="11" customFormat="1" spans="1:28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="11" customFormat="1" spans="1:28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="11" customFormat="1" spans="1:28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="11" customFormat="1" spans="1:28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="11" customFormat="1" spans="1:28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="11" customFormat="1" spans="1:28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="11" customFormat="1" spans="1:28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="11" customFormat="1" spans="1:28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="11" customFormat="1" spans="1:28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="11" customFormat="1" spans="1:28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="11" customFormat="1" spans="1:28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="11" customFormat="1" spans="1:28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="11" customFormat="1" spans="1:28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="11" customFormat="1" spans="1:28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="11" customFormat="1" spans="1:28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="11" customFormat="1" spans="1:28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="11" customFormat="1" spans="1:28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="11" customFormat="1" spans="1:28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="11" customFormat="1" spans="1:28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="11" customFormat="1" spans="1:28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="11" customFormat="1" spans="1:28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="11" customFormat="1" spans="1:28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="11" customFormat="1" spans="1:28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="11" customFormat="1" spans="1:28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="11" customFormat="1" spans="1:28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="11" customFormat="1" spans="1:28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="11" customFormat="1" spans="1:28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="11" customFormat="1" spans="1:28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="11" customFormat="1" spans="1:28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="11" customFormat="1" spans="1:28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="11" customFormat="1" spans="1:28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="11" customFormat="1" spans="1:28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="11" customFormat="1" spans="1:28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="11" customFormat="1" spans="1:28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="11" customFormat="1" spans="1:28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="11" customFormat="1" spans="1:28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="11" customFormat="1" spans="1:28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="12" customFormat="1" ht="14.25" spans="1:244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</row>
    <row r="878" s="12" customFormat="1" ht="14.25" spans="1:244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</row>
    <row r="879" s="11" customFormat="1" spans="1:28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="11" customFormat="1" spans="1:28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="11" customFormat="1" spans="1:28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="11" customFormat="1" spans="1:28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="11" customFormat="1" spans="1:28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="11" customFormat="1" spans="1:28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="11" customFormat="1" spans="1:28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="11" customFormat="1" spans="1:28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="11" customFormat="1" spans="1:28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="11" customFormat="1" spans="1:28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="11" customFormat="1" spans="1:28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="11" customFormat="1" spans="1:28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="11" customFormat="1" spans="1:28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="11" customFormat="1" spans="1:28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="11" customFormat="1" spans="1:28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="11" customFormat="1" spans="1:28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="11" customFormat="1" spans="1:28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="11" customFormat="1" spans="1:28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="11" customFormat="1" spans="1:28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="11" customFormat="1" spans="1:28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="11" customFormat="1" spans="1:28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="11" customFormat="1" spans="1:28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="11" customFormat="1" spans="1:28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="11" customFormat="1" spans="1:28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="11" customFormat="1" spans="1:28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="11" customFormat="1" spans="1:28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="11" customFormat="1" spans="1:28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="11" customFormat="1" spans="1:28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="11" customFormat="1" spans="1:28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="11" customFormat="1" spans="1:28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="11" customFormat="1" spans="1:28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="11" customFormat="1" spans="1:28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="11" customFormat="1" spans="1:28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="11" customFormat="1" spans="1:28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="11" customFormat="1" spans="1:28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="11" customFormat="1" spans="1:28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="11" customFormat="1" spans="1:28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="11" customFormat="1" spans="1:28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="11" customFormat="1" spans="1:28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="11" customFormat="1" spans="1:28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="11" customFormat="1" spans="1:28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="11" customFormat="1" spans="1:28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="11" customFormat="1" spans="1:28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="11" customFormat="1" spans="1:28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="11" customFormat="1" spans="1:28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="11" customFormat="1" spans="1:28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="11" customFormat="1" spans="1:28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="11" customFormat="1" spans="1:28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="11" customFormat="1" spans="1:28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="11" customFormat="1" spans="1:28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="11" customFormat="1" spans="1:28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="11" customFormat="1" spans="1:28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="11" customFormat="1" spans="1:28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="11" customFormat="1" spans="1:28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="11" customFormat="1" spans="1:28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="11" customFormat="1" spans="1:28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="11" customFormat="1" spans="1:28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="11" customFormat="1" spans="1:28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="11" customFormat="1" spans="1:28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="11" customFormat="1" spans="1:28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="11" customFormat="1" spans="1:28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="11" customFormat="1" spans="1:28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="11" customFormat="1" spans="1:28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="11" customFormat="1" spans="1:28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="11" customFormat="1" spans="1:28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="11" customFormat="1" spans="1:28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="11" customFormat="1" spans="1:28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="11" customFormat="1" spans="1:28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="11" customFormat="1" spans="1:28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="11" customFormat="1" spans="1:28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="11" customFormat="1" spans="1:28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="11" customFormat="1" spans="1:28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="11" customFormat="1" spans="1:28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="11" customFormat="1" spans="1:28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="11" customFormat="1" spans="1:28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="11" customFormat="1" spans="1:28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="11" customFormat="1" spans="1:28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="11" customFormat="1" spans="1:28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="11" customFormat="1" spans="1:28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="11" customFormat="1" spans="1:28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="11" customFormat="1" spans="1:28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="11" customFormat="1" spans="1:28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="11" customFormat="1" spans="1:28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="11" customFormat="1" spans="1:28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="11" customFormat="1" spans="1:28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="11" customFormat="1" spans="1:28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="11" customFormat="1" spans="1:28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="11" customFormat="1" spans="1:28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="11" customFormat="1" spans="1:28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="11" customFormat="1" spans="1:28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="11" customFormat="1" spans="1:28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="11" customFormat="1" spans="1:28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="11" customFormat="1" spans="1:28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="11" customFormat="1" spans="1:28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="11" customFormat="1" spans="1:28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="11" customFormat="1" spans="1:28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="11" customFormat="1" spans="1:28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="11" customFormat="1" spans="1:28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="11" customFormat="1" spans="1:28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="11" customFormat="1" spans="1:28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="11" customFormat="1" spans="1:28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="11" customFormat="1" spans="1:28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="11" customFormat="1" spans="1:28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="11" customFormat="1" spans="1:28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="11" customFormat="1" spans="1:28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="11" customFormat="1" spans="1:28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="11" customFormat="1" spans="1:28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="11" customFormat="1" spans="1:28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="11" customFormat="1" spans="1:28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="11" customFormat="1" spans="1:28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="11" customFormat="1" spans="1:28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="11" customFormat="1" spans="1:28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="11" customFormat="1" spans="1:28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="11" customFormat="1" spans="1:28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="11" customFormat="1" spans="1:28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="11" customFormat="1" spans="1:28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="11" customFormat="1" spans="1:28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="11" customFormat="1" spans="1:28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="11" customFormat="1" spans="1:28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="11" customFormat="1" spans="1:28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="11" customFormat="1" spans="1:28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="11" customFormat="1" spans="1:28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="11" customFormat="1" spans="1:28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="11" customFormat="1" spans="1:28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  <row r="1003" s="11" customFormat="1" spans="1:28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</row>
    <row r="1004" s="11" customFormat="1" spans="1:28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</row>
    <row r="1005" s="11" customFormat="1" spans="1:28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</row>
    <row r="1006" s="11" customFormat="1" spans="1:28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</row>
    <row r="1007" s="11" customFormat="1" spans="1:28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</row>
    <row r="1008" s="11" customFormat="1" spans="1:28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</row>
    <row r="1009" s="11" customFormat="1" spans="1:28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</row>
    <row r="1010" s="11" customFormat="1" spans="1:28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</row>
    <row r="1011" s="11" customFormat="1" spans="1:28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</row>
    <row r="1012" s="11" customFormat="1" spans="1:28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</row>
    <row r="1013" s="11" customFormat="1" spans="1:28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</row>
    <row r="1014" s="11" customFormat="1" spans="1:28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</row>
    <row r="1015" s="11" customFormat="1" spans="1:28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</row>
    <row r="1016" s="11" customFormat="1" spans="1:28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</row>
    <row r="1017" s="11" customFormat="1" spans="1:28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</row>
    <row r="1018" s="11" customFormat="1" spans="1:28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</row>
    <row r="1019" s="11" customFormat="1" spans="1:28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</row>
    <row r="1020" s="11" customFormat="1" spans="1:28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</row>
    <row r="1021" s="11" customFormat="1" spans="1:28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</row>
    <row r="1022" s="11" customFormat="1" spans="1:28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</row>
    <row r="1023" s="11" customFormat="1" spans="1:28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</row>
    <row r="1024" s="11" customFormat="1" spans="1:28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</row>
    <row r="1025" s="11" customFormat="1" spans="1:28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</row>
    <row r="1026" s="11" customFormat="1" spans="1:28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</row>
    <row r="1027" s="11" customFormat="1" spans="1:28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</row>
    <row r="1028" s="11" customFormat="1" spans="1:28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</row>
    <row r="1029" s="11" customFormat="1" spans="1:28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</row>
    <row r="1030" s="11" customFormat="1" spans="1:28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</row>
    <row r="1031" s="11" customFormat="1" spans="1:28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</row>
    <row r="1032" s="11" customFormat="1" spans="1:28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</row>
    <row r="1033" s="11" customFormat="1" spans="1:28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</row>
    <row r="1034" s="11" customFormat="1" spans="1:28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</row>
    <row r="1035" s="11" customFormat="1" spans="1:28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</row>
    <row r="1036" s="11" customFormat="1" spans="1:28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</row>
    <row r="1037" s="11" customFormat="1" spans="1:28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</row>
    <row r="1038" s="11" customFormat="1" spans="1:28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</row>
    <row r="1039" s="11" customFormat="1" spans="1:28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</row>
    <row r="1040" s="11" customFormat="1" spans="1:28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</row>
    <row r="1041" s="11" customFormat="1" spans="1:28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</row>
    <row r="1042" s="11" customFormat="1" spans="1:28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</row>
    <row r="1043" s="11" customFormat="1" spans="1:28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</row>
    <row r="1044" s="11" customFormat="1" spans="1:28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</row>
    <row r="1045" s="11" customFormat="1" spans="1:28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</row>
    <row r="1046" s="11" customFormat="1" spans="1:28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</row>
    <row r="1047" s="11" customFormat="1" spans="1:28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</row>
    <row r="1048" s="11" customFormat="1" spans="1:28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</row>
    <row r="1049" s="11" customFormat="1" spans="1:28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</row>
    <row r="1050" s="11" customFormat="1" spans="1:28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</row>
    <row r="1051" s="11" customFormat="1" spans="1:28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</row>
    <row r="1052" s="11" customFormat="1" spans="1:28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</row>
    <row r="1053" s="11" customFormat="1" spans="1:28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</row>
    <row r="1054" s="11" customFormat="1" spans="1:28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</row>
    <row r="1055" s="11" customFormat="1" spans="1:28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</row>
    <row r="1056" s="11" customFormat="1" spans="1:28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</row>
    <row r="1057" s="11" customFormat="1" spans="1:28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</row>
    <row r="1058" s="11" customFormat="1" spans="1:28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</row>
    <row r="1059" s="11" customFormat="1" spans="1:28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</row>
    <row r="1060" s="11" customFormat="1" spans="1:28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</row>
    <row r="1061" s="11" customFormat="1" spans="1:28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</row>
    <row r="1062" s="11" customFormat="1" spans="1:28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</row>
    <row r="1063" s="11" customFormat="1" spans="1:28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</row>
    <row r="1064" s="11" customFormat="1" spans="1:28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</row>
    <row r="1065" s="11" customFormat="1" spans="1:28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</row>
    <row r="1066" s="11" customFormat="1" spans="1:28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</row>
    <row r="1067" s="11" customFormat="1" spans="1:28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</row>
    <row r="1068" s="11" customFormat="1" spans="1:28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</row>
    <row r="1069" s="11" customFormat="1" spans="1:28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</row>
    <row r="1070" s="11" customFormat="1" spans="1:28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</row>
    <row r="1071" s="11" customFormat="1" spans="1:28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</row>
    <row r="1072" s="11" customFormat="1" spans="1:28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</row>
    <row r="1073" s="11" customFormat="1" spans="1:28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</row>
    <row r="1074" s="11" customFormat="1" spans="1:28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</row>
    <row r="1075" s="11" customFormat="1" spans="1:28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</row>
    <row r="1076" s="11" customFormat="1" spans="1:28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</row>
    <row r="1077" s="11" customFormat="1" spans="1:28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</row>
    <row r="1078" s="11" customFormat="1" spans="1:28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</row>
    <row r="1079" s="11" customFormat="1" spans="1:28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</row>
    <row r="1080" s="11" customFormat="1" spans="1:28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</row>
    <row r="1081" s="11" customFormat="1" spans="1:28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</row>
    <row r="1082" s="11" customFormat="1" spans="1:28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</row>
    <row r="1083" s="11" customFormat="1" spans="1:28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</row>
    <row r="1084" s="11" customFormat="1" spans="1:28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</row>
    <row r="1085" s="11" customFormat="1" spans="1:28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</row>
    <row r="1086" s="11" customFormat="1" spans="1:28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</row>
    <row r="1087" s="11" customFormat="1" spans="1:28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</row>
    <row r="1088" s="11" customFormat="1" spans="1:28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</row>
    <row r="1089" s="11" customFormat="1" spans="1:28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</row>
    <row r="1090" s="11" customFormat="1" spans="1:28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</row>
    <row r="1091" s="11" customFormat="1" spans="1:28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</row>
    <row r="1092" s="11" customFormat="1" spans="1:28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</row>
    <row r="1093" s="11" customFormat="1" spans="1:28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</row>
    <row r="1094" s="11" customFormat="1" spans="1:28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</row>
    <row r="1095" s="11" customFormat="1" spans="1:28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</row>
    <row r="1096" s="11" customFormat="1" spans="1:28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</row>
    <row r="1097" s="11" customFormat="1" spans="1:28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</row>
    <row r="1098" s="11" customFormat="1" spans="1:28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</row>
    <row r="1099" s="11" customFormat="1" spans="1:28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</row>
    <row r="1100" s="11" customFormat="1" spans="1:28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</row>
    <row r="1101" s="11" customFormat="1" spans="1:28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</row>
    <row r="1102" s="11" customFormat="1" spans="1:28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</row>
    <row r="1103" s="11" customFormat="1" spans="1:28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</row>
    <row r="1104" s="11" customFormat="1" spans="1:28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</row>
    <row r="1105" s="11" customFormat="1" spans="1:28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</row>
    <row r="1106" s="11" customFormat="1" spans="1:28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</row>
    <row r="1107" s="11" customFormat="1" spans="1:28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</row>
    <row r="1108" s="11" customFormat="1" spans="1:28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</row>
    <row r="1109" s="11" customFormat="1" spans="1:28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</row>
    <row r="1110" s="11" customFormat="1" spans="1:28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</row>
    <row r="1111" s="11" customFormat="1" spans="1:28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</row>
    <row r="1112" s="11" customFormat="1" spans="1:28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</row>
    <row r="1113" s="11" customFormat="1" spans="1:28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</row>
    <row r="1114" s="11" customFormat="1" spans="1:28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</row>
    <row r="1115" s="11" customFormat="1" spans="1:28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</row>
    <row r="1116" s="11" customFormat="1" spans="1:28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</row>
    <row r="1117" s="11" customFormat="1" spans="1:28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</row>
    <row r="1118" s="11" customFormat="1" spans="1:28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</row>
    <row r="1119" s="11" customFormat="1" spans="1:28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</row>
    <row r="1120" s="11" customFormat="1" spans="1:28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</row>
    <row r="1121" s="11" customFormat="1" spans="1:28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</row>
    <row r="1122" s="11" customFormat="1" spans="1:28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</row>
    <row r="1123" s="11" customFormat="1" spans="1:28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</row>
    <row r="1124" s="11" customFormat="1" spans="1:28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</row>
    <row r="1125" s="11" customFormat="1" spans="1:28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</row>
    <row r="1126" s="11" customFormat="1" spans="1:28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</row>
    <row r="1127" s="11" customFormat="1" spans="1:28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</row>
    <row r="1128" s="11" customFormat="1" spans="1:28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</row>
    <row r="1129" s="11" customFormat="1" spans="1:28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</row>
    <row r="1130" s="11" customFormat="1" spans="1:28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</row>
    <row r="1131" s="11" customFormat="1" spans="1:28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</row>
    <row r="1132" s="11" customFormat="1" spans="1:28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</row>
    <row r="1133" s="11" customFormat="1" spans="1:28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</row>
    <row r="1134" s="11" customFormat="1" spans="1:28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</row>
    <row r="1135" s="11" customFormat="1" spans="1:28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</row>
    <row r="1136" s="11" customFormat="1" spans="1:28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</row>
    <row r="1137" s="11" customFormat="1" spans="1:28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</row>
    <row r="1138" s="11" customFormat="1" spans="1:28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</row>
    <row r="1139" s="11" customFormat="1" spans="1:28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</row>
    <row r="1140" s="11" customFormat="1" spans="1:28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</row>
    <row r="1141" s="11" customFormat="1" spans="1:28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</row>
    <row r="1142" s="11" customFormat="1" spans="1:28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</row>
    <row r="1143" s="11" customFormat="1" spans="1:28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</row>
    <row r="1144" s="11" customFormat="1" spans="1:28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</row>
    <row r="1145" s="11" customFormat="1" spans="1:28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</row>
    <row r="1146" s="11" customFormat="1" spans="1:28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</row>
    <row r="1147" s="11" customFormat="1" spans="1:28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</row>
    <row r="1148" s="11" customFormat="1" spans="1:28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</row>
    <row r="1149" s="11" customFormat="1" spans="1:28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</row>
    <row r="1150" s="11" customFormat="1" spans="1:28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</row>
    <row r="1151" s="11" customFormat="1" spans="1:28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</row>
    <row r="1152" s="11" customFormat="1" spans="1:28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</row>
    <row r="1153" s="11" customFormat="1" spans="1:28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</row>
    <row r="1154" s="11" customFormat="1" spans="1:28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</row>
    <row r="1155" s="11" customFormat="1" spans="1:28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</row>
    <row r="1156" s="11" customFormat="1" spans="1:28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</row>
    <row r="1157" s="11" customFormat="1" spans="1:28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</row>
    <row r="1158" s="11" customFormat="1" spans="1:28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</row>
    <row r="1159" s="11" customFormat="1" spans="1:28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</row>
    <row r="1160" s="11" customFormat="1" spans="1:28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</row>
    <row r="1161" s="11" customFormat="1" spans="1:28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</row>
    <row r="1162" s="11" customFormat="1" spans="1:28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</row>
    <row r="1163" s="11" customFormat="1" spans="1:28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</row>
    <row r="1164" s="11" customFormat="1" spans="1:28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</row>
    <row r="1165" s="11" customFormat="1" spans="1:28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</row>
    <row r="1166" s="11" customFormat="1" spans="1:28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</row>
    <row r="1167" s="11" customFormat="1" spans="1:28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</row>
    <row r="1168" s="11" customFormat="1" spans="1:28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</row>
    <row r="1169" s="11" customFormat="1" spans="1:28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</row>
    <row r="1170" s="11" customFormat="1" spans="1:28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</row>
    <row r="1171" s="11" customFormat="1" spans="1:28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</row>
    <row r="1172" s="11" customFormat="1" spans="1:28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</row>
    <row r="1173" s="11" customFormat="1" spans="1:28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</row>
    <row r="1174" s="11" customFormat="1" spans="1:28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</row>
    <row r="1175" s="11" customFormat="1" spans="1:28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</row>
    <row r="1176" s="11" customFormat="1" spans="1:28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</row>
    <row r="1177" s="11" customFormat="1" spans="1:28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</row>
    <row r="1178" s="11" customFormat="1" spans="1:28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</row>
    <row r="1179" s="11" customFormat="1" spans="1:28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</row>
    <row r="1180" s="11" customFormat="1" spans="1:28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</row>
    <row r="1181" s="11" customFormat="1" spans="1:28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</row>
    <row r="1182" s="11" customFormat="1" spans="1:28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</row>
    <row r="1183" s="11" customFormat="1" spans="1:28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</row>
    <row r="1184" s="11" customFormat="1" spans="1:28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</row>
    <row r="1185" s="11" customFormat="1" spans="1:28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</row>
    <row r="1186" s="11" customFormat="1" spans="1:28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</row>
    <row r="1187" s="11" customFormat="1" spans="1:28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</row>
    <row r="1188" s="11" customFormat="1" spans="1:28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</row>
    <row r="1189" s="11" customFormat="1" spans="1:28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</row>
    <row r="1190" s="11" customFormat="1" spans="1:28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</row>
    <row r="1191" s="11" customFormat="1" spans="1:28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</row>
    <row r="1192" s="11" customFormat="1" spans="1:28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</row>
    <row r="1193" s="11" customFormat="1" spans="1:28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</row>
    <row r="1194" s="11" customFormat="1" spans="1:28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</row>
    <row r="1195" s="11" customFormat="1" spans="1:28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</row>
    <row r="1196" s="11" customFormat="1" spans="1:28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</row>
    <row r="1197" s="11" customFormat="1" spans="1:28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</row>
    <row r="1198" s="11" customFormat="1" spans="1:28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</row>
    <row r="1199" s="11" customFormat="1" spans="1:28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</row>
    <row r="1200" s="11" customFormat="1" spans="1:28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</row>
    <row r="1201" s="11" customFormat="1" spans="1:28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</row>
    <row r="1202" s="11" customFormat="1" spans="1:28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</row>
    <row r="1203" s="11" customFormat="1" spans="1:28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</row>
    <row r="1204" s="11" customFormat="1" spans="1:28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</row>
    <row r="1205" s="11" customFormat="1" spans="1:28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</row>
    <row r="1206" s="11" customFormat="1" spans="1:28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</row>
    <row r="1207" s="11" customFormat="1" spans="1:28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</row>
    <row r="1208" s="11" customFormat="1" spans="1:28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</row>
    <row r="1209" s="11" customFormat="1" spans="1:28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</row>
    <row r="1210" s="11" customFormat="1" spans="1:28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</row>
    <row r="1211" s="11" customFormat="1" spans="1:28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</row>
    <row r="1212" s="11" customFormat="1" spans="1:28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</row>
    <row r="1213" s="11" customFormat="1" spans="1:28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</row>
    <row r="1214" s="11" customFormat="1" spans="1:28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</row>
    <row r="1215" s="11" customFormat="1" spans="1:28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</row>
    <row r="1216" s="11" customFormat="1" spans="1:28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</row>
    <row r="1217" s="11" customFormat="1" spans="1:28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</row>
    <row r="1218" s="11" customFormat="1" spans="1:28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</row>
    <row r="1219" s="11" customFormat="1" spans="1:28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</row>
    <row r="1220" s="11" customFormat="1" spans="1:28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</row>
    <row r="1221" s="11" customFormat="1" spans="1:28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</row>
    <row r="1222" s="11" customFormat="1" spans="1:28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</row>
    <row r="1223" s="11" customFormat="1" spans="1:28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</row>
    <row r="1224" s="11" customFormat="1" spans="1:28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</row>
    <row r="1225" s="11" customFormat="1" spans="1:28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</row>
    <row r="1226" s="11" customFormat="1" spans="1:28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</row>
    <row r="1227" s="11" customFormat="1" spans="1:28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</row>
    <row r="1228" s="11" customFormat="1" spans="1:28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</row>
    <row r="1229" s="11" customFormat="1" spans="1:28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</row>
    <row r="1230" s="11" customFormat="1" spans="1:28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</row>
    <row r="1231" s="11" customFormat="1" spans="1:28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</row>
    <row r="1232" s="11" customFormat="1" spans="1:28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</row>
    <row r="1233" s="11" customFormat="1" spans="1:28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</row>
    <row r="1234" s="11" customFormat="1" spans="1:28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</row>
    <row r="1235" s="11" customFormat="1" spans="1:28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</row>
    <row r="1236" s="11" customFormat="1" spans="1:28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</row>
    <row r="1237" s="11" customFormat="1" spans="1:28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</row>
    <row r="1238" s="11" customFormat="1" spans="1:28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</row>
    <row r="1239" s="11" customFormat="1" spans="1:28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</row>
    <row r="1240" s="11" customFormat="1" spans="1:28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</row>
    <row r="1241" s="11" customFormat="1" spans="1:28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</row>
    <row r="1242" s="11" customFormat="1" spans="1:28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</row>
    <row r="1243" s="11" customFormat="1" spans="1:28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</row>
    <row r="1244" s="11" customFormat="1" spans="1:28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</row>
    <row r="1245" s="11" customFormat="1" spans="1:28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</row>
    <row r="1246" s="11" customFormat="1" spans="1:28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</row>
    <row r="1247" s="11" customFormat="1" spans="1:28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</row>
    <row r="1248" s="11" customFormat="1" spans="1:28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</row>
    <row r="1249" s="11" customFormat="1" spans="1:28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</row>
    <row r="1250" s="11" customFormat="1" spans="1:28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</row>
    <row r="1251" s="11" customFormat="1" spans="1:28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</row>
    <row r="1252" s="11" customFormat="1" spans="1:28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</row>
    <row r="1253" s="11" customFormat="1" spans="1:28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</row>
    <row r="1254" s="11" customFormat="1" spans="1:28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</row>
    <row r="1255" s="11" customFormat="1" spans="1:28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</row>
    <row r="1256" s="11" customFormat="1" spans="1:28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</row>
    <row r="1257" s="11" customFormat="1" spans="1:28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</row>
    <row r="1258" s="11" customFormat="1" spans="1:28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</row>
    <row r="1259" s="11" customFormat="1" spans="1:28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</row>
    <row r="1260" s="11" customFormat="1" spans="1:28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</row>
    <row r="1261" s="11" customFormat="1" spans="1:28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</row>
    <row r="1262" s="11" customFormat="1" spans="1:28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</row>
    <row r="1263" s="11" customFormat="1" spans="1:28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</row>
    <row r="1264" s="11" customFormat="1" spans="1:28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</row>
    <row r="1265" s="11" customFormat="1" spans="1:28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</row>
    <row r="1266" s="11" customFormat="1" spans="1:28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</row>
    <row r="1267" s="11" customFormat="1" spans="1:28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</row>
    <row r="1268" s="11" customFormat="1" spans="1:28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</row>
    <row r="1269" s="11" customFormat="1" spans="1:28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</row>
    <row r="1270" s="11" customFormat="1" spans="1:28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</row>
    <row r="1271" s="11" customFormat="1" spans="1:28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</row>
    <row r="1272" s="11" customFormat="1" spans="1:28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</row>
    <row r="1273" s="11" customFormat="1" spans="1:28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</row>
    <row r="1274" s="11" customFormat="1" spans="1:28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</row>
    <row r="1275" s="11" customFormat="1" spans="1:28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</row>
    <row r="1276" s="11" customFormat="1" spans="1:28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</row>
    <row r="1277" s="11" customFormat="1" spans="1:28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</row>
    <row r="1278" s="11" customFormat="1" spans="1:28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</row>
    <row r="1279" s="11" customFormat="1" spans="1:28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</row>
    <row r="1280" s="11" customFormat="1" spans="1:28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</row>
    <row r="1281" s="11" customFormat="1" spans="1:28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</row>
    <row r="1282" s="11" customFormat="1" spans="1:28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</row>
    <row r="1283" s="11" customFormat="1" spans="1:28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</row>
    <row r="1284" s="11" customFormat="1" spans="1:28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</row>
    <row r="1285" s="11" customFormat="1" spans="1:28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</row>
    <row r="1286" s="11" customFormat="1" spans="1:28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</row>
    <row r="1287" s="11" customFormat="1" spans="1:28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</row>
    <row r="1288" s="11" customFormat="1" spans="1:28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</row>
    <row r="1289" s="11" customFormat="1" spans="1:28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</row>
    <row r="1290" s="11" customFormat="1" spans="1:28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</row>
    <row r="1291" s="11" customFormat="1" spans="1:28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</row>
    <row r="1292" s="11" customFormat="1" spans="1:28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</row>
    <row r="1293" s="11" customFormat="1" spans="1:28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</row>
    <row r="1294" s="11" customFormat="1" spans="1:28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</row>
    <row r="1295" s="11" customFormat="1" spans="1:28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</row>
    <row r="1296" s="11" customFormat="1" spans="1:28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</row>
    <row r="1297" s="11" customFormat="1" spans="1:28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</row>
    <row r="1298" s="11" customFormat="1" spans="1:28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</row>
    <row r="1299" s="11" customFormat="1" spans="1:28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</row>
    <row r="1300" s="11" customFormat="1" spans="1:28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</row>
    <row r="1301" s="11" customFormat="1" spans="1:28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</row>
    <row r="1302" s="11" customFormat="1" spans="1:28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</row>
    <row r="1303" s="11" customFormat="1" spans="1:28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</row>
    <row r="1304" s="11" customFormat="1" spans="1:28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</row>
    <row r="1305" s="11" customFormat="1" spans="1:28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</row>
    <row r="1306" s="11" customFormat="1" spans="1:28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</row>
    <row r="1307" s="11" customFormat="1" spans="1:28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</row>
    <row r="1308" s="11" customFormat="1" spans="1:28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</row>
    <row r="1309" s="11" customFormat="1" spans="1:28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</row>
    <row r="1310" s="11" customFormat="1" spans="1:28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</row>
    <row r="1311" s="11" customFormat="1" spans="1:28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</row>
    <row r="1312" s="11" customFormat="1" spans="1:28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</row>
    <row r="1313" s="11" customFormat="1" spans="1:28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</row>
    <row r="1314" s="11" customFormat="1" spans="1:28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</row>
    <row r="1315" s="11" customFormat="1" spans="1:28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</row>
    <row r="1316" s="11" customFormat="1" spans="1:28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</row>
    <row r="1317" s="11" customFormat="1" spans="1:28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</row>
    <row r="1318" s="11" customFormat="1" spans="1:28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</row>
    <row r="1319" s="11" customFormat="1" spans="1:28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</row>
    <row r="1320" s="11" customFormat="1" spans="1:28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</row>
    <row r="1321" s="11" customFormat="1" spans="1:28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</row>
    <row r="1322" s="11" customFormat="1" spans="1:28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</row>
    <row r="1323" s="11" customFormat="1" spans="1:28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</row>
    <row r="1324" s="11" customFormat="1" spans="1:28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</row>
    <row r="1325" s="11" customFormat="1" spans="1:28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</row>
    <row r="1326" s="11" customFormat="1" spans="1:28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</row>
    <row r="1327" s="11" customFormat="1" spans="1:28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</row>
    <row r="1328" s="11" customFormat="1" spans="1:28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</row>
    <row r="1329" s="11" customFormat="1" spans="1:28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</row>
    <row r="1330" s="11" customFormat="1" spans="1:28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</row>
    <row r="1331" s="11" customFormat="1" spans="1:28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</row>
    <row r="1332" s="11" customFormat="1" spans="1:28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</row>
    <row r="1333" s="11" customFormat="1" spans="1:28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</row>
    <row r="1334" s="11" customFormat="1" spans="1:28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</row>
    <row r="1335" s="11" customFormat="1" spans="1:28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</row>
    <row r="1336" s="11" customFormat="1" spans="1:28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</row>
    <row r="1337" s="11" customFormat="1" spans="1:28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</row>
    <row r="1338" s="11" customFormat="1" spans="1:28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</row>
    <row r="1339" s="11" customFormat="1" spans="1:28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</row>
    <row r="1340" s="11" customFormat="1" spans="1:28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</row>
    <row r="1341" s="11" customFormat="1" spans="1:28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</row>
    <row r="1342" s="11" customFormat="1" spans="1:28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</row>
    <row r="1343" s="11" customFormat="1" spans="1:28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</row>
    <row r="1344" s="11" customFormat="1" spans="1:28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</row>
    <row r="1345" s="11" customFormat="1" spans="1:28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</row>
    <row r="1346" s="11" customFormat="1" spans="1:28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</row>
    <row r="1347" s="11" customFormat="1" spans="1:28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</row>
    <row r="1348" s="11" customFormat="1" spans="1:28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</row>
    <row r="1349" s="11" customFormat="1" spans="1:28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</row>
    <row r="1350" s="11" customFormat="1" spans="1:28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</row>
    <row r="1351" s="11" customFormat="1" spans="1:28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</row>
    <row r="1352" s="11" customFormat="1" spans="1:28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</row>
    <row r="1353" s="11" customFormat="1" spans="1:28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</row>
    <row r="1354" s="11" customFormat="1" spans="1:28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</row>
    <row r="1355" s="11" customFormat="1" spans="1:28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</row>
    <row r="1356" s="11" customFormat="1" spans="1:28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</row>
    <row r="1357" s="11" customFormat="1" spans="1:28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</row>
    <row r="1358" s="11" customFormat="1" spans="1:28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</row>
    <row r="1359" s="11" customFormat="1" spans="1:28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</row>
    <row r="1360" s="11" customFormat="1" spans="1:28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</row>
    <row r="1361" s="11" customFormat="1" spans="1:28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</row>
    <row r="1362" s="11" customFormat="1" spans="1:28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</row>
    <row r="1363" s="11" customFormat="1" spans="1:28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</row>
    <row r="1364" s="11" customFormat="1" spans="1:28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</row>
    <row r="1365" s="11" customFormat="1" spans="1:28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</row>
    <row r="1366" s="11" customFormat="1" spans="1:28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</row>
    <row r="1367" s="11" customFormat="1" spans="1:28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</row>
    <row r="1368" s="11" customFormat="1" spans="1:28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</row>
    <row r="1369" s="11" customFormat="1" spans="1:28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</row>
    <row r="1370" s="11" customFormat="1" spans="1:28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</row>
    <row r="1371" s="11" customFormat="1" spans="1:28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</row>
    <row r="1372" s="11" customFormat="1" spans="1:28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</row>
    <row r="1373" s="11" customFormat="1" spans="1:28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</row>
    <row r="1374" s="11" customFormat="1" spans="1:28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</row>
    <row r="1375" s="11" customFormat="1" spans="1:28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</row>
    <row r="1376" s="11" customFormat="1" spans="1:28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</row>
    <row r="1377" s="11" customFormat="1" spans="1:28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</row>
    <row r="1378" s="11" customFormat="1" spans="1:28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</row>
    <row r="1379" s="11" customFormat="1" spans="1:28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</row>
    <row r="1380" s="11" customFormat="1" spans="1:28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</row>
    <row r="1381" s="11" customFormat="1" spans="1:28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</row>
    <row r="1382" s="11" customFormat="1" spans="1:28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</row>
    <row r="1383" s="11" customFormat="1" spans="1:28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</row>
    <row r="1384" s="11" customFormat="1" spans="1:28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</row>
    <row r="1385" s="11" customFormat="1" spans="1:28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</row>
    <row r="1386" s="11" customFormat="1" spans="1:28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</row>
    <row r="1387" s="11" customFormat="1" spans="1:28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</row>
    <row r="1388" s="11" customFormat="1" spans="1:28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</row>
    <row r="1389" s="11" customFormat="1" spans="1:28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</row>
    <row r="1390" s="11" customFormat="1" spans="1:28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</row>
    <row r="1391" s="11" customFormat="1" spans="1:28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</row>
    <row r="1392" s="11" customFormat="1" spans="1:28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</row>
    <row r="1393" s="11" customFormat="1" spans="1:28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</row>
    <row r="1394" s="11" customFormat="1" spans="1:28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</row>
    <row r="1395" s="11" customFormat="1" spans="1:28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</row>
    <row r="1396" s="11" customFormat="1" spans="1:28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</row>
    <row r="1397" s="11" customFormat="1" spans="1:28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</row>
    <row r="1398" s="11" customFormat="1" spans="1:28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</row>
    <row r="1399" s="11" customFormat="1" spans="1:28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</row>
    <row r="1400" s="11" customFormat="1" spans="1:28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</row>
    <row r="1401" s="11" customFormat="1" spans="1:28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</row>
    <row r="1402" s="11" customFormat="1" spans="1:28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</row>
    <row r="1403" s="11" customFormat="1" spans="1:28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</row>
    <row r="1404" s="11" customFormat="1" spans="1:28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</row>
    <row r="1405" s="11" customFormat="1" spans="1:28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</row>
    <row r="1406" s="11" customFormat="1" spans="1:28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</row>
    <row r="1407" s="11" customFormat="1" spans="1:28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</row>
    <row r="1408" s="11" customFormat="1" spans="1:28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</row>
    <row r="1409" s="11" customFormat="1" spans="1:28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</row>
    <row r="1410" s="11" customFormat="1" spans="1:28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</row>
    <row r="1411" s="11" customFormat="1" spans="1:28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</row>
    <row r="1412" s="11" customFormat="1" spans="1:28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</row>
    <row r="1413" s="11" customFormat="1" spans="1:28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</row>
    <row r="1414" s="11" customFormat="1" spans="1:28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</row>
    <row r="1415" s="11" customFormat="1" spans="1:28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</row>
    <row r="1416" s="11" customFormat="1" spans="1:28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</row>
    <row r="1417" s="11" customFormat="1" spans="1:28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</row>
    <row r="1418" s="11" customFormat="1" spans="1:28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</row>
    <row r="1419" s="11" customFormat="1" spans="1:28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</row>
    <row r="1420" s="11" customFormat="1" spans="1:28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</row>
    <row r="1421" s="11" customFormat="1" spans="1:28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</row>
    <row r="1422" s="11" customFormat="1" spans="1:28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</row>
    <row r="1423" s="11" customFormat="1" spans="1:28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</row>
    <row r="1424" s="11" customFormat="1" spans="1:28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</row>
    <row r="1425" s="11" customFormat="1" spans="1:28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</row>
    <row r="1426" s="11" customFormat="1" spans="1:28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</row>
    <row r="1427" s="11" customFormat="1" spans="1:28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</row>
    <row r="1428" s="11" customFormat="1" spans="1:28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</row>
    <row r="1429" s="11" customFormat="1" spans="1:28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</row>
    <row r="1430" s="11" customFormat="1" spans="1:28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</row>
    <row r="1431" s="11" customFormat="1" spans="1:28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</row>
    <row r="1432" s="11" customFormat="1" spans="1:28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</row>
    <row r="1433" s="11" customFormat="1" spans="1:28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</row>
    <row r="1434" s="11" customFormat="1" spans="1:28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</row>
    <row r="1435" s="11" customFormat="1" spans="1:28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</row>
    <row r="1436" s="11" customFormat="1" spans="1:28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</row>
    <row r="1437" s="11" customFormat="1" spans="1:28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</row>
    <row r="1438" s="11" customFormat="1" spans="1:28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</row>
    <row r="1439" s="11" customFormat="1" spans="1:28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</row>
    <row r="1440" s="11" customFormat="1" spans="1:28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</row>
    <row r="1441" s="11" customFormat="1" spans="1:28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</row>
    <row r="1442" s="11" customFormat="1" spans="1:28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</row>
    <row r="1443" s="11" customFormat="1" spans="1:28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</row>
    <row r="1444" s="11" customFormat="1" spans="1:28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</row>
    <row r="1445" s="11" customFormat="1" spans="1:28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</row>
    <row r="1446" s="11" customFormat="1" spans="1:28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</row>
    <row r="1447" s="11" customFormat="1" spans="1:28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</row>
    <row r="1448" s="11" customFormat="1" spans="1:28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</row>
    <row r="1449" s="11" customFormat="1" spans="1:28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</row>
    <row r="1450" s="11" customFormat="1" spans="1:28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</row>
    <row r="1451" s="11" customFormat="1" spans="1:28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</row>
    <row r="1452" s="11" customFormat="1" spans="1:28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</row>
    <row r="1453" s="11" customFormat="1" spans="1:28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</row>
    <row r="1454" s="11" customFormat="1" spans="1:28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</row>
    <row r="1455" s="11" customFormat="1" spans="1:28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</row>
    <row r="1456" s="11" customFormat="1" spans="1:28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</row>
    <row r="1457" s="11" customFormat="1" spans="1:28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</row>
    <row r="1458" s="11" customFormat="1" spans="1:28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</row>
    <row r="1459" s="11" customFormat="1" spans="1:28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</row>
    <row r="1460" s="11" customFormat="1" spans="1:28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</row>
    <row r="1461" s="11" customFormat="1" spans="1:28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</row>
    <row r="1462" s="11" customFormat="1" spans="1:28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</row>
    <row r="1463" s="11" customFormat="1" spans="1:28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</row>
    <row r="1464" s="11" customFormat="1" spans="1:28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</row>
    <row r="1465" s="11" customFormat="1" spans="1:28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</row>
    <row r="1466" s="11" customFormat="1" spans="1:28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</row>
    <row r="1467" s="11" customFormat="1" spans="1:28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</row>
    <row r="1468" s="11" customFormat="1" spans="1:28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</row>
    <row r="1469" s="11" customFormat="1" spans="1:28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</row>
    <row r="1470" s="11" customFormat="1" spans="1:28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</row>
    <row r="1471" s="11" customFormat="1" spans="1:28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</row>
    <row r="1472" s="11" customFormat="1" spans="1:28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</row>
    <row r="1473" s="11" customFormat="1" spans="1:28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</row>
    <row r="1474" s="11" customFormat="1" spans="1:28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</row>
    <row r="1475" s="11" customFormat="1" spans="1:28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</row>
    <row r="1476" s="11" customFormat="1" spans="1:28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</row>
    <row r="1477" s="11" customFormat="1" spans="1:28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</row>
    <row r="1478" s="11" customFormat="1" spans="1:28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</row>
    <row r="1479" s="11" customFormat="1" spans="1:28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</row>
    <row r="1480" s="11" customFormat="1" spans="1:28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</row>
    <row r="1481" s="11" customFormat="1" spans="1:28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</row>
    <row r="1482" s="11" customFormat="1" spans="1:28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</row>
    <row r="1483" s="11" customFormat="1" spans="1:28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</row>
    <row r="1484" s="11" customFormat="1" spans="1:28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</row>
    <row r="1485" s="11" customFormat="1" spans="1:28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</row>
    <row r="1486" s="11" customFormat="1" spans="1:28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</row>
    <row r="1487" s="11" customFormat="1" spans="1:28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</row>
    <row r="1488" s="11" customFormat="1" spans="1:28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</row>
    <row r="1489" s="11" customFormat="1" spans="1:28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</row>
    <row r="1490" s="11" customFormat="1" spans="1:28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</row>
    <row r="1491" s="11" customFormat="1" spans="1:28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</row>
    <row r="1492" s="11" customFormat="1" spans="1:28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</row>
    <row r="1493" s="11" customFormat="1" spans="1:28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</row>
    <row r="1494" s="11" customFormat="1" spans="1:28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</row>
    <row r="1495" s="11" customFormat="1" spans="1:28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</row>
    <row r="1496" s="11" customFormat="1" spans="1:28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</row>
    <row r="1497" s="11" customFormat="1" spans="1:28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</row>
    <row r="1498" s="11" customFormat="1" spans="1:28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</row>
    <row r="1499" s="11" customFormat="1" spans="1:28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</row>
    <row r="1500" s="11" customFormat="1" spans="1:28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</row>
    <row r="1501" s="11" customFormat="1" spans="1:28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</row>
    <row r="1502" s="11" customFormat="1" spans="1:28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</row>
    <row r="1503" s="11" customFormat="1" spans="1:28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</row>
    <row r="1504" s="11" customFormat="1" spans="1:28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</row>
    <row r="1505" s="11" customFormat="1" spans="1:28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</row>
    <row r="1506" s="11" customFormat="1" spans="1:28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</row>
    <row r="1507" s="11" customFormat="1" spans="1:28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</row>
    <row r="1508" s="11" customFormat="1" spans="1:28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</row>
    <row r="1509" s="11" customFormat="1" spans="1:28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</row>
    <row r="1510" s="11" customFormat="1" spans="1:28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</row>
    <row r="1511" s="11" customFormat="1" spans="1:28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</row>
    <row r="1512" s="11" customFormat="1" spans="1:28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</row>
    <row r="1513" s="11" customFormat="1" spans="1:28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</row>
    <row r="1514" s="11" customFormat="1" spans="1:28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</row>
    <row r="1515" s="11" customFormat="1" spans="1:28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</row>
    <row r="1516" s="11" customFormat="1" spans="1:28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</row>
    <row r="1517" s="11" customFormat="1" spans="1:28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</row>
    <row r="1518" s="11" customFormat="1" spans="1:28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</row>
    <row r="1519" s="11" customFormat="1" spans="1:28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</row>
    <row r="1520" s="11" customFormat="1" spans="1:28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</row>
    <row r="1521" s="11" customFormat="1" spans="1:28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</row>
    <row r="1522" s="11" customFormat="1" spans="1:28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</row>
    <row r="1523" s="11" customFormat="1" spans="1:28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</row>
    <row r="1524" s="11" customFormat="1" spans="1:28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</row>
    <row r="1525" s="11" customFormat="1" spans="1:28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</row>
    <row r="1526" s="11" customFormat="1" spans="1:28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</row>
    <row r="1527" s="11" customFormat="1" spans="1:28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</row>
    <row r="1528" s="11" customFormat="1" spans="1:28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</row>
    <row r="1529" s="11" customFormat="1" spans="1:28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</row>
    <row r="1530" s="11" customFormat="1" spans="1:28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</row>
    <row r="1531" s="11" customFormat="1" spans="1:28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</row>
    <row r="1532" s="11" customFormat="1" spans="1:28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</row>
    <row r="1533" s="11" customFormat="1" spans="1:28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</row>
    <row r="1534" s="11" customFormat="1" spans="1:28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</row>
    <row r="1535" s="11" customFormat="1" spans="1:28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</row>
    <row r="1536" s="11" customFormat="1" spans="1:28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</row>
    <row r="1537" s="11" customFormat="1" spans="1:28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</row>
    <row r="1538" s="11" customFormat="1" spans="1:28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</row>
    <row r="1539" s="11" customFormat="1" spans="1:28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</row>
    <row r="1540" s="11" customFormat="1" spans="1:28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</row>
    <row r="1541" s="11" customFormat="1" spans="1:28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</row>
    <row r="1542" s="11" customFormat="1" spans="1:28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</row>
    <row r="1543" s="11" customFormat="1" spans="1:28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</row>
    <row r="1544" s="11" customFormat="1" spans="1:28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</row>
    <row r="1545" s="11" customFormat="1" spans="1:28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</row>
    <row r="1546" s="11" customFormat="1" spans="1:28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</row>
    <row r="1547" s="11" customFormat="1" spans="1:28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</row>
    <row r="1548" s="11" customFormat="1" spans="1:28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</row>
    <row r="1549" s="11" customFormat="1" spans="1:28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</row>
    <row r="1550" s="11" customFormat="1" spans="1:28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</row>
    <row r="1551" s="11" customFormat="1" spans="1:28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</row>
    <row r="1552" s="11" customFormat="1" spans="1:28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</row>
    <row r="1553" s="11" customFormat="1" spans="1:28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</row>
    <row r="1554" s="11" customFormat="1" spans="1:28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</row>
    <row r="1555" s="11" customFormat="1" spans="1:28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</row>
    <row r="1556" s="11" customFormat="1" spans="1:28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</row>
    <row r="1557" s="11" customFormat="1" spans="1:28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</row>
    <row r="1558" s="11" customFormat="1" spans="1:28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</row>
    <row r="1559" s="11" customFormat="1" spans="1:28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</row>
    <row r="1560" s="11" customFormat="1" spans="1:28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</row>
    <row r="1561" s="11" customFormat="1" spans="1:28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</row>
    <row r="1562" s="11" customFormat="1" spans="1:28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</row>
    <row r="1563" s="11" customFormat="1" spans="1:28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</row>
    <row r="1564" s="11" customFormat="1" spans="1:28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</row>
    <row r="1565" s="11" customFormat="1" spans="1:28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</row>
    <row r="1566" s="11" customFormat="1" spans="1:28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</row>
    <row r="1567" s="11" customFormat="1" spans="1:28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</row>
    <row r="1568" s="11" customFormat="1" spans="1:28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</row>
    <row r="1569" s="11" customFormat="1" spans="1:28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</row>
    <row r="1570" s="11" customFormat="1" spans="1:28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</row>
    <row r="1571" s="11" customFormat="1" spans="1:28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</row>
    <row r="1572" s="11" customFormat="1" spans="1:28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</row>
    <row r="1573" s="11" customFormat="1" spans="1:28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</row>
    <row r="1574" s="11" customFormat="1" spans="1:28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</row>
    <row r="1575" s="11" customFormat="1" spans="1:28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</row>
    <row r="1576" s="11" customFormat="1" spans="1:28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</row>
    <row r="1577" s="11" customFormat="1" spans="1:28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</row>
    <row r="1578" s="11" customFormat="1" spans="1:28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</row>
    <row r="1579" s="11" customFormat="1" spans="1:28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</row>
    <row r="1580" s="11" customFormat="1" spans="1:28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</row>
    <row r="1581" s="11" customFormat="1" spans="1:28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</row>
    <row r="1582" s="11" customFormat="1" spans="1:28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</row>
    <row r="1583" s="11" customFormat="1" spans="1:28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</row>
    <row r="1584" s="11" customFormat="1" spans="1:28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</row>
    <row r="1585" s="11" customFormat="1" spans="1:28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</row>
    <row r="1586" s="11" customFormat="1" spans="1:28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</row>
    <row r="1587" s="11" customFormat="1" spans="1:28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</row>
    <row r="1588" s="11" customFormat="1" spans="1:28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</row>
    <row r="1589" s="11" customFormat="1" spans="1:28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</row>
    <row r="1590" s="11" customFormat="1" spans="1:28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</row>
    <row r="1591" s="11" customFormat="1" spans="1:28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</row>
    <row r="1592" s="11" customFormat="1" spans="1:28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</row>
    <row r="1593" s="11" customFormat="1" spans="1:28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</row>
    <row r="1594" s="11" customFormat="1" spans="1:28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</row>
    <row r="1595" s="11" customFormat="1" spans="1:28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</row>
    <row r="1596" s="11" customFormat="1" spans="1:28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</row>
    <row r="1597" s="11" customFormat="1" spans="1:28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</row>
    <row r="1598" s="11" customFormat="1" spans="1:28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</row>
    <row r="1599" s="11" customFormat="1" spans="1:28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</row>
    <row r="1600" s="11" customFormat="1" spans="1:28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</row>
    <row r="1601" s="11" customFormat="1" spans="1:28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</row>
    <row r="1602" s="11" customFormat="1" spans="1:28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</row>
    <row r="1603" s="11" customFormat="1" spans="1:28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</row>
    <row r="1604" s="11" customFormat="1" spans="1:28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</row>
    <row r="1605" s="11" customFormat="1" spans="1:28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</row>
    <row r="1606" s="11" customFormat="1" spans="1:28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</row>
    <row r="1607" s="11" customFormat="1" spans="1:28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</row>
    <row r="1608" s="11" customFormat="1" spans="1:28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</row>
    <row r="1609" s="11" customFormat="1" spans="1:28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</row>
    <row r="1610" s="11" customFormat="1" spans="1:28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</row>
    <row r="1611" s="11" customFormat="1" spans="1:28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</row>
    <row r="1612" s="11" customFormat="1" spans="1:28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</row>
    <row r="1613" s="11" customFormat="1" spans="1:28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</row>
    <row r="1614" s="11" customFormat="1" spans="1:28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</row>
    <row r="1615" s="11" customFormat="1" spans="1:28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</row>
    <row r="1616" s="11" customFormat="1" spans="1:28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</row>
    <row r="1617" s="11" customFormat="1" spans="1:28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</row>
    <row r="1618" s="11" customFormat="1" spans="1:28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</row>
    <row r="1619" s="11" customFormat="1" spans="1:28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</row>
    <row r="1620" s="11" customFormat="1" spans="1:28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</row>
    <row r="1621" s="11" customFormat="1" spans="1:28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</row>
    <row r="1622" s="11" customFormat="1" spans="1:28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</row>
    <row r="1623" s="11" customFormat="1" spans="1:28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</row>
    <row r="1624" s="11" customFormat="1" spans="1:28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</row>
    <row r="1625" s="11" customFormat="1" spans="1:28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</row>
    <row r="1626" s="11" customFormat="1" spans="1:28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</row>
    <row r="1627" s="11" customFormat="1" spans="1:28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</row>
    <row r="1628" s="11" customFormat="1" spans="1:28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</row>
    <row r="1629" s="11" customFormat="1" spans="1:28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</row>
    <row r="1630" s="11" customFormat="1" spans="1:28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</row>
    <row r="1631" s="11" customFormat="1" spans="1:28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</row>
    <row r="1632" s="11" customFormat="1" spans="1:28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</row>
    <row r="1633" s="11" customFormat="1" spans="1:28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</row>
    <row r="1634" s="11" customFormat="1" spans="1:28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</row>
    <row r="1635" s="11" customFormat="1" spans="1:28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</row>
    <row r="1636" s="11" customFormat="1" spans="1:28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</row>
    <row r="1637" s="11" customFormat="1" spans="1:28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</row>
    <row r="1638" s="11" customFormat="1" spans="1:28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</row>
    <row r="1639" s="11" customFormat="1" spans="1:28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</row>
    <row r="1640" s="11" customFormat="1" spans="1:28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</row>
    <row r="1641" s="11" customFormat="1" spans="1:28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</row>
    <row r="1642" s="11" customFormat="1" spans="1:28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</row>
    <row r="1643" s="11" customFormat="1" spans="1:28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</row>
    <row r="1644" s="11" customFormat="1" spans="1:28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</row>
    <row r="1645" s="11" customFormat="1" spans="1:28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</row>
    <row r="1646" s="11" customFormat="1" spans="1:28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</row>
    <row r="1647" s="11" customFormat="1" spans="1:28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</row>
    <row r="1648" s="11" customFormat="1" spans="1:28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</row>
    <row r="1649" s="11" customFormat="1" spans="1:28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</row>
    <row r="1650" s="11" customFormat="1" spans="1:28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</row>
    <row r="1651" s="11" customFormat="1" spans="1:28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</row>
    <row r="1652" s="11" customFormat="1" spans="1:28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</row>
    <row r="1653" s="11" customFormat="1" spans="1:28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</row>
    <row r="1654" s="11" customFormat="1" spans="1:28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</row>
    <row r="1655" s="11" customFormat="1" spans="1:28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</row>
    <row r="1656" s="11" customFormat="1" spans="1:28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</row>
    <row r="1657" s="11" customFormat="1" spans="1:28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</row>
    <row r="1658" s="11" customFormat="1" spans="1:28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</row>
    <row r="1659" s="11" customFormat="1" spans="1:28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</row>
    <row r="1660" s="11" customFormat="1" spans="1:28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</row>
    <row r="1661" s="11" customFormat="1" spans="1:28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</row>
    <row r="1662" s="11" customFormat="1" spans="1:28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</row>
    <row r="1663" s="11" customFormat="1" spans="1:28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</row>
    <row r="1664" s="11" customFormat="1" spans="1:28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</row>
    <row r="1665" s="11" customFormat="1" spans="1:28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</row>
    <row r="1666" s="11" customFormat="1" spans="1:28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</row>
    <row r="1667" s="11" customFormat="1" spans="1:28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</row>
    <row r="1668" s="11" customFormat="1" spans="1:28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</row>
    <row r="1669" s="11" customFormat="1" spans="1:28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</row>
    <row r="1670" s="11" customFormat="1" spans="1:28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</row>
    <row r="1671" s="11" customFormat="1" spans="1:28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</row>
    <row r="1672" s="11" customFormat="1" spans="1:28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</row>
    <row r="1673" s="11" customFormat="1" spans="1:28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</row>
    <row r="1674" s="11" customFormat="1" spans="1:28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</row>
    <row r="1675" s="11" customFormat="1" spans="1:28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</row>
    <row r="1676" s="11" customFormat="1" spans="1:28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</row>
    <row r="1677" s="11" customFormat="1" spans="1:28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</row>
    <row r="1678" s="11" customFormat="1" spans="1:28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</row>
    <row r="1679" s="11" customFormat="1" spans="1:28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</row>
    <row r="1680" s="11" customFormat="1" spans="1:28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</row>
    <row r="1681" s="11" customFormat="1" spans="1:28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</row>
    <row r="1682" s="11" customFormat="1" spans="1:28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</row>
    <row r="1683" s="11" customFormat="1" spans="1:28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</row>
    <row r="1684" s="11" customFormat="1" spans="1:28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</row>
    <row r="1685" s="11" customFormat="1" spans="1:28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</row>
    <row r="1686" s="11" customFormat="1" spans="1:28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</row>
    <row r="1687" s="11" customFormat="1" spans="1:28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</row>
    <row r="1688" s="11" customFormat="1" spans="1:28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</row>
    <row r="1689" s="11" customFormat="1" spans="1:28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</row>
    <row r="1690" s="11" customFormat="1" spans="1:28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</row>
    <row r="1691" s="11" customFormat="1" spans="1:28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</row>
    <row r="1692" s="11" customFormat="1" spans="1:28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</row>
    <row r="1693" s="11" customFormat="1" spans="1:28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</row>
    <row r="1694" s="11" customFormat="1" spans="1:28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</row>
    <row r="1695" s="11" customFormat="1" spans="1:28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</row>
    <row r="1696" s="11" customFormat="1" spans="1:28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</row>
    <row r="1697" s="11" customFormat="1" spans="1:28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</row>
    <row r="1698" s="11" customFormat="1" spans="1:28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</row>
    <row r="1699" s="11" customFormat="1" spans="1:28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</row>
    <row r="1700" s="11" customFormat="1" spans="1:28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</row>
    <row r="1701" s="11" customFormat="1" spans="1:28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</row>
    <row r="1702" s="11" customFormat="1" spans="1:28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</row>
    <row r="1703" s="11" customFormat="1" spans="1:28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</row>
    <row r="1704" s="11" customFormat="1" spans="1:28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</row>
    <row r="1705" s="11" customFormat="1" spans="1:28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</row>
    <row r="1706" s="11" customFormat="1" spans="1:28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</row>
    <row r="1707" s="11" customFormat="1" spans="1:28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</row>
    <row r="1708" s="11" customFormat="1" spans="1:28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</row>
    <row r="1709" s="11" customFormat="1" spans="1:28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</row>
    <row r="1710" s="11" customFormat="1" spans="1:28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</row>
    <row r="1711" s="11" customFormat="1" spans="1:28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</row>
    <row r="1712" s="11" customFormat="1" spans="1:28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</row>
    <row r="1713" s="11" customFormat="1" spans="1:28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</row>
    <row r="1714" s="11" customFormat="1" spans="1:28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</row>
    <row r="1715" s="11" customFormat="1" spans="1:28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</row>
    <row r="1716" s="11" customFormat="1" spans="1:28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</row>
    <row r="1717" s="11" customFormat="1" spans="1:28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</row>
    <row r="1718" s="11" customFormat="1" spans="1:28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</row>
    <row r="1719" s="11" customFormat="1" spans="1:28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</row>
    <row r="1720" s="11" customFormat="1" spans="1:28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</row>
    <row r="1721" s="11" customFormat="1" spans="1:28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</row>
    <row r="1722" s="11" customFormat="1" spans="1:28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</row>
    <row r="1723" s="11" customFormat="1" spans="1:28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</row>
    <row r="1724" s="11" customFormat="1" spans="1:28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</row>
    <row r="1725" s="11" customFormat="1" spans="1:28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</row>
    <row r="1726" s="11" customFormat="1" spans="1:28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</row>
    <row r="1727" s="11" customFormat="1" spans="1:28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</row>
    <row r="1728" s="11" customFormat="1" spans="1:28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</row>
    <row r="1729" s="11" customFormat="1" spans="1:28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</row>
    <row r="1730" s="11" customFormat="1" spans="1:28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</row>
    <row r="1731" s="11" customFormat="1" spans="1:28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</row>
    <row r="1732" s="11" customFormat="1" spans="1:28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</row>
    <row r="1733" s="11" customFormat="1" spans="1:28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</row>
    <row r="1734" s="11" customFormat="1" spans="1:28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</row>
    <row r="1735" s="11" customFormat="1" spans="1:28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</row>
    <row r="1736" s="11" customFormat="1" spans="1:28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</row>
    <row r="1737" s="11" customFormat="1" spans="1:28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</row>
    <row r="1738" s="11" customFormat="1" spans="1:28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</row>
    <row r="1739" s="11" customFormat="1" spans="1:28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</row>
    <row r="1740" s="11" customFormat="1" spans="1:28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</row>
    <row r="1741" s="11" customFormat="1" spans="1:28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</row>
    <row r="1742" s="11" customFormat="1" spans="1:28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</row>
    <row r="1743" s="11" customFormat="1" spans="1:28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</row>
    <row r="1744" s="11" customFormat="1" spans="1:28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</row>
    <row r="1745" s="11" customFormat="1" spans="1:28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</row>
    <row r="1746" s="11" customFormat="1" spans="1:28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</row>
    <row r="1747" s="11" customFormat="1" spans="1:28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</row>
    <row r="1748" s="11" customFormat="1" spans="1:28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</row>
    <row r="1749" s="11" customFormat="1" spans="1:28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</row>
    <row r="1750" s="11" customFormat="1" spans="1:28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</row>
    <row r="1751" s="11" customFormat="1" spans="1:28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</row>
    <row r="1752" s="11" customFormat="1" spans="1:28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</row>
    <row r="1753" s="11" customFormat="1" spans="1:28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</row>
    <row r="1754" s="11" customFormat="1" spans="1:28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</row>
    <row r="1755" s="11" customFormat="1" spans="1:28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</row>
    <row r="1756" s="11" customFormat="1" spans="1:28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</row>
    <row r="1757" s="11" customFormat="1" spans="1:28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</row>
    <row r="1758" s="11" customFormat="1" spans="1:28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</row>
    <row r="1759" s="11" customFormat="1" spans="1:28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</row>
    <row r="1760" s="11" customFormat="1" spans="1:28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</row>
    <row r="1761" s="11" customFormat="1" spans="1:28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</row>
    <row r="1762" s="11" customFormat="1" spans="1:28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</row>
    <row r="1763" s="11" customFormat="1" spans="1:28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</row>
    <row r="1764" s="11" customFormat="1" spans="1:28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</row>
    <row r="1765" s="11" customFormat="1" spans="1:28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</row>
    <row r="1766" s="11" customFormat="1" spans="1:28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</row>
    <row r="1767" s="11" customFormat="1" spans="1:28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</row>
    <row r="1768" s="11" customFormat="1" spans="1:28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</row>
    <row r="1769" s="11" customFormat="1" spans="1:28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</row>
    <row r="1770" s="11" customFormat="1" spans="1:28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</row>
    <row r="1771" s="11" customFormat="1" spans="1:28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</row>
    <row r="1772" s="11" customFormat="1" spans="1:28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</row>
    <row r="1773" s="11" customFormat="1" spans="1:28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</row>
    <row r="1774" s="11" customFormat="1" spans="1:28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</row>
    <row r="1775" s="11" customFormat="1" spans="1:28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</row>
    <row r="1776" s="11" customFormat="1" spans="1:28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</row>
    <row r="1777" s="11" customFormat="1" spans="1:28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</row>
    <row r="1778" s="11" customFormat="1" spans="1:28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</row>
    <row r="1779" s="11" customFormat="1" spans="1:28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</row>
    <row r="1780" s="11" customFormat="1" spans="1:28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</row>
    <row r="1781" s="11" customFormat="1" spans="1:28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</row>
    <row r="1782" s="11" customFormat="1" spans="1:28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</row>
    <row r="1783" s="11" customFormat="1" spans="1:28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</row>
    <row r="1784" s="11" customFormat="1" spans="1:28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</row>
    <row r="1785" s="11" customFormat="1" spans="1:28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</row>
    <row r="1786" s="11" customFormat="1" spans="1:28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</row>
    <row r="1787" s="11" customFormat="1" spans="1:28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</row>
    <row r="1788" s="11" customFormat="1" spans="1:28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</row>
    <row r="1789" s="11" customFormat="1" spans="1:28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</row>
    <row r="1790" s="11" customFormat="1" spans="1:28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</row>
    <row r="1791" s="11" customFormat="1" spans="1:28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</row>
    <row r="1792" s="11" customFormat="1" spans="1:28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</row>
    <row r="1793" s="11" customFormat="1" spans="1:28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</row>
    <row r="1794" s="11" customFormat="1" spans="1:28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</row>
    <row r="1795" s="11" customFormat="1" spans="1:28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</row>
    <row r="1796" s="11" customFormat="1" spans="1:28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</row>
    <row r="1797" s="11" customFormat="1" spans="1:28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</row>
    <row r="1798" s="11" customFormat="1" spans="1:28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</row>
    <row r="1799" s="11" customFormat="1" spans="1:28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</row>
    <row r="1800" s="11" customFormat="1" spans="1:28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</row>
    <row r="1801" s="11" customFormat="1" spans="1:28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</row>
    <row r="1802" s="11" customFormat="1" spans="1:28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</row>
    <row r="1803" s="11" customFormat="1" spans="1:28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</row>
    <row r="1804" s="11" customFormat="1" spans="1:28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</row>
    <row r="1805" s="11" customFormat="1" spans="1:28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</row>
    <row r="1806" s="11" customFormat="1" spans="1:28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</row>
    <row r="1807" s="11" customFormat="1" spans="1:28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</row>
    <row r="1808" s="11" customFormat="1" spans="1:28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</row>
    <row r="1809" s="11" customFormat="1" spans="1:28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</row>
    <row r="1810" s="11" customFormat="1" spans="1:28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</row>
    <row r="1811" s="11" customFormat="1" spans="1:28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</row>
    <row r="1812" s="11" customFormat="1" spans="1:28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</row>
    <row r="1813" s="11" customFormat="1" spans="1:28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</row>
    <row r="1814" s="11" customFormat="1" spans="1:28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</row>
    <row r="1815" s="11" customFormat="1" spans="1:28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</row>
    <row r="1816" s="11" customFormat="1" spans="1:28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</row>
    <row r="1817" s="11" customFormat="1" spans="1:28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</row>
    <row r="1818" s="11" customFormat="1" spans="1:28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</row>
    <row r="1819" s="11" customFormat="1" spans="1:28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</row>
    <row r="1820" s="11" customFormat="1" spans="1:28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</row>
    <row r="1821" s="11" customFormat="1" spans="1:28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</row>
    <row r="1822" s="11" customFormat="1" spans="1:28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</row>
    <row r="1823" s="11" customFormat="1" spans="1:28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</row>
    <row r="1824" s="11" customFormat="1" spans="1:28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</row>
    <row r="1825" s="11" customFormat="1" spans="1:28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</row>
    <row r="1826" s="11" customFormat="1" spans="1:28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</row>
    <row r="1827" s="11" customFormat="1" spans="1:28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</row>
    <row r="1828" s="11" customFormat="1" spans="1:28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</row>
    <row r="1829" s="11" customFormat="1" spans="1:28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</row>
    <row r="1830" s="11" customFormat="1" spans="1:28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</row>
    <row r="1831" s="11" customFormat="1" spans="1:28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</row>
    <row r="1832" s="11" customFormat="1" spans="1:28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</row>
    <row r="1833" s="11" customFormat="1" spans="1:28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</row>
    <row r="1834" s="11" customFormat="1" spans="1:28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</row>
    <row r="1835" s="11" customFormat="1" spans="1:28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</row>
    <row r="1836" s="11" customFormat="1" spans="1:28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</row>
    <row r="1837" s="11" customFormat="1" spans="1:28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</row>
    <row r="1838" s="11" customFormat="1" spans="1:28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</row>
    <row r="1839" s="11" customFormat="1" spans="1:28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</row>
    <row r="1840" s="11" customFormat="1" spans="1:28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</row>
    <row r="1841" s="11" customFormat="1" spans="1:28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</row>
    <row r="1842" s="11" customFormat="1" spans="1:28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</row>
    <row r="1843" s="11" customFormat="1" spans="1:28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</row>
    <row r="1844" s="11" customFormat="1" spans="1:28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</row>
    <row r="1845" s="11" customFormat="1" spans="1:28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</row>
    <row r="1846" s="11" customFormat="1" spans="1:28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</row>
    <row r="1847" s="11" customFormat="1" spans="1:28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</row>
    <row r="1848" s="11" customFormat="1" spans="1:28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</row>
    <row r="1849" s="11" customFormat="1" spans="1:28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</row>
    <row r="1850" s="11" customFormat="1" spans="1:28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</row>
    <row r="1851" s="11" customFormat="1" spans="1:28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</row>
    <row r="1852" s="11" customFormat="1" spans="1:28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</row>
    <row r="1853" s="11" customFormat="1" spans="1:28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</row>
    <row r="1854" s="11" customFormat="1" spans="1:28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</row>
    <row r="1855" s="11" customFormat="1" spans="1:28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</row>
    <row r="1856" s="11" customFormat="1" spans="1:28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</row>
    <row r="1857" s="11" customFormat="1" spans="1:28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</row>
    <row r="1858" s="11" customFormat="1" spans="1:28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</row>
    <row r="1859" s="11" customFormat="1" spans="1:28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</row>
    <row r="1860" s="11" customFormat="1" spans="1:28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</row>
    <row r="1861" s="11" customFormat="1" spans="1:28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</row>
    <row r="1862" s="11" customFormat="1" spans="1:28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</row>
    <row r="1863" s="11" customFormat="1" spans="1:28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</row>
    <row r="1864" s="11" customFormat="1" spans="1:28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</row>
    <row r="1865" s="11" customFormat="1" spans="1:28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</row>
    <row r="1866" s="11" customFormat="1" spans="1:28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</row>
    <row r="1867" s="11" customFormat="1" spans="1:28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</row>
    <row r="1868" s="11" customFormat="1" spans="1:28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</row>
    <row r="1869" s="11" customFormat="1" spans="1:28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</row>
    <row r="1870" s="11" customFormat="1" spans="1:28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</row>
    <row r="1871" s="11" customFormat="1" spans="1:28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</row>
    <row r="1872" s="11" customFormat="1" spans="1:28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</row>
    <row r="1873" s="11" customFormat="1" spans="1:28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</row>
    <row r="1874" s="11" customFormat="1" spans="1:28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</row>
    <row r="1875" s="11" customFormat="1" spans="1:28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</row>
    <row r="1876" s="11" customFormat="1" spans="1:28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</row>
    <row r="1877" s="11" customFormat="1" spans="1:28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</row>
    <row r="1878" s="11" customFormat="1" spans="1:28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</row>
    <row r="1879" s="11" customFormat="1" spans="1:28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</row>
    <row r="1880" s="11" customFormat="1" spans="1:28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</row>
    <row r="1881" s="11" customFormat="1" spans="1:28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</row>
    <row r="1882" s="11" customFormat="1" spans="1:28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</row>
    <row r="1883" s="11" customFormat="1" spans="1:28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</row>
    <row r="1884" s="11" customFormat="1" spans="1:28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</row>
    <row r="1885" s="11" customFormat="1" spans="1:28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</row>
    <row r="1886" s="11" customFormat="1" spans="1:28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</row>
    <row r="1887" s="11" customFormat="1" spans="1:28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</row>
    <row r="1888" s="11" customFormat="1" spans="1:28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</row>
    <row r="1889" s="11" customFormat="1" spans="1:28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</row>
    <row r="1890" s="11" customFormat="1" spans="1:28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</row>
    <row r="1891" s="11" customFormat="1" spans="1:28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</row>
    <row r="1892" s="11" customFormat="1" spans="1:28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</row>
    <row r="1893" s="11" customFormat="1" spans="1:28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</row>
    <row r="1894" s="11" customFormat="1" spans="1:28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</row>
    <row r="1895" s="11" customFormat="1" spans="1:28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</row>
    <row r="1896" s="11" customFormat="1" spans="1:28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</row>
    <row r="1897" s="11" customFormat="1" spans="1:28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</row>
    <row r="1898" s="11" customFormat="1" spans="1:28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</row>
    <row r="1899" s="11" customFormat="1" spans="1:28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</row>
    <row r="1900" s="11" customFormat="1" spans="1:28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</row>
    <row r="1901" s="11" customFormat="1" spans="1:28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</row>
    <row r="1902" s="11" customFormat="1" spans="1:28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</row>
    <row r="1903" s="11" customFormat="1" spans="1:28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</row>
    <row r="1904" s="11" customFormat="1" spans="1:28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</row>
    <row r="1905" s="11" customFormat="1" spans="1:28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</row>
    <row r="1906" s="11" customFormat="1" spans="1:28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</row>
    <row r="1907" s="11" customFormat="1" spans="1:28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</row>
    <row r="1908" s="11" customFormat="1" spans="1:28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</row>
    <row r="1909" s="11" customFormat="1" spans="1:28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</row>
    <row r="1910" s="11" customFormat="1" spans="1:28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</row>
    <row r="1911" s="11" customFormat="1" spans="1:28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</row>
    <row r="1912" s="11" customFormat="1" spans="1:28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</row>
    <row r="1913" s="11" customFormat="1" spans="1:28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</row>
    <row r="1914" s="11" customFormat="1" spans="1:28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</row>
    <row r="1915" s="11" customFormat="1" spans="1:28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</row>
    <row r="1916" s="11" customFormat="1" spans="1:28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</row>
    <row r="1917" s="11" customFormat="1" spans="1:28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</row>
    <row r="1918" s="11" customFormat="1" spans="1:28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</row>
    <row r="1919" s="11" customFormat="1" spans="1:28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</row>
    <row r="1920" s="11" customFormat="1" spans="1:28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</row>
    <row r="1921" s="11" customFormat="1" spans="1:28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</row>
    <row r="1922" s="11" customFormat="1" spans="1:28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</row>
    <row r="1923" s="11" customFormat="1" spans="1:28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</row>
    <row r="1924" s="11" customFormat="1" spans="1:28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</row>
    <row r="1925" s="11" customFormat="1" spans="1:28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</row>
    <row r="1926" s="11" customFormat="1" spans="1:28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</row>
    <row r="1927" s="11" customFormat="1" spans="1:28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</row>
    <row r="1928" s="11" customFormat="1" spans="1:28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</row>
    <row r="1929" s="11" customFormat="1" spans="1:28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</row>
    <row r="1930" s="11" customFormat="1" spans="1:28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</row>
    <row r="1931" s="11" customFormat="1" spans="1:28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</row>
    <row r="1932" s="11" customFormat="1" spans="1:28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</row>
    <row r="1933" s="11" customFormat="1" spans="1:28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</row>
    <row r="1934" s="11" customFormat="1" spans="1:28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</row>
    <row r="1935" s="11" customFormat="1" spans="1:28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</row>
    <row r="1936" s="11" customFormat="1" spans="1:28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</row>
    <row r="1937" s="11" customFormat="1" spans="1:28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</row>
    <row r="1938" s="11" customFormat="1" spans="1:28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</row>
    <row r="1939" s="11" customFormat="1" spans="1:28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</row>
    <row r="1940" s="11" customFormat="1" spans="1:28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</row>
    <row r="1941" s="11" customFormat="1" spans="1:28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</row>
    <row r="1942" s="11" customFormat="1" spans="1:28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</row>
    <row r="1943" s="11" customFormat="1" spans="1:28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</row>
    <row r="1944" s="11" customFormat="1" spans="1:28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</row>
    <row r="1945" s="11" customFormat="1" spans="1:28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</row>
    <row r="1946" s="11" customFormat="1" spans="1:28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</row>
    <row r="1947" s="11" customFormat="1" spans="1:28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</row>
    <row r="1948" s="11" customFormat="1" spans="1:28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</row>
    <row r="1949" s="11" customFormat="1" spans="1:28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</row>
    <row r="1950" s="11" customFormat="1" spans="1:28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</row>
    <row r="1951" s="11" customFormat="1" spans="1:28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</row>
    <row r="1952" s="11" customFormat="1" spans="1:28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</row>
    <row r="1953" s="11" customFormat="1" spans="1:28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</row>
    <row r="1954" s="11" customFormat="1" spans="1:28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</row>
    <row r="1955" s="11" customFormat="1" spans="1:28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</row>
    <row r="1956" s="11" customFormat="1" spans="1:28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</row>
    <row r="1957" s="11" customFormat="1" spans="1:28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</row>
    <row r="1958" s="11" customFormat="1" spans="1:28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</row>
    <row r="1959" s="11" customFormat="1" spans="1:28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</row>
    <row r="1960" s="11" customFormat="1" spans="1:28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</row>
    <row r="1961" s="11" customFormat="1" spans="1:28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</row>
    <row r="1962" s="11" customFormat="1" spans="1:28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</row>
    <row r="1963" s="11" customFormat="1" spans="1:28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</row>
    <row r="1964" s="11" customFormat="1" spans="1:28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</row>
    <row r="1965" s="11" customFormat="1" spans="1:28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</row>
    <row r="1966" s="11" customFormat="1" spans="1:28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</row>
    <row r="1967" s="11" customFormat="1" spans="1:28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</row>
    <row r="1968" s="11" customFormat="1" spans="1:28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</row>
    <row r="1969" s="11" customFormat="1" spans="1:28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</row>
    <row r="1970" s="11" customFormat="1" spans="1:28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</row>
    <row r="1971" s="11" customFormat="1" spans="1:28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</row>
    <row r="1972" s="11" customFormat="1" spans="1:28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</row>
    <row r="1973" s="11" customFormat="1" spans="1:28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</row>
    <row r="1974" s="11" customFormat="1" spans="1:28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</row>
    <row r="1975" s="11" customFormat="1" spans="1:28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</row>
    <row r="1976" s="11" customFormat="1" spans="1:28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</row>
    <row r="1977" s="11" customFormat="1" spans="1:28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</row>
    <row r="1978" s="11" customFormat="1" spans="1:28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</row>
    <row r="1979" s="11" customFormat="1" spans="1:28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</row>
    <row r="1980" s="11" customFormat="1" spans="1:28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</row>
    <row r="1981" s="11" customFormat="1" spans="1:28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</row>
    <row r="1982" s="11" customFormat="1" spans="1:28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</row>
    <row r="1983" s="11" customFormat="1" spans="1:28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</row>
    <row r="1984" s="11" customFormat="1" spans="1:28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</row>
    <row r="1985" s="11" customFormat="1" spans="1:28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</row>
    <row r="1986" s="11" customFormat="1" spans="1:28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</row>
    <row r="1987" s="11" customFormat="1" spans="1:28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</row>
    <row r="1988" s="11" customFormat="1" spans="1:28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</row>
    <row r="1989" s="11" customFormat="1" spans="1:28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</row>
    <row r="1990" s="11" customFormat="1" spans="1:28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</row>
    <row r="1991" s="11" customFormat="1" spans="1:28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</row>
    <row r="1992" s="11" customFormat="1" spans="1:28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</row>
    <row r="1993" s="11" customFormat="1" spans="1:28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</row>
    <row r="1994" s="11" customFormat="1" spans="1:28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</row>
    <row r="1995" s="11" customFormat="1" spans="1:28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</row>
    <row r="1996" s="11" customFormat="1" spans="1:28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</row>
    <row r="1997" s="11" customFormat="1" spans="1:28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</row>
    <row r="1998" s="11" customFormat="1" spans="1:28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</row>
    <row r="1999" s="11" customFormat="1" spans="1:28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</row>
    <row r="2000" s="11" customFormat="1" spans="1:28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</row>
    <row r="2001" s="11" customFormat="1" spans="1:28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</row>
    <row r="2002" s="11" customFormat="1" spans="1:28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</row>
    <row r="2003" s="11" customFormat="1" spans="1:28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</row>
    <row r="2004" s="11" customFormat="1" spans="1:28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</row>
    <row r="2005" s="11" customFormat="1" spans="1:28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</row>
    <row r="2006" s="11" customFormat="1" spans="1:28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</row>
    <row r="2007" s="11" customFormat="1" spans="1:28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</row>
    <row r="2008" s="11" customFormat="1" spans="1:28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</row>
    <row r="2009" s="11" customFormat="1" spans="1:28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</row>
    <row r="2010" s="11" customFormat="1" spans="1:28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</row>
    <row r="2011" s="11" customFormat="1" spans="1:28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</row>
    <row r="2012" s="11" customFormat="1" spans="1:28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</row>
    <row r="2013" s="11" customFormat="1" spans="1:28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</row>
    <row r="2014" s="11" customFormat="1" spans="1:28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</row>
    <row r="2015" s="11" customFormat="1" spans="1:28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</row>
    <row r="2016" s="11" customFormat="1" spans="1:28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</row>
    <row r="2017" s="11" customFormat="1" spans="1:28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</row>
    <row r="2018" s="11" customFormat="1" spans="1:28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</row>
    <row r="2019" s="11" customFormat="1" spans="1:28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</row>
    <row r="2020" s="11" customFormat="1" spans="1:28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</row>
    <row r="2021" s="11" customFormat="1" spans="1:28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</row>
    <row r="2022" s="11" customFormat="1" spans="1:28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</row>
    <row r="2023" s="11" customFormat="1" spans="1:28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</row>
    <row r="2024" s="11" customFormat="1" spans="1:28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</row>
    <row r="2025" s="11" customFormat="1" spans="1:28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</row>
    <row r="2026" s="11" customFormat="1" spans="1:28">
      <c r="A2026" s="13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</row>
    <row r="2027" s="11" customFormat="1" spans="1:28">
      <c r="A2027" s="13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</row>
    <row r="2028" s="11" customFormat="1" spans="1:28">
      <c r="A2028" s="13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</row>
    <row r="2029" s="11" customFormat="1" spans="1:28">
      <c r="A2029" s="13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</row>
    <row r="2030" s="11" customFormat="1" spans="1:28">
      <c r="A2030" s="13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</row>
    <row r="2031" s="11" customFormat="1" spans="1:28">
      <c r="A2031" s="13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</row>
    <row r="2032" s="11" customFormat="1" spans="1:28">
      <c r="A2032" s="13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</row>
    <row r="2033" s="11" customFormat="1" spans="1:28">
      <c r="A2033" s="13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</row>
    <row r="2034" s="11" customFormat="1" spans="1:28">
      <c r="A2034" s="13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</row>
    <row r="2035" s="11" customFormat="1" spans="1:28">
      <c r="A2035" s="13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</row>
    <row r="2036" s="11" customFormat="1" spans="1:28">
      <c r="A2036" s="13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</row>
    <row r="2037" s="11" customFormat="1" spans="1:28">
      <c r="A2037" s="13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</row>
    <row r="2038" s="11" customFormat="1" spans="1:28">
      <c r="A2038" s="13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</row>
    <row r="2039" s="11" customFormat="1" spans="1:28">
      <c r="A2039" s="13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</row>
    <row r="2040" s="11" customFormat="1" spans="1:28">
      <c r="A2040" s="13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</row>
    <row r="2041" s="11" customFormat="1" spans="1:28">
      <c r="A2041" s="13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</row>
    <row r="2042" s="11" customFormat="1" spans="1:28">
      <c r="A2042" s="13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</row>
    <row r="2043" s="11" customFormat="1" spans="1:28">
      <c r="A2043" s="13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</row>
    <row r="2044" s="11" customFormat="1" spans="1:28">
      <c r="A2044" s="13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</row>
    <row r="2045" s="11" customFormat="1" spans="1:28">
      <c r="A2045" s="13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</row>
    <row r="2046" s="11" customFormat="1" spans="1:28">
      <c r="A2046" s="13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</row>
    <row r="2047" s="11" customFormat="1" spans="1:28">
      <c r="A2047" s="13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</row>
    <row r="2048" s="11" customFormat="1" spans="1:28">
      <c r="A2048" s="13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</row>
    <row r="2049" s="11" customFormat="1" spans="1:28">
      <c r="A2049" s="13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</row>
    <row r="2050" s="11" customFormat="1" spans="1:28">
      <c r="A2050" s="13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</row>
    <row r="2051" s="11" customFormat="1" spans="1:28">
      <c r="A2051" s="13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</row>
    <row r="2052" s="11" customFormat="1" spans="1:28">
      <c r="A2052" s="13"/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</row>
    <row r="2053" s="11" customFormat="1" spans="1:28">
      <c r="A2053" s="13"/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</row>
    <row r="2054" s="11" customFormat="1" spans="1:28">
      <c r="A2054" s="13"/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</row>
    <row r="2055" s="11" customFormat="1" spans="1:28">
      <c r="A2055" s="13"/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</row>
    <row r="2056" s="11" customFormat="1" spans="1:28">
      <c r="A2056" s="13"/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</row>
    <row r="2057" s="11" customFormat="1" spans="1:28">
      <c r="A2057" s="13"/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</row>
    <row r="2058" s="11" customFormat="1" spans="1:28">
      <c r="A2058" s="13"/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</row>
    <row r="2059" s="11" customFormat="1" spans="1:28">
      <c r="A2059" s="13"/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</row>
    <row r="2060" s="11" customFormat="1" spans="1:28">
      <c r="A2060" s="13"/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</row>
    <row r="2061" s="11" customFormat="1" spans="1:28">
      <c r="A2061" s="13"/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</row>
    <row r="2062" s="11" customFormat="1" spans="1:28">
      <c r="A2062" s="13"/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</row>
    <row r="2063" s="11" customFormat="1" spans="1:28">
      <c r="A2063" s="13"/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</row>
    <row r="2064" s="11" customFormat="1" spans="1:28">
      <c r="A2064" s="13"/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</row>
    <row r="2065" s="11" customFormat="1" spans="1:28">
      <c r="A2065" s="13"/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</row>
    <row r="2066" s="11" customFormat="1" spans="1:28">
      <c r="A2066" s="13"/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</row>
    <row r="2067" s="11" customFormat="1" spans="1:28">
      <c r="A2067" s="13"/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</row>
    <row r="2068" s="11" customFormat="1" spans="1:28">
      <c r="A2068" s="13"/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</row>
    <row r="2069" s="11" customFormat="1" spans="1:28">
      <c r="A2069" s="13"/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</row>
    <row r="2070" s="11" customFormat="1" spans="1:28">
      <c r="A2070" s="13"/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</row>
    <row r="2071" s="11" customFormat="1" spans="1:28">
      <c r="A2071" s="13"/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</row>
    <row r="2072" s="11" customFormat="1" spans="1:28">
      <c r="A2072" s="13"/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</row>
    <row r="2073" s="11" customFormat="1" spans="1:28">
      <c r="A2073" s="13"/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</row>
    <row r="2074" s="11" customFormat="1" spans="1:28">
      <c r="A2074" s="13"/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</row>
    <row r="2075" s="11" customFormat="1" spans="1:28">
      <c r="A2075" s="13"/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</row>
    <row r="2076" s="11" customFormat="1" spans="1:28">
      <c r="A2076" s="13"/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</row>
    <row r="2077" s="11" customFormat="1" spans="1:28">
      <c r="A2077" s="13"/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</row>
    <row r="2078" s="11" customFormat="1" spans="1:28">
      <c r="A2078" s="13"/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</row>
    <row r="2079" s="11" customFormat="1" spans="1:28">
      <c r="A2079" s="13"/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</row>
    <row r="2080" s="11" customFormat="1" spans="1:28">
      <c r="A2080" s="13"/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</row>
    <row r="2081" s="11" customFormat="1" spans="1:28">
      <c r="A2081" s="13"/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</row>
    <row r="2082" s="11" customFormat="1" spans="1:28">
      <c r="A2082" s="13"/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</row>
    <row r="2083" s="11" customFormat="1" spans="1:28">
      <c r="A2083" s="13"/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</row>
    <row r="2084" s="11" customFormat="1" spans="1:28">
      <c r="A2084" s="13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</row>
    <row r="2085" s="11" customFormat="1" spans="1:28">
      <c r="A2085" s="13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</row>
    <row r="2086" s="11" customFormat="1" spans="1:28">
      <c r="A2086" s="13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</row>
    <row r="2087" s="11" customFormat="1" spans="1:28">
      <c r="A2087" s="13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</row>
    <row r="2088" s="11" customFormat="1" spans="1:28">
      <c r="A2088" s="13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</row>
    <row r="2089" s="11" customFormat="1" spans="1:28">
      <c r="A2089" s="13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</row>
    <row r="2090" s="11" customFormat="1" spans="1:28">
      <c r="A2090" s="13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</row>
    <row r="2091" s="11" customFormat="1" spans="1:28">
      <c r="A2091" s="13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</row>
    <row r="2092" s="11" customFormat="1" spans="1:28">
      <c r="A2092" s="13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</row>
    <row r="2093" s="11" customFormat="1" spans="1:28">
      <c r="A2093" s="13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</row>
    <row r="2094" s="11" customFormat="1" spans="1:28">
      <c r="A2094" s="13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</row>
    <row r="2095" s="11" customFormat="1" spans="1:28">
      <c r="A2095" s="13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</row>
    <row r="2096" s="11" customFormat="1" spans="1:28">
      <c r="A2096" s="13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</row>
    <row r="2097" s="11" customFormat="1" spans="1:28">
      <c r="A2097" s="13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</row>
    <row r="2098" s="11" customFormat="1" spans="1:28">
      <c r="A2098" s="13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</row>
    <row r="2099" s="11" customFormat="1" spans="1:28">
      <c r="A2099" s="13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</row>
    <row r="2100" s="11" customFormat="1" spans="1:28">
      <c r="A2100" s="13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</row>
    <row r="2101" s="11" customFormat="1" spans="1:28">
      <c r="A2101" s="13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</row>
    <row r="2102" s="11" customFormat="1" spans="1:28">
      <c r="A2102" s="13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</row>
    <row r="2103" s="11" customFormat="1" spans="1:28">
      <c r="A2103" s="13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</row>
    <row r="2104" s="11" customFormat="1" spans="1:28">
      <c r="A2104" s="13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</row>
    <row r="2105" s="11" customFormat="1" spans="1:28">
      <c r="A2105" s="13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</row>
    <row r="2106" s="11" customFormat="1" spans="1:28">
      <c r="A2106" s="13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</row>
    <row r="2107" s="11" customFormat="1" spans="1:28">
      <c r="A2107" s="13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</row>
    <row r="2108" s="11" customFormat="1" spans="1:28">
      <c r="A2108" s="13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</row>
    <row r="2109" s="11" customFormat="1" spans="1:28">
      <c r="A2109" s="13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</row>
    <row r="2110" s="11" customFormat="1" spans="1:28">
      <c r="A2110" s="13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</row>
    <row r="2111" s="11" customFormat="1" spans="1:28">
      <c r="A2111" s="13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</row>
    <row r="2112" s="11" customFormat="1" spans="1:28">
      <c r="A2112" s="13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</row>
    <row r="2113" s="11" customFormat="1" spans="1:28">
      <c r="A2113" s="13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</row>
    <row r="2114" s="11" customFormat="1" spans="1:28">
      <c r="A2114" s="13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</row>
    <row r="2115" s="11" customFormat="1" spans="1:28">
      <c r="A2115" s="13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</row>
    <row r="2116" s="11" customFormat="1" spans="1:28">
      <c r="A2116" s="13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</row>
    <row r="2117" s="11" customFormat="1" spans="1:28">
      <c r="A2117" s="13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</row>
    <row r="2118" s="11" customFormat="1" spans="1:28">
      <c r="A2118" s="13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</row>
    <row r="2119" s="11" customFormat="1" spans="1:28">
      <c r="A2119" s="13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</row>
    <row r="2120" s="11" customFormat="1" spans="1:28">
      <c r="A2120" s="13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</row>
    <row r="2121" s="11" customFormat="1" spans="1:28">
      <c r="A2121" s="13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</row>
    <row r="2122" s="11" customFormat="1" spans="1:28">
      <c r="A2122" s="13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</row>
    <row r="2123" s="11" customFormat="1" spans="1:28">
      <c r="A2123" s="13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</row>
    <row r="2124" s="11" customFormat="1" spans="1:28">
      <c r="A2124" s="13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</row>
    <row r="2125" s="11" customFormat="1" spans="1:28">
      <c r="A2125" s="13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</row>
    <row r="2126" s="11" customFormat="1" spans="1:28">
      <c r="A2126" s="13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</row>
    <row r="2127" s="11" customFormat="1" spans="1:28">
      <c r="A2127" s="13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</row>
    <row r="2128" s="11" customFormat="1" spans="1:28">
      <c r="A2128" s="13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</row>
    <row r="2129" s="11" customFormat="1" spans="1:28">
      <c r="A2129" s="13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</row>
    <row r="2130" s="11" customFormat="1" spans="1:28">
      <c r="A2130" s="13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</row>
    <row r="2131" s="11" customFormat="1" spans="1:28">
      <c r="A2131" s="13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</row>
    <row r="2132" s="11" customFormat="1" spans="1:28">
      <c r="A2132" s="13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</row>
    <row r="2133" s="11" customFormat="1" spans="1:28">
      <c r="A2133" s="13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</row>
    <row r="2134" s="11" customFormat="1" spans="1:28">
      <c r="A2134" s="13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</row>
    <row r="2135" s="11" customFormat="1" spans="1:28">
      <c r="A2135" s="13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</row>
    <row r="2136" s="11" customFormat="1" spans="1:28">
      <c r="A2136" s="13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</row>
    <row r="2137" s="11" customFormat="1" spans="1:28">
      <c r="A2137" s="13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</row>
    <row r="2138" s="11" customFormat="1" spans="1:28">
      <c r="A2138" s="13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</row>
    <row r="2139" s="11" customFormat="1" spans="1:28">
      <c r="A2139" s="13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</row>
    <row r="2140" s="11" customFormat="1" spans="1:28">
      <c r="A2140" s="13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</row>
    <row r="2141" s="11" customFormat="1" spans="1:28">
      <c r="A2141" s="13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</row>
    <row r="2142" s="11" customFormat="1" spans="1:28">
      <c r="A2142" s="13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</row>
    <row r="2143" s="11" customFormat="1" spans="1:28">
      <c r="A2143" s="13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</row>
    <row r="2144" s="11" customFormat="1" spans="1:28">
      <c r="A2144" s="13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</row>
    <row r="2145" s="11" customFormat="1" spans="1:28">
      <c r="A2145" s="13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</row>
    <row r="2146" s="11" customFormat="1" spans="1:28">
      <c r="A2146" s="13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</row>
    <row r="2147" s="11" customFormat="1" spans="1:28">
      <c r="A2147" s="13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</row>
    <row r="2148" s="11" customFormat="1" spans="1:28">
      <c r="A2148" s="13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</row>
    <row r="2149" s="11" customFormat="1" spans="1:28">
      <c r="A2149" s="13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</row>
    <row r="2150" s="11" customFormat="1" spans="1:28">
      <c r="A2150" s="13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</row>
    <row r="2151" s="11" customFormat="1" spans="1:28">
      <c r="A2151" s="13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</row>
    <row r="2152" s="11" customFormat="1" spans="1:28">
      <c r="A2152" s="13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</row>
    <row r="2153" s="11" customFormat="1" spans="1:28">
      <c r="A2153" s="13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</row>
    <row r="2154" s="11" customFormat="1" spans="1:28">
      <c r="A2154" s="13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</row>
    <row r="2155" s="11" customFormat="1" spans="1:28">
      <c r="A2155" s="13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</row>
    <row r="2156" s="11" customFormat="1" spans="1:28">
      <c r="A2156" s="13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</row>
    <row r="2157" s="11" customFormat="1" spans="1:28">
      <c r="A2157" s="13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</row>
    <row r="2158" s="11" customFormat="1" spans="1:28">
      <c r="A2158" s="13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</row>
    <row r="2159" s="11" customFormat="1" spans="1:28">
      <c r="A2159" s="13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</row>
    <row r="2160" s="11" customFormat="1" spans="1:28">
      <c r="A2160" s="13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</row>
    <row r="2161" s="11" customFormat="1" spans="1:28">
      <c r="A2161" s="13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</row>
    <row r="2162" s="11" customFormat="1" spans="1:28">
      <c r="A2162" s="13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</row>
    <row r="2163" s="11" customFormat="1" spans="1:28">
      <c r="A2163" s="13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</row>
    <row r="2164" s="11" customFormat="1" spans="1:28">
      <c r="A2164" s="13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</row>
    <row r="2165" s="11" customFormat="1" spans="1:28">
      <c r="A2165" s="13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</row>
    <row r="2166" s="11" customFormat="1" spans="1:28">
      <c r="A2166" s="13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</row>
    <row r="2167" s="11" customFormat="1" spans="1:28">
      <c r="A2167" s="13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</row>
    <row r="2168" s="11" customFormat="1" spans="1:28">
      <c r="A2168" s="13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</row>
    <row r="2169" s="11" customFormat="1" spans="1:28">
      <c r="A2169" s="13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</row>
    <row r="2170" s="11" customFormat="1" spans="1:28">
      <c r="A2170" s="13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</row>
    <row r="2171" s="11" customFormat="1" spans="1:28">
      <c r="A2171" s="13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</row>
    <row r="2172" s="11" customFormat="1" spans="1:28">
      <c r="A2172" s="13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</row>
    <row r="2173" s="11" customFormat="1" spans="1:28">
      <c r="A2173" s="13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</row>
    <row r="2174" s="11" customFormat="1" spans="1:28">
      <c r="A2174" s="13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</row>
    <row r="2175" s="11" customFormat="1" spans="1:28">
      <c r="A2175" s="13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</row>
    <row r="2176" s="11" customFormat="1" spans="1:28">
      <c r="A2176" s="13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</row>
    <row r="2177" s="11" customFormat="1" spans="1:28">
      <c r="A2177" s="13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</row>
    <row r="2178" s="11" customFormat="1" spans="1:28">
      <c r="A2178" s="13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</row>
    <row r="2179" s="11" customFormat="1" spans="1:28">
      <c r="A2179" s="13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</row>
    <row r="2180" s="11" customFormat="1" spans="1:28">
      <c r="A2180" s="13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</row>
    <row r="2181" s="11" customFormat="1" spans="1:28">
      <c r="A2181" s="13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</row>
    <row r="2182" s="11" customFormat="1" spans="1:28">
      <c r="A2182" s="13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</row>
    <row r="2183" s="11" customFormat="1" spans="1:28">
      <c r="A2183" s="13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</row>
    <row r="2184" s="11" customFormat="1" spans="1:28">
      <c r="A2184" s="13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</row>
    <row r="2185" s="11" customFormat="1" spans="1:28">
      <c r="A2185" s="13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</row>
    <row r="2186" s="11" customFormat="1" spans="1:28">
      <c r="A2186" s="13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</row>
    <row r="2187" s="11" customFormat="1" spans="1:28">
      <c r="A2187" s="13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</row>
    <row r="2188" s="11" customFormat="1" spans="1:28">
      <c r="A2188" s="13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</row>
    <row r="2189" s="11" customFormat="1" spans="1:28">
      <c r="A2189" s="13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</row>
    <row r="2190" s="11" customFormat="1" spans="1:28">
      <c r="A2190" s="13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</row>
    <row r="2191" s="11" customFormat="1" spans="1:28">
      <c r="A2191" s="13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</row>
    <row r="2192" s="11" customFormat="1" spans="1:28">
      <c r="A2192" s="13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</row>
    <row r="2193" s="11" customFormat="1" spans="1:28">
      <c r="A2193" s="13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</row>
    <row r="2194" s="11" customFormat="1" spans="1:28">
      <c r="A2194" s="13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</row>
    <row r="2195" s="11" customFormat="1" spans="1:28">
      <c r="A2195" s="13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</row>
    <row r="2196" s="11" customFormat="1" spans="1:28">
      <c r="A2196" s="13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</row>
    <row r="2197" s="11" customFormat="1" spans="1:28">
      <c r="A2197" s="13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</row>
    <row r="2198" s="11" customFormat="1" spans="1:28">
      <c r="A2198" s="13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</row>
    <row r="2199" s="11" customFormat="1" spans="1:28">
      <c r="A2199" s="13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</row>
    <row r="2200" s="11" customFormat="1" spans="1:28">
      <c r="A2200" s="13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</row>
    <row r="2201" s="11" customFormat="1" spans="1:28">
      <c r="A2201" s="13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</row>
    <row r="2202" s="11" customFormat="1" spans="1:28">
      <c r="A2202" s="13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</row>
    <row r="2203" s="11" customFormat="1" spans="1:28">
      <c r="A2203" s="13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</row>
    <row r="2204" s="11" customFormat="1" spans="1:28">
      <c r="A2204" s="13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</row>
    <row r="2205" s="11" customFormat="1" spans="1:28">
      <c r="A2205" s="13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</row>
    <row r="2206" s="11" customFormat="1" spans="1:28">
      <c r="A2206" s="13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</row>
    <row r="2207" s="11" customFormat="1" spans="1:28">
      <c r="A2207" s="13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</row>
    <row r="2208" s="11" customFormat="1" spans="1:28">
      <c r="A2208" s="13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</row>
    <row r="2209" s="11" customFormat="1" spans="1:28">
      <c r="A2209" s="13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</row>
    <row r="2210" s="11" customFormat="1" spans="1:28">
      <c r="A2210" s="13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</row>
    <row r="2211" s="11" customFormat="1" spans="1:28">
      <c r="A2211" s="13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</row>
    <row r="2212" s="11" customFormat="1" spans="1:28">
      <c r="A2212" s="13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</row>
    <row r="2213" s="11" customFormat="1" spans="1:28">
      <c r="A2213" s="13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</row>
    <row r="2214" s="11" customFormat="1" spans="1:28">
      <c r="A2214" s="13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</row>
    <row r="2215" s="11" customFormat="1" spans="1:28">
      <c r="A2215" s="13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</row>
    <row r="2216" s="11" customFormat="1" spans="1:28">
      <c r="A2216" s="13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</row>
    <row r="2217" s="11" customFormat="1" spans="1:28">
      <c r="A2217" s="13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</row>
    <row r="2218" s="11" customFormat="1" spans="1:28">
      <c r="A2218" s="13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</row>
    <row r="2219" s="11" customFormat="1" spans="1:28">
      <c r="A2219" s="13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</row>
    <row r="2220" s="11" customFormat="1" spans="1:28">
      <c r="A2220" s="13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</row>
    <row r="2221" s="11" customFormat="1" spans="1:28">
      <c r="A2221" s="13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</row>
    <row r="2222" s="11" customFormat="1" spans="1:28">
      <c r="A2222" s="13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</row>
    <row r="2223" s="11" customFormat="1" spans="1:28">
      <c r="A2223" s="13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</row>
    <row r="2224" s="11" customFormat="1" spans="1:28">
      <c r="A2224" s="13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</row>
    <row r="2225" s="11" customFormat="1" spans="1:28">
      <c r="A2225" s="13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</row>
    <row r="2226" s="11" customFormat="1" spans="1:28">
      <c r="A2226" s="13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</row>
    <row r="2227" s="11" customFormat="1" spans="1:28">
      <c r="A2227" s="13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</row>
    <row r="2228" s="11" customFormat="1" spans="1:28">
      <c r="A2228" s="13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</row>
    <row r="2229" s="11" customFormat="1" spans="1:28">
      <c r="A2229" s="13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</row>
    <row r="2230" s="11" customFormat="1" spans="1:28">
      <c r="A2230" s="13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</row>
    <row r="2231" s="11" customFormat="1" spans="1:28">
      <c r="A2231" s="13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</row>
    <row r="2232" s="11" customFormat="1" spans="1:28">
      <c r="A2232" s="13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</row>
    <row r="2233" s="11" customFormat="1" spans="1:28">
      <c r="A2233" s="13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</row>
    <row r="2234" s="11" customFormat="1" spans="1:28">
      <c r="A2234" s="13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</row>
    <row r="2235" s="11" customFormat="1" spans="1:28">
      <c r="A2235" s="13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</row>
    <row r="2236" s="11" customFormat="1" spans="1:28">
      <c r="A2236" s="13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</row>
    <row r="2237" s="11" customFormat="1" spans="1:28">
      <c r="A2237" s="13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</row>
    <row r="2238" s="11" customFormat="1" spans="1:28">
      <c r="A2238" s="13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</row>
    <row r="2239" s="11" customFormat="1" spans="1:28">
      <c r="A2239" s="13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</row>
    <row r="2240" s="11" customFormat="1" spans="1:28">
      <c r="A2240" s="13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</row>
    <row r="2241" s="11" customFormat="1" spans="1:28">
      <c r="A2241" s="13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</row>
    <row r="2242" s="11" customFormat="1" spans="1:28">
      <c r="A2242" s="13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</row>
    <row r="2243" s="11" customFormat="1" spans="1:28">
      <c r="A2243" s="13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</row>
    <row r="2244" s="11" customFormat="1" spans="1:28">
      <c r="A2244" s="13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</row>
    <row r="2245" s="11" customFormat="1" spans="1:28">
      <c r="A2245" s="13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</row>
    <row r="2246" s="11" customFormat="1" spans="1:28">
      <c r="A2246" s="13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</row>
    <row r="2247" s="11" customFormat="1" spans="1:28">
      <c r="A2247" s="13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</row>
    <row r="2248" s="11" customFormat="1" spans="1:28">
      <c r="A2248" s="13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</row>
    <row r="2249" s="11" customFormat="1" spans="1:28">
      <c r="A2249" s="13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</row>
    <row r="2250" s="11" customFormat="1" spans="1:28">
      <c r="A2250" s="13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</row>
    <row r="2251" s="11" customFormat="1" spans="1:28">
      <c r="A2251" s="13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</row>
    <row r="2252" s="11" customFormat="1" spans="1:28">
      <c r="A2252" s="13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</row>
    <row r="2253" s="11" customFormat="1" spans="1:28">
      <c r="A2253" s="13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</row>
    <row r="2254" s="11" customFormat="1" spans="1:28">
      <c r="A2254" s="13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</row>
    <row r="2255" s="11" customFormat="1" spans="1:28">
      <c r="A2255" s="13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</row>
    <row r="2256" s="11" customFormat="1" spans="1:28">
      <c r="A2256" s="13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</row>
    <row r="2257" s="11" customFormat="1" spans="1:28">
      <c r="A2257" s="13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</row>
    <row r="2258" s="11" customFormat="1" spans="1:28">
      <c r="A2258" s="13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</row>
    <row r="2259" s="11" customFormat="1" spans="1:28">
      <c r="A2259" s="13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</row>
    <row r="2260" s="11" customFormat="1" spans="1:28">
      <c r="A2260" s="13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</row>
    <row r="2261" s="11" customFormat="1" spans="1:28">
      <c r="A2261" s="13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</row>
    <row r="2262" s="11" customFormat="1" spans="1:28">
      <c r="A2262" s="13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</row>
    <row r="2263" s="11" customFormat="1" spans="1:28">
      <c r="A2263" s="13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</row>
    <row r="2264" s="11" customFormat="1" spans="1:28">
      <c r="A2264" s="13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</row>
    <row r="2265" s="11" customFormat="1" spans="1:28">
      <c r="A2265" s="13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</row>
    <row r="2266" s="11" customFormat="1" spans="1:28">
      <c r="A2266" s="13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</row>
    <row r="2267" s="11" customFormat="1" spans="1:28">
      <c r="A2267" s="13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</row>
    <row r="2268" s="11" customFormat="1" spans="1:28">
      <c r="A2268" s="13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</row>
    <row r="2269" s="11" customFormat="1" spans="1:28">
      <c r="A2269" s="13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</row>
    <row r="2270" s="11" customFormat="1" spans="1:28">
      <c r="A2270" s="13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</row>
    <row r="2271" s="11" customFormat="1" spans="1:28">
      <c r="A2271" s="13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</row>
    <row r="2272" s="11" customFormat="1" spans="1:28">
      <c r="A2272" s="13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</row>
    <row r="2273" s="11" customFormat="1" spans="1:28">
      <c r="A2273" s="13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</row>
    <row r="2274" s="11" customFormat="1" spans="1:28">
      <c r="A2274" s="13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</row>
    <row r="2275" s="11" customFormat="1" spans="1:28">
      <c r="A2275" s="13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</row>
    <row r="2276" s="11" customFormat="1" spans="1:28">
      <c r="A2276" s="13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</row>
    <row r="2277" s="11" customFormat="1" spans="1:28">
      <c r="A2277" s="13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</row>
    <row r="2278" s="11" customFormat="1" spans="1:28">
      <c r="A2278" s="13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</row>
    <row r="2279" s="11" customFormat="1" spans="1:28">
      <c r="A2279" s="13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</row>
    <row r="2280" s="11" customFormat="1" spans="1:28">
      <c r="A2280" s="13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</row>
    <row r="2281" s="11" customFormat="1" spans="1:28">
      <c r="A2281" s="13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</row>
    <row r="2282" s="11" customFormat="1" spans="1:28">
      <c r="A2282" s="13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</row>
    <row r="2283" s="11" customFormat="1" spans="1:28">
      <c r="A2283" s="13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</row>
    <row r="2284" s="11" customFormat="1" spans="1:28">
      <c r="A2284" s="13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</row>
    <row r="2285" s="11" customFormat="1" spans="1:28">
      <c r="A2285" s="13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</row>
    <row r="2286" s="11" customFormat="1" spans="1:28">
      <c r="A2286" s="13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</row>
    <row r="2287" s="11" customFormat="1" spans="1:28">
      <c r="A2287" s="13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</row>
    <row r="2288" s="11" customFormat="1" spans="1:28">
      <c r="A2288" s="13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</row>
    <row r="2289" s="11" customFormat="1" spans="1:28">
      <c r="A2289" s="13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</row>
    <row r="2290" s="11" customFormat="1" spans="1:28">
      <c r="A2290" s="13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</row>
    <row r="2291" s="11" customFormat="1" spans="1:28">
      <c r="A2291" s="13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</row>
    <row r="2292" s="11" customFormat="1" spans="1:28">
      <c r="A2292" s="13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</row>
    <row r="2293" s="11" customFormat="1" spans="1:28">
      <c r="A2293" s="13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</row>
    <row r="2294" s="11" customFormat="1" spans="1:28">
      <c r="A2294" s="13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</row>
    <row r="2295" s="11" customFormat="1" spans="1:28">
      <c r="A2295" s="13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</row>
    <row r="2296" s="11" customFormat="1" spans="1:28">
      <c r="A2296" s="13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</row>
    <row r="2297" s="11" customFormat="1" spans="1:28">
      <c r="A2297" s="13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</row>
    <row r="2298" s="11" customFormat="1" spans="1:28">
      <c r="A2298" s="13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</row>
    <row r="2299" s="11" customFormat="1" spans="1:28">
      <c r="A2299" s="13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</row>
    <row r="2300" s="11" customFormat="1" spans="1:28">
      <c r="A2300" s="13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</row>
    <row r="2301" s="11" customFormat="1" spans="1:28">
      <c r="A2301" s="13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</row>
    <row r="2302" s="11" customFormat="1" spans="1:28">
      <c r="A2302" s="13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</row>
    <row r="2303" s="11" customFormat="1" spans="1:28">
      <c r="A2303" s="13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</row>
    <row r="2304" s="11" customFormat="1" spans="1:28">
      <c r="A2304" s="13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</row>
    <row r="2305" s="11" customFormat="1" spans="1:28">
      <c r="A2305" s="13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</row>
    <row r="2306" s="11" customFormat="1" spans="1:28">
      <c r="A2306" s="13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</row>
    <row r="2307" s="11" customFormat="1" spans="1:28">
      <c r="A2307" s="13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</row>
    <row r="2308" s="11" customFormat="1" spans="1:28">
      <c r="A2308" s="13"/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</row>
    <row r="2309" s="11" customFormat="1" spans="1:28">
      <c r="A2309" s="13"/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</row>
    <row r="2310" s="11" customFormat="1" spans="1:28">
      <c r="A2310" s="13"/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</row>
    <row r="2311" s="11" customFormat="1" spans="1:28">
      <c r="A2311" s="13"/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</row>
    <row r="2312" s="11" customFormat="1" spans="1:28">
      <c r="A2312" s="13"/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</row>
    <row r="2313" s="11" customFormat="1" spans="1:28">
      <c r="A2313" s="13"/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</row>
    <row r="2314" s="11" customFormat="1" spans="1:28">
      <c r="A2314" s="13"/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</row>
    <row r="2315" s="11" customFormat="1" spans="1:28">
      <c r="A2315" s="13"/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</row>
    <row r="2316" s="11" customFormat="1" spans="1:28">
      <c r="A2316" s="13"/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</row>
    <row r="2317" s="11" customFormat="1" spans="1:28">
      <c r="A2317" s="13"/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</row>
    <row r="2318" s="11" customFormat="1" spans="1:28">
      <c r="A2318" s="13"/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</row>
    <row r="2319" s="11" customFormat="1" spans="1:28">
      <c r="A2319" s="13"/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</row>
    <row r="2320" s="11" customFormat="1" spans="1:28">
      <c r="A2320" s="13"/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</row>
    <row r="2321" s="11" customFormat="1" spans="1:28">
      <c r="A2321" s="13"/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</row>
    <row r="2322" s="11" customFormat="1" spans="1:28">
      <c r="A2322" s="13"/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</row>
    <row r="2323" s="11" customFormat="1" spans="1:28">
      <c r="A2323" s="13"/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</row>
    <row r="2324" s="11" customFormat="1" spans="1:28">
      <c r="A2324" s="13"/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</row>
    <row r="2325" s="11" customFormat="1" spans="1:28">
      <c r="A2325" s="13"/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</row>
    <row r="2326" s="11" customFormat="1" spans="1:28">
      <c r="A2326" s="13"/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</row>
    <row r="2327" s="11" customFormat="1" spans="1:28">
      <c r="A2327" s="13"/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</row>
    <row r="2328" s="11" customFormat="1" spans="1:28">
      <c r="A2328" s="13"/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</row>
    <row r="2329" s="11" customFormat="1" spans="1:28">
      <c r="A2329" s="13"/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</row>
    <row r="2330" s="11" customFormat="1" spans="1:28">
      <c r="A2330" s="13"/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</row>
    <row r="2331" s="11" customFormat="1" spans="1:28">
      <c r="A2331" s="13"/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</row>
    <row r="2332" s="11" customFormat="1" spans="1:28">
      <c r="A2332" s="13"/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</row>
    <row r="2333" s="11" customFormat="1" spans="1:28">
      <c r="A2333" s="13"/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</row>
    <row r="2334" s="11" customFormat="1" spans="1:28">
      <c r="A2334" s="13"/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</row>
    <row r="2335" s="11" customFormat="1" spans="1:28">
      <c r="A2335" s="13"/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</row>
    <row r="2336" s="11" customFormat="1" spans="1:28">
      <c r="A2336" s="13"/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</row>
    <row r="2337" s="11" customFormat="1" spans="1:28">
      <c r="A2337" s="13"/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</row>
    <row r="2338" s="11" customFormat="1" spans="1:28">
      <c r="A2338" s="13"/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</row>
    <row r="2339" s="11" customFormat="1" spans="1:28">
      <c r="A2339" s="13"/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</row>
    <row r="2340" s="11" customFormat="1" spans="1:28">
      <c r="A2340" s="13"/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</row>
    <row r="2341" s="11" customFormat="1" spans="1:28">
      <c r="A2341" s="13"/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</row>
    <row r="2342" s="11" customFormat="1" spans="1:28">
      <c r="A2342" s="13"/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</row>
    <row r="2343" s="11" customFormat="1" spans="1:28">
      <c r="A2343" s="13"/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</row>
    <row r="2344" s="11" customFormat="1" spans="1:28">
      <c r="A2344" s="13"/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</row>
    <row r="2345" s="11" customFormat="1" spans="1:28">
      <c r="A2345" s="13"/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</row>
    <row r="2346" s="11" customFormat="1" spans="1:28">
      <c r="A2346" s="13"/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</row>
    <row r="2347" s="11" customFormat="1" spans="1:28">
      <c r="A2347" s="13"/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</row>
    <row r="2348" s="11" customFormat="1" spans="1:28">
      <c r="A2348" s="13"/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</row>
    <row r="2349" s="11" customFormat="1" spans="1:28">
      <c r="A2349" s="13"/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</row>
    <row r="2350" s="11" customFormat="1" spans="1:28">
      <c r="A2350" s="13"/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</row>
    <row r="2351" s="11" customFormat="1" spans="1:28">
      <c r="A2351" s="13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</row>
    <row r="2352" s="11" customFormat="1" spans="1:28">
      <c r="A2352" s="13"/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</row>
    <row r="2353" s="11" customFormat="1" spans="1:28">
      <c r="A2353" s="13"/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</row>
    <row r="2354" s="11" customFormat="1" spans="1:28">
      <c r="A2354" s="13"/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</row>
    <row r="2355" s="11" customFormat="1" spans="1:28">
      <c r="A2355" s="13"/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</row>
    <row r="2356" s="11" customFormat="1" spans="1:28">
      <c r="A2356" s="13"/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</row>
    <row r="2357" s="11" customFormat="1" spans="1:28">
      <c r="A2357" s="13"/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</row>
    <row r="2358" s="11" customFormat="1" spans="1:28">
      <c r="A2358" s="13"/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</row>
    <row r="2359" s="11" customFormat="1" spans="1:28">
      <c r="A2359" s="13"/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</row>
    <row r="2360" s="11" customFormat="1" spans="1:28">
      <c r="A2360" s="13"/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</row>
    <row r="2361" s="11" customFormat="1" spans="1:28">
      <c r="A2361" s="13"/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</row>
    <row r="2362" s="11" customFormat="1" spans="1:28">
      <c r="A2362" s="13"/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</row>
    <row r="2363" s="11" customFormat="1" spans="1:28">
      <c r="A2363" s="13"/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</row>
    <row r="2364" s="11" customFormat="1" spans="1:28">
      <c r="A2364" s="13"/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</row>
    <row r="2365" s="11" customFormat="1" spans="1:28">
      <c r="A2365" s="13"/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</row>
    <row r="2366" s="11" customFormat="1" spans="1:28">
      <c r="A2366" s="13"/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</row>
    <row r="2367" s="11" customFormat="1" spans="1:28">
      <c r="A2367" s="13"/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</row>
    <row r="2368" s="11" customFormat="1" spans="1:28">
      <c r="A2368" s="13"/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</row>
    <row r="2369" s="11" customFormat="1" spans="1:28">
      <c r="A2369" s="13"/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</row>
    <row r="2370" s="11" customFormat="1" spans="1:28">
      <c r="A2370" s="13"/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</row>
    <row r="2371" s="11" customFormat="1" spans="1:28">
      <c r="A2371" s="13"/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</row>
    <row r="2372" s="11" customFormat="1" spans="1:28">
      <c r="A2372" s="13"/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</row>
    <row r="2373" s="11" customFormat="1" spans="1:28">
      <c r="A2373" s="13"/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</row>
    <row r="2374" s="11" customFormat="1" spans="1:28">
      <c r="A2374" s="13"/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</row>
    <row r="2375" s="11" customFormat="1" spans="1:28">
      <c r="A2375" s="13"/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</row>
    <row r="2376" s="11" customFormat="1" spans="1:28">
      <c r="A2376" s="13"/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</row>
    <row r="2377" s="11" customFormat="1" spans="1:28">
      <c r="A2377" s="13"/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</row>
    <row r="2378" s="11" customFormat="1" spans="1:28">
      <c r="A2378" s="13"/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</row>
    <row r="2379" s="11" customFormat="1" spans="1:28">
      <c r="A2379" s="13"/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</row>
    <row r="2380" s="11" customFormat="1" spans="1:28">
      <c r="A2380" s="13"/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</row>
    <row r="2381" s="11" customFormat="1" spans="1:28">
      <c r="A2381" s="13"/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</row>
    <row r="2382" s="11" customFormat="1" spans="1:28">
      <c r="A2382" s="13"/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</row>
    <row r="2383" s="11" customFormat="1" spans="1:28">
      <c r="A2383" s="13"/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</row>
    <row r="2384" s="11" customFormat="1" spans="1:28">
      <c r="A2384" s="13"/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</row>
    <row r="2385" s="11" customFormat="1" spans="1:28">
      <c r="A2385" s="13"/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</row>
    <row r="2386" s="11" customFormat="1" spans="1:28">
      <c r="A2386" s="13"/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</row>
    <row r="2387" s="11" customFormat="1" spans="1:28">
      <c r="A2387" s="13"/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</row>
    <row r="2388" s="11" customFormat="1" spans="1:28">
      <c r="A2388" s="13"/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</row>
    <row r="2389" s="11" customFormat="1" spans="1:28">
      <c r="A2389" s="13"/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</row>
    <row r="2390" s="11" customFormat="1" spans="1:28">
      <c r="A2390" s="13"/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</row>
    <row r="2391" s="11" customFormat="1" spans="1:28">
      <c r="A2391" s="13"/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</row>
    <row r="2392" s="11" customFormat="1" spans="1:28">
      <c r="A2392" s="13"/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</row>
    <row r="2393" s="11" customFormat="1" spans="1:28">
      <c r="A2393" s="13"/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</row>
    <row r="2394" s="11" customFormat="1" spans="1:28">
      <c r="A2394" s="13"/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</row>
    <row r="2395" s="11" customFormat="1" spans="1:28">
      <c r="A2395" s="13"/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</row>
    <row r="2396" s="11" customFormat="1" spans="1:28">
      <c r="A2396" s="13"/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</row>
    <row r="2397" s="11" customFormat="1" spans="1:28">
      <c r="A2397" s="13"/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</row>
    <row r="2398" s="11" customFormat="1" spans="1:28">
      <c r="A2398" s="13"/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</row>
    <row r="2399" s="11" customFormat="1" spans="1:28">
      <c r="A2399" s="13"/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</row>
    <row r="2400" s="11" customFormat="1" spans="1:28">
      <c r="A2400" s="13"/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</row>
    <row r="2401" s="11" customFormat="1" spans="1:28">
      <c r="A2401" s="13"/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</row>
    <row r="2402" s="11" customFormat="1" spans="1:28">
      <c r="A2402" s="13"/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</row>
    <row r="2403" s="11" customFormat="1" spans="1:28">
      <c r="A2403" s="13"/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</row>
    <row r="2404" s="11" customFormat="1" spans="1:28">
      <c r="A2404" s="13"/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</row>
    <row r="2405" s="11" customFormat="1" spans="1:28">
      <c r="A2405" s="13"/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</row>
    <row r="2406" s="11" customFormat="1" spans="1:28">
      <c r="A2406" s="13"/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</row>
    <row r="2407" s="11" customFormat="1" spans="1:28">
      <c r="A2407" s="13"/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</row>
    <row r="2408" s="11" customFormat="1" spans="1:28">
      <c r="A2408" s="13"/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</row>
    <row r="2409" s="11" customFormat="1" spans="1:28">
      <c r="A2409" s="13"/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</row>
    <row r="2410" s="11" customFormat="1" spans="1:28">
      <c r="A2410" s="13"/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</row>
    <row r="2411" s="11" customFormat="1" spans="1:28">
      <c r="A2411" s="13"/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</row>
    <row r="2412" s="11" customFormat="1" spans="1:28">
      <c r="A2412" s="13"/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</row>
    <row r="2413" s="11" customFormat="1" spans="1:28">
      <c r="A2413" s="13"/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</row>
    <row r="2414" s="11" customFormat="1" spans="1:28">
      <c r="A2414" s="13"/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</row>
    <row r="2415" s="11" customFormat="1" spans="1:28">
      <c r="A2415" s="13"/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</row>
    <row r="2416" s="11" customFormat="1" spans="1:28">
      <c r="A2416" s="13"/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</row>
    <row r="2417" s="11" customFormat="1" spans="1:28">
      <c r="A2417" s="13"/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</row>
    <row r="2418" s="11" customFormat="1" spans="1:28">
      <c r="A2418" s="13"/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</row>
    <row r="2419" s="11" customFormat="1" spans="1:28">
      <c r="A2419" s="13"/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</row>
    <row r="2420" s="11" customFormat="1" spans="1:28">
      <c r="A2420" s="13"/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</row>
    <row r="2421" s="11" customFormat="1" spans="1:28">
      <c r="A2421" s="13"/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</row>
    <row r="2422" s="11" customFormat="1" spans="1:28">
      <c r="A2422" s="13"/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</row>
    <row r="2423" s="11" customFormat="1" spans="1:28">
      <c r="A2423" s="13"/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</row>
    <row r="2424" s="11" customFormat="1" spans="1:28">
      <c r="A2424" s="13"/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</row>
    <row r="2425" s="11" customFormat="1" spans="1:28">
      <c r="A2425" s="13"/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</row>
    <row r="2426" s="11" customFormat="1" spans="1:28">
      <c r="A2426" s="13"/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</row>
    <row r="2427" s="11" customFormat="1" spans="1:28">
      <c r="A2427" s="13"/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</row>
    <row r="2428" s="11" customFormat="1" spans="1:28">
      <c r="A2428" s="13"/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</row>
    <row r="2429" s="11" customFormat="1" spans="1:28">
      <c r="A2429" s="13"/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</row>
    <row r="2430" s="11" customFormat="1" spans="1:28">
      <c r="A2430" s="13"/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</row>
    <row r="2431" s="11" customFormat="1" spans="1:28">
      <c r="A2431" s="13"/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</row>
    <row r="2432" s="11" customFormat="1" spans="1:28">
      <c r="A2432" s="13"/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</row>
    <row r="2433" s="11" customFormat="1" spans="1:28">
      <c r="A2433" s="13"/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</row>
    <row r="2434" s="11" customFormat="1" spans="1:28">
      <c r="A2434" s="13"/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</row>
    <row r="2435" s="11" customFormat="1" spans="1:28">
      <c r="A2435" s="13"/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</row>
    <row r="2436" s="11" customFormat="1" spans="1:28">
      <c r="A2436" s="13"/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</row>
    <row r="2437" s="11" customFormat="1" spans="1:28">
      <c r="A2437" s="13"/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</row>
    <row r="2438" s="11" customFormat="1" spans="1:28">
      <c r="A2438" s="13"/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</row>
    <row r="2439" s="11" customFormat="1" spans="1:28">
      <c r="A2439" s="13"/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</row>
    <row r="2440" s="11" customFormat="1" spans="1:28">
      <c r="A2440" s="13"/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</row>
    <row r="2441" s="11" customFormat="1" spans="1:28">
      <c r="A2441" s="13"/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</row>
    <row r="2442" s="11" customFormat="1" spans="1:28">
      <c r="A2442" s="13"/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</row>
    <row r="2443" s="11" customFormat="1" spans="1:28">
      <c r="A2443" s="13"/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</row>
    <row r="2444" s="11" customFormat="1" spans="1:28">
      <c r="A2444" s="13"/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</row>
    <row r="2445" s="11" customFormat="1" spans="1:28">
      <c r="A2445" s="13"/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</row>
    <row r="2446" s="11" customFormat="1" spans="1:28">
      <c r="A2446" s="13"/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</row>
    <row r="2447" s="11" customFormat="1" spans="1:28">
      <c r="A2447" s="13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</row>
    <row r="2448" s="11" customFormat="1" spans="1:28">
      <c r="A2448" s="13"/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</row>
    <row r="2449" s="11" customFormat="1" spans="1:28">
      <c r="A2449" s="13"/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</row>
    <row r="2450" s="11" customFormat="1" spans="1:28">
      <c r="A2450" s="13"/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</row>
    <row r="2451" s="11" customFormat="1" spans="1:28">
      <c r="A2451" s="13"/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</row>
    <row r="2452" s="11" customFormat="1" spans="1:28">
      <c r="A2452" s="13"/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</row>
    <row r="2453" s="11" customFormat="1" spans="1:28">
      <c r="A2453" s="13"/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</row>
    <row r="2454" s="11" customFormat="1" spans="1:28">
      <c r="A2454" s="13"/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</row>
    <row r="2455" s="11" customFormat="1" spans="1:28">
      <c r="A2455" s="13"/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</row>
    <row r="2456" s="11" customFormat="1" spans="1:28">
      <c r="A2456" s="13"/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</row>
    <row r="2457" s="11" customFormat="1" spans="1:28">
      <c r="A2457" s="13"/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</row>
    <row r="2458" s="11" customFormat="1" spans="1:28">
      <c r="A2458" s="13"/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</row>
    <row r="2459" s="11" customFormat="1" spans="1:28">
      <c r="A2459" s="13"/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</row>
    <row r="2460" s="11" customFormat="1" spans="1:28">
      <c r="A2460" s="13"/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</row>
    <row r="2461" s="11" customFormat="1" spans="1:28">
      <c r="A2461" s="13"/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</row>
    <row r="2462" s="11" customFormat="1" spans="1:28">
      <c r="A2462" s="13"/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</row>
    <row r="2463" s="11" customFormat="1" spans="1:28">
      <c r="A2463" s="13"/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</row>
    <row r="2464" s="11" customFormat="1" spans="1:28">
      <c r="A2464" s="13"/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</row>
    <row r="2465" s="11" customFormat="1" spans="1:28">
      <c r="A2465" s="13"/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</row>
    <row r="2466" s="11" customFormat="1" spans="1:28">
      <c r="A2466" s="13"/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</row>
    <row r="2467" s="11" customFormat="1" spans="1:28">
      <c r="A2467" s="13"/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</row>
    <row r="2468" s="11" customFormat="1" spans="1:28">
      <c r="A2468" s="13"/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</row>
    <row r="2469" s="11" customFormat="1" spans="1:28">
      <c r="A2469" s="13"/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</row>
    <row r="2470" s="11" customFormat="1" spans="1:28">
      <c r="A2470" s="13"/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</row>
    <row r="2471" s="11" customFormat="1" spans="1:28">
      <c r="A2471" s="13"/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</row>
    <row r="2472" s="11" customFormat="1" spans="1:28">
      <c r="A2472" s="13"/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</row>
    <row r="2473" s="11" customFormat="1" spans="1:28">
      <c r="A2473" s="13"/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</row>
    <row r="2474" s="11" customFormat="1" spans="1:28">
      <c r="A2474" s="13"/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</row>
    <row r="2475" s="11" customFormat="1" spans="1:28">
      <c r="A2475" s="13"/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</row>
    <row r="2476" s="11" customFormat="1" spans="1:28">
      <c r="A2476" s="13"/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</row>
    <row r="2477" s="11" customFormat="1" spans="1:28">
      <c r="A2477" s="13"/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</row>
    <row r="2478" s="11" customFormat="1" spans="1:28">
      <c r="A2478" s="13"/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</row>
    <row r="2479" s="11" customFormat="1" spans="1:28">
      <c r="A2479" s="13"/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</row>
    <row r="2480" s="11" customFormat="1" spans="1:28">
      <c r="A2480" s="13"/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</row>
    <row r="2481" s="11" customFormat="1" spans="1:28">
      <c r="A2481" s="13"/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</row>
    <row r="2482" s="11" customFormat="1" spans="1:28">
      <c r="A2482" s="13"/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</row>
    <row r="2483" s="11" customFormat="1" spans="1:28">
      <c r="A2483" s="13"/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</row>
    <row r="2484" s="11" customFormat="1" spans="1:28">
      <c r="A2484" s="13"/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</row>
    <row r="2485" s="11" customFormat="1" spans="1:28">
      <c r="A2485" s="13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</row>
    <row r="2486" s="11" customFormat="1" spans="1:28">
      <c r="A2486" s="13"/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</row>
    <row r="2487" s="11" customFormat="1" spans="1:28">
      <c r="A2487" s="13"/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</row>
    <row r="2488" s="11" customFormat="1" spans="1:28">
      <c r="A2488" s="13"/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</row>
    <row r="2489" s="11" customFormat="1" spans="1:28">
      <c r="A2489" s="13"/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</row>
    <row r="2490" s="11" customFormat="1" spans="1:28">
      <c r="A2490" s="13"/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</row>
    <row r="2491" s="11" customFormat="1" spans="1:28">
      <c r="A2491" s="13"/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</row>
    <row r="2492" s="11" customFormat="1" spans="1:28">
      <c r="A2492" s="13"/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</row>
    <row r="2493" s="11" customFormat="1" spans="1:28">
      <c r="A2493" s="13"/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</row>
    <row r="2494" s="11" customFormat="1" spans="1:28">
      <c r="A2494" s="13"/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</row>
    <row r="2495" s="11" customFormat="1" spans="1:28">
      <c r="A2495" s="13"/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</row>
    <row r="2496" s="11" customFormat="1" spans="1:28">
      <c r="A2496" s="13"/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</row>
    <row r="2497" s="11" customFormat="1" spans="1:28">
      <c r="A2497" s="13"/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</row>
    <row r="2498" s="11" customFormat="1" spans="1:28">
      <c r="A2498" s="13"/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</row>
    <row r="2499" s="11" customFormat="1" spans="1:28">
      <c r="A2499" s="13"/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</row>
    <row r="2500" s="11" customFormat="1" spans="1:28">
      <c r="A2500" s="13"/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</row>
    <row r="2501" s="11" customFormat="1" spans="1:28">
      <c r="A2501" s="13"/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</row>
    <row r="2502" s="11" customFormat="1" spans="1:28">
      <c r="A2502" s="13"/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</row>
    <row r="2503" s="11" customFormat="1" spans="1:28">
      <c r="A2503" s="13"/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</row>
    <row r="2504" s="11" customFormat="1" spans="1:28">
      <c r="A2504" s="13"/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</row>
    <row r="2505" s="11" customFormat="1" spans="1:28">
      <c r="A2505" s="13"/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</row>
    <row r="2506" s="11" customFormat="1" spans="1:28">
      <c r="A2506" s="13"/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</row>
    <row r="2507" s="11" customFormat="1" spans="1:28">
      <c r="A2507" s="13"/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</row>
    <row r="2508" s="11" customFormat="1" spans="1:28">
      <c r="A2508" s="13"/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</row>
    <row r="2509" s="11" customFormat="1" spans="1:28">
      <c r="A2509" s="13"/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</row>
    <row r="2510" s="11" customFormat="1" spans="1:28">
      <c r="A2510" s="13"/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</row>
    <row r="2511" s="11" customFormat="1" spans="1:28">
      <c r="A2511" s="13"/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</row>
    <row r="2512" s="11" customFormat="1" spans="1:28">
      <c r="A2512" s="13"/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</row>
    <row r="2513" s="11" customFormat="1" spans="1:28">
      <c r="A2513" s="13"/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</row>
    <row r="2514" s="11" customFormat="1" spans="1:28">
      <c r="A2514" s="13"/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</row>
    <row r="2515" s="11" customFormat="1" spans="1:28">
      <c r="A2515" s="13"/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</row>
    <row r="2516" s="11" customFormat="1" spans="1:28">
      <c r="A2516" s="13"/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</row>
    <row r="2517" s="11" customFormat="1" spans="1:28">
      <c r="A2517" s="13"/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</row>
    <row r="2518" s="11" customFormat="1" spans="1:28">
      <c r="A2518" s="13"/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</row>
    <row r="2519" s="11" customFormat="1" spans="1:28">
      <c r="A2519" s="13"/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</row>
    <row r="2520" s="11" customFormat="1" spans="1:28">
      <c r="A2520" s="13"/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</row>
    <row r="2521" s="11" customFormat="1" spans="1:28">
      <c r="A2521" s="13"/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</row>
    <row r="2522" s="11" customFormat="1" spans="1:28">
      <c r="A2522" s="13"/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</row>
    <row r="2523" s="11" customFormat="1" spans="1:28">
      <c r="A2523" s="13"/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</row>
    <row r="2524" s="11" customFormat="1" spans="1:28">
      <c r="A2524" s="13"/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</row>
    <row r="2525" s="11" customFormat="1" spans="1:28">
      <c r="A2525" s="13"/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</row>
    <row r="2526" s="11" customFormat="1" spans="1:28">
      <c r="A2526" s="13"/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</row>
    <row r="2527" s="11" customFormat="1" spans="1:28">
      <c r="A2527" s="13"/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</row>
    <row r="2528" s="11" customFormat="1" spans="1:28">
      <c r="A2528" s="13"/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</row>
    <row r="2529" s="11" customFormat="1" spans="1:28">
      <c r="A2529" s="13"/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</row>
    <row r="2530" s="11" customFormat="1" spans="1:28">
      <c r="A2530" s="13"/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</row>
    <row r="2531" s="11" customFormat="1" spans="1:28">
      <c r="A2531" s="13"/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</row>
    <row r="2532" s="11" customFormat="1" spans="1:28">
      <c r="A2532" s="13"/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</row>
    <row r="2533" s="11" customFormat="1" spans="1:28">
      <c r="A2533" s="13"/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</row>
    <row r="2534" s="11" customFormat="1" spans="1:28">
      <c r="A2534" s="13"/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</row>
    <row r="2535" s="11" customFormat="1" spans="1:28">
      <c r="A2535" s="13"/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</row>
    <row r="2536" s="11" customFormat="1" spans="1:28">
      <c r="A2536" s="13"/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</row>
    <row r="2537" s="11" customFormat="1" spans="1:28">
      <c r="A2537" s="13"/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</row>
    <row r="2538" s="11" customFormat="1" spans="1:28">
      <c r="A2538" s="13"/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</row>
    <row r="2539" s="11" customFormat="1" spans="1:28">
      <c r="A2539" s="13"/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</row>
    <row r="2540" s="11" customFormat="1" spans="1:28">
      <c r="A2540" s="13"/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</row>
    <row r="2541" s="11" customFormat="1" spans="1:28">
      <c r="A2541" s="13"/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</row>
    <row r="2542" s="11" customFormat="1" spans="1:28">
      <c r="A2542" s="13"/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</row>
    <row r="2543" s="11" customFormat="1" spans="1:28">
      <c r="A2543" s="13"/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</row>
    <row r="2544" s="11" customFormat="1" spans="1:28">
      <c r="A2544" s="13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</row>
    <row r="2545" s="11" customFormat="1" spans="1:28">
      <c r="A2545" s="13"/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</row>
    <row r="2546" s="11" customFormat="1" spans="1:28">
      <c r="A2546" s="13"/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</row>
    <row r="2547" s="11" customFormat="1" spans="1:28">
      <c r="A2547" s="13"/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</row>
    <row r="2548" s="11" customFormat="1" spans="1:28">
      <c r="A2548" s="13"/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</row>
    <row r="2549" s="11" customFormat="1" spans="1:28">
      <c r="A2549" s="13"/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</row>
    <row r="2550" s="11" customFormat="1" spans="1:28">
      <c r="A2550" s="13"/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</row>
    <row r="2551" s="11" customFormat="1" spans="1:28">
      <c r="A2551" s="13"/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</row>
    <row r="2552" s="11" customFormat="1" spans="1:28">
      <c r="A2552" s="13"/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</row>
    <row r="2553" s="11" customFormat="1" spans="1:28">
      <c r="A2553" s="13"/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</row>
    <row r="2554" s="11" customFormat="1" spans="1:28">
      <c r="A2554" s="13"/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</row>
    <row r="2555" s="11" customFormat="1" spans="1:28">
      <c r="A2555" s="13"/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</row>
    <row r="2556" s="11" customFormat="1" spans="1:28">
      <c r="A2556" s="13"/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</row>
    <row r="2557" s="11" customFormat="1" spans="1:28">
      <c r="A2557" s="13"/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</row>
    <row r="2558" s="11" customFormat="1" spans="1:28">
      <c r="A2558" s="13"/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</row>
    <row r="2559" s="11" customFormat="1" spans="1:28">
      <c r="A2559" s="13"/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</row>
    <row r="2560" s="11" customFormat="1" spans="1:28">
      <c r="A2560" s="13"/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</row>
    <row r="2561" s="11" customFormat="1" spans="1:28">
      <c r="A2561" s="13"/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</row>
    <row r="2562" s="11" customFormat="1" spans="1:28">
      <c r="A2562" s="13"/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</row>
    <row r="2563" s="11" customFormat="1" spans="1:28">
      <c r="A2563" s="13"/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</row>
    <row r="2564" s="11" customFormat="1" spans="1:28">
      <c r="A2564" s="13"/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</row>
    <row r="2565" s="11" customFormat="1" spans="1:28">
      <c r="A2565" s="13"/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</row>
    <row r="2566" s="11" customFormat="1" spans="1:28">
      <c r="A2566" s="13"/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</row>
    <row r="2567" s="11" customFormat="1" spans="1:28">
      <c r="A2567" s="13"/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</row>
    <row r="2568" s="11" customFormat="1" spans="1:28">
      <c r="A2568" s="13"/>
      <c r="B2568" s="13"/>
      <c r="C2568" s="13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</row>
    <row r="2569" s="11" customFormat="1" spans="1:28">
      <c r="A2569" s="13"/>
      <c r="B2569" s="13"/>
      <c r="C2569" s="13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</row>
    <row r="2570" s="11" customFormat="1" spans="1:28">
      <c r="A2570" s="13"/>
      <c r="B2570" s="13"/>
      <c r="C2570" s="13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</row>
    <row r="2571" s="11" customFormat="1" spans="1:28">
      <c r="A2571" s="13"/>
      <c r="B2571" s="13"/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</row>
    <row r="2572" s="11" customFormat="1" spans="1:28">
      <c r="A2572" s="13"/>
      <c r="B2572" s="13"/>
      <c r="C2572" s="13"/>
      <c r="D2572" s="13"/>
      <c r="E2572" s="13"/>
      <c r="F2572" s="13"/>
      <c r="G2572" s="13"/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</row>
    <row r="2573" s="11" customFormat="1" spans="1:28">
      <c r="A2573" s="13"/>
      <c r="B2573" s="13"/>
      <c r="C2573" s="13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</row>
    <row r="2574" s="11" customFormat="1" spans="1:28">
      <c r="A2574" s="13"/>
      <c r="B2574" s="13"/>
      <c r="C2574" s="13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</row>
    <row r="2575" s="11" customFormat="1" spans="1:28">
      <c r="A2575" s="13"/>
      <c r="B2575" s="13"/>
      <c r="C2575" s="13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</row>
    <row r="2576" s="11" customFormat="1" spans="1:28">
      <c r="A2576" s="13"/>
      <c r="B2576" s="13"/>
      <c r="C2576" s="13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</row>
    <row r="2577" s="11" customFormat="1" spans="1:28">
      <c r="A2577" s="13"/>
      <c r="B2577" s="13"/>
      <c r="C2577" s="13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</row>
    <row r="2578" s="11" customFormat="1" spans="1:28">
      <c r="A2578" s="13"/>
      <c r="B2578" s="13"/>
      <c r="C2578" s="13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</row>
    <row r="2579" s="11" customFormat="1" spans="1:28">
      <c r="A2579" s="13"/>
      <c r="B2579" s="13"/>
      <c r="C2579" s="13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</row>
    <row r="2580" s="11" customFormat="1" spans="1:28">
      <c r="A2580" s="13"/>
      <c r="B2580" s="13"/>
      <c r="C2580" s="13"/>
      <c r="D2580" s="13"/>
      <c r="E2580" s="13"/>
      <c r="F2580" s="13"/>
      <c r="G2580" s="13"/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</row>
    <row r="2581" s="11" customFormat="1" spans="1:28">
      <c r="A2581" s="13"/>
      <c r="B2581" s="13"/>
      <c r="C2581" s="13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</row>
    <row r="2582" s="11" customFormat="1" spans="1:28">
      <c r="A2582" s="13"/>
      <c r="B2582" s="13"/>
      <c r="C2582" s="13"/>
      <c r="D2582" s="13"/>
      <c r="E2582" s="13"/>
      <c r="F2582" s="13"/>
      <c r="G2582" s="13"/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</row>
    <row r="2583" s="11" customFormat="1" spans="1:28">
      <c r="A2583" s="13"/>
      <c r="B2583" s="13"/>
      <c r="C2583" s="13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</row>
    <row r="2584" s="11" customFormat="1" spans="1:28">
      <c r="A2584" s="13"/>
      <c r="B2584" s="13"/>
      <c r="C2584" s="13"/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</row>
    <row r="2585" s="11" customFormat="1" spans="1:28">
      <c r="A2585" s="13"/>
      <c r="B2585" s="13"/>
      <c r="C2585" s="13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</row>
    <row r="2586" s="11" customFormat="1" spans="1:28">
      <c r="A2586" s="13"/>
      <c r="B2586" s="13"/>
      <c r="C2586" s="13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</row>
    <row r="2587" s="11" customFormat="1" spans="1:28">
      <c r="A2587" s="13"/>
      <c r="B2587" s="13"/>
      <c r="C2587" s="13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</row>
    <row r="2588" s="11" customFormat="1" spans="1:28">
      <c r="A2588" s="13"/>
      <c r="B2588" s="13"/>
      <c r="C2588" s="13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</row>
    <row r="2589" s="11" customFormat="1" spans="1:28">
      <c r="A2589" s="13"/>
      <c r="B2589" s="13"/>
      <c r="C2589" s="13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</row>
    <row r="2590" s="11" customFormat="1" spans="1:28">
      <c r="A2590" s="13"/>
      <c r="B2590" s="13"/>
      <c r="C2590" s="13"/>
      <c r="D2590" s="13"/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</row>
    <row r="2591" s="11" customFormat="1" spans="1:28">
      <c r="A2591" s="13"/>
      <c r="B2591" s="13"/>
      <c r="C2591" s="13"/>
      <c r="D2591" s="13"/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</row>
    <row r="2592" s="11" customFormat="1" spans="1:28">
      <c r="A2592" s="13"/>
      <c r="B2592" s="13"/>
      <c r="C2592" s="13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</row>
    <row r="2593" s="11" customFormat="1" spans="1:28">
      <c r="A2593" s="13"/>
      <c r="B2593" s="13"/>
      <c r="C2593" s="13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</row>
    <row r="2594" s="11" customFormat="1" spans="1:28">
      <c r="A2594" s="13"/>
      <c r="B2594" s="13"/>
      <c r="C2594" s="13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</row>
    <row r="2595" s="11" customFormat="1" spans="1:28">
      <c r="A2595" s="13"/>
      <c r="B2595" s="13"/>
      <c r="C2595" s="13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</row>
    <row r="2596" s="11" customFormat="1" spans="1:28">
      <c r="A2596" s="13"/>
      <c r="B2596" s="13"/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</row>
    <row r="2597" s="11" customFormat="1" spans="1:28">
      <c r="A2597" s="13"/>
      <c r="B2597" s="13"/>
      <c r="C2597" s="13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</row>
    <row r="2598" s="11" customFormat="1" spans="1:28">
      <c r="A2598" s="13"/>
      <c r="B2598" s="13"/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</row>
    <row r="2599" s="11" customFormat="1" spans="1:28">
      <c r="A2599" s="13"/>
      <c r="B2599" s="13"/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</row>
    <row r="2600" s="11" customFormat="1" spans="1:28">
      <c r="A2600" s="13"/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</row>
    <row r="2601" s="11" customFormat="1" spans="1:28">
      <c r="A2601" s="13"/>
      <c r="B2601" s="13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</row>
    <row r="2602" s="11" customFormat="1" spans="1:28">
      <c r="A2602" s="13"/>
      <c r="B2602" s="13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</row>
    <row r="2603" s="11" customFormat="1" spans="1:28">
      <c r="A2603" s="13"/>
      <c r="B2603" s="13"/>
      <c r="C2603" s="13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</row>
    <row r="2604" s="11" customFormat="1" spans="1:28">
      <c r="A2604" s="13"/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</row>
    <row r="2605" s="11" customFormat="1" spans="1:28">
      <c r="A2605" s="13"/>
      <c r="B2605" s="13"/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</row>
    <row r="2606" s="11" customFormat="1" spans="1:28">
      <c r="A2606" s="13"/>
      <c r="B2606" s="13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</row>
    <row r="2607" s="11" customFormat="1" spans="1:28">
      <c r="A2607" s="13"/>
      <c r="B2607" s="13"/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</row>
    <row r="2608" s="11" customFormat="1" spans="1:28">
      <c r="A2608" s="13"/>
      <c r="B2608" s="13"/>
      <c r="C2608" s="13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</row>
    <row r="2609" s="11" customFormat="1" spans="1:28">
      <c r="A2609" s="13"/>
      <c r="B2609" s="13"/>
      <c r="C2609" s="13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</row>
    <row r="2610" s="11" customFormat="1" spans="1:28">
      <c r="A2610" s="13"/>
      <c r="B2610" s="13"/>
      <c r="C2610" s="13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</row>
    <row r="2611" s="11" customFormat="1" spans="1:28">
      <c r="A2611" s="13"/>
      <c r="B2611" s="13"/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</row>
    <row r="2612" s="11" customFormat="1" spans="1:28">
      <c r="A2612" s="13"/>
      <c r="B2612" s="13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</row>
    <row r="2613" s="11" customFormat="1" spans="1:28">
      <c r="A2613" s="13"/>
      <c r="B2613" s="13"/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</row>
    <row r="2614" s="11" customFormat="1" spans="1:28">
      <c r="A2614" s="13"/>
      <c r="B2614" s="13"/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</row>
    <row r="2615" s="11" customFormat="1" spans="1:28">
      <c r="A2615" s="13"/>
      <c r="B2615" s="13"/>
      <c r="C2615" s="13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</row>
    <row r="2616" s="11" customFormat="1" spans="1:28">
      <c r="A2616" s="13"/>
      <c r="B2616" s="13"/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</row>
    <row r="2617" s="11" customFormat="1" spans="1:28">
      <c r="A2617" s="13"/>
      <c r="B2617" s="13"/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</row>
    <row r="2618" s="11" customFormat="1" spans="1:28">
      <c r="A2618" s="13"/>
      <c r="B2618" s="13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</row>
    <row r="2619" s="11" customFormat="1" spans="1:28">
      <c r="A2619" s="13"/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</row>
    <row r="2620" s="11" customFormat="1" spans="1:28">
      <c r="A2620" s="13"/>
      <c r="B2620" s="13"/>
      <c r="C2620" s="13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</row>
    <row r="2621" s="11" customFormat="1" spans="1:28">
      <c r="A2621" s="13"/>
      <c r="B2621" s="13"/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</row>
    <row r="2622" s="11" customFormat="1" spans="1:28">
      <c r="A2622" s="13"/>
      <c r="B2622" s="13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</row>
    <row r="2623" s="11" customFormat="1" spans="1:28">
      <c r="A2623" s="13"/>
      <c r="B2623" s="13"/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</row>
    <row r="2624" s="11" customFormat="1" spans="1:28">
      <c r="A2624" s="13"/>
      <c r="B2624" s="13"/>
      <c r="C2624" s="13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</row>
    <row r="2625" s="11" customFormat="1" spans="1:28">
      <c r="A2625" s="13"/>
      <c r="B2625" s="13"/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</row>
    <row r="2626" s="11" customFormat="1" spans="1:28">
      <c r="A2626" s="13"/>
      <c r="B2626" s="13"/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</row>
    <row r="2627" s="11" customFormat="1" spans="1:28">
      <c r="A2627" s="13"/>
      <c r="B2627" s="13"/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</row>
    <row r="2628" s="11" customFormat="1" spans="1:28">
      <c r="A2628" s="13"/>
      <c r="B2628" s="13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</row>
    <row r="2629" s="11" customFormat="1" spans="1:28">
      <c r="A2629" s="13"/>
      <c r="B2629" s="13"/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</row>
    <row r="2630" s="11" customFormat="1" spans="1:28">
      <c r="A2630" s="13"/>
      <c r="B2630" s="13"/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</row>
    <row r="2631" s="11" customFormat="1" spans="1:28">
      <c r="A2631" s="13"/>
      <c r="B2631" s="13"/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</row>
    <row r="2632" s="11" customFormat="1" spans="1:28">
      <c r="A2632" s="13"/>
      <c r="B2632" s="13"/>
      <c r="C2632" s="13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</row>
    <row r="2633" s="11" customFormat="1" spans="1:28">
      <c r="A2633" s="13"/>
      <c r="B2633" s="13"/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</row>
    <row r="2634" s="11" customFormat="1" spans="1:28">
      <c r="A2634" s="13"/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</row>
    <row r="2635" s="11" customFormat="1" spans="1:28">
      <c r="A2635" s="13"/>
      <c r="B2635" s="13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</row>
    <row r="2636" s="11" customFormat="1" spans="1:28">
      <c r="A2636" s="13"/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</row>
    <row r="2637" s="11" customFormat="1" spans="1:28">
      <c r="A2637" s="13"/>
      <c r="B2637" s="13"/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</row>
    <row r="2638" s="11" customFormat="1" spans="1:28">
      <c r="A2638" s="13"/>
      <c r="B2638" s="13"/>
      <c r="C2638" s="13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</row>
    <row r="2639" s="11" customFormat="1" spans="1:28">
      <c r="A2639" s="13"/>
      <c r="B2639" s="13"/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</row>
    <row r="2640" s="11" customFormat="1" spans="1:28">
      <c r="A2640" s="13"/>
      <c r="B2640" s="13"/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</row>
    <row r="2641" s="11" customFormat="1" spans="1:28">
      <c r="A2641" s="13"/>
      <c r="B2641" s="13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</row>
    <row r="2642" s="11" customFormat="1" spans="1:28">
      <c r="A2642" s="13"/>
      <c r="B2642" s="13"/>
      <c r="C2642" s="13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</row>
    <row r="2643" s="11" customFormat="1" spans="1:28">
      <c r="A2643" s="13"/>
      <c r="B2643" s="13"/>
      <c r="C2643" s="13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</row>
    <row r="2644" s="11" customFormat="1" spans="1:28">
      <c r="A2644" s="13"/>
      <c r="B2644" s="13"/>
      <c r="C2644" s="13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</row>
    <row r="2645" s="11" customFormat="1" spans="1:28">
      <c r="A2645" s="13"/>
      <c r="B2645" s="13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</row>
    <row r="2646" s="11" customFormat="1" spans="1:28">
      <c r="A2646" s="13"/>
      <c r="B2646" s="13"/>
      <c r="C2646" s="13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</row>
    <row r="2647" s="11" customFormat="1" spans="1:28">
      <c r="A2647" s="13"/>
      <c r="B2647" s="13"/>
      <c r="C2647" s="13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</row>
    <row r="2648" s="11" customFormat="1" spans="1:28">
      <c r="A2648" s="13"/>
      <c r="B2648" s="13"/>
      <c r="C2648" s="13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</row>
    <row r="2649" s="11" customFormat="1" spans="1:28">
      <c r="A2649" s="13"/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</row>
    <row r="2650" s="11" customFormat="1" spans="1:28">
      <c r="A2650" s="13"/>
      <c r="B2650" s="13"/>
      <c r="C2650" s="13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</row>
    <row r="2651" s="11" customFormat="1" spans="1:28">
      <c r="A2651" s="13"/>
      <c r="B2651" s="13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</row>
    <row r="2652" s="11" customFormat="1" spans="1:28">
      <c r="A2652" s="13"/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</row>
    <row r="2653" s="11" customFormat="1" spans="1:28">
      <c r="A2653" s="13"/>
      <c r="B2653" s="13"/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</row>
    <row r="2654" s="11" customFormat="1" spans="1:28">
      <c r="A2654" s="13"/>
      <c r="B2654" s="13"/>
      <c r="C2654" s="13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</row>
    <row r="2655" s="11" customFormat="1" spans="1:28">
      <c r="A2655" s="13"/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</row>
    <row r="2656" s="11" customFormat="1" spans="1:28">
      <c r="A2656" s="13"/>
      <c r="B2656" s="13"/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</row>
    <row r="2657" s="11" customFormat="1" spans="1:28">
      <c r="A2657" s="13"/>
      <c r="B2657" s="13"/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</row>
    <row r="2658" s="11" customFormat="1" spans="1:28">
      <c r="A2658" s="13"/>
      <c r="B2658" s="13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</row>
    <row r="2659" s="11" customFormat="1" spans="1:28">
      <c r="A2659" s="13"/>
      <c r="B2659" s="13"/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</row>
    <row r="2660" s="11" customFormat="1" spans="1:28">
      <c r="A2660" s="13"/>
      <c r="B2660" s="13"/>
      <c r="C2660" s="13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</row>
    <row r="2661" s="11" customFormat="1" spans="1:28">
      <c r="A2661" s="13"/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</row>
    <row r="2662" s="11" customFormat="1" spans="1:28">
      <c r="A2662" s="13"/>
      <c r="B2662" s="13"/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</row>
    <row r="2663" s="11" customFormat="1" spans="1:28">
      <c r="A2663" s="13"/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</row>
    <row r="2664" s="11" customFormat="1" spans="1:28">
      <c r="A2664" s="13"/>
      <c r="B2664" s="13"/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</row>
    <row r="2665" s="11" customFormat="1" spans="1:28">
      <c r="A2665" s="13"/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</row>
    <row r="2666" s="11" customFormat="1" spans="1:28">
      <c r="A2666" s="13"/>
      <c r="B2666" s="13"/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</row>
    <row r="2667" s="11" customFormat="1" spans="1:28">
      <c r="A2667" s="13"/>
      <c r="B2667" s="13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</row>
    <row r="2668" s="11" customFormat="1" spans="1:28">
      <c r="A2668" s="13"/>
      <c r="B2668" s="13"/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</row>
    <row r="2669" s="11" customFormat="1" spans="1:28">
      <c r="A2669" s="13"/>
      <c r="B2669" s="13"/>
      <c r="C2669" s="13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</row>
    <row r="2670" s="11" customFormat="1" spans="1:28">
      <c r="A2670" s="13"/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</row>
    <row r="2671" s="11" customFormat="1" spans="1:28">
      <c r="A2671" s="13"/>
      <c r="B2671" s="13"/>
      <c r="C2671" s="13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</row>
    <row r="2672" s="11" customFormat="1" spans="1:28">
      <c r="A2672" s="13"/>
      <c r="B2672" s="13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</row>
    <row r="2673" s="11" customFormat="1" spans="1:28">
      <c r="A2673" s="13"/>
      <c r="B2673" s="13"/>
      <c r="C2673" s="13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</row>
    <row r="2674" s="11" customFormat="1" spans="1:28">
      <c r="A2674" s="13"/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</row>
    <row r="2675" s="11" customFormat="1" spans="1:28">
      <c r="A2675" s="13"/>
      <c r="B2675" s="13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</row>
    <row r="2676" s="11" customFormat="1" spans="1:28">
      <c r="A2676" s="13"/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</row>
    <row r="2677" s="11" customFormat="1" spans="1:28">
      <c r="A2677" s="13"/>
      <c r="B2677" s="13"/>
      <c r="C2677" s="13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</row>
    <row r="2678" s="11" customFormat="1" spans="1:28">
      <c r="A2678" s="13"/>
      <c r="B2678" s="13"/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</row>
    <row r="2679" s="11" customFormat="1" spans="1:28">
      <c r="A2679" s="13"/>
      <c r="B2679" s="13"/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</row>
    <row r="2680" s="11" customFormat="1" spans="1:28">
      <c r="A2680" s="13"/>
      <c r="B2680" s="13"/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</row>
    <row r="2681" s="11" customFormat="1" spans="1:28">
      <c r="A2681" s="13"/>
      <c r="B2681" s="13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</row>
    <row r="2682" s="11" customFormat="1" spans="1:28">
      <c r="A2682" s="13"/>
      <c r="B2682" s="13"/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</row>
    <row r="2683" s="11" customFormat="1" spans="1:28">
      <c r="A2683" s="13"/>
      <c r="B2683" s="13"/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</row>
    <row r="2684" s="11" customFormat="1" spans="1:28">
      <c r="A2684" s="13"/>
      <c r="B2684" s="13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</row>
    <row r="2685" s="11" customFormat="1" spans="1:28">
      <c r="A2685" s="13"/>
      <c r="B2685" s="13"/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</row>
    <row r="2686" s="11" customFormat="1" spans="1:28">
      <c r="A2686" s="13"/>
      <c r="B2686" s="13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</row>
    <row r="2687" s="11" customFormat="1" spans="1:28">
      <c r="A2687" s="13"/>
      <c r="B2687" s="13"/>
      <c r="C2687" s="13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</row>
    <row r="2688" s="11" customFormat="1" spans="1:28">
      <c r="A2688" s="13"/>
      <c r="B2688" s="13"/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</row>
    <row r="2689" s="11" customFormat="1" spans="1:28">
      <c r="A2689" s="13"/>
      <c r="B2689" s="13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</row>
    <row r="2690" s="11" customFormat="1" spans="1:28">
      <c r="A2690" s="13"/>
      <c r="B2690" s="13"/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</row>
    <row r="2691" s="11" customFormat="1" spans="1:28">
      <c r="A2691" s="13"/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</row>
    <row r="2692" s="11" customFormat="1" spans="1:28">
      <c r="A2692" s="13"/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</row>
    <row r="2693" s="11" customFormat="1" spans="1:28">
      <c r="A2693" s="13"/>
      <c r="B2693" s="13"/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</row>
    <row r="2694" s="11" customFormat="1" spans="1:28">
      <c r="A2694" s="13"/>
      <c r="B2694" s="13"/>
      <c r="C2694" s="13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</row>
    <row r="2695" s="11" customFormat="1" spans="1:28">
      <c r="A2695" s="13"/>
      <c r="B2695" s="13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</row>
    <row r="2696" s="11" customFormat="1" spans="1:28">
      <c r="A2696" s="13"/>
      <c r="B2696" s="13"/>
      <c r="C2696" s="13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</row>
    <row r="2697" s="11" customFormat="1" spans="1:28">
      <c r="A2697" s="13"/>
      <c r="B2697" s="13"/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</row>
    <row r="2698" s="11" customFormat="1" spans="1:28">
      <c r="A2698" s="13"/>
      <c r="B2698" s="13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</row>
    <row r="2699" s="11" customFormat="1" spans="1:28">
      <c r="A2699" s="13"/>
      <c r="B2699" s="13"/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</row>
    <row r="2700" s="11" customFormat="1" spans="1:28">
      <c r="A2700" s="13"/>
      <c r="B2700" s="13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</row>
    <row r="2701" s="11" customFormat="1" spans="1:28">
      <c r="A2701" s="13"/>
      <c r="B2701" s="13"/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</row>
    <row r="2702" s="11" customFormat="1" spans="1:28">
      <c r="A2702" s="13"/>
      <c r="B2702" s="13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</row>
    <row r="2703" s="11" customFormat="1" spans="1:28">
      <c r="A2703" s="13"/>
      <c r="B2703" s="13"/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</row>
    <row r="2704" s="11" customFormat="1" spans="1:28">
      <c r="A2704" s="13"/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</row>
    <row r="2705" s="11" customFormat="1" spans="1:28">
      <c r="A2705" s="13"/>
      <c r="B2705" s="13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</row>
    <row r="2706" s="11" customFormat="1" spans="1:28">
      <c r="A2706" s="13"/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</row>
    <row r="2707" s="11" customFormat="1" spans="1:28">
      <c r="A2707" s="13"/>
      <c r="B2707" s="13"/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</row>
    <row r="2708" s="11" customFormat="1" spans="1:28">
      <c r="A2708" s="13"/>
      <c r="B2708" s="13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</row>
    <row r="2709" s="11" customFormat="1" spans="1:28">
      <c r="A2709" s="13"/>
      <c r="B2709" s="13"/>
      <c r="C2709" s="13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</row>
    <row r="2710" s="11" customFormat="1" spans="1:28">
      <c r="A2710" s="13"/>
      <c r="B2710" s="13"/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</row>
    <row r="2711" s="11" customFormat="1" spans="1:28">
      <c r="A2711" s="13"/>
      <c r="B2711" s="13"/>
      <c r="C2711" s="13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</row>
    <row r="2712" s="11" customFormat="1" spans="1:28">
      <c r="A2712" s="13"/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</row>
    <row r="2713" s="11" customFormat="1" spans="1:28">
      <c r="A2713" s="13"/>
      <c r="B2713" s="13"/>
      <c r="C2713" s="13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</row>
    <row r="2714" s="11" customFormat="1" spans="1:28">
      <c r="A2714" s="13"/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</row>
    <row r="2715" s="11" customFormat="1" spans="1:28">
      <c r="A2715" s="13"/>
      <c r="B2715" s="13"/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</row>
    <row r="2716" s="11" customFormat="1" spans="1:28">
      <c r="A2716" s="13"/>
      <c r="B2716" s="13"/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</row>
    <row r="2717" s="11" customFormat="1" spans="1:28">
      <c r="A2717" s="13"/>
      <c r="B2717" s="13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</row>
    <row r="2718" s="11" customFormat="1" spans="1:28">
      <c r="A2718" s="13"/>
      <c r="B2718" s="13"/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</row>
    <row r="2719" s="11" customFormat="1" spans="1:28">
      <c r="A2719" s="13"/>
      <c r="B2719" s="13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</row>
    <row r="2720" s="11" customFormat="1" spans="1:28">
      <c r="A2720" s="13"/>
      <c r="B2720" s="13"/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</row>
    <row r="2721" s="11" customFormat="1" spans="1:28">
      <c r="A2721" s="13"/>
      <c r="B2721" s="13"/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</row>
    <row r="2722" s="11" customFormat="1" spans="1:28">
      <c r="A2722" s="13"/>
      <c r="B2722" s="13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</row>
    <row r="2723" s="11" customFormat="1" spans="1:28">
      <c r="A2723" s="13"/>
      <c r="B2723" s="13"/>
      <c r="C2723" s="13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</row>
    <row r="2724" s="11" customFormat="1" spans="1:28">
      <c r="A2724" s="13"/>
      <c r="B2724" s="13"/>
      <c r="C2724" s="13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</row>
    <row r="2725" s="11" customFormat="1" spans="1:28">
      <c r="A2725" s="13"/>
      <c r="B2725" s="13"/>
      <c r="C2725" s="13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</row>
    <row r="2726" s="11" customFormat="1" spans="1:28">
      <c r="A2726" s="13"/>
      <c r="B2726" s="13"/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</row>
    <row r="2727" s="11" customFormat="1" spans="1:28">
      <c r="A2727" s="13"/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</row>
    <row r="2728" s="11" customFormat="1" spans="1:28">
      <c r="A2728" s="13"/>
      <c r="B2728" s="13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</row>
    <row r="2729" s="11" customFormat="1" spans="1:28">
      <c r="A2729" s="13"/>
      <c r="B2729" s="13"/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</row>
    <row r="2730" s="11" customFormat="1" spans="1:28">
      <c r="A2730" s="13"/>
      <c r="B2730" s="13"/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</row>
    <row r="2731" s="11" customFormat="1" spans="1:28">
      <c r="A2731" s="13"/>
      <c r="B2731" s="13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</row>
    <row r="2732" s="11" customFormat="1" spans="1:28">
      <c r="A2732" s="13"/>
      <c r="B2732" s="13"/>
      <c r="C2732" s="13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</row>
    <row r="2733" s="11" customFormat="1" spans="1:28">
      <c r="A2733" s="13"/>
      <c r="B2733" s="13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</row>
    <row r="2734" s="11" customFormat="1" spans="1:28">
      <c r="A2734" s="13"/>
      <c r="B2734" s="13"/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</row>
    <row r="2735" s="11" customFormat="1" spans="1:28">
      <c r="A2735" s="13"/>
      <c r="B2735" s="13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</row>
    <row r="2736" s="11" customFormat="1" spans="1:28">
      <c r="A2736" s="13"/>
      <c r="B2736" s="13"/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</row>
    <row r="2737" s="11" customFormat="1" spans="1:28">
      <c r="A2737" s="13"/>
      <c r="B2737" s="13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</row>
    <row r="2738" s="11" customFormat="1" spans="1:28">
      <c r="A2738" s="13"/>
      <c r="B2738" s="13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</row>
    <row r="2739" s="11" customFormat="1" spans="1:28">
      <c r="A2739" s="13"/>
      <c r="B2739" s="13"/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</row>
    <row r="2740" s="11" customFormat="1" spans="1:28">
      <c r="A2740" s="13"/>
      <c r="B2740" s="13"/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</row>
    <row r="2741" s="11" customFormat="1" spans="1:28">
      <c r="A2741" s="13"/>
      <c r="B2741" s="13"/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</row>
    <row r="2742" s="11" customFormat="1" spans="1:28">
      <c r="A2742" s="13"/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</row>
    <row r="2743" s="11" customFormat="1" spans="1:28">
      <c r="A2743" s="13"/>
      <c r="B2743" s="13"/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</row>
    <row r="2744" s="11" customFormat="1" spans="1:28">
      <c r="A2744" s="13"/>
      <c r="B2744" s="13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</row>
    <row r="2745" s="11" customFormat="1" spans="1:28">
      <c r="A2745" s="13"/>
      <c r="B2745" s="13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</row>
    <row r="2746" s="11" customFormat="1" spans="1:28">
      <c r="A2746" s="13"/>
      <c r="B2746" s="13"/>
      <c r="C2746" s="13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</row>
    <row r="2747" s="11" customFormat="1" spans="1:28">
      <c r="A2747" s="13"/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</row>
    <row r="2748" s="11" customFormat="1" spans="1:28">
      <c r="A2748" s="13"/>
      <c r="B2748" s="13"/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</row>
    <row r="2749" s="11" customFormat="1" spans="1:28">
      <c r="A2749" s="13"/>
      <c r="B2749" s="13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</row>
    <row r="2750" s="11" customFormat="1" spans="1:28">
      <c r="A2750" s="13"/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</row>
    <row r="2751" s="11" customFormat="1" spans="1:28">
      <c r="A2751" s="13"/>
      <c r="B2751" s="13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</row>
    <row r="2752" s="11" customFormat="1" spans="1:28">
      <c r="A2752" s="13"/>
      <c r="B2752" s="13"/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</row>
    <row r="2753" s="11" customFormat="1" spans="1:28">
      <c r="A2753" s="13"/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</row>
    <row r="2754" s="11" customFormat="1" spans="1:28">
      <c r="A2754" s="13"/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</row>
    <row r="2755" s="11" customFormat="1" spans="1:28">
      <c r="A2755" s="13"/>
      <c r="B2755" s="13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</row>
    <row r="2756" s="11" customFormat="1" spans="1:28">
      <c r="A2756" s="13"/>
      <c r="B2756" s="13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</row>
    <row r="2757" s="11" customFormat="1" spans="1:28">
      <c r="A2757" s="13"/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</row>
    <row r="2758" s="11" customFormat="1" spans="1:28">
      <c r="A2758" s="13"/>
      <c r="B2758" s="13"/>
      <c r="C2758" s="13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</row>
    <row r="2759" s="11" customFormat="1" spans="1:28">
      <c r="A2759" s="13"/>
      <c r="B2759" s="13"/>
      <c r="C2759" s="13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</row>
    <row r="2760" s="11" customFormat="1" spans="1:28">
      <c r="A2760" s="13"/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</row>
    <row r="2761" s="11" customFormat="1" spans="1:28">
      <c r="A2761" s="13"/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</row>
    <row r="2762" s="11" customFormat="1" spans="1:28">
      <c r="A2762" s="13"/>
      <c r="B2762" s="13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</row>
    <row r="2763" s="11" customFormat="1" spans="1:28">
      <c r="A2763" s="13"/>
      <c r="B2763" s="13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</row>
    <row r="2764" s="11" customFormat="1" spans="1:28">
      <c r="A2764" s="13"/>
      <c r="B2764" s="13"/>
      <c r="C2764" s="13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</row>
    <row r="2765" s="11" customFormat="1" spans="1:28">
      <c r="A2765" s="13"/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</row>
    <row r="2766" s="11" customFormat="1" spans="1:28">
      <c r="A2766" s="13"/>
      <c r="B2766" s="13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</row>
    <row r="2767" s="11" customFormat="1" spans="1:28">
      <c r="A2767" s="13"/>
      <c r="B2767" s="13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</row>
    <row r="2768" s="11" customFormat="1" spans="1:28">
      <c r="A2768" s="13"/>
      <c r="B2768" s="13"/>
      <c r="C2768" s="13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</row>
    <row r="2769" s="11" customFormat="1" spans="1:28">
      <c r="A2769" s="13"/>
      <c r="B2769" s="13"/>
      <c r="C2769" s="13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</row>
    <row r="2770" s="11" customFormat="1" spans="1:28">
      <c r="A2770" s="13"/>
      <c r="B2770" s="13"/>
      <c r="C2770" s="13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</row>
    <row r="2771" s="11" customFormat="1" spans="1:28">
      <c r="A2771" s="13"/>
      <c r="B2771" s="13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</row>
    <row r="2772" s="11" customFormat="1" spans="1:28">
      <c r="A2772" s="13"/>
      <c r="B2772" s="13"/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</row>
    <row r="2773" s="11" customFormat="1" spans="1:28">
      <c r="A2773" s="13"/>
      <c r="B2773" s="13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</row>
    <row r="2774" s="11" customFormat="1" spans="1:28">
      <c r="A2774" s="13"/>
      <c r="B2774" s="13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</row>
    <row r="2775" s="11" customFormat="1" spans="1:28">
      <c r="A2775" s="13"/>
      <c r="B2775" s="13"/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</row>
    <row r="2776" s="11" customFormat="1" spans="1:28">
      <c r="A2776" s="13"/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</row>
    <row r="2777" s="11" customFormat="1" spans="1:28">
      <c r="A2777" s="13"/>
      <c r="B2777" s="13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</row>
    <row r="2778" s="11" customFormat="1" spans="1:28">
      <c r="A2778" s="13"/>
      <c r="B2778" s="13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</row>
    <row r="2779" s="11" customFormat="1" spans="1:28">
      <c r="A2779" s="13"/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</row>
    <row r="2780" s="11" customFormat="1" spans="1:28">
      <c r="A2780" s="13"/>
      <c r="B2780" s="13"/>
      <c r="C2780" s="13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</row>
    <row r="2781" s="11" customFormat="1" spans="1:28">
      <c r="A2781" s="13"/>
      <c r="B2781" s="13"/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</row>
    <row r="2782" s="11" customFormat="1" spans="1:28">
      <c r="A2782" s="13"/>
      <c r="B2782" s="13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</row>
    <row r="2783" s="11" customFormat="1" spans="1:28">
      <c r="A2783" s="13"/>
      <c r="B2783" s="13"/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</row>
    <row r="2784" s="11" customFormat="1" spans="1:28">
      <c r="A2784" s="13"/>
      <c r="B2784" s="13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</row>
    <row r="2785" s="11" customFormat="1" spans="1:28">
      <c r="A2785" s="13"/>
      <c r="B2785" s="13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</row>
    <row r="2786" s="11" customFormat="1" spans="1:28">
      <c r="A2786" s="13"/>
      <c r="B2786" s="13"/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</row>
    <row r="2787" s="11" customFormat="1" spans="1:28">
      <c r="A2787" s="13"/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</row>
    <row r="2788" s="11" customFormat="1" spans="1:28">
      <c r="A2788" s="13"/>
      <c r="B2788" s="13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</row>
    <row r="2789" s="11" customFormat="1" spans="1:28">
      <c r="A2789" s="13"/>
      <c r="B2789" s="13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</row>
    <row r="2790" s="11" customFormat="1" spans="1:28">
      <c r="A2790" s="13"/>
      <c r="B2790" s="13"/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</row>
    <row r="2791" s="11" customFormat="1" spans="1:28">
      <c r="A2791" s="13"/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</row>
    <row r="2792" s="11" customFormat="1" spans="1:28">
      <c r="A2792" s="13"/>
      <c r="B2792" s="13"/>
      <c r="C2792" s="13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</row>
    <row r="2793" s="11" customFormat="1" spans="1:28">
      <c r="A2793" s="13"/>
      <c r="B2793" s="13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</row>
    <row r="2794" s="11" customFormat="1" spans="1:28">
      <c r="A2794" s="13"/>
      <c r="B2794" s="13"/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</row>
    <row r="2795" s="11" customFormat="1" spans="1:28">
      <c r="A2795" s="13"/>
      <c r="B2795" s="13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</row>
    <row r="2796" s="11" customFormat="1" spans="1:28">
      <c r="A2796" s="13"/>
      <c r="B2796" s="13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</row>
    <row r="2797" s="11" customFormat="1" spans="1:28">
      <c r="A2797" s="13"/>
      <c r="B2797" s="13"/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</row>
    <row r="2798" s="11" customFormat="1" spans="1:28">
      <c r="A2798" s="13"/>
      <c r="B2798" s="13"/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</row>
    <row r="2799" s="11" customFormat="1" spans="1:28">
      <c r="A2799" s="13"/>
      <c r="B2799" s="13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</row>
    <row r="2800" s="11" customFormat="1" spans="1:28">
      <c r="A2800" s="13"/>
      <c r="B2800" s="13"/>
      <c r="C2800" s="13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</row>
    <row r="2801" s="11" customFormat="1" spans="1:28">
      <c r="A2801" s="13"/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</row>
    <row r="2802" s="11" customFormat="1" spans="1:28">
      <c r="A2802" s="13"/>
      <c r="B2802" s="13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</row>
    <row r="2803" s="11" customFormat="1" spans="1:28">
      <c r="A2803" s="13"/>
      <c r="B2803" s="13"/>
      <c r="C2803" s="13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</row>
    <row r="2804" s="11" customFormat="1" spans="1:28">
      <c r="A2804" s="13"/>
      <c r="B2804" s="13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</row>
    <row r="2805" s="11" customFormat="1" spans="1:28">
      <c r="A2805" s="13"/>
      <c r="B2805" s="13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</row>
    <row r="2806" s="11" customFormat="1" spans="1:28">
      <c r="A2806" s="13"/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</row>
    <row r="2807" s="11" customFormat="1" spans="1:28">
      <c r="A2807" s="13"/>
      <c r="B2807" s="13"/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</row>
    <row r="2808" s="11" customFormat="1" spans="1:28">
      <c r="A2808" s="13"/>
      <c r="B2808" s="13"/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</row>
    <row r="2809" s="11" customFormat="1" spans="1:28">
      <c r="A2809" s="13"/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</row>
    <row r="2810" s="11" customFormat="1" spans="1:28">
      <c r="A2810" s="13"/>
      <c r="B2810" s="13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</row>
    <row r="2811" s="11" customFormat="1" spans="1:28">
      <c r="A2811" s="13"/>
      <c r="B2811" s="13"/>
      <c r="C2811" s="13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</row>
    <row r="2812" s="11" customFormat="1" spans="1:28">
      <c r="A2812" s="13"/>
      <c r="B2812" s="13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</row>
    <row r="2813" s="11" customFormat="1" spans="1:28">
      <c r="A2813" s="13"/>
      <c r="B2813" s="13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</row>
    <row r="2814" s="11" customFormat="1" spans="1:28">
      <c r="A2814" s="13"/>
      <c r="B2814" s="13"/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</row>
    <row r="2815" s="11" customFormat="1" spans="1:28">
      <c r="A2815" s="13"/>
      <c r="B2815" s="13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</row>
    <row r="2816" s="11" customFormat="1" spans="1:28">
      <c r="A2816" s="13"/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</row>
    <row r="2817" s="11" customFormat="1" spans="1:28">
      <c r="A2817" s="13"/>
      <c r="B2817" s="13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</row>
    <row r="2818" s="11" customFormat="1" spans="1:28">
      <c r="A2818" s="13"/>
      <c r="B2818" s="13"/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</row>
    <row r="2819" s="11" customFormat="1" spans="1:28">
      <c r="A2819" s="13"/>
      <c r="B2819" s="13"/>
      <c r="C2819" s="13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</row>
    <row r="2820" s="11" customFormat="1" spans="1:28">
      <c r="A2820" s="13"/>
      <c r="B2820" s="13"/>
      <c r="C2820" s="13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</row>
    <row r="2821" s="11" customFormat="1" spans="1:28">
      <c r="A2821" s="13"/>
      <c r="B2821" s="13"/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</row>
    <row r="2822" s="11" customFormat="1" spans="1:28">
      <c r="A2822" s="13"/>
      <c r="B2822" s="13"/>
      <c r="C2822" s="13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</row>
    <row r="2823" s="11" customFormat="1" spans="1:28">
      <c r="A2823" s="13"/>
      <c r="B2823" s="13"/>
      <c r="C2823" s="13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</row>
    <row r="2824" s="11" customFormat="1" spans="1:28">
      <c r="A2824" s="13"/>
      <c r="B2824" s="13"/>
      <c r="C2824" s="13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</row>
    <row r="2825" s="11" customFormat="1" spans="1:28">
      <c r="A2825" s="13"/>
      <c r="B2825" s="13"/>
      <c r="C2825" s="13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</row>
    <row r="2826" s="11" customFormat="1" spans="1:28">
      <c r="A2826" s="13"/>
      <c r="B2826" s="13"/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</row>
    <row r="2827" s="11" customFormat="1" spans="1:28">
      <c r="A2827" s="13"/>
      <c r="B2827" s="13"/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</row>
    <row r="2828" s="11" customFormat="1" spans="1:28">
      <c r="A2828" s="13"/>
      <c r="B2828" s="13"/>
      <c r="C2828" s="13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</row>
    <row r="2829" s="11" customFormat="1" spans="1:28">
      <c r="A2829" s="13"/>
      <c r="B2829" s="13"/>
      <c r="C2829" s="13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</row>
    <row r="2830" s="11" customFormat="1" spans="1:28">
      <c r="A2830" s="13"/>
      <c r="B2830" s="13"/>
      <c r="C2830" s="13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</row>
    <row r="2831" s="11" customFormat="1" spans="1:28">
      <c r="A2831" s="13"/>
      <c r="B2831" s="13"/>
      <c r="C2831" s="13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</row>
    <row r="2832" s="11" customFormat="1" spans="1:28">
      <c r="A2832" s="13"/>
      <c r="B2832" s="13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</row>
    <row r="2833" s="11" customFormat="1" spans="1:28">
      <c r="A2833" s="13"/>
      <c r="B2833" s="13"/>
      <c r="C2833" s="13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</row>
    <row r="2834" s="11" customFormat="1" spans="1:28">
      <c r="A2834" s="13"/>
      <c r="B2834" s="13"/>
      <c r="C2834" s="13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</row>
    <row r="2835" s="11" customFormat="1" spans="1:28">
      <c r="A2835" s="13"/>
      <c r="B2835" s="13"/>
      <c r="C2835" s="13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</row>
    <row r="2836" s="11" customFormat="1" spans="1:28">
      <c r="A2836" s="13"/>
      <c r="B2836" s="13"/>
      <c r="C2836" s="13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</row>
    <row r="2837" s="11" customFormat="1" spans="1:28">
      <c r="A2837" s="13"/>
      <c r="B2837" s="13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</row>
    <row r="2838" s="11" customFormat="1" spans="1:28">
      <c r="A2838" s="13"/>
      <c r="B2838" s="13"/>
      <c r="C2838" s="13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</row>
    <row r="2839" s="11" customFormat="1" spans="1:28">
      <c r="A2839" s="13"/>
      <c r="B2839" s="13"/>
      <c r="C2839" s="13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</row>
    <row r="2840" s="11" customFormat="1" spans="1:28">
      <c r="A2840" s="13"/>
      <c r="B2840" s="13"/>
      <c r="C2840" s="13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</row>
    <row r="2841" s="11" customFormat="1" spans="1:28">
      <c r="A2841" s="13"/>
      <c r="B2841" s="13"/>
      <c r="C2841" s="13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</row>
    <row r="2842" s="11" customFormat="1" spans="1:28">
      <c r="A2842" s="13"/>
      <c r="B2842" s="13"/>
      <c r="C2842" s="13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</row>
    <row r="2843" s="11" customFormat="1" spans="1:28">
      <c r="A2843" s="13"/>
      <c r="B2843" s="13"/>
      <c r="C2843" s="13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</row>
    <row r="2844" s="11" customFormat="1" spans="1:28">
      <c r="A2844" s="13"/>
      <c r="B2844" s="13"/>
      <c r="C2844" s="13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</row>
    <row r="2845" s="11" customFormat="1" spans="1:28">
      <c r="A2845" s="13"/>
      <c r="B2845" s="13"/>
      <c r="C2845" s="13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</row>
    <row r="2846" s="11" customFormat="1" spans="1:28">
      <c r="A2846" s="13"/>
      <c r="B2846" s="13"/>
      <c r="C2846" s="13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</row>
    <row r="2847" s="11" customFormat="1" spans="1:28">
      <c r="A2847" s="13"/>
      <c r="B2847" s="13"/>
      <c r="C2847" s="13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</row>
    <row r="2848" s="11" customFormat="1" spans="1:28">
      <c r="A2848" s="13"/>
      <c r="B2848" s="13"/>
      <c r="C2848" s="13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</row>
    <row r="2849" s="11" customFormat="1" spans="1:28">
      <c r="A2849" s="13"/>
      <c r="B2849" s="13"/>
      <c r="C2849" s="13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</row>
    <row r="2850" s="11" customFormat="1" spans="1:28">
      <c r="A2850" s="13"/>
      <c r="B2850" s="13"/>
      <c r="C2850" s="13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</row>
    <row r="2851" s="11" customFormat="1" spans="1:28">
      <c r="A2851" s="13"/>
      <c r="B2851" s="13"/>
      <c r="C2851" s="13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</row>
    <row r="2852" s="11" customFormat="1" spans="1:28">
      <c r="A2852" s="13"/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</row>
    <row r="2853" s="11" customFormat="1" spans="1:28">
      <c r="A2853" s="13"/>
      <c r="B2853" s="13"/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</row>
    <row r="2854" s="11" customFormat="1" spans="1:28">
      <c r="A2854" s="13"/>
      <c r="B2854" s="13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</row>
    <row r="2855" s="11" customFormat="1" spans="1:28">
      <c r="A2855" s="13"/>
      <c r="B2855" s="13"/>
      <c r="C2855" s="13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</row>
    <row r="2856" s="11" customFormat="1" spans="1:28">
      <c r="A2856" s="13"/>
      <c r="B2856" s="13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</row>
    <row r="2857" s="11" customFormat="1" spans="1:28">
      <c r="A2857" s="13"/>
      <c r="B2857" s="13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</row>
    <row r="2858" s="11" customFormat="1" spans="1:28">
      <c r="A2858" s="13"/>
      <c r="B2858" s="13"/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</row>
    <row r="2859" s="11" customFormat="1" spans="1:28">
      <c r="A2859" s="13"/>
      <c r="B2859" s="13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</row>
    <row r="2860" s="11" customFormat="1" spans="1:28">
      <c r="A2860" s="13"/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</row>
    <row r="2861" s="11" customFormat="1" spans="1:28">
      <c r="A2861" s="13"/>
      <c r="B2861" s="13"/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</row>
    <row r="2862" s="11" customFormat="1" spans="1:28">
      <c r="A2862" s="13"/>
      <c r="B2862" s="13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</row>
    <row r="2863" s="11" customFormat="1" spans="1:28">
      <c r="A2863" s="13"/>
      <c r="B2863" s="13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</row>
    <row r="2864" s="11" customFormat="1" spans="1:28">
      <c r="A2864" s="13"/>
      <c r="B2864" s="13"/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</row>
    <row r="2865" s="11" customFormat="1" spans="1:28">
      <c r="A2865" s="13"/>
      <c r="B2865" s="13"/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</row>
    <row r="2866" s="11" customFormat="1" spans="1:28">
      <c r="A2866" s="13"/>
      <c r="B2866" s="13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</row>
    <row r="2867" s="11" customFormat="1" spans="1:28">
      <c r="A2867" s="13"/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</row>
    <row r="2868" s="11" customFormat="1" spans="1:28">
      <c r="A2868" s="13"/>
      <c r="B2868" s="13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</row>
    <row r="2869" s="11" customFormat="1" spans="1:28">
      <c r="A2869" s="13"/>
      <c r="B2869" s="13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</row>
    <row r="2870" s="11" customFormat="1" spans="1:28">
      <c r="A2870" s="13"/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</row>
    <row r="2871" s="11" customFormat="1" spans="1:28">
      <c r="A2871" s="13"/>
      <c r="B2871" s="13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</row>
    <row r="2872" s="11" customFormat="1" spans="1:28">
      <c r="A2872" s="13"/>
      <c r="B2872" s="13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</row>
    <row r="2873" s="11" customFormat="1" spans="1:28">
      <c r="A2873" s="13"/>
      <c r="B2873" s="13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</row>
    <row r="2874" s="11" customFormat="1" spans="1:28">
      <c r="A2874" s="13"/>
      <c r="B2874" s="13"/>
      <c r="C2874" s="13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</row>
    <row r="2875" s="11" customFormat="1" spans="1:28">
      <c r="A2875" s="13"/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</row>
    <row r="2876" s="11" customFormat="1" spans="1:28">
      <c r="A2876" s="13"/>
      <c r="B2876" s="13"/>
      <c r="C2876" s="13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</row>
    <row r="2877" s="11" customFormat="1" spans="1:28">
      <c r="A2877" s="13"/>
      <c r="B2877" s="13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</row>
    <row r="2878" s="11" customFormat="1" spans="1:28">
      <c r="A2878" s="13"/>
      <c r="B2878" s="13"/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</row>
    <row r="2879" s="11" customFormat="1" spans="1:28">
      <c r="A2879" s="13"/>
      <c r="B2879" s="13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</row>
    <row r="2880" s="11" customFormat="1" spans="1:28">
      <c r="A2880" s="13"/>
      <c r="B2880" s="13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</row>
    <row r="2881" s="11" customFormat="1" spans="1:28">
      <c r="A2881" s="13"/>
      <c r="B2881" s="13"/>
      <c r="C2881" s="13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</row>
    <row r="2882" s="11" customFormat="1" spans="1:28">
      <c r="A2882" s="13"/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</row>
    <row r="2883" s="11" customFormat="1" spans="1:28">
      <c r="A2883" s="13"/>
      <c r="B2883" s="13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</row>
    <row r="2884" s="11" customFormat="1" spans="1:28">
      <c r="A2884" s="13"/>
      <c r="B2884" s="13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</row>
    <row r="2885" s="11" customFormat="1" spans="1:28">
      <c r="A2885" s="13"/>
      <c r="B2885" s="13"/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</row>
    <row r="2886" s="11" customFormat="1" spans="1:28">
      <c r="A2886" s="13"/>
      <c r="B2886" s="13"/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</row>
    <row r="2887" s="11" customFormat="1" spans="1:28">
      <c r="A2887" s="13"/>
      <c r="B2887" s="13"/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</row>
    <row r="2888" s="11" customFormat="1" spans="1:28">
      <c r="A2888" s="13"/>
      <c r="B2888" s="13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</row>
    <row r="2889" s="11" customFormat="1" spans="1:28">
      <c r="A2889" s="13"/>
      <c r="B2889" s="13"/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</row>
    <row r="2890" s="11" customFormat="1" spans="1:28">
      <c r="A2890" s="13"/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</row>
    <row r="2891" s="11" customFormat="1" spans="1:28">
      <c r="A2891" s="13"/>
      <c r="B2891" s="13"/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</row>
    <row r="2892" s="11" customFormat="1" spans="1:28">
      <c r="A2892" s="13"/>
      <c r="B2892" s="13"/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</row>
    <row r="2893" s="11" customFormat="1" spans="1:28">
      <c r="A2893" s="13"/>
      <c r="B2893" s="13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</row>
    <row r="2894" s="11" customFormat="1" spans="1:28">
      <c r="A2894" s="13"/>
      <c r="B2894" s="13"/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</row>
    <row r="2895" s="11" customFormat="1" spans="1:28">
      <c r="A2895" s="13"/>
      <c r="B2895" s="13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</row>
    <row r="2896" s="11" customFormat="1" spans="1:28">
      <c r="A2896" s="13"/>
      <c r="B2896" s="13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</row>
    <row r="2897" s="11" customFormat="1" spans="1:28">
      <c r="A2897" s="13"/>
      <c r="B2897" s="13"/>
      <c r="C2897" s="13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</row>
    <row r="2898" s="11" customFormat="1" spans="1:28">
      <c r="A2898" s="13"/>
      <c r="B2898" s="13"/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</row>
    <row r="2899" s="11" customFormat="1" spans="1:28">
      <c r="A2899" s="13"/>
      <c r="B2899" s="13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</row>
    <row r="2900" s="11" customFormat="1" spans="1:28">
      <c r="A2900" s="13"/>
      <c r="B2900" s="13"/>
      <c r="C2900" s="13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</row>
    <row r="2901" s="11" customFormat="1" spans="1:28">
      <c r="A2901" s="13"/>
      <c r="B2901" s="13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</row>
    <row r="2902" s="11" customFormat="1" spans="1:28">
      <c r="A2902" s="13"/>
      <c r="B2902" s="13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</row>
    <row r="2903" s="11" customFormat="1" spans="1:28">
      <c r="A2903" s="13"/>
      <c r="B2903" s="13"/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</row>
    <row r="2904" s="11" customFormat="1" spans="1:28">
      <c r="A2904" s="13"/>
      <c r="B2904" s="13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</row>
    <row r="2905" s="11" customFormat="1" spans="1:28">
      <c r="A2905" s="13"/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</row>
    <row r="2906" s="11" customFormat="1" spans="1:28">
      <c r="A2906" s="13"/>
      <c r="B2906" s="13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</row>
    <row r="2907" s="11" customFormat="1" spans="1:28">
      <c r="A2907" s="13"/>
      <c r="B2907" s="13"/>
      <c r="C2907" s="13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</row>
    <row r="2908" s="11" customFormat="1" spans="1:28">
      <c r="A2908" s="13"/>
      <c r="B2908" s="13"/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</row>
    <row r="2909" s="11" customFormat="1" spans="1:28">
      <c r="A2909" s="13"/>
      <c r="B2909" s="13"/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</row>
    <row r="2910" s="11" customFormat="1" spans="1:28">
      <c r="A2910" s="13"/>
      <c r="B2910" s="13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</row>
    <row r="2911" s="11" customFormat="1" spans="1:28">
      <c r="A2911" s="13"/>
      <c r="B2911" s="13"/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</row>
    <row r="2912" s="11" customFormat="1" spans="1:28">
      <c r="A2912" s="13"/>
      <c r="B2912" s="13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</row>
    <row r="2913" s="11" customFormat="1" spans="1:28">
      <c r="A2913" s="13"/>
      <c r="B2913" s="13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</row>
    <row r="2914" s="11" customFormat="1" spans="1:28">
      <c r="A2914" s="13"/>
      <c r="B2914" s="13"/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</row>
    <row r="2915" s="11" customFormat="1" spans="1:28">
      <c r="A2915" s="13"/>
      <c r="B2915" s="13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</row>
    <row r="2916" s="11" customFormat="1" spans="1:28">
      <c r="A2916" s="13"/>
      <c r="B2916" s="13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</row>
    <row r="2917" s="11" customFormat="1" spans="1:28">
      <c r="A2917" s="13"/>
      <c r="B2917" s="13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</row>
    <row r="2918" s="11" customFormat="1" spans="1:28">
      <c r="A2918" s="13"/>
      <c r="B2918" s="13"/>
      <c r="C2918" s="13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</row>
    <row r="2919" s="11" customFormat="1" spans="1:28">
      <c r="A2919" s="13"/>
      <c r="B2919" s="13"/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</row>
    <row r="2920" s="11" customFormat="1" spans="1:28">
      <c r="A2920" s="13"/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</row>
    <row r="2921" s="11" customFormat="1" spans="1:28">
      <c r="A2921" s="13"/>
      <c r="B2921" s="13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</row>
    <row r="2922" s="11" customFormat="1" spans="1:28">
      <c r="A2922" s="13"/>
      <c r="B2922" s="13"/>
      <c r="C2922" s="13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</row>
    <row r="2923" s="11" customFormat="1" spans="1:28">
      <c r="A2923" s="13"/>
      <c r="B2923" s="13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</row>
    <row r="2924" s="11" customFormat="1" spans="1:28">
      <c r="A2924" s="13"/>
      <c r="B2924" s="13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</row>
    <row r="2925" s="11" customFormat="1" spans="1:28">
      <c r="A2925" s="13"/>
      <c r="B2925" s="13"/>
      <c r="C2925" s="13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</row>
    <row r="2926" s="11" customFormat="1" spans="1:28">
      <c r="A2926" s="13"/>
      <c r="B2926" s="13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</row>
    <row r="2927" s="11" customFormat="1" spans="1:28">
      <c r="A2927" s="13"/>
      <c r="B2927" s="13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</row>
    <row r="2928" s="11" customFormat="1" spans="1:28">
      <c r="A2928" s="13"/>
      <c r="B2928" s="13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</row>
    <row r="2929" s="11" customFormat="1" spans="1:28">
      <c r="A2929" s="13"/>
      <c r="B2929" s="13"/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</row>
    <row r="2930" s="11" customFormat="1" spans="1:28">
      <c r="A2930" s="13"/>
      <c r="B2930" s="13"/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</row>
    <row r="2931" s="11" customFormat="1" spans="1:28">
      <c r="A2931" s="13"/>
      <c r="B2931" s="13"/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</row>
    <row r="2932" s="11" customFormat="1" spans="1:28">
      <c r="A2932" s="13"/>
      <c r="B2932" s="13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</row>
    <row r="2933" s="11" customFormat="1" spans="1:28">
      <c r="A2933" s="13"/>
      <c r="B2933" s="13"/>
      <c r="C2933" s="13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</row>
    <row r="2934" s="11" customFormat="1" spans="1:28">
      <c r="A2934" s="13"/>
      <c r="B2934" s="13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</row>
    <row r="2935" s="11" customFormat="1" spans="1:28">
      <c r="A2935" s="13"/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</row>
    <row r="2936" s="11" customFormat="1" spans="1:28">
      <c r="A2936" s="13"/>
      <c r="B2936" s="13"/>
      <c r="C2936" s="13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</row>
    <row r="2937" s="11" customFormat="1" spans="1:28">
      <c r="A2937" s="13"/>
      <c r="B2937" s="13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</row>
    <row r="2938" s="11" customFormat="1" spans="1:28">
      <c r="A2938" s="13"/>
      <c r="B2938" s="13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</row>
    <row r="2939" s="11" customFormat="1" spans="1:28">
      <c r="A2939" s="13"/>
      <c r="B2939" s="13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</row>
    <row r="2940" s="11" customFormat="1" spans="1:28">
      <c r="A2940" s="13"/>
      <c r="B2940" s="13"/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</row>
    <row r="2941" s="11" customFormat="1" spans="1:28">
      <c r="A2941" s="13"/>
      <c r="B2941" s="13"/>
      <c r="C2941" s="13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</row>
    <row r="2942" s="11" customFormat="1" spans="1:28">
      <c r="A2942" s="13"/>
      <c r="B2942" s="13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</row>
    <row r="2943" s="11" customFormat="1" spans="1:28">
      <c r="A2943" s="13"/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</row>
    <row r="2944" s="11" customFormat="1" spans="1:28">
      <c r="A2944" s="13"/>
      <c r="B2944" s="13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</row>
    <row r="2945" s="11" customFormat="1" spans="1:28">
      <c r="A2945" s="13"/>
      <c r="B2945" s="13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</row>
    <row r="2946" s="11" customFormat="1" spans="1:28">
      <c r="A2946" s="13"/>
      <c r="B2946" s="13"/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</row>
    <row r="2947" s="11" customFormat="1" spans="1:28">
      <c r="A2947" s="13"/>
      <c r="B2947" s="13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</row>
    <row r="2948" s="11" customFormat="1" spans="1:28">
      <c r="A2948" s="13"/>
      <c r="B2948" s="13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</row>
    <row r="2949" s="11" customFormat="1" spans="1:28">
      <c r="A2949" s="13"/>
      <c r="B2949" s="13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</row>
    <row r="2950" s="11" customFormat="1" spans="1:28">
      <c r="A2950" s="13"/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</row>
    <row r="2951" s="11" customFormat="1" spans="1:28">
      <c r="A2951" s="13"/>
      <c r="B2951" s="13"/>
      <c r="C2951" s="13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</row>
    <row r="2952" s="11" customFormat="1" spans="1:28">
      <c r="A2952" s="13"/>
      <c r="B2952" s="13"/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</row>
    <row r="2953" s="11" customFormat="1" spans="1:28">
      <c r="A2953" s="13"/>
      <c r="B2953" s="13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</row>
    <row r="2954" s="11" customFormat="1" spans="1:28">
      <c r="A2954" s="13"/>
      <c r="B2954" s="13"/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</row>
    <row r="2955" s="11" customFormat="1" spans="1:28">
      <c r="A2955" s="13"/>
      <c r="B2955" s="13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</row>
    <row r="2956" s="11" customFormat="1" spans="1:28">
      <c r="A2956" s="13"/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</row>
    <row r="2957" s="11" customFormat="1" spans="1:28">
      <c r="A2957" s="13"/>
      <c r="B2957" s="13"/>
      <c r="C2957" s="13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</row>
    <row r="2958" s="11" customFormat="1" spans="1:28">
      <c r="A2958" s="13"/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</row>
    <row r="2959" s="11" customFormat="1" spans="1:28">
      <c r="A2959" s="13"/>
      <c r="B2959" s="13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</row>
    <row r="2960" s="11" customFormat="1" spans="1:28">
      <c r="A2960" s="13"/>
      <c r="B2960" s="13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</row>
    <row r="2961" s="11" customFormat="1" spans="1:28">
      <c r="A2961" s="13"/>
      <c r="B2961" s="13"/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</row>
    <row r="2962" s="11" customFormat="1" spans="1:28">
      <c r="A2962" s="13"/>
      <c r="B2962" s="13"/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</row>
    <row r="2963" s="11" customFormat="1" spans="1:28">
      <c r="A2963" s="13"/>
      <c r="B2963" s="13"/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</row>
    <row r="2964" s="11" customFormat="1" spans="1:28">
      <c r="A2964" s="13"/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</row>
    <row r="2965" s="11" customFormat="1" spans="1:28">
      <c r="A2965" s="13"/>
      <c r="B2965" s="13"/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</row>
    <row r="2966" s="11" customFormat="1" spans="1:28">
      <c r="A2966" s="13"/>
      <c r="B2966" s="13"/>
      <c r="C2966" s="13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</row>
    <row r="2967" s="11" customFormat="1" spans="1:28">
      <c r="A2967" s="13"/>
      <c r="B2967" s="13"/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</row>
    <row r="2968" s="11" customFormat="1" spans="1:28">
      <c r="A2968" s="13"/>
      <c r="B2968" s="13"/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</row>
    <row r="2969" s="11" customFormat="1" spans="1:28">
      <c r="A2969" s="13"/>
      <c r="B2969" s="13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</row>
    <row r="2970" s="11" customFormat="1" spans="1:28">
      <c r="A2970" s="13"/>
      <c r="B2970" s="13"/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</row>
    <row r="2971" s="11" customFormat="1" spans="1:28">
      <c r="A2971" s="13"/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</row>
    <row r="2972" s="11" customFormat="1" spans="1:28">
      <c r="A2972" s="13"/>
      <c r="B2972" s="13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</row>
    <row r="2973" s="11" customFormat="1" spans="1:28">
      <c r="A2973" s="13"/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</row>
    <row r="2974" s="11" customFormat="1" spans="1:28">
      <c r="A2974" s="13"/>
      <c r="B2974" s="13"/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</row>
    <row r="2975" s="11" customFormat="1" spans="1:28">
      <c r="A2975" s="13"/>
      <c r="B2975" s="13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</row>
    <row r="2976" s="11" customFormat="1" spans="1:28">
      <c r="A2976" s="13"/>
      <c r="B2976" s="13"/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</row>
    <row r="2977" s="11" customFormat="1" spans="1:28">
      <c r="A2977" s="13"/>
      <c r="B2977" s="13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</row>
    <row r="2978" s="11" customFormat="1" spans="1:28">
      <c r="A2978" s="13"/>
      <c r="B2978" s="13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</row>
    <row r="2979" s="11" customFormat="1" spans="1:28">
      <c r="A2979" s="13"/>
      <c r="B2979" s="13"/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</row>
    <row r="2980" s="11" customFormat="1" spans="1:28">
      <c r="A2980" s="13"/>
      <c r="B2980" s="13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</row>
    <row r="2981" s="11" customFormat="1" spans="1:28">
      <c r="A2981" s="13"/>
      <c r="B2981" s="13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</row>
    <row r="2982" s="11" customFormat="1" spans="1:28">
      <c r="A2982" s="13"/>
      <c r="B2982" s="13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</row>
    <row r="2983" s="11" customFormat="1" spans="1:28">
      <c r="A2983" s="13"/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</row>
    <row r="2984" s="11" customFormat="1" spans="1:28">
      <c r="A2984" s="13"/>
      <c r="B2984" s="13"/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</row>
    <row r="2985" s="11" customFormat="1" spans="1:28">
      <c r="A2985" s="13"/>
      <c r="B2985" s="13"/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</row>
    <row r="2986" s="11" customFormat="1" spans="1:28">
      <c r="A2986" s="13"/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</row>
    <row r="2987" s="11" customFormat="1" spans="1:28">
      <c r="A2987" s="13"/>
      <c r="B2987" s="13"/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</row>
    <row r="2988" s="11" customFormat="1" spans="1:28">
      <c r="A2988" s="13"/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</row>
    <row r="2989" s="11" customFormat="1" spans="1:28">
      <c r="A2989" s="13"/>
      <c r="B2989" s="13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</row>
    <row r="2990" s="11" customFormat="1" spans="1:28">
      <c r="A2990" s="13"/>
      <c r="B2990" s="13"/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</row>
    <row r="2991" s="11" customFormat="1" spans="1:28">
      <c r="A2991" s="13"/>
      <c r="B2991" s="13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</row>
    <row r="2992" s="11" customFormat="1" spans="1:28">
      <c r="A2992" s="13"/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</row>
    <row r="2993" s="11" customFormat="1" spans="1:28">
      <c r="A2993" s="13"/>
      <c r="B2993" s="13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</row>
    <row r="2994" s="11" customFormat="1" spans="1:28">
      <c r="A2994" s="13"/>
      <c r="B2994" s="13"/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</row>
    <row r="2995" s="11" customFormat="1" spans="1:28">
      <c r="A2995" s="13"/>
      <c r="B2995" s="13"/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</row>
    <row r="2996" s="11" customFormat="1" spans="1:28">
      <c r="A2996" s="13"/>
      <c r="B2996" s="13"/>
      <c r="C2996" s="13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</row>
    <row r="2997" s="11" customFormat="1" spans="1:28">
      <c r="A2997" s="13"/>
      <c r="B2997" s="13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</row>
    <row r="2998" s="11" customFormat="1" spans="1:28">
      <c r="A2998" s="13"/>
      <c r="B2998" s="13"/>
      <c r="C2998" s="13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</row>
    <row r="2999" s="11" customFormat="1" spans="1:28">
      <c r="A2999" s="13"/>
      <c r="B2999" s="13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</row>
    <row r="3000" s="11" customFormat="1" spans="1:28">
      <c r="A3000" s="13"/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</row>
    <row r="3001" s="11" customFormat="1" spans="1:28">
      <c r="A3001" s="13"/>
      <c r="B3001" s="13"/>
      <c r="C3001" s="13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</row>
    <row r="3002" s="11" customFormat="1" spans="1:28">
      <c r="A3002" s="13"/>
      <c r="B3002" s="13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</row>
    <row r="3003" s="11" customFormat="1" spans="1:28">
      <c r="A3003" s="13"/>
      <c r="B3003" s="13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</row>
    <row r="3004" s="11" customFormat="1" spans="1:28">
      <c r="A3004" s="13"/>
      <c r="B3004" s="13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</row>
    <row r="3005" s="11" customFormat="1" spans="1:28">
      <c r="A3005" s="13"/>
      <c r="B3005" s="13"/>
      <c r="C3005" s="13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</row>
    <row r="3006" s="11" customFormat="1" spans="1:28">
      <c r="A3006" s="13"/>
      <c r="B3006" s="13"/>
      <c r="C3006" s="13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</row>
    <row r="3007" s="11" customFormat="1" spans="1:28">
      <c r="A3007" s="13"/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</row>
    <row r="3008" s="11" customFormat="1" spans="1:28">
      <c r="A3008" s="13"/>
      <c r="B3008" s="13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</row>
    <row r="3009" s="11" customFormat="1" spans="1:28">
      <c r="A3009" s="13"/>
      <c r="B3009" s="13"/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</row>
    <row r="3010" s="11" customFormat="1" spans="1:28">
      <c r="A3010" s="13"/>
      <c r="B3010" s="13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</row>
    <row r="3011" s="11" customFormat="1" spans="1:28">
      <c r="A3011" s="13"/>
      <c r="B3011" s="13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</row>
    <row r="3012" s="11" customFormat="1" spans="1:28">
      <c r="A3012" s="13"/>
      <c r="B3012" s="13"/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</row>
    <row r="3013" s="11" customFormat="1" spans="1:28">
      <c r="A3013" s="13"/>
      <c r="B3013" s="13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</row>
    <row r="3014" s="11" customFormat="1" spans="1:28">
      <c r="A3014" s="13"/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</row>
    <row r="3015" s="11" customFormat="1" spans="1:28">
      <c r="A3015" s="13"/>
      <c r="B3015" s="13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</row>
    <row r="3016" s="11" customFormat="1" spans="1:28">
      <c r="A3016" s="13"/>
      <c r="B3016" s="13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</row>
    <row r="3017" s="11" customFormat="1" spans="1:28">
      <c r="A3017" s="13"/>
      <c r="B3017" s="13"/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</row>
    <row r="3018" s="11" customFormat="1" spans="1:28">
      <c r="A3018" s="13"/>
      <c r="B3018" s="13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</row>
    <row r="3019" s="11" customFormat="1" spans="1:28">
      <c r="A3019" s="13"/>
      <c r="B3019" s="13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</row>
    <row r="3020" s="11" customFormat="1" spans="1:28">
      <c r="A3020" s="13"/>
      <c r="B3020" s="13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</row>
    <row r="3021" s="11" customFormat="1" spans="1:28">
      <c r="A3021" s="13"/>
      <c r="B3021" s="13"/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</row>
    <row r="3022" s="11" customFormat="1" spans="1:28">
      <c r="A3022" s="13"/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</row>
    <row r="3023" s="11" customFormat="1" spans="1:28">
      <c r="A3023" s="13"/>
      <c r="B3023" s="13"/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</row>
    <row r="3024" s="11" customFormat="1" spans="1:28">
      <c r="A3024" s="13"/>
      <c r="B3024" s="13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</row>
    <row r="3025" s="11" customFormat="1" spans="1:28">
      <c r="A3025" s="13"/>
      <c r="B3025" s="13"/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</row>
    <row r="3026" s="11" customFormat="1" spans="1:28">
      <c r="A3026" s="13"/>
      <c r="B3026" s="13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</row>
    <row r="3027" s="11" customFormat="1" spans="1:28">
      <c r="A3027" s="13"/>
      <c r="B3027" s="13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</row>
    <row r="3028" s="11" customFormat="1" spans="1:28">
      <c r="A3028" s="13"/>
      <c r="B3028" s="13"/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</row>
    <row r="3029" s="11" customFormat="1" spans="1:28">
      <c r="A3029" s="13"/>
      <c r="B3029" s="13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</row>
    <row r="3030" s="11" customFormat="1" spans="1:28">
      <c r="A3030" s="13"/>
      <c r="B3030" s="13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</row>
    <row r="3031" s="11" customFormat="1" spans="1:28">
      <c r="A3031" s="13"/>
      <c r="B3031" s="13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</row>
    <row r="3032" s="11" customFormat="1" spans="1:28">
      <c r="A3032" s="13"/>
      <c r="B3032" s="13"/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</row>
    <row r="3033" s="11" customFormat="1" spans="1:28">
      <c r="A3033" s="13"/>
      <c r="B3033" s="13"/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</row>
    <row r="3034" s="11" customFormat="1" spans="1:28">
      <c r="A3034" s="13"/>
      <c r="B3034" s="13"/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</row>
    <row r="3035" s="11" customFormat="1" spans="1:28">
      <c r="A3035" s="13"/>
      <c r="B3035" s="13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</row>
    <row r="3036" s="11" customFormat="1" spans="1:28">
      <c r="A3036" s="13"/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</row>
    <row r="3037" s="11" customFormat="1" spans="1:28">
      <c r="A3037" s="13"/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</row>
    <row r="3038" s="11" customFormat="1" spans="1:28">
      <c r="A3038" s="13"/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</row>
    <row r="3039" s="11" customFormat="1" spans="1:28">
      <c r="A3039" s="13"/>
      <c r="B3039" s="13"/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</row>
    <row r="3040" s="11" customFormat="1" spans="1:28">
      <c r="A3040" s="13"/>
      <c r="B3040" s="13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</row>
    <row r="3041" s="11" customFormat="1" spans="1:28">
      <c r="A3041" s="13"/>
      <c r="B3041" s="13"/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</row>
    <row r="3042" s="11" customFormat="1" spans="1:28">
      <c r="A3042" s="13"/>
      <c r="B3042" s="13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</row>
    <row r="3043" s="11" customFormat="1" spans="1:28">
      <c r="A3043" s="13"/>
      <c r="B3043" s="13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</row>
    <row r="3044" s="11" customFormat="1" spans="1:28">
      <c r="A3044" s="13"/>
      <c r="B3044" s="13"/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</row>
    <row r="3045" s="11" customFormat="1" spans="1:28">
      <c r="A3045" s="13"/>
      <c r="B3045" s="13"/>
      <c r="C3045" s="13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</row>
    <row r="3046" s="11" customFormat="1" spans="1:28">
      <c r="A3046" s="13"/>
      <c r="B3046" s="13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</row>
    <row r="3047" s="11" customFormat="1" spans="1:28">
      <c r="A3047" s="13"/>
      <c r="B3047" s="13"/>
      <c r="C3047" s="13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</row>
    <row r="3048" s="11" customFormat="1" spans="1:28">
      <c r="A3048" s="13"/>
      <c r="B3048" s="13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</row>
    <row r="3049" s="11" customFormat="1" spans="1:28">
      <c r="A3049" s="13"/>
      <c r="B3049" s="13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</row>
    <row r="3050" s="11" customFormat="1" spans="1:28">
      <c r="A3050" s="13"/>
      <c r="B3050" s="13"/>
      <c r="C3050" s="13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</row>
    <row r="3051" s="11" customFormat="1" spans="1:28">
      <c r="A3051" s="13"/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</row>
    <row r="3052" s="11" customFormat="1" spans="1:28">
      <c r="A3052" s="13"/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</row>
    <row r="3053" s="11" customFormat="1" spans="1:28">
      <c r="A3053" s="13"/>
      <c r="B3053" s="13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</row>
    <row r="3054" s="11" customFormat="1" spans="1:28">
      <c r="A3054" s="13"/>
      <c r="B3054" s="13"/>
      <c r="C3054" s="13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</row>
    <row r="3055" s="11" customFormat="1" spans="1:28">
      <c r="A3055" s="13"/>
      <c r="B3055" s="13"/>
      <c r="C3055" s="13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</row>
    <row r="3056" s="11" customFormat="1" spans="1:28">
      <c r="A3056" s="13"/>
      <c r="B3056" s="13"/>
      <c r="C3056" s="13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</row>
    <row r="3057" s="11" customFormat="1" spans="1:28">
      <c r="A3057" s="13"/>
      <c r="B3057" s="13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</row>
    <row r="3058" s="11" customFormat="1" spans="1:28">
      <c r="A3058" s="13"/>
      <c r="B3058" s="13"/>
      <c r="C3058" s="13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</row>
    <row r="3059" s="11" customFormat="1" spans="1:28">
      <c r="A3059" s="13"/>
      <c r="B3059" s="13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</row>
    <row r="3060" s="11" customFormat="1" spans="1:28">
      <c r="A3060" s="13"/>
      <c r="B3060" s="13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</row>
    <row r="3061" s="11" customFormat="1" spans="1:28">
      <c r="A3061" s="13"/>
      <c r="B3061" s="13"/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</row>
    <row r="3062" s="11" customFormat="1" spans="1:28">
      <c r="A3062" s="13"/>
      <c r="B3062" s="13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</row>
    <row r="3063" s="11" customFormat="1" spans="1:28">
      <c r="A3063" s="13"/>
      <c r="B3063" s="13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</row>
    <row r="3064" s="11" customFormat="1" spans="1:28">
      <c r="A3064" s="13"/>
      <c r="B3064" s="13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</row>
    <row r="3065" s="11" customFormat="1" spans="1:28">
      <c r="A3065" s="13"/>
      <c r="B3065" s="13"/>
      <c r="C3065" s="13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</row>
    <row r="3066" s="11" customFormat="1" spans="1:28">
      <c r="A3066" s="13"/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</row>
    <row r="3067" s="11" customFormat="1" spans="1:28">
      <c r="A3067" s="13"/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</row>
    <row r="3068" s="11" customFormat="1" spans="1:28">
      <c r="A3068" s="13"/>
      <c r="B3068" s="13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</row>
    <row r="3069" s="11" customFormat="1" spans="1:28">
      <c r="A3069" s="13"/>
      <c r="B3069" s="13"/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</row>
    <row r="3070" s="11" customFormat="1" spans="1:28">
      <c r="A3070" s="13"/>
      <c r="B3070" s="13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</row>
    <row r="3071" s="11" customFormat="1" spans="1:28">
      <c r="A3071" s="13"/>
      <c r="B3071" s="13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</row>
    <row r="3072" s="11" customFormat="1" spans="1:28">
      <c r="A3072" s="13"/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</row>
    <row r="3073" s="11" customFormat="1" spans="1:28">
      <c r="A3073" s="13"/>
      <c r="B3073" s="13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</row>
    <row r="3074" s="11" customFormat="1" spans="1:28">
      <c r="A3074" s="13"/>
      <c r="B3074" s="13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</row>
    <row r="3075" s="11" customFormat="1" spans="1:28">
      <c r="A3075" s="13"/>
      <c r="B3075" s="13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</row>
    <row r="3076" s="11" customFormat="1" spans="1:28">
      <c r="A3076" s="13"/>
      <c r="B3076" s="13"/>
      <c r="C3076" s="13"/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</row>
    <row r="3077" s="11" customFormat="1" spans="1:28">
      <c r="A3077" s="13"/>
      <c r="B3077" s="13"/>
      <c r="C3077" s="13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</row>
    <row r="3078" s="11" customFormat="1" spans="1:28">
      <c r="A3078" s="13"/>
      <c r="B3078" s="13"/>
      <c r="C3078" s="13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</row>
    <row r="3079" s="11" customFormat="1" spans="1:28">
      <c r="A3079" s="13"/>
      <c r="B3079" s="13"/>
      <c r="C3079" s="13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</row>
    <row r="3080" s="11" customFormat="1" spans="1:28">
      <c r="A3080" s="13"/>
      <c r="B3080" s="13"/>
      <c r="C3080" s="13"/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</row>
    <row r="3081" s="11" customFormat="1" spans="1:28">
      <c r="A3081" s="13"/>
      <c r="B3081" s="13"/>
      <c r="C3081" s="13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</row>
    <row r="3082" s="11" customFormat="1" spans="1:28">
      <c r="A3082" s="13"/>
      <c r="B3082" s="13"/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</row>
    <row r="3083" s="11" customFormat="1" spans="1:28">
      <c r="A3083" s="13"/>
      <c r="B3083" s="13"/>
      <c r="C3083" s="13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</row>
    <row r="3084" s="11" customFormat="1" spans="1:28">
      <c r="A3084" s="13"/>
      <c r="B3084" s="13"/>
      <c r="C3084" s="13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</row>
    <row r="3085" s="11" customFormat="1" spans="1:28">
      <c r="A3085" s="13"/>
      <c r="B3085" s="13"/>
      <c r="C3085" s="13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</row>
    <row r="3086" s="11" customFormat="1" spans="1:28">
      <c r="A3086" s="13"/>
      <c r="B3086" s="13"/>
      <c r="C3086" s="13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</row>
    <row r="3087" s="11" customFormat="1" spans="1:28">
      <c r="A3087" s="13"/>
      <c r="B3087" s="13"/>
      <c r="C3087" s="13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</row>
    <row r="3088" s="11" customFormat="1" spans="1:28">
      <c r="A3088" s="13"/>
      <c r="B3088" s="13"/>
      <c r="C3088" s="13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</row>
    <row r="3089" s="11" customFormat="1" spans="1:28">
      <c r="A3089" s="13"/>
      <c r="B3089" s="13"/>
      <c r="C3089" s="13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</row>
    <row r="3090" s="11" customFormat="1" spans="1:28">
      <c r="A3090" s="13"/>
      <c r="B3090" s="13"/>
      <c r="C3090" s="13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</row>
    <row r="3091" s="11" customFormat="1" spans="1:28">
      <c r="A3091" s="13"/>
      <c r="B3091" s="13"/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</row>
    <row r="3092" s="11" customFormat="1" spans="1:28">
      <c r="A3092" s="13"/>
      <c r="B3092" s="13"/>
      <c r="C3092" s="13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</row>
    <row r="3093" s="11" customFormat="1" spans="1:28">
      <c r="A3093" s="13"/>
      <c r="B3093" s="13"/>
      <c r="C3093" s="13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</row>
    <row r="3094" s="11" customFormat="1" spans="1:28">
      <c r="A3094" s="13"/>
      <c r="B3094" s="13"/>
      <c r="C3094" s="13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</row>
    <row r="3095" s="11" customFormat="1" spans="1:28">
      <c r="A3095" s="13"/>
      <c r="B3095" s="13"/>
      <c r="C3095" s="13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</row>
    <row r="3096" s="11" customFormat="1" spans="1:28">
      <c r="A3096" s="13"/>
      <c r="B3096" s="13"/>
      <c r="C3096" s="13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</row>
    <row r="3097" s="11" customFormat="1" spans="1:28">
      <c r="A3097" s="13"/>
      <c r="B3097" s="13"/>
      <c r="C3097" s="13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</row>
    <row r="3098" s="11" customFormat="1" spans="1:28">
      <c r="A3098" s="13"/>
      <c r="B3098" s="13"/>
      <c r="C3098" s="13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</row>
    <row r="3099" s="11" customFormat="1" spans="1:28">
      <c r="A3099" s="13"/>
      <c r="B3099" s="13"/>
      <c r="C3099" s="13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</row>
    <row r="3100" s="11" customFormat="1" spans="1:28">
      <c r="A3100" s="13"/>
      <c r="B3100" s="13"/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</row>
    <row r="3101" s="11" customFormat="1" spans="1:28">
      <c r="A3101" s="13"/>
      <c r="B3101" s="13"/>
      <c r="C3101" s="13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</row>
    <row r="3102" s="11" customFormat="1" spans="1:28">
      <c r="A3102" s="13"/>
      <c r="B3102" s="13"/>
      <c r="C3102" s="13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</row>
    <row r="3103" s="11" customFormat="1" spans="1:28">
      <c r="A3103" s="13"/>
      <c r="B3103" s="13"/>
      <c r="C3103" s="13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</row>
    <row r="3104" s="11" customFormat="1" spans="1:28">
      <c r="A3104" s="13"/>
      <c r="B3104" s="13"/>
      <c r="C3104" s="13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</row>
    <row r="3105" s="11" customFormat="1" spans="1:28">
      <c r="A3105" s="13"/>
      <c r="B3105" s="13"/>
      <c r="C3105" s="13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</row>
    <row r="3106" s="11" customFormat="1" spans="1:28">
      <c r="A3106" s="13"/>
      <c r="B3106" s="13"/>
      <c r="C3106" s="13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</row>
    <row r="3107" s="11" customFormat="1" spans="1:28">
      <c r="A3107" s="13"/>
      <c r="B3107" s="13"/>
      <c r="C3107" s="13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</row>
    <row r="3108" s="11" customFormat="1" spans="1:28">
      <c r="A3108" s="13"/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</row>
    <row r="3109" s="11" customFormat="1" spans="1:28">
      <c r="A3109" s="13"/>
      <c r="B3109" s="13"/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</row>
    <row r="3110" s="11" customFormat="1" spans="1:28">
      <c r="A3110" s="13"/>
      <c r="B3110" s="13"/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</row>
    <row r="3111" s="11" customFormat="1" spans="1:28">
      <c r="A3111" s="13"/>
      <c r="B3111" s="13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</row>
    <row r="3112" s="11" customFormat="1" spans="1:28">
      <c r="A3112" s="13"/>
      <c r="B3112" s="13"/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</row>
    <row r="3113" s="11" customFormat="1" spans="1:28">
      <c r="A3113" s="13"/>
      <c r="B3113" s="13"/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</row>
    <row r="3114" s="11" customFormat="1" spans="1:28">
      <c r="A3114" s="13"/>
      <c r="B3114" s="13"/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</row>
    <row r="3115" s="11" customFormat="1" spans="1:28">
      <c r="A3115" s="13"/>
      <c r="B3115" s="13"/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</row>
    <row r="3116" s="11" customFormat="1" spans="1:28">
      <c r="A3116" s="13"/>
      <c r="B3116" s="13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</row>
    <row r="3117" s="11" customFormat="1" spans="1:28">
      <c r="A3117" s="13"/>
      <c r="B3117" s="13"/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</row>
    <row r="3118" s="11" customFormat="1" spans="1:28">
      <c r="A3118" s="13"/>
      <c r="B3118" s="13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</row>
    <row r="3119" s="11" customFormat="1" spans="1:28">
      <c r="A3119" s="13"/>
      <c r="B3119" s="13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</row>
    <row r="3120" s="11" customFormat="1" spans="1:28">
      <c r="A3120" s="13"/>
      <c r="B3120" s="13"/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</row>
    <row r="3121" s="11" customFormat="1" spans="1:28">
      <c r="A3121" s="13"/>
      <c r="B3121" s="13"/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</row>
    <row r="3122" s="11" customFormat="1" spans="1:28">
      <c r="A3122" s="13"/>
      <c r="B3122" s="13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</row>
    <row r="3123" s="11" customFormat="1" spans="1:28">
      <c r="A3123" s="13"/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</row>
    <row r="3124" s="11" customFormat="1" spans="1:28">
      <c r="A3124" s="13"/>
      <c r="B3124" s="13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</row>
    <row r="3125" s="11" customFormat="1" spans="1:28">
      <c r="A3125" s="13"/>
      <c r="B3125" s="13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</row>
    <row r="3126" s="11" customFormat="1" spans="1:28">
      <c r="A3126" s="13"/>
      <c r="B3126" s="13"/>
      <c r="C3126" s="13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</row>
    <row r="3127" s="11" customFormat="1" spans="1:28">
      <c r="A3127" s="13"/>
      <c r="B3127" s="13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</row>
    <row r="3128" s="11" customFormat="1" spans="1:28">
      <c r="A3128" s="13"/>
      <c r="B3128" s="13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</row>
    <row r="3129" s="11" customFormat="1" spans="1:28">
      <c r="A3129" s="13"/>
      <c r="B3129" s="13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</row>
    <row r="3130" s="11" customFormat="1" spans="1:28">
      <c r="A3130" s="13"/>
      <c r="B3130" s="13"/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</row>
    <row r="3131" s="11" customFormat="1" spans="1:28">
      <c r="A3131" s="13"/>
      <c r="B3131" s="13"/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</row>
    <row r="3132" s="11" customFormat="1" spans="1:28">
      <c r="A3132" s="13"/>
      <c r="B3132" s="13"/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</row>
    <row r="3133" s="11" customFormat="1" spans="1:28">
      <c r="A3133" s="13"/>
      <c r="B3133" s="13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</row>
    <row r="3134" s="11" customFormat="1" spans="1:28">
      <c r="A3134" s="13"/>
      <c r="B3134" s="13"/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</row>
    <row r="3135" s="11" customFormat="1" spans="1:28">
      <c r="A3135" s="13"/>
      <c r="B3135" s="13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</row>
    <row r="3136" s="11" customFormat="1" spans="1:28">
      <c r="A3136" s="13"/>
      <c r="B3136" s="13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</row>
    <row r="3137" s="11" customFormat="1" spans="1:28">
      <c r="A3137" s="13"/>
      <c r="B3137" s="13"/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</row>
    <row r="3138" s="11" customFormat="1" spans="1:28">
      <c r="A3138" s="13"/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</row>
    <row r="3139" s="11" customFormat="1" spans="1:28">
      <c r="A3139" s="13"/>
      <c r="B3139" s="13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</row>
    <row r="3140" s="11" customFormat="1" spans="1:28">
      <c r="A3140" s="13"/>
      <c r="B3140" s="13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</row>
    <row r="3141" s="11" customFormat="1" spans="1:28">
      <c r="A3141" s="13"/>
      <c r="B3141" s="13"/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</row>
    <row r="3142" s="11" customFormat="1" spans="1:28">
      <c r="A3142" s="13"/>
      <c r="B3142" s="13"/>
      <c r="C3142" s="13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</row>
    <row r="3143" s="11" customFormat="1" spans="1:28">
      <c r="A3143" s="13"/>
      <c r="B3143" s="13"/>
      <c r="C3143" s="13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</row>
    <row r="3144" s="11" customFormat="1" spans="1:28">
      <c r="A3144" s="13"/>
      <c r="B3144" s="13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</row>
    <row r="3145" s="11" customFormat="1" spans="1:28">
      <c r="A3145" s="13"/>
      <c r="B3145" s="13"/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</row>
    <row r="3146" s="11" customFormat="1" spans="1:28">
      <c r="A3146" s="13"/>
      <c r="B3146" s="13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</row>
    <row r="3147" s="11" customFormat="1" spans="1:28">
      <c r="A3147" s="13"/>
      <c r="B3147" s="13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</row>
    <row r="3148" s="11" customFormat="1" spans="1:28">
      <c r="A3148" s="13"/>
      <c r="B3148" s="13"/>
      <c r="C3148" s="13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</row>
    <row r="3149" s="11" customFormat="1" spans="1:28">
      <c r="A3149" s="13"/>
      <c r="B3149" s="13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</row>
    <row r="3150" s="11" customFormat="1" spans="1:28">
      <c r="A3150" s="13"/>
      <c r="B3150" s="13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</row>
    <row r="3151" s="11" customFormat="1" spans="1:28">
      <c r="A3151" s="13"/>
      <c r="B3151" s="13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</row>
    <row r="3152" s="11" customFormat="1" spans="1:28">
      <c r="A3152" s="13"/>
      <c r="B3152" s="13"/>
      <c r="C3152" s="13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</row>
    <row r="3153" s="11" customFormat="1" spans="1:28">
      <c r="A3153" s="13"/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</row>
    <row r="3154" s="11" customFormat="1" spans="1:28">
      <c r="A3154" s="13"/>
      <c r="B3154" s="13"/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</row>
    <row r="3155" s="11" customFormat="1" spans="1:28">
      <c r="A3155" s="13"/>
      <c r="B3155" s="13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</row>
    <row r="3156" s="11" customFormat="1" spans="1:28">
      <c r="A3156" s="13"/>
      <c r="B3156" s="13"/>
      <c r="C3156" s="13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</row>
    <row r="3157" s="11" customFormat="1" spans="1:28">
      <c r="A3157" s="13"/>
      <c r="B3157" s="13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</row>
    <row r="3158" s="11" customFormat="1" spans="1:28">
      <c r="A3158" s="13"/>
      <c r="B3158" s="13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</row>
    <row r="3159" s="11" customFormat="1" spans="1:28">
      <c r="A3159" s="13"/>
      <c r="B3159" s="13"/>
      <c r="C3159" s="13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</row>
    <row r="3160" s="11" customFormat="1" spans="1:28">
      <c r="A3160" s="13"/>
      <c r="B3160" s="13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</row>
    <row r="3161" s="11" customFormat="1" spans="1:28">
      <c r="A3161" s="13"/>
      <c r="B3161" s="13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</row>
    <row r="3162" s="11" customFormat="1" spans="1:28">
      <c r="A3162" s="13"/>
      <c r="B3162" s="13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</row>
    <row r="3163" s="11" customFormat="1" spans="1:28">
      <c r="A3163" s="13"/>
      <c r="B3163" s="13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</row>
    <row r="3164" s="11" customFormat="1" spans="1:28">
      <c r="A3164" s="13"/>
      <c r="B3164" s="13"/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</row>
    <row r="3165" s="11" customFormat="1" spans="1:28">
      <c r="A3165" s="13"/>
      <c r="B3165" s="13"/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</row>
    <row r="3166" s="11" customFormat="1" spans="1:28">
      <c r="A3166" s="13"/>
      <c r="B3166" s="13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</row>
    <row r="3167" s="11" customFormat="1" spans="1:28">
      <c r="A3167" s="13"/>
      <c r="B3167" s="13"/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</row>
    <row r="3168" s="11" customFormat="1" spans="1:28">
      <c r="A3168" s="13"/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</row>
    <row r="3169" s="11" customFormat="1" spans="1:28">
      <c r="A3169" s="13"/>
      <c r="B3169" s="13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</row>
    <row r="3170" s="11" customFormat="1" spans="1:28">
      <c r="A3170" s="13"/>
      <c r="B3170" s="13"/>
      <c r="C3170" s="13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</row>
    <row r="3171" s="11" customFormat="1" spans="1:28">
      <c r="A3171" s="13"/>
      <c r="B3171" s="13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</row>
    <row r="3172" s="11" customFormat="1" spans="1:28">
      <c r="A3172" s="13"/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</row>
    <row r="3173" s="11" customFormat="1" spans="1:28">
      <c r="A3173" s="13"/>
      <c r="B3173" s="13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</row>
    <row r="3174" s="11" customFormat="1" spans="1:28">
      <c r="A3174" s="13"/>
      <c r="B3174" s="13"/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</row>
    <row r="3175" s="11" customFormat="1" spans="1:28">
      <c r="A3175" s="13"/>
      <c r="B3175" s="13"/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</row>
    <row r="3176" s="11" customFormat="1" spans="1:28">
      <c r="A3176" s="13"/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</row>
    <row r="3177" s="11" customFormat="1" spans="1:28">
      <c r="A3177" s="13"/>
      <c r="B3177" s="13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</row>
    <row r="3178" s="11" customFormat="1" spans="1:28">
      <c r="A3178" s="13"/>
      <c r="B3178" s="13"/>
      <c r="C3178" s="13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</row>
    <row r="3179" s="11" customFormat="1" spans="1:28">
      <c r="A3179" s="13"/>
      <c r="B3179" s="13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</row>
    <row r="3180" s="11" customFormat="1" spans="1:28">
      <c r="A3180" s="13"/>
      <c r="B3180" s="13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</row>
    <row r="3181" s="11" customFormat="1" spans="1:28">
      <c r="A3181" s="13"/>
      <c r="B3181" s="13"/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</row>
    <row r="3182" s="11" customFormat="1" spans="1:28">
      <c r="A3182" s="13"/>
      <c r="B3182" s="13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</row>
    <row r="3183" s="11" customFormat="1" spans="1:28">
      <c r="A3183" s="13"/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</row>
    <row r="3184" s="11" customFormat="1" spans="1:28">
      <c r="A3184" s="13"/>
      <c r="B3184" s="13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</row>
    <row r="3185" s="11" customFormat="1" spans="1:28">
      <c r="A3185" s="13"/>
      <c r="B3185" s="13"/>
      <c r="C3185" s="13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</row>
    <row r="3186" s="11" customFormat="1" spans="1:28">
      <c r="A3186" s="13"/>
      <c r="B3186" s="13"/>
      <c r="C3186" s="13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</row>
    <row r="3187" s="11" customFormat="1" spans="1:28">
      <c r="A3187" s="13"/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</row>
    <row r="3188" s="11" customFormat="1" spans="1:28">
      <c r="A3188" s="13"/>
      <c r="B3188" s="13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</row>
    <row r="3189" s="11" customFormat="1" spans="1:28">
      <c r="A3189" s="13"/>
      <c r="B3189" s="13"/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</row>
    <row r="3190" s="11" customFormat="1" spans="1:28">
      <c r="A3190" s="13"/>
      <c r="B3190" s="13"/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</row>
    <row r="3191" s="11" customFormat="1" spans="1:28">
      <c r="A3191" s="13"/>
      <c r="B3191" s="13"/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</row>
    <row r="3192" s="11" customFormat="1" spans="1:28">
      <c r="A3192" s="13"/>
      <c r="B3192" s="13"/>
      <c r="C3192" s="13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</row>
    <row r="3193" s="11" customFormat="1" spans="1:28">
      <c r="A3193" s="13"/>
      <c r="B3193" s="13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</row>
    <row r="3194" s="11" customFormat="1" spans="1:28">
      <c r="A3194" s="13"/>
      <c r="B3194" s="13"/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</row>
    <row r="3195" s="11" customFormat="1" spans="1:28">
      <c r="A3195" s="13"/>
      <c r="B3195" s="13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</row>
    <row r="3196" s="11" customFormat="1" spans="1:28">
      <c r="A3196" s="13"/>
      <c r="B3196" s="13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</row>
    <row r="3197" s="11" customFormat="1" spans="1:28">
      <c r="A3197" s="13"/>
      <c r="B3197" s="13"/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</row>
    <row r="3198" s="11" customFormat="1" spans="1:28">
      <c r="A3198" s="13"/>
      <c r="B3198" s="13"/>
      <c r="C3198" s="13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</row>
    <row r="3199" s="11" customFormat="1" spans="1:28">
      <c r="A3199" s="13"/>
      <c r="B3199" s="13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</row>
    <row r="3200" s="11" customFormat="1" spans="1:28">
      <c r="A3200" s="13"/>
      <c r="B3200" s="13"/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</row>
    <row r="3201" s="11" customFormat="1" spans="1:28">
      <c r="A3201" s="13"/>
      <c r="B3201" s="13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</row>
    <row r="3202" s="11" customFormat="1" spans="1:28">
      <c r="A3202" s="13"/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</row>
    <row r="3203" s="11" customFormat="1" spans="1:28">
      <c r="A3203" s="13"/>
      <c r="B3203" s="13"/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</row>
    <row r="3204" s="11" customFormat="1" spans="1:28">
      <c r="A3204" s="13"/>
      <c r="B3204" s="13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</row>
    <row r="3205" s="11" customFormat="1" spans="1:28">
      <c r="A3205" s="13"/>
      <c r="B3205" s="13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</row>
    <row r="3206" s="11" customFormat="1" spans="1:28">
      <c r="A3206" s="13"/>
      <c r="B3206" s="13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</row>
    <row r="3207" s="11" customFormat="1" spans="1:28">
      <c r="A3207" s="13"/>
      <c r="B3207" s="13"/>
      <c r="C3207" s="13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</row>
    <row r="3208" s="11" customFormat="1" spans="1:28">
      <c r="A3208" s="13"/>
      <c r="B3208" s="13"/>
      <c r="C3208" s="13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</row>
    <row r="3209" s="11" customFormat="1" spans="1:28">
      <c r="A3209" s="13"/>
      <c r="B3209" s="13"/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</row>
    <row r="3210" s="11" customFormat="1" spans="1:28">
      <c r="A3210" s="13"/>
      <c r="B3210" s="13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</row>
    <row r="3211" s="11" customFormat="1" spans="1:28">
      <c r="A3211" s="13"/>
      <c r="B3211" s="13"/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</row>
    <row r="3212" s="11" customFormat="1" spans="1:28">
      <c r="A3212" s="13"/>
      <c r="B3212" s="13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</row>
    <row r="3213" s="11" customFormat="1" spans="1:28">
      <c r="A3213" s="13"/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</row>
    <row r="3214" s="11" customFormat="1" spans="1:28">
      <c r="A3214" s="13"/>
      <c r="B3214" s="13"/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</row>
    <row r="3215" s="11" customFormat="1" spans="1:28">
      <c r="A3215" s="13"/>
      <c r="B3215" s="13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</row>
    <row r="3216" s="11" customFormat="1" spans="1:28">
      <c r="A3216" s="13"/>
      <c r="B3216" s="13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</row>
    <row r="3217" s="11" customFormat="1" spans="1:28">
      <c r="A3217" s="13"/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</row>
    <row r="3218" s="11" customFormat="1" spans="1:28">
      <c r="A3218" s="13"/>
      <c r="B3218" s="13"/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</row>
    <row r="3219" s="11" customFormat="1" spans="1:28">
      <c r="A3219" s="13"/>
      <c r="B3219" s="13"/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</row>
    <row r="3220" s="11" customFormat="1" spans="1:28">
      <c r="A3220" s="13"/>
      <c r="B3220" s="13"/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</row>
    <row r="3221" s="11" customFormat="1" spans="1:28">
      <c r="A3221" s="13"/>
      <c r="B3221" s="13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</row>
    <row r="3222" s="11" customFormat="1" spans="1:28">
      <c r="A3222" s="13"/>
      <c r="B3222" s="13"/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</row>
    <row r="3223" s="11" customFormat="1" spans="1:28">
      <c r="A3223" s="13"/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</row>
    <row r="3224" s="11" customFormat="1" spans="1:28">
      <c r="A3224" s="13"/>
      <c r="B3224" s="13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</row>
    <row r="3225" s="11" customFormat="1" spans="1:28">
      <c r="A3225" s="13"/>
      <c r="B3225" s="13"/>
      <c r="C3225" s="13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</row>
    <row r="3226" s="11" customFormat="1" spans="1:28">
      <c r="A3226" s="13"/>
      <c r="B3226" s="13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</row>
    <row r="3227" s="11" customFormat="1" spans="1:28">
      <c r="A3227" s="13"/>
      <c r="B3227" s="13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</row>
    <row r="3228" s="11" customFormat="1" spans="1:28">
      <c r="A3228" s="13"/>
      <c r="B3228" s="13"/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</row>
    <row r="3229" s="11" customFormat="1" spans="1:28">
      <c r="A3229" s="13"/>
      <c r="B3229" s="13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</row>
    <row r="3230" s="11" customFormat="1" spans="1:28">
      <c r="A3230" s="13"/>
      <c r="B3230" s="13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</row>
    <row r="3231" s="11" customFormat="1" spans="1:28">
      <c r="A3231" s="13"/>
      <c r="B3231" s="13"/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</row>
    <row r="3232" s="11" customFormat="1" spans="1:28">
      <c r="A3232" s="13"/>
      <c r="B3232" s="13"/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</row>
    <row r="3233" s="11" customFormat="1" spans="1:28">
      <c r="A3233" s="13"/>
      <c r="B3233" s="13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</row>
    <row r="3234" s="11" customFormat="1" spans="1:28">
      <c r="A3234" s="13"/>
      <c r="B3234" s="13"/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</row>
    <row r="3235" s="11" customFormat="1" spans="1:28">
      <c r="A3235" s="13"/>
      <c r="B3235" s="13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</row>
    <row r="3236" s="11" customFormat="1" spans="1:28">
      <c r="A3236" s="13"/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</row>
    <row r="3237" s="11" customFormat="1" spans="1:28">
      <c r="A3237" s="13"/>
      <c r="B3237" s="13"/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</row>
    <row r="3238" s="11" customFormat="1" spans="1:28">
      <c r="A3238" s="13"/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</row>
    <row r="3239" s="11" customFormat="1" spans="1:28">
      <c r="A3239" s="13"/>
      <c r="B3239" s="13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</row>
    <row r="3240" s="11" customFormat="1" spans="1:28">
      <c r="A3240" s="13"/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</row>
    <row r="3241" s="11" customFormat="1" spans="1:28">
      <c r="A3241" s="13"/>
      <c r="B3241" s="13"/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</row>
    <row r="3242" s="11" customFormat="1" spans="1:28">
      <c r="A3242" s="13"/>
      <c r="B3242" s="13"/>
      <c r="C3242" s="13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</row>
    <row r="3243" s="11" customFormat="1" spans="1:28">
      <c r="A3243" s="13"/>
      <c r="B3243" s="13"/>
      <c r="C3243" s="13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</row>
    <row r="3244" s="11" customFormat="1" spans="1:28">
      <c r="A3244" s="13"/>
      <c r="B3244" s="13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</row>
    <row r="3245" s="11" customFormat="1" spans="1:28">
      <c r="A3245" s="13"/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</row>
    <row r="3246" s="11" customFormat="1" spans="1:28">
      <c r="A3246" s="13"/>
      <c r="B3246" s="13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</row>
    <row r="3247" s="11" customFormat="1" spans="1:28">
      <c r="A3247" s="13"/>
      <c r="B3247" s="13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</row>
    <row r="3248" s="11" customFormat="1" spans="1:28">
      <c r="A3248" s="13"/>
      <c r="B3248" s="13"/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</row>
    <row r="3249" s="11" customFormat="1" spans="1:28">
      <c r="A3249" s="13"/>
      <c r="B3249" s="13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</row>
    <row r="3250" s="11" customFormat="1" spans="1:28">
      <c r="A3250" s="13"/>
      <c r="B3250" s="13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</row>
    <row r="3251" s="11" customFormat="1" spans="1:28">
      <c r="A3251" s="13"/>
      <c r="B3251" s="13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</row>
    <row r="3252" s="11" customFormat="1" spans="1:28">
      <c r="A3252" s="13"/>
      <c r="B3252" s="13"/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</row>
    <row r="3253" s="11" customFormat="1" spans="1:28">
      <c r="A3253" s="13"/>
      <c r="B3253" s="13"/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</row>
    <row r="3254" s="11" customFormat="1" spans="1:28">
      <c r="A3254" s="13"/>
      <c r="B3254" s="13"/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</row>
    <row r="3255" s="11" customFormat="1" spans="1:28">
      <c r="A3255" s="13"/>
      <c r="B3255" s="13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</row>
    <row r="3256" s="11" customFormat="1" spans="1:28">
      <c r="A3256" s="13"/>
      <c r="B3256" s="13"/>
      <c r="C3256" s="13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</row>
    <row r="3257" s="11" customFormat="1" spans="1:28">
      <c r="A3257" s="13"/>
      <c r="B3257" s="13"/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</row>
    <row r="3258" s="11" customFormat="1" spans="1:28">
      <c r="A3258" s="13"/>
      <c r="B3258" s="13"/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</row>
    <row r="3259" s="11" customFormat="1" spans="1:28">
      <c r="A3259" s="13"/>
      <c r="B3259" s="13"/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</row>
    <row r="3260" s="11" customFormat="1" spans="1:28">
      <c r="A3260" s="13"/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</row>
    <row r="3261" s="11" customFormat="1" spans="1:28">
      <c r="A3261" s="13"/>
      <c r="B3261" s="13"/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</row>
    <row r="3262" s="11" customFormat="1" spans="1:28">
      <c r="A3262" s="13"/>
      <c r="B3262" s="13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</row>
    <row r="3263" s="11" customFormat="1" spans="1:28">
      <c r="A3263" s="13"/>
      <c r="B3263" s="13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</row>
    <row r="3264" s="11" customFormat="1" spans="1:28">
      <c r="A3264" s="13"/>
      <c r="B3264" s="13"/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</row>
    <row r="3265" s="11" customFormat="1" spans="1:28">
      <c r="A3265" s="13"/>
      <c r="B3265" s="13"/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</row>
    <row r="3266" s="11" customFormat="1" spans="1:28">
      <c r="A3266" s="13"/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</row>
    <row r="3267" s="11" customFormat="1" spans="1:28">
      <c r="A3267" s="13"/>
      <c r="B3267" s="13"/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</row>
    <row r="3268" s="11" customFormat="1" spans="1:28">
      <c r="A3268" s="13"/>
      <c r="B3268" s="13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</row>
    <row r="3269" s="11" customFormat="1" spans="1:28">
      <c r="A3269" s="13"/>
      <c r="B3269" s="13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</row>
    <row r="3270" s="11" customFormat="1" spans="1:28">
      <c r="A3270" s="13"/>
      <c r="B3270" s="13"/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</row>
    <row r="3271" s="11" customFormat="1" spans="1:28">
      <c r="A3271" s="13"/>
      <c r="B3271" s="13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</row>
    <row r="3272" s="11" customFormat="1" spans="1:28">
      <c r="A3272" s="13"/>
      <c r="B3272" s="13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</row>
    <row r="3273" s="11" customFormat="1" spans="1:28">
      <c r="A3273" s="13"/>
      <c r="B3273" s="13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</row>
    <row r="3274" s="11" customFormat="1" spans="1:28">
      <c r="A3274" s="13"/>
      <c r="B3274" s="13"/>
      <c r="C3274" s="13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</row>
    <row r="3275" s="11" customFormat="1" spans="1:28">
      <c r="A3275" s="13"/>
      <c r="B3275" s="13"/>
      <c r="C3275" s="13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</row>
    <row r="3276" s="11" customFormat="1" spans="1:28">
      <c r="A3276" s="13"/>
      <c r="B3276" s="13"/>
      <c r="C3276" s="13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</row>
    <row r="3277" s="11" customFormat="1" spans="1:28">
      <c r="A3277" s="13"/>
      <c r="B3277" s="13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</row>
    <row r="3278" s="11" customFormat="1" spans="1:28">
      <c r="A3278" s="13"/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</row>
    <row r="3279" s="11" customFormat="1" spans="1:28">
      <c r="A3279" s="13"/>
      <c r="B3279" s="13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</row>
    <row r="3280" s="11" customFormat="1" spans="1:28">
      <c r="A3280" s="13"/>
      <c r="B3280" s="13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</row>
    <row r="3281" s="11" customFormat="1" spans="1:28">
      <c r="A3281" s="13"/>
      <c r="B3281" s="13"/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</row>
    <row r="3282" s="11" customFormat="1" spans="1:28">
      <c r="A3282" s="13"/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</row>
    <row r="3283" s="11" customFormat="1" spans="1:28">
      <c r="A3283" s="13"/>
      <c r="B3283" s="13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</row>
    <row r="3284" s="11" customFormat="1" spans="1:28">
      <c r="A3284" s="13"/>
      <c r="B3284" s="13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</row>
    <row r="3285" s="11" customFormat="1" spans="1:28">
      <c r="A3285" s="13"/>
      <c r="B3285" s="13"/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</row>
    <row r="3286" s="11" customFormat="1" spans="1:28">
      <c r="A3286" s="13"/>
      <c r="B3286" s="13"/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</row>
    <row r="3287" s="11" customFormat="1" spans="1:28">
      <c r="A3287" s="13"/>
      <c r="B3287" s="13"/>
      <c r="C3287" s="13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</row>
    <row r="3288" s="11" customFormat="1" spans="1:28">
      <c r="A3288" s="13"/>
      <c r="B3288" s="13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</row>
    <row r="3289" s="11" customFormat="1" spans="1:28">
      <c r="A3289" s="13"/>
      <c r="B3289" s="13"/>
      <c r="C3289" s="13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</row>
    <row r="3290" s="11" customFormat="1" spans="1:28">
      <c r="A3290" s="13"/>
      <c r="B3290" s="13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</row>
    <row r="3291" s="11" customFormat="1" spans="1:28">
      <c r="A3291" s="13"/>
      <c r="B3291" s="13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</row>
    <row r="3292" s="11" customFormat="1" spans="1:28">
      <c r="A3292" s="13"/>
      <c r="B3292" s="13"/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</row>
    <row r="3293" s="11" customFormat="1" spans="1:28">
      <c r="A3293" s="13"/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</row>
    <row r="3294" s="11" customFormat="1" spans="1:28">
      <c r="A3294" s="13"/>
      <c r="B3294" s="13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</row>
    <row r="3295" s="11" customFormat="1" spans="1:28">
      <c r="A3295" s="13"/>
      <c r="B3295" s="13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</row>
    <row r="3296" s="11" customFormat="1" spans="1:28">
      <c r="A3296" s="13"/>
      <c r="B3296" s="13"/>
      <c r="C3296" s="13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</row>
    <row r="3297" s="11" customFormat="1" spans="1:28">
      <c r="A3297" s="13"/>
      <c r="B3297" s="13"/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</row>
    <row r="3298" s="11" customFormat="1" spans="1:28">
      <c r="A3298" s="13"/>
      <c r="B3298" s="13"/>
      <c r="C3298" s="13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</row>
    <row r="3299" s="11" customFormat="1" spans="1:28">
      <c r="A3299" s="13"/>
      <c r="B3299" s="13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</row>
    <row r="3300" s="11" customFormat="1" spans="1:28">
      <c r="A3300" s="13"/>
      <c r="B3300" s="13"/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</row>
    <row r="3301" s="11" customFormat="1" spans="1:28">
      <c r="A3301" s="13"/>
      <c r="B3301" s="13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</row>
    <row r="3302" s="11" customFormat="1" spans="1:28">
      <c r="A3302" s="13"/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</row>
    <row r="3303" s="11" customFormat="1" spans="1:28">
      <c r="A3303" s="13"/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</row>
    <row r="3304" s="11" customFormat="1" spans="1:28">
      <c r="A3304" s="13"/>
      <c r="B3304" s="13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</row>
    <row r="3305" s="11" customFormat="1" spans="1:28">
      <c r="A3305" s="13"/>
      <c r="B3305" s="13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</row>
    <row r="3306" s="11" customFormat="1" spans="1:28">
      <c r="A3306" s="13"/>
      <c r="B3306" s="13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</row>
    <row r="3307" s="11" customFormat="1" spans="1:28">
      <c r="A3307" s="13"/>
      <c r="B3307" s="13"/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</row>
    <row r="3308" s="11" customFormat="1" spans="1:28">
      <c r="A3308" s="13"/>
      <c r="B3308" s="13"/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</row>
    <row r="3309" s="11" customFormat="1" spans="1:28">
      <c r="A3309" s="13"/>
      <c r="B3309" s="13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</row>
    <row r="3310" s="11" customFormat="1" spans="1:28">
      <c r="A3310" s="13"/>
      <c r="B3310" s="13"/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</row>
    <row r="3311" s="11" customFormat="1" spans="1:28">
      <c r="A3311" s="13"/>
      <c r="B3311" s="13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</row>
    <row r="3312" s="11" customFormat="1" spans="1:28">
      <c r="A3312" s="13"/>
      <c r="B3312" s="13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</row>
    <row r="3313" s="11" customFormat="1" spans="1:28">
      <c r="A3313" s="13"/>
      <c r="B3313" s="13"/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</row>
    <row r="3314" s="11" customFormat="1" spans="1:28">
      <c r="A3314" s="13"/>
      <c r="B3314" s="13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</row>
    <row r="3315" s="11" customFormat="1" spans="1:28">
      <c r="A3315" s="13"/>
      <c r="B3315" s="13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</row>
    <row r="3316" s="11" customFormat="1" spans="1:28">
      <c r="A3316" s="13"/>
      <c r="B3316" s="13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</row>
    <row r="3317" s="11" customFormat="1" spans="1:28">
      <c r="A3317" s="13"/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</row>
    <row r="3318" s="11" customFormat="1" spans="1:28">
      <c r="A3318" s="13"/>
      <c r="B3318" s="13"/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</row>
    <row r="3319" s="11" customFormat="1" spans="1:28">
      <c r="A3319" s="13"/>
      <c r="B3319" s="13"/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</row>
    <row r="3320" s="11" customFormat="1" spans="1:28">
      <c r="A3320" s="13"/>
      <c r="B3320" s="13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</row>
    <row r="3321" s="11" customFormat="1" spans="1:28">
      <c r="A3321" s="13"/>
      <c r="B3321" s="13"/>
      <c r="C3321" s="13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</row>
    <row r="3322" s="11" customFormat="1" spans="1:28">
      <c r="A3322" s="13"/>
      <c r="B3322" s="13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</row>
    <row r="3323" s="11" customFormat="1" spans="1:28">
      <c r="A3323" s="13"/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</row>
    <row r="3324" s="11" customFormat="1" spans="1:28">
      <c r="A3324" s="13"/>
      <c r="B3324" s="13"/>
      <c r="C3324" s="13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</row>
    <row r="3325" s="11" customFormat="1" spans="1:28">
      <c r="A3325" s="13"/>
      <c r="B3325" s="13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</row>
    <row r="3326" s="11" customFormat="1" spans="1:28">
      <c r="A3326" s="13"/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</row>
    <row r="3327" s="11" customFormat="1" spans="1:28">
      <c r="A3327" s="13"/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</row>
    <row r="3328" s="11" customFormat="1" spans="1:28">
      <c r="A3328" s="13"/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</row>
    <row r="3329" s="11" customFormat="1" spans="1:28">
      <c r="A3329" s="13"/>
      <c r="B3329" s="13"/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</row>
    <row r="3330" s="11" customFormat="1" spans="1:28">
      <c r="A3330" s="13"/>
      <c r="B3330" s="13"/>
      <c r="C3330" s="13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</row>
    <row r="3331" s="11" customFormat="1" spans="1:28">
      <c r="A3331" s="13"/>
      <c r="B3331" s="13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</row>
    <row r="3332" s="11" customFormat="1" spans="1:28">
      <c r="A3332" s="13"/>
      <c r="B3332" s="13"/>
      <c r="C3332" s="13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</row>
    <row r="3333" s="11" customFormat="1" spans="1:28">
      <c r="A3333" s="13"/>
      <c r="B3333" s="13"/>
      <c r="C3333" s="13"/>
      <c r="D3333" s="13"/>
      <c r="E3333" s="13"/>
      <c r="F3333" s="13"/>
      <c r="G3333" s="13"/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</row>
    <row r="3334" s="11" customFormat="1" spans="1:28">
      <c r="A3334" s="13"/>
      <c r="B3334" s="13"/>
      <c r="C3334" s="13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</row>
    <row r="3335" s="11" customFormat="1" spans="1:28">
      <c r="A3335" s="13"/>
      <c r="B3335" s="13"/>
      <c r="C3335" s="13"/>
      <c r="D3335" s="13"/>
      <c r="E3335" s="13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</row>
    <row r="3336" s="11" customFormat="1" spans="1:28">
      <c r="A3336" s="13"/>
      <c r="B3336" s="13"/>
      <c r="C3336" s="13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</row>
    <row r="3337" s="11" customFormat="1" spans="1:28">
      <c r="A3337" s="13"/>
      <c r="B3337" s="13"/>
      <c r="C3337" s="13"/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</row>
    <row r="3338" s="11" customFormat="1" spans="1:28">
      <c r="A3338" s="13"/>
      <c r="B3338" s="13"/>
      <c r="C3338" s="13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</row>
    <row r="3339" s="11" customFormat="1" spans="1:28">
      <c r="A3339" s="13"/>
      <c r="B3339" s="13"/>
      <c r="C3339" s="13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</row>
    <row r="3340" s="11" customFormat="1" spans="1:28">
      <c r="A3340" s="13"/>
      <c r="B3340" s="13"/>
      <c r="C3340" s="13"/>
      <c r="D3340" s="13"/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</row>
    <row r="3341" s="11" customFormat="1" spans="1:28">
      <c r="A3341" s="13"/>
      <c r="B3341" s="13"/>
      <c r="C3341" s="13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</row>
    <row r="3342" s="11" customFormat="1" spans="1:28">
      <c r="A3342" s="13"/>
      <c r="B3342" s="13"/>
      <c r="C3342" s="13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</row>
    <row r="3343" s="11" customFormat="1" spans="1:28">
      <c r="A3343" s="13"/>
      <c r="B3343" s="13"/>
      <c r="C3343" s="13"/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</row>
    <row r="3344" s="11" customFormat="1" spans="1:28">
      <c r="A3344" s="13"/>
      <c r="B3344" s="13"/>
      <c r="C3344" s="13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</row>
    <row r="3345" s="11" customFormat="1" spans="1:28">
      <c r="A3345" s="13"/>
      <c r="B3345" s="13"/>
      <c r="C3345" s="13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</row>
    <row r="3346" s="11" customFormat="1" spans="1:28">
      <c r="A3346" s="13"/>
      <c r="B3346" s="13"/>
      <c r="C3346" s="13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</row>
    <row r="3347" s="11" customFormat="1" spans="1:28">
      <c r="A3347" s="13"/>
      <c r="B3347" s="13"/>
      <c r="C3347" s="13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</row>
    <row r="3348" s="11" customFormat="1" spans="1:28">
      <c r="A3348" s="13"/>
      <c r="B3348" s="13"/>
      <c r="C3348" s="13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</row>
    <row r="3349" s="11" customFormat="1" spans="1:28">
      <c r="A3349" s="13"/>
      <c r="B3349" s="13"/>
      <c r="C3349" s="13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</row>
    <row r="3350" s="11" customFormat="1" spans="1:28">
      <c r="A3350" s="13"/>
      <c r="B3350" s="13"/>
      <c r="C3350" s="13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</row>
    <row r="3351" s="11" customFormat="1" spans="1:28">
      <c r="A3351" s="13"/>
      <c r="B3351" s="13"/>
      <c r="C3351" s="13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</row>
    <row r="3352" s="11" customFormat="1" spans="1:28">
      <c r="A3352" s="13"/>
      <c r="B3352" s="13"/>
      <c r="C3352" s="13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</row>
    <row r="3353" s="11" customFormat="1" spans="1:28">
      <c r="A3353" s="13"/>
      <c r="B3353" s="13"/>
      <c r="C3353" s="13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</row>
    <row r="3354" s="11" customFormat="1" spans="1:28">
      <c r="A3354" s="13"/>
      <c r="B3354" s="13"/>
      <c r="C3354" s="13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</row>
    <row r="3355" s="11" customFormat="1" spans="1:28">
      <c r="A3355" s="13"/>
      <c r="B3355" s="13"/>
      <c r="C3355" s="13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</row>
    <row r="3356" s="11" customFormat="1" spans="1:28">
      <c r="A3356" s="13"/>
      <c r="B3356" s="13"/>
      <c r="C3356" s="13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</row>
    <row r="3357" s="11" customFormat="1" spans="1:28">
      <c r="A3357" s="13"/>
      <c r="B3357" s="13"/>
      <c r="C3357" s="13"/>
      <c r="D3357" s="13"/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</row>
    <row r="3358" s="11" customFormat="1" spans="1:28">
      <c r="A3358" s="13"/>
      <c r="B3358" s="13"/>
      <c r="C3358" s="13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</row>
    <row r="3359" s="11" customFormat="1" spans="1:28">
      <c r="A3359" s="13"/>
      <c r="B3359" s="13"/>
      <c r="C3359" s="13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</row>
    <row r="3360" s="11" customFormat="1" spans="1:28">
      <c r="A3360" s="13"/>
      <c r="B3360" s="13"/>
      <c r="C3360" s="13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</row>
    <row r="3361" s="11" customFormat="1" spans="1:28">
      <c r="A3361" s="13"/>
      <c r="B3361" s="13"/>
      <c r="C3361" s="13"/>
      <c r="D3361" s="13"/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</row>
    <row r="3362" s="11" customFormat="1" spans="1:28">
      <c r="A3362" s="13"/>
      <c r="B3362" s="13"/>
      <c r="C3362" s="13"/>
      <c r="D3362" s="13"/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</row>
    <row r="3363" s="11" customFormat="1" spans="1:28">
      <c r="A3363" s="13"/>
      <c r="B3363" s="13"/>
      <c r="C3363" s="13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</row>
    <row r="3364" s="11" customFormat="1" spans="1:28">
      <c r="A3364" s="13"/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</row>
    <row r="3365" s="11" customFormat="1" spans="1:28">
      <c r="A3365" s="13"/>
      <c r="B3365" s="13"/>
      <c r="C3365" s="13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</row>
    <row r="3366" s="11" customFormat="1" spans="1:28">
      <c r="A3366" s="13"/>
      <c r="B3366" s="13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</row>
    <row r="3367" s="11" customFormat="1" spans="1:28">
      <c r="A3367" s="13"/>
      <c r="B3367" s="13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</row>
    <row r="3368" s="11" customFormat="1" spans="1:28">
      <c r="A3368" s="13"/>
      <c r="B3368" s="13"/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</row>
    <row r="3369" s="11" customFormat="1" spans="1:28">
      <c r="A3369" s="13"/>
      <c r="B3369" s="13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</row>
    <row r="3370" s="11" customFormat="1" spans="1:28">
      <c r="A3370" s="13"/>
      <c r="B3370" s="13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</row>
    <row r="3371" s="11" customFormat="1" spans="1:28">
      <c r="A3371" s="13"/>
      <c r="B3371" s="13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</row>
    <row r="3372" s="11" customFormat="1" spans="1:28">
      <c r="A3372" s="13"/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</row>
    <row r="3373" s="11" customFormat="1" spans="1:28">
      <c r="A3373" s="13"/>
      <c r="B3373" s="13"/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</row>
    <row r="3374" s="11" customFormat="1" spans="1:28">
      <c r="A3374" s="13"/>
      <c r="B3374" s="13"/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</row>
    <row r="3375" s="11" customFormat="1" spans="1:28">
      <c r="A3375" s="13"/>
      <c r="B3375" s="13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</row>
    <row r="3376" s="11" customFormat="1" spans="1:28">
      <c r="A3376" s="13"/>
      <c r="B3376" s="13"/>
      <c r="C3376" s="13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</row>
    <row r="3377" s="11" customFormat="1" spans="1:28">
      <c r="A3377" s="13"/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</row>
    <row r="3378" s="11" customFormat="1" spans="1:28">
      <c r="A3378" s="13"/>
      <c r="B3378" s="13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</row>
    <row r="3379" s="11" customFormat="1" spans="1:28">
      <c r="A3379" s="13"/>
      <c r="B3379" s="13"/>
      <c r="C3379" s="13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</row>
    <row r="3380" s="11" customFormat="1" spans="1:28">
      <c r="A3380" s="13"/>
      <c r="B3380" s="13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</row>
    <row r="3381" s="11" customFormat="1" spans="1:28">
      <c r="A3381" s="13"/>
      <c r="B3381" s="13"/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</row>
    <row r="3382" s="11" customFormat="1" spans="1:28">
      <c r="A3382" s="13"/>
      <c r="B3382" s="13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</row>
    <row r="3383" s="11" customFormat="1" spans="1:28">
      <c r="A3383" s="13"/>
      <c r="B3383" s="13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</row>
    <row r="3384" s="11" customFormat="1" spans="1:28">
      <c r="A3384" s="13"/>
      <c r="B3384" s="13"/>
      <c r="C3384" s="13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</row>
    <row r="3385" s="11" customFormat="1" spans="1:28">
      <c r="A3385" s="13"/>
      <c r="B3385" s="13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</row>
    <row r="3386" s="11" customFormat="1" spans="1:28">
      <c r="A3386" s="13"/>
      <c r="B3386" s="13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</row>
    <row r="3387" s="11" customFormat="1" spans="1:28">
      <c r="A3387" s="13"/>
      <c r="B3387" s="13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</row>
    <row r="3388" s="11" customFormat="1" spans="1:28">
      <c r="A3388" s="13"/>
      <c r="B3388" s="13"/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</row>
    <row r="3389" s="11" customFormat="1" spans="1:28">
      <c r="A3389" s="13"/>
      <c r="B3389" s="13"/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</row>
    <row r="3390" s="11" customFormat="1" spans="1:28">
      <c r="A3390" s="13"/>
      <c r="B3390" s="13"/>
      <c r="C3390" s="13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</row>
    <row r="3391" s="11" customFormat="1" spans="1:28">
      <c r="A3391" s="13"/>
      <c r="B3391" s="13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</row>
    <row r="3392" s="11" customFormat="1" spans="1:28">
      <c r="A3392" s="13"/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</row>
    <row r="3393" s="11" customFormat="1" spans="1:28">
      <c r="A3393" s="13"/>
      <c r="B3393" s="13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</row>
    <row r="3394" s="11" customFormat="1" spans="1:28">
      <c r="A3394" s="13"/>
      <c r="B3394" s="13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</row>
    <row r="3395" s="11" customFormat="1" spans="1:28">
      <c r="A3395" s="13"/>
      <c r="B3395" s="13"/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</row>
    <row r="3396" s="11" customFormat="1" spans="1:28">
      <c r="A3396" s="13"/>
      <c r="B3396" s="13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</row>
    <row r="3397" s="11" customFormat="1" spans="1:28">
      <c r="A3397" s="13"/>
      <c r="B3397" s="13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</row>
    <row r="3398" s="11" customFormat="1" spans="1:28">
      <c r="A3398" s="13"/>
      <c r="B3398" s="13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</row>
    <row r="3399" s="11" customFormat="1" spans="1:28">
      <c r="A3399" s="13"/>
      <c r="B3399" s="13"/>
      <c r="C3399" s="13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</row>
    <row r="3400" s="11" customFormat="1" spans="1:28">
      <c r="A3400" s="13"/>
      <c r="B3400" s="13"/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</row>
    <row r="3401" s="11" customFormat="1" spans="1:28">
      <c r="A3401" s="13"/>
      <c r="B3401" s="13"/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</row>
    <row r="3402" s="11" customFormat="1" spans="1:28">
      <c r="A3402" s="13"/>
      <c r="B3402" s="13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</row>
    <row r="3403" s="11" customFormat="1" spans="1:28">
      <c r="A3403" s="13"/>
      <c r="B3403" s="13"/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</row>
    <row r="3404" s="11" customFormat="1" spans="1:28">
      <c r="A3404" s="13"/>
      <c r="B3404" s="13"/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</row>
    <row r="3405" s="11" customFormat="1" spans="1:28">
      <c r="A3405" s="13"/>
      <c r="B3405" s="13"/>
      <c r="C3405" s="13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</row>
    <row r="3406" s="11" customFormat="1" spans="1:28">
      <c r="A3406" s="13"/>
      <c r="B3406" s="13"/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</row>
    <row r="3407" s="11" customFormat="1" spans="1:28">
      <c r="A3407" s="13"/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</row>
    <row r="3408" s="11" customFormat="1" spans="1:28">
      <c r="A3408" s="13"/>
      <c r="B3408" s="13"/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</row>
    <row r="3409" s="11" customFormat="1" spans="1:28">
      <c r="A3409" s="13"/>
      <c r="B3409" s="13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</row>
    <row r="3410" s="11" customFormat="1" spans="1:28">
      <c r="A3410" s="13"/>
      <c r="B3410" s="13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</row>
    <row r="3411" s="11" customFormat="1" spans="1:28">
      <c r="A3411" s="13"/>
      <c r="B3411" s="13"/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</row>
    <row r="3412" s="11" customFormat="1" spans="1:28">
      <c r="A3412" s="13"/>
      <c r="B3412" s="13"/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</row>
    <row r="3413" s="11" customFormat="1" spans="1:28">
      <c r="A3413" s="13"/>
      <c r="B3413" s="13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</row>
    <row r="3414" s="11" customFormat="1" spans="1:28">
      <c r="A3414" s="13"/>
      <c r="B3414" s="13"/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</row>
    <row r="3415" s="11" customFormat="1" spans="1:28">
      <c r="A3415" s="13"/>
      <c r="B3415" s="13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</row>
    <row r="3416" s="11" customFormat="1" spans="1:28">
      <c r="A3416" s="13"/>
      <c r="B3416" s="13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</row>
    <row r="3417" s="11" customFormat="1" spans="1:28">
      <c r="A3417" s="13"/>
      <c r="B3417" s="13"/>
      <c r="C3417" s="13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</row>
    <row r="3418" s="11" customFormat="1" spans="1:28">
      <c r="A3418" s="13"/>
      <c r="B3418" s="13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</row>
    <row r="3419" s="11" customFormat="1" spans="1:28">
      <c r="A3419" s="13"/>
      <c r="B3419" s="13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</row>
    <row r="3420" s="11" customFormat="1" spans="1:28">
      <c r="A3420" s="13"/>
      <c r="B3420" s="13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</row>
    <row r="3421" s="11" customFormat="1" spans="1:28">
      <c r="A3421" s="13"/>
      <c r="B3421" s="13"/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</row>
    <row r="3422" s="11" customFormat="1" spans="1:28">
      <c r="A3422" s="13"/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</row>
    <row r="3423" s="11" customFormat="1" spans="1:28">
      <c r="A3423" s="13"/>
      <c r="B3423" s="13"/>
      <c r="C3423" s="13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</row>
    <row r="3424" s="11" customFormat="1" spans="1:28">
      <c r="A3424" s="13"/>
      <c r="B3424" s="13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</row>
    <row r="3425" s="11" customFormat="1" spans="1:28">
      <c r="A3425" s="13"/>
      <c r="B3425" s="13"/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</row>
    <row r="3426" s="11" customFormat="1" spans="1:28">
      <c r="A3426" s="13"/>
      <c r="B3426" s="13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</row>
    <row r="3427" s="11" customFormat="1" spans="1:28">
      <c r="A3427" s="13"/>
      <c r="B3427" s="13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</row>
    <row r="3428" s="11" customFormat="1" spans="1:28">
      <c r="A3428" s="13"/>
      <c r="B3428" s="13"/>
      <c r="C3428" s="13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</row>
    <row r="3429" s="11" customFormat="1" spans="1:28">
      <c r="A3429" s="13"/>
      <c r="B3429" s="13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</row>
    <row r="3430" s="11" customFormat="1" spans="1:28">
      <c r="A3430" s="13"/>
      <c r="B3430" s="13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</row>
    <row r="3431" s="11" customFormat="1" spans="1:28">
      <c r="A3431" s="13"/>
      <c r="B3431" s="13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</row>
    <row r="3432" s="11" customFormat="1" spans="1:28">
      <c r="A3432" s="13"/>
      <c r="B3432" s="13"/>
      <c r="C3432" s="13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</row>
    <row r="3433" s="11" customFormat="1" spans="1:28">
      <c r="A3433" s="13"/>
      <c r="B3433" s="13"/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</row>
    <row r="3434" s="11" customFormat="1" spans="1:28">
      <c r="A3434" s="13"/>
      <c r="B3434" s="13"/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</row>
    <row r="3435" s="11" customFormat="1" spans="1:28">
      <c r="A3435" s="13"/>
      <c r="B3435" s="13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</row>
    <row r="3436" s="11" customFormat="1" spans="1:28">
      <c r="A3436" s="13"/>
      <c r="B3436" s="13"/>
      <c r="C3436" s="13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</row>
    <row r="3437" s="11" customFormat="1" spans="1:28">
      <c r="A3437" s="13"/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</row>
    <row r="3438" s="11" customFormat="1" spans="1:28">
      <c r="A3438" s="13"/>
      <c r="B3438" s="13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</row>
    <row r="3439" s="11" customFormat="1" spans="1:28">
      <c r="A3439" s="13"/>
      <c r="B3439" s="13"/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</row>
    <row r="3440" s="11" customFormat="1" spans="1:28">
      <c r="A3440" s="13"/>
      <c r="B3440" s="13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</row>
    <row r="3441" s="11" customFormat="1" spans="1:28">
      <c r="A3441" s="13"/>
      <c r="B3441" s="13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</row>
    <row r="3442" s="11" customFormat="1" spans="1:28">
      <c r="A3442" s="13"/>
      <c r="B3442" s="13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</row>
    <row r="3443" s="11" customFormat="1" spans="1:28">
      <c r="A3443" s="13"/>
      <c r="B3443" s="13"/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</row>
    <row r="3444" s="11" customFormat="1" spans="1:28">
      <c r="A3444" s="13"/>
      <c r="B3444" s="13"/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</row>
    <row r="3445" s="11" customFormat="1" spans="1:28">
      <c r="A3445" s="13"/>
      <c r="B3445" s="13"/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</row>
    <row r="3446" s="11" customFormat="1" spans="1:28">
      <c r="A3446" s="13"/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</row>
    <row r="3447" s="11" customFormat="1" spans="1:28">
      <c r="A3447" s="13"/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</row>
    <row r="3448" s="11" customFormat="1" spans="1:28">
      <c r="A3448" s="13"/>
      <c r="B3448" s="13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</row>
    <row r="3449" s="11" customFormat="1" spans="1:28">
      <c r="A3449" s="13"/>
      <c r="B3449" s="13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</row>
    <row r="3450" s="11" customFormat="1" spans="1:28">
      <c r="A3450" s="13"/>
      <c r="B3450" s="13"/>
      <c r="C3450" s="13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</row>
    <row r="3451" s="11" customFormat="1" spans="1:28">
      <c r="A3451" s="13"/>
      <c r="B3451" s="13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</row>
    <row r="3452" s="11" customFormat="1" spans="1:28">
      <c r="A3452" s="13"/>
      <c r="B3452" s="13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</row>
    <row r="3453" s="11" customFormat="1" spans="1:28">
      <c r="A3453" s="13"/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</row>
    <row r="3454" s="11" customFormat="1" spans="1:28">
      <c r="A3454" s="13"/>
      <c r="B3454" s="13"/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</row>
    <row r="3455" s="11" customFormat="1" spans="1:28">
      <c r="A3455" s="13"/>
      <c r="B3455" s="13"/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</row>
    <row r="3456" s="11" customFormat="1"/>
    <row r="3457" s="11" customFormat="1"/>
    <row r="3458" s="11" customFormat="1"/>
    <row r="3459" s="11" customFormat="1"/>
    <row r="3460" s="11" customFormat="1"/>
    <row r="3461" s="11" customFormat="1"/>
    <row r="3462" s="11" customFormat="1"/>
    <row r="3463" s="11" customFormat="1"/>
    <row r="3464" s="11" customFormat="1"/>
    <row r="3465" s="11" customFormat="1"/>
    <row r="3466" s="11" customFormat="1"/>
    <row r="3467" s="11" customFormat="1"/>
    <row r="3468" s="11" customFormat="1"/>
    <row r="3469" s="11" customFormat="1"/>
    <row r="3470" s="11" customFormat="1"/>
    <row r="3471" s="11" customFormat="1"/>
    <row r="3472" s="11" customFormat="1"/>
    <row r="3473" s="11" customFormat="1"/>
    <row r="3474" s="11" customFormat="1"/>
    <row r="3475" s="11" customFormat="1"/>
    <row r="3476" s="11" customFormat="1"/>
    <row r="3477" s="11" customFormat="1"/>
    <row r="3478" s="11" customFormat="1"/>
    <row r="3479" s="11" customFormat="1"/>
    <row r="3480" s="11" customFormat="1"/>
    <row r="3481" s="11" customFormat="1"/>
    <row r="3482" s="11" customFormat="1"/>
    <row r="3483" s="11" customFormat="1"/>
    <row r="3484" s="11" customFormat="1"/>
    <row r="3485" s="11" customFormat="1"/>
    <row r="3486" s="11" customFormat="1"/>
    <row r="3487" s="11" customFormat="1"/>
    <row r="3488" s="11" customFormat="1"/>
    <row r="3489" s="11" customFormat="1"/>
    <row r="3490" s="11" customFormat="1"/>
    <row r="3491" s="11" customFormat="1"/>
    <row r="3492" s="11" customFormat="1"/>
    <row r="3493" s="11" customFormat="1"/>
    <row r="3494" s="11" customFormat="1"/>
    <row r="3495" s="11" customFormat="1"/>
    <row r="3496" s="11" customFormat="1"/>
    <row r="3497" s="11" customFormat="1"/>
    <row r="3498" s="11" customFormat="1"/>
    <row r="3499" s="11" customFormat="1"/>
    <row r="3500" s="11" customFormat="1"/>
    <row r="3501" s="11" customFormat="1"/>
    <row r="3502" s="11" customFormat="1"/>
    <row r="3503" s="11" customFormat="1"/>
    <row r="3504" s="11" customFormat="1"/>
    <row r="3505" s="11" customFormat="1"/>
    <row r="3506" s="11" customFormat="1"/>
    <row r="3507" s="11" customFormat="1"/>
    <row r="3508" s="11" customFormat="1"/>
    <row r="3509" s="11" customFormat="1"/>
    <row r="3510" s="11" customFormat="1"/>
    <row r="3511" s="11" customFormat="1"/>
    <row r="3512" s="11" customFormat="1"/>
    <row r="3513" s="11" customFormat="1"/>
    <row r="3514" s="11" customFormat="1"/>
    <row r="3515" s="11" customFormat="1"/>
    <row r="3516" s="11" customFormat="1"/>
    <row r="3517" s="11" customFormat="1"/>
    <row r="3518" s="11" customFormat="1"/>
    <row r="3519" s="11" customFormat="1"/>
    <row r="3520" s="11" customFormat="1"/>
    <row r="3521" s="11" customFormat="1"/>
    <row r="3522" s="11" customFormat="1"/>
    <row r="3523" s="11" customFormat="1"/>
    <row r="3524" s="11" customFormat="1"/>
    <row r="3525" s="11" customFormat="1"/>
    <row r="3526" s="11" customFormat="1"/>
    <row r="3527" s="11" customFormat="1"/>
    <row r="3528" s="11" customFormat="1"/>
    <row r="3529" s="11" customFormat="1"/>
    <row r="3530" s="11" customFormat="1"/>
    <row r="3531" s="11" customFormat="1"/>
    <row r="3532" s="11" customFormat="1"/>
    <row r="3533" s="11" customFormat="1"/>
    <row r="3534" s="11" customFormat="1"/>
    <row r="3535" s="11" customFormat="1"/>
    <row r="3536" s="11" customFormat="1"/>
    <row r="3537" s="11" customFormat="1"/>
    <row r="3538" s="11" customFormat="1"/>
    <row r="3539" s="11" customFormat="1"/>
    <row r="3540" s="11" customFormat="1"/>
    <row r="3541" s="11" customFormat="1"/>
    <row r="3542" s="11" customFormat="1"/>
    <row r="3543" s="11" customFormat="1"/>
    <row r="3544" s="11" customFormat="1"/>
    <row r="3545" s="11" customFormat="1"/>
    <row r="3546" s="11" customFormat="1"/>
    <row r="3547" s="11" customFormat="1"/>
    <row r="3548" s="11" customFormat="1"/>
    <row r="3549" s="11" customFormat="1"/>
    <row r="3550" s="11" customFormat="1"/>
    <row r="3551" s="11" customFormat="1"/>
    <row r="3552" s="11" customFormat="1"/>
    <row r="3553" s="11" customFormat="1"/>
    <row r="3554" s="11" customFormat="1"/>
    <row r="3555" s="11" customFormat="1"/>
    <row r="3556" s="11" customFormat="1"/>
    <row r="3557" s="11" customFormat="1"/>
    <row r="3558" s="11" customFormat="1"/>
    <row r="3559" s="11" customFormat="1"/>
    <row r="3560" s="11" customFormat="1"/>
    <row r="3561" s="11" customFormat="1"/>
    <row r="3562" s="11" customFormat="1"/>
    <row r="3563" s="11" customFormat="1"/>
    <row r="3564" s="11" customFormat="1"/>
    <row r="3565" s="11" customFormat="1"/>
    <row r="3566" s="11" customFormat="1"/>
    <row r="3567" s="11" customFormat="1"/>
    <row r="3568" s="11" customFormat="1"/>
    <row r="3569" s="11" customFormat="1"/>
    <row r="3570" s="11" customFormat="1"/>
    <row r="3571" s="11" customFormat="1"/>
    <row r="3572" s="11" customFormat="1"/>
    <row r="3573" s="11" customFormat="1"/>
    <row r="3574" s="11" customFormat="1"/>
    <row r="3575" s="11" customFormat="1"/>
    <row r="3576" s="11" customFormat="1"/>
    <row r="3577" s="11" customFormat="1"/>
    <row r="3578" s="11" customFormat="1"/>
    <row r="3579" s="11" customFormat="1"/>
    <row r="3580" s="11" customFormat="1"/>
    <row r="3581" s="11" customFormat="1"/>
    <row r="3582" s="11" customFormat="1"/>
    <row r="3583" s="11" customFormat="1"/>
    <row r="3584" s="11" customFormat="1"/>
    <row r="3585" s="11" customFormat="1"/>
    <row r="3586" s="11" customFormat="1"/>
    <row r="3587" s="11" customFormat="1"/>
    <row r="3588" s="11" customFormat="1"/>
    <row r="3589" s="11" customFormat="1"/>
    <row r="3590" s="11" customFormat="1"/>
    <row r="3591" s="11" customFormat="1"/>
    <row r="3592" s="11" customFormat="1"/>
    <row r="3593" s="11" customFormat="1"/>
    <row r="3594" s="11" customFormat="1"/>
    <row r="3595" s="11" customFormat="1"/>
    <row r="3596" s="11" customFormat="1"/>
    <row r="3597" s="11" customFormat="1"/>
    <row r="3598" s="11" customFormat="1"/>
    <row r="3599" s="11" customFormat="1"/>
    <row r="3600" s="11" customFormat="1"/>
    <row r="3601" s="11" customFormat="1"/>
    <row r="3602" s="11" customFormat="1"/>
    <row r="3603" s="11" customFormat="1"/>
    <row r="3604" s="11" customFormat="1"/>
    <row r="3605" s="11" customFormat="1"/>
    <row r="3606" s="11" customFormat="1"/>
    <row r="3607" s="11" customFormat="1"/>
    <row r="3608" s="11" customFormat="1"/>
    <row r="3609" s="11" customFormat="1"/>
    <row r="3610" s="11" customFormat="1"/>
    <row r="3611" s="11" customFormat="1"/>
    <row r="3612" s="11" customFormat="1"/>
    <row r="3613" s="11" customFormat="1"/>
    <row r="3614" s="11" customFormat="1"/>
    <row r="3615" s="11" customFormat="1"/>
    <row r="3616" s="11" customFormat="1"/>
    <row r="3617" s="11" customFormat="1"/>
    <row r="3618" s="11" customFormat="1"/>
    <row r="3619" s="11" customFormat="1"/>
    <row r="3620" s="11" customFormat="1"/>
    <row r="3621" s="11" customFormat="1"/>
    <row r="3622" s="11" customFormat="1"/>
    <row r="3623" s="11" customFormat="1"/>
    <row r="3624" s="11" customFormat="1"/>
    <row r="3625" s="11" customFormat="1"/>
    <row r="3626" s="11" customFormat="1"/>
    <row r="3627" s="11" customFormat="1"/>
    <row r="3628" s="11" customFormat="1"/>
    <row r="3629" s="11" customFormat="1"/>
    <row r="3630" s="11" customFormat="1"/>
    <row r="3631" s="11" customFormat="1"/>
    <row r="3632" s="11" customFormat="1"/>
    <row r="3633" s="11" customFormat="1"/>
    <row r="3634" s="11" customFormat="1"/>
    <row r="3635" s="11" customFormat="1"/>
    <row r="3636" s="11" customFormat="1"/>
    <row r="3637" s="11" customFormat="1"/>
    <row r="3638" s="11" customFormat="1"/>
    <row r="3639" s="11" customFormat="1"/>
    <row r="3640" s="11" customFormat="1"/>
    <row r="3641" s="11" customFormat="1"/>
    <row r="3642" s="11" customFormat="1"/>
    <row r="3643" s="11" customFormat="1"/>
    <row r="3644" s="11" customFormat="1"/>
    <row r="3645" s="11" customFormat="1"/>
    <row r="3646" s="11" customFormat="1"/>
    <row r="3647" s="11" customFormat="1"/>
    <row r="3648" s="11" customFormat="1"/>
    <row r="3649" s="11" customFormat="1"/>
    <row r="3650" s="11" customFormat="1"/>
    <row r="3651" s="11" customFormat="1"/>
    <row r="3652" s="11" customFormat="1"/>
    <row r="3653" s="11" customFormat="1"/>
    <row r="3654" s="11" customFormat="1"/>
    <row r="3655" s="11" customFormat="1"/>
    <row r="3656" s="11" customFormat="1"/>
    <row r="3657" s="11" customFormat="1"/>
    <row r="3658" s="11" customFormat="1"/>
    <row r="3659" s="11" customFormat="1"/>
    <row r="3660" s="11" customFormat="1"/>
    <row r="3661" s="11" customFormat="1"/>
    <row r="3662" s="11" customFormat="1"/>
    <row r="3663" s="11" customFormat="1"/>
    <row r="3664" s="11" customFormat="1"/>
    <row r="3665" s="11" customFormat="1"/>
    <row r="3666" s="11" customFormat="1"/>
    <row r="3667" s="11" customFormat="1"/>
    <row r="3668" s="11" customFormat="1"/>
    <row r="3669" s="11" customFormat="1"/>
    <row r="3670" s="11" customFormat="1"/>
    <row r="3671" s="11" customFormat="1"/>
    <row r="3672" s="11" customFormat="1"/>
    <row r="3673" s="11" customFormat="1"/>
    <row r="3674" s="11" customFormat="1"/>
    <row r="3675" s="11" customFormat="1"/>
    <row r="3676" s="11" customFormat="1"/>
    <row r="3677" s="11" customFormat="1"/>
    <row r="3678" s="11" customFormat="1"/>
    <row r="3679" s="11" customFormat="1"/>
    <row r="3680" s="11" customFormat="1"/>
    <row r="3681" s="11" customFormat="1"/>
    <row r="3682" s="11" customFormat="1"/>
    <row r="3683" s="11" customFormat="1"/>
    <row r="3684" s="11" customFormat="1"/>
    <row r="3685" s="11" customFormat="1"/>
    <row r="3686" s="11" customFormat="1"/>
    <row r="3687" s="11" customFormat="1"/>
    <row r="3688" s="11" customFormat="1"/>
    <row r="3689" s="11" customFormat="1"/>
    <row r="3690" s="11" customFormat="1"/>
    <row r="3691" s="11" customFormat="1"/>
    <row r="3692" s="11" customFormat="1"/>
    <row r="3693" s="11" customFormat="1"/>
    <row r="3694" s="11" customFormat="1"/>
    <row r="3695" s="11" customFormat="1"/>
    <row r="3696" s="11" customFormat="1"/>
    <row r="3697" s="11" customFormat="1"/>
    <row r="3698" s="11" customFormat="1"/>
    <row r="3699" s="11" customFormat="1"/>
    <row r="3700" s="11" customFormat="1"/>
    <row r="3701" s="11" customFormat="1"/>
    <row r="3702" s="11" customFormat="1"/>
    <row r="3703" s="11" customFormat="1"/>
    <row r="3704" s="11" customFormat="1"/>
    <row r="3705" s="11" customFormat="1"/>
    <row r="3706" s="11" customFormat="1"/>
    <row r="3707" s="11" customFormat="1"/>
    <row r="3708" s="11" customFormat="1"/>
    <row r="3709" s="11" customFormat="1"/>
    <row r="3710" s="11" customFormat="1"/>
    <row r="3711" s="11" customFormat="1"/>
    <row r="3712" s="11" customFormat="1"/>
    <row r="3713" s="11" customFormat="1"/>
    <row r="3714" s="11" customFormat="1"/>
    <row r="3715" s="11" customFormat="1"/>
    <row r="3716" s="11" customFormat="1"/>
    <row r="3717" s="11" customFormat="1"/>
    <row r="3718" s="11" customFormat="1"/>
    <row r="3719" s="11" customFormat="1"/>
    <row r="3720" s="11" customFormat="1"/>
    <row r="3721" s="11" customFormat="1"/>
    <row r="3722" s="11" customFormat="1"/>
    <row r="3723" s="11" customFormat="1"/>
    <row r="3724" s="11" customFormat="1"/>
    <row r="3725" s="11" customFormat="1"/>
    <row r="3726" s="11" customFormat="1"/>
    <row r="3727" s="11" customFormat="1"/>
    <row r="3728" s="11" customFormat="1"/>
    <row r="3729" s="11" customFormat="1"/>
    <row r="3730" s="11" customFormat="1"/>
    <row r="3731" s="11" customFormat="1"/>
    <row r="3732" s="11" customFormat="1"/>
    <row r="3733" s="11" customFormat="1"/>
    <row r="3734" s="11" customFormat="1"/>
    <row r="3735" s="11" customFormat="1"/>
    <row r="3736" s="11" customFormat="1"/>
    <row r="3737" s="11" customFormat="1"/>
    <row r="3738" s="11" customFormat="1"/>
    <row r="3739" s="11" customFormat="1"/>
    <row r="3740" s="11" customFormat="1"/>
    <row r="3741" s="11" customFormat="1"/>
    <row r="3742" s="11" customFormat="1"/>
    <row r="3743" s="11" customFormat="1"/>
    <row r="3744" s="11" customFormat="1"/>
    <row r="3745" s="11" customFormat="1"/>
    <row r="3746" s="11" customFormat="1"/>
    <row r="3747" s="11" customFormat="1"/>
    <row r="3748" s="11" customFormat="1"/>
    <row r="3749" s="11" customFormat="1"/>
    <row r="3750" s="11" customFormat="1"/>
    <row r="3751" s="11" customFormat="1"/>
    <row r="3752" s="11" customFormat="1"/>
    <row r="3753" s="11" customFormat="1"/>
    <row r="3754" s="11" customFormat="1"/>
    <row r="3755" s="11" customFormat="1"/>
    <row r="3756" s="11" customFormat="1"/>
    <row r="3757" s="11" customFormat="1"/>
    <row r="3758" s="11" customFormat="1"/>
    <row r="3759" s="11" customFormat="1"/>
    <row r="3760" s="11" customFormat="1"/>
    <row r="3761" s="11" customFormat="1"/>
    <row r="3762" s="11" customFormat="1"/>
    <row r="3763" s="11" customFormat="1"/>
    <row r="3764" s="11" customFormat="1"/>
    <row r="3765" s="11" customFormat="1"/>
    <row r="3766" s="11" customFormat="1"/>
    <row r="3767" s="11" customFormat="1"/>
    <row r="3768" s="11" customFormat="1"/>
    <row r="3769" s="11" customFormat="1"/>
    <row r="3770" s="11" customFormat="1"/>
    <row r="3771" s="11" customFormat="1"/>
    <row r="3772" s="11" customFormat="1"/>
    <row r="3773" s="11" customFormat="1"/>
    <row r="3774" s="11" customFormat="1"/>
    <row r="3775" s="11" customFormat="1"/>
    <row r="3776" s="11" customFormat="1"/>
    <row r="3777" s="11" customFormat="1"/>
    <row r="3778" s="11" customFormat="1"/>
    <row r="3779" s="11" customFormat="1"/>
    <row r="3780" s="11" customFormat="1"/>
    <row r="3781" s="11" customFormat="1"/>
    <row r="3782" s="11" customFormat="1"/>
    <row r="3783" s="11" customFormat="1"/>
    <row r="3784" s="11" customFormat="1"/>
    <row r="3785" s="11" customFormat="1"/>
    <row r="3786" s="11" customFormat="1"/>
    <row r="3787" s="11" customFormat="1"/>
    <row r="3788" s="11" customFormat="1"/>
    <row r="3789" s="11" customFormat="1"/>
    <row r="3790" s="11" customFormat="1"/>
    <row r="3791" s="11" customFormat="1"/>
    <row r="3792" s="11" customFormat="1"/>
    <row r="3793" s="11" customFormat="1"/>
    <row r="3794" s="11" customFormat="1"/>
    <row r="3795" s="11" customFormat="1"/>
    <row r="3796" s="11" customFormat="1"/>
    <row r="3797" s="11" customFormat="1"/>
    <row r="3798" s="11" customFormat="1"/>
    <row r="3799" s="11" customFormat="1"/>
    <row r="3800" s="11" customFormat="1"/>
    <row r="3801" s="11" customFormat="1"/>
    <row r="3802" s="11" customFormat="1"/>
    <row r="3803" s="11" customFormat="1"/>
    <row r="3804" s="11" customFormat="1"/>
    <row r="3805" s="11" customFormat="1"/>
    <row r="3806" s="11" customFormat="1"/>
    <row r="3807" s="11" customFormat="1"/>
    <row r="3808" s="11" customFormat="1"/>
    <row r="3809" s="11" customFormat="1"/>
    <row r="3810" s="11" customFormat="1"/>
    <row r="3811" s="11" customFormat="1"/>
    <row r="3812" s="11" customFormat="1"/>
    <row r="3813" s="11" customFormat="1"/>
    <row r="3814" s="11" customFormat="1"/>
    <row r="3815" s="11" customFormat="1"/>
    <row r="3816" s="11" customFormat="1"/>
    <row r="3817" s="11" customFormat="1"/>
    <row r="3818" s="11" customFormat="1"/>
    <row r="3819" s="11" customFormat="1"/>
    <row r="3820" s="11" customFormat="1"/>
    <row r="3821" s="11" customFormat="1"/>
    <row r="3822" s="11" customFormat="1"/>
    <row r="3823" s="11" customFormat="1"/>
    <row r="3824" s="11" customFormat="1"/>
    <row r="3825" s="11" customFormat="1"/>
    <row r="3826" s="11" customFormat="1"/>
    <row r="3827" s="11" customFormat="1"/>
    <row r="3828" s="11" customFormat="1"/>
    <row r="3829" s="11" customFormat="1"/>
    <row r="3830" s="11" customFormat="1"/>
    <row r="3831" s="11" customFormat="1"/>
    <row r="3832" s="11" customFormat="1"/>
    <row r="3833" s="11" customFormat="1"/>
    <row r="3834" s="11" customFormat="1"/>
    <row r="3835" s="11" customFormat="1"/>
    <row r="3836" s="11" customFormat="1"/>
    <row r="3837" s="11" customFormat="1"/>
    <row r="3838" s="11" customFormat="1"/>
    <row r="3839" s="11" customFormat="1"/>
    <row r="3840" s="11" customFormat="1"/>
    <row r="3841" s="11" customFormat="1"/>
    <row r="3842" s="11" customFormat="1"/>
    <row r="3843" s="11" customFormat="1"/>
    <row r="3844" s="11" customFormat="1"/>
    <row r="3845" s="11" customFormat="1"/>
    <row r="3846" s="11" customFormat="1"/>
    <row r="3847" s="11" customFormat="1"/>
    <row r="3848" s="11" customFormat="1"/>
    <row r="3849" s="11" customFormat="1"/>
    <row r="3850" s="11" customFormat="1"/>
    <row r="3851" s="11" customFormat="1"/>
    <row r="3852" s="11" customFormat="1"/>
    <row r="3853" s="11" customFormat="1"/>
    <row r="3854" s="11" customFormat="1"/>
    <row r="3855" s="11" customFormat="1"/>
    <row r="3856" s="11" customFormat="1"/>
    <row r="3857" s="11" customFormat="1"/>
    <row r="3858" s="11" customFormat="1"/>
    <row r="3859" s="11" customFormat="1"/>
    <row r="3860" s="11" customFormat="1"/>
    <row r="3861" s="11" customFormat="1"/>
    <row r="3862" s="11" customFormat="1"/>
    <row r="3863" s="11" customFormat="1"/>
    <row r="3864" s="11" customFormat="1"/>
    <row r="3865" s="11" customFormat="1"/>
    <row r="3866" s="11" customFormat="1"/>
    <row r="3867" s="11" customFormat="1"/>
    <row r="3868" s="11" customFormat="1"/>
    <row r="3869" s="11" customFormat="1"/>
    <row r="3870" s="11" customFormat="1"/>
    <row r="3871" s="11" customFormat="1"/>
    <row r="3872" s="11" customFormat="1"/>
    <row r="3873" s="11" customFormat="1"/>
    <row r="3874" s="11" customFormat="1"/>
    <row r="3875" s="11" customFormat="1"/>
    <row r="3876" s="11" customFormat="1"/>
    <row r="3877" s="11" customFormat="1"/>
    <row r="3878" s="11" customFormat="1"/>
    <row r="3879" s="11" customFormat="1"/>
    <row r="3880" s="11" customFormat="1"/>
    <row r="3881" s="11" customFormat="1"/>
    <row r="3882" s="11" customFormat="1"/>
    <row r="3883" s="11" customFormat="1"/>
    <row r="3884" s="11" customFormat="1"/>
    <row r="3885" s="11" customFormat="1"/>
    <row r="3886" s="11" customFormat="1"/>
    <row r="3887" s="11" customFormat="1"/>
    <row r="3888" s="11" customFormat="1"/>
    <row r="3889" s="11" customFormat="1"/>
    <row r="3890" s="11" customFormat="1"/>
    <row r="3891" s="11" customFormat="1"/>
    <row r="3892" s="11" customFormat="1"/>
    <row r="3893" s="11" customFormat="1"/>
    <row r="3894" s="11" customFormat="1"/>
    <row r="3895" s="11" customFormat="1"/>
    <row r="3896" s="11" customFormat="1"/>
    <row r="3897" s="11" customFormat="1"/>
    <row r="3898" s="11" customFormat="1"/>
    <row r="3899" s="11" customFormat="1"/>
    <row r="3900" s="11" customFormat="1"/>
    <row r="3901" s="11" customFormat="1"/>
    <row r="3902" s="11" customFormat="1"/>
    <row r="3903" s="11" customFormat="1"/>
    <row r="3904" s="11" customFormat="1"/>
    <row r="3905" s="11" customFormat="1"/>
    <row r="3906" s="11" customFormat="1"/>
    <row r="3907" s="11" customFormat="1"/>
    <row r="3908" s="11" customFormat="1"/>
    <row r="3909" s="11" customFormat="1"/>
    <row r="3910" s="11" customFormat="1"/>
    <row r="3911" s="11" customFormat="1"/>
    <row r="3912" s="11" customFormat="1"/>
    <row r="3913" s="11" customFormat="1"/>
    <row r="3914" s="11" customFormat="1"/>
    <row r="3915" s="11" customFormat="1"/>
    <row r="3916" s="11" customFormat="1"/>
    <row r="3917" s="11" customFormat="1"/>
    <row r="3918" s="11" customFormat="1"/>
    <row r="3919" s="11" customFormat="1"/>
    <row r="3920" s="11" customFormat="1"/>
    <row r="3921" s="11" customFormat="1"/>
    <row r="3922" s="11" customFormat="1"/>
    <row r="3923" s="11" customFormat="1"/>
    <row r="3924" s="11" customFormat="1"/>
    <row r="3925" s="11" customFormat="1"/>
    <row r="3926" s="11" customFormat="1"/>
    <row r="3927" s="11" customFormat="1"/>
    <row r="3928" s="11" customFormat="1"/>
    <row r="3929" s="11" customFormat="1"/>
    <row r="3930" s="11" customFormat="1"/>
    <row r="3931" s="11" customFormat="1"/>
    <row r="3932" s="11" customFormat="1"/>
    <row r="3933" s="11" customFormat="1"/>
    <row r="3934" s="11" customFormat="1"/>
    <row r="3935" s="11" customFormat="1"/>
    <row r="3936" s="11" customFormat="1"/>
    <row r="3937" s="11" customFormat="1"/>
    <row r="3938" s="11" customFormat="1"/>
    <row r="3939" s="11" customFormat="1"/>
    <row r="3940" s="11" customFormat="1"/>
    <row r="3941" s="11" customFormat="1"/>
    <row r="3942" s="11" customFormat="1"/>
    <row r="3943" s="11" customFormat="1"/>
    <row r="3944" s="11" customFormat="1"/>
    <row r="3945" s="11" customFormat="1"/>
    <row r="3946" s="11" customFormat="1"/>
    <row r="3947" s="11" customFormat="1"/>
    <row r="3948" s="11" customFormat="1"/>
    <row r="3949" s="11" customFormat="1"/>
    <row r="3950" s="11" customFormat="1"/>
    <row r="3951" s="11" customFormat="1"/>
    <row r="3952" s="11" customFormat="1"/>
    <row r="3953" s="11" customFormat="1"/>
    <row r="3954" s="11" customFormat="1"/>
    <row r="3955" s="11" customFormat="1"/>
    <row r="3956" s="11" customFormat="1"/>
    <row r="3957" s="11" customFormat="1"/>
    <row r="3958" s="11" customFormat="1"/>
    <row r="3959" s="11" customFormat="1"/>
    <row r="3960" s="11" customFormat="1"/>
    <row r="3961" s="11" customFormat="1"/>
    <row r="3962" s="11" customFormat="1"/>
    <row r="3963" s="11" customFormat="1"/>
    <row r="3964" s="11" customFormat="1"/>
    <row r="3965" s="11" customFormat="1"/>
    <row r="3966" s="11" customFormat="1"/>
    <row r="3967" s="11" customFormat="1"/>
    <row r="3968" s="11" customFormat="1"/>
    <row r="3969" s="11" customFormat="1"/>
    <row r="3970" s="11" customFormat="1"/>
    <row r="3971" s="11" customFormat="1"/>
    <row r="3972" s="11" customFormat="1"/>
    <row r="3973" s="11" customFormat="1"/>
    <row r="3974" s="11" customFormat="1"/>
    <row r="3975" s="11" customFormat="1"/>
    <row r="3976" s="11" customFormat="1"/>
    <row r="3977" s="11" customFormat="1"/>
    <row r="3978" s="11" customFormat="1"/>
    <row r="3979" s="11" customFormat="1"/>
    <row r="3980" s="11" customFormat="1"/>
    <row r="3981" s="11" customFormat="1"/>
    <row r="3982" s="11" customFormat="1"/>
    <row r="3983" s="11" customFormat="1"/>
    <row r="3984" s="11" customFormat="1"/>
    <row r="3985" s="11" customFormat="1"/>
    <row r="3986" s="11" customFormat="1"/>
    <row r="3987" s="11" customFormat="1"/>
    <row r="3988" s="11" customFormat="1"/>
    <row r="3989" s="11" customFormat="1"/>
    <row r="3990" s="11" customFormat="1"/>
    <row r="3991" s="11" customFormat="1"/>
    <row r="3992" s="11" customFormat="1"/>
    <row r="3993" s="11" customFormat="1"/>
    <row r="3994" s="11" customFormat="1"/>
    <row r="3995" s="11" customFormat="1"/>
    <row r="3996" s="11" customFormat="1"/>
    <row r="3997" s="11" customFormat="1"/>
    <row r="3998" s="11" customFormat="1"/>
    <row r="3999" s="11" customFormat="1"/>
    <row r="4000" s="11" customFormat="1"/>
    <row r="4001" s="11" customFormat="1"/>
    <row r="4002" s="11" customFormat="1"/>
    <row r="4003" s="11" customFormat="1"/>
    <row r="4004" s="11" customFormat="1"/>
    <row r="4005" s="11" customFormat="1"/>
    <row r="4006" s="11" customFormat="1"/>
    <row r="4007" s="11" customFormat="1"/>
    <row r="4008" s="11" customFormat="1"/>
    <row r="4009" s="11" customFormat="1"/>
    <row r="4010" s="11" customFormat="1"/>
    <row r="4011" s="11" customFormat="1"/>
    <row r="4012" s="11" customFormat="1"/>
    <row r="4013" s="11" customFormat="1"/>
    <row r="4014" s="11" customFormat="1"/>
    <row r="4015" s="11" customFormat="1"/>
    <row r="4016" s="11" customFormat="1"/>
    <row r="4017" s="11" customFormat="1"/>
    <row r="4018" s="11" customFormat="1"/>
    <row r="4019" s="11" customFormat="1"/>
    <row r="4020" s="11" customFormat="1"/>
    <row r="4021" s="11" customFormat="1"/>
    <row r="4022" s="11" customFormat="1"/>
    <row r="4023" s="11" customFormat="1"/>
    <row r="4024" s="11" customFormat="1"/>
    <row r="4025" s="11" customFormat="1"/>
    <row r="4026" s="11" customFormat="1"/>
    <row r="4027" s="11" customFormat="1"/>
    <row r="4028" s="11" customFormat="1"/>
    <row r="4029" s="11" customFormat="1"/>
    <row r="4030" s="11" customFormat="1"/>
    <row r="4031" s="11" customFormat="1"/>
    <row r="4032" s="11" customFormat="1"/>
    <row r="4033" s="11" customFormat="1"/>
    <row r="4034" s="11" customFormat="1"/>
    <row r="4035" s="11" customFormat="1"/>
    <row r="4036" s="11" customFormat="1"/>
    <row r="4037" s="11" customFormat="1"/>
    <row r="4038" s="11" customFormat="1"/>
    <row r="4039" s="11" customFormat="1"/>
    <row r="4040" s="11" customFormat="1"/>
    <row r="4041" s="11" customFormat="1"/>
    <row r="4042" s="11" customFormat="1"/>
    <row r="4043" s="11" customFormat="1"/>
    <row r="4044" s="11" customFormat="1"/>
    <row r="4045" s="11" customFormat="1"/>
    <row r="4046" s="11" customFormat="1"/>
    <row r="4047" s="11" customFormat="1"/>
    <row r="4048" s="11" customFormat="1"/>
    <row r="4049" s="11" customFormat="1"/>
    <row r="4050" s="11" customFormat="1"/>
    <row r="4051" s="11" customFormat="1"/>
    <row r="4052" s="11" customFormat="1"/>
    <row r="4053" s="11" customFormat="1"/>
    <row r="4054" s="11" customFormat="1"/>
    <row r="4055" s="11" customFormat="1"/>
    <row r="4056" s="11" customFormat="1"/>
    <row r="4057" s="11" customFormat="1"/>
    <row r="4058" s="11" customFormat="1"/>
    <row r="4059" s="11" customFormat="1"/>
    <row r="4060" s="11" customFormat="1"/>
    <row r="4061" s="11" customFormat="1"/>
    <row r="4062" s="11" customFormat="1"/>
    <row r="4063" s="11" customFormat="1"/>
    <row r="4064" s="11" customFormat="1"/>
    <row r="4065" s="11" customFormat="1"/>
    <row r="4066" s="11" customFormat="1"/>
    <row r="4067" s="11" customFormat="1"/>
    <row r="4068" s="11" customFormat="1"/>
    <row r="4069" s="11" customFormat="1"/>
    <row r="4070" s="11" customFormat="1"/>
    <row r="4071" s="11" customFormat="1"/>
    <row r="4072" s="11" customFormat="1"/>
    <row r="4073" s="11" customFormat="1"/>
    <row r="4074" s="11" customFormat="1"/>
    <row r="4075" s="11" customFormat="1"/>
    <row r="4076" s="11" customFormat="1"/>
    <row r="4077" s="11" customFormat="1"/>
    <row r="4078" s="11" customFormat="1"/>
    <row r="4079" s="11" customFormat="1"/>
    <row r="4080" s="11" customFormat="1"/>
    <row r="4081" s="11" customFormat="1"/>
    <row r="4082" s="11" customFormat="1"/>
    <row r="4083" s="11" customFormat="1"/>
    <row r="4084" s="11" customFormat="1"/>
    <row r="4085" s="11" customFormat="1"/>
    <row r="4086" s="11" customFormat="1"/>
    <row r="4087" s="11" customFormat="1"/>
    <row r="4088" s="11" customFormat="1"/>
    <row r="4089" s="11" customFormat="1"/>
    <row r="4090" s="11" customFormat="1"/>
    <row r="4091" s="11" customFormat="1"/>
    <row r="4092" s="11" customFormat="1"/>
    <row r="4093" s="11" customFormat="1"/>
    <row r="4094" s="11" customFormat="1"/>
    <row r="4095" s="11" customFormat="1"/>
    <row r="4096" s="11" customFormat="1"/>
    <row r="4097" s="11" customFormat="1"/>
    <row r="4098" s="11" customFormat="1"/>
    <row r="4099" s="11" customFormat="1"/>
    <row r="4100" s="11" customFormat="1"/>
    <row r="4101" s="11" customFormat="1"/>
    <row r="4102" s="11" customFormat="1"/>
    <row r="4103" s="11" customFormat="1"/>
    <row r="4104" s="11" customFormat="1"/>
    <row r="4105" s="11" customFormat="1"/>
    <row r="4106" s="11" customFormat="1"/>
    <row r="4107" s="11" customFormat="1"/>
    <row r="4108" s="11" customFormat="1"/>
    <row r="4109" s="11" customFormat="1"/>
    <row r="4110" s="11" customFormat="1"/>
    <row r="4111" s="11" customFormat="1"/>
    <row r="4112" s="11" customFormat="1"/>
    <row r="4113" s="11" customFormat="1"/>
    <row r="4114" s="11" customFormat="1"/>
    <row r="4115" s="11" customFormat="1"/>
    <row r="4116" s="11" customFormat="1"/>
    <row r="4117" s="11" customFormat="1"/>
    <row r="4118" s="11" customFormat="1"/>
    <row r="4119" s="11" customFormat="1"/>
    <row r="4120" s="11" customFormat="1"/>
    <row r="4121" s="11" customFormat="1"/>
    <row r="4122" s="11" customFormat="1"/>
    <row r="4123" s="11" customFormat="1"/>
    <row r="4124" s="11" customFormat="1"/>
    <row r="4125" s="11" customFormat="1"/>
    <row r="4126" s="11" customFormat="1"/>
    <row r="4127" s="11" customFormat="1"/>
    <row r="4128" s="11" customFormat="1"/>
    <row r="4129" s="11" customFormat="1"/>
    <row r="4130" s="11" customFormat="1"/>
    <row r="4131" s="11" customFormat="1"/>
    <row r="4132" s="11" customFormat="1"/>
    <row r="4133" s="11" customFormat="1"/>
    <row r="4134" s="11" customFormat="1"/>
    <row r="4135" s="11" customFormat="1"/>
    <row r="4136" s="11" customFormat="1"/>
    <row r="4137" s="11" customFormat="1"/>
    <row r="4138" s="11" customFormat="1"/>
    <row r="4139" s="11" customFormat="1"/>
    <row r="4140" s="11" customFormat="1"/>
    <row r="4141" s="11" customFormat="1"/>
    <row r="4142" s="11" customFormat="1"/>
    <row r="4143" s="11" customFormat="1"/>
    <row r="4144" s="11" customFormat="1"/>
    <row r="4145" s="11" customFormat="1"/>
    <row r="4146" s="11" customFormat="1"/>
    <row r="4147" s="11" customFormat="1"/>
    <row r="4148" s="11" customFormat="1"/>
    <row r="4149" s="11" customFormat="1"/>
    <row r="4150" s="11" customFormat="1"/>
    <row r="4151" s="11" customFormat="1"/>
    <row r="4152" s="11" customFormat="1"/>
    <row r="4153" s="11" customFormat="1"/>
    <row r="4154" s="11" customFormat="1"/>
    <row r="4155" s="11" customFormat="1"/>
    <row r="4156" s="11" customFormat="1"/>
    <row r="4157" s="11" customFormat="1"/>
    <row r="4158" s="11" customFormat="1"/>
    <row r="4159" s="11" customFormat="1"/>
    <row r="4160" s="11" customFormat="1"/>
    <row r="4161" s="11" customFormat="1"/>
    <row r="4162" s="11" customFormat="1"/>
    <row r="4163" s="11" customFormat="1"/>
    <row r="4164" s="11" customFormat="1"/>
    <row r="4165" s="11" customFormat="1"/>
    <row r="4166" s="11" customFormat="1"/>
    <row r="4167" s="11" customFormat="1"/>
    <row r="4168" s="11" customFormat="1"/>
    <row r="4169" s="11" customFormat="1"/>
    <row r="4170" s="11" customFormat="1"/>
    <row r="4171" s="11" customFormat="1"/>
    <row r="4172" s="11" customFormat="1"/>
    <row r="4173" s="11" customFormat="1"/>
    <row r="4174" s="11" customFormat="1"/>
    <row r="4175" s="11" customFormat="1"/>
    <row r="4176" s="11" customFormat="1"/>
    <row r="4177" s="11" customFormat="1"/>
    <row r="4178" s="11" customFormat="1"/>
    <row r="4179" s="11" customFormat="1"/>
    <row r="4180" s="11" customFormat="1"/>
    <row r="4181" s="11" customFormat="1"/>
    <row r="4182" s="11" customFormat="1"/>
    <row r="4183" s="11" customFormat="1"/>
    <row r="4184" s="11" customFormat="1"/>
    <row r="4185" s="11" customFormat="1"/>
    <row r="4186" s="11" customFormat="1"/>
    <row r="4187" s="11" customFormat="1"/>
    <row r="4188" s="11" customFormat="1"/>
    <row r="4189" s="11" customFormat="1"/>
    <row r="4190" s="11" customFormat="1"/>
    <row r="4191" s="11" customFormat="1"/>
    <row r="4192" s="11" customFormat="1"/>
    <row r="4193" s="11" customFormat="1"/>
    <row r="4194" s="11" customFormat="1"/>
    <row r="4195" s="11" customFormat="1"/>
    <row r="4196" s="11" customFormat="1"/>
    <row r="4197" s="11" customFormat="1"/>
    <row r="4198" s="11" customFormat="1"/>
    <row r="4199" s="11" customFormat="1"/>
    <row r="4200" s="11" customFormat="1"/>
    <row r="4201" s="11" customFormat="1"/>
    <row r="4202" s="11" customFormat="1"/>
    <row r="4203" s="11" customFormat="1"/>
    <row r="4204" s="11" customFormat="1"/>
    <row r="4205" s="11" customFormat="1"/>
    <row r="4206" s="11" customFormat="1"/>
    <row r="4207" s="11" customFormat="1"/>
    <row r="4208" s="11" customFormat="1"/>
    <row r="4209" s="11" customFormat="1"/>
    <row r="4210" s="11" customFormat="1"/>
    <row r="4211" s="11" customFormat="1"/>
    <row r="4212" s="11" customFormat="1"/>
    <row r="4213" s="11" customFormat="1"/>
    <row r="4214" s="11" customFormat="1"/>
    <row r="4215" s="11" customFormat="1"/>
    <row r="4216" s="11" customFormat="1"/>
    <row r="4217" s="11" customFormat="1"/>
    <row r="4218" s="11" customFormat="1"/>
    <row r="4219" s="11" customFormat="1"/>
    <row r="4220" s="11" customFormat="1"/>
    <row r="4221" s="11" customFormat="1"/>
    <row r="4222" s="11" customFormat="1"/>
    <row r="4223" s="11" customFormat="1"/>
    <row r="4224" s="11" customFormat="1"/>
    <row r="4225" s="11" customFormat="1"/>
    <row r="4226" s="11" customFormat="1"/>
    <row r="4227" s="11" customFormat="1"/>
    <row r="4228" s="11" customFormat="1"/>
    <row r="4229" s="11" customFormat="1"/>
    <row r="4230" s="11" customFormat="1"/>
    <row r="4231" s="11" customFormat="1"/>
    <row r="4232" s="11" customFormat="1"/>
    <row r="4233" s="11" customFormat="1"/>
    <row r="4234" s="11" customFormat="1"/>
    <row r="4235" s="11" customFormat="1"/>
    <row r="4236" s="11" customFormat="1"/>
    <row r="4237" s="11" customFormat="1"/>
    <row r="4238" s="11" customFormat="1"/>
    <row r="4239" s="11" customFormat="1"/>
    <row r="4240" s="11" customFormat="1"/>
    <row r="4241" s="11" customFormat="1"/>
    <row r="4242" s="11" customFormat="1"/>
    <row r="4243" s="11" customFormat="1"/>
    <row r="4244" s="11" customFormat="1"/>
    <row r="4245" s="11" customFormat="1"/>
    <row r="4246" s="11" customFormat="1"/>
    <row r="4247" s="11" customFormat="1"/>
    <row r="4248" s="11" customFormat="1"/>
    <row r="4249" s="11" customFormat="1"/>
    <row r="4250" s="11" customFormat="1"/>
    <row r="4251" s="11" customFormat="1"/>
    <row r="4252" s="11" customFormat="1"/>
    <row r="4253" s="11" customFormat="1"/>
    <row r="4254" s="11" customFormat="1"/>
    <row r="4255" s="11" customFormat="1"/>
    <row r="4256" s="11" customFormat="1"/>
    <row r="4257" s="11" customFormat="1"/>
    <row r="4258" s="11" customFormat="1"/>
    <row r="4259" s="11" customFormat="1"/>
    <row r="4260" s="11" customFormat="1"/>
    <row r="4261" s="11" customFormat="1"/>
    <row r="4262" s="11" customFormat="1"/>
    <row r="4263" s="11" customFormat="1"/>
    <row r="4264" s="11" customFormat="1"/>
    <row r="4265" s="11" customFormat="1"/>
    <row r="4266" s="11" customFormat="1"/>
    <row r="4267" s="11" customFormat="1"/>
    <row r="4268" s="11" customFormat="1"/>
    <row r="4269" s="11" customFormat="1"/>
    <row r="4270" s="11" customFormat="1"/>
    <row r="4271" s="11" customFormat="1"/>
    <row r="4272" s="11" customFormat="1"/>
    <row r="4273" s="11" customFormat="1"/>
    <row r="4274" s="11" customFormat="1"/>
    <row r="4275" s="11" customFormat="1"/>
    <row r="4276" s="11" customFormat="1"/>
    <row r="4277" s="11" customFormat="1"/>
    <row r="4278" s="11" customFormat="1"/>
    <row r="4279" s="11" customFormat="1"/>
    <row r="4280" s="11" customFormat="1"/>
    <row r="4281" s="11" customFormat="1"/>
    <row r="4282" s="11" customFormat="1"/>
    <row r="4283" s="11" customFormat="1"/>
    <row r="4284" s="11" customFormat="1"/>
    <row r="4285" s="11" customFormat="1"/>
    <row r="4286" s="11" customFormat="1"/>
    <row r="4287" s="11" customFormat="1"/>
    <row r="4288" s="11" customFormat="1"/>
    <row r="4289" s="11" customFormat="1"/>
    <row r="4290" s="11" customFormat="1"/>
    <row r="4291" s="11" customFormat="1"/>
    <row r="4292" s="11" customFormat="1"/>
    <row r="4293" s="11" customFormat="1"/>
    <row r="4294" s="11" customFormat="1"/>
    <row r="4295" s="11" customFormat="1"/>
    <row r="4296" s="11" customFormat="1"/>
    <row r="4297" s="11" customFormat="1"/>
    <row r="4298" s="11" customFormat="1"/>
    <row r="4299" s="11" customFormat="1"/>
    <row r="4300" s="11" customFormat="1"/>
    <row r="4301" s="11" customFormat="1"/>
    <row r="4302" s="11" customFormat="1"/>
    <row r="4303" s="11" customFormat="1"/>
    <row r="4304" s="11" customFormat="1"/>
    <row r="4305" s="11" customFormat="1"/>
    <row r="4306" s="11" customFormat="1"/>
    <row r="4307" s="11" customFormat="1"/>
    <row r="4308" s="11" customFormat="1"/>
    <row r="4309" s="11" customFormat="1"/>
    <row r="4310" s="11" customFormat="1"/>
    <row r="4311" s="11" customFormat="1"/>
    <row r="4312" s="11" customFormat="1"/>
    <row r="4313" s="11" customFormat="1"/>
    <row r="4314" s="11" customFormat="1"/>
    <row r="4315" s="11" customFormat="1"/>
    <row r="4316" s="11" customFormat="1"/>
    <row r="4317" s="11" customFormat="1"/>
    <row r="4318" s="11" customFormat="1"/>
    <row r="4319" s="11" customFormat="1"/>
    <row r="4320" s="11" customFormat="1"/>
    <row r="4321" s="11" customFormat="1"/>
    <row r="4322" s="11" customFormat="1"/>
    <row r="4323" s="11" customFormat="1"/>
    <row r="4324" s="11" customFormat="1"/>
    <row r="4325" s="11" customFormat="1"/>
    <row r="4326" s="11" customFormat="1"/>
    <row r="4327" s="11" customFormat="1"/>
    <row r="4328" s="11" customFormat="1"/>
    <row r="4329" s="11" customFormat="1"/>
    <row r="4330" s="11" customFormat="1"/>
    <row r="4331" s="11" customFormat="1"/>
    <row r="4332" s="11" customFormat="1"/>
    <row r="4333" s="11" customFormat="1"/>
    <row r="4334" s="11" customFormat="1"/>
    <row r="4335" s="11" customFormat="1"/>
    <row r="4336" s="11" customFormat="1"/>
    <row r="4337" s="11" customFormat="1"/>
    <row r="4338" s="11" customFormat="1"/>
    <row r="4339" s="11" customFormat="1"/>
    <row r="4340" s="11" customFormat="1"/>
    <row r="4341" s="11" customFormat="1"/>
    <row r="4342" s="11" customFormat="1"/>
    <row r="4343" s="11" customFormat="1"/>
    <row r="4344" s="11" customFormat="1"/>
    <row r="4345" s="11" customFormat="1"/>
    <row r="4346" s="11" customFormat="1"/>
    <row r="4347" s="11" customFormat="1"/>
    <row r="4348" s="11" customFormat="1"/>
    <row r="4349" s="11" customFormat="1"/>
    <row r="4350" s="11" customFormat="1"/>
    <row r="4351" s="11" customFormat="1"/>
    <row r="4352" s="11" customFormat="1"/>
    <row r="4353" s="11" customFormat="1"/>
    <row r="4354" s="11" customFormat="1"/>
    <row r="4355" s="11" customFormat="1"/>
    <row r="4356" s="11" customFormat="1"/>
    <row r="4357" s="11" customFormat="1"/>
    <row r="4358" s="11" customFormat="1"/>
    <row r="4359" s="11" customFormat="1"/>
    <row r="4360" s="11" customFormat="1"/>
    <row r="4361" s="11" customFormat="1"/>
    <row r="4362" s="11" customFormat="1"/>
    <row r="4363" s="11" customFormat="1"/>
    <row r="4364" s="11" customFormat="1"/>
    <row r="4365" s="11" customFormat="1"/>
    <row r="4366" s="11" customFormat="1"/>
    <row r="4367" s="11" customFormat="1"/>
    <row r="4368" s="11" customFormat="1"/>
    <row r="4369" s="11" customFormat="1"/>
    <row r="4370" s="11" customFormat="1"/>
    <row r="4371" s="11" customFormat="1"/>
    <row r="4372" s="11" customFormat="1"/>
    <row r="4373" s="11" customFormat="1"/>
    <row r="4374" s="11" customFormat="1"/>
    <row r="4375" s="11" customFormat="1"/>
    <row r="4376" s="11" customFormat="1"/>
    <row r="4377" s="11" customFormat="1"/>
    <row r="4378" s="11" customFormat="1"/>
    <row r="4379" s="11" customFormat="1"/>
    <row r="4380" s="11" customFormat="1"/>
    <row r="4381" s="11" customFormat="1"/>
    <row r="4382" s="11" customFormat="1"/>
    <row r="4383" s="11" customFormat="1"/>
    <row r="4384" s="11" customFormat="1"/>
    <row r="4385" s="11" customFormat="1"/>
    <row r="4386" s="11" customFormat="1"/>
    <row r="4387" s="11" customFormat="1"/>
    <row r="4388" s="11" customFormat="1"/>
    <row r="4389" s="11" customFormat="1"/>
    <row r="4390" s="11" customFormat="1"/>
    <row r="4391" s="11" customFormat="1"/>
    <row r="4392" s="11" customFormat="1"/>
    <row r="4393" s="11" customFormat="1"/>
    <row r="4394" s="11" customFormat="1"/>
    <row r="4395" s="11" customFormat="1"/>
    <row r="4396" s="11" customFormat="1"/>
    <row r="4397" s="11" customFormat="1"/>
    <row r="4398" s="11" customFormat="1"/>
    <row r="4399" s="11" customFormat="1"/>
    <row r="4400" s="11" customFormat="1"/>
    <row r="4401" s="11" customFormat="1"/>
    <row r="4402" s="11" customFormat="1"/>
    <row r="4403" s="11" customFormat="1"/>
    <row r="4404" s="11" customFormat="1"/>
    <row r="4405" s="11" customFormat="1"/>
    <row r="4406" s="11" customFormat="1"/>
    <row r="4407" s="11" customFormat="1"/>
    <row r="4408" s="11" customFormat="1"/>
    <row r="4409" s="11" customFormat="1"/>
    <row r="4410" s="11" customFormat="1"/>
    <row r="4411" s="11" customFormat="1"/>
    <row r="4412" s="11" customFormat="1"/>
    <row r="4413" s="11" customFormat="1"/>
    <row r="4414" s="11" customFormat="1"/>
    <row r="4415" s="11" customFormat="1"/>
    <row r="4416" s="11" customFormat="1"/>
    <row r="4417" s="11" customFormat="1"/>
    <row r="4418" s="11" customFormat="1"/>
    <row r="4419" s="11" customFormat="1"/>
    <row r="4420" s="11" customFormat="1"/>
    <row r="4421" s="11" customFormat="1"/>
    <row r="4422" s="11" customFormat="1"/>
    <row r="4423" s="11" customFormat="1"/>
    <row r="4424" s="11" customFormat="1"/>
    <row r="4425" s="11" customFormat="1"/>
    <row r="4426" s="11" customFormat="1"/>
    <row r="4427" s="11" customFormat="1"/>
    <row r="4428" s="11" customFormat="1"/>
    <row r="4429" s="11" customFormat="1"/>
    <row r="4430" s="11" customFormat="1"/>
    <row r="4431" s="11" customFormat="1"/>
    <row r="4432" s="11" customFormat="1"/>
    <row r="4433" s="11" customFormat="1"/>
    <row r="4434" s="11" customFormat="1"/>
    <row r="4435" s="11" customFormat="1"/>
    <row r="4436" s="11" customFormat="1"/>
    <row r="4437" s="11" customFormat="1"/>
    <row r="4438" s="11" customFormat="1"/>
    <row r="4439" s="11" customFormat="1"/>
    <row r="4440" s="11" customFormat="1"/>
    <row r="4441" s="11" customFormat="1"/>
    <row r="4442" s="11" customFormat="1"/>
    <row r="4443" s="11" customFormat="1"/>
    <row r="4444" s="11" customFormat="1"/>
    <row r="4445" s="11" customFormat="1"/>
    <row r="4446" s="11" customFormat="1"/>
    <row r="4447" s="11" customFormat="1"/>
    <row r="4448" s="11" customFormat="1"/>
    <row r="4449" s="11" customFormat="1"/>
    <row r="4450" s="11" customFormat="1"/>
    <row r="4451" s="11" customFormat="1"/>
    <row r="4452" s="11" customFormat="1"/>
    <row r="4453" s="11" customFormat="1"/>
    <row r="4454" s="11" customFormat="1"/>
    <row r="4455" s="11" customFormat="1"/>
    <row r="4456" s="11" customFormat="1"/>
    <row r="4457" s="11" customFormat="1"/>
    <row r="4458" s="11" customFormat="1"/>
    <row r="4459" s="11" customFormat="1"/>
    <row r="4460" s="11" customFormat="1"/>
    <row r="4461" s="11" customFormat="1"/>
    <row r="4462" s="11" customFormat="1"/>
    <row r="4463" s="11" customFormat="1"/>
    <row r="4464" s="11" customFormat="1"/>
    <row r="4465" s="11" customFormat="1"/>
    <row r="4466" s="11" customFormat="1"/>
    <row r="4467" s="11" customFormat="1"/>
    <row r="4468" s="11" customFormat="1"/>
    <row r="4469" s="11" customFormat="1"/>
    <row r="4470" s="11" customFormat="1"/>
    <row r="4471" s="11" customFormat="1"/>
    <row r="4472" s="11" customFormat="1"/>
    <row r="4473" s="11" customFormat="1"/>
    <row r="4474" s="11" customFormat="1"/>
    <row r="4475" s="11" customFormat="1"/>
    <row r="4476" s="11" customFormat="1"/>
    <row r="4477" s="11" customFormat="1"/>
    <row r="4478" s="11" customFormat="1"/>
    <row r="4479" s="11" customFormat="1"/>
    <row r="4480" s="11" customFormat="1"/>
    <row r="4481" s="11" customFormat="1"/>
    <row r="4482" s="11" customFormat="1"/>
    <row r="4483" s="11" customFormat="1"/>
    <row r="4484" s="11" customFormat="1"/>
    <row r="4485" s="11" customFormat="1"/>
    <row r="4486" s="11" customFormat="1"/>
    <row r="4487" s="11" customFormat="1"/>
    <row r="4488" s="11" customFormat="1"/>
    <row r="4489" s="11" customFormat="1"/>
    <row r="4490" s="11" customFormat="1"/>
    <row r="4491" s="11" customFormat="1"/>
    <row r="4492" s="11" customFormat="1"/>
    <row r="4493" s="11" customFormat="1"/>
    <row r="4494" s="11" customFormat="1"/>
    <row r="4495" s="11" customFormat="1"/>
    <row r="4496" s="11" customFormat="1"/>
    <row r="4497" s="11" customFormat="1"/>
    <row r="4498" s="11" customFormat="1"/>
    <row r="4499" s="11" customFormat="1"/>
    <row r="4500" s="11" customFormat="1"/>
    <row r="4501" s="11" customFormat="1"/>
    <row r="4502" s="11" customFormat="1"/>
    <row r="4503" s="11" customFormat="1"/>
    <row r="4504" s="11" customFormat="1"/>
    <row r="4505" s="11" customFormat="1"/>
    <row r="4506" s="11" customFormat="1"/>
    <row r="4507" s="11" customFormat="1"/>
    <row r="4508" s="11" customFormat="1"/>
    <row r="4509" s="11" customFormat="1"/>
    <row r="4510" s="11" customFormat="1"/>
    <row r="4511" s="11" customFormat="1"/>
    <row r="4512" s="11" customFormat="1"/>
    <row r="4513" s="11" customFormat="1"/>
    <row r="4514" s="11" customFormat="1"/>
    <row r="4515" s="11" customFormat="1"/>
    <row r="4516" s="11" customFormat="1"/>
    <row r="4517" s="11" customFormat="1"/>
    <row r="4518" s="11" customFormat="1"/>
    <row r="4519" s="11" customFormat="1"/>
    <row r="4520" s="11" customFormat="1"/>
    <row r="4521" s="11" customFormat="1"/>
    <row r="4522" s="11" customFormat="1"/>
    <row r="4523" s="11" customFormat="1"/>
    <row r="4524" s="11" customFormat="1"/>
    <row r="4525" s="11" customFormat="1"/>
    <row r="4526" s="11" customFormat="1"/>
    <row r="4527" s="11" customFormat="1"/>
    <row r="4528" s="11" customFormat="1"/>
    <row r="4529" s="11" customFormat="1"/>
    <row r="4530" s="11" customFormat="1"/>
    <row r="4531" s="11" customFormat="1"/>
    <row r="4532" s="11" customFormat="1"/>
    <row r="4533" s="11" customFormat="1"/>
    <row r="4534" s="11" customFormat="1"/>
    <row r="4535" s="11" customFormat="1"/>
    <row r="4536" s="11" customFormat="1"/>
    <row r="4537" s="11" customFormat="1"/>
    <row r="4538" s="11" customFormat="1"/>
    <row r="4539" s="11" customFormat="1"/>
    <row r="4540" s="11" customFormat="1"/>
    <row r="4541" s="11" customFormat="1"/>
    <row r="4542" s="11" customFormat="1"/>
    <row r="4543" s="11" customFormat="1"/>
    <row r="4544" s="11" customFormat="1"/>
    <row r="4545" s="11" customFormat="1"/>
    <row r="4546" s="11" customFormat="1"/>
    <row r="4547" s="11" customFormat="1"/>
    <row r="4548" s="11" customFormat="1"/>
    <row r="4549" s="11" customFormat="1"/>
    <row r="4550" s="11" customFormat="1"/>
    <row r="4551" s="11" customFormat="1"/>
    <row r="4552" s="11" customFormat="1"/>
    <row r="4553" s="11" customFormat="1"/>
    <row r="4554" s="11" customFormat="1"/>
    <row r="4555" s="11" customFormat="1"/>
    <row r="4556" s="11" customFormat="1"/>
    <row r="4557" s="11" customFormat="1"/>
    <row r="4558" s="11" customFormat="1"/>
    <row r="4559" s="11" customFormat="1"/>
    <row r="4560" s="11" customFormat="1"/>
    <row r="4561" s="11" customFormat="1"/>
    <row r="4562" s="11" customFormat="1"/>
    <row r="4563" s="11" customFormat="1"/>
    <row r="4564" s="11" customFormat="1"/>
    <row r="4565" s="11" customFormat="1"/>
    <row r="4566" s="11" customFormat="1"/>
    <row r="4567" s="11" customFormat="1"/>
    <row r="4568" s="11" customFormat="1"/>
    <row r="4569" s="11" customFormat="1"/>
    <row r="4570" s="11" customFormat="1"/>
    <row r="4571" s="11" customFormat="1"/>
    <row r="4572" s="11" customFormat="1"/>
    <row r="4573" s="11" customFormat="1"/>
    <row r="4574" s="11" customFormat="1"/>
    <row r="4575" s="11" customFormat="1"/>
    <row r="4576" s="11" customFormat="1"/>
    <row r="4577" s="11" customFormat="1"/>
    <row r="4578" s="11" customFormat="1"/>
    <row r="4579" s="11" customFormat="1"/>
    <row r="4580" s="11" customFormat="1"/>
    <row r="4581" s="11" customFormat="1"/>
    <row r="4582" s="11" customFormat="1"/>
    <row r="4583" s="11" customFormat="1"/>
    <row r="4584" s="11" customFormat="1"/>
    <row r="4585" s="11" customFormat="1"/>
    <row r="4586" s="11" customFormat="1"/>
    <row r="4587" s="11" customFormat="1"/>
    <row r="4588" s="11" customFormat="1"/>
    <row r="4589" s="11" customFormat="1"/>
    <row r="4590" s="11" customFormat="1"/>
    <row r="4591" s="11" customFormat="1"/>
    <row r="4592" s="11" customFormat="1"/>
    <row r="4593" s="11" customFormat="1"/>
    <row r="4594" s="11" customFormat="1"/>
    <row r="4595" s="11" customFormat="1"/>
    <row r="4596" s="11" customFormat="1"/>
    <row r="4597" s="11" customFormat="1"/>
    <row r="4598" s="11" customFormat="1"/>
    <row r="4599" s="11" customFormat="1"/>
    <row r="4600" s="11" customFormat="1"/>
    <row r="4601" s="11" customFormat="1"/>
    <row r="4602" s="11" customFormat="1"/>
    <row r="4603" s="11" customFormat="1"/>
    <row r="4604" s="11" customFormat="1"/>
    <row r="4605" s="11" customFormat="1"/>
    <row r="4606" s="11" customFormat="1"/>
    <row r="4607" s="11" customFormat="1"/>
    <row r="4608" s="11" customFormat="1"/>
    <row r="4609" s="11" customFormat="1"/>
    <row r="4610" s="11" customFormat="1"/>
    <row r="4611" s="11" customFormat="1"/>
    <row r="4612" s="11" customFormat="1"/>
    <row r="4613" s="11" customFormat="1"/>
    <row r="4614" s="11" customFormat="1"/>
    <row r="4615" s="11" customFormat="1"/>
    <row r="4616" s="11" customFormat="1"/>
    <row r="4617" s="11" customFormat="1"/>
    <row r="4618" s="11" customFormat="1"/>
    <row r="4619" s="11" customFormat="1"/>
    <row r="4620" s="11" customFormat="1"/>
    <row r="4621" s="11" customFormat="1"/>
    <row r="4622" s="11" customFormat="1"/>
    <row r="4623" s="11" customFormat="1"/>
    <row r="4624" s="11" customFormat="1"/>
    <row r="4625" s="11" customFormat="1"/>
    <row r="4626" s="11" customFormat="1"/>
    <row r="4627" s="11" customFormat="1"/>
    <row r="4628" s="11" customFormat="1"/>
    <row r="4629" s="11" customFormat="1"/>
    <row r="4630" s="11" customFormat="1"/>
    <row r="4631" s="11" customFormat="1"/>
    <row r="4632" s="11" customFormat="1"/>
    <row r="4633" s="11" customFormat="1"/>
    <row r="4634" s="11" customFormat="1"/>
    <row r="4635" s="11" customFormat="1"/>
    <row r="4636" s="11" customFormat="1"/>
    <row r="4637" s="11" customFormat="1"/>
    <row r="4638" s="11" customFormat="1"/>
    <row r="4639" s="11" customFormat="1"/>
    <row r="4640" s="11" customFormat="1"/>
    <row r="4641" s="11" customFormat="1"/>
    <row r="4642" s="11" customFormat="1"/>
    <row r="4643" s="11" customFormat="1"/>
    <row r="4644" s="11" customFormat="1"/>
    <row r="4645" s="11" customFormat="1"/>
    <row r="4646" s="11" customFormat="1"/>
    <row r="4647" s="11" customFormat="1"/>
    <row r="4648" s="11" customFormat="1"/>
    <row r="4649" s="11" customFormat="1"/>
    <row r="4650" s="11" customFormat="1"/>
    <row r="4651" s="11" customFormat="1"/>
    <row r="4652" s="11" customFormat="1"/>
    <row r="4653" s="11" customFormat="1"/>
    <row r="4654" s="11" customFormat="1"/>
    <row r="4655" s="11" customFormat="1"/>
    <row r="4656" s="11" customFormat="1"/>
    <row r="4657" s="11" customFormat="1"/>
    <row r="4658" s="11" customFormat="1"/>
    <row r="4659" s="11" customFormat="1"/>
    <row r="4660" s="11" customFormat="1"/>
    <row r="4661" s="11" customFormat="1"/>
    <row r="4662" s="11" customFormat="1"/>
    <row r="4663" s="11" customFormat="1"/>
    <row r="4664" s="11" customFormat="1"/>
    <row r="4665" s="11" customFormat="1"/>
    <row r="4666" s="11" customFormat="1"/>
    <row r="4667" s="11" customFormat="1"/>
    <row r="4668" s="11" customFormat="1"/>
    <row r="4669" s="11" customFormat="1"/>
    <row r="4670" s="11" customFormat="1"/>
    <row r="4671" s="11" customFormat="1"/>
    <row r="4672" s="11" customFormat="1"/>
    <row r="4673" s="11" customFormat="1"/>
    <row r="4674" s="11" customFormat="1"/>
    <row r="4675" s="11" customFormat="1"/>
    <row r="4676" s="11" customFormat="1"/>
    <row r="4677" s="11" customFormat="1"/>
    <row r="4678" s="11" customFormat="1"/>
    <row r="4679" s="11" customFormat="1"/>
    <row r="4680" s="11" customFormat="1"/>
    <row r="4681" s="11" customFormat="1"/>
    <row r="4682" s="11" customFormat="1"/>
    <row r="4683" s="11" customFormat="1"/>
    <row r="4684" s="11" customFormat="1"/>
    <row r="4685" s="11" customFormat="1"/>
    <row r="4686" s="11" customFormat="1"/>
    <row r="4687" s="11" customFormat="1"/>
    <row r="4688" s="11" customFormat="1"/>
    <row r="4689" s="11" customFormat="1"/>
    <row r="4690" s="11" customFormat="1"/>
    <row r="4691" s="11" customFormat="1"/>
    <row r="4692" s="11" customFormat="1"/>
    <row r="4693" s="11" customFormat="1"/>
    <row r="4694" s="11" customFormat="1"/>
    <row r="4695" s="11" customFormat="1"/>
    <row r="4696" s="11" customFormat="1"/>
    <row r="4697" s="11" customFormat="1"/>
    <row r="4698" s="11" customFormat="1"/>
    <row r="4699" s="11" customFormat="1"/>
    <row r="4700" s="11" customFormat="1"/>
    <row r="4701" s="11" customFormat="1"/>
    <row r="4702" s="11" customFormat="1"/>
    <row r="4703" s="11" customFormat="1"/>
    <row r="4704" s="11" customFormat="1"/>
    <row r="4705" s="11" customFormat="1"/>
    <row r="4706" s="11" customFormat="1"/>
    <row r="4707" s="11" customFormat="1"/>
    <row r="4708" s="11" customFormat="1"/>
    <row r="4709" s="11" customFormat="1"/>
    <row r="4710" s="11" customFormat="1"/>
    <row r="4711" s="11" customFormat="1"/>
    <row r="4712" s="11" customFormat="1"/>
    <row r="4713" s="11" customFormat="1"/>
    <row r="4714" s="11" customFormat="1"/>
    <row r="4715" s="11" customFormat="1"/>
    <row r="4716" s="11" customFormat="1"/>
    <row r="4717" s="11" customFormat="1"/>
    <row r="4718" s="11" customFormat="1"/>
    <row r="4719" s="11" customFormat="1"/>
    <row r="4720" s="11" customFormat="1"/>
    <row r="4721" s="11" customFormat="1"/>
    <row r="4722" s="11" customFormat="1"/>
    <row r="4723" s="11" customFormat="1"/>
    <row r="4724" s="11" customFormat="1"/>
    <row r="4725" s="11" customFormat="1"/>
    <row r="4726" s="11" customFormat="1"/>
    <row r="4727" s="11" customFormat="1"/>
    <row r="4728" s="11" customFormat="1"/>
    <row r="4729" s="11" customFormat="1"/>
    <row r="4730" s="11" customFormat="1"/>
    <row r="4731" s="11" customFormat="1"/>
    <row r="4732" s="11" customFormat="1"/>
    <row r="4733" s="11" customFormat="1"/>
    <row r="4734" s="11" customFormat="1"/>
    <row r="4735" s="11" customFormat="1"/>
    <row r="4736" s="11" customFormat="1"/>
    <row r="4737" s="11" customFormat="1"/>
    <row r="4738" s="11" customFormat="1"/>
    <row r="4739" s="11" customFormat="1"/>
    <row r="4740" s="11" customFormat="1"/>
    <row r="4741" s="11" customFormat="1"/>
    <row r="4742" s="11" customFormat="1"/>
    <row r="4743" s="11" customFormat="1"/>
    <row r="4744" s="11" customFormat="1"/>
    <row r="4745" s="11" customFormat="1"/>
    <row r="4746" s="11" customFormat="1"/>
    <row r="4747" s="11" customFormat="1"/>
    <row r="4748" s="11" customFormat="1"/>
    <row r="4749" s="11" customFormat="1"/>
    <row r="4750" s="11" customFormat="1"/>
    <row r="4751" s="11" customFormat="1"/>
    <row r="4752" s="11" customFormat="1"/>
    <row r="4753" s="11" customFormat="1"/>
    <row r="4754" s="11" customFormat="1"/>
    <row r="4755" s="11" customFormat="1"/>
    <row r="4756" s="11" customFormat="1"/>
    <row r="4757" s="11" customFormat="1"/>
    <row r="4758" s="11" customFormat="1"/>
    <row r="4759" s="11" customFormat="1"/>
    <row r="4760" s="11" customFormat="1"/>
    <row r="4761" s="11" customFormat="1"/>
    <row r="4762" s="11" customFormat="1"/>
    <row r="4763" s="11" customFormat="1"/>
    <row r="4764" s="11" customFormat="1"/>
    <row r="4765" s="11" customFormat="1"/>
    <row r="4766" s="11" customFormat="1"/>
    <row r="4767" s="11" customFormat="1"/>
    <row r="4768" s="11" customFormat="1"/>
    <row r="4769" s="11" customFormat="1"/>
    <row r="4770" s="11" customFormat="1"/>
    <row r="4771" s="11" customFormat="1"/>
    <row r="4772" s="11" customFormat="1"/>
    <row r="4773" s="11" customFormat="1"/>
    <row r="4774" s="11" customFormat="1"/>
    <row r="4775" s="11" customFormat="1"/>
    <row r="4776" s="11" customFormat="1"/>
    <row r="4777" s="11" customFormat="1"/>
    <row r="4778" s="11" customFormat="1"/>
    <row r="4779" s="11" customFormat="1"/>
    <row r="4780" s="11" customFormat="1"/>
    <row r="4781" s="11" customFormat="1"/>
    <row r="4782" s="11" customFormat="1"/>
    <row r="4783" s="11" customFormat="1"/>
    <row r="4784" s="11" customFormat="1"/>
    <row r="4785" s="11" customFormat="1"/>
    <row r="4786" s="11" customFormat="1"/>
    <row r="4787" s="11" customFormat="1"/>
    <row r="4788" s="11" customFormat="1"/>
    <row r="4789" s="11" customFormat="1"/>
    <row r="4790" s="11" customFormat="1"/>
    <row r="4791" s="11" customFormat="1"/>
    <row r="4792" s="11" customFormat="1"/>
    <row r="4793" s="11" customFormat="1"/>
    <row r="4794" s="11" customFormat="1"/>
    <row r="4795" s="11" customFormat="1"/>
    <row r="4796" s="11" customFormat="1"/>
    <row r="4797" s="11" customFormat="1"/>
    <row r="4798" s="11" customFormat="1"/>
    <row r="4799" s="11" customFormat="1"/>
    <row r="4800" s="11" customFormat="1"/>
    <row r="4801" s="11" customFormat="1"/>
    <row r="4802" s="11" customFormat="1"/>
    <row r="4803" s="11" customFormat="1"/>
    <row r="4804" s="11" customFormat="1"/>
    <row r="4805" s="11" customFormat="1"/>
    <row r="4806" s="11" customFormat="1"/>
    <row r="4807" s="11" customFormat="1"/>
    <row r="4808" s="11" customFormat="1"/>
    <row r="4809" s="11" customFormat="1"/>
    <row r="4810" s="11" customFormat="1"/>
    <row r="4811" s="11" customFormat="1"/>
    <row r="4812" s="11" customFormat="1"/>
    <row r="4813" s="11" customFormat="1"/>
    <row r="4814" s="11" customFormat="1"/>
    <row r="4815" s="11" customFormat="1"/>
    <row r="4816" s="11" customFormat="1"/>
    <row r="4817" s="11" customFormat="1"/>
    <row r="4818" s="11" customFormat="1"/>
    <row r="4819" s="11" customFormat="1"/>
    <row r="4820" s="11" customFormat="1"/>
    <row r="4821" s="11" customFormat="1"/>
    <row r="4822" s="11" customFormat="1"/>
    <row r="4823" s="11" customFormat="1"/>
    <row r="4824" s="11" customFormat="1"/>
    <row r="4825" s="11" customFormat="1"/>
    <row r="4826" s="11" customFormat="1"/>
    <row r="4827" s="11" customFormat="1"/>
    <row r="4828" s="11" customFormat="1"/>
    <row r="4829" s="11" customFormat="1"/>
    <row r="4830" s="11" customFormat="1"/>
    <row r="4831" s="11" customFormat="1"/>
    <row r="4832" s="11" customFormat="1"/>
    <row r="4833" s="11" customFormat="1"/>
    <row r="4834" s="11" customFormat="1"/>
    <row r="4835" s="11" customFormat="1"/>
    <row r="4836" s="11" customFormat="1"/>
    <row r="4837" s="11" customFormat="1"/>
    <row r="4838" s="11" customFormat="1"/>
    <row r="4839" s="11" customFormat="1"/>
    <row r="4840" s="11" customFormat="1"/>
    <row r="4841" s="11" customFormat="1"/>
    <row r="4842" s="11" customFormat="1"/>
    <row r="4843" s="11" customFormat="1"/>
    <row r="4844" s="11" customFormat="1"/>
    <row r="4845" s="11" customFormat="1"/>
    <row r="4846" s="11" customFormat="1"/>
    <row r="4847" s="11" customFormat="1"/>
    <row r="4848" s="11" customFormat="1"/>
    <row r="4849" s="11" customFormat="1"/>
    <row r="4850" s="11" customFormat="1"/>
    <row r="4851" s="11" customFormat="1"/>
    <row r="4852" s="11" customFormat="1"/>
    <row r="4853" s="11" customFormat="1"/>
    <row r="4854" s="11" customFormat="1"/>
    <row r="4855" s="11" customFormat="1"/>
    <row r="4856" s="11" customFormat="1"/>
    <row r="4857" s="11" customFormat="1"/>
    <row r="4858" s="11" customFormat="1"/>
    <row r="4859" s="11" customFormat="1"/>
    <row r="4860" s="11" customFormat="1"/>
    <row r="4861" s="11" customFormat="1"/>
    <row r="4862" s="11" customFormat="1"/>
    <row r="4863" s="11" customFormat="1"/>
    <row r="4864" s="11" customFormat="1"/>
    <row r="4865" s="11" customFormat="1"/>
    <row r="4866" s="11" customFormat="1"/>
    <row r="4867" s="11" customFormat="1"/>
    <row r="4868" s="11" customFormat="1"/>
    <row r="4869" s="11" customFormat="1"/>
    <row r="4870" s="11" customFormat="1"/>
    <row r="4871" s="11" customFormat="1"/>
    <row r="4872" s="11" customFormat="1"/>
    <row r="4873" s="11" customFormat="1"/>
    <row r="4874" s="11" customFormat="1"/>
    <row r="4875" s="11" customFormat="1"/>
    <row r="4876" s="11" customFormat="1"/>
    <row r="4877" s="11" customFormat="1"/>
    <row r="4878" s="11" customFormat="1"/>
    <row r="4879" s="11" customFormat="1"/>
    <row r="4880" s="11" customFormat="1"/>
    <row r="4881" s="11" customFormat="1"/>
    <row r="4882" s="11" customFormat="1"/>
    <row r="4883" s="11" customFormat="1"/>
    <row r="4884" s="11" customFormat="1"/>
    <row r="4885" s="11" customFormat="1"/>
    <row r="4886" s="11" customFormat="1"/>
    <row r="4887" s="11" customFormat="1"/>
    <row r="4888" s="11" customFormat="1"/>
    <row r="4889" s="11" customFormat="1"/>
    <row r="4890" s="11" customFormat="1"/>
    <row r="4891" s="11" customFormat="1"/>
    <row r="4892" s="11" customFormat="1"/>
    <row r="4893" s="11" customFormat="1"/>
    <row r="4894" s="11" customFormat="1"/>
    <row r="4895" s="11" customFormat="1"/>
    <row r="4896" s="11" customFormat="1"/>
    <row r="4897" s="11" customFormat="1"/>
    <row r="4898" s="11" customFormat="1"/>
    <row r="4899" s="11" customFormat="1"/>
    <row r="4900" s="11" customFormat="1"/>
    <row r="4901" s="11" customFormat="1"/>
    <row r="4902" s="11" customFormat="1"/>
    <row r="4903" s="11" customFormat="1"/>
    <row r="4904" s="11" customFormat="1"/>
    <row r="4905" s="11" customFormat="1"/>
    <row r="4906" s="11" customFormat="1"/>
    <row r="4907" s="11" customFormat="1"/>
    <row r="4908" s="11" customFormat="1"/>
    <row r="4909" s="11" customFormat="1"/>
    <row r="4910" s="11" customFormat="1"/>
    <row r="4911" s="11" customFormat="1"/>
    <row r="4912" s="11" customFormat="1"/>
    <row r="4913" s="11" customFormat="1"/>
    <row r="4914" s="11" customFormat="1"/>
    <row r="4915" s="11" customFormat="1"/>
    <row r="4916" s="11" customFormat="1"/>
    <row r="4917" s="11" customFormat="1"/>
    <row r="4918" s="11" customFormat="1"/>
    <row r="4919" s="11" customFormat="1"/>
    <row r="4920" s="11" customFormat="1"/>
    <row r="4921" s="11" customFormat="1"/>
    <row r="4922" s="11" customFormat="1"/>
    <row r="4923" s="11" customFormat="1"/>
    <row r="4924" s="11" customFormat="1"/>
    <row r="4925" s="11" customFormat="1"/>
    <row r="4926" s="11" customFormat="1"/>
    <row r="4927" s="11" customFormat="1"/>
    <row r="4928" s="11" customFormat="1"/>
    <row r="4929" s="11" customFormat="1"/>
    <row r="4930" s="11" customFormat="1"/>
    <row r="4931" s="11" customFormat="1"/>
    <row r="4932" s="11" customFormat="1"/>
    <row r="4933" s="11" customFormat="1"/>
    <row r="4934" s="11" customFormat="1"/>
    <row r="4935" s="11" customFormat="1"/>
    <row r="4936" s="11" customFormat="1"/>
    <row r="4937" s="11" customFormat="1"/>
    <row r="4938" s="11" customFormat="1"/>
    <row r="4939" s="11" customFormat="1"/>
    <row r="4940" s="11" customFormat="1"/>
    <row r="4941" s="11" customFormat="1"/>
    <row r="4942" s="11" customFormat="1"/>
    <row r="4943" s="11" customFormat="1"/>
    <row r="4944" s="11" customFormat="1"/>
    <row r="4945" s="11" customFormat="1"/>
    <row r="4946" s="11" customFormat="1"/>
    <row r="4947" s="11" customFormat="1"/>
    <row r="4948" s="11" customFormat="1"/>
    <row r="4949" s="11" customFormat="1"/>
    <row r="4950" s="11" customFormat="1"/>
    <row r="4951" s="11" customFormat="1"/>
    <row r="4952" s="11" customFormat="1"/>
    <row r="4953" s="11" customFormat="1"/>
    <row r="4954" s="11" customFormat="1"/>
    <row r="4955" s="11" customFormat="1"/>
    <row r="4956" s="11" customFormat="1"/>
    <row r="4957" s="11" customFormat="1"/>
    <row r="4958" s="11" customFormat="1"/>
    <row r="4959" s="11" customFormat="1"/>
    <row r="4960" s="11" customFormat="1"/>
    <row r="4961" s="11" customFormat="1"/>
    <row r="4962" s="11" customFormat="1"/>
    <row r="4963" s="11" customFormat="1"/>
    <row r="4964" s="11" customFormat="1"/>
    <row r="4965" s="11" customFormat="1"/>
    <row r="4966" s="11" customFormat="1"/>
    <row r="4967" s="11" customFormat="1"/>
    <row r="4968" s="11" customFormat="1"/>
    <row r="4969" s="11" customFormat="1"/>
    <row r="4970" s="11" customFormat="1"/>
    <row r="4971" s="11" customFormat="1"/>
    <row r="4972" s="11" customFormat="1"/>
    <row r="4973" s="11" customFormat="1"/>
    <row r="4974" s="11" customFormat="1"/>
    <row r="4975" s="11" customFormat="1"/>
    <row r="4976" s="11" customFormat="1"/>
    <row r="4977" s="11" customFormat="1"/>
    <row r="4978" s="11" customFormat="1"/>
    <row r="4979" s="11" customFormat="1"/>
    <row r="4980" s="11" customFormat="1"/>
    <row r="4981" s="11" customFormat="1"/>
    <row r="4982" s="11" customFormat="1"/>
    <row r="4983" s="11" customFormat="1"/>
    <row r="4984" s="11" customFormat="1"/>
    <row r="4985" s="11" customFormat="1"/>
    <row r="4986" s="11" customFormat="1"/>
    <row r="4987" s="11" customFormat="1"/>
    <row r="4988" s="11" customFormat="1"/>
    <row r="4989" s="11" customFormat="1"/>
    <row r="4990" s="11" customFormat="1"/>
    <row r="4991" s="11" customFormat="1"/>
    <row r="4992" s="11" customFormat="1"/>
    <row r="4993" s="11" customFormat="1"/>
    <row r="4994" s="11" customFormat="1"/>
    <row r="4995" s="11" customFormat="1"/>
    <row r="4996" s="11" customFormat="1"/>
    <row r="4997" s="11" customFormat="1"/>
    <row r="4998" s="11" customFormat="1"/>
    <row r="4999" s="11" customFormat="1"/>
    <row r="5000" s="11" customFormat="1"/>
    <row r="5001" s="11" customFormat="1"/>
    <row r="5002" s="11" customFormat="1"/>
    <row r="5003" s="11" customFormat="1"/>
    <row r="5004" s="11" customFormat="1"/>
    <row r="5005" s="11" customFormat="1"/>
    <row r="5006" s="11" customFormat="1"/>
    <row r="5007" s="11" customFormat="1"/>
    <row r="5008" s="11" customFormat="1"/>
    <row r="5009" s="11" customFormat="1"/>
    <row r="5010" s="11" customFormat="1"/>
    <row r="5011" s="11" customFormat="1"/>
    <row r="5012" s="11" customFormat="1"/>
    <row r="5013" s="11" customFormat="1"/>
    <row r="5014" s="11" customFormat="1"/>
    <row r="5015" s="11" customFormat="1"/>
    <row r="5016" s="11" customFormat="1"/>
    <row r="5017" s="11" customFormat="1"/>
    <row r="5018" s="11" customFormat="1"/>
    <row r="5019" s="11" customFormat="1"/>
    <row r="5020" s="11" customFormat="1"/>
    <row r="5021" s="11" customFormat="1"/>
    <row r="5022" s="11" customFormat="1"/>
    <row r="5023" s="11" customFormat="1"/>
    <row r="5024" s="11" customFormat="1"/>
    <row r="5025" s="11" customFormat="1"/>
    <row r="5026" s="11" customFormat="1"/>
    <row r="5027" s="11" customFormat="1"/>
    <row r="5028" s="11" customFormat="1"/>
    <row r="5029" s="11" customFormat="1"/>
    <row r="5030" s="11" customFormat="1"/>
    <row r="5031" s="11" customFormat="1"/>
    <row r="5032" s="11" customFormat="1"/>
    <row r="5033" s="11" customFormat="1"/>
    <row r="5034" s="11" customFormat="1"/>
    <row r="5035" s="11" customFormat="1"/>
    <row r="5036" s="11" customFormat="1"/>
    <row r="5037" s="11" customFormat="1"/>
    <row r="5038" s="11" customFormat="1"/>
    <row r="5039" s="11" customFormat="1"/>
    <row r="5040" s="11" customFormat="1"/>
    <row r="5041" s="11" customFormat="1"/>
    <row r="5042" s="11" customFormat="1"/>
    <row r="5043" s="11" customFormat="1"/>
    <row r="5044" s="11" customFormat="1"/>
    <row r="5045" s="11" customFormat="1"/>
    <row r="5046" s="11" customFormat="1"/>
    <row r="5047" s="11" customFormat="1"/>
    <row r="5048" s="11" customFormat="1"/>
    <row r="5049" s="11" customFormat="1"/>
    <row r="5050" s="11" customFormat="1"/>
    <row r="5051" s="11" customFormat="1"/>
    <row r="5052" s="11" customFormat="1"/>
    <row r="5053" s="11" customFormat="1"/>
    <row r="5054" s="11" customFormat="1"/>
    <row r="5055" s="11" customFormat="1"/>
    <row r="5056" s="11" customFormat="1"/>
    <row r="5057" s="11" customFormat="1"/>
    <row r="5058" s="11" customFormat="1"/>
    <row r="5059" s="11" customFormat="1"/>
    <row r="5060" s="11" customFormat="1"/>
    <row r="5061" s="11" customFormat="1"/>
    <row r="5062" s="11" customFormat="1"/>
    <row r="5063" s="11" customFormat="1"/>
    <row r="5064" s="11" customFormat="1"/>
    <row r="5065" s="11" customFormat="1"/>
    <row r="5066" s="11" customFormat="1"/>
    <row r="5067" s="11" customFormat="1"/>
    <row r="5068" s="11" customFormat="1"/>
    <row r="5069" s="11" customFormat="1"/>
    <row r="5070" s="11" customFormat="1"/>
    <row r="5071" s="11" customFormat="1"/>
    <row r="5072" s="11" customFormat="1"/>
    <row r="5073" s="11" customFormat="1"/>
    <row r="5074" s="11" customFormat="1"/>
    <row r="5075" s="11" customFormat="1"/>
    <row r="5076" s="11" customFormat="1"/>
    <row r="5077" s="11" customFormat="1"/>
    <row r="5078" s="11" customFormat="1"/>
    <row r="5079" s="11" customFormat="1"/>
    <row r="5080" s="11" customFormat="1"/>
    <row r="5081" s="11" customFormat="1"/>
    <row r="5082" s="11" customFormat="1"/>
    <row r="5083" s="11" customFormat="1"/>
    <row r="5084" s="11" customFormat="1"/>
    <row r="5085" s="11" customFormat="1"/>
    <row r="5086" s="11" customFormat="1"/>
    <row r="5087" s="11" customFormat="1"/>
    <row r="5088" s="11" customFormat="1"/>
    <row r="5089" s="11" customFormat="1"/>
    <row r="5090" s="11" customFormat="1"/>
    <row r="5091" s="11" customFormat="1"/>
    <row r="5092" s="11" customFormat="1"/>
    <row r="5093" s="11" customFormat="1"/>
    <row r="5094" s="11" customFormat="1"/>
    <row r="5095" s="11" customFormat="1"/>
    <row r="5096" s="11" customFormat="1"/>
    <row r="5097" s="11" customFormat="1"/>
    <row r="5098" s="11" customFormat="1"/>
    <row r="5099" s="11" customFormat="1"/>
    <row r="5100" s="11" customFormat="1"/>
    <row r="5101" s="11" customFormat="1"/>
    <row r="5102" s="11" customFormat="1"/>
    <row r="5103" s="11" customFormat="1"/>
    <row r="5104" s="11" customFormat="1"/>
    <row r="5105" s="11" customFormat="1"/>
    <row r="5106" s="11" customFormat="1"/>
    <row r="5107" s="11" customFormat="1"/>
    <row r="5108" s="11" customFormat="1"/>
    <row r="5109" s="11" customFormat="1"/>
    <row r="5110" s="11" customFormat="1"/>
    <row r="5111" s="11" customFormat="1"/>
    <row r="5112" s="11" customFormat="1"/>
    <row r="5113" s="11" customFormat="1"/>
    <row r="5114" s="11" customFormat="1"/>
    <row r="5115" s="11" customFormat="1"/>
    <row r="5116" s="11" customFormat="1"/>
    <row r="5117" s="11" customFormat="1"/>
    <row r="5118" s="11" customFormat="1"/>
    <row r="5119" s="11" customFormat="1"/>
    <row r="5120" s="11" customFormat="1"/>
    <row r="5121" s="11" customFormat="1"/>
    <row r="5122" s="11" customFormat="1"/>
    <row r="5123" s="11" customFormat="1"/>
    <row r="5124" s="11" customFormat="1"/>
    <row r="5125" s="11" customFormat="1"/>
    <row r="5126" s="11" customFormat="1"/>
    <row r="5127" s="11" customFormat="1"/>
    <row r="5128" s="11" customFormat="1"/>
    <row r="5129" s="11" customFormat="1"/>
    <row r="5130" s="11" customFormat="1"/>
    <row r="5131" s="11" customFormat="1"/>
    <row r="5132" s="11" customFormat="1"/>
    <row r="5133" s="11" customFormat="1"/>
    <row r="5134" s="11" customFormat="1"/>
    <row r="5135" s="11" customFormat="1"/>
    <row r="5136" s="11" customFormat="1"/>
    <row r="5137" s="11" customFormat="1"/>
    <row r="5138" s="11" customFormat="1"/>
    <row r="5139" s="11" customFormat="1"/>
    <row r="5140" s="11" customFormat="1"/>
    <row r="5141" s="11" customFormat="1"/>
    <row r="5142" s="11" customFormat="1"/>
    <row r="5143" s="11" customFormat="1"/>
    <row r="5144" s="11" customFormat="1"/>
    <row r="5145" s="11" customFormat="1"/>
    <row r="5146" s="11" customFormat="1"/>
    <row r="5147" s="11" customFormat="1"/>
    <row r="5148" s="11" customFormat="1"/>
    <row r="5149" s="11" customFormat="1"/>
    <row r="5150" s="11" customFormat="1"/>
    <row r="5151" s="11" customFormat="1"/>
    <row r="5152" s="11" customFormat="1"/>
    <row r="5153" s="11" customFormat="1"/>
    <row r="5154" s="11" customFormat="1"/>
    <row r="5155" s="11" customFormat="1"/>
    <row r="5156" s="11" customFormat="1"/>
    <row r="5157" s="11" customFormat="1"/>
    <row r="5158" s="11" customFormat="1"/>
    <row r="5159" s="11" customFormat="1"/>
    <row r="5160" s="11" customFormat="1"/>
    <row r="5161" s="11" customFormat="1"/>
    <row r="5162" s="11" customFormat="1"/>
    <row r="5163" s="11" customFormat="1"/>
    <row r="5164" s="11" customFormat="1"/>
    <row r="5165" s="11" customFormat="1"/>
    <row r="5166" s="11" customFormat="1"/>
    <row r="5167" s="11" customFormat="1"/>
    <row r="5168" s="11" customFormat="1"/>
    <row r="5169" s="11" customFormat="1"/>
    <row r="5170" s="11" customFormat="1"/>
    <row r="5171" s="11" customFormat="1"/>
    <row r="5172" s="11" customFormat="1"/>
    <row r="5173" s="11" customFormat="1"/>
    <row r="5174" s="11" customFormat="1"/>
    <row r="5175" s="11" customFormat="1"/>
    <row r="5176" s="11" customFormat="1"/>
    <row r="5177" s="11" customFormat="1"/>
    <row r="5178" s="11" customFormat="1"/>
    <row r="5179" s="11" customFormat="1"/>
    <row r="5180" s="11" customFormat="1"/>
    <row r="5181" s="11" customFormat="1"/>
    <row r="5182" s="11" customFormat="1"/>
    <row r="5183" s="11" customFormat="1"/>
    <row r="5184" s="11" customFormat="1"/>
    <row r="5185" s="11" customFormat="1"/>
    <row r="5186" s="11" customFormat="1"/>
    <row r="5187" s="11" customFormat="1"/>
    <row r="5188" s="11" customFormat="1"/>
    <row r="5189" s="11" customFormat="1"/>
    <row r="5190" s="11" customFormat="1"/>
    <row r="5191" s="11" customFormat="1"/>
    <row r="5192" s="11" customFormat="1"/>
    <row r="5193" s="11" customFormat="1"/>
    <row r="5194" s="11" customFormat="1"/>
    <row r="5195" s="11" customFormat="1"/>
    <row r="5196" s="11" customFormat="1"/>
    <row r="5197" s="11" customFormat="1"/>
    <row r="5198" s="11" customFormat="1"/>
    <row r="5199" s="11" customFormat="1"/>
    <row r="5200" s="11" customFormat="1"/>
    <row r="5201" s="11" customFormat="1"/>
    <row r="5202" s="11" customFormat="1"/>
    <row r="5203" s="11" customFormat="1"/>
    <row r="5204" s="11" customFormat="1"/>
    <row r="5205" s="11" customFormat="1"/>
    <row r="5206" s="11" customFormat="1"/>
    <row r="5207" s="11" customFormat="1"/>
    <row r="5208" s="11" customFormat="1"/>
    <row r="5209" s="11" customFormat="1"/>
    <row r="5210" s="11" customFormat="1"/>
    <row r="5211" s="11" customFormat="1"/>
    <row r="5212" s="11" customFormat="1"/>
    <row r="5213" s="11" customFormat="1"/>
    <row r="5214" s="11" customFormat="1"/>
    <row r="5215" s="11" customFormat="1"/>
    <row r="5216" s="11" customFormat="1"/>
    <row r="5217" s="11" customFormat="1"/>
    <row r="5218" s="11" customFormat="1"/>
    <row r="5219" s="11" customFormat="1"/>
    <row r="5220" s="11" customFormat="1"/>
    <row r="5221" s="11" customFormat="1"/>
    <row r="5222" s="11" customFormat="1"/>
    <row r="5223" s="11" customFormat="1"/>
    <row r="5224" s="11" customFormat="1"/>
    <row r="5225" s="11" customFormat="1"/>
    <row r="5226" s="11" customFormat="1"/>
    <row r="5227" s="11" customFormat="1"/>
    <row r="5228" s="11" customFormat="1"/>
    <row r="5229" s="11" customFormat="1"/>
    <row r="5230" s="11" customFormat="1"/>
    <row r="5231" s="11" customFormat="1"/>
    <row r="5232" s="11" customFormat="1"/>
    <row r="5233" s="11" customFormat="1"/>
    <row r="5234" s="11" customFormat="1"/>
    <row r="5235" s="11" customFormat="1"/>
    <row r="5236" s="11" customFormat="1"/>
    <row r="5237" s="11" customFormat="1"/>
    <row r="5238" s="11" customFormat="1"/>
    <row r="5239" s="11" customFormat="1"/>
    <row r="5240" s="11" customFormat="1"/>
    <row r="5241" s="11" customFormat="1"/>
    <row r="5242" s="11" customFormat="1"/>
    <row r="5243" s="11" customFormat="1"/>
    <row r="5244" s="11" customFormat="1"/>
    <row r="5245" s="11" customFormat="1"/>
    <row r="5246" s="11" customFormat="1"/>
    <row r="5247" s="11" customFormat="1"/>
    <row r="5248" s="11" customFormat="1"/>
    <row r="5249" s="11" customFormat="1"/>
    <row r="5250" s="11" customFormat="1"/>
    <row r="5251" s="11" customFormat="1"/>
    <row r="5252" s="11" customFormat="1"/>
    <row r="5253" s="11" customFormat="1"/>
    <row r="5254" s="11" customFormat="1"/>
    <row r="5255" s="11" customFormat="1"/>
    <row r="5256" s="11" customFormat="1"/>
    <row r="5257" s="11" customFormat="1"/>
    <row r="5258" s="11" customFormat="1"/>
    <row r="5259" s="11" customFormat="1"/>
    <row r="5260" s="11" customFormat="1"/>
    <row r="5261" s="11" customFormat="1"/>
    <row r="5262" s="11" customFormat="1"/>
    <row r="5263" s="11" customFormat="1"/>
    <row r="5264" s="11" customFormat="1"/>
    <row r="5265" s="11" customFormat="1"/>
    <row r="5266" s="11" customFormat="1"/>
    <row r="5267" s="11" customFormat="1"/>
    <row r="5268" s="11" customFormat="1"/>
    <row r="5269" s="11" customFormat="1"/>
    <row r="5270" s="11" customFormat="1"/>
    <row r="5271" s="11" customFormat="1"/>
    <row r="5272" s="11" customFormat="1"/>
    <row r="5273" s="11" customFormat="1"/>
    <row r="5274" s="11" customFormat="1"/>
    <row r="5275" s="11" customFormat="1"/>
    <row r="5276" s="11" customFormat="1"/>
    <row r="5277" s="11" customFormat="1"/>
    <row r="5278" s="11" customFormat="1"/>
    <row r="5279" s="11" customFormat="1"/>
    <row r="5280" s="11" customFormat="1"/>
    <row r="5281" s="11" customFormat="1"/>
    <row r="5282" s="11" customFormat="1"/>
    <row r="5283" s="11" customFormat="1"/>
    <row r="5284" s="11" customFormat="1"/>
    <row r="5285" s="11" customFormat="1"/>
    <row r="5286" s="11" customFormat="1"/>
    <row r="5287" s="11" customFormat="1"/>
    <row r="5288" s="11" customFormat="1"/>
    <row r="5289" s="11" customFormat="1"/>
    <row r="5290" s="11" customFormat="1"/>
    <row r="5291" s="11" customFormat="1"/>
    <row r="5292" s="11" customFormat="1"/>
    <row r="5293" s="11" customFormat="1"/>
    <row r="5294" s="11" customFormat="1"/>
    <row r="5295" s="11" customFormat="1"/>
    <row r="5296" s="11" customFormat="1"/>
    <row r="5297" s="11" customFormat="1"/>
    <row r="5298" s="11" customFormat="1"/>
    <row r="5299" s="11" customFormat="1"/>
    <row r="5300" s="11" customFormat="1"/>
    <row r="5301" s="11" customFormat="1"/>
    <row r="5302" s="11" customFormat="1"/>
    <row r="5303" s="11" customFormat="1"/>
    <row r="5304" s="11" customFormat="1"/>
    <row r="5305" s="11" customFormat="1"/>
    <row r="5306" s="11" customFormat="1"/>
    <row r="5307" s="11" customFormat="1"/>
    <row r="5308" s="11" customFormat="1"/>
    <row r="5309" s="11" customFormat="1"/>
    <row r="5310" s="11" customFormat="1"/>
    <row r="5311" s="11" customFormat="1"/>
    <row r="5312" s="11" customFormat="1"/>
    <row r="5313" s="11" customFormat="1"/>
    <row r="5314" s="11" customFormat="1"/>
    <row r="5315" s="11" customFormat="1"/>
    <row r="5316" s="11" customFormat="1"/>
    <row r="5317" s="11" customFormat="1"/>
    <row r="5318" s="11" customFormat="1"/>
    <row r="5319" s="11" customFormat="1"/>
    <row r="5320" s="11" customFormat="1"/>
    <row r="5321" s="11" customFormat="1"/>
    <row r="5322" s="11" customFormat="1"/>
    <row r="5323" s="11" customFormat="1"/>
    <row r="5324" s="11" customFormat="1"/>
    <row r="5325" s="11" customFormat="1"/>
    <row r="5326" s="11" customFormat="1"/>
    <row r="5327" s="11" customFormat="1"/>
    <row r="5328" s="11" customFormat="1"/>
    <row r="5329" s="11" customFormat="1"/>
    <row r="5330" s="11" customFormat="1"/>
    <row r="5331" s="11" customFormat="1"/>
    <row r="5332" s="11" customFormat="1"/>
    <row r="5333" s="11" customFormat="1"/>
    <row r="5334" s="11" customFormat="1"/>
    <row r="5335" s="11" customFormat="1"/>
    <row r="5336" s="11" customFormat="1"/>
    <row r="5337" s="11" customFormat="1"/>
    <row r="5338" s="11" customFormat="1"/>
    <row r="5339" s="11" customFormat="1"/>
    <row r="5340" s="11" customFormat="1"/>
    <row r="5341" s="11" customFormat="1"/>
    <row r="5342" s="11" customFormat="1"/>
    <row r="5343" s="11" customFormat="1"/>
    <row r="5344" s="11" customFormat="1"/>
    <row r="5345" s="11" customFormat="1"/>
    <row r="5346" s="11" customFormat="1"/>
    <row r="5347" s="11" customFormat="1"/>
    <row r="5348" s="11" customFormat="1"/>
    <row r="5349" s="11" customFormat="1"/>
    <row r="5350" s="11" customFormat="1"/>
    <row r="5351" s="11" customFormat="1"/>
    <row r="5352" s="11" customFormat="1"/>
    <row r="5353" s="11" customFormat="1"/>
    <row r="5354" s="11" customFormat="1"/>
    <row r="5355" s="11" customFormat="1"/>
    <row r="5356" s="11" customFormat="1"/>
    <row r="5357" s="11" customFormat="1"/>
    <row r="5358" s="11" customFormat="1"/>
    <row r="5359" s="11" customFormat="1"/>
    <row r="5360" s="11" customFormat="1"/>
    <row r="5361" s="11" customFormat="1"/>
    <row r="5362" s="11" customFormat="1"/>
    <row r="5363" s="11" customFormat="1"/>
    <row r="5364" s="11" customFormat="1"/>
    <row r="5365" s="11" customFormat="1"/>
    <row r="5366" s="11" customFormat="1"/>
    <row r="5367" s="11" customFormat="1"/>
    <row r="5368" s="11" customFormat="1"/>
    <row r="5369" s="11" customFormat="1"/>
    <row r="5370" s="11" customFormat="1"/>
    <row r="5371" s="11" customFormat="1"/>
    <row r="5372" s="11" customFormat="1"/>
    <row r="5373" s="11" customFormat="1"/>
    <row r="5374" s="11" customFormat="1"/>
    <row r="5375" s="11" customFormat="1"/>
    <row r="5376" s="11" customFormat="1"/>
    <row r="5377" s="11" customFormat="1"/>
    <row r="5378" s="11" customFormat="1"/>
    <row r="5379" s="11" customFormat="1"/>
    <row r="5380" s="11" customFormat="1"/>
    <row r="5381" s="11" customFormat="1"/>
    <row r="5382" s="11" customFormat="1"/>
    <row r="5383" s="11" customFormat="1"/>
    <row r="5384" s="11" customFormat="1"/>
    <row r="5385" s="11" customFormat="1"/>
    <row r="5386" s="11" customFormat="1"/>
    <row r="5387" s="11" customFormat="1"/>
    <row r="5388" s="11" customFormat="1"/>
    <row r="5389" s="11" customFormat="1"/>
    <row r="5390" s="11" customFormat="1"/>
    <row r="5391" s="11" customFormat="1"/>
    <row r="5392" s="11" customFormat="1"/>
    <row r="5393" s="11" customFormat="1"/>
    <row r="5394" s="11" customFormat="1"/>
    <row r="5395" s="11" customFormat="1"/>
    <row r="5396" s="11" customFormat="1"/>
    <row r="5397" s="11" customFormat="1"/>
    <row r="5398" s="11" customFormat="1"/>
    <row r="5399" s="11" customFormat="1"/>
    <row r="5400" s="11" customFormat="1"/>
    <row r="5401" s="11" customFormat="1"/>
    <row r="5402" s="11" customFormat="1"/>
    <row r="5403" s="11" customFormat="1"/>
    <row r="5404" s="11" customFormat="1"/>
    <row r="5405" s="11" customFormat="1"/>
    <row r="5406" s="11" customFormat="1"/>
    <row r="5407" s="11" customFormat="1"/>
    <row r="5408" s="11" customFormat="1"/>
    <row r="5409" s="11" customFormat="1"/>
    <row r="5410" s="11" customFormat="1"/>
    <row r="5411" s="11" customFormat="1"/>
    <row r="5412" s="11" customFormat="1"/>
    <row r="5413" s="11" customFormat="1"/>
    <row r="5414" s="11" customFormat="1"/>
    <row r="5415" s="11" customFormat="1"/>
    <row r="5416" s="11" customFormat="1"/>
    <row r="5417" s="11" customFormat="1"/>
    <row r="5418" s="11" customFormat="1"/>
    <row r="5419" s="11" customFormat="1"/>
    <row r="5420" s="11" customFormat="1"/>
    <row r="5421" s="11" customFormat="1"/>
    <row r="5422" s="11" customFormat="1"/>
    <row r="5423" s="11" customFormat="1"/>
    <row r="5424" s="11" customFormat="1"/>
    <row r="5425" s="11" customFormat="1"/>
    <row r="5426" s="11" customFormat="1"/>
    <row r="5427" s="11" customFormat="1"/>
    <row r="5428" s="11" customFormat="1"/>
    <row r="5429" s="11" customFormat="1"/>
    <row r="5430" s="11" customFormat="1"/>
    <row r="5431" s="11" customFormat="1"/>
    <row r="5432" s="11" customFormat="1"/>
    <row r="5433" s="11" customFormat="1"/>
    <row r="5434" s="11" customFormat="1"/>
    <row r="5435" s="11" customFormat="1"/>
    <row r="5436" s="11" customFormat="1"/>
    <row r="5437" s="11" customFormat="1"/>
    <row r="5438" s="11" customFormat="1"/>
    <row r="5439" s="11" customFormat="1"/>
    <row r="5440" s="11" customFormat="1"/>
    <row r="5441" s="11" customFormat="1"/>
    <row r="5442" s="11" customFormat="1"/>
    <row r="5443" s="11" customFormat="1"/>
    <row r="5444" s="11" customFormat="1"/>
    <row r="5445" s="11" customFormat="1"/>
    <row r="5446" s="11" customFormat="1"/>
    <row r="5447" s="11" customFormat="1"/>
    <row r="5448" s="11" customFormat="1"/>
    <row r="5449" s="11" customFormat="1"/>
    <row r="5450" s="11" customFormat="1"/>
    <row r="5451" s="11" customFormat="1"/>
    <row r="5452" s="11" customFormat="1"/>
    <row r="5453" s="11" customFormat="1"/>
    <row r="5454" s="11" customFormat="1"/>
    <row r="5455" s="11" customFormat="1"/>
    <row r="5456" s="11" customFormat="1"/>
    <row r="5457" s="11" customFormat="1"/>
    <row r="5458" s="11" customFormat="1"/>
    <row r="5459" s="11" customFormat="1"/>
    <row r="5460" s="11" customFormat="1"/>
    <row r="5461" s="11" customFormat="1"/>
    <row r="5462" s="11" customFormat="1"/>
    <row r="5463" s="11" customFormat="1"/>
    <row r="5464" s="11" customFormat="1"/>
    <row r="5465" s="11" customFormat="1"/>
    <row r="5466" s="11" customFormat="1"/>
    <row r="5467" s="11" customFormat="1"/>
    <row r="5468" s="11" customFormat="1"/>
    <row r="5469" s="11" customFormat="1"/>
    <row r="5470" s="11" customFormat="1"/>
    <row r="5471" s="11" customFormat="1"/>
    <row r="5472" s="11" customFormat="1"/>
    <row r="5473" s="11" customFormat="1"/>
    <row r="5474" s="11" customFormat="1"/>
    <row r="5475" s="11" customFormat="1"/>
    <row r="5476" s="11" customFormat="1"/>
    <row r="5477" s="11" customFormat="1"/>
    <row r="5478" s="11" customFormat="1"/>
    <row r="5479" s="11" customFormat="1"/>
    <row r="5480" s="11" customFormat="1"/>
    <row r="5481" s="11" customFormat="1"/>
    <row r="5482" s="11" customFormat="1"/>
    <row r="5483" s="11" customFormat="1"/>
    <row r="5484" s="11" customFormat="1"/>
    <row r="5485" s="11" customFormat="1"/>
    <row r="5486" s="11" customFormat="1"/>
    <row r="5487" s="11" customFormat="1"/>
    <row r="5488" s="11" customFormat="1"/>
    <row r="5489" s="11" customFormat="1"/>
    <row r="5490" s="11" customFormat="1"/>
    <row r="5491" s="11" customFormat="1"/>
    <row r="5492" s="11" customFormat="1"/>
    <row r="5493" s="11" customFormat="1"/>
    <row r="5494" s="11" customFormat="1"/>
    <row r="5495" s="11" customFormat="1"/>
    <row r="5496" s="11" customFormat="1"/>
    <row r="5497" s="11" customFormat="1"/>
    <row r="5498" s="11" customFormat="1"/>
    <row r="5499" s="11" customFormat="1"/>
    <row r="5500" s="11" customFormat="1"/>
    <row r="5501" s="11" customFormat="1"/>
    <row r="5502" s="11" customFormat="1"/>
    <row r="5503" s="11" customFormat="1"/>
    <row r="5504" s="11" customFormat="1"/>
    <row r="5505" s="11" customFormat="1"/>
    <row r="5506" s="11" customFormat="1"/>
    <row r="5507" s="11" customFormat="1"/>
    <row r="5508" s="11" customFormat="1"/>
    <row r="5509" s="11" customFormat="1"/>
    <row r="5510" s="11" customFormat="1"/>
    <row r="5511" s="11" customFormat="1"/>
    <row r="5512" s="11" customFormat="1"/>
    <row r="5513" s="11" customFormat="1"/>
    <row r="5514" s="11" customFormat="1"/>
    <row r="5515" s="11" customFormat="1"/>
    <row r="5516" s="11" customFormat="1"/>
    <row r="5517" s="11" customFormat="1"/>
    <row r="5518" s="11" customFormat="1"/>
    <row r="5519" s="11" customFormat="1"/>
    <row r="5520" s="11" customFormat="1"/>
    <row r="5521" s="11" customFormat="1"/>
    <row r="5522" s="11" customFormat="1"/>
    <row r="5523" s="11" customFormat="1"/>
    <row r="5524" s="11" customFormat="1"/>
    <row r="5525" s="11" customFormat="1"/>
    <row r="5526" s="11" customFormat="1"/>
    <row r="5527" s="11" customFormat="1"/>
    <row r="5528" s="11" customFormat="1"/>
    <row r="5529" s="11" customFormat="1"/>
    <row r="5530" s="11" customFormat="1"/>
    <row r="5531" s="11" customFormat="1"/>
    <row r="5532" s="11" customFormat="1"/>
    <row r="5533" s="11" customFormat="1"/>
    <row r="5534" s="11" customFormat="1"/>
    <row r="5535" s="11" customFormat="1"/>
    <row r="5536" s="11" customFormat="1"/>
    <row r="5537" s="11" customFormat="1"/>
    <row r="5538" s="11" customFormat="1"/>
    <row r="5539" s="11" customFormat="1"/>
    <row r="5540" s="11" customFormat="1"/>
    <row r="5541" s="11" customFormat="1"/>
    <row r="5542" s="11" customFormat="1"/>
    <row r="5543" s="11" customFormat="1"/>
    <row r="5544" s="11" customFormat="1"/>
    <row r="5545" s="11" customFormat="1"/>
    <row r="5546" s="11" customFormat="1"/>
    <row r="5547" s="11" customFormat="1"/>
    <row r="5548" s="11" customFormat="1"/>
    <row r="5549" s="11" customFormat="1"/>
    <row r="5550" s="11" customFormat="1"/>
    <row r="5551" s="11" customFormat="1"/>
    <row r="5552" s="11" customFormat="1"/>
    <row r="5553" s="11" customFormat="1"/>
    <row r="5554" s="11" customFormat="1"/>
    <row r="5555" s="11" customFormat="1"/>
    <row r="5556" s="11" customFormat="1"/>
    <row r="5557" s="11" customFormat="1"/>
    <row r="5558" s="11" customFormat="1"/>
    <row r="5559" s="11" customFormat="1"/>
    <row r="5560" s="11" customFormat="1"/>
    <row r="5561" s="11" customFormat="1"/>
    <row r="5562" s="11" customFormat="1"/>
    <row r="5563" s="11" customFormat="1"/>
    <row r="5564" s="11" customFormat="1"/>
    <row r="5565" s="11" customFormat="1"/>
    <row r="5566" s="11" customFormat="1"/>
    <row r="5567" s="11" customFormat="1"/>
    <row r="5568" s="11" customFormat="1"/>
    <row r="5569" s="11" customFormat="1"/>
    <row r="5570" s="11" customFormat="1"/>
    <row r="5571" s="11" customFormat="1"/>
    <row r="5572" s="11" customFormat="1"/>
    <row r="5573" s="11" customFormat="1"/>
    <row r="5574" s="11" customFormat="1"/>
    <row r="5575" s="11" customFormat="1"/>
    <row r="5576" s="11" customFormat="1"/>
    <row r="5577" s="11" customFormat="1"/>
    <row r="5578" s="11" customFormat="1"/>
    <row r="5579" s="11" customFormat="1"/>
    <row r="5580" s="11" customFormat="1"/>
    <row r="5581" s="11" customFormat="1"/>
    <row r="5582" s="11" customFormat="1"/>
    <row r="5583" s="11" customFormat="1"/>
    <row r="5584" s="11" customFormat="1"/>
    <row r="5585" s="11" customFormat="1"/>
    <row r="5586" s="11" customFormat="1"/>
    <row r="5587" s="11" customFormat="1"/>
    <row r="5588" s="11" customFormat="1"/>
    <row r="5589" s="11" customFormat="1"/>
    <row r="5590" s="11" customFormat="1"/>
    <row r="5591" s="11" customFormat="1"/>
    <row r="5592" s="11" customFormat="1"/>
    <row r="5593" s="11" customFormat="1"/>
    <row r="5594" s="11" customFormat="1"/>
    <row r="5595" s="11" customFormat="1"/>
    <row r="5596" s="11" customFormat="1"/>
    <row r="5597" s="11" customFormat="1"/>
    <row r="5598" s="11" customFormat="1"/>
    <row r="5599" s="11" customFormat="1"/>
    <row r="5600" s="11" customFormat="1"/>
    <row r="5601" s="11" customFormat="1"/>
    <row r="5602" s="11" customFormat="1"/>
    <row r="5603" s="11" customFormat="1"/>
    <row r="5604" s="11" customFormat="1"/>
    <row r="5605" s="11" customFormat="1"/>
    <row r="5606" s="11" customFormat="1"/>
    <row r="5607" s="11" customFormat="1"/>
    <row r="5608" s="11" customFormat="1"/>
    <row r="5609" s="11" customFormat="1"/>
    <row r="5610" s="11" customFormat="1"/>
    <row r="5611" s="11" customFormat="1"/>
    <row r="5612" s="11" customFormat="1"/>
    <row r="5613" s="11" customFormat="1"/>
    <row r="5614" s="11" customFormat="1"/>
    <row r="5615" s="11" customFormat="1"/>
    <row r="5616" s="11" customFormat="1"/>
    <row r="5617" s="11" customFormat="1"/>
    <row r="5618" s="11" customFormat="1"/>
    <row r="5619" s="11" customFormat="1"/>
    <row r="5620" s="11" customFormat="1"/>
    <row r="5621" s="11" customFormat="1"/>
    <row r="5622" s="11" customFormat="1"/>
    <row r="5623" s="11" customFormat="1"/>
    <row r="5624" s="11" customFormat="1"/>
    <row r="5625" s="11" customFormat="1"/>
    <row r="5626" s="11" customFormat="1"/>
    <row r="5627" s="11" customFormat="1"/>
    <row r="5628" s="11" customFormat="1"/>
    <row r="5629" s="11" customFormat="1"/>
    <row r="5630" s="11" customFormat="1"/>
    <row r="5631" s="11" customFormat="1"/>
    <row r="5632" s="11" customFormat="1"/>
    <row r="5633" s="11" customFormat="1"/>
    <row r="5634" s="11" customFormat="1"/>
    <row r="5635" s="11" customFormat="1"/>
    <row r="5636" s="11" customFormat="1"/>
    <row r="5637" s="11" customFormat="1"/>
    <row r="5638" s="11" customFormat="1"/>
    <row r="5639" s="11" customFormat="1"/>
    <row r="5640" s="11" customFormat="1"/>
    <row r="5641" s="11" customFormat="1"/>
    <row r="5642" s="11" customFormat="1"/>
    <row r="5643" s="11" customFormat="1"/>
    <row r="5644" s="11" customFormat="1"/>
    <row r="5645" s="11" customFormat="1"/>
    <row r="5646" s="11" customFormat="1"/>
    <row r="5647" s="11" customFormat="1"/>
    <row r="5648" s="11" customFormat="1"/>
    <row r="5649" s="11" customFormat="1"/>
    <row r="5650" s="11" customFormat="1"/>
    <row r="5651" s="11" customFormat="1"/>
    <row r="5652" s="11" customFormat="1"/>
    <row r="5653" s="11" customFormat="1"/>
    <row r="5654" s="11" customFormat="1"/>
    <row r="5655" s="11" customFormat="1"/>
    <row r="5656" s="11" customFormat="1"/>
    <row r="5657" s="11" customFormat="1"/>
    <row r="5658" s="11" customFormat="1"/>
    <row r="5659" s="11" customFormat="1"/>
    <row r="5660" s="11" customFormat="1"/>
    <row r="5661" s="11" customFormat="1"/>
    <row r="5662" s="11" customFormat="1"/>
    <row r="5663" s="11" customFormat="1"/>
    <row r="5664" s="11" customFormat="1"/>
    <row r="5665" s="11" customFormat="1"/>
    <row r="5666" s="11" customFormat="1"/>
    <row r="5667" s="11" customFormat="1"/>
    <row r="5668" s="11" customFormat="1"/>
    <row r="5669" s="11" customFormat="1"/>
    <row r="5670" s="11" customFormat="1"/>
    <row r="5671" s="11" customFormat="1"/>
    <row r="5672" s="11" customFormat="1"/>
    <row r="5673" s="11" customFormat="1"/>
    <row r="5674" s="11" customFormat="1"/>
    <row r="5675" s="11" customFormat="1"/>
    <row r="5676" s="11" customFormat="1"/>
    <row r="5677" s="11" customFormat="1"/>
    <row r="5678" s="11" customFormat="1"/>
    <row r="5679" s="11" customFormat="1"/>
    <row r="5680" s="11" customFormat="1"/>
    <row r="5681" s="11" customFormat="1"/>
    <row r="5682" s="11" customFormat="1"/>
    <row r="5683" s="11" customFormat="1"/>
    <row r="5684" s="11" customFormat="1"/>
    <row r="5685" s="11" customFormat="1"/>
    <row r="5686" s="11" customFormat="1"/>
    <row r="5687" s="11" customFormat="1"/>
    <row r="5688" s="11" customFormat="1"/>
    <row r="5689" s="11" customFormat="1"/>
    <row r="5690" s="11" customFormat="1"/>
    <row r="5691" s="11" customFormat="1"/>
    <row r="5692" s="11" customFormat="1"/>
    <row r="5693" s="11" customFormat="1"/>
    <row r="5694" s="11" customFormat="1"/>
    <row r="5695" s="11" customFormat="1"/>
    <row r="5696" s="11" customFormat="1"/>
    <row r="5697" s="11" customFormat="1"/>
    <row r="5698" s="11" customFormat="1"/>
    <row r="5699" s="11" customFormat="1"/>
    <row r="5700" s="11" customFormat="1"/>
    <row r="5701" s="11" customFormat="1"/>
    <row r="5702" s="11" customFormat="1"/>
    <row r="5703" s="11" customFormat="1"/>
    <row r="5704" s="11" customFormat="1"/>
    <row r="5705" s="11" customFormat="1"/>
    <row r="5706" s="11" customFormat="1"/>
    <row r="5707" s="11" customFormat="1"/>
    <row r="5708" s="11" customFormat="1"/>
    <row r="5709" s="11" customFormat="1"/>
    <row r="5710" s="11" customFormat="1"/>
    <row r="5711" s="11" customFormat="1"/>
    <row r="5712" s="11" customFormat="1"/>
    <row r="5713" s="11" customFormat="1"/>
    <row r="5714" s="11" customFormat="1"/>
    <row r="5715" s="11" customFormat="1"/>
    <row r="5716" s="11" customFormat="1"/>
    <row r="5717" s="11" customFormat="1"/>
    <row r="5718" s="11" customFormat="1"/>
    <row r="5719" s="11" customFormat="1"/>
    <row r="5720" s="11" customFormat="1"/>
    <row r="5721" s="11" customFormat="1"/>
    <row r="5722" s="11" customFormat="1"/>
    <row r="5723" s="11" customFormat="1"/>
    <row r="5724" s="11" customFormat="1"/>
    <row r="5725" s="11" customFormat="1"/>
    <row r="5726" s="11" customFormat="1"/>
    <row r="5727" s="11" customFormat="1"/>
    <row r="5728" s="11" customFormat="1"/>
    <row r="5729" s="11" customFormat="1"/>
    <row r="5730" s="11" customFormat="1"/>
    <row r="5731" s="11" customFormat="1"/>
    <row r="5732" s="11" customFormat="1"/>
    <row r="5733" s="11" customFormat="1"/>
    <row r="5734" s="11" customFormat="1"/>
    <row r="5735" s="11" customFormat="1"/>
    <row r="5736" s="11" customFormat="1"/>
    <row r="5737" s="11" customFormat="1"/>
    <row r="5738" s="11" customFormat="1"/>
    <row r="5739" s="11" customFormat="1"/>
    <row r="5740" s="11" customFormat="1"/>
    <row r="5741" s="11" customFormat="1"/>
    <row r="5742" s="11" customFormat="1"/>
    <row r="5743" s="11" customFormat="1"/>
    <row r="5744" s="11" customFormat="1"/>
    <row r="5745" s="11" customFormat="1"/>
    <row r="5746" s="11" customFormat="1"/>
    <row r="5747" s="11" customFormat="1"/>
    <row r="5748" s="11" customFormat="1"/>
    <row r="5749" s="11" customFormat="1"/>
    <row r="5750" s="11" customFormat="1"/>
    <row r="5751" s="11" customFormat="1"/>
    <row r="5752" s="11" customFormat="1"/>
    <row r="5753" s="11" customFormat="1"/>
    <row r="5754" s="11" customFormat="1"/>
    <row r="5755" s="11" customFormat="1"/>
    <row r="5756" s="11" customFormat="1"/>
    <row r="5757" s="11" customFormat="1"/>
    <row r="5758" s="11" customFormat="1"/>
    <row r="5759" s="11" customFormat="1"/>
    <row r="5760" s="11" customFormat="1"/>
    <row r="5761" s="11" customFormat="1"/>
    <row r="5762" s="11" customFormat="1"/>
    <row r="5763" s="11" customFormat="1"/>
    <row r="5764" s="11" customFormat="1"/>
    <row r="5765" s="11" customFormat="1"/>
    <row r="5766" s="11" customFormat="1"/>
    <row r="5767" s="11" customFormat="1"/>
    <row r="5768" s="11" customFormat="1"/>
    <row r="5769" s="11" customFormat="1"/>
    <row r="5770" s="11" customFormat="1"/>
    <row r="5771" s="11" customFormat="1"/>
    <row r="5772" s="11" customFormat="1"/>
    <row r="5773" s="11" customFormat="1"/>
    <row r="5774" s="11" customFormat="1"/>
    <row r="5775" s="11" customFormat="1"/>
    <row r="5776" s="11" customFormat="1"/>
    <row r="5777" s="11" customFormat="1"/>
    <row r="5778" s="11" customFormat="1"/>
    <row r="5779" s="11" customFormat="1"/>
    <row r="5780" s="11" customFormat="1"/>
    <row r="5781" s="11" customFormat="1"/>
    <row r="5782" s="11" customFormat="1"/>
    <row r="5783" s="11" customFormat="1"/>
    <row r="5784" s="11" customFormat="1"/>
    <row r="5785" s="11" customFormat="1"/>
    <row r="5786" s="11" customFormat="1"/>
    <row r="5787" s="11" customFormat="1"/>
    <row r="5788" s="11" customFormat="1"/>
    <row r="5789" s="11" customFormat="1"/>
    <row r="5790" s="11" customFormat="1"/>
    <row r="5791" s="11" customFormat="1"/>
    <row r="5792" s="11" customFormat="1"/>
    <row r="5793" s="11" customFormat="1"/>
    <row r="5794" s="11" customFormat="1"/>
    <row r="5795" s="11" customFormat="1"/>
    <row r="5796" s="11" customFormat="1"/>
    <row r="5797" s="11" customFormat="1"/>
    <row r="5798" s="11" customFormat="1"/>
    <row r="5799" s="11" customFormat="1"/>
    <row r="5800" s="11" customFormat="1"/>
    <row r="5801" s="11" customFormat="1"/>
    <row r="5802" s="11" customFormat="1"/>
    <row r="5803" s="11" customFormat="1"/>
    <row r="5804" s="11" customFormat="1"/>
    <row r="5805" s="11" customFormat="1"/>
    <row r="5806" s="11" customFormat="1"/>
    <row r="5807" s="11" customFormat="1"/>
    <row r="5808" s="11" customFormat="1"/>
    <row r="5809" s="11" customFormat="1"/>
    <row r="5810" s="11" customFormat="1"/>
    <row r="5811" s="11" customFormat="1"/>
    <row r="5812" s="11" customFormat="1"/>
    <row r="5813" s="11" customFormat="1"/>
    <row r="5814" s="11" customFormat="1"/>
    <row r="5815" s="11" customFormat="1"/>
    <row r="5816" s="11" customFormat="1"/>
    <row r="5817" s="11" customFormat="1"/>
    <row r="5818" s="11" customFormat="1"/>
    <row r="5819" s="11" customFormat="1"/>
    <row r="5820" s="11" customFormat="1"/>
    <row r="5821" s="11" customFormat="1"/>
    <row r="5822" s="11" customFormat="1"/>
    <row r="5823" s="11" customFormat="1"/>
    <row r="5824" s="11" customFormat="1"/>
    <row r="5825" s="11" customFormat="1"/>
    <row r="5826" s="11" customFormat="1"/>
    <row r="5827" s="11" customFormat="1"/>
    <row r="5828" s="11" customFormat="1"/>
    <row r="5829" s="11" customFormat="1"/>
    <row r="5830" s="11" customFormat="1"/>
    <row r="5831" s="11" customFormat="1"/>
    <row r="5832" s="11" customFormat="1"/>
    <row r="5833" s="11" customFormat="1"/>
    <row r="5834" s="11" customFormat="1"/>
    <row r="5835" s="11" customFormat="1"/>
    <row r="5836" s="11" customFormat="1"/>
    <row r="5837" s="11" customFormat="1"/>
    <row r="5838" s="11" customFormat="1"/>
    <row r="5839" s="11" customFormat="1"/>
    <row r="5840" s="11" customFormat="1"/>
    <row r="5841" s="11" customFormat="1"/>
    <row r="5842" s="11" customFormat="1"/>
    <row r="5843" s="11" customFormat="1"/>
    <row r="5844" s="11" customFormat="1"/>
    <row r="5845" s="11" customFormat="1"/>
    <row r="5846" s="11" customFormat="1"/>
    <row r="5847" s="11" customFormat="1"/>
    <row r="5848" s="11" customFormat="1"/>
    <row r="5849" s="11" customFormat="1"/>
    <row r="5850" s="11" customFormat="1"/>
    <row r="5851" s="11" customFormat="1"/>
    <row r="5852" s="11" customFormat="1"/>
    <row r="5853" s="11" customFormat="1"/>
    <row r="5854" s="11" customFormat="1"/>
    <row r="5855" s="11" customFormat="1"/>
    <row r="5856" s="11" customFormat="1"/>
    <row r="5857" s="11" customFormat="1"/>
    <row r="5858" s="11" customFormat="1"/>
    <row r="5859" s="11" customFormat="1"/>
    <row r="5860" s="11" customFormat="1"/>
    <row r="5861" s="11" customFormat="1"/>
    <row r="5862" s="11" customFormat="1"/>
    <row r="5863" s="11" customFormat="1"/>
    <row r="5864" s="11" customFormat="1"/>
    <row r="5865" s="11" customFormat="1"/>
    <row r="5866" s="11" customFormat="1"/>
    <row r="5867" s="11" customFormat="1"/>
    <row r="5868" s="11" customFormat="1"/>
    <row r="5869" s="11" customFormat="1"/>
    <row r="5870" s="11" customFormat="1"/>
    <row r="5871" s="11" customFormat="1"/>
    <row r="5872" s="11" customFormat="1"/>
    <row r="5873" s="11" customFormat="1"/>
    <row r="5874" s="11" customFormat="1"/>
    <row r="5875" s="11" customFormat="1"/>
    <row r="5876" s="11" customFormat="1"/>
    <row r="5877" s="11" customFormat="1"/>
    <row r="5878" s="11" customFormat="1"/>
    <row r="5879" s="11" customFormat="1"/>
    <row r="5880" s="11" customFormat="1"/>
    <row r="5881" s="11" customFormat="1"/>
    <row r="5882" s="11" customFormat="1"/>
    <row r="5883" s="11" customFormat="1"/>
    <row r="5884" s="11" customFormat="1"/>
    <row r="5885" s="11" customFormat="1"/>
    <row r="5886" s="11" customFormat="1"/>
    <row r="5887" s="11" customFormat="1"/>
    <row r="5888" s="11" customFormat="1"/>
    <row r="5889" s="11" customFormat="1"/>
    <row r="5890" s="11" customFormat="1"/>
    <row r="5891" s="11" customFormat="1"/>
    <row r="5892" s="11" customFormat="1"/>
    <row r="5893" s="11" customFormat="1"/>
    <row r="5894" s="11" customFormat="1"/>
    <row r="5895" s="11" customFormat="1"/>
    <row r="5896" s="11" customFormat="1"/>
    <row r="5897" s="11" customFormat="1"/>
    <row r="5898" s="11" customFormat="1"/>
    <row r="5899" s="11" customFormat="1"/>
    <row r="5900" s="11" customFormat="1"/>
    <row r="5901" s="11" customFormat="1"/>
    <row r="5902" s="11" customFormat="1"/>
    <row r="5903" s="11" customFormat="1"/>
    <row r="5904" s="11" customFormat="1"/>
    <row r="5905" s="11" customFormat="1"/>
    <row r="5906" s="11" customFormat="1"/>
    <row r="5907" s="11" customFormat="1"/>
    <row r="5908" s="11" customFormat="1"/>
    <row r="5909" s="11" customFormat="1"/>
    <row r="5910" s="11" customFormat="1"/>
    <row r="5911" s="11" customFormat="1"/>
    <row r="5912" s="11" customFormat="1"/>
    <row r="5913" s="11" customFormat="1"/>
    <row r="5914" s="11" customFormat="1"/>
    <row r="5915" s="11" customFormat="1"/>
    <row r="5916" s="11" customFormat="1"/>
    <row r="5917" s="11" customFormat="1"/>
    <row r="5918" s="11" customFormat="1"/>
    <row r="5919" s="11" customFormat="1"/>
    <row r="5920" s="11" customFormat="1"/>
    <row r="5921" s="11" customFormat="1"/>
    <row r="5922" s="11" customFormat="1"/>
    <row r="5923" s="11" customFormat="1"/>
    <row r="5924" s="11" customFormat="1"/>
    <row r="5925" s="11" customFormat="1"/>
    <row r="5926" s="11" customFormat="1"/>
    <row r="5927" s="11" customFormat="1"/>
    <row r="5928" s="11" customFormat="1"/>
    <row r="5929" s="11" customFormat="1"/>
    <row r="5930" s="11" customFormat="1"/>
    <row r="5931" s="11" customFormat="1"/>
    <row r="5932" s="11" customFormat="1"/>
    <row r="5933" s="11" customFormat="1"/>
    <row r="5934" s="11" customFormat="1"/>
    <row r="5935" s="11" customFormat="1"/>
    <row r="5936" s="11" customFormat="1"/>
    <row r="5937" s="11" customFormat="1"/>
    <row r="5938" s="11" customFormat="1"/>
    <row r="5939" s="11" customFormat="1"/>
    <row r="5940" s="11" customFormat="1"/>
    <row r="5941" s="11" customFormat="1"/>
    <row r="5942" s="11" customFormat="1"/>
    <row r="5943" s="11" customFormat="1"/>
    <row r="5944" s="11" customFormat="1"/>
    <row r="5945" s="11" customFormat="1"/>
    <row r="5946" s="11" customFormat="1"/>
    <row r="5947" s="11" customFormat="1"/>
    <row r="5948" s="11" customFormat="1"/>
    <row r="5949" s="11" customFormat="1"/>
    <row r="5950" s="11" customFormat="1"/>
    <row r="5951" s="11" customFormat="1"/>
    <row r="5952" s="11" customFormat="1"/>
    <row r="5953" s="11" customFormat="1"/>
    <row r="5954" s="11" customFormat="1"/>
    <row r="5955" s="11" customFormat="1"/>
    <row r="5956" s="11" customFormat="1"/>
    <row r="5957" s="11" customFormat="1"/>
    <row r="5958" s="11" customFormat="1"/>
    <row r="5959" s="11" customFormat="1"/>
    <row r="5960" s="11" customFormat="1"/>
    <row r="5961" s="11" customFormat="1"/>
    <row r="5962" s="11" customFormat="1"/>
    <row r="5963" s="11" customFormat="1"/>
    <row r="5964" s="11" customFormat="1"/>
    <row r="5965" s="11" customFormat="1"/>
    <row r="5966" s="11" customFormat="1"/>
    <row r="5967" s="11" customFormat="1"/>
    <row r="5968" s="11" customFormat="1"/>
    <row r="5969" s="11" customFormat="1"/>
    <row r="5970" s="11" customFormat="1"/>
    <row r="5971" s="11" customFormat="1"/>
    <row r="5972" s="11" customFormat="1"/>
    <row r="5973" s="11" customFormat="1"/>
    <row r="5974" s="11" customFormat="1"/>
    <row r="5975" s="11" customFormat="1"/>
    <row r="5976" s="11" customFormat="1"/>
    <row r="5977" s="11" customFormat="1"/>
    <row r="5978" s="11" customFormat="1"/>
    <row r="5979" s="11" customFormat="1"/>
    <row r="5980" s="11" customFormat="1"/>
    <row r="5981" s="11" customFormat="1"/>
    <row r="5982" s="11" customFormat="1"/>
    <row r="5983" s="11" customFormat="1"/>
    <row r="5984" s="11" customFormat="1"/>
    <row r="5985" s="11" customFormat="1"/>
    <row r="5986" s="11" customFormat="1"/>
    <row r="5987" s="11" customFormat="1"/>
    <row r="5988" s="11" customFormat="1"/>
    <row r="5989" s="11" customFormat="1"/>
    <row r="5990" s="11" customFormat="1"/>
    <row r="5991" s="11" customFormat="1"/>
    <row r="5992" s="11" customFormat="1"/>
    <row r="5993" s="11" customFormat="1"/>
    <row r="5994" s="11" customFormat="1"/>
    <row r="5995" s="11" customFormat="1"/>
    <row r="5996" s="11" customFormat="1"/>
    <row r="5997" s="11" customFormat="1"/>
    <row r="5998" s="11" customFormat="1"/>
    <row r="5999" s="11" customFormat="1"/>
    <row r="6000" s="11" customFormat="1"/>
    <row r="6001" s="11" customFormat="1"/>
    <row r="6002" s="11" customFormat="1"/>
    <row r="6003" s="11" customFormat="1"/>
    <row r="6004" s="11" customFormat="1"/>
    <row r="6005" s="11" customFormat="1"/>
    <row r="6006" s="11" customFormat="1"/>
    <row r="6007" s="11" customFormat="1"/>
    <row r="6008" s="11" customFormat="1"/>
    <row r="6009" s="11" customFormat="1"/>
    <row r="6010" s="11" customFormat="1"/>
    <row r="6011" s="11" customFormat="1"/>
    <row r="6012" s="11" customFormat="1"/>
    <row r="6013" s="11" customFormat="1"/>
    <row r="6014" s="11" customFormat="1"/>
    <row r="6015" s="11" customFormat="1"/>
    <row r="6016" s="11" customFormat="1"/>
    <row r="6017" s="11" customFormat="1"/>
    <row r="6018" s="11" customFormat="1"/>
    <row r="6019" s="11" customFormat="1"/>
    <row r="6020" s="11" customFormat="1"/>
    <row r="6021" s="11" customFormat="1"/>
    <row r="6022" s="11" customFormat="1"/>
    <row r="6023" s="11" customFormat="1"/>
    <row r="6024" s="11" customFormat="1"/>
    <row r="6025" s="11" customFormat="1"/>
    <row r="6026" s="11" customFormat="1"/>
    <row r="6027" s="11" customFormat="1"/>
    <row r="6028" s="11" customFormat="1"/>
    <row r="6029" s="11" customFormat="1"/>
    <row r="6030" s="11" customFormat="1"/>
    <row r="6031" s="11" customFormat="1"/>
    <row r="6032" s="11" customFormat="1"/>
    <row r="6033" s="11" customFormat="1"/>
    <row r="6034" s="11" customFormat="1"/>
    <row r="6035" s="11" customFormat="1"/>
    <row r="6036" s="11" customFormat="1"/>
    <row r="6037" s="11" customFormat="1"/>
    <row r="6038" s="11" customFormat="1"/>
    <row r="6039" s="11" customFormat="1"/>
    <row r="6040" s="11" customFormat="1"/>
    <row r="6041" s="11" customFormat="1"/>
    <row r="6042" s="11" customFormat="1"/>
    <row r="6043" s="11" customFormat="1"/>
    <row r="6044" s="11" customFormat="1"/>
    <row r="6045" s="11" customFormat="1"/>
    <row r="6046" s="11" customFormat="1"/>
    <row r="6047" s="11" customFormat="1"/>
    <row r="6048" s="11" customFormat="1"/>
    <row r="6049" s="11" customFormat="1"/>
    <row r="6050" s="11" customFormat="1"/>
    <row r="6051" s="11" customFormat="1"/>
    <row r="6052" s="11" customFormat="1"/>
    <row r="6053" s="11" customFormat="1"/>
    <row r="6054" s="11" customFormat="1"/>
    <row r="6055" s="11" customFormat="1"/>
    <row r="6056" s="11" customFormat="1"/>
    <row r="6057" s="11" customFormat="1"/>
    <row r="6058" s="11" customFormat="1"/>
    <row r="6059" s="11" customFormat="1"/>
    <row r="6060" s="11" customFormat="1"/>
    <row r="6061" s="11" customFormat="1"/>
    <row r="6062" s="11" customFormat="1"/>
    <row r="6063" s="11" customFormat="1"/>
    <row r="6064" s="11" customFormat="1"/>
    <row r="6065" s="11" customFormat="1"/>
    <row r="6066" s="11" customFormat="1"/>
    <row r="6067" s="11" customFormat="1"/>
    <row r="6068" s="11" customFormat="1"/>
    <row r="6069" s="11" customFormat="1"/>
    <row r="6070" s="11" customFormat="1"/>
    <row r="6071" s="11" customFormat="1"/>
    <row r="6072" s="11" customFormat="1"/>
    <row r="6073" s="11" customFormat="1"/>
    <row r="6074" s="11" customFormat="1"/>
    <row r="6075" s="11" customFormat="1"/>
    <row r="6076" s="11" customFormat="1"/>
    <row r="6077" s="11" customFormat="1"/>
    <row r="6078" s="11" customFormat="1"/>
    <row r="6079" s="11" customFormat="1"/>
    <row r="6080" s="11" customFormat="1"/>
    <row r="6081" s="11" customFormat="1"/>
    <row r="6082" s="11" customFormat="1"/>
    <row r="6083" s="11" customFormat="1"/>
    <row r="6084" s="11" customFormat="1"/>
    <row r="6085" s="11" customFormat="1"/>
    <row r="6086" s="11" customFormat="1"/>
    <row r="6087" s="11" customFormat="1"/>
    <row r="6088" s="11" customFormat="1"/>
    <row r="6089" s="11" customFormat="1"/>
    <row r="6090" s="11" customFormat="1"/>
    <row r="6091" s="11" customFormat="1"/>
    <row r="6092" s="11" customFormat="1"/>
    <row r="6093" s="11" customFormat="1"/>
    <row r="6094" s="11" customFormat="1"/>
    <row r="6095" s="11" customFormat="1"/>
    <row r="6096" s="11" customFormat="1"/>
    <row r="6097" s="11" customFormat="1"/>
    <row r="6098" s="11" customFormat="1"/>
    <row r="6099" s="11" customFormat="1"/>
    <row r="6100" s="11" customFormat="1"/>
    <row r="6101" s="11" customFormat="1"/>
    <row r="6102" s="11" customFormat="1"/>
    <row r="6103" s="11" customFormat="1"/>
    <row r="6104" s="11" customFormat="1"/>
    <row r="6105" s="11" customFormat="1"/>
    <row r="6106" s="11" customFormat="1"/>
    <row r="6107" s="11" customFormat="1"/>
    <row r="6108" s="11" customFormat="1"/>
    <row r="6109" s="11" customFormat="1"/>
    <row r="6110" s="11" customFormat="1"/>
    <row r="6111" s="11" customFormat="1"/>
    <row r="6112" s="11" customFormat="1"/>
    <row r="6113" s="11" customFormat="1"/>
    <row r="6114" s="11" customFormat="1"/>
    <row r="6115" s="11" customFormat="1"/>
    <row r="6116" s="11" customFormat="1"/>
    <row r="6117" s="11" customFormat="1"/>
    <row r="6118" s="11" customFormat="1"/>
    <row r="6119" s="11" customFormat="1"/>
    <row r="6120" s="11" customFormat="1"/>
    <row r="6121" s="11" customFormat="1"/>
    <row r="6122" s="11" customFormat="1"/>
    <row r="6123" s="11" customFormat="1"/>
    <row r="6124" s="11" customFormat="1"/>
    <row r="6125" s="11" customFormat="1"/>
    <row r="6126" s="11" customFormat="1"/>
    <row r="6127" s="11" customFormat="1"/>
    <row r="6128" s="11" customFormat="1"/>
    <row r="6129" s="11" customFormat="1"/>
    <row r="6130" s="11" customFormat="1"/>
    <row r="6131" s="11" customFormat="1"/>
    <row r="6132" s="11" customFormat="1"/>
    <row r="6133" s="11" customFormat="1"/>
    <row r="6134" s="11" customFormat="1"/>
    <row r="6135" s="11" customFormat="1"/>
    <row r="6136" s="11" customFormat="1"/>
    <row r="6137" s="11" customFormat="1"/>
    <row r="6138" s="11" customFormat="1"/>
    <row r="6139" s="11" customFormat="1"/>
    <row r="6140" s="11" customFormat="1"/>
    <row r="6141" s="11" customFormat="1"/>
    <row r="6142" s="11" customFormat="1"/>
    <row r="6143" s="11" customFormat="1"/>
    <row r="6144" s="11" customFormat="1"/>
    <row r="6145" s="11" customFormat="1"/>
    <row r="6146" s="11" customFormat="1"/>
    <row r="6147" s="11" customFormat="1"/>
    <row r="6148" s="11" customFormat="1"/>
    <row r="6149" s="11" customFormat="1"/>
    <row r="6150" s="11" customFormat="1"/>
    <row r="6151" s="11" customFormat="1"/>
    <row r="6152" s="11" customFormat="1"/>
    <row r="6153" s="11" customFormat="1"/>
    <row r="6154" s="11" customFormat="1"/>
    <row r="6155" s="11" customFormat="1"/>
    <row r="6156" s="11" customFormat="1"/>
    <row r="6157" s="11" customFormat="1"/>
    <row r="6158" s="11" customFormat="1"/>
    <row r="6159" s="11" customFormat="1"/>
    <row r="6160" s="11" customFormat="1"/>
    <row r="6161" s="11" customFormat="1"/>
    <row r="6162" s="11" customFormat="1"/>
    <row r="6163" s="11" customFormat="1"/>
    <row r="6164" s="11" customFormat="1"/>
    <row r="6165" s="11" customFormat="1"/>
    <row r="6166" s="11" customFormat="1"/>
    <row r="6167" s="11" customFormat="1"/>
    <row r="6168" s="11" customFormat="1"/>
    <row r="6169" s="11" customFormat="1"/>
    <row r="6170" s="11" customFormat="1"/>
    <row r="6171" s="11" customFormat="1"/>
    <row r="6172" s="11" customFormat="1"/>
    <row r="6173" s="11" customFormat="1"/>
    <row r="6174" s="11" customFormat="1"/>
    <row r="6175" s="11" customFormat="1"/>
    <row r="6176" s="11" customFormat="1"/>
    <row r="6177" s="11" customFormat="1"/>
    <row r="6178" s="11" customFormat="1"/>
    <row r="6179" s="11" customFormat="1"/>
    <row r="6180" s="11" customFormat="1"/>
    <row r="6181" s="11" customFormat="1"/>
    <row r="6182" s="11" customFormat="1"/>
    <row r="6183" s="11" customFormat="1"/>
    <row r="6184" s="11" customFormat="1"/>
    <row r="6185" s="11" customFormat="1"/>
    <row r="6186" s="11" customFormat="1"/>
    <row r="6187" s="11" customFormat="1"/>
    <row r="6188" s="11" customFormat="1"/>
    <row r="6189" s="11" customFormat="1"/>
    <row r="6190" s="11" customFormat="1"/>
    <row r="6191" s="11" customFormat="1"/>
    <row r="6192" s="11" customFormat="1"/>
    <row r="6193" s="11" customFormat="1"/>
    <row r="6194" s="11" customFormat="1"/>
    <row r="6195" s="11" customFormat="1"/>
    <row r="6196" s="11" customFormat="1"/>
    <row r="6197" s="11" customFormat="1"/>
    <row r="6198" s="11" customFormat="1"/>
    <row r="6199" s="11" customFormat="1"/>
    <row r="6200" s="11" customFormat="1"/>
    <row r="6201" s="11" customFormat="1"/>
    <row r="6202" s="11" customFormat="1"/>
    <row r="6203" s="11" customFormat="1"/>
    <row r="6204" s="11" customFormat="1"/>
    <row r="6205" s="11" customFormat="1"/>
    <row r="6206" s="11" customFormat="1"/>
    <row r="6207" s="11" customFormat="1"/>
    <row r="6208" s="11" customFormat="1"/>
    <row r="6209" s="11" customFormat="1"/>
    <row r="6210" s="11" customFormat="1"/>
    <row r="6211" s="11" customFormat="1"/>
    <row r="6212" s="11" customFormat="1"/>
    <row r="6213" s="11" customFormat="1"/>
    <row r="6214" s="11" customFormat="1"/>
    <row r="6215" s="11" customFormat="1"/>
    <row r="6216" s="11" customFormat="1"/>
    <row r="6217" s="11" customFormat="1"/>
    <row r="6218" s="11" customFormat="1"/>
    <row r="6219" s="11" customFormat="1"/>
    <row r="6220" s="11" customFormat="1"/>
    <row r="6221" s="11" customFormat="1"/>
    <row r="6222" s="11" customFormat="1"/>
    <row r="6223" s="11" customFormat="1"/>
    <row r="6224" s="11" customFormat="1"/>
    <row r="6225" s="11" customFormat="1"/>
    <row r="6226" s="11" customFormat="1"/>
    <row r="6227" s="11" customFormat="1"/>
    <row r="6228" s="11" customFormat="1"/>
    <row r="6229" s="11" customFormat="1"/>
    <row r="6230" s="11" customFormat="1"/>
    <row r="6231" s="11" customFormat="1"/>
    <row r="6232" s="11" customFormat="1"/>
    <row r="6233" s="11" customFormat="1"/>
    <row r="6234" s="11" customFormat="1"/>
    <row r="6235" s="11" customFormat="1"/>
    <row r="6236" s="11" customFormat="1"/>
    <row r="6237" s="11" customFormat="1"/>
    <row r="6238" s="11" customFormat="1"/>
    <row r="6239" s="11" customFormat="1"/>
    <row r="6240" s="11" customFormat="1"/>
    <row r="6241" s="11" customFormat="1"/>
    <row r="6242" s="11" customFormat="1"/>
    <row r="6243" s="11" customFormat="1"/>
    <row r="6244" s="11" customFormat="1"/>
    <row r="6245" s="11" customFormat="1"/>
    <row r="6246" s="11" customFormat="1"/>
    <row r="6247" s="11" customFormat="1"/>
    <row r="6248" s="11" customFormat="1"/>
    <row r="6249" s="11" customFormat="1"/>
    <row r="6250" s="11" customFormat="1"/>
    <row r="6251" s="11" customFormat="1"/>
    <row r="6252" s="11" customFormat="1"/>
    <row r="6253" s="11" customFormat="1"/>
    <row r="6254" s="11" customFormat="1"/>
    <row r="6255" s="11" customFormat="1"/>
    <row r="6256" s="11" customFormat="1"/>
    <row r="6257" s="11" customFormat="1"/>
    <row r="6258" s="11" customFormat="1"/>
    <row r="6259" s="11" customFormat="1"/>
    <row r="6260" s="11" customFormat="1"/>
    <row r="6261" s="11" customFormat="1"/>
    <row r="6262" s="11" customFormat="1"/>
    <row r="6263" s="11" customFormat="1"/>
    <row r="6264" s="11" customFormat="1"/>
    <row r="6265" s="11" customFormat="1"/>
    <row r="6266" s="11" customFormat="1"/>
    <row r="6267" s="11" customFormat="1"/>
    <row r="6268" s="11" customFormat="1"/>
    <row r="6269" s="11" customFormat="1"/>
    <row r="6270" s="11" customFormat="1"/>
    <row r="6271" s="11" customFormat="1"/>
    <row r="6272" s="11" customFormat="1"/>
    <row r="6273" s="11" customFormat="1"/>
    <row r="6274" s="11" customFormat="1"/>
    <row r="6275" s="11" customFormat="1"/>
    <row r="6276" s="11" customFormat="1"/>
    <row r="6277" s="11" customFormat="1"/>
    <row r="6278" s="11" customFormat="1"/>
    <row r="6279" s="11" customFormat="1"/>
    <row r="6280" s="11" customFormat="1"/>
    <row r="6281" s="11" customFormat="1"/>
    <row r="6282" s="11" customFormat="1"/>
    <row r="6283" s="11" customFormat="1"/>
    <row r="6284" s="11" customFormat="1"/>
    <row r="6285" s="11" customFormat="1"/>
    <row r="6286" s="11" customFormat="1"/>
    <row r="6287" s="11" customFormat="1"/>
    <row r="6288" s="11" customFormat="1"/>
    <row r="6289" s="11" customFormat="1"/>
    <row r="6290" s="11" customFormat="1"/>
    <row r="6291" s="11" customFormat="1"/>
    <row r="6292" s="11" customFormat="1"/>
    <row r="6293" s="11" customFormat="1"/>
    <row r="6294" s="11" customFormat="1"/>
    <row r="6295" s="11" customFormat="1"/>
    <row r="6296" s="11" customFormat="1"/>
    <row r="6297" s="11" customFormat="1"/>
    <row r="6298" s="11" customFormat="1"/>
    <row r="6299" s="11" customFormat="1"/>
    <row r="6300" s="11" customFormat="1"/>
    <row r="6301" s="11" customFormat="1"/>
    <row r="6302" s="11" customFormat="1"/>
    <row r="6303" s="11" customFormat="1"/>
    <row r="6304" s="11" customFormat="1"/>
    <row r="6305" s="11" customFormat="1"/>
    <row r="6306" s="11" customFormat="1"/>
    <row r="6307" s="11" customFormat="1"/>
    <row r="6308" s="11" customFormat="1"/>
    <row r="6309" s="11" customFormat="1"/>
    <row r="6310" s="11" customFormat="1"/>
    <row r="6311" s="11" customFormat="1"/>
    <row r="6312" s="11" customFormat="1"/>
    <row r="6313" s="11" customFormat="1"/>
    <row r="6314" s="11" customFormat="1"/>
    <row r="6315" s="11" customFormat="1"/>
    <row r="6316" s="11" customFormat="1"/>
    <row r="6317" s="11" customFormat="1"/>
    <row r="6318" s="11" customFormat="1"/>
    <row r="6319" s="11" customFormat="1"/>
    <row r="6320" s="11" customFormat="1"/>
    <row r="6321" s="11" customFormat="1"/>
    <row r="6322" s="11" customFormat="1"/>
    <row r="6323" s="11" customFormat="1"/>
    <row r="6324" s="11" customFormat="1"/>
    <row r="6325" s="11" customFormat="1"/>
    <row r="6326" s="11" customFormat="1"/>
    <row r="6327" s="11" customFormat="1"/>
    <row r="6328" s="11" customFormat="1"/>
    <row r="6329" s="11" customFormat="1"/>
    <row r="6330" s="11" customFormat="1"/>
    <row r="6331" s="11" customFormat="1"/>
    <row r="6332" s="11" customFormat="1"/>
    <row r="6333" s="11" customFormat="1"/>
    <row r="6334" s="11" customFormat="1"/>
    <row r="6335" s="11" customFormat="1"/>
    <row r="6336" s="11" customFormat="1"/>
    <row r="6337" s="11" customFormat="1"/>
    <row r="6338" s="11" customFormat="1"/>
    <row r="6339" s="11" customFormat="1"/>
    <row r="6340" s="11" customFormat="1"/>
    <row r="6341" s="11" customFormat="1"/>
    <row r="6342" s="11" customFormat="1"/>
    <row r="6343" s="11" customFormat="1"/>
    <row r="6344" s="11" customFormat="1"/>
    <row r="6345" s="11" customFormat="1"/>
    <row r="6346" s="11" customFormat="1"/>
    <row r="6347" s="11" customFormat="1"/>
    <row r="6348" s="11" customFormat="1"/>
    <row r="6349" s="11" customFormat="1"/>
    <row r="6350" s="11" customFormat="1"/>
    <row r="6351" s="11" customFormat="1"/>
    <row r="6352" s="11" customFormat="1"/>
    <row r="6353" s="11" customFormat="1"/>
    <row r="6354" s="11" customFormat="1"/>
    <row r="6355" s="11" customFormat="1"/>
    <row r="6356" s="11" customFormat="1"/>
    <row r="6357" s="11" customFormat="1"/>
    <row r="6358" s="11" customFormat="1"/>
    <row r="6359" s="11" customFormat="1"/>
    <row r="6360" s="11" customFormat="1"/>
    <row r="6361" s="11" customFormat="1"/>
    <row r="6362" s="11" customFormat="1"/>
    <row r="6363" s="11" customFormat="1"/>
    <row r="6364" s="11" customFormat="1"/>
    <row r="6365" s="11" customFormat="1"/>
    <row r="6366" s="11" customFormat="1"/>
    <row r="6367" s="11" customFormat="1"/>
    <row r="6368" s="11" customFormat="1"/>
    <row r="6369" s="11" customFormat="1"/>
    <row r="6370" s="11" customFormat="1"/>
    <row r="6371" s="11" customFormat="1"/>
    <row r="6372" s="11" customFormat="1"/>
    <row r="6373" s="11" customFormat="1"/>
    <row r="6374" s="11" customFormat="1"/>
    <row r="6375" s="11" customFormat="1"/>
    <row r="6376" s="11" customFormat="1"/>
    <row r="6377" s="11" customFormat="1"/>
    <row r="6378" s="11" customFormat="1"/>
    <row r="6379" s="11" customFormat="1"/>
    <row r="6380" s="11" customFormat="1"/>
    <row r="6381" s="11" customFormat="1"/>
    <row r="6382" s="11" customFormat="1"/>
    <row r="6383" s="11" customFormat="1"/>
    <row r="6384" s="11" customFormat="1"/>
    <row r="6385" s="11" customFormat="1"/>
    <row r="6386" s="11" customFormat="1"/>
    <row r="6387" s="11" customFormat="1"/>
    <row r="6388" s="11" customFormat="1"/>
    <row r="6389" s="11" customFormat="1"/>
    <row r="6390" s="11" customFormat="1"/>
    <row r="6391" s="11" customFormat="1"/>
    <row r="6392" s="11" customFormat="1"/>
    <row r="6393" s="11" customFormat="1"/>
    <row r="6394" s="11" customFormat="1"/>
    <row r="6395" s="11" customFormat="1"/>
    <row r="6396" s="11" customFormat="1"/>
    <row r="6397" s="11" customFormat="1"/>
    <row r="6398" s="11" customFormat="1"/>
    <row r="6399" s="11" customFormat="1"/>
    <row r="6400" s="11" customFormat="1"/>
    <row r="6401" s="11" customFormat="1"/>
    <row r="6402" s="11" customFormat="1"/>
    <row r="6403" s="11" customFormat="1"/>
    <row r="6404" s="11" customFormat="1"/>
    <row r="6405" s="11" customFormat="1"/>
    <row r="6406" s="11" customFormat="1"/>
    <row r="6407" s="11" customFormat="1"/>
    <row r="6408" s="11" customFormat="1"/>
    <row r="6409" s="11" customFormat="1"/>
    <row r="6410" s="11" customFormat="1"/>
    <row r="6411" s="11" customFormat="1"/>
    <row r="6412" s="11" customFormat="1"/>
    <row r="6413" s="11" customFormat="1"/>
    <row r="6414" s="11" customFormat="1"/>
    <row r="6415" s="11" customFormat="1"/>
    <row r="6416" s="11" customFormat="1"/>
    <row r="6417" s="11" customFormat="1"/>
    <row r="6418" s="11" customFormat="1"/>
    <row r="6419" s="11" customFormat="1"/>
    <row r="6420" s="11" customFormat="1"/>
    <row r="6421" s="11" customFormat="1"/>
    <row r="6422" s="11" customFormat="1"/>
    <row r="6423" s="11" customFormat="1"/>
    <row r="6424" s="11" customFormat="1"/>
    <row r="6425" s="11" customFormat="1"/>
    <row r="6426" s="11" customFormat="1"/>
    <row r="6427" s="11" customFormat="1"/>
    <row r="6428" s="11" customFormat="1"/>
    <row r="6429" s="11" customFormat="1"/>
    <row r="6430" s="11" customFormat="1"/>
    <row r="6431" s="11" customFormat="1"/>
    <row r="6432" s="11" customFormat="1"/>
    <row r="6433" s="11" customFormat="1"/>
    <row r="6434" s="11" customFormat="1"/>
    <row r="6435" s="11" customFormat="1"/>
    <row r="6436" s="11" customFormat="1"/>
    <row r="6437" s="11" customFormat="1"/>
    <row r="6438" s="11" customFormat="1"/>
    <row r="6439" s="11" customFormat="1"/>
    <row r="6440" s="11" customFormat="1"/>
    <row r="6441" s="11" customFormat="1"/>
    <row r="6442" s="11" customFormat="1"/>
    <row r="6443" s="11" customFormat="1"/>
    <row r="6444" s="11" customFormat="1"/>
    <row r="6445" s="11" customFormat="1"/>
    <row r="6446" s="11" customFormat="1"/>
    <row r="6447" s="11" customFormat="1"/>
    <row r="6448" s="11" customFormat="1"/>
    <row r="6449" s="11" customFormat="1"/>
    <row r="6450" s="11" customFormat="1"/>
    <row r="6451" s="11" customFormat="1"/>
    <row r="6452" s="11" customFormat="1"/>
    <row r="6453" s="11" customFormat="1"/>
    <row r="6454" s="11" customFormat="1"/>
    <row r="6455" s="11" customFormat="1"/>
    <row r="6456" s="11" customFormat="1"/>
    <row r="6457" s="11" customFormat="1"/>
    <row r="6458" s="11" customFormat="1"/>
    <row r="6459" s="11" customFormat="1"/>
    <row r="6460" s="11" customFormat="1"/>
    <row r="6461" s="11" customFormat="1"/>
    <row r="6462" s="11" customFormat="1"/>
    <row r="6463" s="11" customFormat="1"/>
    <row r="6464" s="11" customFormat="1"/>
    <row r="6465" s="11" customFormat="1"/>
    <row r="6466" s="11" customFormat="1"/>
    <row r="6467" s="11" customFormat="1"/>
    <row r="6468" s="11" customFormat="1"/>
    <row r="6469" s="11" customFormat="1"/>
    <row r="6470" s="11" customFormat="1"/>
    <row r="6471" s="11" customFormat="1"/>
    <row r="6472" s="11" customFormat="1"/>
    <row r="6473" s="11" customFormat="1"/>
    <row r="6474" s="11" customFormat="1"/>
    <row r="6475" s="11" customFormat="1"/>
    <row r="6476" s="11" customFormat="1"/>
    <row r="6477" s="11" customFormat="1"/>
    <row r="6478" s="11" customFormat="1"/>
    <row r="6479" s="11" customFormat="1"/>
    <row r="6480" s="11" customFormat="1"/>
    <row r="6481" s="11" customFormat="1"/>
    <row r="6482" s="11" customFormat="1"/>
    <row r="6483" s="11" customFormat="1"/>
    <row r="6484" s="11" customFormat="1"/>
    <row r="6485" s="11" customFormat="1"/>
    <row r="6486" s="11" customFormat="1"/>
    <row r="6487" s="11" customFormat="1"/>
    <row r="6488" s="11" customFormat="1"/>
    <row r="6489" s="11" customFormat="1"/>
    <row r="6490" s="11" customFormat="1"/>
    <row r="6491" s="11" customFormat="1"/>
    <row r="6492" s="11" customFormat="1"/>
    <row r="6493" s="11" customFormat="1"/>
    <row r="6494" s="11" customFormat="1"/>
    <row r="6495" s="11" customFormat="1"/>
    <row r="6496" s="11" customFormat="1"/>
    <row r="6497" s="11" customFormat="1"/>
    <row r="6498" s="11" customFormat="1"/>
    <row r="6499" s="11" customFormat="1"/>
    <row r="6500" s="11" customFormat="1"/>
    <row r="6501" s="11" customFormat="1"/>
    <row r="6502" s="11" customFormat="1"/>
    <row r="6503" s="11" customFormat="1"/>
    <row r="6504" s="11" customFormat="1"/>
    <row r="6505" s="11" customFormat="1"/>
    <row r="6506" s="11" customFormat="1"/>
    <row r="6507" s="11" customFormat="1"/>
    <row r="6508" s="11" customFormat="1"/>
    <row r="6509" s="11" customFormat="1"/>
    <row r="6510" s="11" customFormat="1"/>
    <row r="6511" s="11" customFormat="1"/>
    <row r="6512" s="11" customFormat="1"/>
    <row r="6513" s="11" customFormat="1"/>
    <row r="6514" s="11" customFormat="1"/>
    <row r="6515" s="11" customFormat="1"/>
    <row r="6516" s="11" customFormat="1"/>
    <row r="6517" s="11" customFormat="1"/>
    <row r="6518" s="11" customFormat="1"/>
    <row r="6519" s="11" customFormat="1"/>
    <row r="6520" s="11" customFormat="1"/>
    <row r="6521" s="11" customFormat="1"/>
    <row r="6522" s="11" customFormat="1"/>
    <row r="6523" s="11" customFormat="1"/>
    <row r="6524" s="11" customFormat="1"/>
    <row r="6525" s="11" customFormat="1"/>
    <row r="6526" s="11" customFormat="1"/>
    <row r="6527" s="11" customFormat="1"/>
    <row r="6528" s="11" customFormat="1"/>
    <row r="6529" s="11" customFormat="1"/>
    <row r="6530" s="11" customFormat="1"/>
    <row r="6531" s="11" customFormat="1"/>
    <row r="6532" s="11" customFormat="1"/>
    <row r="6533" s="11" customFormat="1"/>
    <row r="6534" s="11" customFormat="1"/>
    <row r="6535" s="11" customFormat="1"/>
    <row r="6536" s="11" customFormat="1"/>
    <row r="6537" s="11" customFormat="1"/>
    <row r="6538" s="11" customFormat="1"/>
    <row r="6539" s="11" customFormat="1"/>
    <row r="6540" s="11" customFormat="1"/>
    <row r="6541" s="11" customFormat="1"/>
    <row r="6542" s="11" customFormat="1"/>
    <row r="6543" s="11" customFormat="1"/>
    <row r="6544" s="11" customFormat="1"/>
    <row r="6545" s="11" customFormat="1"/>
    <row r="6546" s="11" customFormat="1"/>
    <row r="6547" s="11" customFormat="1"/>
    <row r="6548" s="11" customFormat="1"/>
    <row r="6549" s="11" customFormat="1"/>
    <row r="6550" s="11" customFormat="1"/>
    <row r="6551" s="11" customFormat="1"/>
    <row r="6552" s="11" customFormat="1"/>
    <row r="6553" s="11" customFormat="1"/>
    <row r="6554" s="11" customFormat="1"/>
    <row r="6555" s="11" customFormat="1"/>
    <row r="6556" s="11" customFormat="1"/>
    <row r="6557" s="11" customFormat="1"/>
    <row r="6558" s="11" customFormat="1"/>
    <row r="6559" s="11" customFormat="1"/>
    <row r="6560" s="11" customFormat="1"/>
    <row r="6561" s="11" customFormat="1"/>
    <row r="6562" s="11" customFormat="1"/>
    <row r="6563" s="11" customFormat="1"/>
    <row r="6564" s="11" customFormat="1"/>
    <row r="6565" s="11" customFormat="1"/>
    <row r="6566" s="11" customFormat="1"/>
    <row r="6567" s="11" customFormat="1"/>
    <row r="6568" s="11" customFormat="1"/>
    <row r="6569" s="11" customFormat="1"/>
    <row r="6570" s="11" customFormat="1"/>
    <row r="6571" s="11" customFormat="1"/>
    <row r="6572" s="11" customFormat="1"/>
    <row r="6573" s="11" customFormat="1"/>
    <row r="6574" s="11" customFormat="1"/>
    <row r="6575" s="11" customFormat="1"/>
    <row r="6576" s="11" customFormat="1"/>
    <row r="6577" s="11" customFormat="1"/>
    <row r="6578" s="11" customFormat="1"/>
    <row r="6579" s="11" customFormat="1"/>
    <row r="6580" s="11" customFormat="1"/>
    <row r="6581" s="11" customFormat="1"/>
    <row r="6582" s="11" customFormat="1"/>
    <row r="6583" s="11" customFormat="1"/>
    <row r="6584" s="11" customFormat="1"/>
    <row r="6585" s="11" customFormat="1"/>
    <row r="6586" s="11" customFormat="1"/>
    <row r="6587" s="11" customFormat="1"/>
    <row r="6588" s="11" customFormat="1"/>
    <row r="6589" s="11" customFormat="1"/>
    <row r="6590" s="11" customFormat="1"/>
    <row r="6591" s="11" customFormat="1"/>
    <row r="6592" s="11" customFormat="1"/>
    <row r="6593" s="11" customFormat="1"/>
    <row r="6594" s="11" customFormat="1"/>
    <row r="6595" s="11" customFormat="1"/>
    <row r="6596" s="11" customFormat="1"/>
    <row r="6597" s="11" customFormat="1"/>
    <row r="6598" s="11" customFormat="1"/>
    <row r="6599" s="11" customFormat="1"/>
    <row r="6600" s="11" customFormat="1"/>
    <row r="6601" s="11" customFormat="1"/>
    <row r="6602" s="11" customFormat="1"/>
    <row r="6603" s="11" customFormat="1"/>
    <row r="6604" s="11" customFormat="1"/>
    <row r="6605" s="11" customFormat="1"/>
    <row r="6606" s="11" customFormat="1"/>
    <row r="6607" s="11" customFormat="1"/>
    <row r="6608" s="11" customFormat="1"/>
    <row r="6609" s="11" customFormat="1"/>
    <row r="6610" s="11" customFormat="1"/>
    <row r="6611" s="11" customFormat="1"/>
    <row r="6612" s="11" customFormat="1"/>
    <row r="6613" s="11" customFormat="1"/>
    <row r="6614" s="11" customFormat="1"/>
    <row r="6615" s="11" customFormat="1"/>
    <row r="6616" s="11" customFormat="1"/>
    <row r="6617" s="11" customFormat="1"/>
    <row r="6618" s="11" customFormat="1"/>
    <row r="6619" s="11" customFormat="1"/>
    <row r="6620" s="11" customFormat="1"/>
    <row r="6621" s="11" customFormat="1"/>
    <row r="6622" s="11" customFormat="1"/>
    <row r="6623" s="11" customFormat="1"/>
    <row r="6624" s="11" customFormat="1"/>
    <row r="6625" s="11" customFormat="1"/>
    <row r="6626" s="11" customFormat="1"/>
    <row r="6627" s="11" customFormat="1"/>
    <row r="6628" s="11" customFormat="1"/>
    <row r="6629" s="11" customFormat="1"/>
    <row r="6630" s="11" customFormat="1"/>
    <row r="6631" s="11" customFormat="1"/>
    <row r="6632" s="11" customFormat="1"/>
    <row r="6633" s="11" customFormat="1"/>
    <row r="6634" s="11" customFormat="1"/>
    <row r="6635" s="11" customFormat="1"/>
    <row r="6636" s="11" customFormat="1"/>
    <row r="6637" s="11" customFormat="1"/>
    <row r="6638" s="11" customFormat="1"/>
    <row r="6639" s="11" customFormat="1"/>
    <row r="6640" s="11" customFormat="1"/>
    <row r="6641" s="11" customFormat="1"/>
    <row r="6642" s="11" customFormat="1"/>
    <row r="6643" s="11" customFormat="1"/>
    <row r="6644" s="11" customFormat="1"/>
    <row r="6645" s="11" customFormat="1"/>
    <row r="6646" s="11" customFormat="1"/>
    <row r="6647" s="11" customFormat="1"/>
    <row r="6648" s="11" customFormat="1"/>
    <row r="6649" s="11" customFormat="1"/>
    <row r="6650" s="11" customFormat="1"/>
    <row r="6651" s="11" customFormat="1"/>
    <row r="6652" s="11" customFormat="1"/>
    <row r="6653" s="11" customFormat="1"/>
    <row r="6654" s="11" customFormat="1"/>
    <row r="6655" s="11" customFormat="1"/>
    <row r="6656" s="11" customFormat="1"/>
    <row r="6657" s="11" customFormat="1"/>
    <row r="6658" s="11" customFormat="1"/>
    <row r="6659" s="11" customFormat="1"/>
    <row r="6660" s="11" customFormat="1"/>
    <row r="6661" s="11" customFormat="1"/>
    <row r="6662" s="11" customFormat="1"/>
    <row r="6663" s="11" customFormat="1"/>
    <row r="6664" s="11" customFormat="1"/>
    <row r="6665" s="11" customFormat="1"/>
    <row r="6666" s="11" customFormat="1"/>
    <row r="6667" s="11" customFormat="1"/>
    <row r="6668" s="11" customFormat="1"/>
    <row r="6669" s="11" customFormat="1"/>
    <row r="6670" s="11" customFormat="1"/>
    <row r="6671" s="11" customFormat="1"/>
    <row r="6672" s="11" customFormat="1"/>
    <row r="6673" s="11" customFormat="1"/>
    <row r="6674" s="11" customFormat="1"/>
    <row r="6675" s="11" customFormat="1"/>
    <row r="6676" s="11" customFormat="1"/>
    <row r="6677" s="11" customFormat="1"/>
    <row r="6678" s="11" customFormat="1"/>
    <row r="6679" s="11" customFormat="1"/>
    <row r="6680" s="11" customFormat="1"/>
    <row r="6681" s="11" customFormat="1"/>
    <row r="6682" s="11" customFormat="1"/>
    <row r="6683" s="11" customFormat="1"/>
    <row r="6684" s="11" customFormat="1"/>
    <row r="6685" s="11" customFormat="1"/>
    <row r="6686" s="11" customFormat="1"/>
    <row r="6687" s="11" customFormat="1"/>
    <row r="6688" s="11" customFormat="1"/>
    <row r="6689" s="11" customFormat="1"/>
    <row r="6690" s="11" customFormat="1"/>
    <row r="6691" s="11" customFormat="1"/>
    <row r="6692" s="11" customFormat="1"/>
    <row r="6693" s="11" customFormat="1"/>
    <row r="6694" s="11" customFormat="1"/>
    <row r="6695" s="11" customFormat="1"/>
    <row r="6696" s="11" customFormat="1"/>
    <row r="6697" s="11" customFormat="1"/>
    <row r="6698" s="11" customFormat="1"/>
    <row r="6699" s="11" customFormat="1"/>
    <row r="6700" s="11" customFormat="1"/>
    <row r="6701" s="11" customFormat="1"/>
    <row r="6702" s="11" customFormat="1"/>
    <row r="6703" s="11" customFormat="1"/>
    <row r="6704" s="11" customFormat="1"/>
    <row r="6705" s="11" customFormat="1"/>
    <row r="6706" s="11" customFormat="1"/>
    <row r="6707" s="11" customFormat="1"/>
    <row r="6708" s="11" customFormat="1"/>
    <row r="6709" s="11" customFormat="1"/>
    <row r="6710" s="11" customFormat="1"/>
    <row r="6711" s="11" customFormat="1"/>
    <row r="6712" s="11" customFormat="1"/>
    <row r="6713" s="11" customFormat="1"/>
    <row r="6714" s="11" customFormat="1"/>
    <row r="6715" s="11" customFormat="1"/>
    <row r="6716" s="11" customFormat="1"/>
    <row r="6717" s="11" customFormat="1"/>
    <row r="6718" s="11" customFormat="1"/>
    <row r="6719" s="11" customFormat="1"/>
    <row r="6720" s="11" customFormat="1"/>
    <row r="6721" s="11" customFormat="1"/>
    <row r="6722" s="11" customFormat="1"/>
    <row r="6723" s="11" customFormat="1"/>
    <row r="6724" s="11" customFormat="1"/>
    <row r="6725" s="11" customFormat="1"/>
    <row r="6726" s="11" customFormat="1"/>
    <row r="6727" s="11" customFormat="1"/>
    <row r="6728" s="11" customFormat="1"/>
    <row r="6729" s="11" customFormat="1"/>
    <row r="6730" s="11" customFormat="1"/>
    <row r="6731" s="11" customFormat="1"/>
    <row r="6732" s="11" customFormat="1"/>
    <row r="6733" s="11" customFormat="1"/>
    <row r="6734" s="11" customFormat="1"/>
    <row r="6735" s="11" customFormat="1"/>
    <row r="6736" s="11" customFormat="1"/>
    <row r="6737" s="11" customFormat="1"/>
    <row r="6738" s="11" customFormat="1"/>
    <row r="6739" s="11" customFormat="1"/>
    <row r="6740" s="11" customFormat="1"/>
    <row r="6741" s="11" customFormat="1"/>
    <row r="6742" s="11" customFormat="1"/>
    <row r="6743" s="11" customFormat="1"/>
    <row r="6744" s="11" customFormat="1"/>
    <row r="6745" s="11" customFormat="1"/>
    <row r="6746" s="11" customFormat="1"/>
    <row r="6747" s="11" customFormat="1"/>
    <row r="6748" s="11" customFormat="1"/>
    <row r="6749" s="11" customFormat="1"/>
    <row r="6750" s="11" customFormat="1"/>
    <row r="6751" s="11" customFormat="1"/>
    <row r="6752" s="11" customFormat="1"/>
    <row r="6753" s="11" customFormat="1"/>
    <row r="6754" s="11" customFormat="1"/>
    <row r="6755" s="11" customFormat="1"/>
    <row r="6756" s="11" customFormat="1"/>
    <row r="6757" s="11" customFormat="1"/>
    <row r="6758" s="11" customFormat="1"/>
    <row r="6759" s="11" customFormat="1"/>
    <row r="6760" s="11" customFormat="1"/>
    <row r="6761" s="11" customFormat="1"/>
    <row r="6762" s="11" customFormat="1"/>
    <row r="6763" s="11" customFormat="1"/>
    <row r="6764" s="11" customFormat="1"/>
    <row r="6765" s="11" customFormat="1"/>
    <row r="6766" s="11" customFormat="1"/>
    <row r="6767" s="11" customFormat="1"/>
    <row r="6768" s="11" customFormat="1"/>
    <row r="6769" s="11" customFormat="1"/>
    <row r="6770" s="11" customFormat="1"/>
    <row r="6771" s="11" customFormat="1"/>
    <row r="6772" s="11" customFormat="1"/>
    <row r="6773" s="11" customFormat="1"/>
    <row r="6774" s="11" customFormat="1"/>
    <row r="6775" s="11" customFormat="1"/>
    <row r="6776" s="11" customFormat="1"/>
    <row r="6777" s="11" customFormat="1"/>
    <row r="6778" s="11" customFormat="1"/>
    <row r="6779" s="11" customFormat="1"/>
    <row r="6780" s="11" customFormat="1"/>
    <row r="6781" s="11" customFormat="1"/>
    <row r="6782" s="11" customFormat="1"/>
    <row r="6783" s="11" customFormat="1"/>
    <row r="6784" s="11" customFormat="1"/>
    <row r="6785" s="11" customFormat="1"/>
    <row r="6786" s="11" customFormat="1"/>
    <row r="6787" s="11" customFormat="1"/>
    <row r="6788" s="11" customFormat="1"/>
    <row r="6789" s="11" customFormat="1"/>
    <row r="6790" s="11" customFormat="1"/>
    <row r="6791" s="11" customFormat="1"/>
    <row r="6792" s="11" customFormat="1"/>
    <row r="6793" s="11" customFormat="1"/>
    <row r="6794" s="11" customFormat="1"/>
    <row r="6795" s="11" customFormat="1"/>
    <row r="6796" s="11" customFormat="1"/>
    <row r="6797" s="11" customFormat="1"/>
    <row r="6798" s="11" customFormat="1"/>
    <row r="6799" s="11" customFormat="1"/>
    <row r="6800" s="11" customFormat="1"/>
    <row r="6801" s="11" customFormat="1"/>
    <row r="6802" s="11" customFormat="1"/>
    <row r="6803" s="11" customFormat="1"/>
    <row r="6804" s="11" customFormat="1"/>
    <row r="6805" s="11" customFormat="1"/>
    <row r="6806" s="11" customFormat="1"/>
    <row r="6807" s="11" customFormat="1"/>
    <row r="6808" s="11" customFormat="1"/>
    <row r="6809" s="11" customFormat="1"/>
    <row r="6810" s="11" customFormat="1"/>
    <row r="6811" s="11" customFormat="1"/>
    <row r="6812" s="11" customFormat="1"/>
    <row r="6813" s="11" customFormat="1"/>
    <row r="6814" s="11" customFormat="1"/>
    <row r="6815" s="11" customFormat="1"/>
    <row r="6816" s="11" customFormat="1"/>
    <row r="6817" s="11" customFormat="1"/>
    <row r="6818" s="11" customFormat="1"/>
    <row r="6819" s="11" customFormat="1"/>
    <row r="6820" s="11" customFormat="1"/>
    <row r="6821" s="11" customFormat="1"/>
    <row r="6822" s="11" customFormat="1"/>
    <row r="6823" s="11" customFormat="1"/>
    <row r="6824" s="11" customFormat="1"/>
    <row r="6825" s="11" customFormat="1"/>
    <row r="6826" s="11" customFormat="1"/>
    <row r="6827" s="11" customFormat="1"/>
    <row r="6828" s="11" customFormat="1"/>
    <row r="6829" s="11" customFormat="1"/>
    <row r="6830" s="11" customFormat="1"/>
    <row r="6831" s="11" customFormat="1"/>
    <row r="6832" s="11" customFormat="1"/>
    <row r="6833" s="11" customFormat="1"/>
    <row r="6834" s="11" customFormat="1"/>
    <row r="6835" s="11" customFormat="1"/>
    <row r="6836" s="11" customFormat="1"/>
    <row r="6837" s="11" customFormat="1"/>
    <row r="6838" s="11" customFormat="1"/>
    <row r="6839" s="11" customFormat="1"/>
    <row r="6840" s="11" customFormat="1"/>
    <row r="6841" s="11" customFormat="1"/>
    <row r="6842" s="11" customFormat="1"/>
    <row r="6843" s="11" customFormat="1"/>
    <row r="6844" s="11" customFormat="1"/>
    <row r="6845" s="11" customFormat="1"/>
    <row r="6846" s="11" customFormat="1"/>
    <row r="6847" s="11" customFormat="1"/>
    <row r="6848" s="11" customFormat="1"/>
    <row r="6849" s="11" customFormat="1"/>
    <row r="6850" s="11" customFormat="1"/>
    <row r="6851" s="11" customFormat="1"/>
    <row r="6852" s="11" customFormat="1"/>
    <row r="6853" s="11" customFormat="1"/>
    <row r="6854" s="11" customFormat="1"/>
    <row r="6855" s="11" customFormat="1"/>
    <row r="6856" s="11" customFormat="1"/>
    <row r="6857" s="11" customFormat="1"/>
    <row r="6858" s="11" customFormat="1"/>
    <row r="6859" s="11" customFormat="1"/>
    <row r="6860" s="11" customFormat="1"/>
    <row r="6861" s="11" customFormat="1"/>
    <row r="6862" s="11" customFormat="1"/>
    <row r="6863" s="11" customFormat="1"/>
    <row r="6864" s="11" customFormat="1"/>
    <row r="6865" s="11" customFormat="1"/>
    <row r="6866" s="11" customFormat="1"/>
    <row r="6867" s="11" customFormat="1"/>
    <row r="6868" s="11" customFormat="1"/>
    <row r="6869" s="11" customFormat="1"/>
    <row r="6870" s="11" customFormat="1"/>
    <row r="6871" s="11" customFormat="1"/>
    <row r="6872" s="11" customFormat="1"/>
    <row r="6873" s="11" customFormat="1"/>
    <row r="6874" s="11" customFormat="1"/>
    <row r="6875" s="11" customFormat="1"/>
    <row r="6876" s="11" customFormat="1"/>
    <row r="6877" s="11" customFormat="1"/>
    <row r="6878" s="11" customFormat="1"/>
    <row r="6879" s="11" customFormat="1"/>
    <row r="6880" s="11" customFormat="1"/>
    <row r="6881" s="11" customFormat="1"/>
    <row r="6882" s="11" customFormat="1"/>
    <row r="6883" s="11" customFormat="1"/>
    <row r="6884" s="11" customFormat="1"/>
    <row r="6885" s="11" customFormat="1"/>
    <row r="6886" s="11" customFormat="1"/>
    <row r="6887" s="11" customFormat="1"/>
    <row r="6888" s="11" customFormat="1"/>
    <row r="6889" s="11" customFormat="1"/>
    <row r="6890" s="11" customFormat="1"/>
    <row r="6891" s="11" customFormat="1"/>
    <row r="6892" s="11" customFormat="1"/>
    <row r="6893" s="11" customFormat="1"/>
    <row r="6894" s="11" customFormat="1"/>
    <row r="6895" s="11" customFormat="1"/>
    <row r="6896" s="11" customFormat="1"/>
    <row r="6897" s="11" customFormat="1"/>
    <row r="6898" s="11" customFormat="1"/>
    <row r="6899" s="11" customFormat="1"/>
    <row r="6900" s="11" customFormat="1"/>
    <row r="6901" s="11" customFormat="1"/>
    <row r="6902" s="11" customFormat="1"/>
    <row r="6903" s="11" customFormat="1"/>
    <row r="6904" s="11" customFormat="1"/>
    <row r="6905" s="11" customFormat="1"/>
    <row r="6906" s="11" customFormat="1"/>
    <row r="6907" s="11" customFormat="1"/>
    <row r="6908" s="11" customFormat="1"/>
    <row r="6909" s="11" customFormat="1"/>
    <row r="6910" s="11" customFormat="1"/>
    <row r="6911" s="11" customFormat="1"/>
    <row r="6912" s="11" customFormat="1"/>
    <row r="6913" s="11" customFormat="1"/>
    <row r="6914" s="11" customFormat="1"/>
    <row r="6915" s="11" customFormat="1"/>
    <row r="6916" s="11" customFormat="1"/>
    <row r="6917" s="11" customFormat="1"/>
    <row r="6918" s="11" customFormat="1"/>
    <row r="6919" s="11" customFormat="1"/>
    <row r="6920" s="11" customFormat="1"/>
    <row r="6921" s="11" customFormat="1"/>
    <row r="6922" s="11" customFormat="1"/>
    <row r="6923" s="11" customFormat="1"/>
    <row r="6924" s="11" customFormat="1"/>
    <row r="6925" s="11" customFormat="1"/>
    <row r="6926" s="11" customFormat="1"/>
    <row r="6927" s="11" customFormat="1"/>
    <row r="6928" s="11" customFormat="1"/>
    <row r="6929" s="11" customFormat="1"/>
    <row r="6930" s="11" customFormat="1"/>
    <row r="6931" s="11" customFormat="1"/>
    <row r="6932" s="11" customFormat="1"/>
    <row r="6933" s="11" customFormat="1"/>
    <row r="6934" s="11" customFormat="1"/>
    <row r="6935" s="11" customFormat="1"/>
    <row r="6936" s="11" customFormat="1"/>
    <row r="6937" s="11" customFormat="1"/>
    <row r="6938" s="11" customFormat="1"/>
    <row r="6939" s="11" customFormat="1"/>
    <row r="6940" s="11" customFormat="1"/>
    <row r="6941" s="11" customFormat="1"/>
    <row r="6942" s="11" customFormat="1"/>
    <row r="6943" s="11" customFormat="1"/>
    <row r="6944" s="11" customFormat="1"/>
    <row r="6945" s="11" customFormat="1"/>
    <row r="6946" s="11" customFormat="1"/>
    <row r="6947" s="11" customFormat="1"/>
    <row r="6948" s="11" customFormat="1"/>
    <row r="6949" s="11" customFormat="1"/>
    <row r="6950" s="11" customFormat="1"/>
    <row r="6951" s="11" customFormat="1"/>
    <row r="6952" s="11" customFormat="1"/>
    <row r="6953" s="11" customFormat="1"/>
    <row r="6954" s="11" customFormat="1"/>
    <row r="6955" s="11" customFormat="1"/>
    <row r="6956" s="11" customFormat="1"/>
    <row r="6957" s="11" customFormat="1"/>
    <row r="6958" s="11" customFormat="1"/>
    <row r="6959" s="11" customFormat="1"/>
    <row r="6960" s="11" customFormat="1"/>
    <row r="6961" s="11" customFormat="1"/>
    <row r="6962" s="11" customFormat="1"/>
    <row r="6963" s="11" customFormat="1"/>
    <row r="6964" s="11" customFormat="1"/>
    <row r="6965" s="11" customFormat="1"/>
    <row r="6966" s="11" customFormat="1"/>
    <row r="6967" s="11" customFormat="1"/>
    <row r="6968" s="11" customFormat="1"/>
    <row r="6969" s="11" customFormat="1"/>
    <row r="6970" s="11" customFormat="1"/>
    <row r="6971" s="11" customFormat="1"/>
    <row r="6972" s="11" customFormat="1"/>
    <row r="6973" s="11" customFormat="1"/>
    <row r="6974" s="11" customFormat="1"/>
    <row r="6975" s="11" customFormat="1"/>
    <row r="6976" s="11" customFormat="1"/>
    <row r="6977" s="11" customFormat="1"/>
    <row r="6978" s="11" customFormat="1"/>
    <row r="6979" s="11" customFormat="1"/>
    <row r="6980" s="11" customFormat="1"/>
    <row r="6981" s="11" customFormat="1"/>
    <row r="6982" s="11" customFormat="1"/>
    <row r="6983" s="11" customFormat="1"/>
    <row r="6984" s="11" customFormat="1"/>
    <row r="6985" s="11" customFormat="1"/>
    <row r="6986" s="11" customFormat="1"/>
    <row r="6987" s="11" customFormat="1"/>
    <row r="6988" s="11" customFormat="1"/>
    <row r="6989" s="11" customFormat="1"/>
    <row r="6990" s="11" customFormat="1"/>
    <row r="6991" s="11" customFormat="1"/>
    <row r="6992" s="11" customFormat="1"/>
    <row r="6993" s="11" customFormat="1"/>
    <row r="6994" s="11" customFormat="1"/>
    <row r="6995" s="11" customFormat="1"/>
    <row r="6996" s="11" customFormat="1"/>
    <row r="6997" s="11" customFormat="1"/>
    <row r="6998" s="11" customFormat="1"/>
    <row r="6999" s="11" customFormat="1"/>
    <row r="7000" s="11" customFormat="1"/>
    <row r="7001" s="11" customFormat="1"/>
    <row r="7002" s="11" customFormat="1"/>
    <row r="7003" s="11" customFormat="1"/>
    <row r="7004" s="11" customFormat="1"/>
    <row r="7005" s="11" customFormat="1"/>
    <row r="7006" s="11" customFormat="1"/>
    <row r="7007" s="11" customFormat="1"/>
    <row r="7008" s="11" customFormat="1"/>
    <row r="7009" s="11" customFormat="1"/>
    <row r="7010" s="11" customFormat="1"/>
    <row r="7011" s="11" customFormat="1"/>
    <row r="7012" s="11" customFormat="1"/>
    <row r="7013" s="11" customFormat="1"/>
    <row r="7014" s="11" customFormat="1"/>
    <row r="7015" s="11" customFormat="1"/>
    <row r="7016" s="11" customFormat="1"/>
    <row r="7017" s="11" customFormat="1"/>
    <row r="7018" s="11" customFormat="1"/>
    <row r="7019" s="11" customFormat="1"/>
    <row r="7020" s="11" customFormat="1"/>
    <row r="7021" s="11" customFormat="1"/>
    <row r="7022" s="11" customFormat="1"/>
    <row r="7023" s="11" customFormat="1"/>
    <row r="7024" s="11" customFormat="1"/>
    <row r="7025" s="11" customFormat="1"/>
    <row r="7026" s="11" customFormat="1"/>
    <row r="7027" s="11" customFormat="1"/>
    <row r="7028" s="11" customFormat="1"/>
    <row r="7029" s="11" customFormat="1"/>
    <row r="7030" s="11" customFormat="1"/>
    <row r="7031" s="11" customFormat="1"/>
    <row r="7032" s="11" customFormat="1"/>
    <row r="7033" s="11" customFormat="1"/>
    <row r="7034" s="11" customFormat="1"/>
    <row r="7035" s="11" customFormat="1"/>
    <row r="7036" s="11" customFormat="1"/>
    <row r="7037" s="11" customFormat="1"/>
    <row r="7038" s="11" customFormat="1"/>
    <row r="7039" s="11" customFormat="1"/>
    <row r="7040" s="11" customFormat="1"/>
    <row r="7041" s="11" customFormat="1"/>
    <row r="7042" s="11" customFormat="1"/>
    <row r="7043" s="11" customFormat="1"/>
    <row r="7044" s="11" customFormat="1"/>
    <row r="7045" s="11" customFormat="1"/>
    <row r="7046" s="11" customFormat="1"/>
    <row r="7047" s="11" customFormat="1"/>
    <row r="7048" s="11" customFormat="1"/>
    <row r="7049" s="11" customFormat="1"/>
    <row r="7050" s="11" customFormat="1"/>
    <row r="7051" s="11" customFormat="1"/>
    <row r="7052" s="11" customFormat="1"/>
    <row r="7053" s="11" customFormat="1"/>
    <row r="7054" s="11" customFormat="1"/>
    <row r="7055" s="11" customFormat="1"/>
    <row r="7056" s="11" customFormat="1"/>
    <row r="7057" s="11" customFormat="1"/>
    <row r="7058" s="11" customFormat="1"/>
    <row r="7059" s="11" customFormat="1"/>
    <row r="7060" s="11" customFormat="1"/>
    <row r="7061" s="11" customFormat="1"/>
    <row r="7062" s="11" customFormat="1"/>
    <row r="7063" s="11" customFormat="1"/>
    <row r="7064" s="11" customFormat="1"/>
    <row r="7065" s="11" customFormat="1"/>
    <row r="7066" s="11" customFormat="1"/>
    <row r="7067" s="11" customFormat="1"/>
    <row r="7068" s="11" customFormat="1"/>
    <row r="7069" s="11" customFormat="1"/>
    <row r="7070" s="11" customFormat="1"/>
    <row r="7071" s="11" customFormat="1"/>
    <row r="7072" s="11" customFormat="1"/>
    <row r="7073" s="11" customFormat="1"/>
    <row r="7074" s="11" customFormat="1"/>
    <row r="7075" s="11" customFormat="1"/>
    <row r="7076" s="11" customFormat="1"/>
    <row r="7077" s="11" customFormat="1"/>
    <row r="7078" s="11" customFormat="1"/>
    <row r="7079" s="11" customFormat="1"/>
    <row r="7080" s="11" customFormat="1"/>
    <row r="7081" s="11" customFormat="1"/>
    <row r="7082" s="11" customFormat="1"/>
    <row r="7083" s="11" customFormat="1"/>
    <row r="7084" s="11" customFormat="1"/>
    <row r="7085" s="11" customFormat="1"/>
    <row r="7086" s="11" customFormat="1"/>
    <row r="7087" s="11" customFormat="1"/>
    <row r="7088" s="11" customFormat="1"/>
    <row r="7089" s="11" customFormat="1"/>
    <row r="7090" s="11" customFormat="1"/>
    <row r="7091" s="11" customFormat="1"/>
    <row r="7092" s="11" customFormat="1"/>
    <row r="7093" s="11" customFormat="1"/>
    <row r="7094" s="11" customFormat="1"/>
    <row r="7095" s="11" customFormat="1"/>
    <row r="7096" s="11" customFormat="1"/>
    <row r="7097" s="11" customFormat="1"/>
    <row r="7098" s="11" customFormat="1"/>
    <row r="7099" s="11" customFormat="1"/>
    <row r="7100" s="11" customFormat="1"/>
    <row r="7101" s="11" customFormat="1"/>
    <row r="7102" s="11" customFormat="1"/>
    <row r="7103" s="11" customFormat="1"/>
    <row r="7104" s="11" customFormat="1"/>
    <row r="7105" s="11" customFormat="1"/>
    <row r="7106" s="11" customFormat="1"/>
    <row r="7107" s="11" customFormat="1"/>
    <row r="7108" s="11" customFormat="1"/>
    <row r="7109" s="11" customFormat="1"/>
    <row r="7110" s="11" customFormat="1"/>
    <row r="7111" s="11" customFormat="1"/>
    <row r="7112" s="11" customFormat="1"/>
    <row r="7113" s="11" customFormat="1"/>
    <row r="7114" s="11" customFormat="1"/>
    <row r="7115" s="11" customFormat="1"/>
    <row r="7116" s="11" customFormat="1"/>
    <row r="7117" s="11" customFormat="1"/>
    <row r="7118" s="11" customFormat="1"/>
    <row r="7119" s="11" customFormat="1"/>
    <row r="7120" s="11" customFormat="1"/>
    <row r="7121" s="11" customFormat="1"/>
    <row r="7122" s="11" customFormat="1"/>
    <row r="7123" s="11" customFormat="1"/>
    <row r="7124" s="11" customFormat="1"/>
    <row r="7125" s="11" customFormat="1"/>
    <row r="7126" s="11" customFormat="1"/>
    <row r="7127" s="11" customFormat="1"/>
    <row r="7128" s="11" customFormat="1"/>
    <row r="7129" s="11" customFormat="1"/>
    <row r="7130" s="11" customFormat="1"/>
    <row r="7131" s="11" customFormat="1"/>
    <row r="7132" s="11" customFormat="1"/>
    <row r="7133" s="11" customFormat="1"/>
    <row r="7134" s="11" customFormat="1"/>
    <row r="7135" s="11" customFormat="1"/>
    <row r="7136" s="11" customFormat="1"/>
    <row r="7137" s="11" customFormat="1"/>
    <row r="7138" s="11" customFormat="1"/>
    <row r="7139" s="11" customFormat="1"/>
    <row r="7140" s="11" customFormat="1"/>
    <row r="7141" s="11" customFormat="1"/>
    <row r="7142" s="11" customFormat="1"/>
    <row r="7143" s="11" customFormat="1"/>
    <row r="7144" s="11" customFormat="1"/>
    <row r="7145" s="11" customFormat="1"/>
    <row r="7146" s="11" customFormat="1"/>
    <row r="7147" s="11" customFormat="1"/>
    <row r="7148" s="11" customFormat="1"/>
    <row r="7149" s="11" customFormat="1"/>
    <row r="7150" s="11" customFormat="1"/>
    <row r="7151" s="11" customFormat="1"/>
    <row r="7152" s="11" customFormat="1"/>
    <row r="7153" s="11" customFormat="1"/>
    <row r="7154" s="11" customFormat="1"/>
    <row r="7155" s="11" customFormat="1"/>
    <row r="7156" s="11" customFormat="1"/>
    <row r="7157" s="11" customFormat="1"/>
    <row r="7158" s="11" customFormat="1"/>
    <row r="7159" s="11" customFormat="1"/>
    <row r="7160" s="11" customFormat="1"/>
    <row r="7161" s="11" customFormat="1"/>
    <row r="7162" s="11" customFormat="1"/>
    <row r="7163" s="11" customFormat="1"/>
    <row r="7164" s="11" customFormat="1"/>
    <row r="7165" s="11" customFormat="1"/>
    <row r="7166" s="11" customFormat="1"/>
    <row r="7167" s="11" customFormat="1"/>
    <row r="7168" s="11" customFormat="1"/>
    <row r="7169" s="11" customFormat="1"/>
    <row r="7170" s="11" customFormat="1"/>
    <row r="7171" s="11" customFormat="1"/>
    <row r="7172" s="11" customFormat="1"/>
    <row r="7173" s="11" customFormat="1"/>
    <row r="7174" s="11" customFormat="1"/>
    <row r="7175" s="11" customFormat="1"/>
    <row r="7176" s="11" customFormat="1"/>
    <row r="7177" s="11" customFormat="1"/>
    <row r="7178" s="11" customFormat="1"/>
    <row r="7179" s="11" customFormat="1"/>
    <row r="7180" s="11" customFormat="1"/>
    <row r="7181" s="11" customFormat="1"/>
    <row r="7182" s="11" customFormat="1"/>
    <row r="7183" s="11" customFormat="1"/>
    <row r="7184" s="11" customFormat="1"/>
    <row r="7185" s="11" customFormat="1"/>
    <row r="7186" s="11" customFormat="1"/>
    <row r="7187" s="11" customFormat="1"/>
    <row r="7188" s="11" customFormat="1"/>
    <row r="7189" s="11" customFormat="1"/>
    <row r="7190" s="11" customFormat="1"/>
    <row r="7191" s="11" customFormat="1"/>
    <row r="7192" s="11" customFormat="1"/>
    <row r="7193" s="11" customFormat="1"/>
    <row r="7194" s="11" customFormat="1"/>
    <row r="7195" s="11" customFormat="1"/>
    <row r="7196" s="11" customFormat="1"/>
    <row r="7197" s="11" customFormat="1"/>
    <row r="7198" s="11" customFormat="1"/>
    <row r="7199" s="11" customFormat="1"/>
    <row r="7200" s="11" customFormat="1"/>
    <row r="7201" s="11" customFormat="1"/>
    <row r="7202" s="11" customFormat="1"/>
    <row r="7203" s="11" customFormat="1"/>
    <row r="7204" s="11" customFormat="1"/>
    <row r="7205" s="11" customFormat="1"/>
    <row r="7206" s="11" customFormat="1"/>
    <row r="7207" s="11" customFormat="1"/>
    <row r="7208" s="11" customFormat="1"/>
    <row r="7209" s="11" customFormat="1"/>
    <row r="7210" s="11" customFormat="1"/>
    <row r="7211" s="11" customFormat="1"/>
    <row r="7212" s="11" customFormat="1"/>
    <row r="7213" s="11" customFormat="1"/>
    <row r="7214" s="11" customFormat="1"/>
    <row r="7215" s="11" customFormat="1"/>
    <row r="7216" s="11" customFormat="1"/>
    <row r="7217" s="11" customFormat="1"/>
    <row r="7218" s="11" customFormat="1"/>
    <row r="7219" s="11" customFormat="1"/>
    <row r="7220" s="11" customFormat="1"/>
    <row r="7221" s="11" customFormat="1"/>
    <row r="7222" s="11" customFormat="1"/>
    <row r="7223" s="11" customFormat="1"/>
    <row r="7224" s="11" customFormat="1"/>
    <row r="7225" s="11" customFormat="1"/>
    <row r="7226" s="11" customFormat="1"/>
    <row r="7227" s="11" customFormat="1"/>
    <row r="7228" s="11" customFormat="1"/>
    <row r="7229" s="11" customFormat="1"/>
    <row r="7230" s="11" customFormat="1"/>
    <row r="7231" s="11" customFormat="1"/>
    <row r="7232" s="11" customFormat="1"/>
    <row r="7233" s="11" customFormat="1"/>
    <row r="7234" s="11" customFormat="1"/>
    <row r="7235" s="11" customFormat="1"/>
    <row r="7236" s="11" customFormat="1"/>
    <row r="7237" s="11" customFormat="1"/>
    <row r="7238" s="11" customFormat="1"/>
    <row r="7239" s="11" customFormat="1"/>
    <row r="7240" s="11" customFormat="1"/>
    <row r="7241" s="11" customFormat="1"/>
    <row r="7242" s="11" customFormat="1"/>
    <row r="7243" s="11" customFormat="1"/>
    <row r="7244" s="11" customFormat="1"/>
    <row r="7245" s="11" customFormat="1"/>
    <row r="7246" s="11" customFormat="1"/>
    <row r="7247" s="11" customFormat="1"/>
    <row r="7248" s="11" customFormat="1"/>
    <row r="7249" s="11" customFormat="1"/>
    <row r="7250" s="11" customFormat="1"/>
    <row r="7251" s="11" customFormat="1"/>
    <row r="7252" s="11" customFormat="1"/>
    <row r="7253" s="11" customFormat="1"/>
    <row r="7254" s="11" customFormat="1"/>
    <row r="7255" s="11" customFormat="1"/>
    <row r="7256" s="11" customFormat="1"/>
    <row r="7257" s="11" customFormat="1"/>
    <row r="7258" s="11" customFormat="1"/>
    <row r="7259" s="11" customFormat="1"/>
    <row r="7260" s="11" customFormat="1"/>
    <row r="7261" s="11" customFormat="1"/>
    <row r="7262" s="11" customFormat="1"/>
    <row r="7263" s="11" customFormat="1"/>
    <row r="7264" s="11" customFormat="1"/>
    <row r="7265" s="11" customFormat="1"/>
    <row r="7266" s="11" customFormat="1"/>
    <row r="7267" s="11" customFormat="1"/>
    <row r="7268" s="11" customFormat="1"/>
    <row r="7269" s="11" customFormat="1"/>
    <row r="7270" s="11" customFormat="1"/>
    <row r="7271" s="11" customFormat="1"/>
    <row r="7272" s="11" customFormat="1"/>
    <row r="7273" s="11" customFormat="1"/>
    <row r="7274" s="11" customFormat="1"/>
    <row r="7275" s="11" customFormat="1"/>
    <row r="7276" s="11" customFormat="1"/>
    <row r="7277" s="11" customFormat="1"/>
    <row r="7278" s="11" customFormat="1"/>
    <row r="7279" s="11" customFormat="1"/>
    <row r="7280" s="11" customFormat="1"/>
    <row r="7281" s="11" customFormat="1"/>
    <row r="7282" s="11" customFormat="1"/>
    <row r="7283" s="11" customFormat="1"/>
    <row r="7284" s="11" customFormat="1"/>
    <row r="7285" s="11" customFormat="1"/>
    <row r="7286" s="11" customFormat="1"/>
    <row r="7287" s="11" customFormat="1"/>
    <row r="7288" s="11" customFormat="1"/>
    <row r="7289" s="11" customFormat="1"/>
    <row r="7290" s="11" customFormat="1"/>
    <row r="7291" s="11" customFormat="1"/>
    <row r="7292" s="11" customFormat="1"/>
    <row r="7293" s="11" customFormat="1"/>
    <row r="7294" s="11" customFormat="1"/>
    <row r="7295" s="11" customFormat="1"/>
    <row r="7296" s="11" customFormat="1"/>
    <row r="7297" s="11" customFormat="1"/>
    <row r="7298" s="11" customFormat="1"/>
    <row r="7299" s="11" customFormat="1"/>
    <row r="7300" s="11" customFormat="1"/>
    <row r="7301" s="11" customFormat="1"/>
    <row r="7302" s="11" customFormat="1"/>
    <row r="7303" s="11" customFormat="1"/>
    <row r="7304" s="11" customFormat="1"/>
    <row r="7305" s="11" customFormat="1"/>
    <row r="7306" s="11" customFormat="1"/>
    <row r="7307" s="11" customFormat="1"/>
    <row r="7308" s="11" customFormat="1"/>
    <row r="7309" s="11" customFormat="1"/>
    <row r="7310" s="11" customFormat="1"/>
    <row r="7311" s="11" customFormat="1"/>
    <row r="7312" s="11" customFormat="1"/>
    <row r="7313" s="11" customFormat="1"/>
    <row r="7314" s="11" customFormat="1"/>
    <row r="7315" s="11" customFormat="1"/>
    <row r="7316" s="11" customFormat="1"/>
    <row r="7317" s="11" customFormat="1"/>
    <row r="7318" s="11" customFormat="1"/>
    <row r="7319" s="11" customFormat="1"/>
    <row r="7320" s="11" customFormat="1"/>
    <row r="7321" s="11" customFormat="1"/>
    <row r="7322" s="11" customFormat="1"/>
    <row r="7323" s="11" customFormat="1"/>
    <row r="7324" s="11" customFormat="1"/>
    <row r="7325" s="11" customFormat="1"/>
    <row r="7326" s="11" customFormat="1"/>
    <row r="7327" s="11" customFormat="1"/>
    <row r="7328" s="11" customFormat="1"/>
    <row r="7329" s="11" customFormat="1"/>
    <row r="7330" s="11" customFormat="1"/>
    <row r="7331" s="11" customFormat="1"/>
    <row r="7332" s="11" customFormat="1"/>
    <row r="7333" s="11" customFormat="1"/>
    <row r="7334" s="11" customFormat="1"/>
    <row r="7335" s="11" customFormat="1"/>
    <row r="7336" s="11" customFormat="1"/>
    <row r="7337" s="11" customFormat="1"/>
    <row r="7338" s="11" customFormat="1"/>
    <row r="7339" s="11" customFormat="1"/>
    <row r="7340" s="11" customFormat="1"/>
    <row r="7341" s="11" customFormat="1"/>
    <row r="7342" s="11" customFormat="1"/>
    <row r="7343" s="11" customFormat="1"/>
    <row r="7344" s="11" customFormat="1"/>
    <row r="7345" s="11" customFormat="1"/>
    <row r="7346" s="11" customFormat="1"/>
    <row r="7347" s="11" customFormat="1"/>
    <row r="7348" s="11" customFormat="1"/>
    <row r="7349" s="11" customFormat="1"/>
    <row r="7350" s="11" customFormat="1"/>
    <row r="7351" s="11" customFormat="1"/>
    <row r="7352" s="11" customFormat="1"/>
    <row r="7353" s="11" customFormat="1"/>
    <row r="7354" s="11" customFormat="1"/>
    <row r="7355" s="11" customFormat="1"/>
    <row r="7356" s="11" customFormat="1"/>
    <row r="7357" s="11" customFormat="1"/>
    <row r="7358" s="11" customFormat="1"/>
    <row r="7359" s="11" customFormat="1"/>
    <row r="7360" s="11" customFormat="1"/>
    <row r="7361" s="11" customFormat="1"/>
    <row r="7362" s="11" customFormat="1"/>
    <row r="7363" s="11" customFormat="1"/>
    <row r="7364" s="11" customFormat="1"/>
    <row r="7365" s="11" customFormat="1"/>
    <row r="7366" s="11" customFormat="1"/>
    <row r="7367" s="11" customFormat="1"/>
    <row r="7368" s="11" customFormat="1"/>
    <row r="7369" s="11" customFormat="1"/>
    <row r="7370" s="11" customFormat="1"/>
    <row r="7371" s="11" customFormat="1"/>
    <row r="7372" s="11" customFormat="1"/>
    <row r="7373" s="11" customFormat="1"/>
    <row r="7374" s="11" customFormat="1"/>
    <row r="7375" s="11" customFormat="1"/>
    <row r="7376" s="11" customFormat="1"/>
    <row r="7377" s="11" customFormat="1"/>
    <row r="7378" s="11" customFormat="1"/>
    <row r="7379" s="11" customFormat="1"/>
    <row r="7380" s="11" customFormat="1"/>
    <row r="7381" s="11" customFormat="1"/>
    <row r="7382" s="11" customFormat="1"/>
    <row r="7383" s="11" customFormat="1"/>
    <row r="7384" s="11" customFormat="1"/>
    <row r="7385" s="11" customFormat="1"/>
    <row r="7386" s="11" customFormat="1"/>
    <row r="7387" s="11" customFormat="1"/>
    <row r="7388" s="11" customFormat="1"/>
    <row r="7389" s="11" customFormat="1"/>
    <row r="7390" s="11" customFormat="1"/>
    <row r="7391" s="11" customFormat="1"/>
    <row r="7392" s="11" customFormat="1"/>
    <row r="7393" s="11" customFormat="1"/>
    <row r="7394" s="11" customFormat="1"/>
    <row r="7395" s="11" customFormat="1"/>
    <row r="7396" s="11" customFormat="1"/>
    <row r="7397" s="11" customFormat="1"/>
    <row r="7398" s="11" customFormat="1"/>
    <row r="7399" s="11" customFormat="1"/>
    <row r="7400" s="11" customFormat="1"/>
    <row r="7401" s="11" customFormat="1"/>
    <row r="7402" s="11" customFormat="1"/>
    <row r="7403" s="11" customFormat="1"/>
    <row r="7404" s="11" customFormat="1"/>
    <row r="7405" s="11" customFormat="1"/>
    <row r="7406" s="11" customFormat="1"/>
    <row r="7407" s="11" customFormat="1"/>
    <row r="7408" s="11" customFormat="1"/>
    <row r="7409" s="11" customFormat="1"/>
    <row r="7410" s="11" customFormat="1"/>
    <row r="7411" s="11" customFormat="1"/>
    <row r="7412" s="11" customFormat="1"/>
    <row r="7413" s="11" customFormat="1"/>
    <row r="7414" s="11" customFormat="1"/>
    <row r="7415" s="11" customFormat="1"/>
    <row r="7416" s="11" customFormat="1"/>
    <row r="7417" s="11" customFormat="1"/>
    <row r="7418" s="11" customFormat="1"/>
    <row r="7419" s="11" customFormat="1"/>
    <row r="7420" s="11" customFormat="1"/>
    <row r="7421" s="11" customFormat="1"/>
    <row r="7422" s="11" customFormat="1"/>
    <row r="7423" s="11" customFormat="1"/>
    <row r="7424" s="11" customFormat="1"/>
    <row r="7425" s="11" customFormat="1"/>
    <row r="7426" s="11" customFormat="1"/>
    <row r="7427" s="11" customFormat="1"/>
    <row r="7428" s="11" customFormat="1"/>
    <row r="7429" s="11" customFormat="1"/>
    <row r="7430" s="11" customFormat="1"/>
    <row r="7431" s="11" customFormat="1"/>
    <row r="7432" s="11" customFormat="1"/>
    <row r="7433" s="11" customFormat="1"/>
    <row r="7434" s="11" customFormat="1"/>
    <row r="7435" s="11" customFormat="1"/>
    <row r="7436" s="11" customFormat="1"/>
    <row r="7437" s="11" customFormat="1"/>
    <row r="7438" s="11" customFormat="1"/>
    <row r="7439" s="11" customFormat="1"/>
    <row r="7440" s="11" customFormat="1"/>
    <row r="7441" s="11" customFormat="1"/>
    <row r="7442" s="11" customFormat="1"/>
    <row r="7443" s="11" customFormat="1"/>
    <row r="7444" s="11" customFormat="1"/>
    <row r="7445" s="11" customFormat="1"/>
    <row r="7446" s="11" customFormat="1"/>
    <row r="7447" s="11" customFormat="1"/>
    <row r="7448" s="11" customFormat="1"/>
    <row r="7449" s="11" customFormat="1"/>
    <row r="7450" s="11" customFormat="1"/>
    <row r="7451" s="11" customFormat="1"/>
    <row r="7452" s="11" customFormat="1"/>
    <row r="7453" s="11" customFormat="1"/>
    <row r="7454" s="11" customFormat="1"/>
    <row r="7455" s="11" customFormat="1"/>
    <row r="7456" s="11" customFormat="1"/>
    <row r="7457" s="11" customFormat="1"/>
    <row r="7458" s="11" customFormat="1"/>
    <row r="7459" s="11" customFormat="1"/>
    <row r="7460" s="11" customFormat="1"/>
    <row r="7461" s="11" customFormat="1"/>
    <row r="7462" s="11" customFormat="1"/>
    <row r="7463" s="11" customFormat="1"/>
    <row r="7464" s="11" customFormat="1"/>
    <row r="7465" s="11" customFormat="1"/>
    <row r="7466" s="11" customFormat="1"/>
    <row r="7467" s="11" customFormat="1"/>
    <row r="7468" s="11" customFormat="1"/>
    <row r="7469" s="11" customFormat="1"/>
    <row r="7470" s="11" customFormat="1"/>
    <row r="7471" s="11" customFormat="1"/>
    <row r="7472" s="11" customFormat="1"/>
    <row r="7473" s="11" customFormat="1"/>
    <row r="7474" s="11" customFormat="1"/>
    <row r="7475" s="11" customFormat="1"/>
    <row r="7476" s="11" customFormat="1"/>
    <row r="7477" s="11" customFormat="1"/>
    <row r="7478" s="11" customFormat="1"/>
    <row r="7479" s="11" customFormat="1"/>
    <row r="7480" s="11" customFormat="1"/>
    <row r="7481" s="11" customFormat="1"/>
    <row r="7482" s="11" customFormat="1"/>
    <row r="7483" s="11" customFormat="1"/>
    <row r="7484" s="11" customFormat="1"/>
    <row r="7485" s="11" customFormat="1"/>
    <row r="7486" s="11" customFormat="1"/>
    <row r="7487" s="11" customFormat="1"/>
    <row r="7488" s="11" customFormat="1"/>
    <row r="7489" s="11" customFormat="1"/>
    <row r="7490" s="11" customFormat="1"/>
    <row r="7491" s="11" customFormat="1"/>
    <row r="7492" s="11" customFormat="1"/>
    <row r="7493" s="11" customFormat="1"/>
    <row r="7494" s="11" customFormat="1"/>
    <row r="7495" s="11" customFormat="1"/>
    <row r="7496" s="11" customFormat="1"/>
    <row r="7497" s="11" customFormat="1"/>
    <row r="7498" s="11" customFormat="1"/>
    <row r="7499" s="11" customFormat="1"/>
    <row r="7500" s="11" customFormat="1"/>
    <row r="7501" s="11" customFormat="1"/>
    <row r="7502" s="11" customFormat="1"/>
    <row r="7503" s="11" customFormat="1"/>
    <row r="7504" s="11" customFormat="1"/>
    <row r="7505" s="11" customFormat="1"/>
    <row r="7506" s="11" customFormat="1"/>
    <row r="7507" s="11" customFormat="1"/>
    <row r="7508" s="11" customFormat="1"/>
    <row r="7509" s="11" customFormat="1"/>
    <row r="7510" s="11" customFormat="1"/>
    <row r="7511" s="11" customFormat="1"/>
    <row r="7512" s="11" customFormat="1"/>
    <row r="7513" s="11" customFormat="1"/>
    <row r="7514" s="11" customFormat="1"/>
    <row r="7515" s="11" customFormat="1"/>
    <row r="7516" s="11" customFormat="1"/>
    <row r="7517" s="11" customFormat="1"/>
    <row r="7518" s="11" customFormat="1"/>
    <row r="7519" s="11" customFormat="1"/>
    <row r="7520" s="11" customFormat="1"/>
    <row r="7521" s="11" customFormat="1"/>
    <row r="7522" s="11" customFormat="1"/>
    <row r="7523" s="11" customFormat="1"/>
    <row r="7524" s="11" customFormat="1"/>
    <row r="7525" s="11" customFormat="1"/>
    <row r="7526" s="11" customFormat="1"/>
    <row r="7527" s="11" customFormat="1"/>
    <row r="7528" s="11" customFormat="1"/>
    <row r="7529" s="11" customFormat="1"/>
    <row r="7530" s="11" customFormat="1"/>
    <row r="7531" s="11" customFormat="1"/>
    <row r="7532" s="11" customFormat="1"/>
    <row r="7533" s="11" customFormat="1"/>
    <row r="7534" s="11" customFormat="1"/>
    <row r="7535" s="11" customFormat="1"/>
    <row r="7536" s="11" customFormat="1"/>
    <row r="7537" s="11" customFormat="1"/>
    <row r="7538" s="11" customFormat="1"/>
    <row r="7539" s="11" customFormat="1"/>
    <row r="7540" s="11" customFormat="1"/>
    <row r="7541" s="11" customFormat="1"/>
    <row r="7542" s="11" customFormat="1"/>
    <row r="7543" s="11" customFormat="1"/>
    <row r="7544" s="11" customFormat="1"/>
    <row r="7545" s="11" customFormat="1"/>
    <row r="7546" s="11" customFormat="1"/>
    <row r="7547" s="11" customFormat="1"/>
    <row r="7548" s="11" customFormat="1"/>
    <row r="7549" s="11" customFormat="1"/>
    <row r="7550" s="11" customFormat="1"/>
    <row r="7551" s="11" customFormat="1"/>
    <row r="7552" s="11" customFormat="1"/>
    <row r="7553" s="11" customFormat="1"/>
    <row r="7554" s="11" customFormat="1"/>
    <row r="7555" s="11" customFormat="1"/>
    <row r="7556" s="11" customFormat="1"/>
    <row r="7557" s="11" customFormat="1"/>
    <row r="7558" s="11" customFormat="1"/>
    <row r="7559" s="11" customFormat="1"/>
    <row r="7560" s="11" customFormat="1"/>
    <row r="7561" s="11" customFormat="1"/>
    <row r="7562" s="11" customFormat="1"/>
    <row r="7563" s="11" customFormat="1"/>
    <row r="7564" s="11" customFormat="1"/>
    <row r="7565" s="11" customFormat="1"/>
    <row r="7566" s="11" customFormat="1"/>
    <row r="7567" s="11" customFormat="1"/>
    <row r="7568" s="11" customFormat="1"/>
    <row r="7569" s="11" customFormat="1"/>
    <row r="7570" s="11" customFormat="1"/>
    <row r="7571" s="11" customFormat="1"/>
    <row r="7572" s="11" customFormat="1"/>
    <row r="7573" s="11" customFormat="1"/>
    <row r="7574" s="11" customFormat="1"/>
    <row r="7575" s="11" customFormat="1"/>
    <row r="7576" s="11" customFormat="1"/>
    <row r="7577" s="11" customFormat="1"/>
    <row r="7578" s="11" customFormat="1"/>
    <row r="7579" s="11" customFormat="1"/>
    <row r="7580" s="11" customFormat="1"/>
    <row r="7581" s="11" customFormat="1"/>
    <row r="7582" s="11" customFormat="1"/>
    <row r="7583" s="11" customFormat="1"/>
    <row r="7584" s="11" customFormat="1"/>
    <row r="7585" s="11" customFormat="1"/>
    <row r="7586" s="11" customFormat="1"/>
    <row r="7587" s="11" customFormat="1"/>
    <row r="7588" s="11" customFormat="1"/>
    <row r="7589" s="11" customFormat="1"/>
    <row r="7590" s="11" customFormat="1"/>
    <row r="7591" s="11" customFormat="1"/>
    <row r="7592" s="11" customFormat="1"/>
    <row r="7593" s="11" customFormat="1"/>
    <row r="7594" s="11" customFormat="1"/>
    <row r="7595" s="11" customFormat="1"/>
    <row r="7596" s="11" customFormat="1"/>
    <row r="7597" s="11" customFormat="1"/>
    <row r="7598" s="11" customFormat="1"/>
    <row r="7599" s="11" customFormat="1"/>
    <row r="7600" s="11" customFormat="1"/>
    <row r="7601" s="11" customFormat="1"/>
    <row r="7602" s="11" customFormat="1"/>
    <row r="7603" s="11" customFormat="1"/>
    <row r="7604" s="11" customFormat="1"/>
    <row r="7605" s="11" customFormat="1"/>
    <row r="7606" s="11" customFormat="1"/>
    <row r="7607" s="11" customFormat="1"/>
    <row r="7608" s="11" customFormat="1"/>
    <row r="7609" s="11" customFormat="1"/>
    <row r="7610" s="11" customFormat="1"/>
    <row r="7611" s="11" customFormat="1"/>
    <row r="7612" s="11" customFormat="1"/>
    <row r="7613" s="11" customFormat="1"/>
    <row r="7614" s="11" customFormat="1"/>
    <row r="7615" s="11" customFormat="1"/>
    <row r="7616" s="11" customFormat="1"/>
    <row r="7617" s="11" customFormat="1"/>
    <row r="7618" s="11" customFormat="1"/>
    <row r="7619" s="11" customFormat="1"/>
    <row r="7620" s="11" customFormat="1"/>
    <row r="7621" s="11" customFormat="1"/>
    <row r="7622" s="11" customFormat="1"/>
    <row r="7623" s="11" customFormat="1"/>
    <row r="7624" s="11" customFormat="1"/>
    <row r="7625" s="11" customFormat="1"/>
    <row r="7626" s="11" customFormat="1"/>
    <row r="7627" s="11" customFormat="1"/>
    <row r="7628" s="11" customFormat="1"/>
    <row r="7629" s="11" customFormat="1"/>
    <row r="7630" s="11" customFormat="1"/>
    <row r="7631" s="11" customFormat="1"/>
    <row r="7632" s="11" customFormat="1"/>
    <row r="7633" s="11" customFormat="1"/>
    <row r="7634" s="11" customFormat="1"/>
    <row r="7635" s="11" customFormat="1"/>
    <row r="7636" s="11" customFormat="1"/>
    <row r="7637" s="11" customFormat="1"/>
    <row r="7638" s="11" customFormat="1"/>
    <row r="7639" s="11" customFormat="1"/>
    <row r="7640" s="11" customFormat="1"/>
    <row r="7641" s="11" customFormat="1"/>
    <row r="7642" s="11" customFormat="1"/>
    <row r="7643" s="11" customFormat="1"/>
    <row r="7644" s="11" customFormat="1"/>
    <row r="7645" s="11" customFormat="1"/>
    <row r="7646" s="11" customFormat="1"/>
    <row r="7647" s="11" customFormat="1"/>
    <row r="7648" s="11" customFormat="1"/>
    <row r="7649" s="11" customFormat="1"/>
    <row r="7650" s="11" customFormat="1"/>
    <row r="7651" s="11" customFormat="1"/>
    <row r="7652" s="11" customFormat="1"/>
    <row r="7653" s="11" customFormat="1"/>
    <row r="7654" s="11" customFormat="1"/>
    <row r="7655" s="11" customFormat="1"/>
    <row r="7656" s="11" customFormat="1"/>
    <row r="7657" s="11" customFormat="1"/>
    <row r="7658" s="11" customFormat="1"/>
    <row r="7659" s="11" customFormat="1"/>
    <row r="7660" s="11" customFormat="1"/>
    <row r="7661" s="11" customFormat="1"/>
    <row r="7662" s="11" customFormat="1"/>
    <row r="7663" s="11" customFormat="1"/>
    <row r="7664" s="11" customFormat="1"/>
    <row r="7665" s="11" customFormat="1"/>
    <row r="7666" s="11" customFormat="1"/>
    <row r="7667" s="11" customFormat="1"/>
    <row r="7668" s="11" customFormat="1"/>
    <row r="7669" s="11" customFormat="1"/>
    <row r="7670" s="11" customFormat="1"/>
    <row r="7671" s="11" customFormat="1"/>
    <row r="7672" s="11" customFormat="1"/>
    <row r="7673" s="11" customFormat="1"/>
    <row r="7674" s="11" customFormat="1"/>
    <row r="7675" s="11" customFormat="1"/>
    <row r="7676" s="11" customFormat="1"/>
    <row r="7677" s="11" customFormat="1"/>
    <row r="7678" s="11" customFormat="1"/>
    <row r="7679" s="11" customFormat="1"/>
    <row r="7680" s="11" customFormat="1"/>
    <row r="7681" s="11" customFormat="1"/>
    <row r="7682" s="11" customFormat="1"/>
    <row r="7683" s="11" customFormat="1"/>
    <row r="7684" s="11" customFormat="1"/>
    <row r="7685" s="11" customFormat="1"/>
    <row r="7686" s="11" customFormat="1"/>
    <row r="7687" s="11" customFormat="1"/>
    <row r="7688" s="11" customFormat="1"/>
    <row r="7689" s="11" customFormat="1"/>
    <row r="7690" s="11" customFormat="1"/>
    <row r="7691" s="11" customFormat="1"/>
    <row r="7692" s="11" customFormat="1"/>
    <row r="7693" s="11" customFormat="1"/>
    <row r="7694" s="11" customFormat="1"/>
    <row r="7695" s="11" customFormat="1"/>
    <row r="7696" s="11" customFormat="1"/>
    <row r="7697" s="11" customFormat="1"/>
    <row r="7698" s="11" customFormat="1"/>
    <row r="7699" s="11" customFormat="1"/>
    <row r="7700" s="11" customFormat="1"/>
    <row r="7701" s="11" customFormat="1"/>
    <row r="7702" s="11" customFormat="1"/>
    <row r="7703" s="11" customFormat="1"/>
    <row r="7704" s="11" customFormat="1"/>
    <row r="7705" s="11" customFormat="1"/>
    <row r="7706" s="11" customFormat="1"/>
    <row r="7707" s="11" customFormat="1"/>
    <row r="7708" s="11" customFormat="1"/>
    <row r="7709" s="11" customFormat="1"/>
    <row r="7710" s="11" customFormat="1"/>
    <row r="7711" s="11" customFormat="1"/>
    <row r="7712" s="11" customFormat="1"/>
    <row r="7713" s="11" customFormat="1"/>
    <row r="7714" s="11" customFormat="1"/>
    <row r="7715" s="11" customFormat="1"/>
    <row r="7716" s="11" customFormat="1"/>
    <row r="7717" s="11" customFormat="1"/>
    <row r="7718" s="11" customFormat="1"/>
    <row r="7719" s="11" customFormat="1"/>
    <row r="7720" s="11" customFormat="1"/>
    <row r="7721" s="11" customFormat="1"/>
    <row r="7722" s="11" customFormat="1"/>
    <row r="7723" s="11" customFormat="1"/>
    <row r="7724" s="11" customFormat="1"/>
    <row r="7725" s="11" customFormat="1"/>
    <row r="7726" s="11" customFormat="1"/>
    <row r="7727" s="11" customFormat="1"/>
    <row r="7728" s="11" customFormat="1"/>
    <row r="7729" s="11" customFormat="1"/>
    <row r="7730" s="11" customFormat="1"/>
    <row r="7731" s="11" customFormat="1"/>
    <row r="7732" s="11" customFormat="1"/>
    <row r="7733" s="11" customFormat="1"/>
    <row r="7734" s="11" customFormat="1"/>
    <row r="7735" s="11" customFormat="1"/>
    <row r="7736" s="11" customFormat="1"/>
    <row r="7737" s="11" customFormat="1"/>
    <row r="7738" s="11" customFormat="1"/>
    <row r="7739" s="11" customFormat="1"/>
    <row r="7740" s="11" customFormat="1"/>
    <row r="7741" s="11" customFormat="1"/>
    <row r="7742" s="11" customFormat="1"/>
    <row r="7743" s="11" customFormat="1"/>
    <row r="7744" s="11" customFormat="1"/>
    <row r="7745" s="11" customFormat="1"/>
    <row r="7746" s="11" customFormat="1"/>
    <row r="7747" s="11" customFormat="1"/>
    <row r="7748" s="11" customFormat="1"/>
    <row r="7749" s="11" customFormat="1"/>
    <row r="7750" s="11" customFormat="1"/>
    <row r="7751" s="11" customFormat="1"/>
    <row r="7752" s="11" customFormat="1"/>
    <row r="7753" s="11" customFormat="1"/>
    <row r="7754" s="11" customFormat="1"/>
    <row r="7755" s="11" customFormat="1"/>
    <row r="7756" s="11" customFormat="1"/>
    <row r="7757" s="11" customFormat="1"/>
    <row r="7758" s="11" customFormat="1"/>
    <row r="7759" s="11" customFormat="1"/>
    <row r="7760" s="11" customFormat="1"/>
    <row r="7761" s="11" customFormat="1"/>
    <row r="7762" s="11" customFormat="1"/>
    <row r="7763" s="11" customFormat="1"/>
    <row r="7764" s="11" customFormat="1"/>
    <row r="7765" s="11" customFormat="1"/>
    <row r="7766" s="11" customFormat="1"/>
    <row r="7767" s="11" customFormat="1"/>
    <row r="7768" s="11" customFormat="1"/>
    <row r="7769" s="11" customFormat="1"/>
    <row r="7770" s="11" customFormat="1"/>
    <row r="7771" s="11" customFormat="1"/>
    <row r="7772" s="11" customFormat="1"/>
    <row r="7773" s="11" customFormat="1"/>
    <row r="7774" s="11" customFormat="1"/>
    <row r="7775" s="11" customFormat="1"/>
    <row r="7776" s="11" customFormat="1"/>
    <row r="7777" s="11" customFormat="1"/>
    <row r="7778" s="11" customFormat="1"/>
    <row r="7779" s="11" customFormat="1"/>
    <row r="7780" s="11" customFormat="1"/>
    <row r="7781" s="11" customFormat="1"/>
    <row r="7782" s="11" customFormat="1"/>
    <row r="7783" s="11" customFormat="1"/>
    <row r="7784" s="11" customFormat="1"/>
    <row r="7785" s="11" customFormat="1"/>
    <row r="7786" s="11" customFormat="1"/>
    <row r="7787" s="11" customFormat="1"/>
    <row r="7788" s="11" customFormat="1"/>
    <row r="7789" s="11" customFormat="1"/>
    <row r="7790" s="11" customFormat="1"/>
    <row r="7791" s="11" customFormat="1"/>
    <row r="7792" s="11" customFormat="1"/>
    <row r="7793" s="11" customFormat="1"/>
    <row r="7794" s="11" customFormat="1"/>
    <row r="7795" s="11" customFormat="1"/>
    <row r="7796" s="11" customFormat="1"/>
    <row r="7797" s="11" customFormat="1"/>
    <row r="7798" s="11" customFormat="1"/>
    <row r="7799" s="11" customFormat="1"/>
    <row r="7800" s="11" customFormat="1"/>
    <row r="7801" s="11" customFormat="1"/>
    <row r="7802" s="11" customFormat="1"/>
    <row r="7803" s="11" customFormat="1"/>
    <row r="7804" s="11" customFormat="1"/>
    <row r="7805" s="11" customFormat="1"/>
    <row r="7806" s="11" customFormat="1"/>
    <row r="7807" s="11" customFormat="1"/>
    <row r="7808" s="11" customFormat="1"/>
    <row r="7809" s="11" customFormat="1"/>
    <row r="7810" s="11" customFormat="1"/>
    <row r="7811" s="11" customFormat="1"/>
    <row r="7812" s="11" customFormat="1"/>
    <row r="7813" s="11" customFormat="1"/>
    <row r="7814" s="11" customFormat="1"/>
    <row r="7815" s="11" customFormat="1"/>
    <row r="7816" s="11" customFormat="1"/>
    <row r="7817" s="11" customFormat="1"/>
    <row r="7818" s="11" customFormat="1"/>
    <row r="7819" s="11" customFormat="1"/>
    <row r="7820" s="11" customFormat="1"/>
    <row r="7821" s="11" customFormat="1"/>
    <row r="7822" s="11" customFormat="1"/>
    <row r="7823" s="11" customFormat="1"/>
    <row r="7824" s="11" customFormat="1"/>
    <row r="7825" s="11" customFormat="1"/>
    <row r="7826" s="11" customFormat="1"/>
    <row r="7827" s="11" customFormat="1"/>
    <row r="7828" s="11" customFormat="1"/>
    <row r="7829" s="11" customFormat="1"/>
    <row r="7830" s="11" customFormat="1"/>
    <row r="7831" s="11" customFormat="1"/>
    <row r="7832" s="11" customFormat="1"/>
    <row r="7833" s="11" customFormat="1"/>
    <row r="7834" s="11" customFormat="1"/>
    <row r="7835" s="11" customFormat="1"/>
    <row r="7836" s="11" customFormat="1"/>
    <row r="7837" s="11" customFormat="1"/>
    <row r="7838" s="11" customFormat="1"/>
    <row r="7839" s="11" customFormat="1"/>
    <row r="7840" s="11" customFormat="1"/>
    <row r="7841" s="11" customFormat="1"/>
    <row r="7842" s="11" customFormat="1"/>
    <row r="7843" s="11" customFormat="1"/>
    <row r="7844" s="11" customFormat="1"/>
    <row r="7845" s="11" customFormat="1"/>
    <row r="7846" s="11" customFormat="1"/>
    <row r="7847" s="11" customFormat="1"/>
    <row r="7848" s="11" customFormat="1"/>
    <row r="7849" s="11" customFormat="1"/>
    <row r="7850" s="11" customFormat="1"/>
    <row r="7851" s="11" customFormat="1"/>
    <row r="7852" s="11" customFormat="1"/>
    <row r="7853" s="11" customFormat="1"/>
    <row r="7854" s="11" customFormat="1"/>
    <row r="7855" s="11" customFormat="1"/>
    <row r="7856" s="11" customFormat="1"/>
    <row r="7857" s="11" customFormat="1"/>
    <row r="7858" s="11" customFormat="1"/>
    <row r="7859" s="11" customFormat="1"/>
    <row r="7860" s="11" customFormat="1"/>
    <row r="7861" s="11" customFormat="1"/>
    <row r="7862" s="11" customFormat="1"/>
    <row r="7863" s="11" customFormat="1"/>
    <row r="7864" s="11" customFormat="1"/>
    <row r="7865" s="11" customFormat="1"/>
    <row r="7866" s="11" customFormat="1"/>
    <row r="7867" s="11" customFormat="1"/>
    <row r="7868" s="11" customFormat="1"/>
    <row r="7869" s="11" customFormat="1"/>
    <row r="7870" s="11" customFormat="1"/>
    <row r="7871" s="11" customFormat="1"/>
    <row r="7872" s="11" customFormat="1"/>
    <row r="7873" s="11" customFormat="1"/>
    <row r="7874" s="11" customFormat="1"/>
    <row r="7875" s="11" customFormat="1"/>
    <row r="7876" s="11" customFormat="1"/>
    <row r="7877" s="11" customFormat="1"/>
    <row r="7878" s="11" customFormat="1"/>
    <row r="7879" s="11" customFormat="1"/>
    <row r="7880" s="11" customFormat="1"/>
    <row r="7881" s="11" customFormat="1"/>
    <row r="7882" s="11" customFormat="1"/>
    <row r="7883" s="11" customFormat="1"/>
    <row r="7884" s="11" customFormat="1"/>
    <row r="7885" s="11" customFormat="1"/>
    <row r="7886" s="11" customFormat="1"/>
    <row r="7887" s="11" customFormat="1"/>
    <row r="7888" s="11" customFormat="1"/>
    <row r="7889" s="11" customFormat="1"/>
    <row r="7890" s="11" customFormat="1"/>
    <row r="7891" s="11" customFormat="1"/>
    <row r="7892" s="11" customFormat="1"/>
    <row r="7893" s="11" customFormat="1"/>
    <row r="7894" s="11" customFormat="1"/>
    <row r="7895" s="11" customFormat="1"/>
    <row r="7896" s="11" customFormat="1"/>
    <row r="7897" s="11" customFormat="1"/>
    <row r="7898" s="11" customFormat="1"/>
    <row r="7899" s="11" customFormat="1"/>
    <row r="7900" s="11" customFormat="1"/>
    <row r="7901" s="11" customFormat="1"/>
    <row r="7902" s="11" customFormat="1"/>
    <row r="7903" s="11" customFormat="1"/>
    <row r="7904" s="11" customFormat="1"/>
    <row r="7905" s="11" customFormat="1"/>
    <row r="7906" s="11" customFormat="1"/>
    <row r="7907" s="11" customFormat="1"/>
    <row r="7908" s="11" customFormat="1"/>
    <row r="7909" s="11" customFormat="1"/>
    <row r="7910" s="11" customFormat="1"/>
    <row r="7911" s="11" customFormat="1"/>
    <row r="7912" s="11" customFormat="1"/>
    <row r="7913" s="11" customFormat="1"/>
    <row r="7914" s="11" customFormat="1"/>
    <row r="7915" s="11" customFormat="1"/>
    <row r="7916" s="11" customFormat="1"/>
    <row r="7917" s="11" customFormat="1"/>
    <row r="7918" s="11" customFormat="1"/>
    <row r="7919" s="11" customFormat="1"/>
    <row r="7920" s="11" customFormat="1"/>
    <row r="7921" s="11" customFormat="1"/>
    <row r="7922" s="11" customFormat="1"/>
    <row r="7923" s="11" customFormat="1"/>
    <row r="7924" s="11" customFormat="1"/>
    <row r="7925" s="11" customFormat="1"/>
    <row r="7926" s="11" customFormat="1"/>
    <row r="7927" s="11" customFormat="1"/>
    <row r="7928" s="11" customFormat="1"/>
    <row r="7929" s="11" customFormat="1"/>
    <row r="7930" s="11" customFormat="1"/>
    <row r="7931" s="11" customFormat="1"/>
    <row r="7932" s="11" customFormat="1"/>
    <row r="7933" s="11" customFormat="1"/>
    <row r="7934" s="11" customFormat="1"/>
    <row r="7935" s="11" customFormat="1"/>
    <row r="7936" s="11" customFormat="1"/>
    <row r="7937" s="11" customFormat="1"/>
    <row r="7938" s="11" customFormat="1"/>
    <row r="7939" s="11" customFormat="1"/>
    <row r="7940" s="11" customFormat="1"/>
    <row r="7941" s="11" customFormat="1"/>
    <row r="7942" s="11" customFormat="1"/>
    <row r="7943" s="11" customFormat="1"/>
    <row r="7944" s="11" customFormat="1"/>
    <row r="7945" s="11" customFormat="1"/>
    <row r="7946" s="11" customFormat="1"/>
    <row r="7947" s="11" customFormat="1"/>
    <row r="7948" s="11" customFormat="1"/>
    <row r="7949" s="11" customFormat="1"/>
    <row r="7950" s="11" customFormat="1"/>
    <row r="7951" s="11" customFormat="1"/>
    <row r="7952" s="11" customFormat="1"/>
    <row r="7953" s="11" customFormat="1"/>
    <row r="7954" s="11" customFormat="1"/>
    <row r="7955" s="11" customFormat="1"/>
    <row r="7956" s="11" customFormat="1"/>
    <row r="7957" s="11" customFormat="1"/>
    <row r="7958" s="11" customFormat="1"/>
    <row r="7959" s="11" customFormat="1"/>
    <row r="7960" s="11" customFormat="1"/>
    <row r="7961" s="11" customFormat="1"/>
    <row r="7962" s="11" customFormat="1"/>
    <row r="7963" s="11" customFormat="1"/>
    <row r="7964" s="11" customFormat="1"/>
    <row r="7965" s="11" customFormat="1"/>
    <row r="7966" s="11" customFormat="1"/>
    <row r="7967" s="11" customFormat="1"/>
    <row r="7968" s="11" customFormat="1"/>
    <row r="7969" s="11" customFormat="1"/>
    <row r="7970" s="11" customFormat="1"/>
    <row r="7971" s="11" customFormat="1"/>
    <row r="7972" s="11" customFormat="1"/>
    <row r="7973" s="11" customFormat="1"/>
    <row r="7974" s="11" customFormat="1"/>
    <row r="7975" s="11" customFormat="1"/>
    <row r="7976" s="11" customFormat="1"/>
    <row r="7977" s="11" customFormat="1"/>
    <row r="7978" s="11" customFormat="1"/>
    <row r="7979" s="11" customFormat="1"/>
    <row r="7980" s="11" customFormat="1"/>
    <row r="7981" s="11" customFormat="1"/>
    <row r="7982" s="11" customFormat="1"/>
    <row r="7983" s="11" customFormat="1"/>
    <row r="7984" s="11" customFormat="1"/>
    <row r="7985" s="11" customFormat="1"/>
    <row r="7986" s="11" customFormat="1"/>
    <row r="7987" s="11" customFormat="1"/>
    <row r="7988" s="11" customFormat="1"/>
    <row r="7989" s="11" customFormat="1"/>
    <row r="7990" s="11" customFormat="1"/>
    <row r="7991" s="11" customFormat="1"/>
    <row r="7992" s="11" customFormat="1"/>
    <row r="7993" s="11" customFormat="1"/>
    <row r="7994" s="11" customFormat="1"/>
    <row r="7995" s="11" customFormat="1"/>
    <row r="7996" s="11" customFormat="1"/>
    <row r="7997" s="11" customFormat="1"/>
    <row r="7998" s="11" customFormat="1"/>
    <row r="7999" s="11" customFormat="1"/>
    <row r="8000" s="11" customFormat="1"/>
    <row r="8001" s="11" customFormat="1"/>
    <row r="8002" s="11" customFormat="1"/>
    <row r="8003" s="11" customFormat="1"/>
    <row r="8004" s="11" customFormat="1"/>
    <row r="8005" s="11" customFormat="1"/>
    <row r="8006" s="11" customFormat="1"/>
    <row r="8007" s="11" customFormat="1"/>
    <row r="8008" s="11" customFormat="1"/>
    <row r="8009" s="11" customFormat="1"/>
    <row r="8010" s="11" customFormat="1"/>
    <row r="8011" s="11" customFormat="1"/>
    <row r="8012" s="11" customFormat="1"/>
    <row r="8013" s="11" customFormat="1"/>
    <row r="8014" s="11" customFormat="1"/>
    <row r="8015" s="11" customFormat="1"/>
    <row r="8016" s="11" customFormat="1"/>
    <row r="8017" s="11" customFormat="1"/>
    <row r="8018" s="11" customFormat="1"/>
    <row r="8019" s="11" customFormat="1"/>
    <row r="8020" s="11" customFormat="1"/>
    <row r="8021" s="11" customFormat="1"/>
    <row r="8022" s="11" customFormat="1"/>
    <row r="8023" s="11" customFormat="1"/>
    <row r="8024" s="11" customFormat="1"/>
    <row r="8025" s="11" customFormat="1"/>
    <row r="8026" s="11" customFormat="1"/>
    <row r="8027" s="11" customFormat="1"/>
    <row r="8028" s="11" customFormat="1"/>
    <row r="8029" s="11" customFormat="1"/>
    <row r="8030" s="11" customFormat="1"/>
    <row r="8031" s="11" customFormat="1"/>
    <row r="8032" s="11" customFormat="1"/>
    <row r="8033" s="11" customFormat="1"/>
    <row r="8034" s="11" customFormat="1"/>
    <row r="8035" s="11" customFormat="1"/>
    <row r="8036" s="11" customFormat="1"/>
    <row r="8037" s="11" customFormat="1"/>
    <row r="8038" s="11" customFormat="1"/>
    <row r="8039" s="11" customFormat="1"/>
    <row r="8040" s="11" customFormat="1"/>
    <row r="8041" s="11" customFormat="1"/>
    <row r="8042" s="11" customFormat="1"/>
    <row r="8043" s="11" customFormat="1"/>
    <row r="8044" s="11" customFormat="1"/>
    <row r="8045" s="11" customFormat="1"/>
    <row r="8046" s="11" customFormat="1"/>
    <row r="8047" s="11" customFormat="1"/>
    <row r="8048" s="11" customFormat="1"/>
    <row r="8049" s="11" customFormat="1"/>
    <row r="8050" s="11" customFormat="1"/>
    <row r="8051" s="11" customFormat="1"/>
    <row r="8052" s="11" customFormat="1"/>
    <row r="8053" s="11" customFormat="1"/>
    <row r="8054" s="11" customFormat="1"/>
    <row r="8055" s="11" customFormat="1"/>
    <row r="8056" s="11" customFormat="1"/>
    <row r="8057" s="11" customFormat="1"/>
    <row r="8058" s="11" customFormat="1"/>
    <row r="8059" s="11" customFormat="1"/>
    <row r="8060" s="11" customFormat="1"/>
    <row r="8061" s="11" customFormat="1"/>
    <row r="8062" s="11" customFormat="1"/>
    <row r="8063" s="11" customFormat="1"/>
    <row r="8064" s="11" customFormat="1"/>
    <row r="8065" s="11" customFormat="1"/>
    <row r="8066" s="11" customFormat="1"/>
    <row r="8067" s="11" customFormat="1"/>
    <row r="8068" s="11" customFormat="1"/>
    <row r="8069" s="11" customFormat="1"/>
    <row r="8070" s="11" customFormat="1"/>
    <row r="8071" s="11" customFormat="1"/>
    <row r="8072" s="11" customFormat="1"/>
    <row r="8073" s="11" customFormat="1"/>
    <row r="8074" s="11" customFormat="1"/>
    <row r="8075" s="11" customFormat="1"/>
    <row r="8076" s="11" customFormat="1"/>
    <row r="8077" s="11" customFormat="1"/>
    <row r="8078" s="11" customFormat="1"/>
    <row r="8079" s="11" customFormat="1"/>
    <row r="8080" s="11" customFormat="1"/>
    <row r="8081" s="11" customFormat="1"/>
    <row r="8082" s="11" customFormat="1"/>
    <row r="8083" s="11" customFormat="1"/>
    <row r="8084" s="11" customFormat="1"/>
    <row r="8085" s="11" customFormat="1"/>
    <row r="8086" s="11" customFormat="1"/>
    <row r="8087" s="11" customFormat="1"/>
    <row r="8088" s="11" customFormat="1"/>
    <row r="8089" s="11" customFormat="1"/>
    <row r="8090" s="11" customFormat="1"/>
    <row r="8091" s="11" customFormat="1"/>
    <row r="8092" s="11" customFormat="1"/>
    <row r="8093" s="11" customFormat="1"/>
    <row r="8094" s="11" customFormat="1"/>
    <row r="8095" s="11" customFormat="1"/>
    <row r="8096" s="11" customFormat="1"/>
    <row r="8097" s="11" customFormat="1"/>
    <row r="8098" s="11" customFormat="1"/>
    <row r="8099" s="11" customFormat="1"/>
    <row r="8100" s="11" customFormat="1"/>
    <row r="8101" s="11" customFormat="1"/>
    <row r="8102" s="11" customFormat="1"/>
    <row r="8103" s="11" customFormat="1"/>
    <row r="8104" s="11" customFormat="1"/>
    <row r="8105" s="11" customFormat="1"/>
    <row r="8106" s="11" customFormat="1"/>
    <row r="8107" s="11" customFormat="1"/>
    <row r="8108" s="11" customFormat="1"/>
    <row r="8109" s="11" customFormat="1"/>
    <row r="8110" s="11" customFormat="1"/>
    <row r="8111" s="11" customFormat="1"/>
    <row r="8112" s="11" customFormat="1"/>
    <row r="8113" s="11" customFormat="1"/>
    <row r="8114" s="11" customFormat="1"/>
    <row r="8115" s="11" customFormat="1"/>
    <row r="8116" s="11" customFormat="1"/>
    <row r="8117" s="11" customFormat="1"/>
    <row r="8118" s="11" customFormat="1"/>
    <row r="8119" s="11" customFormat="1"/>
    <row r="8120" s="11" customFormat="1"/>
    <row r="8121" s="11" customFormat="1"/>
    <row r="8122" s="11" customFormat="1"/>
    <row r="8123" s="11" customFormat="1"/>
    <row r="8124" s="11" customFormat="1"/>
    <row r="8125" s="11" customFormat="1"/>
    <row r="8126" s="11" customFormat="1"/>
    <row r="8127" s="11" customFormat="1"/>
    <row r="8128" s="11" customFormat="1"/>
    <row r="8129" s="11" customFormat="1"/>
    <row r="8130" s="11" customFormat="1"/>
    <row r="8131" s="11" customFormat="1"/>
    <row r="8132" s="11" customFormat="1"/>
    <row r="8133" s="11" customFormat="1"/>
    <row r="8134" s="11" customFormat="1"/>
    <row r="8135" s="11" customFormat="1"/>
    <row r="8136" s="11" customFormat="1"/>
    <row r="8137" s="11" customFormat="1"/>
    <row r="8138" s="11" customFormat="1"/>
    <row r="8139" s="11" customFormat="1"/>
    <row r="8140" s="11" customFormat="1"/>
    <row r="8141" s="11" customFormat="1"/>
    <row r="8142" s="11" customFormat="1"/>
    <row r="8143" s="11" customFormat="1"/>
    <row r="8144" s="11" customFormat="1"/>
    <row r="8145" s="11" customFormat="1"/>
    <row r="8146" s="11" customFormat="1"/>
    <row r="8147" s="11" customFormat="1"/>
    <row r="8148" s="11" customFormat="1"/>
    <row r="8149" s="11" customFormat="1"/>
    <row r="8150" s="11" customFormat="1"/>
    <row r="8151" s="11" customFormat="1"/>
    <row r="8152" s="11" customFormat="1"/>
    <row r="8153" s="11" customFormat="1"/>
    <row r="8154" s="11" customFormat="1"/>
    <row r="8155" s="11" customFormat="1"/>
    <row r="8156" s="11" customFormat="1"/>
    <row r="8157" s="11" customFormat="1"/>
    <row r="8158" s="11" customFormat="1"/>
    <row r="8159" s="11" customFormat="1"/>
    <row r="8160" s="11" customFormat="1"/>
    <row r="8161" s="11" customFormat="1"/>
    <row r="8162" s="11" customFormat="1"/>
    <row r="8163" s="11" customFormat="1"/>
    <row r="8164" s="11" customFormat="1"/>
    <row r="8165" s="11" customFormat="1"/>
    <row r="8166" s="11" customFormat="1"/>
    <row r="8167" s="11" customFormat="1"/>
    <row r="8168" s="11" customFormat="1"/>
    <row r="8169" s="11" customFormat="1"/>
    <row r="8170" s="11" customFormat="1"/>
    <row r="8171" s="11" customFormat="1"/>
    <row r="8172" s="11" customFormat="1"/>
    <row r="8173" s="11" customFormat="1"/>
    <row r="8174" s="11" customFormat="1"/>
    <row r="8175" s="11" customFormat="1"/>
    <row r="8176" s="11" customFormat="1"/>
    <row r="8177" s="11" customFormat="1"/>
    <row r="8178" s="11" customFormat="1"/>
    <row r="8179" s="11" customFormat="1"/>
    <row r="8180" s="11" customFormat="1"/>
    <row r="8181" s="11" customFormat="1"/>
    <row r="8182" s="11" customFormat="1"/>
    <row r="8183" s="11" customFormat="1"/>
    <row r="8184" s="11" customFormat="1"/>
    <row r="8185" s="11" customFormat="1"/>
    <row r="8186" s="11" customFormat="1"/>
    <row r="8187" s="11" customFormat="1"/>
    <row r="8188" s="11" customFormat="1"/>
    <row r="8189" s="11" customFormat="1"/>
    <row r="8190" s="11" customFormat="1"/>
    <row r="8191" s="11" customFormat="1"/>
    <row r="8192" s="11" customFormat="1"/>
    <row r="8193" s="11" customFormat="1"/>
    <row r="8194" s="11" customFormat="1"/>
    <row r="8195" s="11" customFormat="1"/>
    <row r="8196" s="11" customFormat="1"/>
    <row r="8197" s="11" customFormat="1"/>
    <row r="8198" s="11" customFormat="1"/>
    <row r="8199" s="11" customFormat="1"/>
    <row r="8200" s="11" customFormat="1"/>
    <row r="8201" s="11" customFormat="1"/>
    <row r="8202" s="11" customFormat="1"/>
    <row r="8203" s="11" customFormat="1"/>
    <row r="8204" s="11" customFormat="1"/>
    <row r="8205" s="11" customFormat="1"/>
    <row r="8206" s="11" customFormat="1"/>
    <row r="8207" s="11" customFormat="1"/>
    <row r="8208" s="11" customFormat="1"/>
    <row r="8209" s="11" customFormat="1"/>
    <row r="8210" s="11" customFormat="1"/>
    <row r="8211" s="11" customFormat="1"/>
    <row r="8212" s="11" customFormat="1"/>
    <row r="8213" s="11" customFormat="1"/>
    <row r="8214" s="11" customFormat="1"/>
    <row r="8215" s="11" customFormat="1"/>
    <row r="8216" s="11" customFormat="1"/>
    <row r="8217" s="11" customFormat="1"/>
    <row r="8218" s="11" customFormat="1"/>
    <row r="8219" s="11" customFormat="1"/>
    <row r="8220" s="11" customFormat="1"/>
    <row r="8221" s="11" customFormat="1"/>
    <row r="8222" s="11" customFormat="1"/>
    <row r="8223" s="11" customFormat="1"/>
    <row r="8224" s="11" customFormat="1"/>
    <row r="8225" s="11" customFormat="1"/>
    <row r="8226" s="11" customFormat="1"/>
    <row r="8227" s="11" customFormat="1"/>
    <row r="8228" s="11" customFormat="1"/>
    <row r="8229" s="11" customFormat="1"/>
    <row r="8230" s="11" customFormat="1"/>
    <row r="8231" s="11" customFormat="1"/>
    <row r="8232" s="11" customFormat="1"/>
    <row r="8233" s="11" customFormat="1"/>
    <row r="8234" s="11" customFormat="1"/>
    <row r="8235" s="11" customFormat="1"/>
    <row r="8236" s="11" customFormat="1"/>
    <row r="8237" s="11" customFormat="1"/>
    <row r="8238" s="11" customFormat="1"/>
    <row r="8239" s="11" customFormat="1"/>
    <row r="8240" s="11" customFormat="1"/>
    <row r="8241" s="11" customFormat="1"/>
    <row r="8242" s="11" customFormat="1"/>
    <row r="8243" s="11" customFormat="1"/>
    <row r="8244" s="11" customFormat="1"/>
    <row r="8245" s="11" customFormat="1"/>
    <row r="8246" s="11" customFormat="1"/>
    <row r="8247" s="11" customFormat="1"/>
    <row r="8248" s="11" customFormat="1"/>
    <row r="8249" s="11" customFormat="1"/>
    <row r="8250" s="11" customFormat="1"/>
    <row r="8251" s="11" customFormat="1"/>
    <row r="8252" s="11" customFormat="1"/>
    <row r="8253" s="11" customFormat="1"/>
    <row r="8254" s="11" customFormat="1"/>
    <row r="8255" s="11" customFormat="1"/>
    <row r="8256" s="11" customFormat="1"/>
    <row r="8257" s="11" customFormat="1"/>
    <row r="8258" s="11" customFormat="1"/>
    <row r="8259" s="11" customFormat="1"/>
    <row r="8260" s="11" customFormat="1"/>
    <row r="8261" s="11" customFormat="1"/>
    <row r="8262" s="11" customFormat="1"/>
    <row r="8263" s="11" customFormat="1"/>
    <row r="8264" s="11" customFormat="1"/>
    <row r="8265" s="11" customFormat="1"/>
    <row r="8266" s="11" customFormat="1"/>
    <row r="8267" s="11" customFormat="1"/>
    <row r="8268" s="11" customFormat="1"/>
    <row r="8269" s="11" customFormat="1"/>
    <row r="8270" s="11" customFormat="1"/>
    <row r="8271" s="11" customFormat="1"/>
    <row r="8272" s="11" customFormat="1"/>
    <row r="8273" s="11" customFormat="1"/>
    <row r="8274" s="11" customFormat="1"/>
    <row r="8275" s="11" customFormat="1"/>
    <row r="8276" s="11" customFormat="1"/>
    <row r="8277" s="11" customFormat="1"/>
    <row r="8278" s="11" customFormat="1"/>
    <row r="8279" s="11" customFormat="1"/>
    <row r="8280" s="11" customFormat="1"/>
    <row r="8281" s="11" customFormat="1"/>
    <row r="8282" s="11" customFormat="1"/>
    <row r="8283" s="11" customFormat="1"/>
    <row r="8284" s="11" customFormat="1"/>
    <row r="8285" s="11" customFormat="1"/>
    <row r="8286" s="11" customFormat="1"/>
    <row r="8287" s="11" customFormat="1"/>
    <row r="8288" s="11" customFormat="1"/>
    <row r="8289" s="11" customFormat="1"/>
    <row r="8290" s="11" customFormat="1"/>
    <row r="8291" s="11" customFormat="1"/>
    <row r="8292" s="11" customFormat="1"/>
    <row r="8293" s="11" customFormat="1"/>
    <row r="8294" s="11" customFormat="1"/>
    <row r="8295" s="11" customFormat="1"/>
    <row r="8296" s="11" customFormat="1"/>
    <row r="8297" s="11" customFormat="1"/>
    <row r="8298" s="11" customFormat="1"/>
    <row r="8299" s="11" customFormat="1"/>
    <row r="8300" s="11" customFormat="1"/>
    <row r="8301" s="11" customFormat="1"/>
    <row r="8302" s="11" customFormat="1"/>
    <row r="8303" s="11" customFormat="1"/>
    <row r="8304" s="11" customFormat="1"/>
    <row r="8305" s="11" customFormat="1"/>
    <row r="8306" s="11" customFormat="1"/>
    <row r="8307" s="11" customFormat="1"/>
    <row r="8308" s="11" customFormat="1"/>
    <row r="8309" s="11" customFormat="1"/>
    <row r="8310" s="11" customFormat="1"/>
    <row r="8311" s="11" customFormat="1"/>
    <row r="8312" s="11" customFormat="1"/>
    <row r="8313" s="11" customFormat="1"/>
    <row r="8314" s="11" customFormat="1"/>
    <row r="8315" s="11" customFormat="1"/>
    <row r="8316" s="11" customFormat="1"/>
    <row r="8317" s="11" customFormat="1"/>
    <row r="8318" s="11" customFormat="1"/>
    <row r="8319" s="11" customFormat="1"/>
    <row r="8320" s="11" customFormat="1"/>
    <row r="8321" s="11" customFormat="1"/>
    <row r="8322" s="11" customFormat="1"/>
    <row r="8323" s="11" customFormat="1"/>
    <row r="8324" s="11" customFormat="1"/>
    <row r="8325" s="11" customFormat="1"/>
    <row r="8326" s="11" customFormat="1"/>
    <row r="8327" s="11" customFormat="1"/>
    <row r="8328" s="11" customFormat="1"/>
    <row r="8329" s="11" customFormat="1"/>
    <row r="8330" s="11" customFormat="1"/>
    <row r="8331" s="11" customFormat="1"/>
    <row r="8332" s="11" customFormat="1"/>
    <row r="8333" s="11" customFormat="1"/>
    <row r="8334" s="11" customFormat="1"/>
    <row r="8335" s="11" customFormat="1"/>
    <row r="8336" s="11" customFormat="1"/>
    <row r="8337" s="11" customFormat="1"/>
    <row r="8338" s="11" customFormat="1"/>
    <row r="8339" s="11" customFormat="1"/>
    <row r="8340" s="11" customFormat="1"/>
    <row r="8341" s="11" customFormat="1"/>
    <row r="8342" s="11" customFormat="1"/>
    <row r="8343" s="11" customFormat="1"/>
    <row r="8344" s="11" customFormat="1"/>
    <row r="8345" s="11" customFormat="1"/>
    <row r="8346" s="11" customFormat="1"/>
    <row r="8347" s="11" customFormat="1"/>
    <row r="8348" s="11" customFormat="1"/>
    <row r="8349" s="11" customFormat="1"/>
    <row r="8350" s="11" customFormat="1"/>
    <row r="8351" s="11" customFormat="1"/>
    <row r="8352" s="11" customFormat="1"/>
    <row r="8353" s="11" customFormat="1"/>
    <row r="8354" s="11" customFormat="1"/>
    <row r="8355" s="11" customFormat="1"/>
    <row r="8356" s="11" customFormat="1"/>
    <row r="8357" s="11" customFormat="1"/>
    <row r="8358" s="11" customFormat="1"/>
    <row r="8359" s="11" customFormat="1"/>
    <row r="8360" s="11" customFormat="1"/>
    <row r="8361" s="11" customFormat="1"/>
    <row r="8362" s="11" customFormat="1"/>
    <row r="8363" s="11" customFormat="1"/>
    <row r="8364" s="11" customFormat="1"/>
    <row r="8365" s="11" customFormat="1"/>
    <row r="8366" s="11" customFormat="1"/>
    <row r="8367" s="11" customFormat="1"/>
    <row r="8368" s="11" customFormat="1"/>
    <row r="8369" s="11" customFormat="1"/>
    <row r="8370" s="11" customFormat="1"/>
    <row r="8371" s="11" customFormat="1"/>
    <row r="8372" s="11" customFormat="1"/>
    <row r="8373" s="11" customFormat="1"/>
    <row r="8374" s="11" customFormat="1"/>
    <row r="8375" s="11" customFormat="1"/>
    <row r="8376" s="11" customFormat="1"/>
    <row r="8377" s="11" customFormat="1"/>
    <row r="8378" s="11" customFormat="1"/>
    <row r="8379" s="11" customFormat="1"/>
    <row r="8380" s="11" customFormat="1"/>
    <row r="8381" s="11" customFormat="1"/>
    <row r="8382" s="11" customFormat="1"/>
    <row r="8383" s="11" customFormat="1"/>
    <row r="8384" s="11" customFormat="1"/>
    <row r="8385" s="11" customFormat="1"/>
    <row r="8386" s="11" customFormat="1"/>
    <row r="8387" s="11" customFormat="1"/>
    <row r="8388" s="11" customFormat="1"/>
    <row r="8389" s="11" customFormat="1"/>
    <row r="8390" s="11" customFormat="1"/>
    <row r="8391" s="11" customFormat="1"/>
    <row r="8392" s="11" customFormat="1"/>
    <row r="8393" s="11" customFormat="1"/>
    <row r="8394" s="11" customFormat="1"/>
    <row r="8395" s="11" customFormat="1"/>
    <row r="8396" s="11" customFormat="1"/>
    <row r="8397" s="11" customFormat="1"/>
    <row r="8398" s="11" customFormat="1"/>
    <row r="8399" s="11" customFormat="1"/>
    <row r="8400" s="11" customFormat="1"/>
    <row r="8401" s="11" customFormat="1"/>
    <row r="8402" s="11" customFormat="1"/>
    <row r="8403" s="11" customFormat="1"/>
    <row r="8404" s="11" customFormat="1"/>
    <row r="8405" s="11" customFormat="1"/>
    <row r="8406" s="11" customFormat="1"/>
    <row r="8407" s="11" customFormat="1"/>
    <row r="8408" s="11" customFormat="1"/>
    <row r="8409" s="11" customFormat="1"/>
    <row r="8410" s="11" customFormat="1"/>
    <row r="8411" s="11" customFormat="1"/>
    <row r="8412" s="11" customFormat="1"/>
    <row r="8413" s="11" customFormat="1"/>
    <row r="8414" s="11" customFormat="1"/>
    <row r="8415" s="11" customFormat="1"/>
    <row r="8416" s="11" customFormat="1"/>
    <row r="8417" s="11" customFormat="1"/>
    <row r="8418" s="11" customFormat="1"/>
    <row r="8419" s="11" customFormat="1"/>
    <row r="8420" s="11" customFormat="1"/>
    <row r="8421" s="11" customFormat="1"/>
    <row r="8422" s="11" customFormat="1"/>
    <row r="8423" s="11" customFormat="1"/>
    <row r="8424" s="11" customFormat="1"/>
    <row r="8425" s="11" customFormat="1"/>
    <row r="8426" s="11" customFormat="1"/>
    <row r="8427" s="11" customFormat="1"/>
    <row r="8428" s="11" customFormat="1"/>
    <row r="8429" s="11" customFormat="1"/>
    <row r="8430" s="11" customFormat="1"/>
    <row r="8431" s="11" customFormat="1"/>
    <row r="8432" s="11" customFormat="1"/>
    <row r="8433" s="11" customFormat="1"/>
    <row r="8434" s="11" customFormat="1"/>
    <row r="8435" s="11" customFormat="1"/>
    <row r="8436" s="11" customFormat="1"/>
    <row r="8437" s="11" customFormat="1"/>
    <row r="8438" s="11" customFormat="1"/>
    <row r="8439" s="11" customFormat="1"/>
    <row r="8440" s="11" customFormat="1"/>
    <row r="8441" s="11" customFormat="1"/>
    <row r="8442" s="11" customFormat="1"/>
    <row r="8443" s="11" customFormat="1"/>
    <row r="8444" s="11" customFormat="1"/>
    <row r="8445" s="11" customFormat="1"/>
    <row r="8446" s="11" customFormat="1"/>
    <row r="8447" s="11" customFormat="1"/>
    <row r="8448" s="11" customFormat="1"/>
    <row r="8449" s="11" customFormat="1"/>
    <row r="8450" s="11" customFormat="1"/>
    <row r="8451" s="11" customFormat="1"/>
    <row r="8452" s="11" customFormat="1"/>
    <row r="8453" s="11" customFormat="1"/>
    <row r="8454" s="11" customFormat="1"/>
    <row r="8455" s="11" customFormat="1"/>
    <row r="8456" s="11" customFormat="1"/>
    <row r="8457" s="11" customFormat="1"/>
    <row r="8458" s="11" customFormat="1"/>
    <row r="8459" s="11" customFormat="1"/>
    <row r="8460" s="11" customFormat="1"/>
    <row r="8461" s="11" customFormat="1"/>
    <row r="8462" s="11" customFormat="1"/>
    <row r="8463" s="11" customFormat="1"/>
    <row r="8464" s="11" customFormat="1"/>
    <row r="8465" s="11" customFormat="1"/>
    <row r="8466" s="11" customFormat="1"/>
    <row r="8467" s="11" customFormat="1"/>
    <row r="8468" s="11" customFormat="1"/>
    <row r="8469" s="11" customFormat="1"/>
    <row r="8470" s="11" customFormat="1"/>
    <row r="8471" s="11" customFormat="1"/>
    <row r="8472" s="11" customFormat="1"/>
    <row r="8473" s="11" customFormat="1"/>
    <row r="8474" s="11" customFormat="1"/>
    <row r="8475" s="11" customFormat="1"/>
    <row r="8476" s="11" customFormat="1"/>
    <row r="8477" s="11" customFormat="1"/>
    <row r="8478" s="11" customFormat="1"/>
    <row r="8479" s="11" customFormat="1"/>
    <row r="8480" s="11" customFormat="1"/>
    <row r="8481" s="11" customFormat="1"/>
    <row r="8482" s="11" customFormat="1"/>
    <row r="8483" s="11" customFormat="1"/>
    <row r="8484" s="11" customFormat="1"/>
    <row r="8485" s="11" customFormat="1"/>
    <row r="8486" s="11" customFormat="1"/>
    <row r="8487" s="11" customFormat="1"/>
    <row r="8488" s="11" customFormat="1"/>
    <row r="8489" s="11" customFormat="1"/>
    <row r="8490" s="11" customFormat="1"/>
    <row r="8491" s="11" customFormat="1"/>
    <row r="8492" s="11" customFormat="1"/>
    <row r="8493" s="11" customFormat="1"/>
    <row r="8494" s="11" customFormat="1"/>
    <row r="8495" s="11" customFormat="1"/>
    <row r="8496" s="11" customFormat="1"/>
    <row r="8497" s="11" customFormat="1"/>
    <row r="8498" s="11" customFormat="1"/>
    <row r="8499" s="11" customFormat="1"/>
    <row r="8500" s="11" customFormat="1"/>
    <row r="8501" s="11" customFormat="1"/>
    <row r="8502" s="11" customFormat="1"/>
    <row r="8503" s="11" customFormat="1"/>
    <row r="8504" s="11" customFormat="1"/>
    <row r="8505" s="11" customFormat="1"/>
    <row r="8506" s="11" customFormat="1"/>
    <row r="8507" s="11" customFormat="1"/>
    <row r="8508" s="11" customFormat="1"/>
    <row r="8509" s="11" customFormat="1"/>
    <row r="8510" s="11" customFormat="1"/>
    <row r="8511" s="11" customFormat="1"/>
    <row r="8512" s="11" customFormat="1"/>
    <row r="8513" s="11" customFormat="1"/>
    <row r="8514" s="11" customFormat="1"/>
    <row r="8515" s="11" customFormat="1"/>
    <row r="8516" s="11" customFormat="1"/>
    <row r="8517" s="11" customFormat="1"/>
    <row r="8518" s="11" customFormat="1"/>
    <row r="8519" s="11" customFormat="1"/>
    <row r="8520" s="11" customFormat="1"/>
    <row r="8521" s="11" customFormat="1"/>
    <row r="8522" s="11" customFormat="1"/>
    <row r="8523" s="11" customFormat="1"/>
    <row r="8524" s="11" customFormat="1"/>
    <row r="8525" s="11" customFormat="1"/>
    <row r="8526" s="11" customFormat="1"/>
    <row r="8527" s="11" customFormat="1"/>
    <row r="8528" s="11" customFormat="1"/>
    <row r="8529" s="11" customFormat="1"/>
    <row r="8530" s="11" customFormat="1"/>
    <row r="8531" s="11" customFormat="1"/>
    <row r="8532" s="11" customFormat="1"/>
    <row r="8533" s="11" customFormat="1"/>
    <row r="8534" s="11" customFormat="1"/>
    <row r="8535" s="11" customFormat="1"/>
    <row r="8536" s="11" customFormat="1"/>
    <row r="8537" s="11" customFormat="1"/>
    <row r="8538" s="11" customFormat="1"/>
    <row r="8539" s="11" customFormat="1"/>
    <row r="8540" s="11" customFormat="1"/>
    <row r="8541" s="11" customFormat="1"/>
    <row r="8542" s="11" customFormat="1"/>
    <row r="8543" s="11" customFormat="1"/>
    <row r="8544" s="11" customFormat="1"/>
    <row r="8545" s="11" customFormat="1"/>
    <row r="8546" s="11" customFormat="1"/>
    <row r="8547" s="11" customFormat="1"/>
    <row r="8548" s="11" customFormat="1"/>
    <row r="8549" s="11" customFormat="1"/>
    <row r="8550" s="11" customFormat="1"/>
    <row r="8551" s="11" customFormat="1"/>
    <row r="8552" s="11" customFormat="1"/>
    <row r="8553" s="11" customFormat="1"/>
    <row r="8554" s="11" customFormat="1"/>
    <row r="8555" s="11" customFormat="1"/>
    <row r="8556" s="11" customFormat="1"/>
    <row r="8557" s="11" customFormat="1"/>
    <row r="8558" s="11" customFormat="1"/>
    <row r="8559" s="11" customFormat="1"/>
    <row r="8560" s="11" customFormat="1"/>
    <row r="8561" s="11" customFormat="1"/>
    <row r="8562" s="11" customFormat="1"/>
    <row r="8563" s="11" customFormat="1"/>
    <row r="8564" s="11" customFormat="1"/>
    <row r="8565" s="11" customFormat="1"/>
    <row r="8566" s="11" customFormat="1"/>
    <row r="8567" s="11" customFormat="1"/>
    <row r="8568" s="11" customFormat="1"/>
    <row r="8569" s="11" customFormat="1"/>
    <row r="8570" s="11" customFormat="1"/>
    <row r="8571" s="11" customFormat="1"/>
    <row r="8572" s="11" customFormat="1"/>
    <row r="8573" s="11" customFormat="1"/>
    <row r="8574" s="11" customFormat="1"/>
    <row r="8575" s="11" customFormat="1"/>
    <row r="8576" s="11" customFormat="1"/>
    <row r="8577" s="11" customFormat="1"/>
    <row r="8578" s="11" customFormat="1"/>
    <row r="8579" s="11" customFormat="1"/>
    <row r="8580" s="11" customFormat="1"/>
    <row r="8581" s="11" customFormat="1"/>
    <row r="8582" s="11" customFormat="1"/>
    <row r="8583" s="11" customFormat="1"/>
    <row r="8584" s="11" customFormat="1"/>
    <row r="8585" s="11" customFormat="1"/>
    <row r="8586" s="11" customFormat="1"/>
    <row r="8587" s="11" customFormat="1"/>
    <row r="8588" s="11" customFormat="1"/>
    <row r="8589" s="11" customFormat="1"/>
    <row r="8590" s="11" customFormat="1"/>
    <row r="8591" s="11" customFormat="1"/>
    <row r="8592" s="11" customFormat="1"/>
    <row r="8593" s="11" customFormat="1"/>
    <row r="8594" s="11" customFormat="1"/>
    <row r="8595" s="11" customFormat="1"/>
    <row r="8596" s="11" customFormat="1"/>
    <row r="8597" s="11" customFormat="1"/>
    <row r="8598" s="11" customFormat="1"/>
    <row r="8599" s="11" customFormat="1"/>
    <row r="8600" s="11" customFormat="1"/>
    <row r="8601" s="11" customFormat="1"/>
    <row r="8602" s="11" customFormat="1"/>
    <row r="8603" s="11" customFormat="1"/>
    <row r="8604" s="11" customFormat="1"/>
    <row r="8605" s="11" customFormat="1"/>
    <row r="8606" s="11" customFormat="1"/>
    <row r="8607" s="11" customFormat="1"/>
    <row r="8608" s="11" customFormat="1"/>
    <row r="8609" s="11" customFormat="1"/>
    <row r="8610" s="11" customFormat="1"/>
    <row r="8611" s="11" customFormat="1"/>
    <row r="8612" s="11" customFormat="1"/>
    <row r="8613" s="11" customFormat="1"/>
    <row r="8614" s="11" customFormat="1"/>
    <row r="8615" s="11" customFormat="1"/>
    <row r="8616" s="11" customFormat="1"/>
    <row r="8617" s="11" customFormat="1"/>
    <row r="8618" s="11" customFormat="1"/>
    <row r="8619" s="11" customFormat="1"/>
    <row r="8620" s="11" customFormat="1"/>
    <row r="8621" s="11" customFormat="1"/>
    <row r="8622" s="11" customFormat="1"/>
    <row r="8623" s="11" customFormat="1"/>
    <row r="8624" s="11" customFormat="1"/>
    <row r="8625" s="11" customFormat="1"/>
    <row r="8626" s="11" customFormat="1"/>
    <row r="8627" s="11" customFormat="1"/>
    <row r="8628" s="11" customFormat="1"/>
    <row r="8629" s="11" customFormat="1"/>
    <row r="8630" s="11" customFormat="1"/>
    <row r="8631" s="11" customFormat="1"/>
    <row r="8632" s="11" customFormat="1"/>
    <row r="8633" s="11" customFormat="1"/>
    <row r="8634" s="11" customFormat="1"/>
    <row r="8635" s="11" customFormat="1"/>
    <row r="8636" s="11" customFormat="1"/>
    <row r="8637" s="11" customFormat="1"/>
    <row r="8638" s="11" customFormat="1"/>
    <row r="8639" s="11" customFormat="1"/>
    <row r="8640" s="11" customFormat="1"/>
    <row r="8641" s="11" customFormat="1"/>
    <row r="8642" s="11" customFormat="1"/>
    <row r="8643" s="11" customFormat="1"/>
    <row r="8644" s="11" customFormat="1"/>
    <row r="8645" s="11" customFormat="1"/>
    <row r="8646" s="11" customFormat="1"/>
    <row r="8647" s="11" customFormat="1"/>
    <row r="8648" s="11" customFormat="1"/>
    <row r="8649" s="11" customFormat="1"/>
    <row r="8650" s="11" customFormat="1"/>
    <row r="8651" s="11" customFormat="1"/>
    <row r="8652" s="11" customFormat="1"/>
    <row r="8653" s="11" customFormat="1"/>
    <row r="8654" s="11" customFormat="1"/>
    <row r="8655" s="11" customFormat="1"/>
    <row r="8656" s="11" customFormat="1"/>
    <row r="8657" s="11" customFormat="1"/>
    <row r="8658" s="11" customFormat="1"/>
    <row r="8659" s="11" customFormat="1"/>
    <row r="8660" s="11" customFormat="1"/>
    <row r="8661" s="11" customFormat="1"/>
    <row r="8662" s="11" customFormat="1"/>
    <row r="8663" s="11" customFormat="1"/>
    <row r="8664" s="11" customFormat="1"/>
    <row r="8665" s="11" customFormat="1"/>
    <row r="8666" s="11" customFormat="1"/>
    <row r="8667" s="11" customFormat="1"/>
    <row r="8668" s="11" customFormat="1"/>
    <row r="8669" s="11" customFormat="1"/>
    <row r="8670" s="11" customFormat="1"/>
    <row r="8671" s="11" customFormat="1"/>
    <row r="8672" s="11" customFormat="1"/>
    <row r="8673" s="11" customFormat="1"/>
    <row r="8674" s="11" customFormat="1"/>
    <row r="8675" s="11" customFormat="1"/>
    <row r="8676" s="11" customFormat="1"/>
    <row r="8677" s="11" customFormat="1"/>
    <row r="8678" s="11" customFormat="1"/>
    <row r="8679" s="11" customFormat="1"/>
    <row r="8680" s="11" customFormat="1"/>
    <row r="8681" s="11" customFormat="1"/>
    <row r="8682" s="11" customFormat="1"/>
    <row r="8683" s="11" customFormat="1"/>
    <row r="8684" s="11" customFormat="1"/>
    <row r="8685" s="11" customFormat="1"/>
    <row r="8686" s="11" customFormat="1"/>
    <row r="8687" s="11" customFormat="1"/>
    <row r="8688" s="11" customFormat="1"/>
    <row r="8689" s="11" customFormat="1"/>
    <row r="8690" s="11" customFormat="1"/>
    <row r="8691" s="11" customFormat="1"/>
    <row r="8692" s="11" customFormat="1"/>
    <row r="8693" s="11" customFormat="1"/>
    <row r="8694" s="11" customFormat="1"/>
    <row r="8695" s="11" customFormat="1"/>
    <row r="8696" s="11" customFormat="1"/>
    <row r="8697" s="11" customFormat="1"/>
    <row r="8698" s="11" customFormat="1"/>
    <row r="8699" s="11" customFormat="1"/>
    <row r="8700" s="11" customFormat="1"/>
    <row r="8701" s="11" customFormat="1"/>
    <row r="8702" s="11" customFormat="1"/>
    <row r="8703" s="11" customFormat="1"/>
    <row r="8704" s="11" customFormat="1"/>
    <row r="8705" s="11" customFormat="1"/>
    <row r="8706" s="11" customFormat="1"/>
    <row r="8707" s="11" customFormat="1"/>
    <row r="8708" s="11" customFormat="1"/>
    <row r="8709" s="11" customFormat="1"/>
    <row r="8710" s="11" customFormat="1"/>
    <row r="8711" s="11" customFormat="1"/>
    <row r="8712" s="11" customFormat="1"/>
    <row r="8713" s="11" customFormat="1"/>
    <row r="8714" s="11" customFormat="1"/>
    <row r="8715" s="11" customFormat="1"/>
    <row r="8716" s="11" customFormat="1"/>
    <row r="8717" s="11" customFormat="1"/>
    <row r="8718" s="11" customFormat="1"/>
    <row r="8719" s="11" customFormat="1"/>
    <row r="8720" s="11" customFormat="1"/>
    <row r="8721" s="11" customFormat="1"/>
    <row r="8722" s="11" customFormat="1"/>
    <row r="8723" s="11" customFormat="1"/>
    <row r="8724" s="11" customFormat="1"/>
    <row r="8725" s="11" customFormat="1"/>
    <row r="8726" s="11" customFormat="1"/>
    <row r="8727" s="11" customFormat="1"/>
    <row r="8728" s="11" customFormat="1"/>
    <row r="8729" s="11" customFormat="1"/>
    <row r="8730" s="11" customFormat="1"/>
    <row r="8731" s="11" customFormat="1"/>
    <row r="8732" s="11" customFormat="1"/>
    <row r="8733" s="11" customFormat="1"/>
    <row r="8734" s="11" customFormat="1"/>
    <row r="8735" s="11" customFormat="1"/>
    <row r="8736" s="11" customFormat="1"/>
    <row r="8737" s="11" customFormat="1"/>
    <row r="8738" s="11" customFormat="1"/>
    <row r="8739" s="11" customFormat="1"/>
    <row r="8740" s="11" customFormat="1"/>
    <row r="8741" s="11" customFormat="1"/>
    <row r="8742" s="11" customFormat="1"/>
    <row r="8743" s="11" customFormat="1"/>
    <row r="8744" s="11" customFormat="1"/>
    <row r="8745" s="11" customFormat="1"/>
    <row r="8746" s="11" customFormat="1"/>
    <row r="8747" s="11" customFormat="1"/>
    <row r="8748" s="11" customFormat="1"/>
    <row r="8749" s="11" customFormat="1"/>
    <row r="8750" s="11" customFormat="1"/>
    <row r="8751" s="11" customFormat="1"/>
    <row r="8752" s="11" customFormat="1"/>
    <row r="8753" s="11" customFormat="1"/>
    <row r="8754" s="11" customFormat="1"/>
    <row r="8755" s="11" customFormat="1"/>
    <row r="8756" s="11" customFormat="1"/>
    <row r="8757" s="11" customFormat="1"/>
    <row r="8758" s="11" customFormat="1"/>
    <row r="8759" s="11" customFormat="1"/>
    <row r="8760" s="11" customFormat="1"/>
    <row r="8761" s="11" customFormat="1"/>
    <row r="8762" s="11" customFormat="1"/>
    <row r="8763" s="11" customFormat="1"/>
    <row r="8764" s="11" customFormat="1"/>
    <row r="8765" s="11" customFormat="1"/>
    <row r="8766" s="11" customFormat="1"/>
    <row r="8767" s="11" customFormat="1"/>
    <row r="8768" s="11" customFormat="1"/>
    <row r="8769" s="11" customFormat="1"/>
    <row r="8770" s="11" customFormat="1"/>
    <row r="8771" s="11" customFormat="1"/>
    <row r="8772" s="11" customFormat="1"/>
    <row r="8773" s="11" customFormat="1"/>
    <row r="8774" s="11" customFormat="1"/>
    <row r="8775" s="11" customFormat="1"/>
    <row r="8776" s="11" customFormat="1"/>
    <row r="8777" s="11" customFormat="1"/>
    <row r="8778" s="11" customFormat="1"/>
    <row r="8779" s="11" customFormat="1"/>
    <row r="8780" s="11" customFormat="1"/>
    <row r="8781" s="11" customFormat="1"/>
    <row r="8782" s="11" customFormat="1"/>
    <row r="8783" s="11" customFormat="1"/>
    <row r="8784" s="11" customFormat="1"/>
    <row r="8785" s="11" customFormat="1"/>
    <row r="8786" s="11" customFormat="1"/>
    <row r="8787" s="11" customFormat="1"/>
    <row r="8788" s="11" customFormat="1"/>
    <row r="8789" s="11" customFormat="1"/>
    <row r="8790" s="11" customFormat="1"/>
    <row r="8791" s="11" customFormat="1"/>
    <row r="8792" s="11" customFormat="1"/>
    <row r="8793" s="11" customFormat="1"/>
    <row r="8794" s="11" customFormat="1"/>
    <row r="8795" s="11" customFormat="1"/>
    <row r="8796" s="11" customFormat="1"/>
    <row r="8797" s="11" customFormat="1"/>
    <row r="8798" s="11" customFormat="1"/>
    <row r="8799" s="11" customFormat="1"/>
    <row r="8800" s="11" customFormat="1"/>
    <row r="8801" s="11" customFormat="1"/>
    <row r="8802" s="11" customFormat="1"/>
    <row r="8803" s="11" customFormat="1"/>
    <row r="8804" s="11" customFormat="1"/>
    <row r="8805" s="11" customFormat="1"/>
    <row r="8806" s="11" customFormat="1"/>
    <row r="8807" s="11" customFormat="1"/>
    <row r="8808" s="11" customFormat="1"/>
    <row r="8809" s="11" customFormat="1"/>
    <row r="8810" s="11" customFormat="1"/>
    <row r="8811" s="11" customFormat="1"/>
    <row r="8812" s="11" customFormat="1"/>
    <row r="8813" s="11" customFormat="1"/>
    <row r="8814" s="11" customFormat="1"/>
    <row r="8815" s="11" customFormat="1"/>
    <row r="8816" s="11" customFormat="1"/>
    <row r="8817" s="11" customFormat="1"/>
    <row r="8818" s="11" customFormat="1"/>
    <row r="8819" s="11" customFormat="1"/>
    <row r="8820" s="11" customFormat="1"/>
    <row r="8821" s="11" customFormat="1"/>
    <row r="8822" s="11" customFormat="1"/>
    <row r="8823" s="11" customFormat="1"/>
    <row r="8824" s="11" customFormat="1"/>
    <row r="8825" s="11" customFormat="1"/>
    <row r="8826" s="11" customFormat="1"/>
    <row r="8827" s="11" customFormat="1"/>
    <row r="8828" s="11" customFormat="1"/>
    <row r="8829" s="11" customFormat="1"/>
    <row r="8830" s="11" customFormat="1"/>
    <row r="8831" s="11" customFormat="1"/>
    <row r="8832" s="11" customFormat="1"/>
    <row r="8833" s="11" customFormat="1"/>
    <row r="8834" s="11" customFormat="1"/>
    <row r="8835" s="11" customFormat="1"/>
    <row r="8836" s="11" customFormat="1"/>
    <row r="8837" s="11" customFormat="1"/>
    <row r="8838" s="11" customFormat="1"/>
    <row r="8839" s="11" customFormat="1"/>
    <row r="8840" s="11" customFormat="1"/>
    <row r="8841" s="11" customFormat="1"/>
    <row r="8842" s="11" customFormat="1"/>
    <row r="8843" s="11" customFormat="1"/>
    <row r="8844" s="11" customFormat="1"/>
    <row r="8845" s="11" customFormat="1"/>
    <row r="8846" s="11" customFormat="1"/>
    <row r="8847" s="11" customFormat="1"/>
    <row r="8848" s="11" customFormat="1"/>
    <row r="8849" s="11" customFormat="1"/>
    <row r="8850" s="11" customFormat="1"/>
    <row r="8851" s="11" customFormat="1"/>
    <row r="8852" s="11" customFormat="1"/>
    <row r="8853" s="11" customFormat="1"/>
    <row r="8854" s="11" customFormat="1"/>
    <row r="8855" s="11" customFormat="1"/>
    <row r="8856" s="11" customFormat="1"/>
    <row r="8857" s="11" customFormat="1"/>
    <row r="8858" s="11" customFormat="1"/>
    <row r="8859" s="11" customFormat="1"/>
    <row r="8860" s="11" customFormat="1"/>
    <row r="8861" s="11" customFormat="1"/>
    <row r="8862" s="11" customFormat="1"/>
    <row r="8863" s="11" customFormat="1"/>
    <row r="8864" s="11" customFormat="1"/>
    <row r="8865" s="11" customFormat="1"/>
    <row r="8866" s="11" customFormat="1"/>
    <row r="8867" s="11" customFormat="1"/>
    <row r="8868" s="11" customFormat="1"/>
    <row r="8869" s="11" customFormat="1"/>
    <row r="8870" s="11" customFormat="1"/>
    <row r="8871" s="11" customFormat="1"/>
    <row r="8872" s="11" customFormat="1"/>
    <row r="8873" s="11" customFormat="1"/>
    <row r="8874" s="11" customFormat="1"/>
    <row r="8875" s="11" customFormat="1"/>
    <row r="8876" s="11" customFormat="1"/>
    <row r="8877" s="11" customFormat="1"/>
    <row r="8878" s="11" customFormat="1"/>
    <row r="8879" s="11" customFormat="1"/>
    <row r="8880" s="11" customFormat="1"/>
    <row r="8881" s="11" customFormat="1"/>
    <row r="8882" s="11" customFormat="1"/>
    <row r="8883" s="11" customFormat="1"/>
    <row r="8884" s="11" customFormat="1"/>
    <row r="8885" s="11" customFormat="1"/>
    <row r="8886" s="11" customFormat="1"/>
    <row r="8887" s="11" customFormat="1"/>
    <row r="8888" s="11" customFormat="1"/>
    <row r="8889" s="11" customFormat="1"/>
    <row r="8890" s="11" customFormat="1"/>
    <row r="8891" s="11" customFormat="1"/>
    <row r="8892" s="11" customFormat="1"/>
    <row r="8893" s="11" customFormat="1"/>
    <row r="8894" s="11" customFormat="1"/>
    <row r="8895" s="11" customFormat="1"/>
    <row r="8896" s="11" customFormat="1"/>
    <row r="8897" s="11" customFormat="1"/>
    <row r="8898" s="11" customFormat="1"/>
    <row r="8899" s="11" customFormat="1"/>
    <row r="8900" s="11" customFormat="1"/>
    <row r="8901" s="11" customFormat="1"/>
    <row r="8902" s="11" customFormat="1"/>
    <row r="8903" s="11" customFormat="1"/>
    <row r="8904" s="11" customFormat="1"/>
    <row r="8905" s="11" customFormat="1"/>
    <row r="8906" s="11" customFormat="1"/>
    <row r="8907" s="11" customFormat="1"/>
    <row r="8908" s="11" customFormat="1"/>
    <row r="8909" s="11" customFormat="1"/>
    <row r="8910" s="11" customFormat="1"/>
    <row r="8911" s="11" customFormat="1"/>
    <row r="8912" s="11" customFormat="1"/>
    <row r="8913" s="11" customFormat="1"/>
    <row r="8914" s="11" customFormat="1"/>
    <row r="8915" s="11" customFormat="1"/>
    <row r="8916" s="11" customFormat="1"/>
    <row r="8917" s="11" customFormat="1"/>
    <row r="8918" s="11" customFormat="1"/>
    <row r="8919" s="11" customFormat="1"/>
    <row r="8920" s="11" customFormat="1"/>
    <row r="8921" s="11" customFormat="1"/>
    <row r="8922" s="11" customFormat="1"/>
    <row r="8923" s="11" customFormat="1"/>
    <row r="8924" s="11" customFormat="1"/>
    <row r="8925" s="11" customFormat="1"/>
    <row r="8926" s="11" customFormat="1"/>
    <row r="8927" s="11" customFormat="1"/>
    <row r="8928" s="11" customFormat="1"/>
    <row r="8929" s="11" customFormat="1"/>
    <row r="8930" s="11" customFormat="1"/>
    <row r="8931" s="11" customFormat="1"/>
    <row r="8932" s="11" customFormat="1"/>
    <row r="8933" s="11" customFormat="1"/>
    <row r="8934" s="11" customFormat="1"/>
    <row r="8935" s="11" customFormat="1"/>
    <row r="8936" s="11" customFormat="1"/>
    <row r="8937" s="11" customFormat="1"/>
    <row r="8938" s="11" customFormat="1"/>
    <row r="8939" s="11" customFormat="1"/>
    <row r="8940" s="11" customFormat="1"/>
    <row r="8941" s="11" customFormat="1"/>
    <row r="8942" s="11" customFormat="1"/>
    <row r="8943" s="11" customFormat="1"/>
    <row r="8944" s="11" customFormat="1"/>
    <row r="8945" s="11" customFormat="1"/>
    <row r="8946" s="11" customFormat="1"/>
    <row r="8947" s="11" customFormat="1"/>
    <row r="8948" s="11" customFormat="1"/>
    <row r="8949" s="11" customFormat="1"/>
    <row r="8950" s="11" customFormat="1"/>
    <row r="8951" s="11" customFormat="1"/>
    <row r="8952" s="11" customFormat="1"/>
    <row r="8953" s="11" customFormat="1"/>
    <row r="8954" s="11" customFormat="1"/>
    <row r="8955" s="11" customFormat="1"/>
    <row r="8956" s="11" customFormat="1"/>
    <row r="8957" s="11" customFormat="1"/>
    <row r="8958" s="11" customFormat="1"/>
    <row r="8959" s="11" customFormat="1"/>
    <row r="8960" s="11" customFormat="1"/>
    <row r="8961" s="11" customFormat="1"/>
    <row r="8962" s="11" customFormat="1"/>
    <row r="8963" s="11" customFormat="1"/>
    <row r="8964" s="11" customFormat="1"/>
    <row r="8965" s="11" customFormat="1"/>
    <row r="8966" s="11" customFormat="1"/>
    <row r="8967" s="11" customFormat="1"/>
    <row r="8968" s="11" customFormat="1"/>
    <row r="8969" s="11" customFormat="1"/>
    <row r="8970" s="11" customFormat="1"/>
    <row r="8971" s="11" customFormat="1"/>
    <row r="8972" s="11" customFormat="1"/>
    <row r="8973" s="11" customFormat="1"/>
    <row r="8974" s="11" customFormat="1"/>
    <row r="8975" s="11" customFormat="1"/>
    <row r="8976" s="11" customFormat="1"/>
    <row r="8977" s="11" customFormat="1"/>
    <row r="8978" s="11" customFormat="1"/>
    <row r="8979" s="11" customFormat="1"/>
    <row r="8980" s="11" customFormat="1"/>
    <row r="8981" s="11" customFormat="1"/>
    <row r="8982" s="11" customFormat="1"/>
    <row r="8983" s="11" customFormat="1"/>
    <row r="8984" s="11" customFormat="1"/>
    <row r="8985" s="11" customFormat="1"/>
    <row r="8986" s="11" customFormat="1"/>
    <row r="8987" s="11" customFormat="1"/>
    <row r="8988" s="11" customFormat="1"/>
    <row r="8989" s="11" customFormat="1"/>
    <row r="8990" s="11" customFormat="1"/>
    <row r="8991" s="11" customFormat="1"/>
    <row r="8992" s="11" customFormat="1"/>
    <row r="8993" s="11" customFormat="1"/>
    <row r="8994" s="11" customFormat="1"/>
    <row r="8995" s="11" customFormat="1"/>
    <row r="8996" s="11" customFormat="1"/>
    <row r="8997" s="11" customFormat="1"/>
    <row r="8998" s="11" customFormat="1"/>
    <row r="8999" s="11" customFormat="1"/>
    <row r="9000" s="11" customFormat="1"/>
    <row r="9001" s="11" customFormat="1"/>
    <row r="9002" s="11" customFormat="1"/>
    <row r="9003" s="11" customFormat="1"/>
    <row r="9004" s="11" customFormat="1"/>
    <row r="9005" s="11" customFormat="1"/>
    <row r="9006" s="11" customFormat="1"/>
    <row r="9007" s="11" customFormat="1"/>
    <row r="9008" s="11" customFormat="1"/>
    <row r="9009" s="11" customFormat="1"/>
    <row r="9010" s="11" customFormat="1"/>
    <row r="9011" s="11" customFormat="1"/>
    <row r="9012" s="11" customFormat="1"/>
    <row r="9013" s="11" customFormat="1"/>
    <row r="9014" s="11" customFormat="1"/>
    <row r="9015" s="11" customFormat="1"/>
    <row r="9016" s="11" customFormat="1"/>
    <row r="9017" s="11" customFormat="1"/>
    <row r="9018" s="11" customFormat="1"/>
    <row r="9019" s="11" customFormat="1"/>
    <row r="9020" s="11" customFormat="1"/>
    <row r="9021" s="11" customFormat="1"/>
    <row r="9022" s="11" customFormat="1"/>
    <row r="9023" s="11" customFormat="1"/>
    <row r="9024" s="11" customFormat="1"/>
    <row r="9025" s="11" customFormat="1"/>
    <row r="9026" s="11" customFormat="1"/>
    <row r="9027" s="11" customFormat="1"/>
    <row r="9028" s="11" customFormat="1"/>
    <row r="9029" s="11" customFormat="1"/>
    <row r="9030" s="11" customFormat="1"/>
    <row r="9031" s="11" customFormat="1"/>
    <row r="9032" s="11" customFormat="1"/>
    <row r="9033" s="11" customFormat="1"/>
    <row r="9034" s="11" customFormat="1"/>
    <row r="9035" s="11" customFormat="1"/>
    <row r="9036" s="11" customFormat="1"/>
    <row r="9037" s="11" customFormat="1"/>
    <row r="9038" s="11" customFormat="1"/>
    <row r="9039" s="11" customFormat="1"/>
    <row r="9040" s="11" customFormat="1"/>
    <row r="9041" s="11" customFormat="1"/>
    <row r="9042" s="11" customFormat="1"/>
    <row r="9043" s="11" customFormat="1"/>
    <row r="9044" s="11" customFormat="1"/>
    <row r="9045" s="11" customFormat="1"/>
    <row r="9046" s="11" customFormat="1"/>
    <row r="9047" s="11" customFormat="1"/>
    <row r="9048" s="11" customFormat="1"/>
    <row r="9049" s="11" customFormat="1"/>
    <row r="9050" s="11" customFormat="1"/>
    <row r="9051" s="11" customFormat="1"/>
    <row r="9052" s="11" customFormat="1"/>
    <row r="9053" s="11" customFormat="1"/>
    <row r="9054" s="11" customFormat="1"/>
    <row r="9055" s="11" customFormat="1"/>
    <row r="9056" s="11" customFormat="1"/>
    <row r="9057" s="11" customFormat="1"/>
    <row r="9058" s="11" customFormat="1"/>
    <row r="9059" s="11" customFormat="1"/>
    <row r="9060" s="11" customFormat="1"/>
    <row r="9061" s="11" customFormat="1"/>
    <row r="9062" s="11" customFormat="1"/>
    <row r="9063" s="11" customFormat="1"/>
    <row r="9064" s="11" customFormat="1"/>
    <row r="9065" s="11" customFormat="1"/>
    <row r="9066" s="11" customFormat="1"/>
    <row r="9067" s="11" customFormat="1"/>
    <row r="9068" s="11" customFormat="1"/>
    <row r="9069" s="11" customFormat="1"/>
    <row r="9070" s="11" customFormat="1"/>
    <row r="9071" s="11" customFormat="1"/>
    <row r="9072" s="11" customFormat="1"/>
    <row r="9073" s="11" customFormat="1"/>
    <row r="9074" s="11" customFormat="1"/>
    <row r="9075" s="11" customFormat="1"/>
    <row r="9076" s="11" customFormat="1"/>
    <row r="9077" s="11" customFormat="1"/>
    <row r="9078" s="11" customFormat="1"/>
    <row r="9079" s="11" customFormat="1"/>
    <row r="9080" s="11" customFormat="1"/>
    <row r="9081" s="11" customFormat="1"/>
    <row r="9082" s="11" customFormat="1"/>
    <row r="9083" s="11" customFormat="1"/>
    <row r="9084" s="11" customFormat="1"/>
    <row r="9085" s="11" customFormat="1"/>
    <row r="9086" s="11" customFormat="1"/>
    <row r="9087" s="11" customFormat="1"/>
    <row r="9088" s="11" customFormat="1"/>
    <row r="9089" s="11" customFormat="1"/>
    <row r="9090" s="11" customFormat="1"/>
    <row r="9091" s="11" customFormat="1"/>
    <row r="9092" s="11" customFormat="1"/>
    <row r="9093" s="11" customFormat="1"/>
    <row r="9094" s="11" customFormat="1"/>
    <row r="9095" s="11" customFormat="1"/>
    <row r="9096" s="11" customFormat="1"/>
    <row r="9097" s="11" customFormat="1"/>
    <row r="9098" s="11" customFormat="1"/>
    <row r="9099" s="11" customFormat="1"/>
    <row r="9100" s="11" customFormat="1"/>
    <row r="9101" s="11" customFormat="1"/>
    <row r="9102" s="11" customFormat="1"/>
    <row r="9103" s="11" customFormat="1"/>
    <row r="9104" s="11" customFormat="1"/>
    <row r="9105" s="11" customFormat="1"/>
    <row r="9106" s="11" customFormat="1"/>
    <row r="9107" s="11" customFormat="1"/>
    <row r="9108" s="11" customFormat="1"/>
    <row r="9109" s="11" customFormat="1"/>
    <row r="9110" s="11" customFormat="1"/>
    <row r="9111" s="11" customFormat="1"/>
    <row r="9112" s="11" customFormat="1"/>
    <row r="9113" s="11" customFormat="1"/>
    <row r="9114" s="11" customFormat="1"/>
    <row r="9115" s="11" customFormat="1"/>
    <row r="9116" s="11" customFormat="1"/>
    <row r="9117" s="11" customFormat="1"/>
    <row r="9118" s="11" customFormat="1"/>
    <row r="9119" s="11" customFormat="1"/>
    <row r="9120" s="11" customFormat="1"/>
    <row r="9121" s="11" customFormat="1"/>
    <row r="9122" s="11" customFormat="1"/>
    <row r="9123" s="11" customFormat="1"/>
    <row r="9124" s="11" customFormat="1"/>
    <row r="9125" s="11" customFormat="1"/>
    <row r="9126" s="11" customFormat="1"/>
    <row r="9127" s="11" customFormat="1"/>
    <row r="9128" s="11" customFormat="1"/>
    <row r="9129" s="11" customFormat="1"/>
    <row r="9130" s="11" customFormat="1"/>
    <row r="9131" s="11" customFormat="1"/>
    <row r="9132" s="11" customFormat="1"/>
    <row r="9133" s="11" customFormat="1"/>
    <row r="9134" s="11" customFormat="1"/>
    <row r="9135" s="11" customFormat="1"/>
    <row r="9136" s="11" customFormat="1"/>
    <row r="9137" s="11" customFormat="1"/>
    <row r="9138" s="11" customFormat="1"/>
    <row r="9139" s="11" customFormat="1"/>
    <row r="9140" s="11" customFormat="1"/>
    <row r="9141" s="11" customFormat="1"/>
    <row r="9142" s="11" customFormat="1"/>
    <row r="9143" s="11" customFormat="1"/>
    <row r="9144" s="11" customFormat="1"/>
    <row r="9145" s="11" customFormat="1"/>
    <row r="9146" s="11" customFormat="1"/>
    <row r="9147" s="11" customFormat="1"/>
    <row r="9148" s="11" customFormat="1"/>
    <row r="9149" s="11" customFormat="1"/>
    <row r="9150" s="11" customFormat="1"/>
    <row r="9151" s="11" customFormat="1"/>
    <row r="9152" s="11" customFormat="1"/>
    <row r="9153" s="11" customFormat="1"/>
    <row r="9154" s="11" customFormat="1"/>
    <row r="9155" s="11" customFormat="1"/>
    <row r="9156" s="11" customFormat="1"/>
    <row r="9157" s="11" customFormat="1"/>
    <row r="9158" s="11" customFormat="1"/>
    <row r="9159" s="11" customFormat="1"/>
    <row r="9160" s="11" customFormat="1"/>
    <row r="9161" s="11" customFormat="1"/>
    <row r="9162" s="11" customFormat="1"/>
    <row r="9163" s="11" customFormat="1"/>
    <row r="9164" s="11" customFormat="1"/>
    <row r="9165" s="11" customFormat="1"/>
    <row r="9166" s="11" customFormat="1"/>
    <row r="9167" s="11" customFormat="1"/>
    <row r="9168" s="11" customFormat="1"/>
    <row r="9169" s="11" customFormat="1"/>
    <row r="9170" s="11" customFormat="1"/>
    <row r="9171" s="11" customFormat="1"/>
    <row r="9172" s="11" customFormat="1"/>
    <row r="9173" s="11" customFormat="1"/>
    <row r="9174" s="11" customFormat="1"/>
    <row r="9175" s="11" customFormat="1"/>
    <row r="9176" s="11" customFormat="1"/>
    <row r="9177" s="11" customFormat="1"/>
    <row r="9178" s="11" customFormat="1"/>
    <row r="9179" s="11" customFormat="1"/>
    <row r="9180" s="11" customFormat="1"/>
    <row r="9181" s="11" customFormat="1"/>
    <row r="9182" s="11" customFormat="1"/>
    <row r="9183" s="11" customFormat="1"/>
    <row r="9184" s="11" customFormat="1"/>
    <row r="9185" s="11" customFormat="1"/>
    <row r="9186" s="11" customFormat="1"/>
    <row r="9187" s="11" customFormat="1"/>
    <row r="9188" s="11" customFormat="1"/>
    <row r="9189" s="11" customFormat="1"/>
    <row r="9190" s="11" customFormat="1"/>
    <row r="9191" s="11" customFormat="1"/>
    <row r="9192" s="11" customFormat="1"/>
    <row r="9193" s="11" customFormat="1"/>
    <row r="9194" s="11" customFormat="1"/>
    <row r="9195" s="11" customFormat="1"/>
    <row r="9196" s="11" customFormat="1"/>
    <row r="9197" s="11" customFormat="1"/>
    <row r="9198" s="11" customFormat="1"/>
    <row r="9199" s="11" customFormat="1"/>
    <row r="9200" s="11" customFormat="1"/>
    <row r="9201" s="11" customFormat="1"/>
    <row r="9202" s="11" customFormat="1"/>
    <row r="9203" s="11" customFormat="1"/>
    <row r="9204" s="11" customFormat="1"/>
    <row r="9205" s="11" customFormat="1"/>
    <row r="9206" s="11" customFormat="1"/>
    <row r="9207" s="11" customFormat="1"/>
    <row r="9208" s="11" customFormat="1"/>
    <row r="9209" s="11" customFormat="1"/>
    <row r="9210" s="11" customFormat="1"/>
    <row r="9211" s="11" customFormat="1"/>
    <row r="9212" s="11" customFormat="1"/>
    <row r="9213" s="11" customFormat="1"/>
    <row r="9214" s="11" customFormat="1"/>
    <row r="9215" s="11" customFormat="1"/>
    <row r="9216" s="11" customFormat="1"/>
    <row r="9217" s="11" customFormat="1"/>
    <row r="9218" s="11" customFormat="1"/>
    <row r="9219" s="11" customFormat="1"/>
    <row r="9220" s="11" customFormat="1"/>
    <row r="9221" s="11" customFormat="1"/>
    <row r="9222" s="11" customFormat="1"/>
    <row r="9223" s="11" customFormat="1"/>
    <row r="9224" s="11" customFormat="1"/>
    <row r="9225" s="11" customFormat="1"/>
    <row r="9226" s="11" customFormat="1"/>
    <row r="9227" s="11" customFormat="1"/>
    <row r="9228" s="11" customFormat="1"/>
    <row r="9229" s="11" customFormat="1"/>
    <row r="9230" s="11" customFormat="1"/>
    <row r="9231" s="11" customFormat="1"/>
    <row r="9232" s="11" customFormat="1"/>
    <row r="9233" s="11" customFormat="1"/>
    <row r="9234" s="11" customFormat="1"/>
    <row r="9235" s="11" customFormat="1"/>
    <row r="9236" s="11" customFormat="1"/>
    <row r="9237" s="11" customFormat="1"/>
    <row r="9238" s="11" customFormat="1"/>
    <row r="9239" s="11" customFormat="1"/>
    <row r="9240" s="11" customFormat="1"/>
    <row r="9241" s="11" customFormat="1"/>
    <row r="9242" s="11" customFormat="1"/>
    <row r="9243" s="11" customFormat="1"/>
    <row r="9244" s="11" customFormat="1"/>
    <row r="9245" s="11" customFormat="1"/>
    <row r="9246" s="11" customFormat="1"/>
    <row r="9247" s="11" customFormat="1"/>
    <row r="9248" s="11" customFormat="1"/>
    <row r="9249" s="11" customFormat="1"/>
    <row r="9250" s="11" customFormat="1"/>
    <row r="9251" s="11" customFormat="1"/>
    <row r="9252" s="11" customFormat="1"/>
    <row r="9253" s="11" customFormat="1"/>
    <row r="9254" s="11" customFormat="1"/>
    <row r="9255" s="11" customFormat="1"/>
    <row r="9256" s="11" customFormat="1"/>
    <row r="9257" s="11" customFormat="1"/>
    <row r="9258" s="11" customFormat="1"/>
    <row r="9259" s="11" customFormat="1"/>
    <row r="9260" s="11" customFormat="1"/>
    <row r="9261" s="11" customFormat="1"/>
    <row r="9262" s="11" customFormat="1"/>
    <row r="9263" s="11" customFormat="1"/>
    <row r="9264" s="11" customFormat="1"/>
    <row r="9265" s="11" customFormat="1"/>
    <row r="9266" s="11" customFormat="1"/>
    <row r="9267" s="11" customFormat="1"/>
    <row r="9268" s="11" customFormat="1"/>
    <row r="9269" s="11" customFormat="1"/>
    <row r="9270" s="11" customFormat="1"/>
    <row r="9271" s="11" customFormat="1"/>
    <row r="9272" s="11" customFormat="1"/>
    <row r="9273" s="11" customFormat="1"/>
    <row r="9274" s="11" customFormat="1"/>
    <row r="9275" s="11" customFormat="1"/>
    <row r="9276" s="11" customFormat="1"/>
    <row r="9277" s="11" customFormat="1"/>
    <row r="9278" s="11" customFormat="1"/>
    <row r="9279" s="11" customFormat="1"/>
    <row r="9280" s="11" customFormat="1"/>
    <row r="9281" s="11" customFormat="1"/>
    <row r="9282" s="11" customFormat="1"/>
    <row r="9283" s="11" customFormat="1"/>
    <row r="9284" s="11" customFormat="1"/>
    <row r="9285" s="11" customFormat="1"/>
    <row r="9286" s="11" customFormat="1"/>
    <row r="9287" s="11" customFormat="1"/>
    <row r="9288" s="11" customFormat="1"/>
    <row r="9289" s="11" customFormat="1"/>
    <row r="9290" s="11" customFormat="1"/>
    <row r="9291" s="11" customFormat="1"/>
    <row r="9292" s="11" customFormat="1"/>
    <row r="9293" s="11" customFormat="1"/>
    <row r="9294" s="11" customFormat="1"/>
    <row r="9295" s="11" customFormat="1"/>
    <row r="9296" s="11" customFormat="1"/>
    <row r="9297" s="11" customFormat="1"/>
    <row r="9298" s="11" customFormat="1"/>
    <row r="9299" s="11" customFormat="1"/>
    <row r="9300" s="11" customFormat="1"/>
    <row r="9301" s="11" customFormat="1"/>
    <row r="9302" s="11" customFormat="1"/>
    <row r="9303" s="11" customFormat="1"/>
    <row r="9304" s="11" customFormat="1"/>
    <row r="9305" s="11" customFormat="1"/>
    <row r="9306" s="11" customFormat="1"/>
    <row r="9307" s="11" customFormat="1"/>
    <row r="9308" s="11" customFormat="1"/>
    <row r="9309" s="11" customFormat="1"/>
    <row r="9310" s="11" customFormat="1"/>
    <row r="9311" s="11" customFormat="1"/>
    <row r="9312" s="11" customFormat="1"/>
    <row r="9313" s="11" customFormat="1"/>
    <row r="9314" s="11" customFormat="1"/>
    <row r="9315" s="11" customFormat="1"/>
    <row r="9316" s="11" customFormat="1"/>
    <row r="9317" s="11" customFormat="1"/>
    <row r="9318" s="11" customFormat="1"/>
    <row r="9319" s="11" customFormat="1"/>
    <row r="9320" s="11" customFormat="1"/>
    <row r="9321" s="11" customFormat="1"/>
    <row r="9322" s="11" customFormat="1"/>
    <row r="9323" s="11" customFormat="1"/>
    <row r="9324" s="11" customFormat="1"/>
    <row r="9325" s="11" customFormat="1"/>
    <row r="9326" s="11" customFormat="1"/>
    <row r="9327" s="11" customFormat="1"/>
    <row r="9328" s="11" customFormat="1"/>
    <row r="9329" s="11" customFormat="1"/>
    <row r="9330" s="11" customFormat="1"/>
    <row r="9331" s="11" customFormat="1"/>
    <row r="9332" s="11" customFormat="1"/>
    <row r="9333" s="11" customFormat="1"/>
    <row r="9334" s="11" customFormat="1"/>
    <row r="9335" s="11" customFormat="1"/>
    <row r="9336" s="11" customFormat="1"/>
    <row r="9337" s="11" customFormat="1"/>
    <row r="9338" s="11" customFormat="1"/>
    <row r="9339" s="11" customFormat="1"/>
    <row r="9340" s="11" customFormat="1"/>
    <row r="9341" s="11" customFormat="1"/>
    <row r="9342" s="11" customFormat="1"/>
    <row r="9343" s="11" customFormat="1"/>
    <row r="9344" s="11" customFormat="1"/>
    <row r="9345" s="11" customFormat="1"/>
    <row r="9346" s="11" customFormat="1"/>
    <row r="9347" s="11" customFormat="1"/>
    <row r="9348" s="11" customFormat="1"/>
    <row r="9349" s="11" customFormat="1"/>
    <row r="9350" s="11" customFormat="1"/>
    <row r="9351" s="11" customFormat="1"/>
    <row r="9352" s="11" customFormat="1"/>
    <row r="9353" s="11" customFormat="1"/>
    <row r="9354" s="11" customFormat="1"/>
    <row r="9355" s="11" customFormat="1"/>
    <row r="9356" s="11" customFormat="1"/>
    <row r="9357" s="11" customFormat="1"/>
    <row r="9358" s="11" customFormat="1"/>
    <row r="9359" s="11" customFormat="1"/>
    <row r="9360" s="11" customFormat="1"/>
    <row r="9361" s="11" customFormat="1"/>
    <row r="9362" s="11" customFormat="1"/>
    <row r="9363" s="11" customFormat="1"/>
    <row r="9364" s="11" customFormat="1"/>
    <row r="9365" s="11" customFormat="1"/>
    <row r="9366" s="11" customFormat="1"/>
    <row r="9367" s="11" customFormat="1"/>
    <row r="9368" s="11" customFormat="1"/>
    <row r="9369" s="11" customFormat="1"/>
    <row r="9370" s="11" customFormat="1"/>
    <row r="9371" s="11" customFormat="1"/>
    <row r="9372" s="11" customFormat="1"/>
    <row r="9373" s="11" customFormat="1"/>
    <row r="9374" s="11" customFormat="1"/>
    <row r="9375" s="11" customFormat="1"/>
    <row r="9376" s="11" customFormat="1"/>
    <row r="9377" s="11" customFormat="1"/>
    <row r="9378" s="11" customFormat="1"/>
    <row r="9379" s="11" customFormat="1"/>
    <row r="9380" s="11" customFormat="1"/>
    <row r="9381" s="11" customFormat="1"/>
    <row r="9382" s="11" customFormat="1"/>
    <row r="9383" s="11" customFormat="1"/>
    <row r="9384" s="11" customFormat="1"/>
    <row r="9385" s="11" customFormat="1"/>
    <row r="9386" s="11" customFormat="1"/>
    <row r="9387" s="11" customFormat="1"/>
    <row r="9388" s="11" customFormat="1"/>
    <row r="9389" s="11" customFormat="1"/>
    <row r="9390" s="11" customFormat="1"/>
    <row r="9391" s="11" customFormat="1"/>
    <row r="9392" s="11" customFormat="1"/>
    <row r="9393" s="11" customFormat="1"/>
    <row r="9394" s="11" customFormat="1"/>
    <row r="9395" s="11" customFormat="1"/>
    <row r="9396" s="11" customFormat="1"/>
    <row r="9397" s="11" customFormat="1"/>
    <row r="9398" s="11" customFormat="1"/>
    <row r="9399" s="11" customFormat="1"/>
    <row r="9400" s="11" customFormat="1"/>
    <row r="9401" s="11" customFormat="1"/>
    <row r="9402" s="11" customFormat="1"/>
    <row r="9403" s="11" customFormat="1"/>
    <row r="9404" s="11" customFormat="1"/>
    <row r="9405" s="11" customFormat="1"/>
    <row r="9406" s="11" customFormat="1"/>
    <row r="9407" s="11" customFormat="1"/>
    <row r="9408" s="11" customFormat="1"/>
    <row r="9409" s="11" customFormat="1"/>
    <row r="9410" s="11" customFormat="1"/>
    <row r="9411" s="11" customFormat="1"/>
    <row r="9412" s="11" customFormat="1"/>
    <row r="9413" s="11" customFormat="1"/>
    <row r="9414" s="11" customFormat="1"/>
    <row r="9415" s="11" customFormat="1"/>
    <row r="9416" s="11" customFormat="1"/>
    <row r="9417" s="11" customFormat="1"/>
    <row r="9418" s="11" customFormat="1"/>
    <row r="9419" s="11" customFormat="1"/>
    <row r="9420" s="11" customFormat="1"/>
    <row r="9421" s="11" customFormat="1"/>
    <row r="9422" s="11" customFormat="1"/>
    <row r="9423" s="11" customFormat="1"/>
    <row r="9424" s="11" customFormat="1"/>
    <row r="9425" s="11" customFormat="1"/>
    <row r="9426" s="11" customFormat="1"/>
    <row r="9427" s="11" customFormat="1"/>
    <row r="9428" s="11" customFormat="1"/>
    <row r="9429" s="11" customFormat="1"/>
    <row r="9430" s="11" customFormat="1"/>
    <row r="9431" s="11" customFormat="1"/>
    <row r="9432" s="11" customFormat="1"/>
    <row r="9433" s="11" customFormat="1"/>
    <row r="9434" s="11" customFormat="1"/>
    <row r="9435" s="11" customFormat="1"/>
    <row r="9436" s="11" customFormat="1"/>
    <row r="9437" s="11" customFormat="1"/>
    <row r="9438" s="11" customFormat="1"/>
    <row r="9439" s="11" customFormat="1"/>
    <row r="9440" s="11" customFormat="1"/>
    <row r="9441" s="11" customFormat="1"/>
    <row r="9442" s="11" customFormat="1"/>
    <row r="9443" s="11" customFormat="1"/>
    <row r="9444" s="11" customFormat="1"/>
    <row r="9445" s="11" customFormat="1"/>
    <row r="9446" s="11" customFormat="1"/>
    <row r="9447" s="11" customFormat="1"/>
    <row r="9448" s="11" customFormat="1"/>
    <row r="9449" s="11" customFormat="1"/>
    <row r="9450" s="11" customFormat="1"/>
    <row r="9451" s="11" customFormat="1"/>
    <row r="9452" s="11" customFormat="1"/>
    <row r="9453" s="11" customFormat="1"/>
    <row r="9454" s="11" customFormat="1"/>
    <row r="9455" s="11" customFormat="1"/>
    <row r="9456" s="11" customFormat="1"/>
    <row r="9457" s="11" customFormat="1"/>
    <row r="9458" s="11" customFormat="1"/>
    <row r="9459" s="11" customFormat="1"/>
    <row r="9460" s="11" customFormat="1"/>
    <row r="9461" s="11" customFormat="1"/>
    <row r="9462" s="11" customFormat="1"/>
    <row r="9463" s="11" customFormat="1"/>
    <row r="9464" s="11" customFormat="1"/>
    <row r="9465" s="11" customFormat="1"/>
    <row r="9466" s="11" customFormat="1"/>
    <row r="9467" s="11" customFormat="1"/>
    <row r="9468" s="11" customFormat="1"/>
    <row r="9469" s="11" customFormat="1"/>
    <row r="9470" s="11" customFormat="1"/>
    <row r="9471" s="11" customFormat="1"/>
    <row r="9472" s="11" customFormat="1"/>
    <row r="9473" s="11" customFormat="1"/>
    <row r="9474" s="11" customFormat="1"/>
    <row r="9475" s="11" customFormat="1"/>
    <row r="9476" s="11" customFormat="1"/>
    <row r="9477" s="11" customFormat="1"/>
    <row r="9478" s="11" customFormat="1"/>
    <row r="9479" s="11" customFormat="1"/>
    <row r="9480" s="11" customFormat="1"/>
    <row r="9481" s="11" customFormat="1"/>
    <row r="9482" s="11" customFormat="1"/>
    <row r="9483" s="11" customFormat="1"/>
    <row r="9484" s="11" customFormat="1"/>
    <row r="9485" s="11" customFormat="1"/>
    <row r="9486" s="11" customFormat="1"/>
    <row r="9487" s="11" customFormat="1"/>
    <row r="9488" s="11" customFormat="1"/>
    <row r="9489" s="11" customFormat="1"/>
    <row r="9490" s="11" customFormat="1"/>
    <row r="9491" s="11" customFormat="1"/>
    <row r="9492" s="11" customFormat="1"/>
    <row r="9493" s="11" customFormat="1"/>
    <row r="9494" s="11" customFormat="1"/>
    <row r="9495" s="11" customFormat="1"/>
    <row r="9496" s="11" customFormat="1"/>
    <row r="9497" s="11" customFormat="1"/>
    <row r="9498" s="11" customFormat="1"/>
    <row r="9499" s="11" customFormat="1"/>
    <row r="9500" s="11" customFormat="1"/>
    <row r="9501" s="11" customFormat="1"/>
    <row r="9502" s="11" customFormat="1"/>
    <row r="9503" s="11" customFormat="1"/>
    <row r="9504" s="11" customFormat="1"/>
    <row r="9505" s="11" customFormat="1"/>
    <row r="9506" s="11" customFormat="1"/>
    <row r="9507" s="11" customFormat="1"/>
    <row r="9508" s="11" customFormat="1"/>
    <row r="9509" s="11" customFormat="1"/>
    <row r="9510" s="11" customFormat="1"/>
    <row r="9511" s="11" customFormat="1"/>
    <row r="9512" s="11" customFormat="1"/>
    <row r="9513" s="11" customFormat="1"/>
    <row r="9514" s="11" customFormat="1"/>
    <row r="9515" s="11" customFormat="1"/>
    <row r="9516" s="11" customFormat="1"/>
    <row r="9517" s="11" customFormat="1"/>
    <row r="9518" s="11" customFormat="1"/>
    <row r="9519" s="11" customFormat="1"/>
    <row r="9520" s="11" customFormat="1"/>
    <row r="9521" s="11" customFormat="1"/>
    <row r="9522" s="11" customFormat="1"/>
    <row r="9523" s="11" customFormat="1"/>
    <row r="9524" s="11" customFormat="1"/>
    <row r="9525" s="11" customFormat="1"/>
    <row r="9526" s="11" customFormat="1"/>
    <row r="9527" s="11" customFormat="1"/>
    <row r="9528" s="11" customFormat="1"/>
    <row r="9529" s="11" customFormat="1"/>
    <row r="9530" s="11" customFormat="1"/>
    <row r="9531" s="11" customFormat="1"/>
    <row r="9532" s="11" customFormat="1"/>
    <row r="9533" s="11" customFormat="1"/>
    <row r="9534" s="11" customFormat="1"/>
    <row r="9535" s="11" customFormat="1"/>
    <row r="9536" s="11" customFormat="1"/>
    <row r="9537" s="11" customFormat="1"/>
    <row r="9538" s="11" customFormat="1"/>
    <row r="9539" s="11" customFormat="1"/>
    <row r="9540" s="11" customFormat="1"/>
    <row r="9541" s="11" customFormat="1"/>
    <row r="9542" s="11" customFormat="1"/>
    <row r="9543" s="11" customFormat="1"/>
    <row r="9544" s="11" customFormat="1"/>
    <row r="9545" s="11" customFormat="1"/>
    <row r="9546" s="11" customFormat="1"/>
    <row r="9547" s="11" customFormat="1"/>
    <row r="9548" s="11" customFormat="1"/>
    <row r="9549" s="11" customFormat="1"/>
    <row r="9550" s="11" customFormat="1"/>
    <row r="9551" s="11" customFormat="1"/>
    <row r="9552" s="11" customFormat="1"/>
    <row r="9553" s="11" customFormat="1"/>
    <row r="9554" s="11" customFormat="1"/>
    <row r="9555" s="11" customFormat="1"/>
    <row r="9556" s="11" customFormat="1"/>
    <row r="9557" s="11" customFormat="1"/>
    <row r="9558" s="11" customFormat="1"/>
    <row r="9559" s="11" customFormat="1"/>
    <row r="9560" s="11" customFormat="1"/>
    <row r="9561" s="11" customFormat="1"/>
    <row r="9562" s="11" customFormat="1"/>
    <row r="9563" s="11" customFormat="1"/>
    <row r="9564" s="11" customFormat="1"/>
    <row r="9565" s="11" customFormat="1"/>
    <row r="9566" s="11" customFormat="1"/>
    <row r="9567" s="11" customFormat="1"/>
    <row r="9568" s="11" customFormat="1"/>
    <row r="9569" s="11" customFormat="1"/>
    <row r="9570" s="11" customFormat="1"/>
    <row r="9571" s="11" customFormat="1"/>
    <row r="9572" s="11" customFormat="1"/>
    <row r="9573" s="11" customFormat="1"/>
    <row r="9574" s="11" customFormat="1"/>
    <row r="9575" s="11" customFormat="1"/>
    <row r="9576" s="11" customFormat="1"/>
    <row r="9577" s="11" customFormat="1"/>
    <row r="9578" s="11" customFormat="1"/>
    <row r="9579" s="11" customFormat="1"/>
    <row r="9580" s="11" customFormat="1"/>
    <row r="9581" s="11" customFormat="1"/>
    <row r="9582" s="11" customFormat="1"/>
    <row r="9583" s="11" customFormat="1"/>
    <row r="9584" s="11" customFormat="1"/>
    <row r="9585" s="11" customFormat="1"/>
    <row r="9586" s="11" customFormat="1"/>
    <row r="9587" s="11" customFormat="1"/>
    <row r="9588" s="11" customFormat="1"/>
    <row r="9589" s="11" customFormat="1"/>
    <row r="9590" s="11" customFormat="1"/>
    <row r="9591" s="11" customFormat="1"/>
    <row r="9592" s="11" customFormat="1"/>
    <row r="9593" s="11" customFormat="1"/>
    <row r="9594" s="11" customFormat="1"/>
    <row r="9595" s="11" customFormat="1"/>
    <row r="9596" s="11" customFormat="1"/>
    <row r="9597" s="11" customFormat="1"/>
    <row r="9598" s="11" customFormat="1"/>
    <row r="9599" s="11" customFormat="1"/>
    <row r="9600" s="11" customFormat="1"/>
    <row r="9601" s="11" customFormat="1"/>
    <row r="9602" s="11" customFormat="1"/>
    <row r="9603" s="11" customFormat="1"/>
    <row r="9604" s="11" customFormat="1"/>
    <row r="9605" s="11" customFormat="1"/>
    <row r="9606" s="11" customFormat="1"/>
    <row r="9607" s="11" customFormat="1"/>
    <row r="9608" s="11" customFormat="1"/>
    <row r="9609" s="11" customFormat="1"/>
    <row r="9610" s="11" customFormat="1"/>
    <row r="9611" s="11" customFormat="1"/>
    <row r="9612" s="11" customFormat="1"/>
    <row r="9613" s="11" customFormat="1"/>
    <row r="9614" s="11" customFormat="1"/>
    <row r="9615" s="11" customFormat="1"/>
    <row r="9616" s="11" customFormat="1"/>
    <row r="9617" s="11" customFormat="1"/>
    <row r="9618" s="11" customFormat="1"/>
    <row r="9619" s="11" customFormat="1"/>
    <row r="9620" s="11" customFormat="1"/>
    <row r="9621" s="11" customFormat="1"/>
    <row r="9622" s="11" customFormat="1"/>
    <row r="9623" s="11" customFormat="1"/>
    <row r="9624" s="11" customFormat="1"/>
    <row r="9625" s="11" customFormat="1"/>
    <row r="9626" s="11" customFormat="1"/>
    <row r="9627" s="11" customFormat="1"/>
    <row r="9628" s="11" customFormat="1"/>
    <row r="9629" s="11" customFormat="1"/>
    <row r="9630" s="11" customFormat="1"/>
    <row r="9631" s="11" customFormat="1"/>
    <row r="9632" s="11" customFormat="1"/>
    <row r="9633" s="11" customFormat="1"/>
    <row r="9634" s="11" customFormat="1"/>
    <row r="9635" s="11" customFormat="1"/>
    <row r="9636" s="11" customFormat="1"/>
    <row r="9637" s="11" customFormat="1"/>
    <row r="9638" s="11" customFormat="1"/>
    <row r="9639" s="11" customFormat="1"/>
    <row r="9640" s="11" customFormat="1"/>
    <row r="9641" s="11" customFormat="1"/>
    <row r="9642" s="11" customFormat="1"/>
    <row r="9643" s="11" customFormat="1"/>
    <row r="9644" s="11" customFormat="1"/>
    <row r="9645" s="11" customFormat="1"/>
    <row r="9646" s="11" customFormat="1"/>
    <row r="9647" s="11" customFormat="1"/>
    <row r="9648" s="11" customFormat="1"/>
    <row r="9649" s="11" customFormat="1"/>
    <row r="9650" s="11" customFormat="1"/>
    <row r="9651" s="11" customFormat="1"/>
    <row r="9652" s="11" customFormat="1"/>
    <row r="9653" s="11" customFormat="1"/>
    <row r="9654" s="11" customFormat="1"/>
    <row r="9655" s="11" customFormat="1"/>
    <row r="9656" s="11" customFormat="1"/>
    <row r="9657" s="11" customFormat="1"/>
    <row r="9658" s="11" customFormat="1"/>
    <row r="9659" s="11" customFormat="1"/>
    <row r="9660" s="11" customFormat="1"/>
    <row r="9661" s="11" customFormat="1"/>
    <row r="9662" s="11" customFormat="1"/>
    <row r="9663" s="11" customFormat="1"/>
    <row r="9664" s="11" customFormat="1"/>
    <row r="9665" s="11" customFormat="1"/>
    <row r="9666" s="11" customFormat="1"/>
    <row r="9667" s="11" customFormat="1"/>
    <row r="9668" s="11" customFormat="1"/>
    <row r="9669" s="11" customFormat="1"/>
    <row r="9670" s="11" customFormat="1"/>
    <row r="9671" s="11" customFormat="1"/>
    <row r="9672" s="11" customFormat="1"/>
    <row r="9673" s="11" customFormat="1"/>
    <row r="9674" s="11" customFormat="1"/>
    <row r="9675" s="11" customFormat="1"/>
    <row r="9676" s="11" customFormat="1"/>
    <row r="9677" s="11" customFormat="1"/>
    <row r="9678" s="11" customFormat="1"/>
    <row r="9679" s="11" customFormat="1"/>
    <row r="9680" s="11" customFormat="1"/>
    <row r="9681" s="11" customFormat="1"/>
    <row r="9682" s="11" customFormat="1"/>
    <row r="9683" s="11" customFormat="1"/>
    <row r="9684" s="11" customFormat="1"/>
    <row r="9685" s="11" customFormat="1"/>
    <row r="9686" s="11" customFormat="1"/>
    <row r="9687" s="11" customFormat="1"/>
    <row r="9688" s="11" customFormat="1"/>
    <row r="9689" s="11" customFormat="1"/>
    <row r="9690" s="11" customFormat="1"/>
    <row r="9691" s="11" customFormat="1"/>
    <row r="9692" s="11" customFormat="1"/>
    <row r="9693" s="11" customFormat="1"/>
    <row r="9694" s="11" customFormat="1"/>
    <row r="9695" s="11" customFormat="1"/>
    <row r="9696" s="11" customFormat="1"/>
    <row r="9697" s="11" customFormat="1"/>
    <row r="9698" s="11" customFormat="1"/>
    <row r="9699" s="11" customFormat="1"/>
    <row r="9700" s="11" customFormat="1"/>
    <row r="9701" s="11" customFormat="1"/>
    <row r="9702" s="11" customFormat="1"/>
    <row r="9703" s="11" customFormat="1"/>
    <row r="9704" s="11" customFormat="1"/>
    <row r="9705" s="11" customFormat="1"/>
    <row r="9706" s="11" customFormat="1"/>
    <row r="9707" s="11" customFormat="1"/>
    <row r="9708" s="11" customFormat="1"/>
    <row r="9709" s="11" customFormat="1"/>
    <row r="9710" s="11" customFormat="1"/>
    <row r="9711" s="11" customFormat="1"/>
    <row r="9712" s="11" customFormat="1"/>
    <row r="9713" s="11" customFormat="1"/>
    <row r="9714" s="11" customFormat="1"/>
    <row r="9715" s="11" customFormat="1"/>
    <row r="9716" s="11" customFormat="1"/>
    <row r="9717" s="11" customFormat="1"/>
    <row r="9718" s="11" customFormat="1"/>
    <row r="9719" s="11" customFormat="1"/>
    <row r="9720" s="11" customFormat="1"/>
    <row r="9721" s="11" customFormat="1"/>
    <row r="9722" s="11" customFormat="1"/>
    <row r="9723" s="11" customFormat="1"/>
    <row r="9724" s="11" customFormat="1"/>
    <row r="9725" s="11" customFormat="1"/>
    <row r="9726" s="11" customFormat="1"/>
    <row r="9727" s="11" customFormat="1"/>
    <row r="9728" s="11" customFormat="1"/>
    <row r="9729" s="11" customFormat="1"/>
    <row r="9730" s="11" customFormat="1"/>
    <row r="9731" s="11" customFormat="1"/>
    <row r="9732" s="11" customFormat="1"/>
    <row r="9733" s="11" customFormat="1"/>
    <row r="9734" s="11" customFormat="1"/>
    <row r="9735" s="11" customFormat="1"/>
    <row r="9736" s="11" customFormat="1"/>
    <row r="9737" s="11" customFormat="1"/>
    <row r="9738" s="11" customFormat="1"/>
    <row r="9739" s="11" customFormat="1"/>
    <row r="9740" s="11" customFormat="1"/>
    <row r="9741" s="11" customFormat="1"/>
    <row r="9742" s="11" customFormat="1"/>
    <row r="9743" s="11" customFormat="1"/>
    <row r="9744" s="11" customFormat="1"/>
    <row r="9745" s="11" customFormat="1"/>
    <row r="9746" s="11" customFormat="1"/>
    <row r="9747" s="11" customFormat="1"/>
    <row r="9748" s="11" customFormat="1"/>
    <row r="9749" s="11" customFormat="1"/>
    <row r="9750" s="11" customFormat="1"/>
    <row r="9751" s="11" customFormat="1"/>
    <row r="9752" s="11" customFormat="1"/>
    <row r="9753" s="11" customFormat="1"/>
    <row r="9754" s="11" customFormat="1"/>
    <row r="9755" s="11" customFormat="1"/>
    <row r="9756" s="11" customFormat="1"/>
    <row r="9757" s="11" customFormat="1"/>
    <row r="9758" s="11" customFormat="1"/>
    <row r="9759" s="11" customFormat="1"/>
    <row r="9760" s="11" customFormat="1"/>
    <row r="9761" s="11" customFormat="1"/>
    <row r="9762" s="11" customFormat="1"/>
    <row r="9763" s="11" customFormat="1"/>
    <row r="9764" s="11" customFormat="1"/>
    <row r="9765" s="11" customFormat="1"/>
    <row r="9766" s="11" customFormat="1"/>
    <row r="9767" s="11" customFormat="1"/>
    <row r="9768" s="11" customFormat="1"/>
    <row r="9769" s="11" customFormat="1"/>
    <row r="9770" s="11" customFormat="1"/>
    <row r="9771" s="11" customFormat="1"/>
    <row r="9772" s="11" customFormat="1"/>
    <row r="9773" s="11" customFormat="1"/>
    <row r="9774" s="11" customFormat="1"/>
    <row r="9775" s="11" customFormat="1"/>
    <row r="9776" s="11" customFormat="1"/>
    <row r="9777" s="11" customFormat="1"/>
    <row r="9778" s="11" customFormat="1"/>
    <row r="9779" s="11" customFormat="1"/>
    <row r="9780" s="11" customFormat="1"/>
    <row r="9781" s="11" customFormat="1"/>
    <row r="9782" s="11" customFormat="1"/>
    <row r="9783" s="11" customFormat="1"/>
    <row r="9784" s="11" customFormat="1"/>
    <row r="9785" s="11" customFormat="1"/>
    <row r="9786" s="11" customFormat="1"/>
    <row r="9787" s="11" customFormat="1"/>
    <row r="9788" s="11" customFormat="1"/>
    <row r="9789" s="11" customFormat="1"/>
    <row r="9790" s="11" customFormat="1"/>
    <row r="9791" s="11" customFormat="1"/>
    <row r="9792" s="11" customFormat="1"/>
    <row r="9793" s="11" customFormat="1"/>
    <row r="9794" s="11" customFormat="1"/>
    <row r="9795" s="11" customFormat="1"/>
    <row r="9796" s="11" customFormat="1"/>
    <row r="9797" s="11" customFormat="1"/>
    <row r="9798" s="11" customFormat="1"/>
    <row r="9799" s="11" customFormat="1"/>
    <row r="9800" s="11" customFormat="1"/>
    <row r="9801" s="11" customFormat="1"/>
    <row r="9802" s="11" customFormat="1"/>
    <row r="9803" s="11" customFormat="1"/>
    <row r="9804" s="11" customFormat="1"/>
    <row r="9805" s="11" customFormat="1"/>
    <row r="9806" s="11" customFormat="1"/>
    <row r="9807" s="11" customFormat="1"/>
    <row r="9808" s="11" customFormat="1"/>
    <row r="9809" s="11" customFormat="1"/>
    <row r="9810" s="11" customFormat="1"/>
    <row r="9811" s="11" customFormat="1"/>
    <row r="9812" s="11" customFormat="1"/>
    <row r="9813" s="11" customFormat="1"/>
    <row r="9814" s="11" customFormat="1"/>
    <row r="9815" s="11" customFormat="1"/>
    <row r="9816" s="11" customFormat="1"/>
    <row r="9817" s="11" customFormat="1"/>
    <row r="9818" s="11" customFormat="1"/>
    <row r="9819" s="11" customFormat="1"/>
    <row r="9820" s="11" customFormat="1"/>
    <row r="9821" s="11" customFormat="1"/>
    <row r="9822" s="11" customFormat="1"/>
    <row r="9823" s="11" customFormat="1"/>
    <row r="9824" s="11" customFormat="1"/>
    <row r="9825" s="11" customFormat="1"/>
    <row r="9826" s="11" customFormat="1"/>
    <row r="9827" s="11" customFormat="1"/>
    <row r="9828" s="11" customFormat="1"/>
    <row r="9829" s="11" customFormat="1"/>
    <row r="9830" s="11" customFormat="1"/>
    <row r="9831" s="11" customFormat="1"/>
    <row r="9832" s="11" customFormat="1"/>
    <row r="9833" s="11" customFormat="1"/>
    <row r="9834" s="11" customFormat="1"/>
    <row r="9835" s="11" customFormat="1"/>
    <row r="9836" s="11" customFormat="1"/>
    <row r="9837" s="11" customFormat="1"/>
    <row r="9838" s="11" customFormat="1"/>
    <row r="9839" s="11" customFormat="1"/>
    <row r="9840" s="11" customFormat="1"/>
    <row r="9841" s="11" customFormat="1"/>
    <row r="9842" s="11" customFormat="1"/>
    <row r="9843" s="11" customFormat="1"/>
    <row r="9844" s="11" customFormat="1"/>
    <row r="9845" s="11" customFormat="1"/>
    <row r="9846" s="11" customFormat="1"/>
    <row r="9847" s="11" customFormat="1"/>
    <row r="9848" s="11" customFormat="1"/>
    <row r="9849" s="11" customFormat="1"/>
    <row r="9850" s="11" customFormat="1"/>
    <row r="9851" s="11" customFormat="1"/>
    <row r="9852" s="11" customFormat="1"/>
    <row r="9853" s="11" customFormat="1"/>
    <row r="9854" s="11" customFormat="1"/>
    <row r="9855" s="11" customFormat="1"/>
    <row r="9856" s="11" customFormat="1"/>
    <row r="9857" s="11" customFormat="1"/>
    <row r="9858" s="11" customFormat="1"/>
    <row r="9859" s="11" customFormat="1"/>
    <row r="9860" s="11" customFormat="1"/>
    <row r="9861" s="11" customFormat="1"/>
    <row r="9862" s="11" customFormat="1"/>
    <row r="9863" s="11" customFormat="1"/>
    <row r="9864" s="11" customFormat="1"/>
    <row r="9865" s="11" customFormat="1"/>
    <row r="9866" s="11" customFormat="1"/>
    <row r="9867" s="11" customFormat="1"/>
    <row r="9868" s="11" customFormat="1"/>
    <row r="9869" s="11" customFormat="1"/>
    <row r="9870" s="11" customFormat="1"/>
    <row r="9871" s="11" customFormat="1"/>
    <row r="9872" s="11" customFormat="1"/>
    <row r="9873" s="11" customFormat="1"/>
    <row r="9874" s="11" customFormat="1"/>
    <row r="9875" s="11" customFormat="1"/>
    <row r="9876" s="11" customFormat="1"/>
    <row r="9877" s="11" customFormat="1"/>
    <row r="9878" s="11" customFormat="1"/>
    <row r="9879" s="11" customFormat="1"/>
    <row r="9880" s="11" customFormat="1"/>
    <row r="9881" s="11" customFormat="1"/>
    <row r="9882" s="11" customFormat="1"/>
    <row r="9883" s="11" customFormat="1"/>
    <row r="9884" s="11" customFormat="1"/>
    <row r="9885" s="11" customFormat="1"/>
    <row r="9886" s="11" customFormat="1"/>
    <row r="9887" s="11" customFormat="1"/>
    <row r="9888" s="11" customFormat="1"/>
    <row r="9889" s="11" customFormat="1"/>
    <row r="9890" s="11" customFormat="1"/>
    <row r="9891" s="11" customFormat="1"/>
    <row r="9892" s="11" customFormat="1"/>
    <row r="9893" s="11" customFormat="1"/>
    <row r="9894" s="11" customFormat="1"/>
    <row r="9895" s="11" customFormat="1"/>
    <row r="9896" s="11" customFormat="1"/>
    <row r="9897" s="11" customFormat="1"/>
    <row r="9898" s="11" customFormat="1"/>
    <row r="9899" s="11" customFormat="1"/>
    <row r="9900" s="11" customFormat="1"/>
    <row r="9901" s="11" customFormat="1"/>
    <row r="9902" s="11" customFormat="1"/>
    <row r="9903" s="11" customFormat="1"/>
    <row r="9904" s="11" customFormat="1"/>
    <row r="9905" s="11" customFormat="1"/>
    <row r="9906" s="11" customFormat="1"/>
    <row r="9907" s="11" customFormat="1"/>
    <row r="9908" s="11" customFormat="1"/>
    <row r="9909" s="11" customFormat="1"/>
    <row r="9910" s="11" customFormat="1"/>
    <row r="9911" s="11" customFormat="1"/>
    <row r="9912" s="11" customFormat="1"/>
    <row r="9913" s="11" customFormat="1"/>
    <row r="9914" s="11" customFormat="1"/>
    <row r="9915" s="11" customFormat="1"/>
    <row r="9916" s="11" customFormat="1"/>
    <row r="9917" s="11" customFormat="1"/>
    <row r="9918" s="11" customFormat="1"/>
    <row r="9919" s="11" customFormat="1"/>
    <row r="9920" s="11" customFormat="1"/>
    <row r="9921" s="11" customFormat="1"/>
    <row r="9922" s="11" customFormat="1"/>
    <row r="9923" s="11" customFormat="1"/>
    <row r="9924" s="11" customFormat="1"/>
    <row r="9925" s="11" customFormat="1"/>
    <row r="9926" s="11" customFormat="1"/>
    <row r="9927" s="11" customFormat="1"/>
    <row r="9928" s="11" customFormat="1"/>
    <row r="9929" s="11" customFormat="1"/>
    <row r="9930" s="11" customFormat="1"/>
    <row r="9931" s="11" customFormat="1"/>
    <row r="9932" s="11" customFormat="1"/>
    <row r="9933" s="11" customFormat="1"/>
    <row r="9934" s="11" customFormat="1"/>
    <row r="9935" s="11" customFormat="1"/>
    <row r="9936" s="11" customFormat="1"/>
    <row r="9937" s="11" customFormat="1"/>
    <row r="9938" s="11" customFormat="1"/>
    <row r="9939" s="11" customFormat="1"/>
    <row r="9940" s="11" customFormat="1"/>
    <row r="9941" s="11" customFormat="1"/>
    <row r="9942" s="11" customFormat="1"/>
    <row r="9943" s="11" customFormat="1"/>
    <row r="9944" s="11" customFormat="1"/>
    <row r="9945" s="11" customFormat="1"/>
    <row r="9946" s="11" customFormat="1"/>
    <row r="9947" s="11" customFormat="1"/>
    <row r="9948" s="11" customFormat="1"/>
    <row r="9949" s="11" customFormat="1"/>
    <row r="9950" s="11" customFormat="1"/>
    <row r="9951" s="11" customFormat="1"/>
    <row r="9952" s="11" customFormat="1"/>
    <row r="9953" s="11" customFormat="1"/>
    <row r="9954" s="11" customFormat="1"/>
    <row r="9955" s="11" customFormat="1"/>
    <row r="9956" s="11" customFormat="1"/>
    <row r="9957" s="11" customFormat="1"/>
    <row r="9958" s="11" customFormat="1"/>
    <row r="9959" s="11" customFormat="1"/>
    <row r="9960" s="11" customFormat="1"/>
    <row r="9961" s="11" customFormat="1"/>
    <row r="9962" s="11" customFormat="1"/>
    <row r="9963" s="11" customFormat="1"/>
    <row r="9964" s="11" customFormat="1"/>
    <row r="9965" s="11" customFormat="1"/>
    <row r="9966" s="11" customFormat="1"/>
    <row r="9967" s="11" customFormat="1"/>
    <row r="9968" s="11" customFormat="1"/>
    <row r="9969" s="11" customFormat="1"/>
    <row r="9970" s="11" customFormat="1"/>
    <row r="9971" s="11" customFormat="1"/>
    <row r="9972" s="11" customFormat="1"/>
    <row r="9973" s="11" customFormat="1"/>
    <row r="9974" s="11" customFormat="1"/>
    <row r="9975" s="11" customFormat="1"/>
    <row r="9976" s="11" customFormat="1"/>
    <row r="9977" s="11" customFormat="1"/>
    <row r="9978" s="11" customFormat="1"/>
    <row r="9979" s="11" customFormat="1"/>
    <row r="9980" s="11" customFormat="1"/>
    <row r="9981" s="11" customFormat="1"/>
    <row r="9982" s="11" customFormat="1"/>
    <row r="9983" s="11" customFormat="1"/>
    <row r="9984" s="11" customFormat="1"/>
    <row r="9985" s="11" customFormat="1"/>
    <row r="9986" s="11" customFormat="1"/>
    <row r="9987" s="11" customFormat="1"/>
    <row r="9988" s="11" customFormat="1"/>
    <row r="9989" s="11" customFormat="1"/>
    <row r="9990" s="11" customFormat="1"/>
    <row r="9991" s="11" customFormat="1"/>
    <row r="9992" s="11" customFormat="1"/>
    <row r="9993" s="11" customFormat="1"/>
    <row r="9994" s="11" customFormat="1"/>
    <row r="9995" s="11" customFormat="1"/>
    <row r="9996" s="11" customFormat="1"/>
    <row r="9997" s="11" customFormat="1"/>
    <row r="9998" s="11" customFormat="1"/>
    <row r="9999" s="11" customFormat="1"/>
    <row r="10000" s="11" customFormat="1"/>
    <row r="10001" s="11" customFormat="1"/>
    <row r="10002" s="11" customFormat="1"/>
    <row r="10003" s="11" customFormat="1"/>
    <row r="10004" s="11" customFormat="1"/>
    <row r="10005" s="11" customFormat="1"/>
    <row r="10006" s="11" customFormat="1"/>
    <row r="10007" s="11" customFormat="1"/>
    <row r="10008" s="11" customFormat="1"/>
    <row r="10009" s="11" customFormat="1"/>
    <row r="10010" s="11" customFormat="1"/>
    <row r="10011" s="11" customFormat="1"/>
    <row r="10012" s="11" customFormat="1"/>
    <row r="10013" s="11" customFormat="1"/>
    <row r="10014" s="11" customFormat="1"/>
    <row r="10015" s="11" customFormat="1"/>
    <row r="10016" s="11" customFormat="1"/>
    <row r="10017" s="11" customFormat="1"/>
    <row r="10018" s="11" customFormat="1"/>
    <row r="10019" s="11" customFormat="1"/>
    <row r="10020" s="11" customFormat="1"/>
    <row r="10021" s="11" customFormat="1"/>
    <row r="10022" s="11" customFormat="1"/>
    <row r="10023" s="11" customFormat="1"/>
    <row r="10024" s="11" customFormat="1"/>
    <row r="10025" s="11" customFormat="1"/>
    <row r="10026" s="11" customFormat="1"/>
    <row r="10027" s="11" customFormat="1"/>
    <row r="10028" s="11" customFormat="1"/>
    <row r="10029" s="11" customFormat="1"/>
    <row r="10030" s="11" customFormat="1"/>
    <row r="10031" s="11" customFormat="1"/>
    <row r="10032" s="11" customFormat="1"/>
    <row r="10033" s="11" customFormat="1"/>
    <row r="10034" s="11" customFormat="1"/>
    <row r="10035" s="11" customFormat="1"/>
    <row r="10036" s="11" customFormat="1"/>
    <row r="10037" s="11" customFormat="1"/>
    <row r="10038" s="11" customFormat="1"/>
    <row r="10039" s="11" customFormat="1"/>
    <row r="10040" s="11" customFormat="1"/>
    <row r="10041" s="11" customFormat="1"/>
    <row r="10042" s="11" customFormat="1"/>
    <row r="10043" s="11" customFormat="1"/>
    <row r="10044" s="11" customFormat="1"/>
    <row r="10045" s="11" customFormat="1"/>
    <row r="10046" s="11" customFormat="1"/>
    <row r="10047" s="11" customFormat="1"/>
    <row r="10048" s="11" customFormat="1"/>
    <row r="10049" s="11" customFormat="1"/>
    <row r="10050" s="11" customFormat="1"/>
    <row r="10051" s="11" customFormat="1"/>
    <row r="10052" s="11" customFormat="1"/>
    <row r="10053" s="11" customFormat="1"/>
    <row r="10054" s="11" customFormat="1"/>
    <row r="10055" s="11" customFormat="1"/>
    <row r="10056" s="11" customFormat="1"/>
    <row r="10057" s="11" customFormat="1"/>
    <row r="10058" s="11" customFormat="1"/>
    <row r="10059" s="11" customFormat="1"/>
    <row r="10060" s="11" customFormat="1"/>
    <row r="10061" s="11" customFormat="1"/>
    <row r="10062" s="11" customFormat="1"/>
    <row r="10063" s="11" customFormat="1"/>
    <row r="10064" s="11" customFormat="1"/>
    <row r="10065" s="11" customFormat="1"/>
    <row r="10066" s="11" customFormat="1"/>
    <row r="10067" s="11" customFormat="1"/>
    <row r="10068" s="11" customFormat="1"/>
    <row r="10069" s="11" customFormat="1"/>
    <row r="10070" s="11" customFormat="1"/>
    <row r="10071" s="11" customFormat="1"/>
    <row r="10072" s="11" customFormat="1"/>
    <row r="10073" s="11" customFormat="1"/>
    <row r="10074" s="11" customFormat="1"/>
    <row r="10075" s="11" customFormat="1"/>
    <row r="10076" s="11" customFormat="1"/>
    <row r="10077" s="11" customFormat="1"/>
    <row r="10078" s="11" customFormat="1"/>
    <row r="10079" s="11" customFormat="1"/>
    <row r="10080" s="11" customFormat="1"/>
    <row r="10081" s="11" customFormat="1"/>
    <row r="10082" s="11" customFormat="1"/>
    <row r="10083" s="11" customFormat="1"/>
    <row r="10084" s="11" customFormat="1"/>
    <row r="10085" s="11" customFormat="1"/>
    <row r="10086" s="11" customFormat="1"/>
    <row r="10087" s="11" customFormat="1"/>
    <row r="10088" s="11" customFormat="1"/>
    <row r="10089" s="11" customFormat="1"/>
    <row r="10090" s="11" customFormat="1"/>
    <row r="10091" s="11" customFormat="1"/>
    <row r="10092" s="11" customFormat="1"/>
    <row r="10093" s="11" customFormat="1"/>
    <row r="10094" s="11" customFormat="1"/>
    <row r="10095" s="11" customFormat="1"/>
    <row r="10096" s="11" customFormat="1"/>
    <row r="10097" s="11" customFormat="1"/>
    <row r="10098" s="11" customFormat="1"/>
    <row r="10099" s="11" customFormat="1"/>
    <row r="10100" s="11" customFormat="1"/>
    <row r="10101" s="11" customFormat="1"/>
    <row r="10102" s="11" customFormat="1"/>
    <row r="10103" s="11" customFormat="1"/>
    <row r="10104" s="11" customFormat="1"/>
    <row r="10105" s="11" customFormat="1"/>
    <row r="10106" s="11" customFormat="1"/>
    <row r="10107" s="11" customFormat="1"/>
    <row r="10108" s="11" customFormat="1"/>
    <row r="10109" s="11" customFormat="1"/>
    <row r="10110" s="11" customFormat="1"/>
    <row r="10111" s="11" customFormat="1"/>
    <row r="10112" s="11" customFormat="1"/>
    <row r="10113" s="11" customFormat="1"/>
    <row r="10114" s="11" customFormat="1"/>
    <row r="10115" s="11" customFormat="1"/>
    <row r="10116" s="11" customFormat="1"/>
    <row r="10117" s="11" customFormat="1"/>
    <row r="10118" s="11" customFormat="1"/>
    <row r="10119" s="11" customFormat="1"/>
    <row r="10120" s="11" customFormat="1"/>
    <row r="10121" s="11" customFormat="1"/>
    <row r="10122" s="11" customFormat="1"/>
    <row r="10123" s="11" customFormat="1"/>
    <row r="10124" s="11" customFormat="1"/>
    <row r="10125" s="11" customFormat="1"/>
    <row r="10126" s="11" customFormat="1"/>
    <row r="10127" s="11" customFormat="1"/>
    <row r="10128" s="11" customFormat="1"/>
    <row r="10129" s="11" customFormat="1"/>
    <row r="10130" s="11" customFormat="1"/>
    <row r="10131" s="11" customFormat="1"/>
    <row r="10132" s="11" customFormat="1"/>
    <row r="10133" s="11" customFormat="1"/>
    <row r="10134" s="11" customFormat="1"/>
    <row r="10135" s="11" customFormat="1"/>
    <row r="10136" s="11" customFormat="1"/>
    <row r="10137" s="11" customFormat="1"/>
    <row r="10138" s="11" customFormat="1"/>
    <row r="10139" s="11" customFormat="1"/>
    <row r="10140" s="11" customFormat="1"/>
    <row r="10141" s="11" customFormat="1"/>
    <row r="10142" s="11" customFormat="1"/>
    <row r="10143" s="11" customFormat="1"/>
    <row r="10144" s="11" customFormat="1"/>
    <row r="10145" s="11" customFormat="1"/>
    <row r="10146" s="11" customFormat="1"/>
    <row r="10147" s="11" customFormat="1"/>
    <row r="10148" s="11" customFormat="1"/>
    <row r="10149" s="11" customFormat="1"/>
    <row r="10150" s="11" customFormat="1"/>
    <row r="10151" s="11" customFormat="1"/>
    <row r="10152" s="11" customFormat="1"/>
    <row r="10153" s="11" customFormat="1"/>
    <row r="10154" s="11" customFormat="1"/>
    <row r="10155" s="11" customFormat="1"/>
    <row r="10156" s="11" customFormat="1"/>
    <row r="10157" s="11" customFormat="1"/>
    <row r="10158" s="11" customFormat="1"/>
    <row r="10159" s="11" customFormat="1"/>
    <row r="10160" s="11" customFormat="1"/>
    <row r="10161" s="11" customFormat="1"/>
    <row r="10162" s="11" customFormat="1"/>
    <row r="10163" s="11" customFormat="1"/>
    <row r="10164" s="11" customFormat="1"/>
    <row r="10165" s="11" customFormat="1"/>
    <row r="10166" s="11" customFormat="1"/>
    <row r="10167" s="11" customFormat="1"/>
    <row r="10168" s="11" customFormat="1"/>
    <row r="10169" s="11" customFormat="1"/>
    <row r="10170" s="11" customFormat="1"/>
    <row r="10171" s="11" customFormat="1"/>
    <row r="10172" s="11" customFormat="1"/>
    <row r="10173" s="11" customFormat="1"/>
    <row r="10174" s="11" customFormat="1"/>
    <row r="10175" s="11" customFormat="1"/>
    <row r="10176" s="11" customFormat="1"/>
    <row r="10177" s="11" customFormat="1"/>
    <row r="10178" s="11" customFormat="1"/>
    <row r="10179" s="11" customFormat="1"/>
    <row r="10180" s="11" customFormat="1"/>
    <row r="10181" s="11" customFormat="1"/>
    <row r="10182" s="11" customFormat="1"/>
    <row r="10183" s="11" customFormat="1"/>
    <row r="10184" s="11" customFormat="1"/>
    <row r="10185" s="11" customFormat="1"/>
    <row r="10186" s="11" customFormat="1"/>
    <row r="10187" s="11" customFormat="1"/>
    <row r="10188" s="11" customFormat="1"/>
    <row r="10189" s="11" customFormat="1"/>
    <row r="10190" s="11" customFormat="1"/>
    <row r="10191" s="11" customFormat="1"/>
    <row r="10192" s="11" customFormat="1"/>
    <row r="10193" s="11" customFormat="1"/>
    <row r="10194" s="11" customFormat="1"/>
    <row r="10195" s="11" customFormat="1"/>
    <row r="10196" s="11" customFormat="1"/>
    <row r="10197" s="11" customFormat="1"/>
    <row r="10198" s="11" customFormat="1"/>
    <row r="10199" s="11" customFormat="1"/>
    <row r="10200" s="11" customFormat="1"/>
    <row r="10201" s="11" customFormat="1"/>
    <row r="10202" s="11" customFormat="1"/>
    <row r="10203" s="11" customFormat="1"/>
    <row r="10204" s="11" customFormat="1"/>
    <row r="10205" s="11" customFormat="1"/>
    <row r="10206" s="11" customFormat="1"/>
    <row r="10207" s="11" customFormat="1"/>
    <row r="10208" s="11" customFormat="1"/>
    <row r="10209" s="11" customFormat="1"/>
    <row r="10210" s="11" customFormat="1"/>
    <row r="10211" s="11" customFormat="1"/>
    <row r="10212" s="11" customFormat="1"/>
    <row r="10213" s="11" customFormat="1"/>
    <row r="10214" s="11" customFormat="1"/>
    <row r="10215" s="11" customFormat="1"/>
    <row r="10216" s="11" customFormat="1"/>
    <row r="10217" s="11" customFormat="1"/>
    <row r="10218" s="11" customFormat="1"/>
    <row r="10219" s="11" customFormat="1"/>
    <row r="10220" s="11" customFormat="1"/>
    <row r="10221" s="11" customFormat="1"/>
    <row r="10222" s="11" customFormat="1"/>
    <row r="10223" s="11" customFormat="1"/>
    <row r="10224" s="11" customFormat="1"/>
    <row r="10225" s="11" customFormat="1"/>
    <row r="10226" s="11" customFormat="1"/>
    <row r="10227" s="11" customFormat="1"/>
    <row r="10228" s="11" customFormat="1"/>
    <row r="10229" s="11" customFormat="1"/>
    <row r="10230" s="11" customFormat="1"/>
    <row r="10231" s="11" customFormat="1"/>
    <row r="10232" s="11" customFormat="1"/>
    <row r="10233" s="11" customFormat="1"/>
    <row r="10234" s="11" customFormat="1"/>
    <row r="10235" s="11" customFormat="1"/>
    <row r="10236" s="11" customFormat="1"/>
    <row r="10237" s="11" customFormat="1"/>
    <row r="10238" s="11" customFormat="1"/>
    <row r="10239" s="11" customFormat="1"/>
    <row r="10240" s="11" customFormat="1"/>
    <row r="10241" s="11" customFormat="1"/>
    <row r="10242" s="11" customFormat="1"/>
    <row r="10243" s="11" customFormat="1"/>
    <row r="10244" s="11" customFormat="1"/>
    <row r="10245" s="11" customFormat="1"/>
    <row r="10246" s="11" customFormat="1"/>
    <row r="10247" s="11" customFormat="1"/>
    <row r="10248" s="11" customFormat="1"/>
    <row r="10249" s="11" customFormat="1"/>
    <row r="10250" s="11" customFormat="1"/>
    <row r="10251" s="11" customFormat="1"/>
    <row r="10252" s="11" customFormat="1"/>
    <row r="10253" s="11" customFormat="1"/>
    <row r="10254" s="11" customFormat="1"/>
    <row r="10255" s="11" customFormat="1"/>
    <row r="10256" s="11" customFormat="1"/>
    <row r="10257" s="11" customFormat="1"/>
    <row r="10258" s="11" customFormat="1"/>
    <row r="10259" s="11" customFormat="1"/>
    <row r="10260" s="11" customFormat="1"/>
    <row r="10261" s="11" customFormat="1"/>
    <row r="10262" s="11" customFormat="1"/>
    <row r="10263" s="11" customFormat="1"/>
    <row r="10264" s="11" customFormat="1"/>
    <row r="10265" s="11" customFormat="1"/>
    <row r="10266" s="11" customFormat="1"/>
    <row r="10267" s="11" customFormat="1"/>
    <row r="10268" s="11" customFormat="1"/>
    <row r="10269" s="11" customFormat="1"/>
    <row r="10270" s="11" customFormat="1"/>
    <row r="10271" s="11" customFormat="1"/>
    <row r="10272" s="11" customFormat="1"/>
    <row r="10273" s="11" customFormat="1"/>
    <row r="10274" s="11" customFormat="1"/>
    <row r="10275" s="11" customFormat="1"/>
    <row r="10276" s="11" customFormat="1"/>
    <row r="10277" s="11" customFormat="1"/>
    <row r="10278" s="11" customFormat="1"/>
    <row r="10279" s="11" customFormat="1"/>
    <row r="10280" s="11" customFormat="1"/>
    <row r="10281" s="11" customFormat="1"/>
    <row r="10282" s="11" customFormat="1"/>
    <row r="10283" s="11" customFormat="1"/>
    <row r="10284" s="11" customFormat="1"/>
    <row r="10285" s="11" customFormat="1"/>
    <row r="10286" s="11" customFormat="1"/>
    <row r="10287" s="11" customFormat="1"/>
    <row r="10288" s="11" customFormat="1"/>
    <row r="10289" s="11" customFormat="1"/>
    <row r="10290" s="11" customFormat="1"/>
    <row r="10291" s="11" customFormat="1"/>
    <row r="10292" s="11" customFormat="1"/>
    <row r="10293" s="11" customFormat="1"/>
    <row r="10294" s="11" customFormat="1"/>
    <row r="10295" s="11" customFormat="1"/>
    <row r="10296" s="11" customFormat="1"/>
    <row r="10297" s="11" customFormat="1"/>
    <row r="10298" s="11" customFormat="1"/>
    <row r="10299" s="11" customFormat="1"/>
    <row r="10300" s="11" customFormat="1"/>
    <row r="10301" s="11" customFormat="1"/>
    <row r="10302" s="11" customFormat="1"/>
    <row r="10303" s="11" customFormat="1"/>
    <row r="10304" s="11" customFormat="1"/>
    <row r="10305" s="11" customFormat="1"/>
    <row r="10306" s="11" customFormat="1"/>
    <row r="10307" s="11" customFormat="1"/>
    <row r="10308" s="11" customFormat="1"/>
    <row r="10309" s="11" customFormat="1"/>
    <row r="10310" s="11" customFormat="1"/>
    <row r="10311" s="11" customFormat="1"/>
    <row r="10312" s="11" customFormat="1"/>
    <row r="10313" s="11" customFormat="1"/>
    <row r="10314" s="11" customFormat="1"/>
    <row r="10315" s="11" customFormat="1"/>
    <row r="10316" s="11" customFormat="1"/>
    <row r="10317" s="11" customFormat="1"/>
    <row r="10318" s="11" customFormat="1"/>
    <row r="10319" s="11" customFormat="1"/>
    <row r="10320" s="11" customFormat="1"/>
    <row r="10321" s="11" customFormat="1"/>
    <row r="10322" s="11" customFormat="1"/>
    <row r="10323" s="11" customFormat="1"/>
    <row r="10324" s="11" customFormat="1"/>
    <row r="10325" s="11" customFormat="1"/>
    <row r="10326" s="11" customFormat="1"/>
    <row r="10327" s="11" customFormat="1"/>
    <row r="10328" s="11" customFormat="1"/>
    <row r="10329" s="11" customFormat="1"/>
    <row r="10330" s="11" customFormat="1"/>
    <row r="10331" s="11" customFormat="1"/>
    <row r="10332" s="11" customFormat="1"/>
    <row r="10333" s="11" customFormat="1"/>
    <row r="10334" s="11" customFormat="1"/>
    <row r="10335" s="11" customFormat="1"/>
    <row r="10336" s="11" customFormat="1"/>
    <row r="10337" s="11" customFormat="1"/>
    <row r="10338" s="11" customFormat="1"/>
    <row r="10339" s="11" customFormat="1"/>
    <row r="10340" s="11" customFormat="1"/>
    <row r="10341" s="11" customFormat="1"/>
    <row r="10342" s="11" customFormat="1"/>
    <row r="10343" s="11" customFormat="1"/>
    <row r="10344" s="11" customFormat="1"/>
    <row r="10345" s="11" customFormat="1"/>
    <row r="10346" s="11" customFormat="1"/>
    <row r="10347" s="11" customFormat="1"/>
    <row r="10348" s="11" customFormat="1"/>
    <row r="10349" s="11" customFormat="1"/>
    <row r="10350" s="11" customFormat="1"/>
    <row r="10351" s="11" customFormat="1"/>
    <row r="10352" s="11" customFormat="1"/>
    <row r="10353" s="11" customFormat="1"/>
    <row r="10354" s="11" customFormat="1"/>
    <row r="10355" s="11" customFormat="1"/>
    <row r="10356" s="11" customFormat="1"/>
    <row r="10357" s="11" customFormat="1"/>
    <row r="10358" s="11" customFormat="1"/>
    <row r="10359" s="11" customFormat="1"/>
    <row r="10360" s="11" customFormat="1"/>
    <row r="10361" s="11" customFormat="1"/>
    <row r="10362" s="11" customFormat="1"/>
    <row r="10363" s="11" customFormat="1"/>
    <row r="10364" s="11" customFormat="1"/>
    <row r="10365" s="11" customFormat="1"/>
    <row r="10366" s="11" customFormat="1"/>
    <row r="10367" s="11" customFormat="1"/>
    <row r="10368" s="11" customFormat="1"/>
    <row r="10369" s="11" customFormat="1"/>
    <row r="10370" s="11" customFormat="1"/>
    <row r="10371" s="11" customFormat="1"/>
    <row r="10372" s="11" customFormat="1"/>
    <row r="10373" s="11" customFormat="1"/>
    <row r="10374" s="11" customFormat="1"/>
    <row r="10375" s="11" customFormat="1"/>
    <row r="10376" s="11" customFormat="1"/>
    <row r="10377" s="11" customFormat="1"/>
    <row r="10378" s="11" customFormat="1"/>
    <row r="10379" s="11" customFormat="1"/>
    <row r="10380" s="11" customFormat="1"/>
    <row r="10381" s="11" customFormat="1"/>
    <row r="10382" s="11" customFormat="1"/>
    <row r="10383" s="11" customFormat="1"/>
    <row r="10384" s="11" customFormat="1"/>
    <row r="10385" s="11" customFormat="1"/>
    <row r="10386" s="11" customFormat="1"/>
    <row r="10387" s="11" customFormat="1"/>
    <row r="10388" s="11" customFormat="1"/>
    <row r="10389" s="11" customFormat="1"/>
    <row r="10390" s="11" customFormat="1"/>
    <row r="10391" s="11" customFormat="1"/>
    <row r="10392" s="11" customFormat="1"/>
    <row r="10393" s="11" customFormat="1"/>
    <row r="10394" s="11" customFormat="1"/>
    <row r="10395" s="11" customFormat="1"/>
    <row r="10396" s="11" customFormat="1"/>
    <row r="10397" s="11" customFormat="1"/>
    <row r="10398" s="11" customFormat="1"/>
    <row r="10399" s="11" customFormat="1"/>
    <row r="10400" s="11" customFormat="1"/>
    <row r="10401" s="11" customFormat="1"/>
    <row r="10402" s="11" customFormat="1"/>
    <row r="10403" s="11" customFormat="1"/>
    <row r="10404" s="11" customFormat="1"/>
    <row r="10405" s="11" customFormat="1"/>
    <row r="10406" s="11" customFormat="1"/>
    <row r="10407" s="11" customFormat="1"/>
    <row r="10408" s="11" customFormat="1"/>
    <row r="10409" s="11" customFormat="1"/>
    <row r="10410" s="11" customFormat="1"/>
    <row r="10411" s="11" customFormat="1"/>
    <row r="10412" s="11" customFormat="1"/>
    <row r="10413" s="11" customFormat="1"/>
    <row r="10414" s="11" customFormat="1"/>
    <row r="10415" s="11" customFormat="1"/>
    <row r="10416" s="11" customFormat="1"/>
    <row r="10417" s="11" customFormat="1"/>
    <row r="10418" s="11" customFormat="1"/>
    <row r="10419" s="11" customFormat="1"/>
    <row r="10420" s="11" customFormat="1"/>
    <row r="10421" s="11" customFormat="1"/>
    <row r="10422" s="11" customFormat="1"/>
    <row r="10423" s="11" customFormat="1"/>
    <row r="10424" s="11" customFormat="1"/>
    <row r="10425" s="11" customFormat="1"/>
    <row r="10426" s="11" customFormat="1"/>
    <row r="10427" s="11" customFormat="1"/>
    <row r="10428" s="11" customFormat="1"/>
    <row r="10429" s="11" customFormat="1"/>
    <row r="10430" s="11" customFormat="1"/>
    <row r="10431" s="11" customFormat="1"/>
    <row r="10432" s="11" customFormat="1"/>
    <row r="10433" s="11" customFormat="1"/>
    <row r="10434" s="11" customFormat="1"/>
    <row r="10435" s="11" customFormat="1"/>
    <row r="10436" s="11" customFormat="1"/>
    <row r="10437" s="11" customFormat="1"/>
    <row r="10438" s="11" customFormat="1"/>
    <row r="10439" s="11" customFormat="1"/>
    <row r="10440" s="11" customFormat="1"/>
    <row r="10441" s="11" customFormat="1"/>
    <row r="10442" s="11" customFormat="1"/>
    <row r="10443" s="11" customFormat="1"/>
    <row r="10444" s="11" customFormat="1"/>
    <row r="10445" s="11" customFormat="1"/>
    <row r="10446" s="11" customFormat="1"/>
    <row r="10447" s="11" customFormat="1"/>
    <row r="10448" s="11" customFormat="1"/>
    <row r="10449" s="11" customFormat="1"/>
    <row r="10450" s="11" customFormat="1"/>
    <row r="10451" s="11" customFormat="1"/>
    <row r="10452" s="11" customFormat="1"/>
    <row r="10453" s="11" customFormat="1"/>
    <row r="10454" s="11" customFormat="1"/>
    <row r="10455" s="11" customFormat="1"/>
    <row r="10456" s="11" customFormat="1"/>
    <row r="10457" s="11" customFormat="1"/>
    <row r="10458" s="11" customFormat="1"/>
    <row r="10459" s="11" customFormat="1"/>
    <row r="10460" s="11" customFormat="1"/>
    <row r="10461" s="11" customFormat="1"/>
    <row r="10462" s="11" customFormat="1"/>
    <row r="10463" s="11" customFormat="1"/>
    <row r="10464" s="11" customFormat="1"/>
    <row r="10465" s="11" customFormat="1"/>
    <row r="10466" s="11" customFormat="1"/>
    <row r="10467" s="11" customFormat="1"/>
    <row r="10468" s="11" customFormat="1"/>
    <row r="10469" s="11" customFormat="1"/>
    <row r="10470" s="11" customFormat="1"/>
    <row r="10471" s="11" customFormat="1"/>
    <row r="10472" s="11" customFormat="1"/>
    <row r="10473" s="11" customFormat="1"/>
    <row r="10474" s="11" customFormat="1"/>
    <row r="10475" s="11" customFormat="1"/>
    <row r="10476" s="11" customFormat="1"/>
    <row r="10477" s="11" customFormat="1"/>
    <row r="10478" s="11" customFormat="1"/>
    <row r="10479" s="11" customFormat="1"/>
    <row r="10480" s="11" customFormat="1"/>
    <row r="10481" s="11" customFormat="1"/>
    <row r="10482" s="11" customFormat="1"/>
    <row r="10483" s="11" customFormat="1"/>
    <row r="10484" s="11" customFormat="1"/>
    <row r="10485" s="11" customFormat="1"/>
    <row r="10486" s="11" customFormat="1"/>
    <row r="10487" s="11" customFormat="1"/>
    <row r="10488" s="11" customFormat="1"/>
    <row r="10489" s="11" customFormat="1"/>
    <row r="10490" s="11" customFormat="1"/>
    <row r="10491" s="11" customFormat="1"/>
    <row r="10492" s="11" customFormat="1"/>
    <row r="10493" s="11" customFormat="1"/>
    <row r="10494" s="11" customFormat="1"/>
    <row r="10495" s="11" customFormat="1"/>
    <row r="10496" s="11" customFormat="1"/>
    <row r="10497" s="11" customFormat="1"/>
    <row r="10498" s="11" customFormat="1"/>
    <row r="10499" s="11" customFormat="1"/>
    <row r="10500" s="11" customFormat="1"/>
    <row r="10501" s="11" customFormat="1"/>
    <row r="10502" s="11" customFormat="1"/>
    <row r="10503" s="11" customFormat="1"/>
    <row r="10504" s="11" customFormat="1"/>
    <row r="10505" s="11" customFormat="1"/>
    <row r="10506" s="11" customFormat="1"/>
    <row r="10507" s="11" customFormat="1"/>
    <row r="10508" s="11" customFormat="1"/>
    <row r="10509" s="11" customFormat="1"/>
    <row r="10510" s="11" customFormat="1"/>
    <row r="10511" s="11" customFormat="1"/>
    <row r="10512" s="11" customFormat="1"/>
    <row r="10513" s="11" customFormat="1"/>
    <row r="10514" s="11" customFormat="1"/>
    <row r="10515" s="11" customFormat="1"/>
    <row r="10516" s="11" customFormat="1"/>
    <row r="10517" s="11" customFormat="1"/>
    <row r="10518" s="11" customFormat="1"/>
    <row r="10519" s="11" customFormat="1"/>
    <row r="10520" s="11" customFormat="1"/>
    <row r="10521" s="11" customFormat="1"/>
    <row r="10522" s="11" customFormat="1"/>
    <row r="10523" s="11" customFormat="1"/>
    <row r="10524" s="11" customFormat="1"/>
    <row r="10525" s="11" customFormat="1"/>
    <row r="10526" s="11" customFormat="1"/>
    <row r="10527" s="11" customFormat="1"/>
    <row r="10528" s="11" customFormat="1"/>
    <row r="10529" s="11" customFormat="1"/>
    <row r="10530" s="11" customFormat="1"/>
    <row r="10531" s="11" customFormat="1"/>
    <row r="10532" s="11" customFormat="1"/>
    <row r="10533" s="11" customFormat="1"/>
    <row r="10534" s="11" customFormat="1"/>
    <row r="10535" s="11" customFormat="1"/>
    <row r="10536" s="11" customFormat="1"/>
    <row r="10537" s="11" customFormat="1"/>
    <row r="10538" s="11" customFormat="1"/>
    <row r="10539" s="11" customFormat="1"/>
    <row r="10540" s="11" customFormat="1"/>
    <row r="10541" s="11" customFormat="1"/>
    <row r="10542" s="11" customFormat="1"/>
    <row r="10543" s="11" customFormat="1"/>
    <row r="10544" s="11" customFormat="1"/>
    <row r="10545" s="11" customFormat="1"/>
    <row r="10546" s="11" customFormat="1"/>
    <row r="10547" s="11" customFormat="1"/>
    <row r="10548" s="11" customFormat="1"/>
    <row r="10549" s="11" customFormat="1"/>
    <row r="10550" s="11" customFormat="1"/>
    <row r="10551" s="11" customFormat="1"/>
    <row r="10552" s="11" customFormat="1"/>
    <row r="10553" s="11" customFormat="1"/>
    <row r="10554" s="11" customFormat="1"/>
    <row r="10555" s="11" customFormat="1"/>
    <row r="10556" s="11" customFormat="1"/>
    <row r="10557" s="11" customFormat="1"/>
    <row r="10558" s="11" customFormat="1"/>
    <row r="10559" s="11" customFormat="1"/>
    <row r="10560" s="11" customFormat="1"/>
    <row r="10561" s="11" customFormat="1"/>
    <row r="10562" s="11" customFormat="1"/>
    <row r="10563" s="11" customFormat="1"/>
    <row r="10564" s="11" customFormat="1"/>
    <row r="10565" s="11" customFormat="1"/>
    <row r="10566" s="11" customFormat="1"/>
    <row r="10567" s="11" customFormat="1"/>
    <row r="10568" s="11" customFormat="1"/>
    <row r="10569" s="11" customFormat="1"/>
    <row r="10570" s="11" customFormat="1"/>
    <row r="10571" s="11" customFormat="1"/>
    <row r="10572" s="11" customFormat="1"/>
    <row r="10573" s="11" customFormat="1"/>
    <row r="10574" s="11" customFormat="1"/>
    <row r="10575" s="11" customFormat="1"/>
    <row r="10576" s="11" customFormat="1"/>
    <row r="10577" s="11" customFormat="1"/>
    <row r="10578" s="11" customFormat="1"/>
    <row r="10579" s="11" customFormat="1"/>
    <row r="10580" s="11" customFormat="1"/>
    <row r="10581" s="11" customFormat="1"/>
    <row r="10582" s="11" customFormat="1"/>
    <row r="10583" s="11" customFormat="1"/>
    <row r="10584" s="11" customFormat="1"/>
    <row r="10585" s="11" customFormat="1"/>
    <row r="10586" s="11" customFormat="1"/>
    <row r="10587" s="11" customFormat="1"/>
    <row r="10588" s="11" customFormat="1"/>
    <row r="10589" s="11" customFormat="1"/>
    <row r="10590" s="11" customFormat="1"/>
    <row r="10591" s="11" customFormat="1"/>
    <row r="10592" s="11" customFormat="1"/>
    <row r="10593" s="11" customFormat="1"/>
    <row r="10594" s="11" customFormat="1"/>
    <row r="10595" s="11" customFormat="1"/>
    <row r="10596" s="11" customFormat="1"/>
    <row r="10597" s="11" customFormat="1"/>
    <row r="10598" s="11" customFormat="1"/>
    <row r="10599" s="11" customFormat="1"/>
    <row r="10600" s="11" customFormat="1"/>
    <row r="10601" s="11" customFormat="1"/>
    <row r="10602" s="11" customFormat="1"/>
    <row r="10603" s="11" customFormat="1"/>
    <row r="10604" s="11" customFormat="1"/>
    <row r="10605" s="11" customFormat="1"/>
    <row r="10606" s="11" customFormat="1"/>
    <row r="10607" s="11" customFormat="1"/>
    <row r="10608" s="11" customFormat="1"/>
    <row r="10609" s="11" customFormat="1"/>
    <row r="10610" s="11" customFormat="1"/>
    <row r="10611" s="11" customFormat="1"/>
    <row r="10612" s="11" customFormat="1"/>
    <row r="10613" s="11" customFormat="1"/>
    <row r="10614" s="11" customFormat="1"/>
    <row r="10615" s="11" customFormat="1"/>
    <row r="10616" s="11" customFormat="1"/>
    <row r="10617" s="11" customFormat="1"/>
    <row r="10618" s="11" customFormat="1"/>
    <row r="10619" s="11" customFormat="1"/>
    <row r="10620" s="11" customFormat="1"/>
    <row r="10621" s="11" customFormat="1"/>
    <row r="10622" s="11" customFormat="1"/>
    <row r="10623" s="11" customFormat="1"/>
    <row r="10624" s="11" customFormat="1"/>
    <row r="10625" s="11" customFormat="1"/>
    <row r="10626" s="11" customFormat="1"/>
    <row r="10627" s="11" customFormat="1"/>
    <row r="10628" s="11" customFormat="1"/>
    <row r="10629" s="11" customFormat="1"/>
    <row r="10630" s="11" customFormat="1"/>
    <row r="10631" s="11" customFormat="1"/>
    <row r="10632" s="11" customFormat="1"/>
    <row r="10633" s="11" customFormat="1"/>
    <row r="10634" s="11" customFormat="1"/>
    <row r="10635" s="11" customFormat="1"/>
    <row r="10636" s="11" customFormat="1"/>
    <row r="10637" s="11" customFormat="1"/>
    <row r="10638" s="11" customFormat="1"/>
    <row r="10639" s="11" customFormat="1"/>
    <row r="10640" s="11" customFormat="1"/>
    <row r="10641" s="11" customFormat="1"/>
    <row r="10642" s="11" customFormat="1"/>
    <row r="10643" s="11" customFormat="1"/>
    <row r="10644" s="11" customFormat="1"/>
    <row r="10645" s="11" customFormat="1"/>
    <row r="10646" s="11" customFormat="1"/>
    <row r="10647" s="11" customFormat="1"/>
    <row r="10648" s="11" customFormat="1"/>
    <row r="10649" s="11" customFormat="1"/>
    <row r="10650" s="11" customFormat="1"/>
    <row r="10651" s="11" customFormat="1"/>
    <row r="10652" s="11" customFormat="1"/>
    <row r="10653" s="11" customFormat="1"/>
    <row r="10654" s="11" customFormat="1"/>
    <row r="10655" s="11" customFormat="1"/>
    <row r="10656" s="11" customFormat="1"/>
    <row r="10657" s="11" customFormat="1"/>
    <row r="10658" s="11" customFormat="1"/>
    <row r="10659" s="11" customFormat="1"/>
    <row r="10660" s="11" customFormat="1"/>
    <row r="10661" s="11" customFormat="1"/>
    <row r="10662" s="11" customFormat="1"/>
    <row r="10663" s="11" customFormat="1"/>
    <row r="10664" s="11" customFormat="1"/>
    <row r="10665" s="11" customFormat="1"/>
    <row r="10666" s="11" customFormat="1"/>
    <row r="10667" s="11" customFormat="1"/>
    <row r="10668" s="11" customFormat="1"/>
    <row r="10669" s="11" customFormat="1"/>
    <row r="10670" s="11" customFormat="1"/>
    <row r="10671" s="11" customFormat="1"/>
    <row r="10672" s="11" customFormat="1"/>
    <row r="10673" s="11" customFormat="1"/>
    <row r="10674" s="11" customFormat="1"/>
    <row r="10675" s="11" customFormat="1"/>
    <row r="10676" s="11" customFormat="1"/>
    <row r="10677" s="11" customFormat="1"/>
    <row r="10678" s="11" customFormat="1"/>
    <row r="10679" s="11" customFormat="1"/>
    <row r="10680" s="11" customFormat="1"/>
    <row r="10681" s="11" customFormat="1"/>
    <row r="10682" s="11" customFormat="1"/>
    <row r="10683" s="11" customFormat="1"/>
    <row r="10684" s="11" customFormat="1"/>
    <row r="10685" s="11" customFormat="1"/>
    <row r="10686" s="11" customFormat="1"/>
    <row r="10687" s="11" customFormat="1"/>
    <row r="10688" s="11" customFormat="1"/>
    <row r="10689" s="11" customFormat="1"/>
    <row r="10690" s="11" customFormat="1"/>
    <row r="10691" s="11" customFormat="1"/>
    <row r="10692" s="11" customFormat="1"/>
    <row r="10693" s="11" customFormat="1"/>
    <row r="10694" s="11" customFormat="1"/>
    <row r="10695" s="11" customFormat="1"/>
    <row r="10696" s="11" customFormat="1"/>
    <row r="10697" s="11" customFormat="1"/>
    <row r="10698" s="11" customFormat="1"/>
    <row r="10699" s="11" customFormat="1"/>
    <row r="10700" s="11" customFormat="1"/>
    <row r="10701" s="11" customFormat="1"/>
    <row r="10702" s="11" customFormat="1"/>
    <row r="10703" s="11" customFormat="1"/>
    <row r="10704" s="11" customFormat="1"/>
    <row r="10705" s="11" customFormat="1"/>
    <row r="10706" s="11" customFormat="1"/>
    <row r="10707" s="11" customFormat="1"/>
    <row r="10708" s="11" customFormat="1"/>
    <row r="10709" s="11" customFormat="1"/>
    <row r="10710" s="11" customFormat="1"/>
    <row r="10711" s="11" customFormat="1"/>
    <row r="10712" s="11" customFormat="1"/>
    <row r="10713" s="11" customFormat="1"/>
    <row r="10714" s="11" customFormat="1"/>
    <row r="10715" s="11" customFormat="1"/>
    <row r="10716" s="11" customFormat="1"/>
    <row r="10717" s="11" customFormat="1"/>
    <row r="10718" s="11" customFormat="1"/>
    <row r="10719" s="11" customFormat="1"/>
    <row r="10720" s="11" customFormat="1"/>
    <row r="10721" s="11" customFormat="1"/>
    <row r="10722" s="11" customFormat="1"/>
    <row r="10723" s="11" customFormat="1"/>
    <row r="10724" s="11" customFormat="1"/>
    <row r="10725" s="11" customFormat="1"/>
    <row r="10726" s="11" customFormat="1"/>
    <row r="10727" s="11" customFormat="1"/>
    <row r="10728" s="11" customFormat="1"/>
    <row r="10729" s="11" customFormat="1"/>
    <row r="10730" s="11" customFormat="1"/>
    <row r="10731" s="11" customFormat="1"/>
    <row r="10732" s="11" customFormat="1"/>
    <row r="10733" s="11" customFormat="1"/>
    <row r="10734" s="11" customFormat="1"/>
    <row r="10735" s="11" customFormat="1"/>
    <row r="10736" s="11" customFormat="1"/>
    <row r="10737" s="11" customFormat="1"/>
    <row r="10738" s="11" customFormat="1"/>
    <row r="10739" s="11" customFormat="1"/>
    <row r="10740" s="11" customFormat="1"/>
    <row r="10741" s="11" customFormat="1"/>
    <row r="10742" s="11" customFormat="1"/>
    <row r="10743" s="11" customFormat="1"/>
    <row r="10744" s="11" customFormat="1"/>
    <row r="10745" s="11" customFormat="1"/>
    <row r="10746" s="11" customFormat="1"/>
    <row r="10747" s="11" customFormat="1"/>
    <row r="10748" s="11" customFormat="1"/>
    <row r="10749" s="11" customFormat="1"/>
    <row r="10750" s="11" customFormat="1"/>
    <row r="10751" s="11" customFormat="1"/>
    <row r="10752" s="11" customFormat="1"/>
    <row r="10753" s="11" customFormat="1"/>
    <row r="10754" s="11" customFormat="1"/>
    <row r="10755" s="11" customFormat="1"/>
    <row r="10756" s="11" customFormat="1"/>
    <row r="10757" s="11" customFormat="1"/>
    <row r="10758" s="11" customFormat="1"/>
    <row r="10759" s="11" customFormat="1"/>
    <row r="10760" s="11" customFormat="1"/>
    <row r="10761" s="11" customFormat="1"/>
    <row r="10762" s="11" customFormat="1"/>
    <row r="10763" s="11" customFormat="1"/>
    <row r="10764" s="11" customFormat="1"/>
    <row r="10765" s="11" customFormat="1"/>
    <row r="10766" s="11" customFormat="1"/>
    <row r="10767" s="11" customFormat="1"/>
    <row r="10768" s="11" customFormat="1"/>
    <row r="10769" s="11" customFormat="1"/>
    <row r="10770" s="11" customFormat="1"/>
    <row r="10771" s="11" customFormat="1"/>
    <row r="10772" s="11" customFormat="1"/>
    <row r="10773" s="11" customFormat="1"/>
    <row r="10774" s="11" customFormat="1"/>
    <row r="10775" s="11" customFormat="1"/>
    <row r="10776" s="11" customFormat="1"/>
    <row r="10777" s="11" customFormat="1"/>
    <row r="10778" s="11" customFormat="1"/>
    <row r="10779" s="11" customFormat="1"/>
    <row r="10780" s="11" customFormat="1"/>
    <row r="10781" s="11" customFormat="1"/>
    <row r="10782" s="11" customFormat="1"/>
    <row r="10783" s="11" customFormat="1"/>
    <row r="10784" s="11" customFormat="1"/>
    <row r="10785" s="11" customFormat="1"/>
    <row r="10786" s="11" customFormat="1"/>
    <row r="10787" s="11" customFormat="1"/>
    <row r="10788" s="11" customFormat="1"/>
    <row r="10789" s="11" customFormat="1"/>
    <row r="10790" s="11" customFormat="1"/>
    <row r="10791" s="11" customFormat="1"/>
    <row r="10792" s="11" customFormat="1"/>
    <row r="10793" s="11" customFormat="1"/>
    <row r="10794" s="11" customFormat="1"/>
    <row r="10795" s="11" customFormat="1"/>
    <row r="10796" s="11" customFormat="1"/>
    <row r="10797" s="11" customFormat="1"/>
    <row r="10798" s="11" customFormat="1"/>
    <row r="10799" s="11" customFormat="1"/>
    <row r="10800" s="11" customFormat="1"/>
    <row r="10801" s="11" customFormat="1"/>
    <row r="10802" s="11" customFormat="1"/>
    <row r="10803" s="11" customFormat="1"/>
    <row r="10804" s="11" customFormat="1"/>
    <row r="10805" s="11" customFormat="1"/>
    <row r="10806" s="11" customFormat="1"/>
    <row r="10807" s="11" customFormat="1"/>
    <row r="10808" s="11" customFormat="1"/>
    <row r="10809" s="11" customFormat="1"/>
    <row r="10810" s="11" customFormat="1"/>
    <row r="10811" s="11" customFormat="1"/>
    <row r="10812" s="11" customFormat="1"/>
    <row r="10813" s="11" customFormat="1"/>
    <row r="10814" s="11" customFormat="1"/>
    <row r="10815" s="11" customFormat="1"/>
    <row r="10816" s="11" customFormat="1"/>
    <row r="10817" s="11" customFormat="1"/>
    <row r="10818" s="11" customFormat="1"/>
    <row r="10819" s="11" customFormat="1"/>
    <row r="10820" s="11" customFormat="1"/>
    <row r="10821" s="11" customFormat="1"/>
    <row r="10822" s="11" customFormat="1"/>
    <row r="10823" s="11" customFormat="1"/>
    <row r="10824" s="11" customFormat="1"/>
    <row r="10825" s="11" customFormat="1"/>
    <row r="10826" s="11" customFormat="1"/>
    <row r="10827" s="11" customFormat="1"/>
    <row r="10828" s="11" customFormat="1"/>
    <row r="10829" s="11" customFormat="1"/>
    <row r="10830" s="11" customFormat="1"/>
    <row r="10831" s="11" customFormat="1"/>
    <row r="10832" s="11" customFormat="1"/>
    <row r="10833" s="11" customFormat="1"/>
    <row r="10834" s="11" customFormat="1"/>
    <row r="10835" s="11" customFormat="1"/>
    <row r="10836" s="11" customFormat="1"/>
    <row r="10837" s="11" customFormat="1"/>
    <row r="10838" s="11" customFormat="1"/>
    <row r="10839" s="11" customFormat="1"/>
    <row r="10840" s="11" customFormat="1"/>
    <row r="10841" s="11" customFormat="1"/>
    <row r="10842" s="11" customFormat="1"/>
    <row r="10843" s="11" customFormat="1"/>
    <row r="10844" s="11" customFormat="1"/>
    <row r="10845" s="11" customFormat="1"/>
    <row r="10846" s="11" customFormat="1"/>
    <row r="10847" s="11" customFormat="1"/>
    <row r="10848" s="11" customFormat="1"/>
    <row r="10849" s="11" customFormat="1"/>
    <row r="10850" s="11" customFormat="1"/>
    <row r="10851" s="11" customFormat="1"/>
    <row r="10852" s="11" customFormat="1"/>
    <row r="10853" s="11" customFormat="1"/>
    <row r="10854" s="11" customFormat="1"/>
    <row r="10855" s="11" customFormat="1"/>
    <row r="10856" s="11" customFormat="1"/>
    <row r="10857" s="11" customFormat="1"/>
    <row r="10858" s="11" customFormat="1"/>
    <row r="10859" s="11" customFormat="1"/>
    <row r="10860" s="11" customFormat="1"/>
    <row r="10861" s="11" customFormat="1"/>
    <row r="10862" s="11" customFormat="1"/>
    <row r="10863" s="11" customFormat="1"/>
    <row r="10864" s="11" customFormat="1"/>
    <row r="10865" s="11" customFormat="1"/>
    <row r="10866" s="11" customFormat="1"/>
    <row r="10867" s="11" customFormat="1"/>
    <row r="10868" s="11" customFormat="1"/>
    <row r="10869" s="11" customFormat="1"/>
    <row r="10870" s="11" customFormat="1"/>
    <row r="10871" s="11" customFormat="1"/>
    <row r="10872" s="11" customFormat="1"/>
    <row r="10873" s="11" customFormat="1"/>
    <row r="10874" s="11" customFormat="1"/>
    <row r="10875" s="11" customFormat="1"/>
    <row r="10876" s="11" customFormat="1"/>
    <row r="10877" s="11" customFormat="1"/>
    <row r="10878" s="11" customFormat="1"/>
    <row r="10879" s="11" customFormat="1"/>
    <row r="10880" s="11" customFormat="1"/>
    <row r="10881" s="11" customFormat="1"/>
    <row r="10882" s="11" customFormat="1"/>
    <row r="10883" s="11" customFormat="1"/>
    <row r="10884" s="11" customFormat="1"/>
    <row r="10885" s="11" customFormat="1"/>
    <row r="10886" s="11" customFormat="1"/>
    <row r="10887" s="11" customFormat="1"/>
    <row r="10888" s="11" customFormat="1"/>
    <row r="10889" s="11" customFormat="1"/>
    <row r="10890" s="11" customFormat="1"/>
    <row r="10891" s="11" customFormat="1"/>
    <row r="10892" s="11" customFormat="1"/>
    <row r="10893" s="11" customFormat="1"/>
    <row r="10894" s="11" customFormat="1"/>
    <row r="10895" s="11" customFormat="1"/>
    <row r="10896" s="11" customFormat="1"/>
    <row r="10897" s="11" customFormat="1"/>
    <row r="10898" s="11" customFormat="1"/>
    <row r="10899" s="11" customFormat="1"/>
    <row r="10900" s="11" customFormat="1"/>
    <row r="10901" s="11" customFormat="1"/>
    <row r="10902" s="11" customFormat="1"/>
    <row r="10903" s="11" customFormat="1"/>
    <row r="10904" s="11" customFormat="1"/>
    <row r="10905" s="11" customFormat="1"/>
    <row r="10906" s="11" customFormat="1"/>
    <row r="10907" s="11" customFormat="1"/>
    <row r="10908" s="11" customFormat="1"/>
    <row r="10909" s="11" customFormat="1"/>
    <row r="10910" s="11" customFormat="1"/>
    <row r="10911" s="11" customFormat="1"/>
    <row r="10912" s="11" customFormat="1"/>
    <row r="10913" s="11" customFormat="1"/>
    <row r="10914" s="11" customFormat="1"/>
    <row r="10915" s="11" customFormat="1"/>
    <row r="10916" s="11" customFormat="1"/>
    <row r="10917" s="11" customFormat="1"/>
    <row r="10918" s="11" customFormat="1"/>
    <row r="10919" s="11" customFormat="1"/>
    <row r="10920" s="11" customFormat="1"/>
    <row r="10921" s="11" customFormat="1"/>
    <row r="10922" s="11" customFormat="1"/>
    <row r="10923" s="11" customFormat="1"/>
    <row r="10924" s="11" customFormat="1"/>
    <row r="10925" s="11" customFormat="1"/>
    <row r="10926" s="11" customFormat="1"/>
    <row r="10927" s="11" customFormat="1"/>
    <row r="10928" s="11" customFormat="1"/>
    <row r="10929" s="11" customFormat="1"/>
    <row r="10930" s="11" customFormat="1"/>
    <row r="10931" s="11" customFormat="1"/>
    <row r="10932" s="11" customFormat="1"/>
    <row r="10933" s="11" customFormat="1"/>
    <row r="10934" s="11" customFormat="1"/>
    <row r="10935" s="11" customFormat="1"/>
    <row r="10936" s="11" customFormat="1"/>
    <row r="10937" s="11" customFormat="1"/>
    <row r="10938" s="11" customFormat="1"/>
    <row r="10939" s="11" customFormat="1"/>
    <row r="10940" s="11" customFormat="1"/>
    <row r="10941" s="11" customFormat="1"/>
    <row r="10942" s="11" customFormat="1"/>
    <row r="10943" s="11" customFormat="1"/>
    <row r="10944" s="11" customFormat="1"/>
    <row r="10945" s="11" customFormat="1"/>
    <row r="10946" s="11" customFormat="1"/>
    <row r="10947" s="11" customFormat="1"/>
    <row r="10948" s="11" customFormat="1"/>
    <row r="10949" s="11" customFormat="1"/>
    <row r="10950" s="11" customFormat="1"/>
    <row r="10951" s="11" customFormat="1"/>
    <row r="10952" s="11" customFormat="1"/>
    <row r="10953" s="11" customFormat="1"/>
    <row r="10954" s="11" customFormat="1"/>
    <row r="10955" s="11" customFormat="1"/>
    <row r="10956" s="11" customFormat="1"/>
    <row r="10957" s="11" customFormat="1"/>
    <row r="10958" s="11" customFormat="1"/>
    <row r="10959" s="11" customFormat="1"/>
    <row r="10960" s="11" customFormat="1"/>
    <row r="10961" s="11" customFormat="1"/>
    <row r="10962" s="11" customFormat="1"/>
    <row r="10963" s="11" customFormat="1"/>
    <row r="10964" s="11" customFormat="1"/>
    <row r="10965" s="11" customFormat="1"/>
    <row r="10966" s="11" customFormat="1"/>
    <row r="10967" s="11" customFormat="1"/>
    <row r="10968" s="11" customFormat="1"/>
    <row r="10969" s="11" customFormat="1"/>
    <row r="10970" s="11" customFormat="1"/>
    <row r="10971" s="11" customFormat="1"/>
    <row r="10972" s="11" customFormat="1"/>
    <row r="10973" s="11" customFormat="1"/>
    <row r="10974" s="11" customFormat="1"/>
    <row r="10975" s="11" customFormat="1"/>
    <row r="10976" s="11" customFormat="1"/>
    <row r="10977" s="11" customFormat="1"/>
    <row r="10978" s="11" customFormat="1"/>
    <row r="10979" s="11" customFormat="1"/>
    <row r="10980" s="11" customFormat="1"/>
    <row r="10981" s="11" customFormat="1"/>
    <row r="10982" s="11" customFormat="1"/>
    <row r="10983" s="11" customFormat="1"/>
    <row r="10984" s="11" customFormat="1"/>
    <row r="10985" s="11" customFormat="1"/>
    <row r="10986" s="11" customFormat="1"/>
    <row r="10987" s="11" customFormat="1"/>
    <row r="10988" s="11" customFormat="1"/>
    <row r="10989" s="11" customFormat="1"/>
    <row r="10990" s="11" customFormat="1"/>
    <row r="10991" s="11" customFormat="1"/>
    <row r="10992" s="11" customFormat="1"/>
    <row r="10993" s="11" customFormat="1"/>
    <row r="10994" s="11" customFormat="1"/>
    <row r="10995" s="11" customFormat="1"/>
    <row r="10996" s="11" customFormat="1"/>
    <row r="10997" s="11" customFormat="1"/>
    <row r="10998" s="11" customFormat="1"/>
    <row r="10999" s="11" customFormat="1"/>
    <row r="11000" s="11" customFormat="1"/>
    <row r="11001" s="11" customFormat="1"/>
    <row r="11002" s="11" customFormat="1"/>
    <row r="11003" s="11" customFormat="1"/>
    <row r="11004" s="11" customFormat="1"/>
    <row r="11005" s="11" customFormat="1"/>
    <row r="11006" s="11" customFormat="1"/>
    <row r="11007" s="11" customFormat="1"/>
    <row r="11008" s="11" customFormat="1"/>
    <row r="11009" s="11" customFormat="1"/>
    <row r="11010" s="11" customFormat="1"/>
    <row r="11011" s="11" customFormat="1"/>
    <row r="11012" s="11" customFormat="1"/>
    <row r="11013" s="11" customFormat="1"/>
    <row r="11014" s="11" customFormat="1"/>
    <row r="11015" s="11" customFormat="1"/>
    <row r="11016" s="11" customFormat="1"/>
    <row r="11017" s="11" customFormat="1"/>
    <row r="11018" s="11" customFormat="1"/>
    <row r="11019" s="11" customFormat="1"/>
    <row r="11020" s="11" customFormat="1"/>
    <row r="11021" s="11" customFormat="1"/>
    <row r="11022" s="11" customFormat="1"/>
    <row r="11023" s="11" customFormat="1"/>
    <row r="11024" s="11" customFormat="1"/>
    <row r="11025" s="11" customFormat="1"/>
    <row r="11026" s="11" customFormat="1"/>
    <row r="11027" s="11" customFormat="1"/>
    <row r="11028" s="11" customFormat="1"/>
    <row r="11029" s="11" customFormat="1"/>
    <row r="11030" s="11" customFormat="1"/>
    <row r="11031" s="11" customFormat="1"/>
    <row r="11032" s="11" customFormat="1"/>
    <row r="11033" s="11" customFormat="1"/>
    <row r="11034" s="11" customFormat="1"/>
    <row r="11035" s="11" customFormat="1"/>
    <row r="11036" s="11" customFormat="1"/>
    <row r="11037" s="11" customFormat="1"/>
    <row r="11038" s="11" customFormat="1"/>
    <row r="11039" s="11" customFormat="1"/>
    <row r="11040" s="11" customFormat="1"/>
    <row r="11041" s="11" customFormat="1"/>
    <row r="11042" s="11" customFormat="1"/>
    <row r="11043" s="11" customFormat="1"/>
    <row r="11044" s="11" customFormat="1"/>
    <row r="11045" s="11" customFormat="1"/>
    <row r="11046" s="11" customFormat="1"/>
    <row r="11047" s="11" customFormat="1"/>
    <row r="11048" s="11" customFormat="1"/>
    <row r="11049" s="11" customFormat="1"/>
    <row r="11050" s="11" customFormat="1"/>
    <row r="11051" s="11" customFormat="1"/>
    <row r="11052" s="11" customFormat="1"/>
    <row r="11053" s="11" customFormat="1"/>
    <row r="11054" s="11" customFormat="1"/>
    <row r="11055" s="11" customFormat="1"/>
    <row r="11056" s="11" customFormat="1"/>
    <row r="11057" s="11" customFormat="1"/>
    <row r="11058" s="11" customFormat="1"/>
    <row r="11059" s="11" customFormat="1"/>
    <row r="11060" s="11" customFormat="1"/>
    <row r="11061" s="11" customFormat="1"/>
    <row r="11062" s="11" customFormat="1"/>
    <row r="11063" s="11" customFormat="1"/>
    <row r="11064" s="11" customFormat="1"/>
    <row r="11065" s="11" customFormat="1"/>
    <row r="11066" s="11" customFormat="1"/>
    <row r="11067" s="11" customFormat="1"/>
    <row r="11068" s="11" customFormat="1"/>
    <row r="11069" s="11" customFormat="1"/>
    <row r="11070" s="11" customFormat="1"/>
    <row r="11071" s="11" customFormat="1"/>
    <row r="11072" s="11" customFormat="1"/>
    <row r="11073" s="11" customFormat="1"/>
    <row r="11074" s="11" customFormat="1"/>
    <row r="11075" s="11" customFormat="1"/>
    <row r="11076" s="11" customFormat="1"/>
    <row r="11077" s="11" customFormat="1"/>
    <row r="11078" s="11" customFormat="1"/>
    <row r="11079" s="11" customFormat="1"/>
    <row r="11080" s="11" customFormat="1"/>
    <row r="11081" s="11" customFormat="1"/>
    <row r="11082" s="11" customFormat="1"/>
    <row r="11083" s="11" customFormat="1"/>
    <row r="11084" s="11" customFormat="1"/>
    <row r="11085" s="11" customFormat="1"/>
    <row r="11086" s="11" customFormat="1"/>
    <row r="11087" s="11" customFormat="1"/>
    <row r="11088" s="11" customFormat="1"/>
    <row r="11089" s="11" customFormat="1"/>
    <row r="11090" s="11" customFormat="1"/>
    <row r="11091" s="11" customFormat="1"/>
    <row r="11092" s="11" customFormat="1"/>
    <row r="11093" s="11" customFormat="1"/>
    <row r="11094" s="11" customFormat="1"/>
    <row r="11095" s="11" customFormat="1"/>
    <row r="11096" s="11" customFormat="1"/>
    <row r="11097" s="11" customFormat="1"/>
    <row r="11098" s="11" customFormat="1"/>
    <row r="11099" s="11" customFormat="1"/>
    <row r="11100" s="11" customFormat="1"/>
    <row r="11101" s="11" customFormat="1"/>
    <row r="11102" s="11" customFormat="1"/>
    <row r="11103" s="11" customFormat="1"/>
    <row r="11104" s="11" customFormat="1"/>
    <row r="11105" s="11" customFormat="1"/>
    <row r="11106" s="11" customFormat="1"/>
    <row r="11107" s="11" customFormat="1"/>
    <row r="11108" s="11" customFormat="1"/>
    <row r="11109" s="11" customFormat="1"/>
    <row r="11110" s="11" customFormat="1"/>
    <row r="11111" s="11" customFormat="1"/>
    <row r="11112" s="11" customFormat="1"/>
    <row r="11113" s="11" customFormat="1"/>
    <row r="11114" s="11" customFormat="1"/>
    <row r="11115" s="11" customFormat="1"/>
    <row r="11116" s="11" customFormat="1"/>
    <row r="11117" s="11" customFormat="1"/>
    <row r="11118" s="11" customFormat="1"/>
    <row r="11119" s="11" customFormat="1"/>
    <row r="11120" s="11" customFormat="1"/>
    <row r="11121" s="11" customFormat="1"/>
    <row r="11122" s="11" customFormat="1"/>
    <row r="11123" s="11" customFormat="1"/>
    <row r="11124" s="11" customFormat="1"/>
    <row r="11125" s="11" customFormat="1"/>
    <row r="11126" s="11" customFormat="1"/>
    <row r="11127" s="11" customFormat="1"/>
    <row r="11128" s="11" customFormat="1"/>
    <row r="11129" s="11" customFormat="1"/>
    <row r="11130" s="11" customFormat="1"/>
    <row r="11131" s="11" customFormat="1"/>
    <row r="11132" s="11" customFormat="1"/>
    <row r="11133" s="11" customFormat="1"/>
    <row r="11134" s="11" customFormat="1"/>
    <row r="11135" s="11" customFormat="1"/>
    <row r="11136" s="11" customFormat="1"/>
    <row r="11137" s="11" customFormat="1"/>
    <row r="11138" s="11" customFormat="1"/>
    <row r="11139" s="11" customFormat="1"/>
    <row r="11140" s="11" customFormat="1"/>
    <row r="11141" s="11" customFormat="1"/>
    <row r="11142" s="11" customFormat="1"/>
    <row r="11143" s="11" customFormat="1"/>
    <row r="11144" s="11" customFormat="1"/>
    <row r="11145" s="11" customFormat="1"/>
    <row r="11146" s="11" customFormat="1"/>
    <row r="11147" s="11" customFormat="1"/>
    <row r="11148" s="11" customFormat="1"/>
    <row r="11149" s="11" customFormat="1"/>
    <row r="11150" s="11" customFormat="1"/>
    <row r="11151" s="11" customFormat="1"/>
    <row r="11152" s="11" customFormat="1"/>
    <row r="11153" s="11" customFormat="1"/>
    <row r="11154" s="11" customFormat="1"/>
    <row r="11155" s="11" customFormat="1"/>
    <row r="11156" s="11" customFormat="1"/>
    <row r="11157" s="11" customFormat="1"/>
    <row r="11158" s="11" customFormat="1"/>
    <row r="11159" s="11" customFormat="1"/>
    <row r="11160" s="11" customFormat="1"/>
    <row r="11161" s="11" customFormat="1"/>
    <row r="11162" s="11" customFormat="1"/>
    <row r="11163" s="11" customFormat="1"/>
    <row r="11164" s="11" customFormat="1"/>
    <row r="11165" s="11" customFormat="1"/>
    <row r="11166" s="11" customFormat="1"/>
    <row r="11167" s="11" customFormat="1"/>
    <row r="11168" s="11" customFormat="1"/>
    <row r="11169" s="11" customFormat="1"/>
    <row r="11170" s="11" customFormat="1"/>
    <row r="11171" s="11" customFormat="1"/>
    <row r="11172" s="11" customFormat="1"/>
    <row r="11173" s="11" customFormat="1"/>
    <row r="11174" s="11" customFormat="1"/>
    <row r="11175" s="11" customFormat="1"/>
    <row r="11176" s="11" customFormat="1"/>
    <row r="11177" s="11" customFormat="1"/>
    <row r="11178" s="11" customFormat="1"/>
    <row r="11179" s="11" customFormat="1"/>
    <row r="11180" s="11" customFormat="1"/>
    <row r="11181" s="11" customFormat="1"/>
    <row r="11182" s="11" customFormat="1"/>
    <row r="11183" s="11" customFormat="1"/>
    <row r="11184" s="11" customFormat="1"/>
    <row r="11185" s="11" customFormat="1"/>
    <row r="11186" s="11" customFormat="1"/>
    <row r="11187" s="11" customFormat="1"/>
    <row r="11188" s="11" customFormat="1"/>
    <row r="11189" s="11" customFormat="1"/>
    <row r="11190" s="11" customFormat="1"/>
    <row r="11191" s="11" customFormat="1"/>
    <row r="11192" s="11" customFormat="1"/>
    <row r="11193" s="11" customFormat="1"/>
    <row r="11194" s="11" customFormat="1"/>
    <row r="11195" s="11" customFormat="1"/>
    <row r="11196" s="11" customFormat="1"/>
    <row r="11197" s="11" customFormat="1"/>
    <row r="11198" s="11" customFormat="1"/>
    <row r="11199" s="11" customFormat="1"/>
    <row r="11200" s="11" customFormat="1"/>
    <row r="11201" s="11" customFormat="1"/>
    <row r="11202" s="11" customFormat="1"/>
    <row r="11203" s="11" customFormat="1"/>
    <row r="11204" s="11" customFormat="1"/>
    <row r="11205" s="11" customFormat="1"/>
    <row r="11206" s="11" customFormat="1"/>
    <row r="11207" s="11" customFormat="1"/>
    <row r="11208" s="11" customFormat="1"/>
    <row r="11209" s="11" customFormat="1"/>
    <row r="11210" s="11" customFormat="1"/>
    <row r="11211" s="11" customFormat="1"/>
    <row r="11212" s="11" customFormat="1"/>
    <row r="11213" s="11" customFormat="1"/>
    <row r="11214" s="11" customFormat="1"/>
    <row r="11215" s="11" customFormat="1"/>
    <row r="11216" s="11" customFormat="1"/>
    <row r="11217" s="11" customFormat="1"/>
    <row r="11218" s="11" customFormat="1"/>
    <row r="11219" s="11" customFormat="1"/>
    <row r="11220" s="11" customFormat="1"/>
    <row r="11221" s="11" customFormat="1"/>
    <row r="11222" s="11" customFormat="1"/>
    <row r="11223" s="11" customFormat="1"/>
    <row r="11224" s="11" customFormat="1"/>
    <row r="11225" s="11" customFormat="1"/>
    <row r="11226" s="11" customFormat="1"/>
    <row r="11227" s="11" customFormat="1"/>
    <row r="11228" s="11" customFormat="1"/>
    <row r="11229" s="11" customFormat="1"/>
    <row r="11230" s="11" customFormat="1"/>
    <row r="11231" s="11" customFormat="1"/>
    <row r="11232" s="11" customFormat="1"/>
    <row r="11233" s="11" customFormat="1"/>
    <row r="11234" s="11" customFormat="1"/>
    <row r="11235" s="11" customFormat="1"/>
    <row r="11236" s="11" customFormat="1"/>
    <row r="11237" s="11" customFormat="1"/>
    <row r="11238" s="11" customFormat="1"/>
    <row r="11239" s="11" customFormat="1"/>
    <row r="11240" s="11" customFormat="1"/>
    <row r="11241" s="11" customFormat="1"/>
    <row r="11242" s="11" customFormat="1"/>
    <row r="11243" s="11" customFormat="1"/>
    <row r="11244" s="11" customFormat="1"/>
    <row r="11245" s="11" customFormat="1"/>
    <row r="11246" s="11" customFormat="1"/>
    <row r="11247" s="11" customFormat="1"/>
    <row r="11248" s="11" customFormat="1"/>
    <row r="11249" s="11" customFormat="1"/>
    <row r="11250" s="11" customFormat="1"/>
    <row r="11251" s="11" customFormat="1"/>
    <row r="11252" s="11" customFormat="1"/>
    <row r="11253" s="11" customFormat="1"/>
    <row r="11254" s="11" customFormat="1"/>
    <row r="11255" s="11" customFormat="1"/>
    <row r="11256" s="11" customFormat="1"/>
    <row r="11257" s="11" customFormat="1"/>
    <row r="11258" s="11" customFormat="1"/>
    <row r="11259" s="11" customFormat="1"/>
    <row r="11260" s="11" customFormat="1"/>
    <row r="11261" s="11" customFormat="1"/>
    <row r="11262" s="11" customFormat="1"/>
    <row r="11263" s="11" customFormat="1"/>
    <row r="11264" s="11" customFormat="1"/>
    <row r="11265" s="11" customFormat="1"/>
    <row r="11266" s="11" customFormat="1"/>
    <row r="11267" s="11" customFormat="1"/>
    <row r="11268" s="11" customFormat="1"/>
    <row r="11269" s="11" customFormat="1"/>
    <row r="11270" s="11" customFormat="1"/>
    <row r="11271" s="11" customFormat="1"/>
    <row r="11272" s="11" customFormat="1"/>
    <row r="11273" s="11" customFormat="1"/>
    <row r="11274" s="11" customFormat="1"/>
    <row r="11275" s="11" customFormat="1"/>
    <row r="11276" s="11" customFormat="1"/>
    <row r="11277" s="11" customFormat="1"/>
    <row r="11278" s="11" customFormat="1"/>
    <row r="11279" s="11" customFormat="1"/>
    <row r="11280" s="11" customFormat="1"/>
    <row r="11281" s="11" customFormat="1"/>
    <row r="11282" s="11" customFormat="1"/>
    <row r="11283" s="11" customFormat="1"/>
    <row r="11284" s="11" customFormat="1"/>
    <row r="11285" s="11" customFormat="1"/>
    <row r="11286" s="11" customFormat="1"/>
    <row r="11287" s="11" customFormat="1"/>
    <row r="11288" s="11" customFormat="1"/>
    <row r="11289" s="11" customFormat="1"/>
    <row r="11290" s="11" customFormat="1"/>
    <row r="11291" s="11" customFormat="1"/>
    <row r="11292" s="11" customFormat="1"/>
    <row r="11293" s="11" customFormat="1"/>
    <row r="11294" s="11" customFormat="1"/>
    <row r="11295" s="11" customFormat="1"/>
    <row r="11296" s="11" customFormat="1"/>
    <row r="11297" s="11" customFormat="1"/>
    <row r="11298" s="11" customFormat="1"/>
    <row r="11299" s="11" customFormat="1"/>
    <row r="11300" s="11" customFormat="1"/>
    <row r="11301" s="11" customFormat="1"/>
    <row r="11302" s="11" customFormat="1"/>
    <row r="11303" s="11" customFormat="1"/>
    <row r="11304" s="11" customFormat="1"/>
    <row r="11305" s="11" customFormat="1"/>
    <row r="11306" s="11" customFormat="1"/>
    <row r="11307" s="11" customFormat="1"/>
    <row r="11308" s="11" customFormat="1"/>
    <row r="11309" s="11" customFormat="1"/>
    <row r="11310" s="11" customFormat="1"/>
    <row r="11311" s="11" customFormat="1"/>
    <row r="11312" s="11" customFormat="1"/>
    <row r="11313" s="11" customFormat="1"/>
    <row r="11314" s="11" customFormat="1"/>
    <row r="11315" s="11" customFormat="1"/>
    <row r="11316" s="11" customFormat="1"/>
    <row r="11317" s="11" customFormat="1"/>
    <row r="11318" s="11" customFormat="1"/>
    <row r="11319" s="11" customFormat="1"/>
    <row r="11320" s="11" customFormat="1"/>
    <row r="11321" s="11" customFormat="1"/>
    <row r="11322" s="11" customFormat="1"/>
    <row r="11323" s="11" customFormat="1"/>
    <row r="11324" s="11" customFormat="1"/>
    <row r="11325" s="11" customFormat="1"/>
    <row r="11326" s="11" customFormat="1"/>
    <row r="11327" s="11" customFormat="1"/>
    <row r="11328" s="11" customFormat="1"/>
    <row r="11329" s="11" customFormat="1"/>
    <row r="11330" s="11" customFormat="1"/>
    <row r="11331" s="11" customFormat="1"/>
    <row r="11332" s="11" customFormat="1"/>
    <row r="11333" s="11" customFormat="1"/>
    <row r="11334" s="11" customFormat="1"/>
    <row r="11335" s="11" customFormat="1"/>
    <row r="11336" s="11" customFormat="1"/>
    <row r="11337" s="11" customFormat="1"/>
    <row r="11338" s="11" customFormat="1"/>
    <row r="11339" s="11" customFormat="1"/>
    <row r="11340" s="11" customFormat="1"/>
    <row r="11341" s="11" customFormat="1"/>
    <row r="11342" s="11" customFormat="1"/>
    <row r="11343" s="11" customFormat="1"/>
    <row r="11344" s="11" customFormat="1"/>
    <row r="11345" s="11" customFormat="1"/>
    <row r="11346" s="11" customFormat="1"/>
    <row r="11347" s="11" customFormat="1"/>
    <row r="11348" s="11" customFormat="1"/>
    <row r="11349" s="11" customFormat="1"/>
    <row r="11350" s="11" customFormat="1"/>
    <row r="11351" s="11" customFormat="1"/>
    <row r="11352" s="11" customFormat="1"/>
    <row r="11353" s="11" customFormat="1"/>
    <row r="11354" s="11" customFormat="1"/>
    <row r="11355" s="11" customFormat="1"/>
    <row r="11356" s="11" customFormat="1"/>
    <row r="11357" s="11" customFormat="1"/>
    <row r="11358" s="11" customFormat="1"/>
    <row r="11359" s="11" customFormat="1"/>
    <row r="11360" s="11" customFormat="1"/>
    <row r="11361" s="11" customFormat="1"/>
    <row r="11362" s="11" customFormat="1"/>
    <row r="11363" s="11" customFormat="1"/>
    <row r="11364" s="11" customFormat="1"/>
    <row r="11365" s="11" customFormat="1"/>
    <row r="11366" s="11" customFormat="1"/>
    <row r="11367" s="11" customFormat="1"/>
    <row r="11368" s="11" customFormat="1"/>
    <row r="11369" s="11" customFormat="1"/>
    <row r="11370" s="11" customFormat="1"/>
    <row r="11371" s="11" customFormat="1"/>
    <row r="11372" s="11" customFormat="1"/>
    <row r="11373" s="11" customFormat="1"/>
    <row r="11374" s="11" customFormat="1"/>
    <row r="11375" s="11" customFormat="1"/>
    <row r="11376" s="11" customFormat="1"/>
    <row r="11377" s="11" customFormat="1"/>
    <row r="11378" s="11" customFormat="1"/>
    <row r="11379" s="11" customFormat="1"/>
    <row r="11380" s="11" customFormat="1"/>
    <row r="11381" s="11" customFormat="1"/>
    <row r="11382" s="11" customFormat="1"/>
    <row r="11383" s="11" customFormat="1"/>
    <row r="11384" s="11" customFormat="1"/>
    <row r="11385" s="11" customFormat="1"/>
    <row r="11386" s="11" customFormat="1"/>
    <row r="11387" s="11" customFormat="1"/>
    <row r="11388" s="11" customFormat="1"/>
    <row r="11389" s="11" customFormat="1"/>
    <row r="11390" s="11" customFormat="1"/>
    <row r="11391" s="11" customFormat="1"/>
    <row r="11392" s="11" customFormat="1"/>
    <row r="11393" s="11" customFormat="1"/>
    <row r="11394" s="11" customFormat="1"/>
    <row r="11395" s="11" customFormat="1"/>
    <row r="11396" s="11" customFormat="1"/>
    <row r="11397" s="11" customFormat="1"/>
    <row r="11398" s="11" customFormat="1"/>
    <row r="11399" s="11" customFormat="1"/>
    <row r="11400" s="11" customFormat="1"/>
    <row r="11401" s="11" customFormat="1"/>
    <row r="11402" s="11" customFormat="1"/>
    <row r="11403" s="11" customFormat="1"/>
    <row r="11404" s="11" customFormat="1"/>
    <row r="11405" s="11" customFormat="1"/>
    <row r="11406" s="11" customFormat="1"/>
    <row r="11407" s="11" customFormat="1"/>
    <row r="11408" s="11" customFormat="1"/>
    <row r="11409" s="11" customFormat="1"/>
    <row r="11410" s="11" customFormat="1"/>
    <row r="11411" s="11" customFormat="1"/>
    <row r="11412" s="11" customFormat="1"/>
    <row r="11413" s="11" customFormat="1"/>
    <row r="11414" s="11" customFormat="1"/>
    <row r="11415" s="11" customFormat="1"/>
    <row r="11416" s="11" customFormat="1"/>
    <row r="11417" s="11" customFormat="1"/>
    <row r="11418" s="11" customFormat="1"/>
    <row r="11419" s="11" customFormat="1"/>
    <row r="11420" s="11" customFormat="1"/>
    <row r="11421" s="11" customFormat="1"/>
    <row r="11422" s="11" customFormat="1"/>
    <row r="11423" s="11" customFormat="1"/>
    <row r="11424" s="11" customFormat="1"/>
    <row r="11425" s="11" customFormat="1"/>
    <row r="11426" s="11" customFormat="1"/>
    <row r="11427" s="11" customFormat="1"/>
    <row r="11428" s="11" customFormat="1"/>
    <row r="11429" s="11" customFormat="1"/>
    <row r="11430" s="11" customFormat="1"/>
    <row r="11431" s="11" customFormat="1"/>
    <row r="11432" s="11" customFormat="1"/>
    <row r="11433" s="11" customFormat="1"/>
    <row r="11434" s="11" customFormat="1"/>
    <row r="11435" s="11" customFormat="1"/>
    <row r="11436" s="11" customFormat="1"/>
    <row r="11437" s="11" customFormat="1"/>
    <row r="11438" s="11" customFormat="1"/>
    <row r="11439" s="11" customFormat="1"/>
    <row r="11440" s="11" customFormat="1"/>
    <row r="11441" s="11" customFormat="1"/>
    <row r="11442" s="11" customFormat="1"/>
    <row r="11443" s="11" customFormat="1"/>
    <row r="11444" s="11" customFormat="1"/>
    <row r="11445" s="11" customFormat="1"/>
    <row r="11446" s="11" customFormat="1"/>
    <row r="11447" s="11" customFormat="1"/>
    <row r="11448" s="11" customFormat="1"/>
    <row r="11449" s="11" customFormat="1"/>
    <row r="11450" s="11" customFormat="1"/>
    <row r="11451" s="11" customFormat="1"/>
    <row r="11452" s="11" customFormat="1"/>
    <row r="11453" s="11" customFormat="1"/>
    <row r="11454" s="11" customFormat="1"/>
    <row r="11455" s="11" customFormat="1"/>
    <row r="11456" s="11" customFormat="1"/>
    <row r="11457" s="11" customFormat="1"/>
    <row r="11458" s="11" customFormat="1"/>
    <row r="11459" s="11" customFormat="1"/>
    <row r="11460" s="11" customFormat="1"/>
    <row r="11461" s="11" customFormat="1"/>
    <row r="11462" s="11" customFormat="1"/>
    <row r="11463" s="11" customFormat="1"/>
    <row r="11464" s="11" customFormat="1"/>
    <row r="11465" s="11" customFormat="1"/>
    <row r="11466" s="11" customFormat="1"/>
    <row r="11467" s="11" customFormat="1"/>
    <row r="11468" s="11" customFormat="1"/>
    <row r="11469" s="11" customFormat="1"/>
    <row r="11470" s="11" customFormat="1"/>
    <row r="11471" s="11" customFormat="1"/>
    <row r="11472" s="11" customFormat="1"/>
    <row r="11473" s="11" customFormat="1"/>
    <row r="11474" s="11" customFormat="1"/>
    <row r="11475" s="11" customFormat="1"/>
    <row r="11476" s="11" customFormat="1"/>
    <row r="11477" s="11" customFormat="1"/>
    <row r="11478" s="11" customFormat="1"/>
    <row r="11479" s="11" customFormat="1"/>
    <row r="11480" s="11" customFormat="1"/>
    <row r="11481" s="11" customFormat="1"/>
    <row r="11482" s="11" customFormat="1"/>
    <row r="11483" s="11" customFormat="1"/>
    <row r="11484" s="11" customFormat="1"/>
    <row r="11485" s="11" customFormat="1"/>
    <row r="11486" s="11" customFormat="1"/>
    <row r="11487" s="11" customFormat="1"/>
    <row r="11488" s="11" customFormat="1"/>
    <row r="11489" s="11" customFormat="1"/>
    <row r="11490" s="11" customFormat="1"/>
    <row r="11491" s="11" customFormat="1"/>
    <row r="11492" s="11" customFormat="1"/>
    <row r="11493" s="11" customFormat="1"/>
    <row r="11494" s="11" customFormat="1"/>
    <row r="11495" s="11" customFormat="1"/>
    <row r="11496" s="11" customFormat="1"/>
    <row r="11497" s="11" customFormat="1"/>
    <row r="11498" s="11" customFormat="1"/>
    <row r="11499" s="11" customFormat="1"/>
    <row r="11500" s="11" customFormat="1"/>
    <row r="11501" s="11" customFormat="1"/>
    <row r="11502" s="11" customFormat="1"/>
    <row r="11503" s="11" customFormat="1"/>
    <row r="11504" s="11" customFormat="1"/>
    <row r="11505" s="11" customFormat="1"/>
    <row r="11506" s="11" customFormat="1"/>
    <row r="11507" s="11" customFormat="1"/>
    <row r="11508" s="11" customFormat="1"/>
    <row r="11509" s="11" customFormat="1"/>
    <row r="11510" s="11" customFormat="1"/>
    <row r="11511" s="11" customFormat="1"/>
    <row r="11512" s="11" customFormat="1"/>
    <row r="11513" s="11" customFormat="1"/>
    <row r="11514" s="11" customFormat="1"/>
    <row r="11515" s="11" customFormat="1"/>
    <row r="11516" s="11" customFormat="1"/>
    <row r="11517" s="11" customFormat="1"/>
    <row r="11518" s="11" customFormat="1"/>
    <row r="11519" s="11" customFormat="1"/>
    <row r="11520" s="11" customFormat="1"/>
    <row r="11521" s="11" customFormat="1"/>
    <row r="11522" s="11" customFormat="1"/>
    <row r="11523" s="11" customFormat="1"/>
    <row r="11524" s="11" customFormat="1"/>
    <row r="11525" s="11" customFormat="1"/>
    <row r="11526" s="11" customFormat="1"/>
    <row r="11527" s="11" customFormat="1"/>
    <row r="11528" s="11" customFormat="1"/>
    <row r="11529" s="11" customFormat="1"/>
    <row r="11530" s="11" customFormat="1"/>
    <row r="11531" s="11" customFormat="1"/>
    <row r="11532" s="11" customFormat="1"/>
    <row r="11533" s="11" customFormat="1"/>
    <row r="11534" s="11" customFormat="1"/>
    <row r="11535" s="11" customFormat="1"/>
    <row r="11536" s="11" customFormat="1"/>
    <row r="11537" s="11" customFormat="1"/>
    <row r="11538" s="11" customFormat="1"/>
    <row r="11539" s="11" customFormat="1"/>
    <row r="11540" s="11" customFormat="1"/>
    <row r="11541" s="11" customFormat="1"/>
    <row r="11542" s="11" customFormat="1"/>
    <row r="11543" s="11" customFormat="1"/>
    <row r="11544" s="11" customFormat="1"/>
    <row r="11545" s="11" customFormat="1"/>
    <row r="11546" s="11" customFormat="1"/>
    <row r="11547" s="11" customFormat="1"/>
    <row r="11548" s="11" customFormat="1"/>
    <row r="11549" s="11" customFormat="1"/>
    <row r="11550" s="11" customFormat="1"/>
    <row r="11551" s="11" customFormat="1"/>
    <row r="11552" s="11" customFormat="1"/>
    <row r="11553" s="11" customFormat="1"/>
    <row r="11554" s="11" customFormat="1"/>
    <row r="11555" s="11" customFormat="1"/>
    <row r="11556" s="11" customFormat="1"/>
    <row r="11557" s="11" customFormat="1"/>
    <row r="11558" s="11" customFormat="1"/>
    <row r="11559" s="11" customFormat="1"/>
    <row r="11560" s="11" customFormat="1"/>
    <row r="11561" s="11" customFormat="1"/>
    <row r="11562" s="11" customFormat="1"/>
    <row r="11563" s="11" customFormat="1"/>
    <row r="11564" s="11" customFormat="1"/>
    <row r="11565" s="11" customFormat="1"/>
    <row r="11566" s="11" customFormat="1"/>
    <row r="11567" s="11" customFormat="1"/>
    <row r="11568" s="11" customFormat="1"/>
    <row r="11569" s="11" customFormat="1"/>
    <row r="11570" s="11" customFormat="1"/>
    <row r="11571" s="11" customFormat="1"/>
    <row r="11572" s="11" customFormat="1"/>
    <row r="11573" s="11" customFormat="1"/>
    <row r="11574" s="11" customFormat="1"/>
    <row r="11575" s="11" customFormat="1"/>
    <row r="11576" s="11" customFormat="1"/>
    <row r="11577" s="11" customFormat="1"/>
    <row r="11578" s="11" customFormat="1"/>
    <row r="11579" s="11" customFormat="1"/>
    <row r="11580" s="11" customFormat="1"/>
    <row r="11581" s="11" customFormat="1"/>
    <row r="11582" s="11" customFormat="1"/>
    <row r="11583" s="11" customFormat="1"/>
    <row r="11584" s="11" customFormat="1"/>
    <row r="11585" s="11" customFormat="1"/>
    <row r="11586" s="11" customFormat="1"/>
    <row r="11587" s="11" customFormat="1"/>
    <row r="11588" s="11" customFormat="1"/>
    <row r="11589" s="11" customFormat="1"/>
    <row r="11590" s="11" customFormat="1"/>
    <row r="11591" s="11" customFormat="1"/>
    <row r="11592" s="11" customFormat="1"/>
    <row r="11593" s="11" customFormat="1"/>
    <row r="11594" s="11" customFormat="1"/>
    <row r="11595" s="11" customFormat="1"/>
    <row r="11596" s="11" customFormat="1"/>
    <row r="11597" s="11" customFormat="1"/>
    <row r="11598" s="11" customFormat="1"/>
    <row r="11599" s="11" customFormat="1"/>
    <row r="11600" s="11" customFormat="1"/>
    <row r="11601" s="11" customFormat="1"/>
    <row r="11602" s="11" customFormat="1"/>
    <row r="11603" s="11" customFormat="1"/>
    <row r="11604" s="11" customFormat="1"/>
    <row r="11605" s="11" customFormat="1"/>
    <row r="11606" s="11" customFormat="1"/>
    <row r="11607" s="11" customFormat="1"/>
    <row r="11608" s="11" customFormat="1"/>
    <row r="11609" s="11" customFormat="1"/>
    <row r="11610" s="11" customFormat="1"/>
    <row r="11611" s="11" customFormat="1"/>
    <row r="11612" s="11" customFormat="1"/>
    <row r="11613" s="11" customFormat="1"/>
    <row r="11614" s="11" customFormat="1"/>
    <row r="11615" s="11" customFormat="1"/>
    <row r="11616" s="11" customFormat="1"/>
    <row r="11617" s="11" customFormat="1"/>
    <row r="11618" s="11" customFormat="1"/>
    <row r="11619" s="11" customFormat="1"/>
    <row r="11620" s="11" customFormat="1"/>
    <row r="11621" s="11" customFormat="1"/>
    <row r="11622" s="11" customFormat="1"/>
    <row r="11623" s="11" customFormat="1"/>
    <row r="11624" s="11" customFormat="1"/>
    <row r="11625" s="11" customFormat="1"/>
    <row r="11626" s="11" customFormat="1"/>
    <row r="11627" s="11" customFormat="1"/>
    <row r="11628" s="11" customFormat="1"/>
    <row r="11629" s="11" customFormat="1"/>
    <row r="11630" s="11" customFormat="1"/>
    <row r="11631" s="11" customFormat="1"/>
    <row r="11632" s="11" customFormat="1"/>
    <row r="11633" s="11" customFormat="1"/>
    <row r="11634" s="11" customFormat="1"/>
    <row r="11635" s="11" customFormat="1"/>
    <row r="11636" s="11" customFormat="1"/>
    <row r="11637" s="11" customFormat="1"/>
    <row r="11638" s="11" customFormat="1"/>
    <row r="11639" s="11" customFormat="1"/>
    <row r="11640" s="11" customFormat="1"/>
    <row r="11641" s="11" customFormat="1"/>
    <row r="11642" s="11" customFormat="1"/>
    <row r="11643" s="11" customFormat="1"/>
    <row r="11644" s="11" customFormat="1"/>
    <row r="11645" s="11" customFormat="1"/>
    <row r="11646" s="11" customFormat="1"/>
    <row r="11647" s="11" customFormat="1"/>
    <row r="11648" s="11" customFormat="1"/>
    <row r="11649" s="11" customFormat="1"/>
    <row r="11650" s="11" customFormat="1"/>
    <row r="11651" s="11" customFormat="1"/>
    <row r="11652" s="11" customFormat="1"/>
    <row r="11653" s="11" customFormat="1"/>
    <row r="11654" s="11" customFormat="1"/>
    <row r="11655" s="11" customFormat="1"/>
    <row r="11656" s="11" customFormat="1"/>
    <row r="11657" s="11" customFormat="1"/>
    <row r="11658" s="11" customFormat="1"/>
    <row r="11659" s="11" customFormat="1"/>
    <row r="11660" s="11" customFormat="1"/>
    <row r="11661" s="11" customFormat="1"/>
    <row r="11662" s="11" customFormat="1"/>
    <row r="11663" s="11" customFormat="1"/>
    <row r="11664" s="11" customFormat="1"/>
    <row r="11665" s="11" customFormat="1"/>
    <row r="11666" s="11" customFormat="1"/>
    <row r="11667" s="11" customFormat="1"/>
    <row r="11668" s="11" customFormat="1"/>
    <row r="11669" s="11" customFormat="1"/>
    <row r="11670" s="11" customFormat="1"/>
    <row r="11671" s="11" customFormat="1"/>
    <row r="11672" s="11" customFormat="1"/>
    <row r="11673" s="11" customFormat="1"/>
    <row r="11674" s="11" customFormat="1"/>
    <row r="11675" s="11" customFormat="1"/>
    <row r="11676" s="11" customFormat="1"/>
    <row r="11677" s="11" customFormat="1"/>
    <row r="11678" s="11" customFormat="1"/>
    <row r="11679" s="11" customFormat="1"/>
    <row r="11680" s="11" customFormat="1"/>
    <row r="11681" s="11" customFormat="1"/>
    <row r="11682" s="11" customFormat="1"/>
    <row r="11683" s="11" customFormat="1"/>
    <row r="11684" s="11" customFormat="1"/>
    <row r="11685" s="11" customFormat="1"/>
    <row r="11686" s="11" customFormat="1"/>
    <row r="11687" s="11" customFormat="1"/>
    <row r="11688" s="11" customFormat="1"/>
    <row r="11689" s="11" customFormat="1"/>
    <row r="11690" s="11" customFormat="1"/>
    <row r="11691" s="11" customFormat="1"/>
    <row r="11692" s="11" customFormat="1"/>
    <row r="11693" s="11" customFormat="1"/>
    <row r="11694" s="11" customFormat="1"/>
    <row r="11695" s="11" customFormat="1"/>
    <row r="11696" s="11" customFormat="1"/>
    <row r="11697" s="11" customFormat="1"/>
    <row r="11698" s="11" customFormat="1"/>
    <row r="11699" s="11" customFormat="1"/>
    <row r="11700" s="11" customFormat="1"/>
    <row r="11701" s="11" customFormat="1"/>
    <row r="11702" s="11" customFormat="1"/>
    <row r="11703" s="11" customFormat="1"/>
    <row r="11704" s="11" customFormat="1"/>
    <row r="11705" s="11" customFormat="1"/>
    <row r="11706" s="11" customFormat="1"/>
    <row r="11707" s="11" customFormat="1"/>
    <row r="11708" s="11" customFormat="1"/>
    <row r="11709" s="11" customFormat="1"/>
    <row r="11710" s="11" customFormat="1"/>
    <row r="11711" s="11" customFormat="1"/>
    <row r="11712" s="11" customFormat="1"/>
    <row r="11713" s="11" customFormat="1"/>
    <row r="11714" s="11" customFormat="1"/>
    <row r="11715" s="11" customFormat="1"/>
    <row r="11716" s="11" customFormat="1"/>
    <row r="11717" s="11" customFormat="1"/>
    <row r="11718" s="11" customFormat="1"/>
    <row r="11719" s="11" customFormat="1"/>
    <row r="11720" s="11" customFormat="1"/>
    <row r="11721" s="11" customFormat="1"/>
    <row r="11722" s="11" customFormat="1"/>
    <row r="11723" s="11" customFormat="1"/>
    <row r="11724" s="11" customFormat="1"/>
    <row r="11725" s="11" customFormat="1"/>
    <row r="11726" s="11" customFormat="1"/>
    <row r="11727" s="11" customFormat="1"/>
    <row r="11728" s="11" customFormat="1"/>
    <row r="11729" s="11" customFormat="1"/>
    <row r="11730" s="11" customFormat="1"/>
    <row r="11731" s="11" customFormat="1"/>
    <row r="11732" s="11" customFormat="1"/>
    <row r="11733" s="11" customFormat="1"/>
    <row r="11734" s="11" customFormat="1"/>
    <row r="11735" s="11" customFormat="1"/>
    <row r="11736" s="11" customFormat="1"/>
    <row r="11737" s="11" customFormat="1"/>
    <row r="11738" s="11" customFormat="1"/>
    <row r="11739" s="11" customFormat="1"/>
    <row r="11740" s="11" customFormat="1"/>
    <row r="11741" s="11" customFormat="1"/>
    <row r="11742" s="11" customFormat="1"/>
    <row r="11743" s="11" customFormat="1"/>
    <row r="11744" s="11" customFormat="1"/>
    <row r="11745" s="11" customFormat="1"/>
    <row r="11746" s="11" customFormat="1"/>
    <row r="11747" s="11" customFormat="1"/>
    <row r="11748" s="11" customFormat="1"/>
    <row r="11749" s="11" customFormat="1"/>
    <row r="11750" s="11" customFormat="1"/>
    <row r="11751" s="11" customFormat="1"/>
    <row r="11752" s="11" customFormat="1"/>
    <row r="11753" s="11" customFormat="1"/>
    <row r="11754" s="11" customFormat="1"/>
    <row r="11755" s="11" customFormat="1"/>
    <row r="11756" s="11" customFormat="1"/>
    <row r="11757" s="11" customFormat="1"/>
    <row r="11758" s="11" customFormat="1"/>
    <row r="11759" s="11" customFormat="1"/>
    <row r="11760" s="11" customFormat="1"/>
    <row r="11761" s="11" customFormat="1"/>
    <row r="11762" s="11" customFormat="1"/>
    <row r="11763" s="11" customFormat="1"/>
    <row r="11764" s="11" customFormat="1"/>
    <row r="11765" s="11" customFormat="1"/>
    <row r="11766" s="11" customFormat="1"/>
    <row r="11767" s="11" customFormat="1"/>
    <row r="11768" s="11" customFormat="1"/>
    <row r="11769" s="11" customFormat="1"/>
    <row r="11770" s="11" customFormat="1"/>
    <row r="11771" s="11" customFormat="1"/>
    <row r="11772" s="11" customFormat="1"/>
    <row r="11773" s="11" customFormat="1"/>
    <row r="11774" s="11" customFormat="1"/>
    <row r="11775" s="11" customFormat="1"/>
    <row r="11776" s="11" customFormat="1"/>
    <row r="11777" s="11" customFormat="1"/>
    <row r="11778" s="11" customFormat="1"/>
    <row r="11779" s="11" customFormat="1"/>
    <row r="11780" s="11" customFormat="1"/>
    <row r="11781" s="11" customFormat="1"/>
    <row r="11782" s="11" customFormat="1"/>
    <row r="11783" s="11" customFormat="1"/>
    <row r="11784" s="11" customFormat="1"/>
    <row r="11785" s="11" customFormat="1"/>
    <row r="11786" s="11" customFormat="1"/>
    <row r="11787" s="11" customFormat="1"/>
    <row r="11788" s="11" customFormat="1"/>
    <row r="11789" s="11" customFormat="1"/>
    <row r="11790" s="11" customFormat="1"/>
    <row r="11791" s="11" customFormat="1"/>
    <row r="11792" s="11" customFormat="1"/>
    <row r="11793" s="11" customFormat="1"/>
    <row r="11794" s="11" customFormat="1"/>
    <row r="11795" s="11" customFormat="1"/>
    <row r="11796" s="11" customFormat="1"/>
    <row r="11797" s="11" customFormat="1"/>
    <row r="11798" s="11" customFormat="1"/>
    <row r="11799" s="11" customFormat="1"/>
    <row r="11800" s="11" customFormat="1"/>
    <row r="11801" s="11" customFormat="1"/>
    <row r="11802" s="11" customFormat="1"/>
    <row r="11803" s="11" customFormat="1"/>
    <row r="11804" s="11" customFormat="1"/>
    <row r="11805" s="11" customFormat="1"/>
    <row r="11806" s="11" customFormat="1"/>
    <row r="11807" s="11" customFormat="1"/>
    <row r="11808" s="11" customFormat="1"/>
    <row r="11809" s="11" customFormat="1"/>
    <row r="11810" s="11" customFormat="1"/>
    <row r="11811" s="11" customFormat="1"/>
    <row r="11812" s="11" customFormat="1"/>
    <row r="11813" s="11" customFormat="1"/>
    <row r="11814" s="11" customFormat="1"/>
    <row r="11815" s="11" customFormat="1"/>
    <row r="11816" s="11" customFormat="1"/>
    <row r="11817" s="11" customFormat="1"/>
    <row r="11818" s="11" customFormat="1"/>
    <row r="11819" s="11" customFormat="1"/>
    <row r="11820" s="11" customFormat="1"/>
    <row r="11821" s="11" customFormat="1"/>
    <row r="11822" s="11" customFormat="1"/>
    <row r="11823" s="11" customFormat="1"/>
    <row r="11824" s="11" customFormat="1"/>
    <row r="11825" s="11" customFormat="1"/>
    <row r="11826" s="11" customFormat="1"/>
    <row r="11827" s="11" customFormat="1"/>
    <row r="11828" s="11" customFormat="1"/>
    <row r="11829" s="11" customFormat="1"/>
    <row r="11830" s="11" customFormat="1"/>
    <row r="11831" s="11" customFormat="1"/>
    <row r="11832" s="11" customFormat="1"/>
    <row r="11833" s="11" customFormat="1"/>
    <row r="11834" s="11" customFormat="1"/>
    <row r="11835" s="11" customFormat="1"/>
    <row r="11836" s="11" customFormat="1"/>
    <row r="11837" s="11" customFormat="1"/>
    <row r="11838" s="11" customFormat="1"/>
    <row r="11839" s="11" customFormat="1"/>
    <row r="11840" s="11" customFormat="1"/>
    <row r="11841" s="11" customFormat="1"/>
    <row r="11842" s="11" customFormat="1"/>
    <row r="11843" s="11" customFormat="1"/>
    <row r="11844" s="11" customFormat="1"/>
    <row r="11845" s="11" customFormat="1"/>
    <row r="11846" s="11" customFormat="1"/>
    <row r="11847" s="11" customFormat="1"/>
    <row r="11848" s="11" customFormat="1"/>
    <row r="11849" s="11" customFormat="1"/>
    <row r="11850" s="11" customFormat="1"/>
    <row r="11851" s="11" customFormat="1"/>
    <row r="11852" s="11" customFormat="1"/>
    <row r="11853" s="11" customFormat="1"/>
    <row r="11854" s="11" customFormat="1"/>
    <row r="11855" s="11" customFormat="1"/>
    <row r="11856" s="11" customFormat="1"/>
    <row r="11857" s="11" customFormat="1"/>
    <row r="11858" s="11" customFormat="1"/>
    <row r="11859" s="11" customFormat="1"/>
    <row r="11860" s="11" customFormat="1"/>
    <row r="11861" s="11" customFormat="1"/>
    <row r="11862" s="11" customFormat="1"/>
    <row r="11863" s="11" customFormat="1"/>
    <row r="11864" s="11" customFormat="1"/>
    <row r="11865" s="11" customFormat="1"/>
    <row r="11866" s="11" customFormat="1"/>
    <row r="11867" s="11" customFormat="1"/>
    <row r="11868" s="11" customFormat="1"/>
    <row r="11869" s="11" customFormat="1"/>
    <row r="11870" s="11" customFormat="1"/>
    <row r="11871" s="11" customFormat="1"/>
    <row r="11872" s="11" customFormat="1"/>
    <row r="11873" s="11" customFormat="1"/>
    <row r="11874" s="11" customFormat="1"/>
    <row r="11875" s="11" customFormat="1"/>
    <row r="11876" s="11" customFormat="1"/>
    <row r="11877" s="11" customFormat="1"/>
    <row r="11878" s="11" customFormat="1"/>
    <row r="11879" s="11" customFormat="1"/>
    <row r="11880" s="11" customFormat="1"/>
    <row r="11881" s="11" customFormat="1"/>
    <row r="11882" s="11" customFormat="1"/>
    <row r="11883" s="11" customFormat="1"/>
    <row r="11884" s="11" customFormat="1"/>
    <row r="11885" s="11" customFormat="1"/>
    <row r="11886" s="11" customFormat="1"/>
    <row r="11887" s="11" customFormat="1"/>
    <row r="11888" s="11" customFormat="1"/>
    <row r="11889" s="11" customFormat="1"/>
    <row r="11890" s="11" customFormat="1"/>
    <row r="11891" s="11" customFormat="1"/>
    <row r="11892" s="11" customFormat="1"/>
    <row r="11893" s="11" customFormat="1"/>
    <row r="11894" s="11" customFormat="1"/>
    <row r="11895" s="11" customFormat="1"/>
    <row r="11896" s="11" customFormat="1"/>
    <row r="11897" s="11" customFormat="1"/>
    <row r="11898" s="11" customFormat="1"/>
    <row r="11899" s="11" customFormat="1"/>
    <row r="11900" s="11" customFormat="1"/>
    <row r="11901" s="11" customFormat="1"/>
    <row r="11902" s="11" customFormat="1"/>
    <row r="11903" s="11" customFormat="1"/>
    <row r="11904" s="11" customFormat="1"/>
    <row r="11905" s="11" customFormat="1"/>
    <row r="11906" s="11" customFormat="1"/>
    <row r="11907" s="11" customFormat="1"/>
    <row r="11908" s="11" customFormat="1"/>
    <row r="11909" s="11" customFormat="1"/>
    <row r="11910" s="11" customFormat="1"/>
    <row r="11911" s="11" customFormat="1"/>
    <row r="11912" s="11" customFormat="1"/>
    <row r="11913" s="11" customFormat="1"/>
    <row r="11914" s="11" customFormat="1"/>
    <row r="11915" s="11" customFormat="1"/>
    <row r="11916" s="11" customFormat="1"/>
    <row r="11917" s="11" customFormat="1"/>
    <row r="11918" s="11" customFormat="1"/>
    <row r="11919" s="11" customFormat="1"/>
    <row r="11920" s="11" customFormat="1"/>
    <row r="11921" s="11" customFormat="1"/>
    <row r="11922" s="11" customFormat="1"/>
    <row r="11923" s="11" customFormat="1"/>
    <row r="11924" s="11" customFormat="1"/>
    <row r="11925" s="11" customFormat="1"/>
    <row r="11926" s="11" customFormat="1"/>
    <row r="11927" s="11" customFormat="1"/>
    <row r="11928" s="11" customFormat="1"/>
    <row r="11929" s="11" customFormat="1"/>
    <row r="11930" s="11" customFormat="1"/>
    <row r="11931" s="11" customFormat="1"/>
    <row r="11932" s="11" customFormat="1"/>
    <row r="11933" s="11" customFormat="1"/>
    <row r="11934" s="11" customFormat="1"/>
    <row r="11935" s="11" customFormat="1"/>
    <row r="11936" s="11" customFormat="1"/>
    <row r="11937" s="11" customFormat="1"/>
    <row r="11938" s="11" customFormat="1"/>
    <row r="11939" s="11" customFormat="1"/>
    <row r="11940" s="11" customFormat="1"/>
    <row r="11941" s="11" customFormat="1"/>
    <row r="11942" s="11" customFormat="1"/>
    <row r="11943" s="11" customFormat="1"/>
    <row r="11944" s="11" customFormat="1"/>
    <row r="11945" s="11" customFormat="1"/>
    <row r="11946" s="11" customFormat="1"/>
    <row r="11947" s="11" customFormat="1"/>
    <row r="11948" s="11" customFormat="1"/>
    <row r="11949" s="11" customFormat="1"/>
    <row r="11950" s="11" customFormat="1"/>
    <row r="11951" s="11" customFormat="1"/>
    <row r="11952" s="11" customFormat="1"/>
    <row r="11953" s="11" customFormat="1"/>
    <row r="11954" s="11" customFormat="1"/>
    <row r="11955" s="11" customFormat="1"/>
    <row r="11956" s="11" customFormat="1"/>
    <row r="11957" s="11" customFormat="1"/>
    <row r="11958" s="11" customFormat="1"/>
    <row r="11959" s="11" customFormat="1"/>
    <row r="11960" s="11" customFormat="1"/>
    <row r="11961" s="11" customFormat="1"/>
    <row r="11962" s="11" customFormat="1"/>
    <row r="11963" s="11" customFormat="1"/>
    <row r="11964" s="11" customFormat="1"/>
    <row r="11965" s="11" customFormat="1"/>
    <row r="11966" s="11" customFormat="1"/>
    <row r="11967" s="11" customFormat="1"/>
    <row r="11968" s="11" customFormat="1"/>
    <row r="11969" s="11" customFormat="1"/>
    <row r="11970" s="11" customFormat="1"/>
    <row r="11971" s="11" customFormat="1"/>
    <row r="11972" s="11" customFormat="1"/>
    <row r="11973" s="11" customFormat="1"/>
    <row r="11974" s="11" customFormat="1"/>
    <row r="11975" s="11" customFormat="1"/>
    <row r="11976" s="11" customFormat="1"/>
    <row r="11977" s="11" customFormat="1"/>
    <row r="11978" s="11" customFormat="1"/>
    <row r="11979" s="11" customFormat="1"/>
    <row r="11980" s="11" customFormat="1"/>
    <row r="11981" s="11" customFormat="1"/>
    <row r="11982" s="11" customFormat="1"/>
    <row r="11983" s="11" customFormat="1"/>
    <row r="11984" s="11" customFormat="1"/>
    <row r="11985" s="11" customFormat="1"/>
    <row r="11986" s="11" customFormat="1"/>
    <row r="11987" s="11" customFormat="1"/>
    <row r="11988" s="11" customFormat="1"/>
    <row r="11989" s="11" customFormat="1"/>
    <row r="11990" s="11" customFormat="1"/>
    <row r="11991" s="11" customFormat="1"/>
    <row r="11992" s="11" customFormat="1"/>
    <row r="11993" s="11" customFormat="1"/>
    <row r="11994" s="11" customFormat="1"/>
    <row r="11995" s="11" customFormat="1"/>
    <row r="11996" s="11" customFormat="1"/>
    <row r="11997" s="11" customFormat="1"/>
    <row r="11998" s="11" customFormat="1"/>
    <row r="11999" s="11" customFormat="1"/>
    <row r="12000" s="11" customFormat="1"/>
    <row r="12001" s="11" customFormat="1"/>
    <row r="12002" s="11" customFormat="1"/>
    <row r="12003" s="11" customFormat="1"/>
    <row r="12004" s="11" customFormat="1"/>
    <row r="12005" s="11" customFormat="1"/>
    <row r="12006" s="11" customFormat="1"/>
    <row r="12007" s="11" customFormat="1"/>
    <row r="12008" s="11" customFormat="1"/>
    <row r="12009" s="11" customFormat="1"/>
    <row r="12010" s="11" customFormat="1"/>
    <row r="12011" s="11" customFormat="1"/>
    <row r="12012" s="11" customFormat="1"/>
    <row r="12013" s="11" customFormat="1"/>
    <row r="12014" s="11" customFormat="1"/>
    <row r="12015" s="11" customFormat="1"/>
    <row r="12016" s="11" customFormat="1"/>
    <row r="12017" s="11" customFormat="1"/>
    <row r="12018" s="11" customFormat="1"/>
    <row r="12019" s="11" customFormat="1"/>
    <row r="12020" s="11" customFormat="1"/>
    <row r="12021" s="11" customFormat="1"/>
    <row r="12022" s="11" customFormat="1"/>
    <row r="12023" s="11" customFormat="1"/>
    <row r="12024" s="11" customFormat="1"/>
    <row r="12025" s="11" customFormat="1"/>
    <row r="12026" s="11" customFormat="1"/>
    <row r="12027" s="11" customFormat="1"/>
    <row r="12028" s="11" customFormat="1"/>
    <row r="12029" s="11" customFormat="1"/>
    <row r="12030" s="11" customFormat="1"/>
    <row r="12031" s="11" customFormat="1"/>
    <row r="12032" s="11" customFormat="1"/>
    <row r="12033" s="11" customFormat="1"/>
    <row r="12034" s="11" customFormat="1"/>
    <row r="12035" s="11" customFormat="1"/>
    <row r="12036" s="11" customFormat="1"/>
    <row r="12037" s="11" customFormat="1"/>
    <row r="12038" s="11" customFormat="1"/>
    <row r="12039" s="11" customFormat="1"/>
    <row r="12040" s="11" customFormat="1"/>
    <row r="12041" s="11" customFormat="1"/>
    <row r="12042" s="11" customFormat="1"/>
    <row r="12043" s="11" customFormat="1"/>
    <row r="12044" s="11" customFormat="1"/>
    <row r="12045" s="11" customFormat="1"/>
    <row r="12046" s="11" customFormat="1"/>
    <row r="12047" s="11" customFormat="1"/>
    <row r="12048" s="11" customFormat="1"/>
    <row r="12049" s="11" customFormat="1"/>
    <row r="12050" s="11" customFormat="1"/>
    <row r="12051" s="11" customFormat="1"/>
    <row r="12052" s="11" customFormat="1"/>
    <row r="12053" s="11" customFormat="1"/>
    <row r="12054" s="11" customFormat="1"/>
    <row r="12055" s="11" customFormat="1"/>
    <row r="12056" s="11" customFormat="1"/>
    <row r="12057" s="11" customFormat="1"/>
    <row r="12058" s="11" customFormat="1"/>
    <row r="12059" s="11" customFormat="1"/>
    <row r="12060" s="11" customFormat="1"/>
    <row r="12061" s="11" customFormat="1"/>
    <row r="12062" s="11" customFormat="1"/>
    <row r="12063" s="11" customFormat="1"/>
    <row r="12064" s="11" customFormat="1"/>
    <row r="12065" s="11" customFormat="1"/>
    <row r="12066" s="11" customFormat="1"/>
    <row r="12067" s="11" customFormat="1"/>
    <row r="12068" s="11" customFormat="1"/>
    <row r="12069" s="11" customFormat="1"/>
    <row r="12070" s="11" customFormat="1"/>
    <row r="12071" s="11" customFormat="1"/>
    <row r="12072" s="11" customFormat="1"/>
    <row r="12073" s="11" customFormat="1"/>
    <row r="12074" s="11" customFormat="1"/>
    <row r="12075" s="11" customFormat="1"/>
    <row r="12076" s="11" customFormat="1"/>
    <row r="12077" s="11" customFormat="1"/>
    <row r="12078" s="11" customFormat="1"/>
    <row r="12079" s="11" customFormat="1"/>
    <row r="12080" s="11" customFormat="1"/>
    <row r="12081" s="11" customFormat="1"/>
    <row r="12082" s="11" customFormat="1"/>
    <row r="12083" s="11" customFormat="1"/>
    <row r="12084" s="11" customFormat="1"/>
    <row r="12085" s="11" customFormat="1"/>
    <row r="12086" s="11" customFormat="1"/>
    <row r="12087" s="11" customFormat="1"/>
    <row r="12088" s="11" customFormat="1"/>
    <row r="12089" s="11" customFormat="1"/>
    <row r="12090" s="11" customFormat="1"/>
    <row r="12091" s="11" customFormat="1"/>
    <row r="12092" s="11" customFormat="1"/>
    <row r="12093" s="11" customFormat="1"/>
    <row r="12094" s="11" customFormat="1"/>
    <row r="12095" s="11" customFormat="1"/>
    <row r="12096" s="11" customFormat="1"/>
    <row r="12097" s="11" customFormat="1"/>
    <row r="12098" s="11" customFormat="1"/>
    <row r="12099" s="11" customFormat="1"/>
    <row r="12100" s="11" customFormat="1"/>
    <row r="12101" s="11" customFormat="1"/>
    <row r="12102" s="11" customFormat="1"/>
    <row r="12103" s="11" customFormat="1"/>
    <row r="12104" s="11" customFormat="1"/>
    <row r="12105" s="11" customFormat="1"/>
    <row r="12106" s="11" customFormat="1"/>
    <row r="12107" s="11" customFormat="1"/>
    <row r="12108" s="11" customFormat="1"/>
    <row r="12109" s="11" customFormat="1"/>
    <row r="12110" s="11" customFormat="1"/>
    <row r="12111" s="11" customFormat="1"/>
    <row r="12112" s="11" customFormat="1"/>
    <row r="12113" s="11" customFormat="1"/>
    <row r="12114" s="11" customFormat="1"/>
    <row r="12115" s="11" customFormat="1"/>
    <row r="12116" s="11" customFormat="1"/>
    <row r="12117" s="11" customFormat="1"/>
    <row r="12118" s="11" customFormat="1"/>
    <row r="12119" s="11" customFormat="1"/>
    <row r="12120" s="11" customFormat="1"/>
    <row r="12121" s="11" customFormat="1"/>
    <row r="12122" s="11" customFormat="1"/>
    <row r="12123" s="11" customFormat="1"/>
    <row r="12124" s="11" customFormat="1"/>
    <row r="12125" s="11" customFormat="1"/>
    <row r="12126" s="11" customFormat="1"/>
    <row r="12127" s="11" customFormat="1"/>
    <row r="12128" s="11" customFormat="1"/>
    <row r="12129" s="11" customFormat="1"/>
    <row r="12130" s="11" customFormat="1"/>
    <row r="12131" s="11" customFormat="1"/>
    <row r="12132" s="11" customFormat="1"/>
    <row r="12133" s="11" customFormat="1"/>
    <row r="12134" s="11" customFormat="1"/>
    <row r="12135" s="11" customFormat="1"/>
    <row r="12136" s="11" customFormat="1"/>
    <row r="12137" s="11" customFormat="1"/>
    <row r="12138" s="11" customFormat="1"/>
    <row r="12139" s="11" customFormat="1"/>
    <row r="12140" s="11" customFormat="1"/>
    <row r="12141" s="11" customFormat="1"/>
    <row r="12142" s="11" customFormat="1"/>
    <row r="12143" s="11" customFormat="1"/>
    <row r="12144" s="11" customFormat="1"/>
    <row r="12145" s="11" customFormat="1"/>
    <row r="12146" s="11" customFormat="1"/>
    <row r="12147" s="11" customFormat="1"/>
    <row r="12148" s="11" customFormat="1"/>
    <row r="12149" s="11" customFormat="1"/>
    <row r="12150" s="11" customFormat="1"/>
    <row r="12151" s="11" customFormat="1"/>
    <row r="12152" s="11" customFormat="1"/>
    <row r="12153" s="11" customFormat="1"/>
    <row r="12154" s="11" customFormat="1"/>
    <row r="12155" s="11" customFormat="1"/>
    <row r="12156" s="11" customFormat="1"/>
    <row r="12157" s="11" customFormat="1"/>
    <row r="12158" s="11" customFormat="1"/>
    <row r="12159" s="11" customFormat="1"/>
    <row r="12160" s="11" customFormat="1"/>
    <row r="12161" s="11" customFormat="1"/>
    <row r="12162" s="11" customFormat="1"/>
    <row r="12163" s="11" customFormat="1"/>
    <row r="12164" s="11" customFormat="1"/>
    <row r="12165" s="11" customFormat="1"/>
    <row r="12166" s="11" customFormat="1"/>
    <row r="12167" s="11" customFormat="1"/>
    <row r="12168" s="11" customFormat="1"/>
    <row r="12169" s="11" customFormat="1"/>
    <row r="12170" s="11" customFormat="1"/>
    <row r="12171" s="11" customFormat="1"/>
    <row r="12172" s="11" customFormat="1"/>
    <row r="12173" s="11" customFormat="1"/>
    <row r="12174" s="11" customFormat="1"/>
    <row r="12175" s="11" customFormat="1"/>
    <row r="12176" s="11" customFormat="1"/>
    <row r="12177" s="11" customFormat="1"/>
    <row r="12178" s="11" customFormat="1"/>
    <row r="12179" s="11" customFormat="1"/>
    <row r="12180" s="11" customFormat="1"/>
    <row r="12181" s="11" customFormat="1"/>
    <row r="12182" s="11" customFormat="1"/>
    <row r="12183" s="11" customFormat="1"/>
    <row r="12184" s="11" customFormat="1"/>
    <row r="12185" s="11" customFormat="1"/>
    <row r="12186" s="11" customFormat="1"/>
    <row r="12187" s="11" customFormat="1"/>
    <row r="12188" s="11" customFormat="1"/>
    <row r="12189" s="11" customFormat="1"/>
    <row r="12190" s="11" customFormat="1"/>
    <row r="12191" s="11" customFormat="1"/>
    <row r="12192" s="11" customFormat="1"/>
    <row r="12193" s="11" customFormat="1"/>
    <row r="12194" s="11" customFormat="1"/>
    <row r="12195" s="11" customFormat="1"/>
    <row r="12196" s="11" customFormat="1"/>
    <row r="12197" s="11" customFormat="1"/>
    <row r="12198" s="11" customFormat="1"/>
    <row r="12199" s="11" customFormat="1"/>
    <row r="12200" s="11" customFormat="1"/>
    <row r="12201" s="11" customFormat="1"/>
    <row r="12202" s="11" customFormat="1"/>
    <row r="12203" s="11" customFormat="1"/>
    <row r="12204" s="11" customFormat="1"/>
    <row r="12205" s="11" customFormat="1"/>
    <row r="12206" s="11" customFormat="1"/>
    <row r="12207" s="11" customFormat="1"/>
    <row r="12208" s="11" customFormat="1"/>
    <row r="12209" s="11" customFormat="1"/>
    <row r="12210" s="11" customFormat="1"/>
    <row r="12211" s="11" customFormat="1"/>
    <row r="12212" s="11" customFormat="1"/>
    <row r="12213" s="11" customFormat="1"/>
    <row r="12214" s="11" customFormat="1"/>
    <row r="12215" s="11" customFormat="1"/>
    <row r="12216" s="11" customFormat="1"/>
    <row r="12217" s="11" customFormat="1"/>
    <row r="12218" s="11" customFormat="1"/>
    <row r="12219" s="11" customFormat="1"/>
    <row r="12220" s="11" customFormat="1"/>
    <row r="12221" s="11" customFormat="1"/>
    <row r="12222" s="11" customFormat="1"/>
    <row r="12223" s="11" customFormat="1"/>
    <row r="12224" s="11" customFormat="1"/>
    <row r="12225" s="11" customFormat="1"/>
    <row r="12226" s="11" customFormat="1"/>
    <row r="12227" s="11" customFormat="1"/>
    <row r="12228" s="11" customFormat="1"/>
    <row r="12229" s="11" customFormat="1"/>
    <row r="12230" s="11" customFormat="1"/>
    <row r="12231" s="11" customFormat="1"/>
    <row r="12232" s="11" customFormat="1"/>
    <row r="12233" s="11" customFormat="1"/>
    <row r="12234" s="11" customFormat="1"/>
    <row r="12235" s="11" customFormat="1"/>
    <row r="12236" s="11" customFormat="1"/>
    <row r="12237" s="11" customFormat="1"/>
    <row r="12238" s="11" customFormat="1"/>
    <row r="12239" s="11" customFormat="1"/>
    <row r="12240" s="11" customFormat="1"/>
    <row r="12241" s="11" customFormat="1"/>
    <row r="12242" s="11" customFormat="1"/>
    <row r="12243" s="11" customFormat="1"/>
    <row r="12244" s="11" customFormat="1"/>
    <row r="12245" s="11" customFormat="1"/>
    <row r="12246" s="11" customFormat="1"/>
    <row r="12247" s="11" customFormat="1"/>
    <row r="12248" s="11" customFormat="1"/>
    <row r="12249" s="11" customFormat="1"/>
    <row r="12250" s="11" customFormat="1"/>
    <row r="12251" s="11" customFormat="1"/>
    <row r="12252" s="11" customFormat="1"/>
    <row r="12253" s="11" customFormat="1"/>
    <row r="12254" s="11" customFormat="1"/>
    <row r="12255" s="11" customFormat="1"/>
    <row r="12256" s="11" customFormat="1"/>
    <row r="12257" s="11" customFormat="1"/>
    <row r="12258" s="11" customFormat="1"/>
    <row r="12259" s="11" customFormat="1"/>
    <row r="12260" s="11" customFormat="1"/>
    <row r="12261" s="11" customFormat="1"/>
    <row r="12262" s="11" customFormat="1"/>
    <row r="12263" s="11" customFormat="1"/>
    <row r="12264" s="11" customFormat="1"/>
    <row r="12265" s="11" customFormat="1"/>
    <row r="12266" s="11" customFormat="1"/>
    <row r="12267" s="11" customFormat="1"/>
    <row r="12268" s="11" customFormat="1"/>
    <row r="12269" s="11" customFormat="1"/>
    <row r="12270" s="11" customFormat="1"/>
    <row r="12271" s="11" customFormat="1"/>
    <row r="12272" s="11" customFormat="1"/>
    <row r="12273" s="11" customFormat="1"/>
    <row r="12274" s="11" customFormat="1"/>
    <row r="12275" s="11" customFormat="1"/>
    <row r="12276" s="11" customFormat="1"/>
    <row r="12277" s="11" customFormat="1"/>
    <row r="12278" s="11" customFormat="1"/>
    <row r="12279" s="11" customFormat="1"/>
    <row r="12280" s="11" customFormat="1"/>
    <row r="12281" s="11" customFormat="1"/>
    <row r="12282" s="11" customFormat="1"/>
    <row r="12283" s="11" customFormat="1"/>
    <row r="12284" s="11" customFormat="1"/>
    <row r="12285" s="11" customFormat="1"/>
    <row r="12286" s="11" customFormat="1"/>
    <row r="12287" s="11" customFormat="1"/>
    <row r="12288" s="11" customFormat="1"/>
    <row r="12289" s="11" customFormat="1"/>
    <row r="12290" s="11" customFormat="1"/>
    <row r="12291" s="11" customFormat="1"/>
    <row r="12292" s="11" customFormat="1"/>
    <row r="12293" s="11" customFormat="1"/>
    <row r="12294" s="11" customFormat="1"/>
    <row r="12295" s="11" customFormat="1"/>
    <row r="12296" s="11" customFormat="1"/>
    <row r="12297" s="11" customFormat="1"/>
    <row r="12298" s="11" customFormat="1"/>
    <row r="12299" s="11" customFormat="1"/>
    <row r="12300" s="11" customFormat="1"/>
    <row r="12301" s="11" customFormat="1"/>
    <row r="12302" s="11" customFormat="1"/>
    <row r="12303" s="11" customFormat="1"/>
    <row r="12304" s="11" customFormat="1"/>
    <row r="12305" s="11" customFormat="1"/>
    <row r="12306" s="11" customFormat="1"/>
    <row r="12307" s="11" customFormat="1"/>
    <row r="12308" s="11" customFormat="1"/>
    <row r="12309" s="11" customFormat="1"/>
    <row r="12310" s="11" customFormat="1"/>
    <row r="12311" s="11" customFormat="1"/>
    <row r="12312" s="11" customFormat="1"/>
    <row r="12313" s="11" customFormat="1"/>
    <row r="12314" s="11" customFormat="1"/>
    <row r="12315" s="11" customFormat="1"/>
    <row r="12316" s="11" customFormat="1"/>
    <row r="12317" s="11" customFormat="1"/>
    <row r="12318" s="11" customFormat="1"/>
    <row r="12319" s="11" customFormat="1"/>
    <row r="12320" s="11" customFormat="1"/>
    <row r="12321" s="11" customFormat="1"/>
    <row r="12322" s="11" customFormat="1"/>
    <row r="12323" s="11" customFormat="1"/>
    <row r="12324" s="11" customFormat="1"/>
    <row r="12325" s="11" customFormat="1"/>
    <row r="12326" s="11" customFormat="1"/>
    <row r="12327" s="11" customFormat="1"/>
    <row r="12328" s="11" customFormat="1"/>
    <row r="12329" s="11" customFormat="1"/>
    <row r="12330" s="11" customFormat="1"/>
    <row r="12331" s="11" customFormat="1"/>
    <row r="12332" s="11" customFormat="1"/>
    <row r="12333" s="11" customFormat="1"/>
    <row r="12334" s="11" customFormat="1"/>
    <row r="12335" s="11" customFormat="1"/>
    <row r="12336" s="11" customFormat="1"/>
    <row r="12337" s="11" customFormat="1"/>
    <row r="12338" s="11" customFormat="1"/>
    <row r="12339" s="11" customFormat="1"/>
    <row r="12340" s="11" customFormat="1"/>
    <row r="12341" s="11" customFormat="1"/>
    <row r="12342" s="11" customFormat="1"/>
    <row r="12343" s="11" customFormat="1"/>
    <row r="12344" s="11" customFormat="1"/>
    <row r="12345" s="11" customFormat="1"/>
    <row r="12346" s="11" customFormat="1"/>
    <row r="12347" s="11" customFormat="1"/>
    <row r="12348" s="11" customFormat="1"/>
    <row r="12349" s="11" customFormat="1"/>
    <row r="12350" s="11" customFormat="1"/>
    <row r="12351" s="11" customFormat="1"/>
    <row r="12352" s="11" customFormat="1"/>
    <row r="12353" s="11" customFormat="1"/>
    <row r="12354" s="11" customFormat="1"/>
    <row r="12355" s="11" customFormat="1"/>
    <row r="12356" s="11" customFormat="1"/>
    <row r="12357" s="11" customFormat="1"/>
    <row r="12358" s="11" customFormat="1"/>
    <row r="12359" s="11" customFormat="1"/>
    <row r="12360" s="11" customFormat="1"/>
    <row r="12361" s="11" customFormat="1"/>
    <row r="12362" s="11" customFormat="1"/>
    <row r="12363" s="11" customFormat="1"/>
    <row r="12364" s="11" customFormat="1"/>
    <row r="12365" s="11" customFormat="1"/>
    <row r="12366" s="11" customFormat="1"/>
    <row r="12367" s="11" customFormat="1"/>
    <row r="12368" s="11" customFormat="1"/>
    <row r="12369" s="11" customFormat="1"/>
    <row r="12370" s="11" customFormat="1"/>
    <row r="12371" s="11" customFormat="1"/>
    <row r="12372" s="11" customFormat="1"/>
    <row r="12373" s="11" customFormat="1"/>
    <row r="12374" s="11" customFormat="1"/>
    <row r="12375" s="11" customFormat="1"/>
    <row r="12376" s="11" customFormat="1"/>
    <row r="12377" s="11" customFormat="1"/>
    <row r="12378" s="11" customFormat="1"/>
    <row r="12379" s="11" customFormat="1"/>
    <row r="12380" s="11" customFormat="1"/>
    <row r="12381" s="11" customFormat="1"/>
    <row r="12382" s="11" customFormat="1"/>
    <row r="12383" s="11" customFormat="1"/>
    <row r="12384" s="11" customFormat="1"/>
    <row r="12385" s="11" customFormat="1"/>
    <row r="12386" s="11" customFormat="1"/>
    <row r="12387" s="11" customFormat="1"/>
    <row r="12388" s="11" customFormat="1"/>
    <row r="12389" s="11" customFormat="1"/>
    <row r="12390" s="11" customFormat="1"/>
    <row r="12391" s="11" customFormat="1"/>
    <row r="12392" s="11" customFormat="1"/>
    <row r="12393" s="11" customFormat="1"/>
    <row r="12394" s="11" customFormat="1"/>
    <row r="12395" s="11" customFormat="1"/>
    <row r="12396" s="11" customFormat="1"/>
    <row r="12397" s="11" customFormat="1"/>
    <row r="12398" s="11" customFormat="1"/>
    <row r="12399" s="11" customFormat="1"/>
    <row r="12400" s="11" customFormat="1"/>
    <row r="12401" s="11" customFormat="1"/>
    <row r="12402" s="11" customFormat="1"/>
    <row r="12403" s="11" customFormat="1"/>
    <row r="12404" s="11" customFormat="1"/>
    <row r="12405" s="11" customFormat="1"/>
    <row r="12406" s="11" customFormat="1"/>
    <row r="12407" s="11" customFormat="1"/>
    <row r="12408" s="11" customFormat="1"/>
    <row r="12409" s="11" customFormat="1"/>
    <row r="12410" s="11" customFormat="1"/>
    <row r="12411" s="11" customFormat="1"/>
    <row r="12412" s="11" customFormat="1"/>
    <row r="12413" s="11" customFormat="1"/>
    <row r="12414" s="11" customFormat="1"/>
    <row r="12415" s="11" customFormat="1"/>
    <row r="12416" s="11" customFormat="1"/>
    <row r="12417" s="11" customFormat="1"/>
    <row r="12418" s="11" customFormat="1"/>
    <row r="12419" s="11" customFormat="1"/>
    <row r="12420" s="11" customFormat="1"/>
    <row r="12421" s="11" customFormat="1"/>
    <row r="12422" s="11" customFormat="1"/>
    <row r="12423" s="11" customFormat="1"/>
    <row r="12424" s="11" customFormat="1"/>
    <row r="12425" s="11" customFormat="1"/>
    <row r="12426" s="11" customFormat="1"/>
    <row r="12427" s="11" customFormat="1"/>
    <row r="12428" s="11" customFormat="1"/>
    <row r="12429" s="11" customFormat="1"/>
    <row r="12430" s="11" customFormat="1"/>
    <row r="12431" s="11" customFormat="1"/>
    <row r="12432" s="11" customFormat="1"/>
    <row r="12433" s="11" customFormat="1"/>
    <row r="12434" s="11" customFormat="1"/>
    <row r="12435" s="11" customFormat="1"/>
    <row r="12436" s="11" customFormat="1"/>
    <row r="12437" s="11" customFormat="1"/>
    <row r="12438" s="11" customFormat="1"/>
    <row r="12439" s="11" customFormat="1"/>
    <row r="12440" s="11" customFormat="1"/>
    <row r="12441" s="11" customFormat="1"/>
    <row r="12442" s="11" customFormat="1"/>
    <row r="12443" s="11" customFormat="1"/>
    <row r="12444" s="11" customFormat="1"/>
    <row r="12445" s="11" customFormat="1"/>
    <row r="12446" s="11" customFormat="1"/>
    <row r="12447" s="11" customFormat="1"/>
    <row r="12448" s="11" customFormat="1"/>
    <row r="12449" s="11" customFormat="1"/>
    <row r="12450" s="11" customFormat="1"/>
    <row r="12451" s="11" customFormat="1"/>
    <row r="12452" s="11" customFormat="1"/>
    <row r="12453" s="11" customFormat="1"/>
    <row r="12454" s="11" customFormat="1"/>
    <row r="12455" s="11" customFormat="1"/>
    <row r="12456" s="11" customFormat="1"/>
    <row r="12457" s="11" customFormat="1"/>
    <row r="12458" s="11" customFormat="1"/>
    <row r="12459" s="11" customFormat="1"/>
    <row r="12460" s="11" customFormat="1"/>
    <row r="12461" s="11" customFormat="1"/>
    <row r="12462" s="11" customFormat="1"/>
    <row r="12463" s="11" customFormat="1"/>
    <row r="12464" s="11" customFormat="1"/>
    <row r="12465" s="11" customFormat="1"/>
    <row r="12466" s="11" customFormat="1"/>
    <row r="12467" s="11" customFormat="1"/>
    <row r="12468" s="11" customFormat="1"/>
    <row r="12469" s="11" customFormat="1"/>
    <row r="12470" s="11" customFormat="1"/>
    <row r="12471" s="11" customFormat="1"/>
    <row r="12472" s="11" customFormat="1"/>
    <row r="12473" s="11" customFormat="1"/>
    <row r="12474" s="11" customFormat="1"/>
    <row r="12475" s="11" customFormat="1"/>
    <row r="12476" s="11" customFormat="1"/>
    <row r="12477" s="11" customFormat="1"/>
    <row r="12478" s="11" customFormat="1"/>
    <row r="12479" s="11" customFormat="1"/>
    <row r="12480" s="11" customFormat="1"/>
    <row r="12481" s="11" customFormat="1"/>
    <row r="12482" s="11" customFormat="1"/>
    <row r="12483" s="11" customFormat="1"/>
    <row r="12484" s="11" customFormat="1"/>
    <row r="12485" s="11" customFormat="1"/>
    <row r="12486" s="11" customFormat="1"/>
    <row r="12487" s="11" customFormat="1"/>
    <row r="12488" s="11" customFormat="1"/>
    <row r="12489" s="11" customFormat="1"/>
    <row r="12490" s="11" customFormat="1"/>
    <row r="12491" s="11" customFormat="1"/>
    <row r="12492" s="11" customFormat="1"/>
    <row r="12493" s="11" customFormat="1"/>
    <row r="12494" s="11" customFormat="1"/>
    <row r="12495" s="11" customFormat="1"/>
    <row r="12496" s="11" customFormat="1"/>
    <row r="12497" s="11" customFormat="1"/>
    <row r="12498" s="11" customFormat="1"/>
    <row r="12499" s="11" customFormat="1"/>
    <row r="12500" s="11" customFormat="1"/>
    <row r="12501" s="11" customFormat="1"/>
    <row r="12502" s="11" customFormat="1"/>
    <row r="12503" s="11" customFormat="1"/>
    <row r="12504" s="11" customFormat="1"/>
    <row r="12505" s="11" customFormat="1"/>
    <row r="12506" s="11" customFormat="1"/>
    <row r="12507" s="11" customFormat="1"/>
    <row r="12508" s="11" customFormat="1"/>
    <row r="12509" s="11" customFormat="1"/>
    <row r="12510" s="11" customFormat="1"/>
    <row r="12511" s="11" customFormat="1"/>
    <row r="12512" s="11" customFormat="1"/>
    <row r="12513" s="11" customFormat="1"/>
    <row r="12514" s="11" customFormat="1"/>
    <row r="12515" s="11" customFormat="1"/>
    <row r="12516" s="11" customFormat="1"/>
    <row r="12517" s="11" customFormat="1"/>
    <row r="12518" s="11" customFormat="1"/>
    <row r="12519" s="11" customFormat="1"/>
    <row r="12520" s="11" customFormat="1"/>
    <row r="12521" s="11" customFormat="1"/>
    <row r="12522" s="11" customFormat="1"/>
    <row r="12523" s="11" customFormat="1"/>
    <row r="12524" s="11" customFormat="1"/>
    <row r="12525" s="11" customFormat="1"/>
    <row r="12526" s="11" customFormat="1"/>
    <row r="12527" s="11" customFormat="1"/>
    <row r="12528" s="11" customFormat="1"/>
    <row r="12529" s="11" customFormat="1"/>
    <row r="12530" s="11" customFormat="1"/>
    <row r="12531" s="11" customFormat="1"/>
    <row r="12532" s="11" customFormat="1"/>
    <row r="12533" s="11" customFormat="1"/>
    <row r="12534" s="11" customFormat="1"/>
    <row r="12535" s="11" customFormat="1"/>
    <row r="12536" s="11" customFormat="1"/>
    <row r="12537" s="11" customFormat="1"/>
    <row r="12538" s="11" customFormat="1"/>
    <row r="12539" s="11" customFormat="1"/>
    <row r="12540" s="11" customFormat="1"/>
    <row r="12541" s="11" customFormat="1"/>
    <row r="12542" s="11" customFormat="1"/>
    <row r="12543" s="11" customFormat="1"/>
    <row r="12544" s="11" customFormat="1"/>
    <row r="12545" s="11" customFormat="1"/>
    <row r="12546" s="11" customFormat="1"/>
    <row r="12547" s="11" customFormat="1"/>
    <row r="12548" s="11" customFormat="1"/>
    <row r="12549" s="11" customFormat="1"/>
    <row r="12550" s="11" customFormat="1"/>
    <row r="12551" s="11" customFormat="1"/>
    <row r="12552" s="11" customFormat="1"/>
    <row r="12553" s="11" customFormat="1"/>
    <row r="12554" s="11" customFormat="1"/>
    <row r="12555" s="11" customFormat="1"/>
    <row r="12556" s="11" customFormat="1"/>
    <row r="12557" s="11" customFormat="1"/>
    <row r="12558" s="11" customFormat="1"/>
    <row r="12559" s="11" customFormat="1"/>
    <row r="12560" s="11" customFormat="1"/>
    <row r="12561" s="11" customFormat="1"/>
    <row r="12562" s="11" customFormat="1"/>
    <row r="12563" s="11" customFormat="1"/>
    <row r="12564" s="11" customFormat="1"/>
    <row r="12565" s="11" customFormat="1"/>
    <row r="12566" s="11" customFormat="1"/>
    <row r="12567" s="11" customFormat="1"/>
    <row r="12568" s="11" customFormat="1"/>
    <row r="12569" s="11" customFormat="1"/>
    <row r="12570" s="11" customFormat="1"/>
    <row r="12571" s="11" customFormat="1"/>
    <row r="12572" s="11" customFormat="1"/>
    <row r="12573" s="11" customFormat="1"/>
    <row r="12574" s="11" customFormat="1"/>
    <row r="12575" s="11" customFormat="1"/>
    <row r="12576" s="11" customFormat="1"/>
    <row r="12577" s="11" customFormat="1"/>
    <row r="12578" s="11" customFormat="1"/>
    <row r="12579" s="11" customFormat="1"/>
    <row r="12580" s="11" customFormat="1"/>
    <row r="12581" s="11" customFormat="1"/>
    <row r="12582" s="11" customFormat="1"/>
    <row r="12583" s="11" customFormat="1"/>
    <row r="12584" s="11" customFormat="1"/>
    <row r="12585" s="11" customFormat="1"/>
    <row r="12586" s="11" customFormat="1"/>
    <row r="12587" s="11" customFormat="1"/>
    <row r="12588" s="11" customFormat="1"/>
    <row r="12589" s="11" customFormat="1"/>
    <row r="12590" s="11" customFormat="1"/>
    <row r="12591" s="11" customFormat="1"/>
    <row r="12592" s="11" customFormat="1"/>
    <row r="12593" s="11" customFormat="1"/>
    <row r="12594" s="11" customFormat="1"/>
    <row r="12595" s="11" customFormat="1"/>
    <row r="12596" s="11" customFormat="1"/>
    <row r="12597" s="11" customFormat="1"/>
    <row r="12598" s="11" customFormat="1"/>
    <row r="12599" s="11" customFormat="1"/>
    <row r="12600" s="11" customFormat="1"/>
    <row r="12601" s="11" customFormat="1"/>
    <row r="12602" s="11" customFormat="1"/>
    <row r="12603" s="11" customFormat="1"/>
    <row r="12604" s="11" customFormat="1"/>
    <row r="12605" s="11" customFormat="1"/>
    <row r="12606" s="11" customFormat="1"/>
    <row r="12607" s="11" customFormat="1"/>
    <row r="12608" s="11" customFormat="1"/>
    <row r="12609" s="11" customFormat="1"/>
    <row r="12610" s="11" customFormat="1"/>
    <row r="12611" s="11" customFormat="1"/>
    <row r="12612" s="11" customFormat="1"/>
    <row r="12613" s="11" customFormat="1"/>
    <row r="12614" s="11" customFormat="1"/>
    <row r="12615" s="11" customFormat="1"/>
    <row r="12616" s="11" customFormat="1"/>
    <row r="12617" s="11" customFormat="1"/>
    <row r="12618" s="11" customFormat="1"/>
    <row r="12619" s="11" customFormat="1"/>
    <row r="12620" s="11" customFormat="1"/>
    <row r="12621" s="11" customFormat="1"/>
    <row r="12622" s="11" customFormat="1"/>
    <row r="12623" s="11" customFormat="1"/>
    <row r="12624" s="11" customFormat="1"/>
    <row r="12625" s="11" customFormat="1"/>
    <row r="12626" s="11" customFormat="1"/>
    <row r="12627" s="11" customFormat="1"/>
    <row r="12628" s="11" customFormat="1"/>
    <row r="12629" s="11" customFormat="1"/>
    <row r="12630" s="11" customFormat="1"/>
    <row r="12631" s="11" customFormat="1"/>
    <row r="12632" s="11" customFormat="1"/>
    <row r="12633" s="11" customFormat="1"/>
    <row r="12634" s="11" customFormat="1"/>
    <row r="12635" s="11" customFormat="1"/>
    <row r="12636" s="11" customFormat="1"/>
    <row r="12637" s="11" customFormat="1"/>
    <row r="12638" s="11" customFormat="1"/>
    <row r="12639" s="11" customFormat="1"/>
    <row r="12640" s="11" customFormat="1"/>
    <row r="12641" s="11" customFormat="1"/>
    <row r="12642" s="11" customFormat="1"/>
    <row r="12643" s="11" customFormat="1"/>
    <row r="12644" s="11" customFormat="1"/>
    <row r="12645" s="11" customFormat="1"/>
    <row r="12646" s="11" customFormat="1"/>
    <row r="12647" s="11" customFormat="1"/>
    <row r="12648" s="11" customFormat="1"/>
    <row r="12649" s="11" customFormat="1"/>
    <row r="12650" s="11" customFormat="1"/>
    <row r="12651" s="11" customFormat="1"/>
    <row r="12652" s="11" customFormat="1"/>
    <row r="12653" s="11" customFormat="1"/>
    <row r="12654" s="11" customFormat="1"/>
    <row r="12655" s="11" customFormat="1"/>
    <row r="12656" s="11" customFormat="1"/>
    <row r="12657" s="11" customFormat="1"/>
    <row r="12658" s="11" customFormat="1"/>
    <row r="12659" s="11" customFormat="1"/>
    <row r="12660" s="11" customFormat="1"/>
    <row r="12661" s="11" customFormat="1"/>
    <row r="12662" s="11" customFormat="1"/>
    <row r="12663" s="11" customFormat="1"/>
    <row r="12664" s="11" customFormat="1"/>
    <row r="12665" s="11" customFormat="1"/>
    <row r="12666" s="11" customFormat="1"/>
    <row r="12667" s="11" customFormat="1"/>
    <row r="12668" s="11" customFormat="1"/>
    <row r="12669" s="11" customFormat="1"/>
    <row r="12670" s="11" customFormat="1"/>
    <row r="12671" s="11" customFormat="1"/>
    <row r="12672" s="11" customFormat="1"/>
    <row r="12673" s="11" customFormat="1"/>
    <row r="12674" s="11" customFormat="1"/>
    <row r="12675" s="11" customFormat="1"/>
    <row r="12676" s="11" customFormat="1"/>
    <row r="12677" s="11" customFormat="1"/>
    <row r="12678" s="11" customFormat="1"/>
    <row r="12679" s="11" customFormat="1"/>
    <row r="12680" s="11" customFormat="1"/>
    <row r="12681" s="11" customFormat="1"/>
    <row r="12682" s="11" customFormat="1"/>
    <row r="12683" s="11" customFormat="1"/>
    <row r="12684" s="11" customFormat="1"/>
    <row r="12685" s="11" customFormat="1"/>
    <row r="12686" s="11" customFormat="1"/>
    <row r="12687" s="11" customFormat="1"/>
    <row r="12688" s="11" customFormat="1"/>
    <row r="12689" s="11" customFormat="1"/>
    <row r="12690" s="11" customFormat="1"/>
    <row r="12691" s="11" customFormat="1"/>
    <row r="12692" s="11" customFormat="1"/>
    <row r="12693" s="11" customFormat="1"/>
    <row r="12694" s="11" customFormat="1"/>
    <row r="12695" s="11" customFormat="1"/>
    <row r="12696" s="11" customFormat="1"/>
    <row r="12697" s="11" customFormat="1"/>
    <row r="12698" s="11" customFormat="1"/>
    <row r="12699" s="11" customFormat="1"/>
    <row r="12700" s="11" customFormat="1"/>
    <row r="12701" s="11" customFormat="1"/>
    <row r="12702" s="11" customFormat="1"/>
    <row r="12703" s="11" customFormat="1"/>
    <row r="12704" s="11" customFormat="1"/>
    <row r="12705" s="11" customFormat="1"/>
    <row r="12706" s="11" customFormat="1"/>
    <row r="12707" s="11" customFormat="1"/>
    <row r="12708" s="11" customFormat="1"/>
    <row r="12709" s="11" customFormat="1"/>
    <row r="12710" s="11" customFormat="1"/>
    <row r="12711" s="11" customFormat="1"/>
    <row r="12712" s="11" customFormat="1"/>
    <row r="12713" s="11" customFormat="1"/>
    <row r="12714" s="11" customFormat="1"/>
    <row r="12715" s="11" customFormat="1"/>
    <row r="12716" s="11" customFormat="1"/>
    <row r="12717" s="11" customFormat="1"/>
    <row r="12718" s="11" customFormat="1"/>
    <row r="12719" s="11" customFormat="1"/>
    <row r="12720" s="11" customFormat="1"/>
    <row r="12721" s="11" customFormat="1"/>
    <row r="12722" s="11" customFormat="1"/>
    <row r="12723" s="11" customFormat="1"/>
    <row r="12724" s="11" customFormat="1"/>
    <row r="12725" s="11" customFormat="1"/>
    <row r="12726" s="11" customFormat="1"/>
    <row r="12727" s="11" customFormat="1"/>
    <row r="12728" s="11" customFormat="1"/>
    <row r="12729" s="11" customFormat="1"/>
    <row r="12730" s="11" customFormat="1"/>
    <row r="12731" s="11" customFormat="1"/>
    <row r="12732" s="11" customFormat="1"/>
    <row r="12733" s="11" customFormat="1"/>
    <row r="12734" s="11" customFormat="1"/>
    <row r="12735" s="11" customFormat="1"/>
    <row r="12736" s="11" customFormat="1"/>
    <row r="12737" s="11" customFormat="1"/>
    <row r="12738" s="11" customFormat="1"/>
    <row r="12739" s="11" customFormat="1"/>
    <row r="12740" s="11" customFormat="1"/>
    <row r="12741" s="11" customFormat="1"/>
    <row r="12742" s="11" customFormat="1"/>
    <row r="12743" s="11" customFormat="1"/>
    <row r="12744" s="11" customFormat="1"/>
    <row r="12745" s="11" customFormat="1"/>
    <row r="12746" s="11" customFormat="1"/>
    <row r="12747" s="11" customFormat="1"/>
    <row r="12748" s="11" customFormat="1"/>
    <row r="12749" s="11" customFormat="1"/>
    <row r="12750" s="11" customFormat="1"/>
    <row r="12751" s="11" customFormat="1"/>
    <row r="12752" s="11" customFormat="1"/>
    <row r="12753" s="11" customFormat="1"/>
    <row r="12754" s="11" customFormat="1"/>
    <row r="12755" s="11" customFormat="1"/>
    <row r="12756" s="11" customFormat="1"/>
    <row r="12757" s="11" customFormat="1"/>
    <row r="12758" s="11" customFormat="1"/>
    <row r="12759" s="11" customFormat="1"/>
    <row r="12760" s="11" customFormat="1"/>
    <row r="12761" s="11" customFormat="1"/>
    <row r="12762" s="11" customFormat="1"/>
    <row r="12763" s="11" customFormat="1"/>
    <row r="12764" s="11" customFormat="1"/>
    <row r="12765" s="11" customFormat="1"/>
    <row r="12766" s="11" customFormat="1"/>
    <row r="12767" s="11" customFormat="1"/>
    <row r="12768" s="11" customFormat="1"/>
    <row r="12769" s="11" customFormat="1"/>
    <row r="12770" s="11" customFormat="1"/>
    <row r="12771" s="11" customFormat="1"/>
    <row r="12772" s="11" customFormat="1"/>
    <row r="12773" s="11" customFormat="1"/>
    <row r="12774" s="11" customFormat="1"/>
    <row r="12775" s="11" customFormat="1"/>
    <row r="12776" s="11" customFormat="1"/>
    <row r="12777" s="11" customFormat="1"/>
    <row r="12778" s="11" customFormat="1"/>
    <row r="12779" s="11" customFormat="1"/>
    <row r="12780" s="11" customFormat="1"/>
    <row r="12781" s="11" customFormat="1"/>
    <row r="12782" s="11" customFormat="1"/>
    <row r="12783" s="11" customFormat="1"/>
    <row r="12784" s="11" customFormat="1"/>
    <row r="12785" s="11" customFormat="1"/>
    <row r="12786" s="11" customFormat="1"/>
    <row r="12787" s="11" customFormat="1"/>
    <row r="12788" s="11" customFormat="1"/>
    <row r="12789" s="11" customFormat="1"/>
    <row r="12790" s="11" customFormat="1"/>
    <row r="12791" s="11" customFormat="1"/>
    <row r="12792" s="11" customFormat="1"/>
    <row r="12793" s="11" customFormat="1"/>
    <row r="12794" s="11" customFormat="1"/>
    <row r="12795" s="11" customFormat="1"/>
    <row r="12796" s="11" customFormat="1"/>
    <row r="12797" s="11" customFormat="1"/>
    <row r="12798" s="11" customFormat="1"/>
    <row r="12799" s="11" customFormat="1"/>
    <row r="12800" s="11" customFormat="1"/>
    <row r="12801" s="11" customFormat="1"/>
    <row r="12802" s="11" customFormat="1"/>
    <row r="12803" s="11" customFormat="1"/>
    <row r="12804" s="11" customFormat="1"/>
    <row r="12805" s="11" customFormat="1"/>
    <row r="12806" s="11" customFormat="1"/>
    <row r="12807" s="11" customFormat="1"/>
    <row r="12808" s="11" customFormat="1"/>
    <row r="12809" s="11" customFormat="1"/>
    <row r="12810" s="11" customFormat="1"/>
    <row r="12811" s="11" customFormat="1"/>
    <row r="12812" s="11" customFormat="1"/>
    <row r="12813" s="11" customFormat="1"/>
    <row r="12814" s="11" customFormat="1"/>
    <row r="12815" s="11" customFormat="1"/>
    <row r="12816" s="11" customFormat="1"/>
    <row r="12817" s="11" customFormat="1"/>
    <row r="12818" s="11" customFormat="1"/>
    <row r="12819" s="11" customFormat="1"/>
    <row r="12820" s="11" customFormat="1"/>
    <row r="12821" s="11" customFormat="1"/>
    <row r="12822" s="11" customFormat="1"/>
    <row r="12823" s="11" customFormat="1"/>
    <row r="12824" s="11" customFormat="1"/>
    <row r="12825" s="11" customFormat="1"/>
    <row r="12826" s="11" customFormat="1"/>
    <row r="12827" s="11" customFormat="1"/>
    <row r="12828" s="11" customFormat="1"/>
    <row r="12829" s="11" customFormat="1"/>
    <row r="12830" s="11" customFormat="1"/>
    <row r="12831" s="11" customFormat="1"/>
    <row r="12832" s="11" customFormat="1"/>
    <row r="12833" s="11" customFormat="1"/>
    <row r="12834" s="11" customFormat="1"/>
    <row r="12835" s="11" customFormat="1"/>
    <row r="12836" s="11" customFormat="1"/>
    <row r="12837" s="11" customFormat="1"/>
    <row r="12838" s="11" customFormat="1"/>
    <row r="12839" s="11" customFormat="1"/>
    <row r="12840" s="11" customFormat="1"/>
    <row r="12841" s="11" customFormat="1"/>
    <row r="12842" s="11" customFormat="1"/>
    <row r="12843" s="11" customFormat="1"/>
    <row r="12844" s="11" customFormat="1"/>
    <row r="12845" s="11" customFormat="1"/>
    <row r="12846" s="11" customFormat="1"/>
    <row r="12847" s="11" customFormat="1"/>
    <row r="12848" s="11" customFormat="1"/>
    <row r="12849" s="11" customFormat="1"/>
    <row r="12850" s="11" customFormat="1"/>
    <row r="12851" s="11" customFormat="1"/>
    <row r="12852" s="11" customFormat="1"/>
    <row r="12853" s="11" customFormat="1"/>
    <row r="12854" s="11" customFormat="1"/>
    <row r="12855" s="11" customFormat="1"/>
    <row r="12856" s="11" customFormat="1"/>
    <row r="12857" s="11" customFormat="1"/>
    <row r="12858" s="11" customFormat="1"/>
    <row r="12859" s="11" customFormat="1"/>
    <row r="12860" s="11" customFormat="1"/>
    <row r="12861" s="11" customFormat="1"/>
    <row r="12862" s="11" customFormat="1"/>
    <row r="12863" s="11" customFormat="1"/>
    <row r="12864" s="11" customFormat="1"/>
    <row r="12865" s="11" customFormat="1"/>
    <row r="12866" s="11" customFormat="1"/>
    <row r="12867" s="11" customFormat="1"/>
    <row r="12868" s="11" customFormat="1"/>
    <row r="12869" s="11" customFormat="1"/>
    <row r="12870" s="11" customFormat="1"/>
    <row r="12871" s="11" customFormat="1"/>
    <row r="12872" s="11" customFormat="1"/>
    <row r="12873" s="11" customFormat="1"/>
    <row r="12874" s="11" customFormat="1"/>
    <row r="12875" s="11" customFormat="1"/>
    <row r="12876" s="11" customFormat="1"/>
    <row r="12877" s="11" customFormat="1"/>
    <row r="12878" s="11" customFormat="1"/>
    <row r="12879" s="11" customFormat="1"/>
    <row r="12880" s="11" customFormat="1"/>
    <row r="12881" s="11" customFormat="1"/>
    <row r="12882" s="11" customFormat="1"/>
    <row r="12883" s="11" customFormat="1"/>
    <row r="12884" s="11" customFormat="1"/>
    <row r="12885" s="11" customFormat="1"/>
    <row r="12886" s="11" customFormat="1"/>
    <row r="12887" s="11" customFormat="1"/>
    <row r="12888" s="11" customFormat="1"/>
    <row r="12889" s="11" customFormat="1"/>
    <row r="12890" s="11" customFormat="1"/>
    <row r="12891" s="11" customFormat="1"/>
    <row r="12892" s="11" customFormat="1"/>
    <row r="12893" s="11" customFormat="1"/>
    <row r="12894" s="11" customFormat="1"/>
    <row r="12895" s="11" customFormat="1"/>
    <row r="12896" s="11" customFormat="1"/>
    <row r="12897" s="11" customFormat="1"/>
    <row r="12898" s="11" customFormat="1"/>
    <row r="12899" s="11" customFormat="1"/>
    <row r="12900" s="11" customFormat="1"/>
    <row r="12901" s="11" customFormat="1"/>
    <row r="12902" s="11" customFormat="1"/>
    <row r="12903" s="11" customFormat="1"/>
    <row r="12904" s="11" customFormat="1"/>
    <row r="12905" s="11" customFormat="1"/>
    <row r="12906" s="11" customFormat="1"/>
    <row r="12907" s="11" customFormat="1"/>
    <row r="12908" s="11" customFormat="1"/>
    <row r="12909" s="11" customFormat="1"/>
    <row r="12910" s="11" customFormat="1"/>
    <row r="12911" s="11" customFormat="1"/>
    <row r="12912" s="11" customFormat="1"/>
    <row r="12913" s="11" customFormat="1"/>
    <row r="12914" s="11" customFormat="1"/>
    <row r="12915" s="11" customFormat="1"/>
    <row r="12916" s="11" customFormat="1"/>
    <row r="12917" s="11" customFormat="1"/>
    <row r="12918" s="11" customFormat="1"/>
    <row r="12919" s="11" customFormat="1"/>
    <row r="12920" s="11" customFormat="1"/>
    <row r="12921" s="11" customFormat="1"/>
    <row r="12922" s="11" customFormat="1"/>
    <row r="12923" s="11" customFormat="1"/>
    <row r="12924" s="11" customFormat="1"/>
    <row r="12925" s="11" customFormat="1"/>
    <row r="12926" s="11" customFormat="1"/>
    <row r="12927" s="11" customFormat="1"/>
    <row r="12928" s="11" customFormat="1"/>
    <row r="12929" s="11" customFormat="1"/>
    <row r="12930" s="11" customFormat="1"/>
    <row r="12931" s="11" customFormat="1"/>
    <row r="12932" s="11" customFormat="1"/>
    <row r="12933" s="11" customFormat="1"/>
    <row r="12934" s="11" customFormat="1"/>
    <row r="12935" s="11" customFormat="1"/>
    <row r="12936" s="11" customFormat="1"/>
    <row r="12937" s="11" customFormat="1"/>
    <row r="12938" s="11" customFormat="1"/>
    <row r="12939" s="11" customFormat="1"/>
    <row r="12940" s="11" customFormat="1"/>
    <row r="12941" s="11" customFormat="1"/>
    <row r="12942" s="11" customFormat="1"/>
    <row r="12943" s="11" customFormat="1"/>
    <row r="12944" s="11" customFormat="1"/>
    <row r="12945" s="11" customFormat="1"/>
    <row r="12946" s="11" customFormat="1"/>
    <row r="12947" s="11" customFormat="1"/>
    <row r="12948" s="11" customFormat="1"/>
    <row r="12949" s="11" customFormat="1"/>
    <row r="12950" s="11" customFormat="1"/>
    <row r="12951" s="11" customFormat="1"/>
    <row r="12952" s="11" customFormat="1"/>
    <row r="12953" s="11" customFormat="1"/>
    <row r="12954" s="11" customFormat="1"/>
    <row r="12955" s="11" customFormat="1"/>
    <row r="12956" s="11" customFormat="1"/>
    <row r="12957" s="11" customFormat="1"/>
    <row r="12958" s="11" customFormat="1"/>
    <row r="12959" s="11" customFormat="1"/>
    <row r="12960" s="11" customFormat="1"/>
    <row r="12961" s="11" customFormat="1"/>
    <row r="12962" s="11" customFormat="1"/>
    <row r="12963" s="11" customFormat="1"/>
    <row r="12964" s="11" customFormat="1"/>
    <row r="12965" s="11" customFormat="1"/>
    <row r="12966" s="11" customFormat="1"/>
    <row r="12967" s="11" customFormat="1"/>
    <row r="12968" s="11" customFormat="1"/>
    <row r="12969" s="11" customFormat="1"/>
    <row r="12970" s="11" customFormat="1"/>
    <row r="12971" s="11" customFormat="1"/>
    <row r="12972" s="11" customFormat="1"/>
    <row r="12973" s="11" customFormat="1"/>
    <row r="12974" s="11" customFormat="1"/>
    <row r="12975" s="11" customFormat="1"/>
    <row r="12976" s="11" customFormat="1"/>
    <row r="12977" s="11" customFormat="1"/>
    <row r="12978" s="11" customFormat="1"/>
    <row r="12979" s="11" customFormat="1"/>
    <row r="12980" s="11" customFormat="1"/>
    <row r="12981" s="11" customFormat="1"/>
    <row r="12982" s="11" customFormat="1"/>
    <row r="12983" s="11" customFormat="1"/>
    <row r="12984" s="11" customFormat="1"/>
    <row r="12985" s="11" customFormat="1"/>
    <row r="12986" s="11" customFormat="1"/>
    <row r="12987" s="11" customFormat="1"/>
    <row r="12988" s="11" customFormat="1"/>
    <row r="12989" s="11" customFormat="1"/>
    <row r="12990" s="11" customFormat="1"/>
    <row r="12991" s="11" customFormat="1"/>
    <row r="12992" s="11" customFormat="1"/>
    <row r="12993" s="11" customFormat="1"/>
    <row r="12994" s="11" customFormat="1"/>
    <row r="12995" s="11" customFormat="1"/>
    <row r="12996" s="11" customFormat="1"/>
    <row r="12997" s="11" customFormat="1"/>
    <row r="12998" s="11" customFormat="1"/>
    <row r="12999" s="11" customFormat="1"/>
    <row r="13000" s="11" customFormat="1"/>
    <row r="13001" s="11" customFormat="1"/>
    <row r="13002" s="11" customFormat="1"/>
    <row r="13003" s="11" customFormat="1"/>
    <row r="13004" s="11" customFormat="1"/>
    <row r="13005" s="11" customFormat="1"/>
    <row r="13006" s="11" customFormat="1"/>
    <row r="13007" s="11" customFormat="1"/>
    <row r="13008" s="11" customFormat="1"/>
    <row r="13009" s="11" customFormat="1"/>
    <row r="13010" s="11" customFormat="1"/>
    <row r="13011" s="11" customFormat="1"/>
    <row r="13012" s="11" customFormat="1"/>
    <row r="13013" s="11" customFormat="1"/>
    <row r="13014" s="11" customFormat="1"/>
    <row r="13015" s="11" customFormat="1"/>
    <row r="13016" s="11" customFormat="1"/>
    <row r="13017" s="11" customFormat="1"/>
    <row r="13018" s="11" customFormat="1"/>
    <row r="13019" s="11" customFormat="1"/>
    <row r="13020" s="11" customFormat="1"/>
    <row r="13021" s="11" customFormat="1"/>
    <row r="13022" s="11" customFormat="1"/>
    <row r="13023" s="11" customFormat="1"/>
    <row r="13024" s="11" customFormat="1"/>
    <row r="13025" s="11" customFormat="1"/>
    <row r="13026" s="11" customFormat="1"/>
    <row r="13027" s="11" customFormat="1"/>
    <row r="13028" s="11" customFormat="1"/>
    <row r="13029" s="11" customFormat="1"/>
    <row r="13030" s="11" customFormat="1"/>
    <row r="13031" s="11" customFormat="1"/>
    <row r="13032" s="11" customFormat="1"/>
    <row r="13033" s="11" customFormat="1"/>
    <row r="13034" s="11" customFormat="1"/>
    <row r="13035" s="11" customFormat="1"/>
    <row r="13036" s="11" customFormat="1"/>
    <row r="13037" s="11" customFormat="1"/>
    <row r="13038" s="11" customFormat="1"/>
    <row r="13039" s="11" customFormat="1"/>
    <row r="13040" s="11" customFormat="1"/>
    <row r="13041" s="11" customFormat="1"/>
    <row r="13042" s="11" customFormat="1"/>
    <row r="13043" s="11" customFormat="1"/>
    <row r="13044" s="11" customFormat="1"/>
    <row r="13045" s="11" customFormat="1"/>
    <row r="13046" s="11" customFormat="1"/>
    <row r="13047" s="11" customFormat="1"/>
    <row r="13048" s="11" customFormat="1"/>
    <row r="13049" s="11" customFormat="1"/>
    <row r="13050" s="11" customFormat="1"/>
    <row r="13051" s="11" customFormat="1"/>
    <row r="13052" s="11" customFormat="1"/>
    <row r="13053" s="11" customFormat="1"/>
    <row r="13054" s="11" customFormat="1"/>
    <row r="13055" s="11" customFormat="1"/>
    <row r="13056" s="11" customFormat="1"/>
    <row r="13057" s="11" customFormat="1"/>
    <row r="13058" s="11" customFormat="1"/>
    <row r="13059" s="11" customFormat="1"/>
    <row r="13060" s="11" customFormat="1"/>
    <row r="13061" s="11" customFormat="1"/>
    <row r="13062" s="11" customFormat="1"/>
    <row r="13063" s="11" customFormat="1"/>
    <row r="13064" s="11" customFormat="1"/>
    <row r="13065" s="11" customFormat="1"/>
    <row r="13066" s="11" customFormat="1"/>
    <row r="13067" s="11" customFormat="1"/>
    <row r="13068" s="11" customFormat="1"/>
    <row r="13069" s="11" customFormat="1"/>
    <row r="13070" s="11" customFormat="1"/>
    <row r="13071" s="11" customFormat="1"/>
    <row r="13072" s="11" customFormat="1"/>
    <row r="13073" s="11" customFormat="1"/>
    <row r="13074" s="11" customFormat="1"/>
    <row r="13075" s="11" customFormat="1"/>
    <row r="13076" s="11" customFormat="1"/>
    <row r="13077" s="11" customFormat="1"/>
    <row r="13078" s="11" customFormat="1"/>
    <row r="13079" s="11" customFormat="1"/>
    <row r="13080" s="11" customFormat="1"/>
    <row r="13081" s="11" customFormat="1"/>
    <row r="13082" s="11" customFormat="1"/>
    <row r="13083" s="11" customFormat="1"/>
    <row r="13084" s="11" customFormat="1"/>
    <row r="13085" s="11" customFormat="1"/>
    <row r="13086" s="11" customFormat="1"/>
    <row r="13087" s="11" customFormat="1"/>
    <row r="13088" s="11" customFormat="1"/>
    <row r="13089" s="11" customFormat="1"/>
    <row r="13090" s="11" customFormat="1"/>
    <row r="13091" s="11" customFormat="1"/>
    <row r="13092" s="11" customFormat="1"/>
    <row r="13093" s="11" customFormat="1"/>
    <row r="13094" s="11" customFormat="1"/>
    <row r="13095" s="11" customFormat="1"/>
    <row r="13096" s="11" customFormat="1"/>
    <row r="13097" s="11" customFormat="1"/>
    <row r="13098" s="11" customFormat="1"/>
    <row r="13099" s="11" customFormat="1"/>
    <row r="13100" s="11" customFormat="1"/>
    <row r="13101" s="11" customFormat="1"/>
    <row r="13102" s="11" customFormat="1"/>
    <row r="13103" s="11" customFormat="1"/>
    <row r="13104" s="11" customFormat="1"/>
    <row r="13105" s="11" customFormat="1"/>
    <row r="13106" s="11" customFormat="1"/>
    <row r="13107" s="11" customFormat="1"/>
    <row r="13108" s="11" customFormat="1"/>
    <row r="13109" s="11" customFormat="1"/>
    <row r="13110" s="11" customFormat="1"/>
    <row r="13111" s="11" customFormat="1"/>
    <row r="13112" s="11" customFormat="1"/>
    <row r="13113" s="11" customFormat="1"/>
    <row r="13114" s="11" customFormat="1"/>
    <row r="13115" s="11" customFormat="1"/>
    <row r="13116" s="11" customFormat="1"/>
    <row r="13117" s="11" customFormat="1"/>
    <row r="13118" s="11" customFormat="1"/>
    <row r="13119" s="11" customFormat="1"/>
    <row r="13120" s="11" customFormat="1"/>
    <row r="13121" s="11" customFormat="1"/>
    <row r="13122" s="11" customFormat="1"/>
    <row r="13123" s="11" customFormat="1"/>
    <row r="13124" s="11" customFormat="1"/>
    <row r="13125" s="11" customFormat="1"/>
    <row r="13126" s="11" customFormat="1"/>
    <row r="13127" s="11" customFormat="1"/>
    <row r="13128" s="11" customFormat="1"/>
    <row r="13129" s="11" customFormat="1"/>
    <row r="13130" s="11" customFormat="1"/>
    <row r="13131" s="11" customFormat="1"/>
    <row r="13132" s="11" customFormat="1"/>
    <row r="13133" s="11" customFormat="1"/>
    <row r="13134" s="11" customFormat="1"/>
    <row r="13135" s="11" customFormat="1"/>
    <row r="13136" s="11" customFormat="1"/>
    <row r="13137" s="11" customFormat="1"/>
    <row r="13138" s="11" customFormat="1"/>
    <row r="13139" s="11" customFormat="1"/>
    <row r="13140" s="11" customFormat="1"/>
    <row r="13141" s="11" customFormat="1"/>
    <row r="13142" s="11" customFormat="1"/>
    <row r="13143" s="11" customFormat="1"/>
    <row r="13144" s="11" customFormat="1"/>
    <row r="13145" s="11" customFormat="1"/>
    <row r="13146" s="11" customFormat="1"/>
    <row r="13147" s="11" customFormat="1"/>
    <row r="13148" s="11" customFormat="1"/>
    <row r="13149" s="11" customFormat="1"/>
    <row r="13150" s="11" customFormat="1"/>
    <row r="13151" s="11" customFormat="1"/>
    <row r="13152" s="11" customFormat="1"/>
    <row r="13153" s="11" customFormat="1"/>
    <row r="13154" s="11" customFormat="1"/>
    <row r="13155" s="11" customFormat="1"/>
    <row r="13156" s="11" customFormat="1"/>
    <row r="13157" s="11" customFormat="1"/>
    <row r="13158" s="11" customFormat="1"/>
    <row r="13159" s="11" customFormat="1"/>
    <row r="13160" s="11" customFormat="1"/>
    <row r="13161" s="11" customFormat="1"/>
    <row r="13162" s="11" customFormat="1"/>
    <row r="13163" s="11" customFormat="1"/>
    <row r="13164" s="11" customFormat="1"/>
    <row r="13165" s="11" customFormat="1"/>
    <row r="13166" s="11" customFormat="1"/>
    <row r="13167" s="11" customFormat="1"/>
    <row r="13168" s="11" customFormat="1"/>
    <row r="13169" s="11" customFormat="1"/>
    <row r="13170" s="11" customFormat="1"/>
    <row r="13171" s="11" customFormat="1"/>
    <row r="13172" s="11" customFormat="1"/>
    <row r="13173" s="11" customFormat="1"/>
    <row r="13174" s="11" customFormat="1"/>
    <row r="13175" s="11" customFormat="1"/>
    <row r="13176" s="11" customFormat="1"/>
    <row r="13177" s="11" customFormat="1"/>
    <row r="13178" s="11" customFormat="1"/>
    <row r="13179" s="11" customFormat="1"/>
    <row r="13180" s="11" customFormat="1"/>
    <row r="13181" s="11" customFormat="1"/>
    <row r="13182" s="11" customFormat="1"/>
    <row r="13183" s="11" customFormat="1"/>
    <row r="13184" s="11" customFormat="1"/>
    <row r="13185" s="11" customFormat="1"/>
    <row r="13186" s="11" customFormat="1"/>
    <row r="13187" s="11" customFormat="1"/>
    <row r="13188" s="11" customFormat="1"/>
    <row r="13189" s="11" customFormat="1"/>
    <row r="13190" s="11" customFormat="1"/>
    <row r="13191" s="11" customFormat="1"/>
    <row r="13192" s="11" customFormat="1"/>
    <row r="13193" s="11" customFormat="1"/>
    <row r="13194" s="11" customFormat="1"/>
    <row r="13195" s="11" customFormat="1"/>
    <row r="13196" s="11" customFormat="1"/>
    <row r="13197" s="11" customFormat="1"/>
    <row r="13198" s="11" customFormat="1"/>
    <row r="13199" s="11" customFormat="1"/>
    <row r="13200" s="11" customFormat="1"/>
    <row r="13201" s="11" customFormat="1"/>
    <row r="13202" s="11" customFormat="1"/>
    <row r="13203" s="11" customFormat="1"/>
    <row r="13204" s="11" customFormat="1"/>
    <row r="13205" s="11" customFormat="1"/>
    <row r="13206" s="11" customFormat="1"/>
    <row r="13207" s="11" customFormat="1"/>
    <row r="13208" s="11" customFormat="1"/>
    <row r="13209" s="11" customFormat="1"/>
    <row r="13210" s="11" customFormat="1"/>
    <row r="13211" s="11" customFormat="1"/>
    <row r="13212" s="11" customFormat="1"/>
    <row r="13213" s="11" customFormat="1"/>
    <row r="13214" s="11" customFormat="1"/>
    <row r="13215" s="11" customFormat="1"/>
    <row r="13216" s="11" customFormat="1"/>
    <row r="13217" s="11" customFormat="1"/>
    <row r="13218" s="11" customFormat="1"/>
    <row r="13219" s="11" customFormat="1"/>
    <row r="13220" s="11" customFormat="1"/>
    <row r="13221" s="11" customFormat="1"/>
    <row r="13222" s="11" customFormat="1"/>
    <row r="13223" s="11" customFormat="1"/>
    <row r="13224" s="11" customFormat="1"/>
    <row r="13225" s="11" customFormat="1"/>
    <row r="13226" s="11" customFormat="1"/>
    <row r="13227" s="11" customFormat="1"/>
    <row r="13228" s="11" customFormat="1"/>
    <row r="13229" s="11" customFormat="1"/>
    <row r="13230" s="11" customFormat="1"/>
    <row r="13231" s="11" customFormat="1"/>
    <row r="13232" s="11" customFormat="1"/>
    <row r="13233" s="11" customFormat="1"/>
    <row r="13234" s="11" customFormat="1"/>
    <row r="13235" s="11" customFormat="1"/>
    <row r="13236" s="11" customFormat="1"/>
    <row r="13237" s="11" customFormat="1"/>
    <row r="13238" s="11" customFormat="1"/>
    <row r="13239" s="11" customFormat="1"/>
    <row r="13240" s="11" customFormat="1"/>
    <row r="13241" s="11" customFormat="1"/>
    <row r="13242" s="11" customFormat="1"/>
    <row r="13243" s="11" customFormat="1"/>
    <row r="13244" s="11" customFormat="1"/>
    <row r="13245" s="11" customFormat="1"/>
    <row r="13246" s="11" customFormat="1"/>
    <row r="13247" s="11" customFormat="1"/>
    <row r="13248" s="11" customFormat="1"/>
    <row r="13249" s="11" customFormat="1"/>
    <row r="13250" s="11" customFormat="1"/>
    <row r="13251" s="11" customFormat="1"/>
    <row r="13252" s="11" customFormat="1"/>
    <row r="13253" s="11" customFormat="1"/>
    <row r="13254" s="11" customFormat="1"/>
    <row r="13255" s="11" customFormat="1"/>
    <row r="13256" s="11" customFormat="1"/>
    <row r="13257" s="11" customFormat="1"/>
    <row r="13258" s="11" customFormat="1"/>
    <row r="13259" s="11" customFormat="1"/>
    <row r="13260" s="11" customFormat="1"/>
    <row r="13261" s="11" customFormat="1"/>
    <row r="13262" s="11" customFormat="1"/>
    <row r="13263" s="11" customFormat="1"/>
    <row r="13264" s="11" customFormat="1"/>
    <row r="13265" s="11" customFormat="1"/>
    <row r="13266" s="11" customFormat="1"/>
    <row r="13267" s="11" customFormat="1"/>
    <row r="13268" s="11" customFormat="1"/>
    <row r="13269" s="11" customFormat="1"/>
    <row r="13270" s="11" customFormat="1"/>
    <row r="13271" s="11" customFormat="1"/>
    <row r="13272" s="11" customFormat="1"/>
    <row r="13273" s="11" customFormat="1"/>
    <row r="13274" s="11" customFormat="1"/>
    <row r="13275" s="11" customFormat="1"/>
    <row r="13276" s="11" customFormat="1"/>
    <row r="13277" s="11" customFormat="1"/>
    <row r="13278" s="11" customFormat="1"/>
    <row r="13279" s="11" customFormat="1"/>
    <row r="13280" s="11" customFormat="1"/>
    <row r="13281" s="11" customFormat="1"/>
    <row r="13282" s="11" customFormat="1"/>
    <row r="13283" s="11" customFormat="1"/>
    <row r="13284" s="11" customFormat="1"/>
    <row r="13285" s="11" customFormat="1"/>
    <row r="13286" s="11" customFormat="1"/>
    <row r="13287" s="11" customFormat="1"/>
    <row r="13288" s="11" customFormat="1"/>
    <row r="13289" s="11" customFormat="1"/>
    <row r="13290" s="11" customFormat="1"/>
    <row r="13291" s="11" customFormat="1"/>
    <row r="13292" s="11" customFormat="1"/>
    <row r="13293" s="11" customFormat="1"/>
    <row r="13294" s="11" customFormat="1"/>
    <row r="13295" s="11" customFormat="1"/>
    <row r="13296" s="11" customFormat="1"/>
    <row r="13297" s="11" customFormat="1"/>
    <row r="13298" s="11" customFormat="1"/>
    <row r="13299" s="11" customFormat="1"/>
    <row r="13300" s="11" customFormat="1"/>
    <row r="13301" s="11" customFormat="1"/>
    <row r="13302" s="11" customFormat="1"/>
    <row r="13303" s="11" customFormat="1"/>
    <row r="13304" s="11" customFormat="1"/>
    <row r="13305" s="11" customFormat="1"/>
    <row r="13306" s="11" customFormat="1"/>
    <row r="13307" s="11" customFormat="1"/>
    <row r="13308" s="11" customFormat="1"/>
    <row r="13309" s="11" customFormat="1"/>
    <row r="13310" s="11" customFormat="1"/>
    <row r="13311" s="11" customFormat="1"/>
    <row r="13312" s="11" customFormat="1"/>
    <row r="13313" s="11" customFormat="1"/>
    <row r="13314" s="11" customFormat="1"/>
    <row r="13315" s="11" customFormat="1"/>
    <row r="13316" s="11" customFormat="1"/>
    <row r="13317" s="11" customFormat="1"/>
    <row r="13318" s="11" customFormat="1"/>
    <row r="13319" s="11" customFormat="1"/>
    <row r="13320" s="11" customFormat="1"/>
    <row r="13321" s="11" customFormat="1"/>
    <row r="13322" s="11" customFormat="1"/>
    <row r="13323" s="11" customFormat="1"/>
    <row r="13324" s="11" customFormat="1"/>
    <row r="13325" s="11" customFormat="1"/>
    <row r="13326" s="11" customFormat="1"/>
    <row r="13327" s="11" customFormat="1"/>
    <row r="13328" s="11" customFormat="1"/>
    <row r="13329" s="11" customFormat="1"/>
    <row r="13330" s="11" customFormat="1"/>
    <row r="13331" s="11" customFormat="1"/>
    <row r="13332" s="11" customFormat="1"/>
    <row r="13333" s="11" customFormat="1"/>
    <row r="13334" s="11" customFormat="1"/>
    <row r="13335" s="11" customFormat="1"/>
    <row r="13336" s="11" customFormat="1"/>
    <row r="13337" s="11" customFormat="1"/>
    <row r="13338" s="11" customFormat="1"/>
    <row r="13339" s="11" customFormat="1"/>
    <row r="13340" s="11" customFormat="1"/>
    <row r="13341" s="11" customFormat="1"/>
    <row r="13342" s="11" customFormat="1"/>
    <row r="13343" s="11" customFormat="1"/>
    <row r="13344" s="11" customFormat="1"/>
    <row r="13345" s="11" customFormat="1"/>
    <row r="13346" s="11" customFormat="1"/>
    <row r="13347" s="11" customFormat="1"/>
    <row r="13348" s="11" customFormat="1"/>
    <row r="13349" s="11" customFormat="1"/>
    <row r="13350" s="11" customFormat="1"/>
    <row r="13351" s="11" customFormat="1"/>
    <row r="13352" s="11" customFormat="1"/>
    <row r="13353" s="11" customFormat="1"/>
    <row r="13354" s="11" customFormat="1"/>
    <row r="13355" s="11" customFormat="1"/>
    <row r="13356" s="11" customFormat="1"/>
    <row r="13357" s="11" customFormat="1"/>
    <row r="13358" s="11" customFormat="1"/>
    <row r="13359" s="11" customFormat="1"/>
    <row r="13360" s="11" customFormat="1"/>
    <row r="13361" s="11" customFormat="1"/>
    <row r="13362" s="11" customFormat="1"/>
    <row r="13363" s="11" customFormat="1"/>
    <row r="13364" s="11" customFormat="1"/>
    <row r="13365" s="11" customFormat="1"/>
    <row r="13366" s="11" customFormat="1"/>
    <row r="13367" s="11" customFormat="1"/>
    <row r="13368" s="11" customFormat="1"/>
    <row r="13369" s="11" customFormat="1"/>
    <row r="13370" s="11" customFormat="1"/>
    <row r="13371" s="11" customFormat="1"/>
    <row r="13372" s="11" customFormat="1"/>
    <row r="13373" s="11" customFormat="1"/>
    <row r="13374" s="11" customFormat="1"/>
    <row r="13375" s="11" customFormat="1"/>
    <row r="13376" s="11" customFormat="1"/>
    <row r="13377" s="11" customFormat="1"/>
    <row r="13378" s="11" customFormat="1"/>
    <row r="13379" s="11" customFormat="1"/>
    <row r="13380" s="11" customFormat="1"/>
    <row r="13381" s="11" customFormat="1"/>
    <row r="13382" s="11" customFormat="1"/>
    <row r="13383" s="11" customFormat="1"/>
    <row r="13384" s="11" customFormat="1"/>
    <row r="13385" s="11" customFormat="1"/>
    <row r="13386" s="11" customFormat="1"/>
    <row r="13387" s="11" customFormat="1"/>
    <row r="13388" s="11" customFormat="1"/>
    <row r="13389" s="11" customFormat="1"/>
    <row r="13390" s="11" customFormat="1"/>
    <row r="13391" s="11" customFormat="1"/>
    <row r="13392" s="11" customFormat="1"/>
    <row r="13393" s="11" customFormat="1"/>
    <row r="13394" s="11" customFormat="1"/>
    <row r="13395" s="11" customFormat="1"/>
    <row r="13396" s="11" customFormat="1"/>
    <row r="13397" s="11" customFormat="1"/>
    <row r="13398" s="11" customFormat="1"/>
    <row r="13399" s="11" customFormat="1"/>
    <row r="13400" s="11" customFormat="1"/>
    <row r="13401" s="11" customFormat="1"/>
    <row r="13402" s="11" customFormat="1"/>
    <row r="13403" s="11" customFormat="1"/>
    <row r="13404" s="11" customFormat="1"/>
    <row r="13405" s="11" customFormat="1"/>
    <row r="13406" s="11" customFormat="1"/>
    <row r="13407" s="11" customFormat="1"/>
    <row r="13408" s="11" customFormat="1"/>
    <row r="13409" s="11" customFormat="1"/>
    <row r="13410" s="11" customFormat="1"/>
    <row r="13411" s="11" customFormat="1"/>
    <row r="13412" s="11" customFormat="1"/>
    <row r="13413" s="11" customFormat="1"/>
    <row r="13414" s="11" customFormat="1"/>
    <row r="13415" s="11" customFormat="1"/>
    <row r="13416" s="11" customFormat="1"/>
    <row r="13417" s="11" customFormat="1"/>
    <row r="13418" s="11" customFormat="1"/>
    <row r="13419" s="11" customFormat="1"/>
    <row r="13420" s="11" customFormat="1"/>
    <row r="13421" s="11" customFormat="1"/>
    <row r="13422" s="11" customFormat="1"/>
    <row r="13423" s="11" customFormat="1"/>
    <row r="13424" s="11" customFormat="1"/>
    <row r="13425" s="11" customFormat="1"/>
    <row r="13426" s="11" customFormat="1"/>
    <row r="13427" s="11" customFormat="1"/>
    <row r="13428" s="11" customFormat="1"/>
    <row r="13429" s="11" customFormat="1"/>
    <row r="13430" s="11" customFormat="1"/>
    <row r="13431" s="11" customFormat="1"/>
    <row r="13432" s="11" customFormat="1"/>
    <row r="13433" s="11" customFormat="1"/>
    <row r="13434" s="11" customFormat="1"/>
    <row r="13435" s="11" customFormat="1"/>
    <row r="13436" s="11" customFormat="1"/>
    <row r="13437" s="11" customFormat="1"/>
    <row r="13438" s="11" customFormat="1"/>
    <row r="13439" s="11" customFormat="1"/>
    <row r="13440" s="11" customFormat="1"/>
    <row r="13441" s="11" customFormat="1"/>
    <row r="13442" s="11" customFormat="1"/>
    <row r="13443" s="11" customFormat="1"/>
    <row r="13444" s="11" customFormat="1"/>
    <row r="13445" s="11" customFormat="1"/>
    <row r="13446" s="11" customFormat="1"/>
    <row r="13447" s="11" customFormat="1"/>
    <row r="13448" s="11" customFormat="1"/>
    <row r="13449" s="11" customFormat="1"/>
    <row r="13450" s="11" customFormat="1"/>
    <row r="13451" s="11" customFormat="1"/>
    <row r="13452" s="11" customFormat="1"/>
    <row r="13453" s="11" customFormat="1"/>
    <row r="13454" s="11" customFormat="1"/>
    <row r="13455" s="11" customFormat="1"/>
    <row r="13456" s="11" customFormat="1"/>
    <row r="13457" s="11" customFormat="1"/>
    <row r="13458" s="11" customFormat="1"/>
    <row r="13459" s="11" customFormat="1"/>
    <row r="13460" s="11" customFormat="1"/>
    <row r="13461" s="11" customFormat="1"/>
    <row r="13462" s="11" customFormat="1"/>
    <row r="13463" s="11" customFormat="1"/>
    <row r="13464" s="11" customFormat="1"/>
    <row r="13465" s="11" customFormat="1"/>
    <row r="13466" s="11" customFormat="1"/>
    <row r="13467" s="11" customFormat="1"/>
    <row r="13468" s="11" customFormat="1"/>
    <row r="13469" s="11" customFormat="1"/>
    <row r="13470" s="11" customFormat="1"/>
    <row r="13471" s="11" customFormat="1"/>
    <row r="13472" s="11" customFormat="1"/>
    <row r="13473" s="11" customFormat="1"/>
    <row r="13474" s="11" customFormat="1"/>
    <row r="13475" s="11" customFormat="1"/>
    <row r="13476" s="11" customFormat="1"/>
    <row r="13477" s="11" customFormat="1"/>
    <row r="13478" s="11" customFormat="1"/>
    <row r="13479" s="11" customFormat="1"/>
    <row r="13480" s="11" customFormat="1"/>
    <row r="13481" s="11" customFormat="1"/>
    <row r="13482" s="11" customFormat="1"/>
    <row r="13483" s="11" customFormat="1"/>
    <row r="13484" s="11" customFormat="1"/>
    <row r="13485" s="11" customFormat="1"/>
    <row r="13486" s="11" customFormat="1"/>
    <row r="13487" s="11" customFormat="1"/>
    <row r="13488" s="11" customFormat="1"/>
    <row r="13489" s="11" customFormat="1"/>
    <row r="13490" s="11" customFormat="1"/>
    <row r="13491" s="11" customFormat="1"/>
    <row r="13492" s="11" customFormat="1"/>
    <row r="13493" s="11" customFormat="1"/>
    <row r="13494" s="11" customFormat="1"/>
    <row r="13495" s="11" customFormat="1"/>
    <row r="13496" s="11" customFormat="1"/>
    <row r="13497" s="11" customFormat="1"/>
    <row r="13498" s="11" customFormat="1"/>
    <row r="13499" s="11" customFormat="1"/>
    <row r="13500" s="11" customFormat="1"/>
    <row r="13501" s="11" customFormat="1"/>
    <row r="13502" s="11" customFormat="1"/>
    <row r="13503" s="11" customFormat="1"/>
    <row r="13504" s="11" customFormat="1"/>
    <row r="13505" s="11" customFormat="1"/>
    <row r="13506" s="11" customFormat="1"/>
    <row r="13507" s="11" customFormat="1"/>
    <row r="13508" s="11" customFormat="1"/>
    <row r="13509" s="11" customFormat="1"/>
    <row r="13510" s="11" customFormat="1"/>
    <row r="13511" s="11" customFormat="1"/>
    <row r="13512" s="11" customFormat="1"/>
    <row r="13513" s="11" customFormat="1"/>
    <row r="13514" s="11" customFormat="1"/>
    <row r="13515" s="11" customFormat="1"/>
    <row r="13516" s="11" customFormat="1"/>
    <row r="13517" s="11" customFormat="1"/>
    <row r="13518" s="11" customFormat="1"/>
    <row r="13519" s="11" customFormat="1"/>
    <row r="13520" s="11" customFormat="1"/>
    <row r="13521" s="11" customFormat="1"/>
    <row r="13522" s="11" customFormat="1"/>
    <row r="13523" s="11" customFormat="1"/>
    <row r="13524" s="11" customFormat="1"/>
    <row r="13525" s="11" customFormat="1"/>
    <row r="13526" s="11" customFormat="1"/>
    <row r="13527" s="11" customFormat="1"/>
    <row r="13528" s="11" customFormat="1"/>
    <row r="13529" s="11" customFormat="1"/>
    <row r="13530" s="11" customFormat="1"/>
    <row r="13531" s="11" customFormat="1"/>
    <row r="13532" s="11" customFormat="1"/>
    <row r="13533" s="11" customFormat="1"/>
    <row r="13534" s="11" customFormat="1"/>
    <row r="13535" s="11" customFormat="1"/>
    <row r="13536" s="11" customFormat="1"/>
    <row r="13537" s="11" customFormat="1"/>
    <row r="13538" s="11" customFormat="1"/>
    <row r="13539" s="11" customFormat="1"/>
    <row r="13540" s="11" customFormat="1"/>
    <row r="13541" s="11" customFormat="1"/>
    <row r="13542" s="11" customFormat="1"/>
    <row r="13543" s="11" customFormat="1"/>
    <row r="13544" s="11" customFormat="1"/>
    <row r="13545" s="11" customFormat="1"/>
    <row r="13546" s="11" customFormat="1"/>
    <row r="13547" s="11" customFormat="1"/>
    <row r="13548" s="11" customFormat="1"/>
    <row r="13549" s="11" customFormat="1"/>
    <row r="13550" s="11" customFormat="1"/>
    <row r="13551" s="11" customFormat="1"/>
    <row r="13552" s="11" customFormat="1"/>
    <row r="13553" s="11" customFormat="1"/>
    <row r="13554" s="11" customFormat="1"/>
    <row r="13555" s="11" customFormat="1"/>
    <row r="13556" s="11" customFormat="1"/>
    <row r="13557" s="11" customFormat="1"/>
    <row r="13558" s="11" customFormat="1"/>
    <row r="13559" s="11" customFormat="1"/>
    <row r="13560" s="11" customFormat="1"/>
    <row r="13561" s="11" customFormat="1"/>
    <row r="13562" s="11" customFormat="1"/>
    <row r="13563" s="11" customFormat="1"/>
    <row r="13564" s="11" customFormat="1"/>
    <row r="13565" s="11" customFormat="1"/>
    <row r="13566" s="11" customFormat="1"/>
    <row r="13567" s="11" customFormat="1"/>
    <row r="13568" s="11" customFormat="1"/>
    <row r="13569" s="11" customFormat="1"/>
    <row r="13570" s="11" customFormat="1"/>
    <row r="13571" s="11" customFormat="1"/>
    <row r="13572" s="11" customFormat="1"/>
    <row r="13573" s="11" customFormat="1"/>
    <row r="13574" s="11" customFormat="1"/>
    <row r="13575" s="11" customFormat="1"/>
    <row r="13576" s="11" customFormat="1"/>
    <row r="13577" s="11" customFormat="1"/>
    <row r="13578" s="11" customFormat="1"/>
    <row r="13579" s="11" customFormat="1"/>
    <row r="13580" s="11" customFormat="1"/>
    <row r="13581" s="11" customFormat="1"/>
    <row r="13582" s="11" customFormat="1"/>
    <row r="13583" s="11" customFormat="1"/>
    <row r="13584" s="11" customFormat="1"/>
    <row r="13585" s="11" customFormat="1"/>
    <row r="13586" s="11" customFormat="1"/>
    <row r="13587" s="11" customFormat="1"/>
    <row r="13588" s="11" customFormat="1"/>
    <row r="13589" s="11" customFormat="1"/>
    <row r="13590" s="11" customFormat="1"/>
    <row r="13591" s="11" customFormat="1"/>
    <row r="13592" s="11" customFormat="1"/>
    <row r="13593" s="11" customFormat="1"/>
    <row r="13594" s="11" customFormat="1"/>
    <row r="13595" s="11" customFormat="1"/>
    <row r="13596" s="11" customFormat="1"/>
    <row r="13597" s="11" customFormat="1"/>
    <row r="13598" s="11" customFormat="1"/>
    <row r="13599" s="11" customFormat="1"/>
    <row r="13600" s="11" customFormat="1"/>
    <row r="13601" s="11" customFormat="1"/>
    <row r="13602" s="11" customFormat="1"/>
    <row r="13603" s="11" customFormat="1"/>
    <row r="13604" s="11" customFormat="1"/>
    <row r="13605" s="11" customFormat="1"/>
    <row r="13606" s="11" customFormat="1"/>
    <row r="13607" s="11" customFormat="1"/>
    <row r="13608" s="11" customFormat="1"/>
    <row r="13609" s="11" customFormat="1"/>
    <row r="13610" s="11" customFormat="1"/>
    <row r="13611" s="11" customFormat="1"/>
    <row r="13612" s="11" customFormat="1"/>
    <row r="13613" s="11" customFormat="1"/>
    <row r="13614" s="11" customFormat="1"/>
    <row r="13615" s="11" customFormat="1"/>
    <row r="13616" s="11" customFormat="1"/>
    <row r="13617" s="11" customFormat="1"/>
    <row r="13618" s="11" customFormat="1"/>
    <row r="13619" s="11" customFormat="1"/>
    <row r="13620" s="11" customFormat="1"/>
    <row r="13621" s="11" customFormat="1"/>
    <row r="13622" s="11" customFormat="1"/>
    <row r="13623" s="11" customFormat="1"/>
    <row r="13624" s="11" customFormat="1"/>
    <row r="13625" s="11" customFormat="1"/>
    <row r="13626" s="11" customFormat="1"/>
    <row r="13627" s="11" customFormat="1"/>
    <row r="13628" s="11" customFormat="1"/>
    <row r="13629" s="11" customFormat="1"/>
    <row r="13630" s="11" customFormat="1"/>
    <row r="13631" s="11" customFormat="1"/>
    <row r="13632" s="11" customFormat="1"/>
    <row r="13633" s="11" customFormat="1"/>
    <row r="13634" s="11" customFormat="1"/>
    <row r="13635" s="11" customFormat="1"/>
    <row r="13636" s="11" customFormat="1"/>
    <row r="13637" s="11" customFormat="1"/>
    <row r="13638" s="11" customFormat="1"/>
    <row r="13639" s="11" customFormat="1"/>
    <row r="13640" s="11" customFormat="1"/>
    <row r="13641" s="11" customFormat="1"/>
    <row r="13642" s="11" customFormat="1"/>
    <row r="13643" s="11" customFormat="1"/>
    <row r="13644" s="11" customFormat="1"/>
    <row r="13645" s="11" customFormat="1"/>
    <row r="13646" s="11" customFormat="1"/>
    <row r="13647" s="11" customFormat="1"/>
    <row r="13648" s="11" customFormat="1"/>
    <row r="13649" s="11" customFormat="1"/>
    <row r="13650" s="11" customFormat="1"/>
    <row r="13651" s="11" customFormat="1"/>
    <row r="13652" s="11" customFormat="1"/>
    <row r="13653" s="11" customFormat="1"/>
    <row r="13654" s="11" customFormat="1"/>
    <row r="13655" s="11" customFormat="1"/>
    <row r="13656" s="11" customFormat="1"/>
    <row r="13657" s="11" customFormat="1"/>
    <row r="13658" s="11" customFormat="1"/>
    <row r="13659" s="11" customFormat="1"/>
    <row r="13660" s="11" customFormat="1"/>
    <row r="13661" s="11" customFormat="1"/>
    <row r="13662" s="11" customFormat="1"/>
    <row r="13663" s="11" customFormat="1"/>
    <row r="13664" s="11" customFormat="1"/>
    <row r="13665" s="11" customFormat="1"/>
    <row r="13666" s="11" customFormat="1"/>
    <row r="13667" s="11" customFormat="1"/>
    <row r="13668" s="11" customFormat="1"/>
    <row r="13669" s="11" customFormat="1"/>
    <row r="13670" s="11" customFormat="1"/>
    <row r="13671" s="11" customFormat="1"/>
    <row r="13672" s="11" customFormat="1"/>
    <row r="13673" s="11" customFormat="1"/>
    <row r="13674" s="11" customFormat="1"/>
    <row r="13675" s="11" customFormat="1"/>
    <row r="13676" s="11" customFormat="1"/>
    <row r="13677" s="11" customFormat="1"/>
    <row r="13678" s="11" customFormat="1"/>
    <row r="13679" s="11" customFormat="1"/>
    <row r="13680" s="11" customFormat="1"/>
    <row r="13681" s="11" customFormat="1"/>
    <row r="13682" s="11" customFormat="1"/>
    <row r="13683" s="11" customFormat="1"/>
    <row r="13684" s="11" customFormat="1"/>
    <row r="13685" s="11" customFormat="1"/>
    <row r="13686" s="11" customFormat="1"/>
    <row r="13687" s="11" customFormat="1"/>
    <row r="13688" s="11" customFormat="1"/>
    <row r="13689" s="11" customFormat="1"/>
    <row r="13690" s="11" customFormat="1"/>
    <row r="13691" s="11" customFormat="1"/>
    <row r="13692" s="11" customFormat="1"/>
    <row r="13693" s="11" customFormat="1"/>
    <row r="13694" s="11" customFormat="1"/>
    <row r="13695" s="11" customFormat="1"/>
    <row r="13696" s="11" customFormat="1"/>
    <row r="13697" s="11" customFormat="1"/>
    <row r="13698" s="11" customFormat="1"/>
    <row r="13699" s="11" customFormat="1"/>
    <row r="13700" s="11" customFormat="1"/>
    <row r="13701" s="11" customFormat="1"/>
    <row r="13702" s="11" customFormat="1"/>
    <row r="13703" s="11" customFormat="1"/>
    <row r="13704" s="11" customFormat="1"/>
    <row r="13705" s="11" customFormat="1"/>
    <row r="13706" s="11" customFormat="1"/>
    <row r="13707" s="11" customFormat="1"/>
    <row r="13708" s="11" customFormat="1"/>
    <row r="13709" s="11" customFormat="1"/>
    <row r="13710" s="11" customFormat="1"/>
    <row r="13711" s="11" customFormat="1"/>
    <row r="13712" s="11" customFormat="1"/>
    <row r="13713" s="11" customFormat="1"/>
    <row r="13714" s="11" customFormat="1"/>
    <row r="13715" s="11" customFormat="1"/>
    <row r="13716" s="11" customFormat="1"/>
    <row r="13717" s="11" customFormat="1"/>
    <row r="13718" s="11" customFormat="1"/>
    <row r="13719" s="11" customFormat="1"/>
    <row r="13720" s="11" customFormat="1"/>
    <row r="13721" s="11" customFormat="1"/>
    <row r="13722" s="11" customFormat="1"/>
    <row r="13723" s="11" customFormat="1"/>
    <row r="13724" s="11" customFormat="1"/>
    <row r="13725" s="11" customFormat="1"/>
    <row r="13726" s="11" customFormat="1"/>
    <row r="13727" s="11" customFormat="1"/>
    <row r="13728" s="11" customFormat="1"/>
    <row r="13729" s="11" customFormat="1"/>
    <row r="13730" s="11" customFormat="1"/>
    <row r="13731" s="11" customFormat="1"/>
    <row r="13732" s="11" customFormat="1"/>
    <row r="13733" s="11" customFormat="1"/>
    <row r="13734" s="11" customFormat="1"/>
    <row r="13735" s="11" customFormat="1"/>
    <row r="13736" s="11" customFormat="1"/>
    <row r="13737" s="11" customFormat="1"/>
    <row r="13738" s="11" customFormat="1"/>
    <row r="13739" s="11" customFormat="1"/>
    <row r="13740" s="11" customFormat="1"/>
    <row r="13741" s="11" customFormat="1"/>
    <row r="13742" s="11" customFormat="1"/>
    <row r="13743" s="11" customFormat="1"/>
    <row r="13744" s="11" customFormat="1"/>
    <row r="13745" s="11" customFormat="1"/>
    <row r="13746" s="11" customFormat="1"/>
    <row r="13747" s="11" customFormat="1"/>
    <row r="13748" s="11" customFormat="1"/>
    <row r="13749" s="11" customFormat="1"/>
    <row r="13750" s="11" customFormat="1"/>
    <row r="13751" s="11" customFormat="1"/>
    <row r="13752" s="11" customFormat="1"/>
    <row r="13753" s="11" customFormat="1"/>
    <row r="13754" s="11" customFormat="1"/>
    <row r="13755" s="11" customFormat="1"/>
    <row r="13756" s="11" customFormat="1"/>
    <row r="13757" s="11" customFormat="1"/>
    <row r="13758" s="11" customFormat="1"/>
    <row r="13759" s="11" customFormat="1"/>
    <row r="13760" s="11" customFormat="1"/>
    <row r="13761" s="11" customFormat="1"/>
    <row r="13762" s="11" customFormat="1"/>
    <row r="13763" s="11" customFormat="1"/>
    <row r="13764" s="11" customFormat="1"/>
    <row r="13765" s="11" customFormat="1"/>
    <row r="13766" s="11" customFormat="1"/>
    <row r="13767" s="11" customFormat="1"/>
    <row r="13768" s="11" customFormat="1"/>
    <row r="13769" s="11" customFormat="1"/>
    <row r="13770" s="11" customFormat="1"/>
    <row r="13771" s="11" customFormat="1"/>
    <row r="13772" s="11" customFormat="1"/>
    <row r="13773" s="11" customFormat="1"/>
    <row r="13774" s="11" customFormat="1"/>
    <row r="13775" s="11" customFormat="1"/>
    <row r="13776" s="11" customFormat="1"/>
    <row r="13777" s="11" customFormat="1"/>
    <row r="13778" s="11" customFormat="1"/>
    <row r="13779" s="11" customFormat="1"/>
    <row r="13780" s="11" customFormat="1"/>
    <row r="13781" s="11" customFormat="1"/>
    <row r="13782" s="11" customFormat="1"/>
    <row r="13783" s="11" customFormat="1"/>
    <row r="13784" s="11" customFormat="1"/>
    <row r="13785" s="11" customFormat="1"/>
    <row r="13786" s="11" customFormat="1"/>
    <row r="13787" s="11" customFormat="1"/>
    <row r="13788" s="11" customFormat="1"/>
    <row r="13789" s="11" customFormat="1"/>
    <row r="13790" s="11" customFormat="1"/>
    <row r="13791" s="11" customFormat="1"/>
    <row r="13792" s="11" customFormat="1"/>
    <row r="13793" s="11" customFormat="1"/>
    <row r="13794" s="11" customFormat="1"/>
    <row r="13795" s="11" customFormat="1"/>
    <row r="13796" s="11" customFormat="1"/>
    <row r="13797" s="11" customFormat="1"/>
    <row r="13798" s="11" customFormat="1"/>
    <row r="13799" s="11" customFormat="1"/>
    <row r="13800" s="11" customFormat="1"/>
    <row r="13801" s="11" customFormat="1"/>
    <row r="13802" s="11" customFormat="1"/>
    <row r="13803" s="11" customFormat="1"/>
    <row r="13804" s="11" customFormat="1"/>
    <row r="13805" s="11" customFormat="1"/>
    <row r="13806" s="11" customFormat="1"/>
    <row r="13807" s="11" customFormat="1"/>
    <row r="13808" s="11" customFormat="1"/>
    <row r="13809" s="11" customFormat="1"/>
    <row r="13810" s="11" customFormat="1"/>
    <row r="13811" s="11" customFormat="1"/>
    <row r="13812" s="11" customFormat="1"/>
    <row r="13813" s="11" customFormat="1"/>
    <row r="13814" s="11" customFormat="1"/>
    <row r="13815" s="11" customFormat="1"/>
    <row r="13816" s="11" customFormat="1"/>
    <row r="13817" s="11" customFormat="1"/>
    <row r="13818" s="11" customFormat="1"/>
    <row r="13819" s="11" customFormat="1"/>
    <row r="13820" s="11" customFormat="1"/>
    <row r="13821" s="11" customFormat="1"/>
    <row r="13822" s="11" customFormat="1"/>
    <row r="13823" s="11" customFormat="1"/>
    <row r="13824" s="11" customFormat="1"/>
    <row r="13825" s="11" customFormat="1"/>
    <row r="13826" s="11" customFormat="1"/>
    <row r="13827" s="11" customFormat="1"/>
    <row r="13828" s="11" customFormat="1"/>
    <row r="13829" s="11" customFormat="1"/>
    <row r="13830" s="11" customFormat="1"/>
    <row r="13831" s="11" customFormat="1"/>
    <row r="13832" s="11" customFormat="1"/>
    <row r="13833" s="11" customFormat="1"/>
    <row r="13834" s="11" customFormat="1"/>
    <row r="13835" s="11" customFormat="1"/>
    <row r="13836" s="11" customFormat="1"/>
    <row r="13837" s="11" customFormat="1"/>
    <row r="13838" s="11" customFormat="1"/>
    <row r="13839" s="11" customFormat="1"/>
    <row r="13840" s="11" customFormat="1"/>
    <row r="13841" s="11" customFormat="1"/>
    <row r="13842" s="11" customFormat="1"/>
    <row r="13843" s="11" customFormat="1"/>
    <row r="13844" s="11" customFormat="1"/>
    <row r="13845" s="11" customFormat="1"/>
    <row r="13846" s="11" customFormat="1"/>
    <row r="13847" s="11" customFormat="1"/>
    <row r="13848" s="11" customFormat="1"/>
    <row r="13849" s="11" customFormat="1"/>
    <row r="13850" s="11" customFormat="1"/>
    <row r="13851" s="11" customFormat="1"/>
    <row r="13852" s="11" customFormat="1"/>
    <row r="13853" s="11" customFormat="1"/>
    <row r="13854" s="11" customFormat="1"/>
    <row r="13855" s="11" customFormat="1"/>
    <row r="13856" s="11" customFormat="1"/>
    <row r="13857" s="11" customFormat="1"/>
    <row r="13858" s="11" customFormat="1"/>
    <row r="13859" s="11" customFormat="1"/>
    <row r="13860" s="11" customFormat="1"/>
    <row r="13861" s="11" customFormat="1"/>
    <row r="13862" s="11" customFormat="1"/>
    <row r="13863" s="11" customFormat="1"/>
    <row r="13864" s="11" customFormat="1"/>
    <row r="13865" s="11" customFormat="1"/>
    <row r="13866" s="11" customFormat="1"/>
    <row r="13867" s="11" customFormat="1"/>
    <row r="13868" s="11" customFormat="1"/>
    <row r="13869" s="11" customFormat="1"/>
    <row r="13870" s="11" customFormat="1"/>
    <row r="13871" s="11" customFormat="1"/>
    <row r="13872" s="11" customFormat="1"/>
    <row r="13873" s="11" customFormat="1"/>
    <row r="13874" s="11" customFormat="1"/>
    <row r="13875" s="11" customFormat="1"/>
    <row r="13876" s="11" customFormat="1"/>
    <row r="13877" s="11" customFormat="1"/>
    <row r="13878" s="11" customFormat="1"/>
    <row r="13879" s="11" customFormat="1"/>
    <row r="13880" s="11" customFormat="1"/>
    <row r="13881" s="11" customFormat="1"/>
    <row r="13882" s="11" customFormat="1"/>
    <row r="13883" s="11" customFormat="1"/>
    <row r="13884" s="11" customFormat="1"/>
    <row r="13885" s="11" customFormat="1"/>
    <row r="13886" s="11" customFormat="1"/>
    <row r="13887" s="11" customFormat="1"/>
    <row r="13888" s="11" customFormat="1"/>
    <row r="13889" s="11" customFormat="1"/>
    <row r="13890" s="11" customFormat="1"/>
    <row r="13891" s="11" customFormat="1"/>
    <row r="13892" s="11" customFormat="1"/>
    <row r="13893" s="11" customFormat="1"/>
    <row r="13894" s="11" customFormat="1"/>
    <row r="13895" s="11" customFormat="1"/>
    <row r="13896" s="11" customFormat="1"/>
    <row r="13897" s="11" customFormat="1"/>
    <row r="13898" s="11" customFormat="1"/>
    <row r="13899" s="11" customFormat="1"/>
    <row r="13900" s="11" customFormat="1"/>
    <row r="13901" s="11" customFormat="1"/>
    <row r="13902" s="11" customFormat="1"/>
    <row r="13903" s="11" customFormat="1"/>
    <row r="13904" s="11" customFormat="1"/>
    <row r="13905" s="11" customFormat="1"/>
    <row r="13906" s="11" customFormat="1"/>
    <row r="13907" s="11" customFormat="1"/>
    <row r="13908" s="11" customFormat="1"/>
    <row r="13909" s="11" customFormat="1"/>
    <row r="13910" s="11" customFormat="1"/>
    <row r="13911" s="11" customFormat="1"/>
    <row r="13912" s="11" customFormat="1"/>
    <row r="13913" s="11" customFormat="1"/>
    <row r="13914" s="11" customFormat="1"/>
    <row r="13915" s="11" customFormat="1"/>
    <row r="13916" s="11" customFormat="1"/>
    <row r="13917" s="11" customFormat="1"/>
    <row r="13918" s="11" customFormat="1"/>
    <row r="13919" s="11" customFormat="1"/>
    <row r="13920" s="11" customFormat="1"/>
    <row r="13921" s="11" customFormat="1"/>
    <row r="13922" s="11" customFormat="1"/>
    <row r="13923" s="11" customFormat="1"/>
    <row r="13924" s="11" customFormat="1"/>
    <row r="13925" s="11" customFormat="1"/>
    <row r="13926" s="11" customFormat="1"/>
    <row r="13927" s="11" customFormat="1"/>
    <row r="13928" s="11" customFormat="1"/>
    <row r="13929" s="11" customFormat="1"/>
    <row r="13930" s="11" customFormat="1"/>
    <row r="13931" s="11" customFormat="1"/>
    <row r="13932" s="11" customFormat="1"/>
    <row r="13933" s="11" customFormat="1"/>
    <row r="13934" s="11" customFormat="1"/>
    <row r="13935" s="11" customFormat="1"/>
    <row r="13936" s="11" customFormat="1"/>
    <row r="13937" s="11" customFormat="1"/>
    <row r="13938" s="11" customFormat="1"/>
    <row r="13939" s="11" customFormat="1"/>
    <row r="13940" s="11" customFormat="1"/>
    <row r="13941" s="11" customFormat="1"/>
    <row r="13942" s="11" customFormat="1"/>
    <row r="13943" s="11" customFormat="1"/>
    <row r="13944" s="11" customFormat="1"/>
    <row r="13945" s="11" customFormat="1"/>
    <row r="13946" s="11" customFormat="1"/>
    <row r="13947" s="11" customFormat="1"/>
    <row r="13948" s="11" customFormat="1"/>
    <row r="13949" s="11" customFormat="1"/>
    <row r="13950" s="11" customFormat="1"/>
    <row r="13951" s="11" customFormat="1"/>
    <row r="13952" s="11" customFormat="1"/>
    <row r="13953" s="11" customFormat="1"/>
    <row r="13954" s="11" customFormat="1"/>
    <row r="13955" s="11" customFormat="1"/>
    <row r="13956" s="11" customFormat="1"/>
    <row r="13957" s="11" customFormat="1"/>
    <row r="13958" s="11" customFormat="1"/>
    <row r="13959" s="11" customFormat="1"/>
    <row r="13960" s="11" customFormat="1"/>
    <row r="13961" s="11" customFormat="1"/>
    <row r="13962" s="11" customFormat="1"/>
    <row r="13963" s="11" customFormat="1"/>
    <row r="13964" s="11" customFormat="1"/>
    <row r="13965" s="11" customFormat="1"/>
    <row r="13966" s="11" customFormat="1"/>
    <row r="13967" s="11" customFormat="1"/>
    <row r="13968" s="11" customFormat="1"/>
    <row r="13969" s="11" customFormat="1"/>
    <row r="13970" s="11" customFormat="1"/>
    <row r="13971" s="11" customFormat="1"/>
    <row r="13972" s="11" customFormat="1"/>
    <row r="13973" s="11" customFormat="1"/>
    <row r="13974" s="11" customFormat="1"/>
    <row r="13975" s="11" customFormat="1"/>
    <row r="13976" s="11" customFormat="1"/>
    <row r="13977" s="11" customFormat="1"/>
    <row r="13978" s="11" customFormat="1"/>
    <row r="13979" s="11" customFormat="1"/>
    <row r="13980" s="11" customFormat="1"/>
    <row r="13981" s="11" customFormat="1"/>
    <row r="13982" s="11" customFormat="1"/>
    <row r="13983" s="11" customFormat="1"/>
    <row r="13984" s="11" customFormat="1"/>
    <row r="13985" s="11" customFormat="1"/>
    <row r="13986" s="11" customFormat="1"/>
    <row r="13987" s="11" customFormat="1"/>
    <row r="13988" s="11" customFormat="1"/>
    <row r="13989" s="11" customFormat="1"/>
    <row r="13990" s="11" customFormat="1"/>
    <row r="13991" s="11" customFormat="1"/>
    <row r="13992" s="11" customFormat="1"/>
    <row r="13993" s="11" customFormat="1"/>
    <row r="13994" s="11" customFormat="1"/>
    <row r="13995" s="11" customFormat="1"/>
    <row r="13996" s="11" customFormat="1"/>
    <row r="13997" s="11" customFormat="1"/>
    <row r="13998" s="11" customFormat="1"/>
    <row r="13999" s="11" customFormat="1"/>
    <row r="14000" s="11" customFormat="1"/>
    <row r="14001" s="11" customFormat="1"/>
    <row r="14002" s="11" customFormat="1"/>
    <row r="14003" s="11" customFormat="1"/>
    <row r="14004" s="11" customFormat="1"/>
    <row r="14005" s="11" customFormat="1"/>
    <row r="14006" s="11" customFormat="1"/>
    <row r="14007" s="11" customFormat="1"/>
    <row r="14008" s="11" customFormat="1"/>
    <row r="14009" s="11" customFormat="1"/>
    <row r="14010" s="11" customFormat="1"/>
    <row r="14011" s="11" customFormat="1"/>
    <row r="14012" s="11" customFormat="1"/>
    <row r="14013" s="11" customFormat="1"/>
    <row r="14014" s="11" customFormat="1"/>
    <row r="14015" s="11" customFormat="1"/>
    <row r="14016" s="11" customFormat="1"/>
    <row r="14017" s="11" customFormat="1"/>
    <row r="14018" s="11" customFormat="1"/>
    <row r="14019" s="11" customFormat="1"/>
    <row r="14020" s="11" customFormat="1"/>
    <row r="14021" s="11" customFormat="1"/>
    <row r="14022" s="11" customFormat="1"/>
    <row r="14023" s="11" customFormat="1"/>
    <row r="14024" s="11" customFormat="1"/>
    <row r="14025" s="11" customFormat="1"/>
    <row r="14026" s="11" customFormat="1"/>
    <row r="14027" s="11" customFormat="1"/>
    <row r="14028" s="11" customFormat="1"/>
    <row r="14029" s="11" customFormat="1"/>
    <row r="14030" s="11" customFormat="1"/>
    <row r="14031" s="11" customFormat="1"/>
    <row r="14032" s="11" customFormat="1"/>
    <row r="14033" s="11" customFormat="1"/>
    <row r="14034" s="11" customFormat="1"/>
    <row r="14035" s="11" customFormat="1"/>
    <row r="14036" s="11" customFormat="1"/>
    <row r="14037" s="11" customFormat="1"/>
    <row r="14038" s="11" customFormat="1"/>
    <row r="14039" s="11" customFormat="1"/>
    <row r="14040" s="11" customFormat="1"/>
    <row r="14041" s="11" customFormat="1"/>
    <row r="14042" s="11" customFormat="1"/>
    <row r="14043" s="11" customFormat="1"/>
    <row r="14044" s="11" customFormat="1"/>
    <row r="14045" s="11" customFormat="1"/>
    <row r="14046" s="11" customFormat="1"/>
    <row r="14047" s="11" customFormat="1"/>
    <row r="14048" s="11" customFormat="1"/>
    <row r="14049" s="11" customFormat="1"/>
    <row r="14050" s="11" customFormat="1"/>
    <row r="14051" s="11" customFormat="1"/>
    <row r="14052" s="11" customFormat="1"/>
    <row r="14053" s="11" customFormat="1"/>
    <row r="14054" s="11" customFormat="1"/>
    <row r="14055" s="11" customFormat="1"/>
    <row r="14056" s="11" customFormat="1"/>
    <row r="14057" s="11" customFormat="1"/>
    <row r="14058" s="11" customFormat="1"/>
    <row r="14059" s="11" customFormat="1"/>
    <row r="14060" s="11" customFormat="1"/>
    <row r="14061" s="11" customFormat="1"/>
    <row r="14062" s="11" customFormat="1"/>
    <row r="14063" s="11" customFormat="1"/>
    <row r="14064" s="11" customFormat="1"/>
    <row r="14065" s="11" customFormat="1"/>
    <row r="14066" s="11" customFormat="1"/>
    <row r="14067" s="11" customFormat="1"/>
    <row r="14068" s="11" customFormat="1"/>
    <row r="14069" s="11" customFormat="1"/>
    <row r="14070" s="11" customFormat="1"/>
    <row r="14071" s="11" customFormat="1"/>
    <row r="14072" s="11" customFormat="1"/>
    <row r="14073" s="11" customFormat="1"/>
    <row r="14074" s="11" customFormat="1"/>
    <row r="14075" s="11" customFormat="1"/>
    <row r="14076" s="11" customFormat="1"/>
    <row r="14077" s="11" customFormat="1"/>
    <row r="14078" s="11" customFormat="1"/>
    <row r="14079" s="11" customFormat="1"/>
    <row r="14080" s="11" customFormat="1"/>
    <row r="14081" s="11" customFormat="1"/>
    <row r="14082" s="11" customFormat="1"/>
    <row r="14083" s="11" customFormat="1"/>
    <row r="14084" s="11" customFormat="1"/>
    <row r="14085" s="11" customFormat="1"/>
    <row r="14086" s="11" customFormat="1"/>
    <row r="14087" s="11" customFormat="1"/>
    <row r="14088" s="11" customFormat="1"/>
    <row r="14089" s="11" customFormat="1"/>
    <row r="14090" s="11" customFormat="1"/>
    <row r="14091" s="11" customFormat="1"/>
    <row r="14092" s="11" customFormat="1"/>
    <row r="14093" s="11" customFormat="1"/>
    <row r="14094" s="11" customFormat="1"/>
    <row r="14095" s="11" customFormat="1"/>
    <row r="14096" s="11" customFormat="1"/>
    <row r="14097" s="11" customFormat="1"/>
    <row r="14098" s="11" customFormat="1"/>
    <row r="14099" s="11" customFormat="1"/>
    <row r="14100" s="11" customFormat="1"/>
    <row r="14101" s="11" customFormat="1"/>
    <row r="14102" s="11" customFormat="1"/>
    <row r="14103" s="11" customFormat="1"/>
    <row r="14104" s="11" customFormat="1"/>
    <row r="14105" s="11" customFormat="1"/>
    <row r="14106" s="11" customFormat="1"/>
    <row r="14107" s="11" customFormat="1"/>
    <row r="14108" s="11" customFormat="1"/>
    <row r="14109" s="11" customFormat="1"/>
    <row r="14110" s="11" customFormat="1"/>
    <row r="14111" s="11" customFormat="1"/>
    <row r="14112" s="11" customFormat="1"/>
    <row r="14113" s="11" customFormat="1"/>
    <row r="14114" s="11" customFormat="1"/>
    <row r="14115" s="11" customFormat="1"/>
    <row r="14116" s="11" customFormat="1"/>
    <row r="14117" s="11" customFormat="1"/>
    <row r="14118" s="11" customFormat="1"/>
    <row r="14119" s="11" customFormat="1"/>
    <row r="14120" s="11" customFormat="1"/>
    <row r="14121" s="11" customFormat="1"/>
    <row r="14122" s="11" customFormat="1"/>
    <row r="14123" s="11" customFormat="1"/>
    <row r="14124" s="11" customFormat="1"/>
    <row r="14125" s="11" customFormat="1"/>
    <row r="14126" s="11" customFormat="1"/>
    <row r="14127" s="11" customFormat="1"/>
    <row r="14128" s="11" customFormat="1"/>
    <row r="14129" s="11" customFormat="1"/>
    <row r="14130" s="11" customFormat="1"/>
    <row r="14131" s="11" customFormat="1"/>
    <row r="14132" s="11" customFormat="1"/>
    <row r="14133" s="11" customFormat="1"/>
    <row r="14134" s="11" customFormat="1"/>
    <row r="14135" s="11" customFormat="1"/>
    <row r="14136" s="11" customFormat="1"/>
    <row r="14137" s="11" customFormat="1"/>
    <row r="14138" s="11" customFormat="1"/>
    <row r="14139" s="11" customFormat="1"/>
    <row r="14140" s="11" customFormat="1"/>
    <row r="14141" s="11" customFormat="1"/>
    <row r="14142" s="11" customFormat="1"/>
    <row r="14143" s="11" customFormat="1"/>
    <row r="14144" s="11" customFormat="1"/>
    <row r="14145" s="11" customFormat="1"/>
    <row r="14146" s="11" customFormat="1"/>
    <row r="14147" s="11" customFormat="1"/>
    <row r="14148" s="11" customFormat="1"/>
    <row r="14149" s="11" customFormat="1"/>
    <row r="14150" s="11" customFormat="1"/>
    <row r="14151" s="11" customFormat="1"/>
    <row r="14152" s="11" customFormat="1"/>
    <row r="14153" s="11" customFormat="1"/>
    <row r="14154" s="11" customFormat="1"/>
    <row r="14155" s="11" customFormat="1"/>
    <row r="14156" s="11" customFormat="1"/>
    <row r="14157" s="11" customFormat="1"/>
    <row r="14158" s="11" customFormat="1"/>
    <row r="14159" s="11" customFormat="1"/>
    <row r="14160" s="11" customFormat="1"/>
    <row r="14161" s="11" customFormat="1"/>
    <row r="14162" s="11" customFormat="1"/>
    <row r="14163" s="11" customFormat="1"/>
    <row r="14164" s="11" customFormat="1"/>
    <row r="14165" s="11" customFormat="1"/>
    <row r="14166" s="11" customFormat="1"/>
    <row r="14167" s="11" customFormat="1"/>
    <row r="14168" s="11" customFormat="1"/>
    <row r="14169" s="11" customFormat="1"/>
    <row r="14170" s="11" customFormat="1"/>
    <row r="14171" s="11" customFormat="1"/>
    <row r="14172" s="11" customFormat="1"/>
    <row r="14173" s="11" customFormat="1"/>
    <row r="14174" s="11" customFormat="1"/>
    <row r="14175" s="11" customFormat="1"/>
    <row r="14176" s="11" customFormat="1"/>
    <row r="14177" s="11" customFormat="1"/>
    <row r="14178" s="11" customFormat="1"/>
    <row r="14179" s="11" customFormat="1"/>
    <row r="14180" s="11" customFormat="1"/>
    <row r="14181" s="11" customFormat="1"/>
    <row r="14182" s="11" customFormat="1"/>
    <row r="14183" s="11" customFormat="1"/>
    <row r="14184" s="11" customFormat="1"/>
    <row r="14185" s="11" customFormat="1"/>
    <row r="14186" s="11" customFormat="1"/>
    <row r="14187" s="11" customFormat="1"/>
    <row r="14188" s="11" customFormat="1"/>
    <row r="14189" s="11" customFormat="1"/>
    <row r="14190" s="11" customFormat="1"/>
    <row r="14191" s="11" customFormat="1"/>
    <row r="14192" s="11" customFormat="1"/>
    <row r="14193" s="11" customFormat="1"/>
    <row r="14194" s="11" customFormat="1"/>
    <row r="14195" s="11" customFormat="1"/>
    <row r="14196" s="11" customFormat="1"/>
    <row r="14197" s="11" customFormat="1"/>
    <row r="14198" s="11" customFormat="1"/>
    <row r="14199" s="11" customFormat="1"/>
    <row r="14200" s="11" customFormat="1"/>
    <row r="14201" s="11" customFormat="1"/>
    <row r="14202" s="11" customFormat="1"/>
    <row r="14203" s="11" customFormat="1"/>
    <row r="14204" s="11" customFormat="1"/>
    <row r="14205" s="11" customFormat="1"/>
    <row r="14206" s="11" customFormat="1"/>
    <row r="14207" s="11" customFormat="1"/>
    <row r="14208" s="11" customFormat="1"/>
    <row r="14209" s="11" customFormat="1"/>
    <row r="14210" s="11" customFormat="1"/>
    <row r="14211" s="11" customFormat="1"/>
    <row r="14212" s="11" customFormat="1"/>
    <row r="14213" s="11" customFormat="1"/>
    <row r="14214" s="11" customFormat="1"/>
    <row r="14215" s="11" customFormat="1"/>
    <row r="14216" s="11" customFormat="1"/>
    <row r="14217" s="11" customFormat="1"/>
    <row r="14218" s="11" customFormat="1"/>
    <row r="14219" s="11" customFormat="1"/>
    <row r="14220" s="11" customFormat="1"/>
    <row r="14221" s="11" customFormat="1"/>
    <row r="14222" s="11" customFormat="1"/>
    <row r="14223" s="11" customFormat="1"/>
    <row r="14224" s="11" customFormat="1"/>
    <row r="14225" s="11" customFormat="1"/>
    <row r="14226" s="11" customFormat="1"/>
    <row r="14227" s="11" customFormat="1"/>
    <row r="14228" s="11" customFormat="1"/>
    <row r="14229" s="11" customFormat="1"/>
    <row r="14230" s="11" customFormat="1"/>
    <row r="14231" s="11" customFormat="1"/>
    <row r="14232" s="11" customFormat="1"/>
    <row r="14233" s="11" customFormat="1"/>
    <row r="14234" s="11" customFormat="1"/>
    <row r="14235" s="11" customFormat="1"/>
    <row r="14236" s="11" customFormat="1"/>
    <row r="14237" s="11" customFormat="1"/>
    <row r="14238" s="11" customFormat="1"/>
    <row r="14239" s="11" customFormat="1"/>
    <row r="14240" s="11" customFormat="1"/>
    <row r="14241" s="11" customFormat="1"/>
    <row r="14242" s="11" customFormat="1"/>
    <row r="14243" s="11" customFormat="1"/>
    <row r="14244" s="11" customFormat="1"/>
    <row r="14245" s="11" customFormat="1"/>
    <row r="14246" s="11" customFormat="1"/>
    <row r="14247" s="11" customFormat="1"/>
    <row r="14248" s="11" customFormat="1"/>
    <row r="14249" s="11" customFormat="1"/>
    <row r="14250" s="11" customFormat="1"/>
    <row r="14251" s="11" customFormat="1"/>
    <row r="14252" s="11" customFormat="1"/>
    <row r="14253" s="11" customFormat="1"/>
    <row r="14254" s="11" customFormat="1"/>
    <row r="14255" s="11" customFormat="1"/>
    <row r="14256" s="11" customFormat="1"/>
    <row r="14257" s="11" customFormat="1"/>
    <row r="14258" s="11" customFormat="1"/>
    <row r="14259" s="11" customFormat="1"/>
    <row r="14260" s="11" customFormat="1"/>
    <row r="14261" s="11" customFormat="1"/>
    <row r="14262" s="11" customFormat="1"/>
    <row r="14263" s="11" customFormat="1"/>
    <row r="14264" s="11" customFormat="1"/>
    <row r="14265" s="11" customFormat="1"/>
    <row r="14266" s="11" customFormat="1"/>
    <row r="14267" s="11" customFormat="1"/>
    <row r="14268" s="11" customFormat="1"/>
    <row r="14269" s="11" customFormat="1"/>
    <row r="14270" s="11" customFormat="1"/>
    <row r="14271" s="11" customFormat="1"/>
    <row r="14272" s="11" customFormat="1"/>
    <row r="14273" s="11" customFormat="1"/>
    <row r="14274" s="11" customFormat="1"/>
    <row r="14275" s="11" customFormat="1"/>
    <row r="14276" s="11" customFormat="1"/>
    <row r="14277" s="11" customFormat="1"/>
    <row r="14278" s="11" customFormat="1"/>
    <row r="14279" s="11" customFormat="1"/>
    <row r="14280" s="11" customFormat="1"/>
    <row r="14281" s="11" customFormat="1"/>
    <row r="14282" s="11" customFormat="1"/>
    <row r="14283" s="11" customFormat="1"/>
    <row r="14284" s="11" customFormat="1"/>
    <row r="14285" s="11" customFormat="1"/>
    <row r="14286" s="11" customFormat="1"/>
    <row r="14287" s="11" customFormat="1"/>
    <row r="14288" s="11" customFormat="1"/>
    <row r="14289" s="11" customFormat="1"/>
    <row r="14290" s="11" customFormat="1"/>
    <row r="14291" s="11" customFormat="1"/>
    <row r="14292" s="11" customFormat="1"/>
    <row r="14293" s="11" customFormat="1"/>
    <row r="14294" s="11" customFormat="1"/>
    <row r="14295" s="11" customFormat="1"/>
    <row r="14296" s="11" customFormat="1"/>
    <row r="14297" s="11" customFormat="1"/>
    <row r="14298" s="11" customFormat="1"/>
    <row r="14299" s="11" customFormat="1"/>
    <row r="14300" s="11" customFormat="1"/>
    <row r="14301" s="11" customFormat="1"/>
    <row r="14302" s="11" customFormat="1"/>
    <row r="14303" s="11" customFormat="1"/>
    <row r="14304" s="11" customFormat="1"/>
    <row r="14305" s="11" customFormat="1"/>
    <row r="14306" s="11" customFormat="1"/>
    <row r="14307" s="11" customFormat="1"/>
    <row r="14308" s="11" customFormat="1"/>
    <row r="14309" s="11" customFormat="1"/>
    <row r="14310" s="11" customFormat="1"/>
    <row r="14311" s="11" customFormat="1"/>
    <row r="14312" s="11" customFormat="1"/>
    <row r="14313" s="11" customFormat="1"/>
    <row r="14314" s="11" customFormat="1"/>
    <row r="14315" s="11" customFormat="1"/>
    <row r="14316" s="11" customFormat="1"/>
    <row r="14317" s="11" customFormat="1"/>
    <row r="14318" s="11" customFormat="1"/>
    <row r="14319" s="11" customFormat="1"/>
    <row r="14320" s="11" customFormat="1"/>
    <row r="14321" s="11" customFormat="1"/>
    <row r="14322" s="11" customFormat="1"/>
    <row r="14323" s="11" customFormat="1"/>
    <row r="14324" s="11" customFormat="1"/>
    <row r="14325" s="11" customFormat="1"/>
    <row r="14326" s="11" customFormat="1"/>
    <row r="14327" s="11" customFormat="1"/>
    <row r="14328" s="11" customFormat="1"/>
    <row r="14329" s="11" customFormat="1"/>
    <row r="14330" s="11" customFormat="1"/>
    <row r="14331" s="11" customFormat="1"/>
    <row r="14332" s="11" customFormat="1"/>
    <row r="14333" s="11" customFormat="1"/>
    <row r="14334" s="11" customFormat="1"/>
    <row r="14335" s="11" customFormat="1"/>
    <row r="14336" s="11" customFormat="1"/>
    <row r="14337" s="11" customFormat="1"/>
    <row r="14338" s="11" customFormat="1"/>
    <row r="14339" s="11" customFormat="1"/>
    <row r="14340" s="11" customFormat="1"/>
    <row r="14341" s="11" customFormat="1"/>
    <row r="14342" s="11" customFormat="1"/>
    <row r="14343" s="11" customFormat="1"/>
    <row r="14344" s="11" customFormat="1"/>
    <row r="14345" s="11" customFormat="1"/>
    <row r="14346" s="11" customFormat="1"/>
    <row r="14347" s="11" customFormat="1"/>
    <row r="14348" s="11" customFormat="1"/>
    <row r="14349" s="11" customFormat="1"/>
    <row r="14350" s="11" customFormat="1"/>
    <row r="14351" s="11" customFormat="1"/>
    <row r="14352" s="11" customFormat="1"/>
    <row r="14353" s="11" customFormat="1"/>
    <row r="14354" s="11" customFormat="1"/>
    <row r="14355" s="11" customFormat="1"/>
    <row r="14356" s="11" customFormat="1"/>
    <row r="14357" s="11" customFormat="1"/>
    <row r="14358" s="11" customFormat="1"/>
    <row r="14359" s="11" customFormat="1"/>
    <row r="14360" s="11" customFormat="1"/>
    <row r="14361" s="11" customFormat="1"/>
    <row r="14362" s="11" customFormat="1"/>
    <row r="14363" s="11" customFormat="1"/>
    <row r="14364" s="11" customFormat="1"/>
    <row r="14365" s="11" customFormat="1"/>
    <row r="14366" s="11" customFormat="1"/>
    <row r="14367" s="11" customFormat="1"/>
    <row r="14368" s="11" customFormat="1"/>
    <row r="14369" s="11" customFormat="1"/>
    <row r="14370" s="11" customFormat="1"/>
    <row r="14371" s="11" customFormat="1"/>
    <row r="14372" s="11" customFormat="1"/>
    <row r="14373" s="11" customFormat="1"/>
    <row r="14374" s="11" customFormat="1"/>
    <row r="14375" s="11" customFormat="1"/>
    <row r="14376" s="11" customFormat="1"/>
    <row r="14377" s="11" customFormat="1"/>
    <row r="14378" s="11" customFormat="1"/>
    <row r="14379" s="11" customFormat="1"/>
    <row r="14380" s="11" customFormat="1"/>
    <row r="14381" s="11" customFormat="1"/>
    <row r="14382" s="11" customFormat="1"/>
    <row r="14383" s="11" customFormat="1"/>
    <row r="14384" s="11" customFormat="1"/>
    <row r="14385" s="11" customFormat="1"/>
    <row r="14386" s="11" customFormat="1"/>
    <row r="14387" s="11" customFormat="1"/>
    <row r="14388" s="11" customFormat="1"/>
    <row r="14389" s="11" customFormat="1"/>
    <row r="14390" s="11" customFormat="1"/>
    <row r="14391" s="11" customFormat="1"/>
    <row r="14392" s="11" customFormat="1"/>
    <row r="14393" s="11" customFormat="1"/>
    <row r="14394" s="11" customFormat="1"/>
    <row r="14395" s="11" customFormat="1"/>
    <row r="14396" s="11" customFormat="1"/>
    <row r="14397" s="11" customFormat="1"/>
    <row r="14398" s="11" customFormat="1"/>
    <row r="14399" s="11" customFormat="1"/>
    <row r="14400" s="11" customFormat="1"/>
    <row r="14401" s="11" customFormat="1"/>
    <row r="14402" s="11" customFormat="1"/>
    <row r="14403" s="11" customFormat="1"/>
    <row r="14404" s="11" customFormat="1"/>
    <row r="14405" s="11" customFormat="1"/>
    <row r="14406" s="11" customFormat="1"/>
    <row r="14407" s="11" customFormat="1"/>
    <row r="14408" s="11" customFormat="1"/>
    <row r="14409" s="11" customFormat="1"/>
    <row r="14410" s="11" customFormat="1"/>
    <row r="14411" s="11" customFormat="1"/>
    <row r="14412" s="11" customFormat="1"/>
    <row r="14413" s="11" customFormat="1"/>
    <row r="14414" s="11" customFormat="1"/>
    <row r="14415" s="11" customFormat="1"/>
    <row r="14416" s="11" customFormat="1"/>
    <row r="14417" s="11" customFormat="1"/>
    <row r="14418" s="11" customFormat="1"/>
    <row r="14419" s="11" customFormat="1"/>
    <row r="14420" s="11" customFormat="1"/>
    <row r="14421" s="11" customFormat="1"/>
    <row r="14422" s="11" customFormat="1"/>
    <row r="14423" s="11" customFormat="1"/>
    <row r="14424" s="11" customFormat="1"/>
    <row r="14425" s="11" customFormat="1"/>
    <row r="14426" s="11" customFormat="1"/>
    <row r="14427" s="11" customFormat="1"/>
    <row r="14428" s="11" customFormat="1"/>
    <row r="14429" s="11" customFormat="1"/>
    <row r="14430" s="11" customFormat="1"/>
    <row r="14431" s="11" customFormat="1"/>
    <row r="14432" s="11" customFormat="1"/>
    <row r="14433" s="11" customFormat="1"/>
    <row r="14434" s="11" customFormat="1"/>
    <row r="14435" s="11" customFormat="1"/>
    <row r="14436" s="11" customFormat="1"/>
    <row r="14437" s="11" customFormat="1"/>
    <row r="14438" s="11" customFormat="1"/>
    <row r="14439" s="11" customFormat="1"/>
    <row r="14440" s="11" customFormat="1"/>
    <row r="14441" s="11" customFormat="1"/>
    <row r="14442" s="11" customFormat="1"/>
    <row r="14443" s="11" customFormat="1"/>
    <row r="14444" s="11" customFormat="1"/>
    <row r="14445" s="11" customFormat="1"/>
    <row r="14446" s="11" customFormat="1"/>
    <row r="14447" s="11" customFormat="1"/>
    <row r="14448" s="11" customFormat="1"/>
    <row r="14449" s="11" customFormat="1"/>
    <row r="14450" s="11" customFormat="1"/>
    <row r="14451" s="11" customFormat="1"/>
    <row r="14452" s="11" customFormat="1"/>
    <row r="14453" s="11" customFormat="1"/>
    <row r="14454" s="11" customFormat="1"/>
    <row r="14455" s="11" customFormat="1"/>
    <row r="14456" s="11" customFormat="1"/>
    <row r="14457" s="11" customFormat="1"/>
    <row r="14458" s="11" customFormat="1"/>
    <row r="14459" s="11" customFormat="1"/>
    <row r="14460" s="11" customFormat="1"/>
    <row r="14461" s="11" customFormat="1"/>
    <row r="14462" s="11" customFormat="1"/>
    <row r="14463" s="11" customFormat="1"/>
    <row r="14464" s="11" customFormat="1"/>
    <row r="14465" s="11" customFormat="1"/>
    <row r="14466" s="11" customFormat="1"/>
    <row r="14467" s="11" customFormat="1"/>
    <row r="14468" s="11" customFormat="1"/>
    <row r="14469" s="11" customFormat="1"/>
    <row r="14470" s="11" customFormat="1"/>
    <row r="14471" s="11" customFormat="1"/>
    <row r="14472" s="11" customFormat="1"/>
    <row r="14473" s="11" customFormat="1"/>
    <row r="14474" s="11" customFormat="1"/>
    <row r="14475" s="11" customFormat="1"/>
    <row r="14476" s="11" customFormat="1"/>
    <row r="14477" s="11" customFormat="1"/>
    <row r="14478" s="11" customFormat="1"/>
    <row r="14479" s="11" customFormat="1"/>
    <row r="14480" s="11" customFormat="1"/>
    <row r="14481" s="11" customFormat="1"/>
    <row r="14482" s="11" customFormat="1"/>
    <row r="14483" s="11" customFormat="1"/>
    <row r="14484" s="11" customFormat="1"/>
    <row r="14485" s="11" customFormat="1"/>
    <row r="14486" s="11" customFormat="1"/>
    <row r="14487" s="11" customFormat="1"/>
    <row r="14488" s="11" customFormat="1"/>
    <row r="14489" s="11" customFormat="1"/>
    <row r="14490" s="11" customFormat="1"/>
    <row r="14491" s="11" customFormat="1"/>
    <row r="14492" s="11" customFormat="1"/>
    <row r="14493" s="11" customFormat="1"/>
    <row r="14494" s="11" customFormat="1"/>
    <row r="14495" s="11" customFormat="1"/>
    <row r="14496" s="11" customFormat="1"/>
    <row r="14497" s="11" customFormat="1"/>
    <row r="14498" s="11" customFormat="1"/>
    <row r="14499" s="11" customFormat="1"/>
    <row r="14500" s="11" customFormat="1"/>
    <row r="14501" s="11" customFormat="1"/>
    <row r="14502" s="11" customFormat="1"/>
    <row r="14503" s="11" customFormat="1"/>
    <row r="14504" s="11" customFormat="1"/>
    <row r="14505" s="11" customFormat="1"/>
    <row r="14506" s="11" customFormat="1"/>
    <row r="14507" s="11" customFormat="1"/>
    <row r="14508" s="11" customFormat="1"/>
    <row r="14509" s="11" customFormat="1"/>
    <row r="14510" s="11" customFormat="1"/>
    <row r="14511" s="11" customFormat="1"/>
    <row r="14512" s="11" customFormat="1"/>
    <row r="14513" s="11" customFormat="1"/>
    <row r="14514" s="11" customFormat="1"/>
    <row r="14515" s="11" customFormat="1"/>
    <row r="14516" s="11" customFormat="1"/>
    <row r="14517" s="11" customFormat="1"/>
    <row r="14518" s="11" customFormat="1"/>
    <row r="14519" s="11" customFormat="1"/>
    <row r="14520" s="11" customFormat="1"/>
    <row r="14521" s="11" customFormat="1"/>
    <row r="14522" s="11" customFormat="1"/>
    <row r="14523" s="11" customFormat="1"/>
    <row r="14524" s="11" customFormat="1"/>
    <row r="14525" s="11" customFormat="1"/>
    <row r="14526" s="11" customFormat="1"/>
    <row r="14527" s="11" customFormat="1"/>
    <row r="14528" s="11" customFormat="1"/>
    <row r="14529" s="11" customFormat="1"/>
    <row r="14530" s="11" customFormat="1"/>
    <row r="14531" s="11" customFormat="1"/>
    <row r="14532" s="11" customFormat="1"/>
    <row r="14533" s="11" customFormat="1"/>
    <row r="14534" s="11" customFormat="1"/>
    <row r="14535" s="11" customFormat="1"/>
    <row r="14536" s="11" customFormat="1"/>
    <row r="14537" s="11" customFormat="1"/>
    <row r="14538" s="11" customFormat="1"/>
    <row r="14539" s="11" customFormat="1"/>
    <row r="14540" s="11" customFormat="1"/>
    <row r="14541" s="11" customFormat="1"/>
    <row r="14542" s="11" customFormat="1"/>
    <row r="14543" s="11" customFormat="1"/>
    <row r="14544" s="11" customFormat="1"/>
    <row r="14545" s="11" customFormat="1"/>
    <row r="14546" s="11" customFormat="1"/>
    <row r="14547" s="11" customFormat="1"/>
    <row r="14548" s="11" customFormat="1"/>
    <row r="14549" s="11" customFormat="1"/>
    <row r="14550" s="11" customFormat="1"/>
    <row r="14551" s="11" customFormat="1"/>
    <row r="14552" s="11" customFormat="1"/>
    <row r="14553" s="11" customFormat="1"/>
    <row r="14554" s="11" customFormat="1"/>
    <row r="14555" s="11" customFormat="1"/>
    <row r="14556" s="11" customFormat="1"/>
    <row r="14557" s="11" customFormat="1"/>
    <row r="14558" s="11" customFormat="1"/>
    <row r="14559" s="11" customFormat="1"/>
    <row r="14560" s="11" customFormat="1"/>
    <row r="14561" s="11" customFormat="1"/>
    <row r="14562" s="11" customFormat="1"/>
    <row r="14563" s="11" customFormat="1"/>
    <row r="14564" s="11" customFormat="1"/>
    <row r="14565" s="11" customFormat="1"/>
    <row r="14566" s="11" customFormat="1"/>
    <row r="14567" s="11" customFormat="1"/>
    <row r="14568" s="11" customFormat="1"/>
    <row r="14569" s="11" customFormat="1"/>
    <row r="14570" s="11" customFormat="1"/>
    <row r="14571" s="11" customFormat="1"/>
    <row r="14572" s="11" customFormat="1"/>
    <row r="14573" s="11" customFormat="1"/>
    <row r="14574" s="11" customFormat="1"/>
    <row r="14575" s="11" customFormat="1"/>
    <row r="14576" s="11" customFormat="1"/>
    <row r="14577" s="11" customFormat="1"/>
    <row r="14578" s="11" customFormat="1"/>
    <row r="14579" s="11" customFormat="1"/>
    <row r="14580" s="11" customFormat="1"/>
    <row r="14581" s="11" customFormat="1"/>
    <row r="14582" s="11" customFormat="1"/>
    <row r="14583" s="11" customFormat="1"/>
    <row r="14584" s="11" customFormat="1"/>
    <row r="14585" s="11" customFormat="1"/>
    <row r="14586" s="11" customFormat="1"/>
    <row r="14587" s="11" customFormat="1"/>
    <row r="14588" s="11" customFormat="1"/>
    <row r="14589" s="11" customFormat="1"/>
    <row r="14590" s="11" customFormat="1"/>
    <row r="14591" s="11" customFormat="1"/>
    <row r="14592" s="11" customFormat="1"/>
    <row r="14593" s="11" customFormat="1"/>
    <row r="14594" s="11" customFormat="1"/>
    <row r="14595" s="11" customFormat="1"/>
    <row r="14596" s="11" customFormat="1"/>
    <row r="14597" s="11" customFormat="1"/>
    <row r="14598" s="11" customFormat="1"/>
    <row r="14599" s="11" customFormat="1"/>
    <row r="14600" s="11" customFormat="1"/>
    <row r="14601" s="11" customFormat="1"/>
    <row r="14602" s="11" customFormat="1"/>
    <row r="14603" s="11" customFormat="1"/>
    <row r="14604" s="11" customFormat="1"/>
    <row r="14605" s="11" customFormat="1"/>
    <row r="14606" s="11" customFormat="1"/>
    <row r="14607" s="11" customFormat="1"/>
    <row r="14608" s="11" customFormat="1"/>
    <row r="14609" s="11" customFormat="1"/>
    <row r="14610" s="11" customFormat="1"/>
    <row r="14611" s="11" customFormat="1"/>
    <row r="14612" s="11" customFormat="1"/>
    <row r="14613" s="11" customFormat="1"/>
    <row r="14614" s="11" customFormat="1"/>
    <row r="14615" s="11" customFormat="1"/>
    <row r="14616" s="11" customFormat="1"/>
    <row r="14617" s="11" customFormat="1"/>
    <row r="14618" s="11" customFormat="1"/>
    <row r="14619" s="11" customFormat="1"/>
    <row r="14620" s="11" customFormat="1"/>
    <row r="14621" s="11" customFormat="1"/>
    <row r="14622" s="11" customFormat="1"/>
    <row r="14623" s="11" customFormat="1"/>
    <row r="14624" s="11" customFormat="1"/>
    <row r="14625" s="11" customFormat="1"/>
    <row r="14626" s="11" customFormat="1"/>
    <row r="14627" s="11" customFormat="1"/>
    <row r="14628" s="11" customFormat="1"/>
    <row r="14629" s="11" customFormat="1"/>
    <row r="14630" s="11" customFormat="1"/>
    <row r="14631" s="11" customFormat="1"/>
    <row r="14632" s="11" customFormat="1"/>
    <row r="14633" s="11" customFormat="1"/>
    <row r="14634" s="11" customFormat="1"/>
    <row r="14635" s="11" customFormat="1"/>
    <row r="14636" s="11" customFormat="1"/>
    <row r="14637" s="11" customFormat="1"/>
    <row r="14638" s="11" customFormat="1"/>
    <row r="14639" s="11" customFormat="1"/>
    <row r="14640" s="11" customFormat="1"/>
    <row r="14641" s="11" customFormat="1"/>
    <row r="14642" s="11" customFormat="1"/>
    <row r="14643" s="11" customFormat="1"/>
    <row r="14644" s="11" customFormat="1"/>
    <row r="14645" s="11" customFormat="1"/>
    <row r="14646" s="11" customFormat="1"/>
    <row r="14647" s="11" customFormat="1"/>
    <row r="14648" s="11" customFormat="1"/>
    <row r="14649" s="11" customFormat="1"/>
    <row r="14650" s="11" customFormat="1"/>
    <row r="14651" s="11" customFormat="1"/>
    <row r="14652" s="11" customFormat="1"/>
    <row r="14653" s="11" customFormat="1"/>
    <row r="14654" s="11" customFormat="1"/>
    <row r="14655" s="11" customFormat="1"/>
    <row r="14656" s="11" customFormat="1"/>
    <row r="14657" s="11" customFormat="1"/>
    <row r="14658" s="11" customFormat="1"/>
    <row r="14659" s="11" customFormat="1"/>
    <row r="14660" s="11" customFormat="1"/>
    <row r="14661" s="11" customFormat="1"/>
    <row r="14662" s="11" customFormat="1"/>
    <row r="14663" s="11" customFormat="1"/>
    <row r="14664" s="11" customFormat="1"/>
    <row r="14665" s="11" customFormat="1"/>
    <row r="14666" s="11" customFormat="1"/>
    <row r="14667" s="11" customFormat="1"/>
    <row r="14668" s="11" customFormat="1"/>
    <row r="14669" s="11" customFormat="1"/>
    <row r="14670" s="11" customFormat="1"/>
    <row r="14671" s="11" customFormat="1"/>
    <row r="14672" s="11" customFormat="1"/>
    <row r="14673" s="11" customFormat="1"/>
    <row r="14674" s="11" customFormat="1"/>
    <row r="14675" s="11" customFormat="1"/>
    <row r="14676" s="11" customFormat="1"/>
    <row r="14677" s="11" customFormat="1"/>
    <row r="14678" s="11" customFormat="1"/>
    <row r="14679" s="11" customFormat="1"/>
    <row r="14680" s="11" customFormat="1"/>
    <row r="14681" s="11" customFormat="1"/>
    <row r="14682" s="11" customFormat="1"/>
    <row r="14683" s="11" customFormat="1"/>
    <row r="14684" s="11" customFormat="1"/>
    <row r="14685" s="11" customFormat="1"/>
    <row r="14686" s="11" customFormat="1"/>
    <row r="14687" s="11" customFormat="1"/>
    <row r="14688" s="11" customFormat="1"/>
    <row r="14689" s="11" customFormat="1"/>
    <row r="14690" s="11" customFormat="1"/>
    <row r="14691" s="11" customFormat="1"/>
    <row r="14692" s="11" customFormat="1"/>
    <row r="14693" s="11" customFormat="1"/>
    <row r="14694" s="11" customFormat="1"/>
    <row r="14695" s="11" customFormat="1"/>
    <row r="14696" s="11" customFormat="1"/>
    <row r="14697" s="11" customFormat="1"/>
    <row r="14698" s="11" customFormat="1"/>
    <row r="14699" s="11" customFormat="1"/>
    <row r="14700" s="11" customFormat="1"/>
    <row r="14701" s="11" customFormat="1"/>
    <row r="14702" s="11" customFormat="1"/>
    <row r="14703" s="11" customFormat="1"/>
    <row r="14704" s="11" customFormat="1"/>
    <row r="14705" s="11" customFormat="1"/>
    <row r="14706" s="11" customFormat="1"/>
    <row r="14707" s="11" customFormat="1"/>
    <row r="14708" s="11" customFormat="1"/>
    <row r="14709" s="11" customFormat="1"/>
    <row r="14710" s="11" customFormat="1"/>
    <row r="14711" s="11" customFormat="1"/>
    <row r="14712" s="11" customFormat="1"/>
    <row r="14713" s="11" customFormat="1"/>
    <row r="14714" s="11" customFormat="1"/>
    <row r="14715" s="11" customFormat="1"/>
    <row r="14716" s="11" customFormat="1"/>
    <row r="14717" s="11" customFormat="1"/>
    <row r="14718" s="11" customFormat="1"/>
    <row r="14719" s="11" customFormat="1"/>
    <row r="14720" s="11" customFormat="1"/>
    <row r="14721" s="11" customFormat="1"/>
    <row r="14722" s="11" customFormat="1"/>
    <row r="14723" s="11" customFormat="1"/>
    <row r="14724" s="11" customFormat="1"/>
    <row r="14725" s="11" customFormat="1"/>
    <row r="14726" s="11" customFormat="1"/>
    <row r="14727" s="11" customFormat="1"/>
    <row r="14728" s="11" customFormat="1"/>
    <row r="14729" s="11" customFormat="1"/>
    <row r="14730" s="11" customFormat="1"/>
    <row r="14731" s="11" customFormat="1"/>
    <row r="14732" s="11" customFormat="1"/>
    <row r="14733" s="11" customFormat="1"/>
    <row r="14734" s="11" customFormat="1"/>
    <row r="14735" s="11" customFormat="1"/>
    <row r="14736" s="11" customFormat="1"/>
    <row r="14737" s="11" customFormat="1"/>
    <row r="14738" s="11" customFormat="1"/>
    <row r="14739" s="11" customFormat="1"/>
    <row r="14740" s="11" customFormat="1"/>
    <row r="14741" s="11" customFormat="1"/>
    <row r="14742" s="11" customFormat="1"/>
    <row r="14743" s="11" customFormat="1"/>
    <row r="14744" s="11" customFormat="1"/>
    <row r="14745" s="11" customFormat="1"/>
    <row r="14746" s="11" customFormat="1"/>
    <row r="14747" s="11" customFormat="1"/>
    <row r="14748" s="11" customFormat="1"/>
    <row r="14749" s="11" customFormat="1"/>
    <row r="14750" s="11" customFormat="1"/>
    <row r="14751" s="11" customFormat="1"/>
    <row r="14752" s="11" customFormat="1"/>
    <row r="14753" s="11" customFormat="1"/>
    <row r="14754" s="11" customFormat="1"/>
    <row r="14755" s="11" customFormat="1"/>
    <row r="14756" s="11" customFormat="1"/>
    <row r="14757" s="11" customFormat="1"/>
    <row r="14758" s="11" customFormat="1"/>
    <row r="14759" s="11" customFormat="1"/>
    <row r="14760" s="11" customFormat="1"/>
    <row r="14761" s="11" customFormat="1"/>
    <row r="14762" s="11" customFormat="1"/>
    <row r="14763" s="11" customFormat="1"/>
    <row r="14764" s="11" customFormat="1"/>
    <row r="14765" s="11" customFormat="1"/>
    <row r="14766" s="11" customFormat="1"/>
    <row r="14767" s="11" customFormat="1"/>
    <row r="14768" s="11" customFormat="1"/>
    <row r="14769" s="11" customFormat="1"/>
    <row r="14770" s="11" customFormat="1"/>
    <row r="14771" s="11" customFormat="1"/>
    <row r="14772" s="11" customFormat="1"/>
    <row r="14773" s="11" customFormat="1"/>
    <row r="14774" s="11" customFormat="1"/>
    <row r="14775" s="11" customFormat="1"/>
    <row r="14776" s="11" customFormat="1"/>
    <row r="14777" s="11" customFormat="1"/>
    <row r="14778" s="11" customFormat="1"/>
    <row r="14779" s="11" customFormat="1"/>
    <row r="14780" s="11" customFormat="1"/>
    <row r="14781" s="11" customFormat="1"/>
    <row r="14782" s="11" customFormat="1"/>
    <row r="14783" s="11" customFormat="1"/>
    <row r="14784" s="11" customFormat="1"/>
    <row r="14785" s="11" customFormat="1"/>
    <row r="14786" s="11" customFormat="1"/>
    <row r="14787" s="11" customFormat="1"/>
    <row r="14788" s="11" customFormat="1"/>
    <row r="14789" s="11" customFormat="1"/>
    <row r="14790" s="11" customFormat="1"/>
    <row r="14791" s="11" customFormat="1"/>
    <row r="14792" s="11" customFormat="1"/>
    <row r="14793" s="11" customFormat="1"/>
    <row r="14794" s="11" customFormat="1"/>
    <row r="14795" s="11" customFormat="1"/>
    <row r="14796" s="11" customFormat="1"/>
    <row r="14797" s="11" customFormat="1"/>
    <row r="14798" s="11" customFormat="1"/>
    <row r="14799" s="11" customFormat="1"/>
    <row r="14800" s="11" customFormat="1"/>
    <row r="14801" s="11" customFormat="1"/>
    <row r="14802" s="11" customFormat="1"/>
    <row r="14803" s="11" customFormat="1"/>
    <row r="14804" s="11" customFormat="1"/>
    <row r="14805" s="11" customFormat="1"/>
    <row r="14806" s="11" customFormat="1"/>
    <row r="14807" s="11" customFormat="1"/>
    <row r="14808" s="11" customFormat="1"/>
    <row r="14809" s="11" customFormat="1"/>
    <row r="14810" s="11" customFormat="1"/>
    <row r="14811" s="11" customFormat="1"/>
    <row r="14812" s="11" customFormat="1"/>
    <row r="14813" s="11" customFormat="1"/>
    <row r="14814" s="11" customFormat="1"/>
    <row r="14815" s="11" customFormat="1"/>
    <row r="14816" s="11" customFormat="1"/>
    <row r="14817" s="11" customFormat="1"/>
    <row r="14818" s="11" customFormat="1"/>
    <row r="14819" s="11" customFormat="1"/>
    <row r="14820" s="11" customFormat="1"/>
    <row r="14821" s="11" customFormat="1"/>
    <row r="14822" s="11" customFormat="1"/>
    <row r="14823" s="11" customFormat="1"/>
    <row r="14824" s="11" customFormat="1"/>
    <row r="14825" s="11" customFormat="1"/>
    <row r="14826" s="11" customFormat="1"/>
    <row r="14827" s="11" customFormat="1"/>
    <row r="14828" s="11" customFormat="1"/>
    <row r="14829" s="11" customFormat="1"/>
    <row r="14830" s="11" customFormat="1"/>
    <row r="14831" s="11" customFormat="1"/>
    <row r="14832" s="11" customFormat="1"/>
    <row r="14833" s="11" customFormat="1"/>
    <row r="14834" s="11" customFormat="1"/>
    <row r="14835" s="11" customFormat="1"/>
    <row r="14836" s="11" customFormat="1"/>
    <row r="14837" s="11" customFormat="1"/>
    <row r="14838" s="11" customFormat="1"/>
    <row r="14839" s="11" customFormat="1"/>
    <row r="14840" s="11" customFormat="1"/>
    <row r="14841" s="11" customFormat="1"/>
    <row r="14842" s="11" customFormat="1"/>
    <row r="14843" s="11" customFormat="1"/>
    <row r="14844" s="11" customFormat="1"/>
    <row r="14845" s="11" customFormat="1"/>
    <row r="14846" s="11" customFormat="1"/>
    <row r="14847" s="11" customFormat="1"/>
    <row r="14848" s="11" customFormat="1"/>
    <row r="14849" s="11" customFormat="1"/>
    <row r="14850" s="11" customFormat="1"/>
    <row r="14851" s="11" customFormat="1"/>
    <row r="14852" s="11" customFormat="1"/>
    <row r="14853" s="11" customFormat="1"/>
    <row r="14854" s="11" customFormat="1"/>
    <row r="14855" s="11" customFormat="1"/>
    <row r="14856" s="11" customFormat="1"/>
    <row r="14857" s="11" customFormat="1"/>
    <row r="14858" s="11" customFormat="1"/>
    <row r="14859" s="11" customFormat="1"/>
    <row r="14860" s="11" customFormat="1"/>
    <row r="14861" s="11" customFormat="1"/>
    <row r="14862" s="11" customFormat="1"/>
    <row r="14863" s="11" customFormat="1"/>
    <row r="14864" s="11" customFormat="1"/>
    <row r="14865" s="11" customFormat="1"/>
    <row r="14866" s="11" customFormat="1"/>
    <row r="14867" s="11" customFormat="1"/>
    <row r="14868" s="11" customFormat="1"/>
    <row r="14869" s="11" customFormat="1"/>
    <row r="14870" s="11" customFormat="1"/>
    <row r="14871" s="11" customFormat="1"/>
    <row r="14872" s="11" customFormat="1"/>
    <row r="14873" s="11" customFormat="1"/>
    <row r="14874" s="11" customFormat="1"/>
    <row r="14875" s="11" customFormat="1"/>
    <row r="14876" s="11" customFormat="1"/>
    <row r="14877" s="11" customFormat="1"/>
    <row r="14878" s="11" customFormat="1"/>
    <row r="14879" s="11" customFormat="1"/>
    <row r="14880" s="11" customFormat="1"/>
    <row r="14881" s="11" customFormat="1"/>
    <row r="14882" s="11" customFormat="1"/>
    <row r="14883" s="11" customFormat="1"/>
    <row r="14884" s="11" customFormat="1"/>
    <row r="14885" s="11" customFormat="1"/>
    <row r="14886" s="11" customFormat="1"/>
    <row r="14887" s="11" customFormat="1"/>
    <row r="14888" s="11" customFormat="1"/>
    <row r="14889" s="11" customFormat="1"/>
    <row r="14890" s="11" customFormat="1"/>
    <row r="14891" s="11" customFormat="1"/>
    <row r="14892" s="11" customFormat="1"/>
    <row r="14893" s="11" customFormat="1"/>
    <row r="14894" s="11" customFormat="1"/>
    <row r="14895" s="11" customFormat="1"/>
    <row r="14896" s="11" customFormat="1"/>
    <row r="14897" s="11" customFormat="1"/>
    <row r="14898" s="11" customFormat="1"/>
    <row r="14899" s="11" customFormat="1"/>
    <row r="14900" s="11" customFormat="1"/>
    <row r="14901" s="11" customFormat="1"/>
    <row r="14902" s="11" customFormat="1"/>
    <row r="14903" s="11" customFormat="1"/>
    <row r="14904" s="11" customFormat="1"/>
    <row r="14905" s="11" customFormat="1"/>
    <row r="14906" s="11" customFormat="1"/>
    <row r="14907" s="11" customFormat="1"/>
    <row r="14908" s="11" customFormat="1"/>
    <row r="14909" s="11" customFormat="1"/>
    <row r="14910" s="11" customFormat="1"/>
    <row r="14911" s="11" customFormat="1"/>
    <row r="14912" s="11" customFormat="1"/>
    <row r="14913" s="11" customFormat="1"/>
    <row r="14914" s="11" customFormat="1"/>
    <row r="14915" s="11" customFormat="1"/>
    <row r="14916" s="11" customFormat="1"/>
    <row r="14917" s="11" customFormat="1"/>
    <row r="14918" s="11" customFormat="1"/>
    <row r="14919" s="11" customFormat="1"/>
    <row r="14920" s="11" customFormat="1"/>
    <row r="14921" s="11" customFormat="1"/>
    <row r="14922" s="11" customFormat="1"/>
    <row r="14923" s="11" customFormat="1"/>
    <row r="14924" s="11" customFormat="1"/>
    <row r="14925" s="11" customFormat="1"/>
    <row r="14926" s="11" customFormat="1"/>
    <row r="14927" s="11" customFormat="1"/>
    <row r="14928" s="11" customFormat="1"/>
    <row r="14929" s="11" customFormat="1"/>
    <row r="14930" s="11" customFormat="1"/>
    <row r="14931" s="11" customFormat="1"/>
    <row r="14932" s="11" customFormat="1"/>
    <row r="14933" s="11" customFormat="1"/>
    <row r="14934" s="11" customFormat="1"/>
    <row r="14935" s="11" customFormat="1"/>
    <row r="14936" s="11" customFormat="1"/>
    <row r="14937" s="11" customFormat="1"/>
    <row r="14938" s="11" customFormat="1"/>
    <row r="14939" s="11" customFormat="1"/>
    <row r="14940" s="11" customFormat="1"/>
    <row r="14941" s="11" customFormat="1"/>
    <row r="14942" s="11" customFormat="1"/>
    <row r="14943" s="11" customFormat="1"/>
    <row r="14944" s="11" customFormat="1"/>
    <row r="14945" s="11" customFormat="1"/>
    <row r="14946" s="11" customFormat="1"/>
    <row r="14947" s="11" customFormat="1"/>
    <row r="14948" s="11" customFormat="1"/>
    <row r="14949" s="11" customFormat="1"/>
    <row r="14950" s="11" customFormat="1"/>
    <row r="14951" s="11" customFormat="1"/>
    <row r="14952" s="11" customFormat="1"/>
    <row r="14953" s="11" customFormat="1"/>
    <row r="14954" s="11" customFormat="1"/>
    <row r="14955" s="11" customFormat="1"/>
    <row r="14956" s="11" customFormat="1"/>
    <row r="14957" s="11" customFormat="1"/>
    <row r="14958" s="11" customFormat="1"/>
    <row r="14959" s="11" customFormat="1"/>
    <row r="14960" s="11" customFormat="1"/>
    <row r="14961" s="11" customFormat="1"/>
    <row r="14962" s="11" customFormat="1"/>
    <row r="14963" s="11" customFormat="1"/>
    <row r="14964" s="11" customFormat="1"/>
    <row r="14965" s="11" customFormat="1"/>
    <row r="14966" s="11" customFormat="1"/>
    <row r="14967" s="11" customFormat="1"/>
    <row r="14968" s="11" customFormat="1"/>
    <row r="14969" s="11" customFormat="1"/>
    <row r="14970" s="11" customFormat="1"/>
    <row r="14971" s="11" customFormat="1"/>
    <row r="14972" s="11" customFormat="1"/>
    <row r="14973" s="11" customFormat="1"/>
    <row r="14974" s="11" customFormat="1"/>
    <row r="14975" s="11" customFormat="1"/>
    <row r="14976" s="11" customFormat="1"/>
    <row r="14977" s="11" customFormat="1"/>
    <row r="14978" s="11" customFormat="1"/>
    <row r="14979" s="11" customFormat="1"/>
    <row r="14980" s="11" customFormat="1"/>
    <row r="14981" s="11" customFormat="1"/>
    <row r="14982" s="11" customFormat="1"/>
    <row r="14983" s="11" customFormat="1"/>
    <row r="14984" s="11" customFormat="1"/>
    <row r="14985" s="11" customFormat="1"/>
    <row r="14986" s="11" customFormat="1"/>
    <row r="14987" s="11" customFormat="1"/>
    <row r="14988" s="11" customFormat="1"/>
    <row r="14989" s="11" customFormat="1"/>
    <row r="14990" s="11" customFormat="1"/>
    <row r="14991" s="11" customFormat="1"/>
    <row r="14992" s="11" customFormat="1"/>
    <row r="14993" s="11" customFormat="1"/>
    <row r="14994" s="11" customFormat="1"/>
    <row r="14995" s="11" customFormat="1"/>
    <row r="14996" s="11" customFormat="1"/>
    <row r="14997" s="11" customFormat="1"/>
    <row r="14998" s="11" customFormat="1"/>
    <row r="14999" s="11" customFormat="1"/>
    <row r="15000" s="11" customFormat="1"/>
    <row r="15001" s="11" customFormat="1"/>
    <row r="15002" s="11" customFormat="1"/>
    <row r="15003" s="11" customFormat="1"/>
    <row r="15004" s="11" customFormat="1"/>
    <row r="15005" s="11" customFormat="1"/>
    <row r="15006" s="11" customFormat="1"/>
    <row r="15007" s="11" customFormat="1"/>
    <row r="15008" s="11" customFormat="1"/>
    <row r="15009" s="11" customFormat="1"/>
    <row r="15010" s="11" customFormat="1"/>
    <row r="15011" s="11" customFormat="1"/>
    <row r="15012" s="11" customFormat="1"/>
    <row r="15013" s="11" customFormat="1"/>
    <row r="15014" s="11" customFormat="1"/>
    <row r="15015" s="11" customFormat="1"/>
    <row r="15016" s="11" customFormat="1"/>
    <row r="15017" s="11" customFormat="1"/>
    <row r="15018" s="11" customFormat="1"/>
    <row r="15019" s="11" customFormat="1"/>
    <row r="15020" s="11" customFormat="1"/>
    <row r="15021" s="11" customFormat="1"/>
    <row r="15022" s="11" customFormat="1"/>
    <row r="15023" s="11" customFormat="1"/>
    <row r="15024" s="11" customFormat="1"/>
    <row r="15025" s="11" customFormat="1"/>
    <row r="15026" s="11" customFormat="1"/>
    <row r="15027" s="11" customFormat="1"/>
    <row r="15028" s="11" customFormat="1"/>
    <row r="15029" s="11" customFormat="1"/>
    <row r="15030" s="11" customFormat="1"/>
    <row r="15031" s="11" customFormat="1"/>
    <row r="15032" s="11" customFormat="1"/>
    <row r="15033" s="11" customFormat="1"/>
    <row r="15034" s="11" customFormat="1"/>
    <row r="15035" s="11" customFormat="1"/>
    <row r="15036" s="11" customFormat="1"/>
    <row r="15037" s="11" customFormat="1"/>
    <row r="15038" s="11" customFormat="1"/>
    <row r="15039" s="11" customFormat="1"/>
    <row r="15040" s="11" customFormat="1"/>
    <row r="15041" s="11" customFormat="1"/>
    <row r="15042" s="11" customFormat="1"/>
    <row r="15043" s="11" customFormat="1"/>
    <row r="15044" s="11" customFormat="1"/>
    <row r="15045" s="11" customFormat="1"/>
    <row r="15046" s="11" customFormat="1"/>
    <row r="15047" s="11" customFormat="1"/>
    <row r="15048" s="11" customFormat="1"/>
    <row r="15049" s="11" customFormat="1"/>
    <row r="15050" s="11" customFormat="1"/>
    <row r="15051" s="11" customFormat="1"/>
    <row r="15052" s="11" customFormat="1"/>
    <row r="15053" s="11" customFormat="1"/>
    <row r="15054" s="11" customFormat="1"/>
    <row r="15055" s="11" customFormat="1"/>
    <row r="15056" s="11" customFormat="1"/>
    <row r="15057" s="11" customFormat="1"/>
    <row r="15058" s="11" customFormat="1"/>
    <row r="15059" s="11" customFormat="1"/>
    <row r="15060" s="11" customFormat="1"/>
    <row r="15061" s="11" customFormat="1"/>
    <row r="15062" s="11" customFormat="1"/>
    <row r="15063" s="11" customFormat="1"/>
    <row r="15064" s="11" customFormat="1"/>
    <row r="15065" s="11" customFormat="1"/>
    <row r="15066" s="11" customFormat="1"/>
    <row r="15067" s="11" customFormat="1"/>
    <row r="15068" s="11" customFormat="1"/>
    <row r="15069" s="11" customFormat="1"/>
    <row r="15070" s="11" customFormat="1"/>
    <row r="15071" s="11" customFormat="1"/>
    <row r="15072" s="11" customFormat="1"/>
    <row r="15073" s="11" customFormat="1"/>
    <row r="15074" s="11" customFormat="1"/>
    <row r="15075" s="11" customFormat="1"/>
    <row r="15076" s="11" customFormat="1"/>
    <row r="15077" s="11" customFormat="1"/>
    <row r="15078" s="11" customFormat="1"/>
    <row r="15079" s="11" customFormat="1"/>
    <row r="15080" s="11" customFormat="1"/>
    <row r="15081" s="11" customFormat="1"/>
    <row r="15082" s="11" customFormat="1"/>
    <row r="15083" s="11" customFormat="1"/>
    <row r="15084" s="11" customFormat="1"/>
    <row r="15085" s="11" customFormat="1"/>
    <row r="15086" s="11" customFormat="1"/>
    <row r="15087" s="11" customFormat="1"/>
    <row r="15088" s="11" customFormat="1"/>
    <row r="15089" s="11" customFormat="1"/>
    <row r="15090" s="11" customFormat="1"/>
    <row r="15091" s="11" customFormat="1"/>
    <row r="15092" s="11" customFormat="1"/>
    <row r="15093" s="11" customFormat="1"/>
    <row r="15094" s="11" customFormat="1"/>
    <row r="15095" s="11" customFormat="1"/>
    <row r="15096" s="11" customFormat="1"/>
    <row r="15097" s="11" customFormat="1"/>
    <row r="15098" s="11" customFormat="1"/>
    <row r="15099" s="11" customFormat="1"/>
    <row r="15100" s="11" customFormat="1"/>
    <row r="15101" s="11" customFormat="1"/>
    <row r="15102" s="11" customFormat="1"/>
    <row r="15103" s="11" customFormat="1"/>
    <row r="15104" s="11" customFormat="1"/>
    <row r="15105" s="11" customFormat="1"/>
    <row r="15106" s="11" customFormat="1"/>
    <row r="15107" s="11" customFormat="1"/>
    <row r="15108" s="11" customFormat="1"/>
    <row r="15109" s="11" customFormat="1"/>
    <row r="15110" s="11" customFormat="1"/>
    <row r="15111" s="11" customFormat="1"/>
    <row r="15112" s="11" customFormat="1"/>
    <row r="15113" s="11" customFormat="1"/>
    <row r="15114" s="11" customFormat="1"/>
    <row r="15115" s="11" customFormat="1"/>
    <row r="15116" s="11" customFormat="1"/>
    <row r="15117" s="11" customFormat="1"/>
    <row r="15118" s="11" customFormat="1"/>
    <row r="15119" s="11" customFormat="1"/>
    <row r="15120" s="11" customFormat="1"/>
    <row r="15121" s="11" customFormat="1"/>
    <row r="15122" s="11" customFormat="1"/>
    <row r="15123" s="11" customFormat="1"/>
    <row r="15124" s="11" customFormat="1"/>
    <row r="15125" s="11" customFormat="1"/>
    <row r="15126" s="11" customFormat="1"/>
    <row r="15127" s="11" customFormat="1"/>
    <row r="15128" s="11" customFormat="1"/>
    <row r="15129" s="11" customFormat="1"/>
    <row r="15130" s="11" customFormat="1"/>
    <row r="15131" s="11" customFormat="1"/>
    <row r="15132" s="11" customFormat="1"/>
    <row r="15133" s="11" customFormat="1"/>
    <row r="15134" s="11" customFormat="1"/>
    <row r="15135" s="11" customFormat="1"/>
    <row r="15136" s="11" customFormat="1"/>
    <row r="15137" s="11" customFormat="1"/>
    <row r="15138" s="11" customFormat="1"/>
    <row r="15139" s="11" customFormat="1"/>
    <row r="15140" s="11" customFormat="1"/>
    <row r="15141" s="11" customFormat="1"/>
    <row r="15142" s="11" customFormat="1"/>
    <row r="15143" s="11" customFormat="1"/>
    <row r="15144" s="11" customFormat="1"/>
    <row r="15145" s="11" customFormat="1"/>
    <row r="15146" s="11" customFormat="1"/>
    <row r="15147" s="11" customFormat="1"/>
    <row r="15148" s="11" customFormat="1"/>
    <row r="15149" s="11" customFormat="1"/>
    <row r="15150" s="11" customFormat="1"/>
    <row r="15151" s="11" customFormat="1"/>
    <row r="15152" s="11" customFormat="1"/>
    <row r="15153" s="11" customFormat="1"/>
    <row r="15154" s="11" customFormat="1"/>
    <row r="15155" s="11" customFormat="1"/>
    <row r="15156" s="11" customFormat="1"/>
    <row r="15157" s="11" customFormat="1"/>
    <row r="15158" s="11" customFormat="1"/>
    <row r="15159" s="11" customFormat="1"/>
    <row r="15160" s="11" customFormat="1"/>
    <row r="15161" s="11" customFormat="1"/>
    <row r="15162" s="11" customFormat="1"/>
    <row r="15163" s="11" customFormat="1"/>
    <row r="15164" s="11" customFormat="1"/>
    <row r="15165" s="11" customFormat="1"/>
    <row r="15166" s="11" customFormat="1"/>
    <row r="15167" s="11" customFormat="1"/>
    <row r="15168" s="11" customFormat="1"/>
    <row r="15169" s="11" customFormat="1"/>
    <row r="15170" s="11" customFormat="1"/>
    <row r="15171" s="11" customFormat="1"/>
    <row r="15172" s="11" customFormat="1"/>
    <row r="15173" s="11" customFormat="1"/>
    <row r="15174" s="11" customFormat="1"/>
    <row r="15175" s="11" customFormat="1"/>
    <row r="15176" s="11" customFormat="1"/>
    <row r="15177" s="11" customFormat="1"/>
    <row r="15178" s="11" customFormat="1"/>
    <row r="15179" s="11" customFormat="1"/>
    <row r="15180" s="11" customFormat="1"/>
    <row r="15181" s="11" customFormat="1"/>
    <row r="15182" s="11" customFormat="1"/>
    <row r="15183" s="11" customFormat="1"/>
    <row r="15184" s="11" customFormat="1"/>
    <row r="15185" s="11" customFormat="1"/>
    <row r="15186" s="11" customFormat="1"/>
    <row r="15187" s="11" customFormat="1"/>
    <row r="15188" s="11" customFormat="1"/>
    <row r="15189" s="11" customFormat="1"/>
    <row r="15190" s="11" customFormat="1"/>
    <row r="15191" s="11" customFormat="1"/>
    <row r="15192" s="11" customFormat="1"/>
    <row r="15193" s="11" customFormat="1"/>
    <row r="15194" s="11" customFormat="1"/>
    <row r="15195" s="11" customFormat="1"/>
    <row r="15196" s="11" customFormat="1"/>
    <row r="15197" s="11" customFormat="1"/>
    <row r="15198" s="11" customFormat="1"/>
    <row r="15199" s="11" customFormat="1"/>
    <row r="15200" s="11" customFormat="1"/>
    <row r="15201" s="11" customFormat="1"/>
    <row r="15202" s="11" customFormat="1"/>
    <row r="15203" s="11" customFormat="1"/>
    <row r="15204" s="11" customFormat="1"/>
    <row r="15205" s="11" customFormat="1"/>
    <row r="15206" s="11" customFormat="1"/>
    <row r="15207" s="11" customFormat="1"/>
    <row r="15208" s="11" customFormat="1"/>
    <row r="15209" s="11" customFormat="1"/>
    <row r="15210" s="11" customFormat="1"/>
    <row r="15211" s="11" customFormat="1"/>
    <row r="15212" s="11" customFormat="1"/>
    <row r="15213" s="11" customFormat="1"/>
    <row r="15214" s="11" customFormat="1"/>
    <row r="15215" s="11" customFormat="1"/>
    <row r="15216" s="11" customFormat="1"/>
    <row r="15217" s="11" customFormat="1"/>
    <row r="15218" s="11" customFormat="1"/>
    <row r="15219" s="11" customFormat="1"/>
    <row r="15220" s="11" customFormat="1"/>
    <row r="15221" s="11" customFormat="1"/>
    <row r="15222" s="11" customFormat="1"/>
    <row r="15223" s="11" customFormat="1"/>
    <row r="15224" s="11" customFormat="1"/>
    <row r="15225" s="11" customFormat="1"/>
    <row r="15226" s="11" customFormat="1"/>
    <row r="15227" s="11" customFormat="1"/>
    <row r="15228" s="11" customFormat="1"/>
    <row r="15229" s="11" customFormat="1"/>
    <row r="15230" s="11" customFormat="1"/>
    <row r="15231" s="11" customFormat="1"/>
    <row r="15232" s="11" customFormat="1"/>
    <row r="15233" s="11" customFormat="1"/>
    <row r="15234" s="11" customFormat="1"/>
    <row r="15235" s="11" customFormat="1"/>
    <row r="15236" s="11" customFormat="1"/>
    <row r="15237" s="11" customFormat="1"/>
    <row r="15238" s="11" customFormat="1"/>
    <row r="15239" s="11" customFormat="1"/>
    <row r="15240" s="11" customFormat="1"/>
    <row r="15241" s="11" customFormat="1"/>
    <row r="15242" s="11" customFormat="1"/>
    <row r="15243" s="11" customFormat="1"/>
    <row r="15244" s="11" customFormat="1"/>
    <row r="15245" s="11" customFormat="1"/>
    <row r="15246" s="11" customFormat="1"/>
    <row r="15247" s="11" customFormat="1"/>
    <row r="15248" s="11" customFormat="1"/>
    <row r="15249" s="11" customFormat="1"/>
    <row r="15250" s="11" customFormat="1"/>
    <row r="15251" s="11" customFormat="1"/>
    <row r="15252" s="11" customFormat="1"/>
    <row r="15253" s="11" customFormat="1"/>
    <row r="15254" s="11" customFormat="1"/>
    <row r="15255" s="11" customFormat="1"/>
    <row r="15256" s="11" customFormat="1"/>
    <row r="15257" s="11" customFormat="1"/>
    <row r="15258" s="11" customFormat="1"/>
    <row r="15259" s="11" customFormat="1"/>
    <row r="15260" s="11" customFormat="1"/>
    <row r="15261" s="11" customFormat="1"/>
    <row r="15262" s="11" customFormat="1"/>
    <row r="15263" s="11" customFormat="1"/>
    <row r="15264" s="11" customFormat="1"/>
    <row r="15265" s="11" customFormat="1"/>
    <row r="15266" s="11" customFormat="1"/>
    <row r="15267" s="11" customFormat="1"/>
    <row r="15268" s="11" customFormat="1"/>
    <row r="15269" s="11" customFormat="1"/>
    <row r="15270" s="11" customFormat="1"/>
    <row r="15271" s="11" customFormat="1"/>
    <row r="15272" s="11" customFormat="1"/>
    <row r="15273" s="11" customFormat="1"/>
    <row r="15274" s="11" customFormat="1"/>
    <row r="15275" s="11" customFormat="1"/>
    <row r="15276" s="11" customFormat="1"/>
    <row r="15277" s="11" customFormat="1"/>
    <row r="15278" s="11" customFormat="1"/>
    <row r="15279" s="11" customFormat="1"/>
    <row r="15280" s="11" customFormat="1"/>
    <row r="15281" s="11" customFormat="1"/>
    <row r="15282" s="11" customFormat="1"/>
    <row r="15283" s="11" customFormat="1"/>
    <row r="15284" s="11" customFormat="1"/>
    <row r="15285" s="11" customFormat="1"/>
    <row r="15286" s="11" customFormat="1"/>
    <row r="15287" s="11" customFormat="1"/>
    <row r="15288" s="11" customFormat="1"/>
    <row r="15289" s="11" customFormat="1"/>
    <row r="15290" s="11" customFormat="1"/>
    <row r="15291" s="11" customFormat="1"/>
    <row r="15292" s="11" customFormat="1"/>
    <row r="15293" s="11" customFormat="1"/>
    <row r="15294" s="11" customFormat="1"/>
    <row r="15295" s="11" customFormat="1"/>
    <row r="15296" s="11" customFormat="1"/>
    <row r="15297" s="11" customFormat="1"/>
    <row r="15298" s="11" customFormat="1"/>
    <row r="15299" s="11" customFormat="1"/>
    <row r="15300" s="11" customFormat="1"/>
    <row r="15301" s="11" customFormat="1"/>
    <row r="15302" s="11" customFormat="1"/>
    <row r="15303" s="11" customFormat="1"/>
    <row r="15304" s="11" customFormat="1"/>
    <row r="15305" s="11" customFormat="1"/>
    <row r="15306" s="11" customFormat="1"/>
    <row r="15307" s="11" customFormat="1"/>
    <row r="15308" s="11" customFormat="1"/>
    <row r="15309" s="11" customFormat="1"/>
    <row r="15310" s="11" customFormat="1"/>
    <row r="15311" s="11" customFormat="1"/>
    <row r="15312" s="11" customFormat="1"/>
    <row r="15313" s="11" customFormat="1"/>
    <row r="15314" s="11" customFormat="1"/>
    <row r="15315" s="11" customFormat="1"/>
    <row r="15316" s="11" customFormat="1"/>
    <row r="15317" s="11" customFormat="1"/>
    <row r="15318" s="11" customFormat="1"/>
    <row r="15319" s="11" customFormat="1"/>
    <row r="15320" s="11" customFormat="1"/>
    <row r="15321" s="11" customFormat="1"/>
    <row r="15322" s="11" customFormat="1"/>
    <row r="15323" s="11" customFormat="1"/>
    <row r="15324" s="11" customFormat="1"/>
    <row r="15325" s="11" customFormat="1"/>
    <row r="15326" s="11" customFormat="1"/>
    <row r="15327" s="11" customFormat="1"/>
    <row r="15328" s="11" customFormat="1"/>
    <row r="15329" s="11" customFormat="1"/>
    <row r="15330" s="11" customFormat="1"/>
    <row r="15331" s="11" customFormat="1"/>
    <row r="15332" s="11" customFormat="1"/>
    <row r="15333" s="11" customFormat="1"/>
    <row r="15334" s="11" customFormat="1"/>
    <row r="15335" s="11" customFormat="1"/>
    <row r="15336" s="11" customFormat="1"/>
    <row r="15337" s="11" customFormat="1"/>
    <row r="15338" s="11" customFormat="1"/>
    <row r="15339" s="11" customFormat="1"/>
    <row r="15340" s="11" customFormat="1"/>
    <row r="15341" s="11" customFormat="1"/>
    <row r="15342" s="11" customFormat="1"/>
    <row r="15343" s="11" customFormat="1"/>
    <row r="15344" s="11" customFormat="1"/>
    <row r="15345" s="11" customFormat="1"/>
    <row r="15346" s="11" customFormat="1"/>
    <row r="15347" s="11" customFormat="1"/>
    <row r="15348" s="11" customFormat="1"/>
    <row r="15349" s="11" customFormat="1"/>
    <row r="15350" s="11" customFormat="1"/>
    <row r="15351" s="11" customFormat="1"/>
    <row r="15352" s="11" customFormat="1"/>
    <row r="15353" s="11" customFormat="1"/>
    <row r="15354" s="11" customFormat="1"/>
    <row r="15355" s="11" customFormat="1"/>
    <row r="15356" s="11" customFormat="1"/>
    <row r="15357" s="11" customFormat="1"/>
    <row r="15358" s="11" customFormat="1"/>
    <row r="15359" s="11" customFormat="1"/>
    <row r="15360" s="11" customFormat="1"/>
    <row r="15361" s="11" customFormat="1"/>
    <row r="15362" s="11" customFormat="1"/>
    <row r="15363" s="11" customFormat="1"/>
    <row r="15364" s="11" customFormat="1"/>
    <row r="15365" s="11" customFormat="1"/>
    <row r="15366" s="11" customFormat="1"/>
    <row r="15367" s="11" customFormat="1"/>
    <row r="15368" s="11" customFormat="1"/>
    <row r="15369" s="11" customFormat="1"/>
    <row r="15370" s="11" customFormat="1"/>
    <row r="15371" s="11" customFormat="1"/>
    <row r="15372" s="11" customFormat="1"/>
    <row r="15373" s="11" customFormat="1"/>
    <row r="15374" s="11" customFormat="1"/>
    <row r="15375" s="11" customFormat="1"/>
    <row r="15376" s="11" customFormat="1"/>
    <row r="15377" s="11" customFormat="1"/>
    <row r="15378" s="11" customFormat="1"/>
    <row r="15379" s="11" customFormat="1"/>
    <row r="15380" s="11" customFormat="1"/>
    <row r="15381" s="11" customFormat="1"/>
    <row r="15382" s="11" customFormat="1"/>
    <row r="15383" s="11" customFormat="1"/>
    <row r="15384" s="11" customFormat="1"/>
    <row r="15385" s="11" customFormat="1"/>
    <row r="15386" s="11" customFormat="1"/>
    <row r="15387" s="11" customFormat="1"/>
    <row r="15388" s="11" customFormat="1"/>
    <row r="15389" s="11" customFormat="1"/>
    <row r="15390" s="11" customFormat="1"/>
    <row r="15391" s="11" customFormat="1"/>
    <row r="15392" s="11" customFormat="1"/>
    <row r="15393" s="11" customFormat="1"/>
    <row r="15394" s="11" customFormat="1"/>
    <row r="15395" s="11" customFormat="1"/>
    <row r="15396" s="11" customFormat="1"/>
    <row r="15397" s="11" customFormat="1"/>
    <row r="15398" s="11" customFormat="1"/>
    <row r="15399" s="11" customFormat="1"/>
    <row r="15400" s="11" customFormat="1"/>
    <row r="15401" s="11" customFormat="1"/>
    <row r="15402" s="11" customFormat="1"/>
    <row r="15403" s="11" customFormat="1"/>
    <row r="15404" s="11" customFormat="1"/>
    <row r="15405" s="11" customFormat="1"/>
    <row r="15406" s="11" customFormat="1"/>
    <row r="15407" s="11" customFormat="1"/>
    <row r="15408" s="11" customFormat="1"/>
    <row r="15409" s="11" customFormat="1"/>
    <row r="15410" s="11" customFormat="1"/>
    <row r="15411" s="11" customFormat="1"/>
    <row r="15412" s="11" customFormat="1"/>
    <row r="15413" s="11" customFormat="1"/>
    <row r="15414" s="11" customFormat="1"/>
    <row r="15415" s="11" customFormat="1"/>
    <row r="15416" s="11" customFormat="1"/>
    <row r="15417" s="11" customFormat="1"/>
    <row r="15418" s="11" customFormat="1"/>
    <row r="15419" s="11" customFormat="1"/>
    <row r="15420" s="11" customFormat="1"/>
    <row r="15421" s="11" customFormat="1"/>
    <row r="15422" s="11" customFormat="1"/>
    <row r="15423" s="11" customFormat="1"/>
    <row r="15424" s="11" customFormat="1"/>
    <row r="15425" s="11" customFormat="1"/>
    <row r="15426" s="11" customFormat="1"/>
    <row r="15427" s="11" customFormat="1"/>
    <row r="15428" s="11" customFormat="1"/>
    <row r="15429" s="11" customFormat="1"/>
    <row r="15430" s="11" customFormat="1"/>
    <row r="15431" s="11" customFormat="1"/>
    <row r="15432" s="11" customFormat="1"/>
    <row r="15433" s="11" customFormat="1"/>
    <row r="15434" s="11" customFormat="1"/>
    <row r="15435" s="11" customFormat="1"/>
    <row r="15436" s="11" customFormat="1"/>
    <row r="15437" s="11" customFormat="1"/>
    <row r="15438" s="11" customFormat="1"/>
    <row r="15439" s="11" customFormat="1"/>
    <row r="15440" s="11" customFormat="1"/>
    <row r="15441" s="11" customFormat="1"/>
    <row r="15442" s="11" customFormat="1"/>
    <row r="15443" s="11" customFormat="1"/>
    <row r="15444" s="11" customFormat="1"/>
    <row r="15445" s="11" customFormat="1"/>
    <row r="15446" s="11" customFormat="1"/>
    <row r="15447" s="11" customFormat="1"/>
    <row r="15448" s="11" customFormat="1"/>
    <row r="15449" s="11" customFormat="1"/>
    <row r="15450" s="11" customFormat="1"/>
    <row r="15451" s="11" customFormat="1"/>
    <row r="15452" s="11" customFormat="1"/>
    <row r="15453" s="11" customFormat="1"/>
    <row r="15454" s="11" customFormat="1"/>
    <row r="15455" s="11" customFormat="1"/>
    <row r="15456" s="11" customFormat="1"/>
    <row r="15457" s="11" customFormat="1"/>
    <row r="15458" s="11" customFormat="1"/>
    <row r="15459" s="11" customFormat="1"/>
    <row r="15460" s="11" customFormat="1"/>
    <row r="15461" s="11" customFormat="1"/>
    <row r="15462" s="11" customFormat="1"/>
    <row r="15463" s="11" customFormat="1"/>
    <row r="15464" s="11" customFormat="1"/>
    <row r="15465" s="11" customFormat="1"/>
    <row r="15466" s="11" customFormat="1"/>
    <row r="15467" s="11" customFormat="1"/>
    <row r="15468" s="11" customFormat="1"/>
    <row r="15469" s="11" customFormat="1"/>
    <row r="15470" s="11" customFormat="1"/>
    <row r="15471" s="11" customFormat="1"/>
    <row r="15472" s="11" customFormat="1"/>
    <row r="15473" s="11" customFormat="1"/>
    <row r="15474" s="11" customFormat="1"/>
    <row r="15475" s="11" customFormat="1"/>
    <row r="15476" s="11" customFormat="1"/>
    <row r="15477" s="11" customFormat="1"/>
    <row r="15478" s="11" customFormat="1"/>
    <row r="15479" s="11" customFormat="1"/>
    <row r="15480" s="11" customFormat="1"/>
    <row r="15481" s="11" customFormat="1"/>
    <row r="15482" s="11" customFormat="1"/>
    <row r="15483" s="11" customFormat="1"/>
    <row r="15484" s="11" customFormat="1"/>
    <row r="15485" s="11" customFormat="1"/>
    <row r="15486" s="11" customFormat="1"/>
    <row r="15487" s="11" customFormat="1"/>
    <row r="15488" s="11" customFormat="1"/>
    <row r="15489" s="11" customFormat="1"/>
    <row r="15490" s="11" customFormat="1"/>
    <row r="15491" s="11" customFormat="1"/>
    <row r="15492" s="11" customFormat="1"/>
    <row r="15493" s="11" customFormat="1"/>
    <row r="15494" s="11" customFormat="1"/>
    <row r="15495" s="11" customFormat="1"/>
    <row r="15496" s="11" customFormat="1"/>
    <row r="15497" s="11" customFormat="1"/>
    <row r="15498" s="11" customFormat="1"/>
    <row r="15499" s="11" customFormat="1"/>
    <row r="15500" s="11" customFormat="1"/>
    <row r="15501" s="11" customFormat="1"/>
    <row r="15502" s="11" customFormat="1"/>
    <row r="15503" s="11" customFormat="1"/>
    <row r="15504" s="11" customFormat="1"/>
    <row r="15505" s="11" customFormat="1"/>
    <row r="15506" s="11" customFormat="1"/>
    <row r="15507" s="11" customFormat="1"/>
    <row r="15508" s="11" customFormat="1"/>
    <row r="15509" s="11" customFormat="1"/>
    <row r="15510" s="11" customFormat="1"/>
    <row r="15511" s="11" customFormat="1"/>
    <row r="15512" s="11" customFormat="1"/>
    <row r="15513" s="11" customFormat="1"/>
    <row r="15514" s="11" customFormat="1"/>
    <row r="15515" s="11" customFormat="1"/>
    <row r="15516" s="11" customFormat="1"/>
    <row r="15517" s="11" customFormat="1"/>
    <row r="15518" s="11" customFormat="1"/>
    <row r="15519" s="11" customFormat="1"/>
    <row r="15520" s="11" customFormat="1"/>
    <row r="15521" s="11" customFormat="1"/>
    <row r="15522" s="11" customFormat="1"/>
    <row r="15523" s="11" customFormat="1"/>
    <row r="15524" s="11" customFormat="1"/>
    <row r="15525" s="11" customFormat="1"/>
    <row r="15526" s="11" customFormat="1"/>
    <row r="15527" s="11" customFormat="1"/>
    <row r="15528" s="11" customFormat="1"/>
    <row r="15529" s="11" customFormat="1"/>
    <row r="15530" s="11" customFormat="1"/>
    <row r="15531" s="11" customFormat="1"/>
    <row r="15532" s="11" customFormat="1"/>
    <row r="15533" s="11" customFormat="1"/>
    <row r="15534" s="11" customFormat="1"/>
    <row r="15535" s="11" customFormat="1"/>
    <row r="15536" s="11" customFormat="1"/>
    <row r="15537" s="11" customFormat="1"/>
    <row r="15538" s="11" customFormat="1"/>
    <row r="15539" s="11" customFormat="1"/>
    <row r="15540" s="11" customFormat="1"/>
    <row r="15541" s="11" customFormat="1"/>
    <row r="15542" s="11" customFormat="1"/>
    <row r="15543" s="11" customFormat="1"/>
    <row r="15544" s="11" customFormat="1"/>
    <row r="15545" s="11" customFormat="1"/>
    <row r="15546" s="11" customFormat="1"/>
    <row r="15547" s="11" customFormat="1"/>
    <row r="15548" s="11" customFormat="1"/>
    <row r="15549" s="11" customFormat="1"/>
    <row r="15550" s="11" customFormat="1"/>
    <row r="15551" s="11" customFormat="1"/>
    <row r="15552" s="11" customFormat="1"/>
    <row r="15553" s="11" customFormat="1"/>
    <row r="15554" s="11" customFormat="1"/>
    <row r="15555" s="11" customFormat="1"/>
    <row r="15556" s="11" customFormat="1"/>
    <row r="15557" s="11" customFormat="1"/>
    <row r="15558" s="11" customFormat="1"/>
    <row r="15559" s="11" customFormat="1"/>
    <row r="15560" s="11" customFormat="1"/>
    <row r="15561" s="11" customFormat="1"/>
    <row r="15562" s="11" customFormat="1"/>
    <row r="15563" s="11" customFormat="1"/>
    <row r="15564" s="11" customFormat="1"/>
    <row r="15565" s="11" customFormat="1"/>
    <row r="15566" s="11" customFormat="1"/>
    <row r="15567" s="11" customFormat="1"/>
    <row r="15568" s="11" customFormat="1"/>
    <row r="15569" s="11" customFormat="1"/>
    <row r="15570" s="11" customFormat="1"/>
    <row r="15571" s="11" customFormat="1"/>
    <row r="15572" s="11" customFormat="1"/>
    <row r="15573" s="11" customFormat="1"/>
    <row r="15574" s="11" customFormat="1"/>
    <row r="15575" s="11" customFormat="1"/>
    <row r="15576" s="11" customFormat="1"/>
    <row r="15577" s="11" customFormat="1"/>
    <row r="15578" s="11" customFormat="1"/>
    <row r="15579" s="11" customFormat="1"/>
    <row r="15580" s="11" customFormat="1"/>
    <row r="15581" s="11" customFormat="1"/>
    <row r="15582" s="11" customFormat="1"/>
    <row r="15583" s="11" customFormat="1"/>
    <row r="15584" s="11" customFormat="1"/>
    <row r="15585" s="11" customFormat="1"/>
    <row r="15586" s="11" customFormat="1"/>
    <row r="15587" s="11" customFormat="1"/>
    <row r="15588" s="11" customFormat="1"/>
    <row r="15589" s="11" customFormat="1"/>
    <row r="15590" s="11" customFormat="1"/>
    <row r="15591" s="11" customFormat="1"/>
    <row r="15592" s="11" customFormat="1"/>
    <row r="15593" s="11" customFormat="1"/>
    <row r="15594" s="11" customFormat="1"/>
    <row r="15595" s="11" customFormat="1"/>
    <row r="15596" s="11" customFormat="1"/>
    <row r="15597" s="11" customFormat="1"/>
    <row r="15598" s="11" customFormat="1"/>
    <row r="15599" s="11" customFormat="1"/>
    <row r="15600" s="11" customFormat="1"/>
    <row r="15601" s="11" customFormat="1"/>
    <row r="15602" s="11" customFormat="1"/>
    <row r="15603" s="11" customFormat="1"/>
    <row r="15604" s="11" customFormat="1"/>
    <row r="15605" s="11" customFormat="1"/>
    <row r="15606" s="11" customFormat="1"/>
    <row r="15607" s="11" customFormat="1"/>
    <row r="15608" s="11" customFormat="1"/>
    <row r="15609" s="11" customFormat="1"/>
    <row r="15610" s="11" customFormat="1"/>
    <row r="15611" s="11" customFormat="1"/>
    <row r="15612" s="11" customFormat="1"/>
    <row r="15613" s="11" customFormat="1"/>
    <row r="15614" s="11" customFormat="1"/>
    <row r="15615" s="11" customFormat="1"/>
    <row r="15616" s="11" customFormat="1"/>
    <row r="15617" s="11" customFormat="1"/>
    <row r="15618" s="11" customFormat="1"/>
    <row r="15619" s="11" customFormat="1"/>
    <row r="15620" s="11" customFormat="1"/>
    <row r="15621" s="11" customFormat="1"/>
    <row r="15622" s="11" customFormat="1"/>
    <row r="15623" s="11" customFormat="1"/>
    <row r="15624" s="11" customFormat="1"/>
    <row r="15625" s="11" customFormat="1"/>
    <row r="15626" s="11" customFormat="1"/>
    <row r="15627" s="11" customFormat="1"/>
    <row r="15628" s="11" customFormat="1"/>
    <row r="15629" s="11" customFormat="1"/>
    <row r="15630" s="11" customFormat="1"/>
    <row r="15631" s="11" customFormat="1"/>
    <row r="15632" s="11" customFormat="1"/>
    <row r="15633" s="11" customFormat="1"/>
    <row r="15634" s="11" customFormat="1"/>
    <row r="15635" s="11" customFormat="1"/>
    <row r="15636" s="11" customFormat="1"/>
    <row r="15637" s="11" customFormat="1"/>
    <row r="15638" s="11" customFormat="1"/>
    <row r="15639" s="11" customFormat="1"/>
    <row r="15640" s="11" customFormat="1"/>
    <row r="15641" s="11" customFormat="1"/>
    <row r="15642" s="11" customFormat="1"/>
    <row r="15643" s="11" customFormat="1"/>
    <row r="15644" s="11" customFormat="1"/>
    <row r="15645" s="11" customFormat="1"/>
    <row r="15646" s="11" customFormat="1"/>
    <row r="15647" s="11" customFormat="1"/>
    <row r="15648" s="11" customFormat="1"/>
    <row r="15649" s="11" customFormat="1"/>
    <row r="15650" s="11" customFormat="1"/>
    <row r="15651" s="11" customFormat="1"/>
    <row r="15652" s="11" customFormat="1"/>
    <row r="15653" s="11" customFormat="1"/>
    <row r="15654" s="11" customFormat="1"/>
    <row r="15655" s="11" customFormat="1"/>
    <row r="15656" s="11" customFormat="1"/>
    <row r="15657" s="11" customFormat="1"/>
    <row r="15658" s="11" customFormat="1"/>
    <row r="15659" s="11" customFormat="1"/>
    <row r="15660" s="11" customFormat="1"/>
    <row r="15661" s="11" customFormat="1"/>
    <row r="15662" s="11" customFormat="1"/>
    <row r="15663" s="11" customFormat="1"/>
    <row r="15664" s="11" customFormat="1"/>
    <row r="15665" s="11" customFormat="1"/>
    <row r="15666" s="11" customFormat="1"/>
    <row r="15667" s="11" customFormat="1"/>
    <row r="15668" s="11" customFormat="1"/>
    <row r="15669" s="11" customFormat="1"/>
    <row r="15670" s="11" customFormat="1"/>
    <row r="15671" s="11" customFormat="1"/>
    <row r="15672" s="11" customFormat="1"/>
    <row r="15673" s="11" customFormat="1"/>
    <row r="15674" s="11" customFormat="1"/>
    <row r="15675" s="11" customFormat="1"/>
    <row r="15676" s="11" customFormat="1"/>
    <row r="15677" s="11" customFormat="1"/>
    <row r="15678" s="11" customFormat="1"/>
    <row r="15679" s="11" customFormat="1"/>
    <row r="15680" s="11" customFormat="1"/>
    <row r="15681" s="11" customFormat="1"/>
    <row r="15682" s="11" customFormat="1"/>
    <row r="15683" s="11" customFormat="1"/>
    <row r="15684" s="11" customFormat="1"/>
    <row r="15685" s="11" customFormat="1"/>
    <row r="15686" s="11" customFormat="1"/>
    <row r="15687" s="11" customFormat="1"/>
    <row r="15688" s="11" customFormat="1"/>
    <row r="15689" s="11" customFormat="1"/>
    <row r="15690" s="11" customFormat="1"/>
    <row r="15691" s="11" customFormat="1"/>
    <row r="15692" s="11" customFormat="1"/>
    <row r="15693" s="11" customFormat="1"/>
    <row r="15694" s="11" customFormat="1"/>
    <row r="15695" s="11" customFormat="1"/>
    <row r="15696" s="11" customFormat="1"/>
    <row r="15697" s="11" customFormat="1"/>
    <row r="15698" s="11" customFormat="1"/>
    <row r="15699" s="11" customFormat="1"/>
    <row r="15700" s="11" customFormat="1"/>
    <row r="15701" s="11" customFormat="1"/>
    <row r="15702" s="11" customFormat="1"/>
    <row r="15703" s="11" customFormat="1"/>
    <row r="15704" s="11" customFormat="1"/>
    <row r="15705" s="11" customFormat="1"/>
    <row r="15706" s="11" customFormat="1"/>
    <row r="15707" s="11" customFormat="1"/>
    <row r="15708" s="11" customFormat="1"/>
    <row r="15709" s="11" customFormat="1"/>
    <row r="15710" s="11" customFormat="1"/>
    <row r="15711" s="11" customFormat="1"/>
    <row r="15712" s="11" customFormat="1"/>
    <row r="15713" s="11" customFormat="1"/>
    <row r="15714" s="11" customFormat="1"/>
    <row r="15715" s="11" customFormat="1"/>
    <row r="15716" s="11" customFormat="1"/>
    <row r="15717" s="11" customFormat="1"/>
    <row r="15718" s="11" customFormat="1"/>
    <row r="15719" s="11" customFormat="1"/>
    <row r="15720" s="11" customFormat="1"/>
    <row r="15721" s="11" customFormat="1"/>
    <row r="15722" s="11" customFormat="1"/>
    <row r="15723" s="11" customFormat="1"/>
    <row r="15724" s="11" customFormat="1"/>
    <row r="15725" s="11" customFormat="1"/>
    <row r="15726" s="11" customFormat="1"/>
    <row r="15727" s="11" customFormat="1"/>
    <row r="15728" s="11" customFormat="1"/>
    <row r="15729" s="11" customFormat="1"/>
    <row r="15730" s="11" customFormat="1"/>
    <row r="15731" s="11" customFormat="1"/>
    <row r="15732" s="11" customFormat="1"/>
    <row r="15733" s="11" customFormat="1"/>
    <row r="15734" s="11" customFormat="1"/>
    <row r="15735" s="11" customFormat="1"/>
    <row r="15736" s="11" customFormat="1"/>
    <row r="15737" s="11" customFormat="1"/>
    <row r="15738" s="11" customFormat="1"/>
    <row r="15739" s="11" customFormat="1"/>
    <row r="15740" s="11" customFormat="1"/>
    <row r="15741" s="11" customFormat="1"/>
    <row r="15742" s="11" customFormat="1"/>
    <row r="15743" s="11" customFormat="1"/>
    <row r="15744" s="11" customFormat="1"/>
    <row r="15745" s="11" customFormat="1"/>
    <row r="15746" s="11" customFormat="1"/>
    <row r="15747" s="11" customFormat="1"/>
    <row r="15748" s="11" customFormat="1"/>
    <row r="15749" s="11" customFormat="1"/>
    <row r="15750" s="11" customFormat="1"/>
    <row r="15751" s="11" customFormat="1"/>
    <row r="15752" s="11" customFormat="1"/>
    <row r="15753" s="11" customFormat="1"/>
    <row r="15754" s="11" customFormat="1"/>
    <row r="15755" s="11" customFormat="1"/>
    <row r="15756" s="11" customFormat="1"/>
    <row r="15757" s="11" customFormat="1"/>
    <row r="15758" s="11" customFormat="1"/>
    <row r="15759" s="11" customFormat="1"/>
    <row r="15760" s="11" customFormat="1"/>
    <row r="15761" s="11" customFormat="1"/>
    <row r="15762" s="11" customFormat="1"/>
    <row r="15763" s="11" customFormat="1"/>
    <row r="15764" s="11" customFormat="1"/>
    <row r="15765" s="11" customFormat="1"/>
    <row r="15766" s="11" customFormat="1"/>
    <row r="15767" s="11" customFormat="1"/>
    <row r="15768" s="11" customFormat="1"/>
    <row r="15769" s="11" customFormat="1"/>
    <row r="15770" s="11" customFormat="1"/>
    <row r="15771" s="11" customFormat="1"/>
    <row r="15772" s="11" customFormat="1"/>
    <row r="15773" s="11" customFormat="1"/>
    <row r="15774" s="11" customFormat="1"/>
    <row r="15775" s="11" customFormat="1"/>
    <row r="15776" s="11" customFormat="1"/>
    <row r="15777" s="11" customFormat="1"/>
    <row r="15778" s="11" customFormat="1"/>
    <row r="15779" s="11" customFormat="1"/>
    <row r="15780" s="11" customFormat="1"/>
    <row r="15781" s="11" customFormat="1"/>
    <row r="15782" s="11" customFormat="1"/>
    <row r="15783" s="11" customFormat="1"/>
    <row r="15784" s="11" customFormat="1"/>
    <row r="15785" s="11" customFormat="1"/>
    <row r="15786" s="11" customFormat="1"/>
    <row r="15787" s="11" customFormat="1"/>
    <row r="15788" s="11" customFormat="1"/>
    <row r="15789" s="11" customFormat="1"/>
    <row r="15790" s="11" customFormat="1"/>
    <row r="15791" s="11" customFormat="1"/>
    <row r="15792" s="11" customFormat="1"/>
    <row r="15793" s="11" customFormat="1"/>
    <row r="15794" s="11" customFormat="1"/>
    <row r="15795" s="11" customFormat="1"/>
    <row r="15796" s="11" customFormat="1"/>
    <row r="15797" s="11" customFormat="1"/>
    <row r="15798" s="11" customFormat="1"/>
    <row r="15799" s="11" customFormat="1"/>
    <row r="15800" s="11" customFormat="1"/>
    <row r="15801" s="11" customFormat="1"/>
    <row r="15802" s="11" customFormat="1"/>
    <row r="15803" s="11" customFormat="1"/>
    <row r="15804" s="11" customFormat="1"/>
    <row r="15805" s="11" customFormat="1"/>
    <row r="15806" s="11" customFormat="1"/>
    <row r="15807" s="11" customFormat="1"/>
    <row r="15808" s="11" customFormat="1"/>
    <row r="15809" s="11" customFormat="1"/>
    <row r="15810" s="11" customFormat="1"/>
    <row r="15811" s="11" customFormat="1"/>
    <row r="15812" s="11" customFormat="1"/>
    <row r="15813" s="11" customFormat="1"/>
    <row r="15814" s="11" customFormat="1"/>
    <row r="15815" s="11" customFormat="1"/>
    <row r="15816" s="11" customFormat="1"/>
    <row r="15817" s="11" customFormat="1"/>
    <row r="15818" s="11" customFormat="1"/>
    <row r="15819" s="11" customFormat="1"/>
    <row r="15820" s="11" customFormat="1"/>
    <row r="15821" s="11" customFormat="1"/>
    <row r="15822" s="11" customFormat="1"/>
    <row r="15823" s="11" customFormat="1"/>
    <row r="15824" s="11" customFormat="1"/>
    <row r="15825" s="11" customFormat="1"/>
    <row r="15826" s="11" customFormat="1"/>
    <row r="15827" s="11" customFormat="1"/>
    <row r="15828" s="11" customFormat="1"/>
    <row r="15829" s="11" customFormat="1"/>
    <row r="15830" s="11" customFormat="1"/>
    <row r="15831" s="11" customFormat="1"/>
    <row r="15832" s="11" customFormat="1"/>
    <row r="15833" s="11" customFormat="1"/>
    <row r="15834" s="11" customFormat="1"/>
    <row r="15835" s="11" customFormat="1"/>
    <row r="15836" s="11" customFormat="1"/>
    <row r="15837" s="11" customFormat="1"/>
    <row r="15838" s="11" customFormat="1"/>
    <row r="15839" s="11" customFormat="1"/>
    <row r="15840" s="11" customFormat="1"/>
    <row r="15841" s="11" customFormat="1"/>
    <row r="15842" s="11" customFormat="1"/>
    <row r="15843" s="11" customFormat="1"/>
    <row r="15844" s="11" customFormat="1"/>
    <row r="15845" s="11" customFormat="1"/>
    <row r="15846" s="11" customFormat="1"/>
    <row r="15847" s="11" customFormat="1"/>
    <row r="15848" s="11" customFormat="1"/>
    <row r="15849" s="11" customFormat="1"/>
    <row r="15850" s="11" customFormat="1"/>
    <row r="15851" s="11" customFormat="1"/>
    <row r="15852" s="11" customFormat="1"/>
    <row r="15853" s="11" customFormat="1"/>
    <row r="15854" s="11" customFormat="1"/>
    <row r="15855" s="11" customFormat="1"/>
    <row r="15856" s="11" customFormat="1"/>
    <row r="15857" s="11" customFormat="1"/>
    <row r="15858" s="11" customFormat="1"/>
    <row r="15859" s="11" customFormat="1"/>
    <row r="15860" s="11" customFormat="1"/>
    <row r="15861" s="11" customFormat="1"/>
    <row r="15862" s="11" customFormat="1"/>
    <row r="15863" s="11" customFormat="1"/>
    <row r="15864" s="11" customFormat="1"/>
    <row r="15865" s="11" customFormat="1"/>
    <row r="15866" s="11" customFormat="1"/>
    <row r="15867" s="11" customFormat="1"/>
    <row r="15868" s="11" customFormat="1"/>
    <row r="15869" s="11" customFormat="1"/>
    <row r="15870" s="11" customFormat="1"/>
    <row r="15871" s="11" customFormat="1"/>
    <row r="15872" s="11" customFormat="1"/>
    <row r="15873" s="11" customFormat="1"/>
    <row r="15874" s="11" customFormat="1"/>
    <row r="15875" s="11" customFormat="1"/>
    <row r="15876" s="11" customFormat="1"/>
    <row r="15877" s="11" customFormat="1"/>
    <row r="15878" s="11" customFormat="1"/>
    <row r="15879" s="11" customFormat="1"/>
    <row r="15880" s="11" customFormat="1"/>
    <row r="15881" s="11" customFormat="1"/>
    <row r="15882" s="11" customFormat="1"/>
    <row r="15883" s="11" customFormat="1"/>
    <row r="15884" s="11" customFormat="1"/>
    <row r="15885" s="11" customFormat="1"/>
    <row r="15886" s="11" customFormat="1"/>
    <row r="15887" s="11" customFormat="1"/>
    <row r="15888" s="11" customFormat="1"/>
    <row r="15889" s="11" customFormat="1"/>
    <row r="15890" s="11" customFormat="1"/>
    <row r="15891" s="11" customFormat="1"/>
    <row r="15892" s="11" customFormat="1"/>
    <row r="15893" s="11" customFormat="1"/>
    <row r="15894" s="11" customFormat="1"/>
    <row r="15895" s="11" customFormat="1"/>
    <row r="15896" s="11" customFormat="1"/>
    <row r="15897" s="11" customFormat="1"/>
    <row r="15898" s="11" customFormat="1"/>
    <row r="15899" s="11" customFormat="1"/>
    <row r="15900" s="11" customFormat="1"/>
    <row r="15901" s="11" customFormat="1"/>
    <row r="15902" s="11" customFormat="1"/>
    <row r="15903" s="11" customFormat="1"/>
    <row r="15904" s="11" customFormat="1"/>
    <row r="15905" s="11" customFormat="1"/>
    <row r="15906" s="11" customFormat="1"/>
    <row r="15907" s="11" customFormat="1"/>
    <row r="15908" s="11" customFormat="1"/>
    <row r="15909" s="11" customFormat="1"/>
    <row r="15910" s="11" customFormat="1"/>
    <row r="15911" s="11" customFormat="1"/>
    <row r="15912" s="11" customFormat="1"/>
    <row r="15913" s="11" customFormat="1"/>
    <row r="15914" s="11" customFormat="1"/>
    <row r="15915" s="11" customFormat="1"/>
    <row r="15916" s="11" customFormat="1"/>
    <row r="15917" s="11" customFormat="1"/>
    <row r="15918" s="11" customFormat="1"/>
    <row r="15919" s="11" customFormat="1"/>
    <row r="15920" s="11" customFormat="1"/>
    <row r="15921" s="11" customFormat="1"/>
    <row r="15922" s="11" customFormat="1"/>
    <row r="15923" s="11" customFormat="1"/>
    <row r="15924" s="11" customFormat="1"/>
    <row r="15925" s="11" customFormat="1"/>
    <row r="15926" s="11" customFormat="1"/>
    <row r="15927" s="11" customFormat="1"/>
    <row r="15928" s="11" customFormat="1"/>
    <row r="15929" s="11" customFormat="1"/>
    <row r="15930" s="11" customFormat="1"/>
    <row r="15931" s="11" customFormat="1"/>
    <row r="15932" s="11" customFormat="1"/>
    <row r="15933" s="11" customFormat="1"/>
    <row r="15934" s="11" customFormat="1"/>
    <row r="15935" s="11" customFormat="1"/>
    <row r="15936" s="11" customFormat="1"/>
    <row r="15937" s="11" customFormat="1"/>
    <row r="15938" s="11" customFormat="1"/>
    <row r="15939" s="11" customFormat="1"/>
    <row r="15940" s="11" customFormat="1"/>
    <row r="15941" s="11" customFormat="1"/>
    <row r="15942" s="11" customFormat="1"/>
    <row r="15943" s="11" customFormat="1"/>
    <row r="15944" s="11" customFormat="1"/>
    <row r="15945" s="11" customFormat="1"/>
    <row r="15946" s="11" customFormat="1"/>
    <row r="15947" s="11" customFormat="1"/>
    <row r="15948" s="11" customFormat="1"/>
    <row r="15949" s="11" customFormat="1"/>
    <row r="15950" s="11" customFormat="1"/>
    <row r="15951" s="11" customFormat="1"/>
    <row r="15952" s="11" customFormat="1"/>
    <row r="15953" s="11" customFormat="1"/>
    <row r="15954" s="11" customFormat="1"/>
    <row r="15955" s="11" customFormat="1"/>
    <row r="15956" s="11" customFormat="1"/>
    <row r="15957" s="11" customFormat="1"/>
    <row r="15958" s="11" customFormat="1"/>
    <row r="15959" s="11" customFormat="1"/>
    <row r="15960" s="11" customFormat="1"/>
    <row r="15961" s="11" customFormat="1"/>
    <row r="15962" s="11" customFormat="1"/>
    <row r="15963" s="11" customFormat="1"/>
    <row r="15964" s="11" customFormat="1"/>
    <row r="15965" s="11" customFormat="1"/>
    <row r="15966" s="11" customFormat="1"/>
    <row r="15967" s="11" customFormat="1"/>
    <row r="15968" s="11" customFormat="1"/>
    <row r="15969" s="11" customFormat="1"/>
    <row r="15970" s="11" customFormat="1"/>
    <row r="15971" s="11" customFormat="1"/>
    <row r="15972" s="11" customFormat="1"/>
    <row r="15973" s="11" customFormat="1"/>
    <row r="15974" s="11" customFormat="1"/>
    <row r="15975" s="11" customFormat="1"/>
    <row r="15976" s="11" customFormat="1"/>
    <row r="15977" s="11" customFormat="1"/>
    <row r="15978" s="11" customFormat="1"/>
    <row r="15979" s="11" customFormat="1"/>
    <row r="15980" s="11" customFormat="1"/>
    <row r="15981" s="11" customFormat="1"/>
    <row r="15982" s="11" customFormat="1"/>
    <row r="15983" s="11" customFormat="1"/>
    <row r="15984" s="11" customFormat="1"/>
    <row r="15985" s="11" customFormat="1"/>
    <row r="15986" s="11" customFormat="1"/>
    <row r="15987" s="11" customFormat="1"/>
    <row r="15988" s="11" customFormat="1"/>
    <row r="15989" s="11" customFormat="1"/>
    <row r="15990" s="11" customFormat="1"/>
    <row r="15991" s="11" customFormat="1"/>
    <row r="15992" s="11" customFormat="1"/>
    <row r="15993" s="11" customFormat="1"/>
    <row r="15994" s="11" customFormat="1"/>
    <row r="15995" s="11" customFormat="1"/>
    <row r="15996" s="11" customFormat="1"/>
    <row r="15997" s="11" customFormat="1"/>
    <row r="15998" s="11" customFormat="1"/>
    <row r="15999" s="11" customFormat="1"/>
    <row r="16000" s="11" customFormat="1"/>
    <row r="16001" s="11" customFormat="1"/>
    <row r="16002" s="11" customFormat="1"/>
    <row r="16003" s="11" customFormat="1"/>
    <row r="16004" s="11" customFormat="1"/>
    <row r="16005" s="11" customFormat="1"/>
    <row r="16006" s="11" customFormat="1"/>
    <row r="16007" s="11" customFormat="1"/>
    <row r="16008" s="11" customFormat="1"/>
    <row r="16009" s="11" customFormat="1"/>
    <row r="16010" s="11" customFormat="1"/>
    <row r="16011" s="11" customFormat="1"/>
    <row r="16012" s="11" customFormat="1"/>
    <row r="16013" s="11" customFormat="1"/>
    <row r="16014" s="11" customFormat="1"/>
    <row r="16015" s="11" customFormat="1"/>
    <row r="16016" s="11" customFormat="1"/>
    <row r="16017" s="11" customFormat="1"/>
    <row r="16018" s="11" customFormat="1"/>
    <row r="16019" s="11" customFormat="1"/>
    <row r="16020" s="11" customFormat="1"/>
    <row r="16021" s="11" customFormat="1"/>
    <row r="16022" s="11" customFormat="1"/>
    <row r="16023" s="11" customFormat="1"/>
    <row r="16024" s="11" customFormat="1"/>
    <row r="16025" s="11" customFormat="1"/>
    <row r="16026" s="11" customFormat="1"/>
    <row r="16027" s="11" customFormat="1"/>
    <row r="16028" s="11" customFormat="1"/>
    <row r="16029" s="11" customFormat="1"/>
    <row r="16030" s="11" customFormat="1"/>
    <row r="16031" s="11" customFormat="1"/>
    <row r="16032" s="11" customFormat="1"/>
    <row r="16033" s="11" customFormat="1"/>
    <row r="16034" s="11" customFormat="1"/>
    <row r="16035" s="11" customFormat="1"/>
    <row r="16036" s="11" customFormat="1"/>
    <row r="16037" s="11" customFormat="1"/>
    <row r="16038" s="11" customFormat="1"/>
    <row r="16039" s="11" customFormat="1"/>
    <row r="16040" s="11" customFormat="1"/>
    <row r="16041" s="11" customFormat="1"/>
    <row r="16042" s="11" customFormat="1"/>
    <row r="16043" s="11" customFormat="1"/>
    <row r="16044" s="11" customFormat="1"/>
    <row r="16045" s="11" customFormat="1"/>
    <row r="16046" s="11" customFormat="1"/>
    <row r="16047" s="11" customFormat="1"/>
    <row r="16048" s="11" customFormat="1"/>
    <row r="16049" s="11" customFormat="1"/>
    <row r="16050" s="11" customFormat="1"/>
    <row r="16051" s="11" customFormat="1"/>
    <row r="16052" s="11" customFormat="1"/>
    <row r="16053" s="11" customFormat="1"/>
    <row r="16054" s="11" customFormat="1"/>
    <row r="16055" s="11" customFormat="1"/>
    <row r="16056" s="11" customFormat="1"/>
    <row r="16057" s="11" customFormat="1"/>
    <row r="16058" s="11" customFormat="1"/>
    <row r="16059" s="11" customFormat="1"/>
    <row r="16060" s="11" customFormat="1"/>
    <row r="16061" s="11" customFormat="1"/>
    <row r="16062" s="11" customFormat="1"/>
    <row r="16063" s="11" customFormat="1"/>
    <row r="16064" s="11" customFormat="1"/>
    <row r="16065" s="11" customFormat="1"/>
    <row r="16066" s="11" customFormat="1"/>
    <row r="16067" s="11" customFormat="1"/>
    <row r="16068" s="11" customFormat="1"/>
    <row r="16069" s="11" customFormat="1"/>
    <row r="16070" s="11" customFormat="1"/>
    <row r="16071" s="11" customFormat="1"/>
    <row r="16072" s="11" customFormat="1"/>
    <row r="16073" s="11" customFormat="1"/>
    <row r="16074" s="11" customFormat="1"/>
    <row r="16075" s="11" customFormat="1"/>
    <row r="16076" s="11" customFormat="1"/>
    <row r="16077" s="11" customFormat="1"/>
    <row r="16078" s="11" customFormat="1"/>
    <row r="16079" s="11" customFormat="1"/>
    <row r="16080" s="11" customFormat="1"/>
    <row r="16081" s="11" customFormat="1"/>
    <row r="16082" s="11" customFormat="1"/>
    <row r="16083" s="11" customFormat="1"/>
    <row r="16084" s="11" customFormat="1"/>
    <row r="16085" s="11" customFormat="1"/>
    <row r="16086" s="11" customFormat="1"/>
    <row r="16087" s="11" customFormat="1"/>
    <row r="16088" s="11" customFormat="1"/>
    <row r="16089" s="11" customFormat="1"/>
    <row r="16090" s="11" customFormat="1"/>
    <row r="16091" s="11" customFormat="1"/>
    <row r="16092" s="11" customFormat="1"/>
    <row r="16093" s="11" customFormat="1"/>
    <row r="16094" s="11" customFormat="1"/>
    <row r="16095" s="11" customFormat="1"/>
    <row r="16096" s="11" customFormat="1"/>
    <row r="16097" s="11" customFormat="1"/>
    <row r="16098" s="11" customFormat="1"/>
    <row r="16099" s="11" customFormat="1"/>
    <row r="16100" s="11" customFormat="1"/>
    <row r="16101" s="11" customFormat="1"/>
    <row r="16102" s="11" customFormat="1"/>
    <row r="16103" s="11" customFormat="1"/>
    <row r="16104" s="11" customFormat="1"/>
    <row r="16105" s="11" customFormat="1"/>
    <row r="16106" s="11" customFormat="1"/>
    <row r="16107" s="11" customFormat="1"/>
    <row r="16108" s="11" customFormat="1"/>
    <row r="16109" s="11" customFormat="1"/>
    <row r="16110" s="11" customFormat="1"/>
    <row r="16111" s="11" customFormat="1"/>
    <row r="16112" s="11" customFormat="1"/>
    <row r="16113" s="11" customFormat="1"/>
    <row r="16114" s="11" customFormat="1"/>
    <row r="16115" s="11" customFormat="1"/>
    <row r="16116" s="11" customFormat="1"/>
    <row r="16117" s="11" customFormat="1"/>
    <row r="16118" s="11" customFormat="1"/>
    <row r="16119" s="11" customFormat="1"/>
    <row r="16120" s="11" customFormat="1"/>
    <row r="16121" s="11" customFormat="1"/>
    <row r="16122" s="11" customFormat="1"/>
    <row r="16123" s="11" customFormat="1"/>
    <row r="16124" s="11" customFormat="1"/>
    <row r="16125" s="11" customFormat="1"/>
    <row r="16126" s="11" customFormat="1"/>
    <row r="16127" s="11" customFormat="1"/>
    <row r="16128" s="11" customFormat="1"/>
    <row r="16129" s="11" customFormat="1"/>
    <row r="16130" s="11" customFormat="1"/>
    <row r="16131" s="11" customFormat="1"/>
    <row r="16132" s="11" customFormat="1"/>
    <row r="16133" s="11" customFormat="1"/>
    <row r="16134" s="11" customFormat="1"/>
    <row r="16135" s="11" customFormat="1"/>
    <row r="16136" s="11" customFormat="1"/>
    <row r="16137" s="11" customFormat="1"/>
    <row r="16138" s="11" customFormat="1"/>
    <row r="16139" s="11" customFormat="1"/>
    <row r="16140" s="11" customFormat="1"/>
    <row r="16141" s="11" customFormat="1"/>
    <row r="16142" s="11" customFormat="1"/>
    <row r="16143" s="11" customFormat="1"/>
    <row r="16144" s="11" customFormat="1"/>
    <row r="16145" s="11" customFormat="1"/>
    <row r="16146" s="11" customFormat="1"/>
    <row r="16147" s="11" customFormat="1"/>
    <row r="16148" s="11" customFormat="1"/>
    <row r="16149" s="11" customFormat="1"/>
    <row r="16150" s="11" customFormat="1"/>
    <row r="16151" s="11" customFormat="1"/>
    <row r="16152" s="11" customFormat="1"/>
    <row r="16153" s="11" customFormat="1"/>
    <row r="16154" s="11" customFormat="1"/>
    <row r="16155" s="11" customFormat="1"/>
    <row r="16156" s="11" customFormat="1"/>
    <row r="16157" s="11" customFormat="1"/>
    <row r="16158" s="11" customFormat="1"/>
    <row r="16159" s="11" customFormat="1"/>
    <row r="16160" s="11" customFormat="1"/>
    <row r="16161" s="11" customFormat="1"/>
    <row r="16162" s="11" customFormat="1"/>
    <row r="16163" s="11" customFormat="1"/>
    <row r="16164" s="11" customFormat="1"/>
    <row r="16165" s="11" customFormat="1"/>
    <row r="16166" s="11" customFormat="1"/>
    <row r="16167" s="11" customFormat="1"/>
    <row r="16168" s="11" customFormat="1"/>
    <row r="16169" s="11" customFormat="1"/>
    <row r="16170" s="11" customFormat="1"/>
    <row r="16171" s="11" customFormat="1"/>
    <row r="16172" s="11" customFormat="1"/>
    <row r="16173" s="11" customFormat="1"/>
    <row r="16174" s="11" customFormat="1"/>
    <row r="16175" s="11" customFormat="1"/>
    <row r="16176" s="11" customFormat="1"/>
    <row r="16177" s="11" customFormat="1"/>
    <row r="16178" s="11" customFormat="1"/>
    <row r="16179" s="11" customFormat="1"/>
    <row r="16180" s="11" customFormat="1"/>
    <row r="16181" s="11" customFormat="1"/>
    <row r="16182" s="11" customFormat="1"/>
    <row r="16183" s="11" customFormat="1"/>
    <row r="16184" s="11" customFormat="1"/>
    <row r="16185" s="11" customFormat="1"/>
    <row r="16186" s="11" customFormat="1"/>
    <row r="16187" s="11" customFormat="1"/>
    <row r="16188" s="11" customFormat="1"/>
    <row r="16189" s="11" customFormat="1"/>
    <row r="16190" s="11" customFormat="1"/>
    <row r="16191" s="11" customFormat="1"/>
    <row r="16192" s="11" customFormat="1"/>
    <row r="16193" s="11" customFormat="1"/>
    <row r="16194" s="11" customFormat="1"/>
    <row r="16195" s="11" customFormat="1"/>
    <row r="16196" s="11" customFormat="1"/>
    <row r="16197" s="11" customFormat="1"/>
    <row r="16198" s="11" customFormat="1"/>
    <row r="16199" s="11" customFormat="1"/>
    <row r="16200" s="11" customFormat="1"/>
    <row r="16201" s="11" customFormat="1"/>
    <row r="16202" s="11" customFormat="1"/>
    <row r="16203" s="11" customFormat="1"/>
    <row r="16204" s="11" customFormat="1"/>
    <row r="16205" s="11" customFormat="1"/>
    <row r="16206" s="11" customFormat="1"/>
    <row r="16207" s="11" customFormat="1"/>
    <row r="16208" s="11" customFormat="1"/>
    <row r="16209" s="11" customFormat="1"/>
    <row r="16210" s="11" customFormat="1"/>
    <row r="16211" s="11" customFormat="1"/>
    <row r="16212" s="11" customFormat="1"/>
    <row r="16213" s="11" customFormat="1"/>
    <row r="16214" s="11" customFormat="1"/>
    <row r="16215" s="11" customFormat="1"/>
    <row r="16216" s="11" customFormat="1"/>
    <row r="16217" s="11" customFormat="1"/>
    <row r="16218" s="11" customFormat="1"/>
    <row r="16219" s="11" customFormat="1"/>
    <row r="16220" s="11" customFormat="1"/>
    <row r="16221" s="11" customFormat="1"/>
    <row r="16222" s="11" customFormat="1"/>
    <row r="16223" s="11" customFormat="1"/>
    <row r="16224" s="11" customFormat="1"/>
    <row r="16225" s="11" customFormat="1"/>
    <row r="16226" s="11" customFormat="1"/>
    <row r="16227" s="11" customFormat="1"/>
    <row r="16228" s="11" customFormat="1"/>
    <row r="16229" s="11" customFormat="1"/>
    <row r="16230" s="11" customFormat="1"/>
    <row r="16231" s="11" customFormat="1"/>
    <row r="16232" s="11" customFormat="1"/>
    <row r="16233" s="11" customFormat="1"/>
    <row r="16234" s="11" customFormat="1"/>
    <row r="16235" s="11" customFormat="1"/>
    <row r="16236" s="11" customFormat="1"/>
    <row r="16237" s="11" customFormat="1"/>
    <row r="16238" s="11" customFormat="1"/>
    <row r="16239" s="11" customFormat="1"/>
    <row r="16240" s="11" customFormat="1"/>
    <row r="16241" s="11" customFormat="1"/>
    <row r="16242" s="11" customFormat="1"/>
    <row r="16243" s="11" customFormat="1"/>
    <row r="16244" s="11" customFormat="1"/>
    <row r="16245" s="11" customFormat="1"/>
    <row r="16246" s="11" customFormat="1"/>
    <row r="16247" s="11" customFormat="1"/>
    <row r="16248" s="11" customFormat="1"/>
    <row r="16249" s="11" customFormat="1"/>
    <row r="16250" s="11" customFormat="1"/>
    <row r="16251" s="11" customFormat="1"/>
    <row r="16252" s="11" customFormat="1"/>
    <row r="16253" s="11" customFormat="1"/>
    <row r="16254" s="11" customFormat="1"/>
    <row r="16255" s="11" customFormat="1"/>
    <row r="16256" s="11" customFormat="1"/>
    <row r="16257" s="11" customFormat="1"/>
    <row r="16258" s="11" customFormat="1"/>
    <row r="16259" s="11" customFormat="1"/>
    <row r="16260" s="11" customFormat="1"/>
    <row r="16261" s="11" customFormat="1"/>
    <row r="16262" s="11" customFormat="1"/>
    <row r="16263" s="11" customFormat="1"/>
    <row r="16264" s="11" customFormat="1"/>
    <row r="16265" s="11" customFormat="1"/>
    <row r="16266" s="11" customFormat="1"/>
    <row r="16267" s="11" customFormat="1"/>
    <row r="16268" s="11" customFormat="1"/>
    <row r="16269" s="11" customFormat="1"/>
    <row r="16270" s="11" customFormat="1"/>
    <row r="16271" s="11" customFormat="1"/>
    <row r="16272" s="11" customFormat="1"/>
    <row r="16273" s="11" customFormat="1"/>
    <row r="16274" s="11" customFormat="1"/>
    <row r="16275" s="11" customFormat="1"/>
    <row r="16276" s="11" customFormat="1"/>
    <row r="16277" s="11" customFormat="1"/>
    <row r="16278" s="11" customFormat="1"/>
    <row r="16279" s="11" customFormat="1"/>
    <row r="16280" s="11" customFormat="1"/>
    <row r="16281" s="11" customFormat="1"/>
    <row r="16282" s="11" customFormat="1"/>
    <row r="16283" s="11" customFormat="1"/>
    <row r="16284" s="11" customFormat="1"/>
    <row r="16285" s="11" customFormat="1"/>
    <row r="16286" s="11" customFormat="1"/>
    <row r="16287" s="11" customFormat="1"/>
    <row r="16288" s="11" customFormat="1"/>
    <row r="16289" s="11" customFormat="1"/>
    <row r="16290" s="11" customFormat="1"/>
    <row r="16291" s="11" customFormat="1"/>
    <row r="16292" s="11" customFormat="1"/>
    <row r="16293" s="11" customFormat="1"/>
    <row r="16294" s="11" customFormat="1"/>
    <row r="16295" s="11" customFormat="1"/>
    <row r="16296" s="11" customFormat="1"/>
    <row r="16297" s="11" customFormat="1"/>
    <row r="16298" s="11" customFormat="1"/>
    <row r="16299" s="11" customFormat="1"/>
    <row r="16300" s="11" customFormat="1"/>
    <row r="16301" s="11" customFormat="1"/>
    <row r="16302" s="11" customFormat="1"/>
    <row r="16303" s="11" customFormat="1"/>
    <row r="16304" s="11" customFormat="1"/>
    <row r="16305" s="11" customFormat="1"/>
    <row r="16306" s="11" customFormat="1"/>
    <row r="16307" s="11" customFormat="1"/>
    <row r="16308" s="11" customFormat="1"/>
    <row r="16309" s="11" customFormat="1"/>
    <row r="16310" s="11" customFormat="1"/>
    <row r="16311" s="11" customFormat="1"/>
    <row r="16312" s="11" customFormat="1"/>
    <row r="16313" s="11" customFormat="1"/>
    <row r="16314" s="11" customFormat="1"/>
    <row r="16315" s="11" customFormat="1"/>
    <row r="16316" s="11" customFormat="1"/>
    <row r="16317" s="11" customFormat="1"/>
    <row r="16318" s="11" customFormat="1"/>
    <row r="16319" s="11" customFormat="1"/>
    <row r="16320" s="11" customFormat="1"/>
    <row r="16321" s="11" customFormat="1"/>
    <row r="16322" s="11" customFormat="1"/>
    <row r="16323" s="11" customFormat="1"/>
    <row r="16324" s="11" customFormat="1"/>
    <row r="16325" s="11" customFormat="1"/>
    <row r="16326" s="11" customFormat="1"/>
    <row r="16327" s="11" customFormat="1"/>
    <row r="16328" s="11" customFormat="1"/>
    <row r="16329" s="11" customFormat="1"/>
    <row r="16330" s="11" customFormat="1"/>
    <row r="16331" s="11" customFormat="1"/>
    <row r="16332" s="11" customFormat="1"/>
    <row r="16333" s="11" customFormat="1"/>
    <row r="16334" s="11" customFormat="1"/>
    <row r="16335" s="11" customFormat="1"/>
    <row r="16336" s="11" customFormat="1"/>
    <row r="16337" s="11" customFormat="1"/>
    <row r="16338" s="11" customFormat="1"/>
    <row r="16339" s="11" customFormat="1"/>
    <row r="16340" s="11" customFormat="1"/>
    <row r="16341" s="11" customFormat="1"/>
    <row r="16342" s="11" customFormat="1"/>
    <row r="16343" s="11" customFormat="1"/>
    <row r="16344" s="11" customFormat="1"/>
    <row r="16345" s="11" customFormat="1"/>
    <row r="16346" s="11" customFormat="1"/>
    <row r="16347" s="11" customFormat="1"/>
    <row r="16348" s="11" customFormat="1"/>
    <row r="16349" s="11" customFormat="1"/>
    <row r="16350" s="11" customFormat="1"/>
    <row r="16351" s="11" customFormat="1"/>
    <row r="16352" s="11" customFormat="1"/>
    <row r="16353" s="11" customFormat="1"/>
    <row r="16354" s="11" customFormat="1"/>
    <row r="16355" s="11" customFormat="1"/>
    <row r="16356" s="11" customFormat="1"/>
    <row r="16357" s="11" customFormat="1"/>
    <row r="16358" s="11" customFormat="1"/>
    <row r="16359" s="11" customFormat="1"/>
    <row r="16360" s="11" customFormat="1"/>
    <row r="16361" s="11" customFormat="1"/>
    <row r="16362" s="11" customFormat="1"/>
    <row r="16363" s="11" customFormat="1"/>
    <row r="16364" s="11" customFormat="1"/>
    <row r="16365" s="11" customFormat="1"/>
    <row r="16366" s="11" customFormat="1"/>
    <row r="16367" s="11" customFormat="1"/>
    <row r="16368" s="11" customFormat="1"/>
    <row r="16369" s="11" customFormat="1"/>
    <row r="16370" s="11" customFormat="1"/>
    <row r="16371" s="11" customFormat="1"/>
    <row r="16372" s="11" customFormat="1"/>
    <row r="16373" s="11" customFormat="1"/>
    <row r="16374" s="11" customFormat="1"/>
    <row r="16375" s="11" customFormat="1"/>
    <row r="16376" s="11" customFormat="1"/>
    <row r="16377" s="11" customFormat="1"/>
    <row r="16378" s="11" customFormat="1"/>
    <row r="16379" s="11" customFormat="1"/>
    <row r="16380" s="11" customFormat="1"/>
    <row r="16381" s="11" customFormat="1"/>
    <row r="16382" s="11" customFormat="1"/>
    <row r="16383" s="11" customFormat="1"/>
    <row r="16384" s="11" customFormat="1"/>
    <row r="16385" s="11" customFormat="1"/>
    <row r="16386" s="11" customFormat="1"/>
    <row r="16387" s="11" customFormat="1"/>
    <row r="16388" s="11" customFormat="1"/>
    <row r="16389" s="11" customFormat="1"/>
    <row r="16390" s="11" customFormat="1"/>
    <row r="16391" s="11" customFormat="1"/>
    <row r="16392" s="11" customFormat="1"/>
    <row r="16393" s="11" customFormat="1"/>
    <row r="16394" s="11" customFormat="1"/>
    <row r="16395" s="11" customFormat="1"/>
    <row r="16396" s="11" customFormat="1"/>
    <row r="16397" s="11" customFormat="1"/>
    <row r="16398" s="11" customFormat="1"/>
    <row r="16399" s="11" customFormat="1"/>
    <row r="16400" s="11" customFormat="1"/>
    <row r="16401" s="11" customFormat="1"/>
    <row r="16402" s="11" customFormat="1"/>
    <row r="16403" s="11" customFormat="1"/>
    <row r="16404" s="11" customFormat="1"/>
    <row r="16405" s="11" customFormat="1"/>
    <row r="16406" s="11" customFormat="1"/>
    <row r="16407" s="11" customFormat="1"/>
    <row r="16408" s="11" customFormat="1"/>
    <row r="16409" s="11" customFormat="1"/>
    <row r="16410" s="11" customFormat="1"/>
    <row r="16411" s="11" customFormat="1"/>
    <row r="16412" s="11" customFormat="1"/>
    <row r="16413" s="11" customFormat="1"/>
    <row r="16414" s="11" customFormat="1"/>
    <row r="16415" s="11" customFormat="1"/>
    <row r="16416" s="11" customFormat="1"/>
    <row r="16417" s="11" customFormat="1"/>
    <row r="16418" s="11" customFormat="1"/>
    <row r="16419" s="11" customFormat="1"/>
    <row r="16420" s="11" customFormat="1"/>
    <row r="16421" s="11" customFormat="1"/>
    <row r="16422" s="11" customFormat="1"/>
    <row r="16423" s="11" customFormat="1"/>
    <row r="16424" s="11" customFormat="1"/>
    <row r="16425" s="11" customFormat="1"/>
    <row r="16426" s="11" customFormat="1"/>
    <row r="16427" s="11" customFormat="1"/>
    <row r="16428" s="11" customFormat="1"/>
    <row r="16429" s="11" customFormat="1"/>
    <row r="16430" s="11" customFormat="1"/>
    <row r="16431" s="11" customFormat="1"/>
    <row r="16432" s="11" customFormat="1"/>
    <row r="16433" s="11" customFormat="1"/>
    <row r="16434" s="11" customFormat="1"/>
    <row r="16435" s="11" customFormat="1"/>
    <row r="16436" s="11" customFormat="1"/>
    <row r="16437" s="11" customFormat="1"/>
    <row r="16438" s="11" customFormat="1"/>
    <row r="16439" s="11" customFormat="1"/>
    <row r="16440" s="11" customFormat="1"/>
    <row r="16441" s="11" customFormat="1"/>
    <row r="16442" s="11" customFormat="1"/>
    <row r="16443" s="11" customFormat="1"/>
    <row r="16444" s="11" customFormat="1"/>
    <row r="16445" s="11" customFormat="1"/>
    <row r="16446" s="11" customFormat="1"/>
    <row r="16447" s="11" customFormat="1"/>
    <row r="16448" s="11" customFormat="1"/>
    <row r="16449" s="11" customFormat="1"/>
    <row r="16450" s="11" customFormat="1"/>
    <row r="16451" s="11" customFormat="1"/>
    <row r="16452" s="11" customFormat="1"/>
    <row r="16453" s="11" customFormat="1"/>
    <row r="16454" s="11" customFormat="1"/>
    <row r="16455" s="11" customFormat="1"/>
    <row r="16456" s="11" customFormat="1"/>
    <row r="16457" s="11" customFormat="1"/>
    <row r="16458" s="11" customFormat="1"/>
    <row r="16459" s="11" customFormat="1"/>
    <row r="16460" s="11" customFormat="1"/>
    <row r="16461" s="11" customFormat="1"/>
    <row r="16462" s="11" customFormat="1"/>
    <row r="16463" s="11" customFormat="1"/>
    <row r="16464" s="11" customFormat="1"/>
    <row r="16465" s="11" customFormat="1"/>
    <row r="16466" s="11" customFormat="1"/>
    <row r="16467" s="11" customFormat="1"/>
    <row r="16468" s="11" customFormat="1"/>
    <row r="16469" s="11" customFormat="1"/>
    <row r="16470" s="11" customFormat="1"/>
    <row r="16471" s="11" customFormat="1"/>
    <row r="16472" s="11" customFormat="1"/>
    <row r="16473" s="11" customFormat="1"/>
    <row r="16474" s="11" customFormat="1"/>
    <row r="16475" s="11" customFormat="1"/>
    <row r="16476" s="11" customFormat="1"/>
    <row r="16477" s="11" customFormat="1"/>
    <row r="16478" s="11" customFormat="1"/>
    <row r="16479" s="11" customFormat="1"/>
    <row r="16480" s="11" customFormat="1"/>
    <row r="16481" s="11" customFormat="1"/>
    <row r="16482" s="11" customFormat="1"/>
    <row r="16483" s="11" customFormat="1"/>
    <row r="16484" s="11" customFormat="1"/>
    <row r="16485" s="11" customFormat="1"/>
    <row r="16486" s="11" customFormat="1"/>
    <row r="16487" s="11" customFormat="1"/>
    <row r="16488" s="11" customFormat="1"/>
    <row r="16489" s="11" customFormat="1"/>
    <row r="16490" s="11" customFormat="1"/>
    <row r="16491" s="11" customFormat="1"/>
    <row r="16492" s="11" customFormat="1"/>
    <row r="16493" s="11" customFormat="1"/>
    <row r="16494" s="11" customFormat="1"/>
    <row r="16495" s="11" customFormat="1"/>
    <row r="16496" s="11" customFormat="1"/>
    <row r="16497" s="11" customFormat="1"/>
    <row r="16498" s="11" customFormat="1"/>
    <row r="16499" s="11" customFormat="1"/>
    <row r="16500" s="11" customFormat="1"/>
    <row r="16501" s="11" customFormat="1"/>
    <row r="16502" s="11" customFormat="1"/>
    <row r="16503" s="11" customFormat="1"/>
    <row r="16504" s="11" customFormat="1"/>
    <row r="16505" s="11" customFormat="1"/>
    <row r="16506" s="11" customFormat="1"/>
    <row r="16507" s="11" customFormat="1"/>
    <row r="16508" s="11" customFormat="1"/>
    <row r="16509" s="11" customFormat="1"/>
    <row r="16510" s="11" customFormat="1"/>
    <row r="16511" s="11" customFormat="1"/>
    <row r="16512" s="11" customFormat="1"/>
    <row r="16513" s="11" customFormat="1"/>
    <row r="16514" s="11" customFormat="1"/>
    <row r="16515" s="11" customFormat="1"/>
    <row r="16516" s="11" customFormat="1"/>
    <row r="16517" s="11" customFormat="1"/>
    <row r="16518" s="11" customFormat="1"/>
    <row r="16519" s="11" customFormat="1"/>
    <row r="16520" s="11" customFormat="1"/>
    <row r="16521" s="11" customFormat="1"/>
    <row r="16522" s="11" customFormat="1"/>
    <row r="16523" s="11" customFormat="1"/>
    <row r="16524" s="11" customFormat="1"/>
    <row r="16525" s="11" customFormat="1"/>
    <row r="16526" s="11" customFormat="1"/>
    <row r="16527" s="11" customFormat="1"/>
    <row r="16528" s="11" customFormat="1"/>
    <row r="16529" s="11" customFormat="1"/>
    <row r="16530" s="11" customFormat="1"/>
    <row r="16531" s="11" customFormat="1"/>
    <row r="16532" s="11" customFormat="1"/>
    <row r="16533" s="11" customFormat="1"/>
    <row r="16534" s="11" customFormat="1"/>
    <row r="16535" s="11" customFormat="1"/>
    <row r="16536" s="11" customFormat="1"/>
    <row r="16537" s="11" customFormat="1"/>
    <row r="16538" s="11" customFormat="1"/>
    <row r="16539" s="11" customFormat="1"/>
    <row r="16540" s="11" customFormat="1"/>
    <row r="16541" s="11" customFormat="1"/>
    <row r="16542" s="11" customFormat="1"/>
    <row r="16543" s="11" customFormat="1"/>
    <row r="16544" s="11" customFormat="1"/>
    <row r="16545" s="11" customFormat="1"/>
    <row r="16546" s="11" customFormat="1"/>
    <row r="16547" s="11" customFormat="1"/>
    <row r="16548" s="11" customFormat="1"/>
    <row r="16549" s="11" customFormat="1"/>
    <row r="16550" s="11" customFormat="1"/>
    <row r="16551" s="11" customFormat="1"/>
    <row r="16552" s="11" customFormat="1"/>
    <row r="16553" s="11" customFormat="1"/>
    <row r="16554" s="11" customFormat="1"/>
    <row r="16555" s="11" customFormat="1"/>
    <row r="16556" s="11" customFormat="1"/>
    <row r="16557" s="11" customFormat="1"/>
    <row r="16558" s="11" customFormat="1"/>
    <row r="16559" s="11" customFormat="1"/>
    <row r="16560" s="11" customFormat="1"/>
    <row r="16561" s="11" customFormat="1"/>
    <row r="16562" s="11" customFormat="1"/>
    <row r="16563" s="11" customFormat="1"/>
    <row r="16564" s="11" customFormat="1"/>
    <row r="16565" s="11" customFormat="1"/>
    <row r="16566" s="11" customFormat="1"/>
    <row r="16567" s="11" customFormat="1"/>
    <row r="16568" s="11" customFormat="1"/>
    <row r="16569" s="11" customFormat="1"/>
    <row r="16570" s="11" customFormat="1"/>
    <row r="16571" s="11" customFormat="1"/>
    <row r="16572" s="11" customFormat="1"/>
    <row r="16573" s="11" customFormat="1"/>
    <row r="16574" s="11" customFormat="1"/>
    <row r="16575" s="11" customFormat="1"/>
    <row r="16576" s="11" customFormat="1"/>
    <row r="16577" s="11" customFormat="1"/>
    <row r="16578" s="11" customFormat="1"/>
    <row r="16579" s="11" customFormat="1"/>
    <row r="16580" s="11" customFormat="1"/>
    <row r="16581" s="11" customFormat="1"/>
    <row r="16582" s="11" customFormat="1"/>
    <row r="16583" s="11" customFormat="1"/>
    <row r="16584" s="11" customFormat="1"/>
    <row r="16585" s="11" customFormat="1"/>
    <row r="16586" s="11" customFormat="1"/>
    <row r="16587" s="11" customFormat="1"/>
    <row r="16588" s="11" customFormat="1"/>
    <row r="16589" s="11" customFormat="1"/>
    <row r="16590" s="11" customFormat="1"/>
    <row r="16591" s="11" customFormat="1"/>
    <row r="16592" s="11" customFormat="1"/>
    <row r="16593" s="11" customFormat="1"/>
    <row r="16594" s="11" customFormat="1"/>
    <row r="16595" s="11" customFormat="1"/>
    <row r="16596" s="11" customFormat="1"/>
    <row r="16597" s="11" customFormat="1"/>
    <row r="16598" s="11" customFormat="1"/>
    <row r="16599" s="11" customFormat="1"/>
    <row r="16600" s="11" customFormat="1"/>
    <row r="16601" s="11" customFormat="1"/>
    <row r="16602" s="11" customFormat="1"/>
    <row r="16603" s="11" customFormat="1"/>
    <row r="16604" s="11" customFormat="1"/>
    <row r="16605" s="11" customFormat="1"/>
    <row r="16606" s="11" customFormat="1"/>
    <row r="16607" s="11" customFormat="1"/>
    <row r="16608" s="11" customFormat="1"/>
    <row r="16609" s="11" customFormat="1"/>
    <row r="16610" s="11" customFormat="1"/>
    <row r="16611" s="11" customFormat="1"/>
    <row r="16612" s="11" customFormat="1"/>
    <row r="16613" s="11" customFormat="1"/>
    <row r="16614" s="11" customFormat="1"/>
    <row r="16615" s="11" customFormat="1"/>
    <row r="16616" s="11" customFormat="1"/>
    <row r="16617" s="11" customFormat="1"/>
    <row r="16618" s="11" customFormat="1"/>
    <row r="16619" s="11" customFormat="1"/>
    <row r="16620" s="11" customFormat="1"/>
    <row r="16621" s="11" customFormat="1"/>
    <row r="16622" s="11" customFormat="1"/>
    <row r="16623" s="11" customFormat="1"/>
    <row r="16624" s="11" customFormat="1"/>
    <row r="16625" s="11" customFormat="1"/>
    <row r="16626" s="11" customFormat="1"/>
    <row r="16627" s="11" customFormat="1"/>
    <row r="16628" s="11" customFormat="1"/>
    <row r="16629" s="11" customFormat="1"/>
    <row r="16630" s="11" customFormat="1"/>
    <row r="16631" s="11" customFormat="1"/>
    <row r="16632" s="11" customFormat="1"/>
    <row r="16633" s="11" customFormat="1"/>
    <row r="16634" s="11" customFormat="1"/>
    <row r="16635" s="11" customFormat="1"/>
    <row r="16636" s="11" customFormat="1"/>
    <row r="16637" s="11" customFormat="1"/>
    <row r="16638" s="11" customFormat="1"/>
    <row r="16639" s="11" customFormat="1"/>
    <row r="16640" s="11" customFormat="1"/>
    <row r="16641" s="11" customFormat="1"/>
    <row r="16642" s="11" customFormat="1"/>
    <row r="16643" s="11" customFormat="1"/>
    <row r="16644" s="11" customFormat="1"/>
    <row r="16645" s="11" customFormat="1"/>
    <row r="16646" s="11" customFormat="1"/>
    <row r="16647" s="11" customFormat="1"/>
    <row r="16648" s="11" customFormat="1"/>
    <row r="16649" s="11" customFormat="1"/>
    <row r="16650" s="11" customFormat="1"/>
    <row r="16651" s="11" customFormat="1"/>
    <row r="16652" s="11" customFormat="1"/>
    <row r="16653" s="11" customFormat="1"/>
    <row r="16654" s="11" customFormat="1"/>
    <row r="16655" s="11" customFormat="1"/>
    <row r="16656" s="11" customFormat="1"/>
    <row r="16657" s="11" customFormat="1"/>
    <row r="16658" s="11" customFormat="1"/>
    <row r="16659" s="11" customFormat="1"/>
    <row r="16660" s="11" customFormat="1"/>
    <row r="16661" s="11" customFormat="1"/>
    <row r="16662" s="11" customFormat="1"/>
    <row r="16663" s="11" customFormat="1"/>
    <row r="16664" s="11" customFormat="1"/>
    <row r="16665" s="11" customFormat="1"/>
    <row r="16666" s="11" customFormat="1"/>
    <row r="16667" s="11" customFormat="1"/>
    <row r="16668" s="11" customFormat="1"/>
    <row r="16669" s="11" customFormat="1"/>
    <row r="16670" s="11" customFormat="1"/>
    <row r="16671" s="11" customFormat="1"/>
    <row r="16672" s="11" customFormat="1"/>
    <row r="16673" s="11" customFormat="1"/>
    <row r="16674" s="11" customFormat="1"/>
    <row r="16675" s="11" customFormat="1"/>
    <row r="16676" s="11" customFormat="1"/>
    <row r="16677" s="11" customFormat="1"/>
    <row r="16678" s="11" customFormat="1"/>
    <row r="16679" s="11" customFormat="1"/>
    <row r="16680" s="11" customFormat="1"/>
    <row r="16681" s="11" customFormat="1"/>
    <row r="16682" s="11" customFormat="1"/>
    <row r="16683" s="11" customFormat="1"/>
    <row r="16684" s="11" customFormat="1"/>
    <row r="16685" s="11" customFormat="1"/>
    <row r="16686" s="11" customFormat="1"/>
    <row r="16687" s="11" customFormat="1"/>
    <row r="16688" s="11" customFormat="1"/>
    <row r="16689" s="11" customFormat="1"/>
    <row r="16690" s="11" customFormat="1"/>
    <row r="16691" s="11" customFormat="1"/>
    <row r="16692" s="11" customFormat="1"/>
    <row r="16693" s="11" customFormat="1"/>
    <row r="16694" s="11" customFormat="1"/>
    <row r="16695" s="11" customFormat="1"/>
    <row r="16696" s="11" customFormat="1"/>
    <row r="16697" s="11" customFormat="1"/>
    <row r="16698" s="11" customFormat="1"/>
    <row r="16699" s="11" customFormat="1"/>
    <row r="16700" s="11" customFormat="1"/>
    <row r="16701" s="11" customFormat="1"/>
    <row r="16702" s="11" customFormat="1"/>
    <row r="16703" s="11" customFormat="1"/>
    <row r="16704" s="11" customFormat="1"/>
    <row r="16705" s="11" customFormat="1"/>
    <row r="16706" s="11" customFormat="1"/>
    <row r="16707" s="11" customFormat="1"/>
    <row r="16708" s="11" customFormat="1"/>
    <row r="16709" s="11" customFormat="1"/>
    <row r="16710" s="11" customFormat="1"/>
    <row r="16711" s="11" customFormat="1"/>
    <row r="16712" s="11" customFormat="1"/>
    <row r="16713" s="11" customFormat="1"/>
    <row r="16714" s="11" customFormat="1"/>
    <row r="16715" s="11" customFormat="1"/>
    <row r="16716" s="11" customFormat="1"/>
    <row r="16717" s="11" customFormat="1"/>
    <row r="16718" s="11" customFormat="1"/>
    <row r="16719" s="11" customFormat="1"/>
    <row r="16720" s="11" customFormat="1"/>
    <row r="16721" s="11" customFormat="1"/>
    <row r="16722" s="11" customFormat="1"/>
    <row r="16723" s="11" customFormat="1"/>
    <row r="16724" s="11" customFormat="1"/>
    <row r="16725" s="11" customFormat="1"/>
    <row r="16726" s="11" customFormat="1"/>
    <row r="16727" s="11" customFormat="1"/>
    <row r="16728" s="11" customFormat="1"/>
    <row r="16729" s="11" customFormat="1"/>
    <row r="16730" s="11" customFormat="1"/>
    <row r="16731" s="11" customFormat="1"/>
    <row r="16732" s="11" customFormat="1"/>
    <row r="16733" s="11" customFormat="1"/>
    <row r="16734" s="11" customFormat="1"/>
    <row r="16735" s="11" customFormat="1"/>
    <row r="16736" s="11" customFormat="1"/>
    <row r="16737" s="11" customFormat="1"/>
    <row r="16738" s="11" customFormat="1"/>
    <row r="16739" s="11" customFormat="1"/>
    <row r="16740" s="11" customFormat="1"/>
    <row r="16741" s="11" customFormat="1"/>
    <row r="16742" s="11" customFormat="1"/>
    <row r="16743" s="11" customFormat="1"/>
    <row r="16744" s="11" customFormat="1"/>
    <row r="16745" s="11" customFormat="1"/>
    <row r="16746" s="11" customFormat="1"/>
    <row r="16747" s="11" customFormat="1"/>
    <row r="16748" s="11" customFormat="1"/>
    <row r="16749" s="11" customFormat="1"/>
    <row r="16750" s="11" customFormat="1"/>
    <row r="16751" s="11" customFormat="1"/>
    <row r="16752" s="11" customFormat="1"/>
    <row r="16753" s="11" customFormat="1"/>
    <row r="16754" s="11" customFormat="1"/>
    <row r="16755" s="11" customFormat="1"/>
    <row r="16756" s="11" customFormat="1"/>
    <row r="16757" s="11" customFormat="1"/>
    <row r="16758" s="11" customFormat="1"/>
    <row r="16759" s="11" customFormat="1"/>
    <row r="16760" s="11" customFormat="1"/>
    <row r="16761" s="11" customFormat="1"/>
    <row r="16762" s="11" customFormat="1"/>
    <row r="16763" s="11" customFormat="1"/>
    <row r="16764" s="11" customFormat="1"/>
    <row r="16765" s="11" customFormat="1"/>
    <row r="16766" s="11" customFormat="1"/>
    <row r="16767" s="11" customFormat="1"/>
    <row r="16768" s="11" customFormat="1"/>
    <row r="16769" s="11" customFormat="1"/>
    <row r="16770" s="11" customFormat="1"/>
    <row r="16771" s="11" customFormat="1"/>
    <row r="16772" s="11" customFormat="1"/>
    <row r="16773" s="11" customFormat="1"/>
    <row r="16774" s="11" customFormat="1"/>
    <row r="16775" s="11" customFormat="1"/>
    <row r="16776" s="11" customFormat="1"/>
    <row r="16777" s="11" customFormat="1"/>
    <row r="16778" s="11" customFormat="1"/>
    <row r="16779" s="11" customFormat="1"/>
    <row r="16780" s="11" customFormat="1"/>
    <row r="16781" s="11" customFormat="1"/>
    <row r="16782" s="11" customFormat="1"/>
    <row r="16783" s="11" customFormat="1"/>
    <row r="16784" s="11" customFormat="1"/>
    <row r="16785" s="11" customFormat="1"/>
    <row r="16786" s="11" customFormat="1"/>
    <row r="16787" s="11" customFormat="1"/>
    <row r="16788" s="11" customFormat="1"/>
    <row r="16789" s="11" customFormat="1"/>
    <row r="16790" s="11" customFormat="1"/>
    <row r="16791" s="11" customFormat="1"/>
    <row r="16792" s="11" customFormat="1"/>
    <row r="16793" s="11" customFormat="1"/>
    <row r="16794" s="11" customFormat="1"/>
    <row r="16795" s="11" customFormat="1"/>
    <row r="16796" s="11" customFormat="1"/>
    <row r="16797" s="11" customFormat="1"/>
    <row r="16798" s="11" customFormat="1"/>
    <row r="16799" s="11" customFormat="1"/>
    <row r="16800" s="11" customFormat="1"/>
    <row r="16801" s="11" customFormat="1"/>
    <row r="16802" s="11" customFormat="1"/>
    <row r="16803" s="11" customFormat="1"/>
    <row r="16804" s="11" customFormat="1"/>
    <row r="16805" s="11" customFormat="1"/>
    <row r="16806" s="11" customFormat="1"/>
    <row r="16807" s="11" customFormat="1"/>
    <row r="16808" s="11" customFormat="1"/>
    <row r="16809" s="11" customFormat="1"/>
    <row r="16810" s="11" customFormat="1"/>
    <row r="16811" s="11" customFormat="1"/>
    <row r="16812" s="11" customFormat="1"/>
    <row r="16813" s="11" customFormat="1"/>
    <row r="16814" s="11" customFormat="1"/>
    <row r="16815" s="11" customFormat="1"/>
    <row r="16816" s="11" customFormat="1"/>
    <row r="16817" s="11" customFormat="1"/>
    <row r="16818" s="11" customFormat="1"/>
    <row r="16819" s="11" customFormat="1"/>
    <row r="16820" s="11" customFormat="1"/>
    <row r="16821" s="11" customFormat="1"/>
    <row r="16822" s="11" customFormat="1"/>
    <row r="16823" s="11" customFormat="1"/>
    <row r="16824" s="11" customFormat="1"/>
    <row r="16825" s="11" customFormat="1"/>
    <row r="16826" s="11" customFormat="1"/>
    <row r="16827" s="11" customFormat="1"/>
    <row r="16828" s="11" customFormat="1"/>
    <row r="16829" s="11" customFormat="1"/>
    <row r="16830" s="11" customFormat="1"/>
    <row r="16831" s="11" customFormat="1"/>
    <row r="16832" s="11" customFormat="1"/>
    <row r="16833" s="11" customFormat="1"/>
    <row r="16834" s="11" customFormat="1"/>
    <row r="16835" s="11" customFormat="1"/>
    <row r="16836" s="11" customFormat="1"/>
    <row r="16837" s="11" customFormat="1"/>
    <row r="16838" s="11" customFormat="1"/>
    <row r="16839" s="11" customFormat="1"/>
    <row r="16840" s="11" customFormat="1"/>
    <row r="16841" s="11" customFormat="1"/>
    <row r="16842" s="11" customFormat="1"/>
    <row r="16843" s="11" customFormat="1"/>
    <row r="16844" s="11" customFormat="1"/>
    <row r="16845" s="11" customFormat="1"/>
    <row r="16846" s="11" customFormat="1"/>
    <row r="16847" s="11" customFormat="1"/>
    <row r="16848" s="11" customFormat="1"/>
    <row r="16849" s="11" customFormat="1"/>
    <row r="16850" s="11" customFormat="1"/>
    <row r="16851" s="11" customFormat="1"/>
    <row r="16852" s="11" customFormat="1"/>
    <row r="16853" s="11" customFormat="1"/>
    <row r="16854" s="11" customFormat="1"/>
    <row r="16855" s="11" customFormat="1"/>
    <row r="16856" s="11" customFormat="1"/>
    <row r="16857" s="11" customFormat="1"/>
    <row r="16858" s="11" customFormat="1"/>
    <row r="16859" s="11" customFormat="1"/>
    <row r="16860" s="11" customFormat="1"/>
    <row r="16861" s="11" customFormat="1"/>
    <row r="16862" s="11" customFormat="1"/>
    <row r="16863" s="11" customFormat="1"/>
    <row r="16864" s="11" customFormat="1"/>
    <row r="16865" s="11" customFormat="1"/>
    <row r="16866" s="11" customFormat="1"/>
    <row r="16867" s="11" customFormat="1"/>
    <row r="16868" s="11" customFormat="1"/>
    <row r="16869" s="11" customFormat="1"/>
    <row r="16870" s="11" customFormat="1"/>
    <row r="16871" s="11" customFormat="1"/>
    <row r="16872" s="11" customFormat="1"/>
    <row r="16873" s="11" customFormat="1"/>
    <row r="16874" s="11" customFormat="1"/>
    <row r="16875" s="11" customFormat="1"/>
    <row r="16876" s="11" customFormat="1"/>
    <row r="16877" s="11" customFormat="1"/>
    <row r="16878" s="11" customFormat="1"/>
    <row r="16879" s="11" customFormat="1"/>
    <row r="16880" s="11" customFormat="1"/>
    <row r="16881" s="11" customFormat="1"/>
    <row r="16882" s="11" customFormat="1"/>
    <row r="16883" s="11" customFormat="1"/>
    <row r="16884" s="11" customFormat="1"/>
    <row r="16885" s="11" customFormat="1"/>
    <row r="16886" s="11" customFormat="1"/>
    <row r="16887" s="11" customFormat="1"/>
    <row r="16888" s="11" customFormat="1"/>
    <row r="16889" s="11" customFormat="1"/>
    <row r="16890" s="11" customFormat="1"/>
    <row r="16891" s="11" customFormat="1"/>
    <row r="16892" s="11" customFormat="1"/>
    <row r="16893" s="11" customFormat="1"/>
    <row r="16894" s="11" customFormat="1"/>
    <row r="16895" s="11" customFormat="1"/>
    <row r="16896" s="11" customFormat="1"/>
    <row r="16897" s="11" customFormat="1"/>
    <row r="16898" s="11" customFormat="1"/>
    <row r="16899" s="11" customFormat="1"/>
    <row r="16900" s="11" customFormat="1"/>
    <row r="16901" s="11" customFormat="1"/>
    <row r="16902" s="11" customFormat="1"/>
    <row r="16903" s="11" customFormat="1"/>
    <row r="16904" s="11" customFormat="1"/>
    <row r="16905" s="11" customFormat="1"/>
    <row r="16906" s="11" customFormat="1"/>
    <row r="16907" s="11" customFormat="1"/>
    <row r="16908" s="11" customFormat="1"/>
    <row r="16909" s="11" customFormat="1"/>
    <row r="16910" s="11" customFormat="1"/>
    <row r="16911" s="11" customFormat="1"/>
    <row r="16912" s="11" customFormat="1"/>
    <row r="16913" s="11" customFormat="1"/>
    <row r="16914" s="11" customFormat="1"/>
    <row r="16915" s="11" customFormat="1"/>
    <row r="16916" s="11" customFormat="1"/>
    <row r="16917" s="11" customFormat="1"/>
    <row r="16918" s="11" customFormat="1"/>
    <row r="16919" s="11" customFormat="1"/>
    <row r="16920" s="11" customFormat="1"/>
    <row r="16921" s="11" customFormat="1"/>
    <row r="16922" s="11" customFormat="1"/>
    <row r="16923" s="11" customFormat="1"/>
    <row r="16924" s="11" customFormat="1"/>
    <row r="16925" s="11" customFormat="1"/>
    <row r="16926" s="11" customFormat="1"/>
    <row r="16927" s="11" customFormat="1"/>
    <row r="16928" s="11" customFormat="1"/>
    <row r="16929" s="11" customFormat="1"/>
    <row r="16930" s="11" customFormat="1"/>
    <row r="16931" s="11" customFormat="1"/>
    <row r="16932" s="11" customFormat="1"/>
    <row r="16933" s="11" customFormat="1"/>
    <row r="16934" s="11" customFormat="1"/>
    <row r="16935" s="11" customFormat="1"/>
    <row r="16936" s="11" customFormat="1"/>
    <row r="16937" s="11" customFormat="1"/>
    <row r="16938" s="11" customFormat="1"/>
    <row r="16939" s="11" customFormat="1"/>
    <row r="16940" s="11" customFormat="1"/>
    <row r="16941" s="11" customFormat="1"/>
    <row r="16942" s="11" customFormat="1"/>
    <row r="16943" s="11" customFormat="1"/>
    <row r="16944" s="11" customFormat="1"/>
    <row r="16945" s="11" customFormat="1"/>
    <row r="16946" s="11" customFormat="1"/>
    <row r="16947" s="11" customFormat="1"/>
    <row r="16948" s="11" customFormat="1"/>
    <row r="16949" s="11" customFormat="1"/>
    <row r="16950" s="11" customFormat="1"/>
    <row r="16951" s="11" customFormat="1"/>
    <row r="16952" s="11" customFormat="1"/>
    <row r="16953" s="11" customFormat="1"/>
    <row r="16954" s="11" customFormat="1"/>
    <row r="16955" s="11" customFormat="1"/>
    <row r="16956" s="11" customFormat="1"/>
    <row r="16957" s="11" customFormat="1"/>
    <row r="16958" s="11" customFormat="1"/>
    <row r="16959" s="11" customFormat="1"/>
    <row r="16960" s="11" customFormat="1"/>
    <row r="16961" s="11" customFormat="1"/>
    <row r="16962" s="11" customFormat="1"/>
    <row r="16963" s="11" customFormat="1"/>
    <row r="16964" s="11" customFormat="1"/>
    <row r="16965" s="11" customFormat="1"/>
    <row r="16966" s="11" customFormat="1"/>
    <row r="16967" s="11" customFormat="1"/>
    <row r="16968" s="11" customFormat="1"/>
    <row r="16969" s="11" customFormat="1"/>
    <row r="16970" s="11" customFormat="1"/>
    <row r="16971" s="11" customFormat="1"/>
    <row r="16972" s="11" customFormat="1"/>
    <row r="16973" s="11" customFormat="1"/>
    <row r="16974" s="11" customFormat="1"/>
    <row r="16975" s="11" customFormat="1"/>
    <row r="16976" s="11" customFormat="1"/>
    <row r="16977" s="11" customFormat="1"/>
    <row r="16978" s="11" customFormat="1"/>
    <row r="16979" s="11" customFormat="1"/>
    <row r="16980" s="11" customFormat="1"/>
    <row r="16981" s="11" customFormat="1"/>
    <row r="16982" s="11" customFormat="1"/>
    <row r="16983" s="11" customFormat="1"/>
    <row r="16984" s="11" customFormat="1"/>
    <row r="16985" s="11" customFormat="1"/>
    <row r="16986" s="11" customFormat="1"/>
    <row r="16987" s="11" customFormat="1"/>
    <row r="16988" s="11" customFormat="1"/>
    <row r="16989" s="11" customFormat="1"/>
    <row r="16990" s="11" customFormat="1"/>
    <row r="16991" s="11" customFormat="1"/>
    <row r="16992" s="11" customFormat="1"/>
    <row r="16993" s="11" customFormat="1"/>
    <row r="16994" s="11" customFormat="1"/>
    <row r="16995" s="11" customFormat="1"/>
    <row r="16996" s="11" customFormat="1"/>
    <row r="16997" s="11" customFormat="1"/>
    <row r="16998" s="11" customFormat="1"/>
    <row r="16999" s="11" customFormat="1"/>
    <row r="17000" s="11" customFormat="1"/>
    <row r="17001" s="11" customFormat="1"/>
    <row r="17002" s="11" customFormat="1"/>
    <row r="17003" s="11" customFormat="1"/>
    <row r="17004" s="11" customFormat="1"/>
    <row r="17005" s="11" customFormat="1"/>
    <row r="17006" s="11" customFormat="1"/>
    <row r="17007" s="11" customFormat="1"/>
    <row r="17008" s="11" customFormat="1"/>
    <row r="17009" s="11" customFormat="1"/>
    <row r="17010" s="11" customFormat="1"/>
    <row r="17011" s="11" customFormat="1"/>
    <row r="17012" s="11" customFormat="1"/>
    <row r="17013" s="11" customFormat="1"/>
    <row r="17014" s="11" customFormat="1"/>
    <row r="17015" s="11" customFormat="1"/>
    <row r="17016" s="11" customFormat="1"/>
    <row r="17017" s="11" customFormat="1"/>
    <row r="17018" s="11" customFormat="1"/>
    <row r="17019" s="11" customFormat="1"/>
    <row r="17020" s="11" customFormat="1"/>
    <row r="17021" s="11" customFormat="1"/>
    <row r="17022" s="11" customFormat="1"/>
    <row r="17023" s="11" customFormat="1"/>
    <row r="17024" s="11" customFormat="1"/>
    <row r="17025" s="11" customFormat="1"/>
    <row r="17026" s="11" customFormat="1"/>
    <row r="17027" s="11" customFormat="1"/>
    <row r="17028" s="11" customFormat="1"/>
    <row r="17029" s="11" customFormat="1"/>
    <row r="17030" s="11" customFormat="1"/>
    <row r="17031" s="11" customFormat="1"/>
    <row r="17032" s="11" customFormat="1"/>
    <row r="17033" s="11" customFormat="1"/>
    <row r="17034" s="11" customFormat="1"/>
    <row r="17035" s="11" customFormat="1"/>
    <row r="17036" s="11" customFormat="1"/>
    <row r="17037" s="11" customFormat="1"/>
    <row r="17038" s="11" customFormat="1"/>
    <row r="17039" s="11" customFormat="1"/>
    <row r="17040" s="11" customFormat="1"/>
    <row r="17041" s="11" customFormat="1"/>
    <row r="17042" s="11" customFormat="1"/>
    <row r="17043" s="11" customFormat="1"/>
    <row r="17044" s="11" customFormat="1"/>
    <row r="17045" s="11" customFormat="1"/>
    <row r="17046" s="11" customFormat="1"/>
    <row r="17047" s="11" customFormat="1"/>
    <row r="17048" s="11" customFormat="1"/>
    <row r="17049" s="11" customFormat="1"/>
    <row r="17050" s="11" customFormat="1"/>
    <row r="17051" s="11" customFormat="1"/>
    <row r="17052" s="11" customFormat="1"/>
    <row r="17053" s="11" customFormat="1"/>
    <row r="17054" s="11" customFormat="1"/>
    <row r="17055" s="11" customFormat="1"/>
    <row r="17056" s="11" customFormat="1"/>
    <row r="17057" s="11" customFormat="1"/>
    <row r="17058" s="11" customFormat="1"/>
    <row r="17059" s="11" customFormat="1"/>
    <row r="17060" s="11" customFormat="1"/>
    <row r="17061" s="11" customFormat="1"/>
    <row r="17062" s="11" customFormat="1"/>
    <row r="17063" s="11" customFormat="1"/>
    <row r="17064" s="11" customFormat="1"/>
    <row r="17065" s="11" customFormat="1"/>
    <row r="17066" s="11" customFormat="1"/>
    <row r="17067" s="11" customFormat="1"/>
    <row r="17068" s="11" customFormat="1"/>
    <row r="17069" s="11" customFormat="1"/>
    <row r="17070" s="11" customFormat="1"/>
    <row r="17071" s="11" customFormat="1"/>
    <row r="17072" s="11" customFormat="1"/>
    <row r="17073" s="11" customFormat="1"/>
    <row r="17074" s="11" customFormat="1"/>
    <row r="17075" s="11" customFormat="1"/>
    <row r="17076" s="11" customFormat="1"/>
    <row r="17077" s="11" customFormat="1"/>
    <row r="17078" s="11" customFormat="1"/>
    <row r="17079" s="11" customFormat="1"/>
    <row r="17080" s="11" customFormat="1"/>
    <row r="17081" s="11" customFormat="1"/>
    <row r="17082" s="11" customFormat="1"/>
    <row r="17083" s="11" customFormat="1"/>
    <row r="17084" s="11" customFormat="1"/>
    <row r="17085" s="11" customFormat="1"/>
    <row r="17086" s="11" customFormat="1"/>
    <row r="17087" s="11" customFormat="1"/>
    <row r="17088" s="11" customFormat="1"/>
    <row r="17089" s="11" customFormat="1"/>
    <row r="17090" s="11" customFormat="1"/>
    <row r="17091" s="11" customFormat="1"/>
    <row r="17092" s="11" customFormat="1"/>
    <row r="17093" s="11" customFormat="1"/>
    <row r="17094" s="11" customFormat="1"/>
    <row r="17095" s="11" customFormat="1"/>
    <row r="17096" s="11" customFormat="1"/>
    <row r="17097" s="11" customFormat="1"/>
    <row r="17098" s="11" customFormat="1"/>
    <row r="17099" s="11" customFormat="1"/>
    <row r="17100" s="11" customFormat="1"/>
    <row r="17101" s="11" customFormat="1"/>
    <row r="17102" s="11" customFormat="1"/>
    <row r="17103" s="11" customFormat="1"/>
    <row r="17104" s="11" customFormat="1"/>
    <row r="17105" s="11" customFormat="1"/>
    <row r="17106" s="11" customFormat="1"/>
    <row r="17107" s="11" customFormat="1"/>
    <row r="17108" s="11" customFormat="1"/>
    <row r="17109" s="11" customFormat="1"/>
    <row r="17110" s="11" customFormat="1"/>
    <row r="17111" s="11" customFormat="1"/>
    <row r="17112" s="11" customFormat="1"/>
    <row r="17113" s="11" customFormat="1"/>
    <row r="17114" s="11" customFormat="1"/>
    <row r="17115" s="11" customFormat="1"/>
    <row r="17116" s="11" customFormat="1"/>
    <row r="17117" s="11" customFormat="1"/>
    <row r="17118" s="11" customFormat="1"/>
    <row r="17119" s="11" customFormat="1"/>
    <row r="17120" s="11" customFormat="1"/>
    <row r="17121" s="11" customFormat="1"/>
    <row r="17122" s="11" customFormat="1"/>
    <row r="17123" s="11" customFormat="1"/>
    <row r="17124" s="11" customFormat="1"/>
    <row r="17125" s="11" customFormat="1"/>
    <row r="17126" s="11" customFormat="1"/>
    <row r="17127" s="11" customFormat="1"/>
    <row r="17128" s="11" customFormat="1"/>
    <row r="17129" s="11" customFormat="1"/>
    <row r="17130" s="11" customFormat="1"/>
    <row r="17131" s="11" customFormat="1"/>
    <row r="17132" s="11" customFormat="1"/>
    <row r="17133" s="11" customFormat="1"/>
    <row r="17134" s="11" customFormat="1"/>
    <row r="17135" s="11" customFormat="1"/>
    <row r="17136" s="11" customFormat="1"/>
    <row r="17137" s="11" customFormat="1"/>
    <row r="17138" s="11" customFormat="1"/>
    <row r="17139" s="11" customFormat="1"/>
    <row r="17140" s="11" customFormat="1"/>
    <row r="17141" s="11" customFormat="1"/>
    <row r="17142" s="11" customFormat="1"/>
    <row r="17143" s="11" customFormat="1"/>
    <row r="17144" s="11" customFormat="1"/>
    <row r="17145" s="11" customFormat="1"/>
    <row r="17146" s="11" customFormat="1"/>
    <row r="17147" s="11" customFormat="1"/>
    <row r="17148" s="11" customFormat="1"/>
    <row r="17149" s="11" customFormat="1"/>
    <row r="17150" s="11" customFormat="1"/>
    <row r="17151" s="11" customFormat="1"/>
    <row r="17152" s="11" customFormat="1"/>
    <row r="17153" s="11" customFormat="1"/>
    <row r="17154" s="11" customFormat="1"/>
    <row r="17155" s="11" customFormat="1"/>
    <row r="17156" s="11" customFormat="1"/>
    <row r="17157" s="11" customFormat="1"/>
    <row r="17158" s="11" customFormat="1"/>
    <row r="17159" s="11" customFormat="1"/>
    <row r="17160" s="11" customFormat="1"/>
    <row r="17161" s="11" customFormat="1"/>
    <row r="17162" s="11" customFormat="1"/>
    <row r="17163" s="11" customFormat="1"/>
    <row r="17164" s="11" customFormat="1"/>
    <row r="17165" s="11" customFormat="1"/>
    <row r="17166" s="11" customFormat="1"/>
    <row r="17167" s="11" customFormat="1"/>
    <row r="17168" s="11" customFormat="1"/>
    <row r="17169" s="11" customFormat="1"/>
    <row r="17170" s="11" customFormat="1"/>
    <row r="17171" s="11" customFormat="1"/>
    <row r="17172" s="11" customFormat="1"/>
    <row r="17173" s="11" customFormat="1"/>
    <row r="17174" s="11" customFormat="1"/>
    <row r="17175" s="11" customFormat="1"/>
    <row r="17176" s="11" customFormat="1"/>
    <row r="17177" s="11" customFormat="1"/>
    <row r="17178" s="11" customFormat="1"/>
    <row r="17179" s="11" customFormat="1"/>
    <row r="17180" s="11" customFormat="1"/>
    <row r="17181" s="11" customFormat="1"/>
    <row r="17182" s="11" customFormat="1"/>
    <row r="17183" s="11" customFormat="1"/>
    <row r="17184" s="11" customFormat="1"/>
    <row r="17185" s="11" customFormat="1"/>
    <row r="17186" s="11" customFormat="1"/>
    <row r="17187" s="11" customFormat="1"/>
    <row r="17188" s="11" customFormat="1"/>
    <row r="17189" s="11" customFormat="1"/>
    <row r="17190" s="11" customFormat="1"/>
    <row r="17191" s="11" customFormat="1"/>
    <row r="17192" s="11" customFormat="1"/>
    <row r="17193" s="11" customFormat="1"/>
    <row r="17194" s="11" customFormat="1"/>
    <row r="17195" s="11" customFormat="1"/>
    <row r="17196" s="11" customFormat="1"/>
    <row r="17197" s="11" customFormat="1"/>
    <row r="17198" s="11" customFormat="1"/>
    <row r="17199" s="11" customFormat="1"/>
    <row r="17200" s="11" customFormat="1"/>
    <row r="17201" s="11" customFormat="1"/>
    <row r="17202" s="11" customFormat="1"/>
    <row r="17203" s="11" customFormat="1"/>
    <row r="17204" s="11" customFormat="1"/>
    <row r="17205" s="11" customFormat="1"/>
    <row r="17206" s="11" customFormat="1"/>
    <row r="17207" s="11" customFormat="1"/>
    <row r="17208" s="11" customFormat="1"/>
    <row r="17209" s="11" customFormat="1"/>
    <row r="17210" s="11" customFormat="1"/>
    <row r="17211" s="11" customFormat="1"/>
    <row r="17212" s="11" customFormat="1"/>
    <row r="17213" s="11" customFormat="1"/>
    <row r="17214" s="11" customFormat="1"/>
    <row r="17215" s="11" customFormat="1"/>
    <row r="17216" s="11" customFormat="1"/>
    <row r="17217" s="11" customFormat="1"/>
    <row r="17218" s="11" customFormat="1"/>
    <row r="17219" s="11" customFormat="1"/>
    <row r="17220" s="11" customFormat="1"/>
    <row r="17221" s="11" customFormat="1"/>
    <row r="17222" s="11" customFormat="1"/>
    <row r="17223" s="11" customFormat="1"/>
    <row r="17224" s="11" customFormat="1"/>
    <row r="17225" s="11" customFormat="1"/>
    <row r="17226" s="11" customFormat="1"/>
    <row r="17227" s="11" customFormat="1"/>
    <row r="17228" s="11" customFormat="1"/>
    <row r="17229" s="11" customFormat="1"/>
    <row r="17230" s="11" customFormat="1"/>
    <row r="17231" s="11" customFormat="1"/>
    <row r="17232" s="11" customFormat="1"/>
    <row r="17233" s="11" customFormat="1"/>
    <row r="17234" s="11" customFormat="1"/>
    <row r="17235" s="11" customFormat="1"/>
    <row r="17236" s="11" customFormat="1"/>
    <row r="17237" s="11" customFormat="1"/>
    <row r="17238" s="11" customFormat="1"/>
    <row r="17239" s="11" customFormat="1"/>
    <row r="17240" s="11" customFormat="1"/>
    <row r="17241" s="11" customFormat="1"/>
    <row r="17242" s="11" customFormat="1"/>
    <row r="17243" s="11" customFormat="1"/>
    <row r="17244" s="11" customFormat="1"/>
    <row r="17245" s="11" customFormat="1"/>
    <row r="17246" s="11" customFormat="1"/>
    <row r="17247" s="11" customFormat="1"/>
    <row r="17248" s="11" customFormat="1"/>
    <row r="17249" s="11" customFormat="1"/>
    <row r="17250" s="11" customFormat="1"/>
    <row r="17251" s="11" customFormat="1"/>
    <row r="17252" s="11" customFormat="1"/>
    <row r="17253" s="11" customFormat="1"/>
    <row r="17254" s="11" customFormat="1"/>
    <row r="17255" s="11" customFormat="1"/>
    <row r="17256" s="11" customFormat="1"/>
    <row r="17257" s="11" customFormat="1"/>
    <row r="17258" s="11" customFormat="1"/>
    <row r="17259" s="11" customFormat="1"/>
    <row r="17260" s="11" customFormat="1"/>
    <row r="17261" s="11" customFormat="1"/>
    <row r="17262" s="11" customFormat="1"/>
    <row r="17263" s="11" customFormat="1"/>
    <row r="17264" s="11" customFormat="1"/>
    <row r="17265" s="11" customFormat="1"/>
    <row r="17266" s="11" customFormat="1"/>
    <row r="17267" s="11" customFormat="1"/>
    <row r="17268" s="11" customFormat="1"/>
    <row r="17269" s="11" customFormat="1"/>
    <row r="17270" s="11" customFormat="1"/>
    <row r="17271" s="11" customFormat="1"/>
    <row r="17272" s="11" customFormat="1"/>
    <row r="17273" s="11" customFormat="1"/>
    <row r="17274" s="11" customFormat="1"/>
    <row r="17275" s="11" customFormat="1"/>
    <row r="17276" s="11" customFormat="1"/>
    <row r="17277" s="11" customFormat="1"/>
    <row r="17278" s="11" customFormat="1"/>
    <row r="17279" s="11" customFormat="1"/>
    <row r="17280" s="11" customFormat="1"/>
    <row r="17281" s="11" customFormat="1"/>
    <row r="17282" s="11" customFormat="1"/>
    <row r="17283" s="11" customFormat="1"/>
    <row r="17284" s="11" customFormat="1"/>
    <row r="17285" s="11" customFormat="1"/>
    <row r="17286" s="11" customFormat="1"/>
    <row r="17287" s="11" customFormat="1"/>
    <row r="17288" s="11" customFormat="1"/>
    <row r="17289" s="11" customFormat="1"/>
    <row r="17290" s="11" customFormat="1"/>
    <row r="17291" s="11" customFormat="1"/>
    <row r="17292" s="11" customFormat="1"/>
    <row r="17293" s="11" customFormat="1"/>
    <row r="17294" s="11" customFormat="1"/>
    <row r="17295" s="11" customFormat="1"/>
    <row r="17296" s="11" customFormat="1"/>
    <row r="17297" s="11" customFormat="1"/>
    <row r="17298" s="11" customFormat="1"/>
    <row r="17299" s="11" customFormat="1"/>
    <row r="17300" s="11" customFormat="1"/>
    <row r="17301" s="11" customFormat="1"/>
    <row r="17302" s="11" customFormat="1"/>
    <row r="17303" s="11" customFormat="1"/>
    <row r="17304" s="11" customFormat="1"/>
    <row r="17305" s="11" customFormat="1"/>
    <row r="17306" s="11" customFormat="1"/>
    <row r="17307" s="11" customFormat="1"/>
    <row r="17308" s="11" customFormat="1"/>
    <row r="17309" s="11" customFormat="1"/>
    <row r="17310" s="11" customFormat="1"/>
    <row r="17311" s="11" customFormat="1"/>
    <row r="17312" s="11" customFormat="1"/>
    <row r="17313" s="11" customFormat="1"/>
    <row r="17314" s="11" customFormat="1"/>
    <row r="17315" s="11" customFormat="1"/>
    <row r="17316" s="11" customFormat="1"/>
    <row r="17317" s="11" customFormat="1"/>
    <row r="17318" s="11" customFormat="1"/>
    <row r="17319" s="11" customFormat="1"/>
    <row r="17320" s="11" customFormat="1"/>
    <row r="17321" s="11" customFormat="1"/>
    <row r="17322" s="11" customFormat="1"/>
    <row r="17323" s="11" customFormat="1"/>
    <row r="17324" s="11" customFormat="1"/>
    <row r="17325" s="11" customFormat="1"/>
    <row r="17326" s="11" customFormat="1"/>
    <row r="17327" s="11" customFormat="1"/>
    <row r="17328" s="11" customFormat="1"/>
    <row r="17329" s="11" customFormat="1"/>
    <row r="17330" s="11" customFormat="1"/>
    <row r="17331" s="11" customFormat="1"/>
    <row r="17332" s="11" customFormat="1"/>
    <row r="17333" s="11" customFormat="1"/>
    <row r="17334" s="11" customFormat="1"/>
    <row r="17335" s="11" customFormat="1"/>
    <row r="17336" s="11" customFormat="1"/>
    <row r="17337" s="11" customFormat="1"/>
    <row r="17338" s="11" customFormat="1"/>
    <row r="17339" s="11" customFormat="1"/>
    <row r="17340" s="11" customFormat="1"/>
    <row r="17341" s="11" customFormat="1"/>
    <row r="17342" s="11" customFormat="1"/>
    <row r="17343" s="11" customFormat="1"/>
    <row r="17344" s="11" customFormat="1"/>
    <row r="17345" s="11" customFormat="1"/>
    <row r="17346" s="11" customFormat="1"/>
    <row r="17347" s="11" customFormat="1"/>
    <row r="17348" s="11" customFormat="1"/>
    <row r="17349" s="11" customFormat="1"/>
    <row r="17350" s="11" customFormat="1"/>
    <row r="17351" s="11" customFormat="1"/>
    <row r="17352" s="11" customFormat="1"/>
    <row r="17353" s="11" customFormat="1"/>
    <row r="17354" s="11" customFormat="1"/>
    <row r="17355" s="11" customFormat="1"/>
    <row r="17356" s="11" customFormat="1"/>
    <row r="17357" s="11" customFormat="1"/>
    <row r="17358" s="11" customFormat="1"/>
    <row r="17359" s="11" customFormat="1"/>
    <row r="17360" s="11" customFormat="1"/>
    <row r="17361" s="11" customFormat="1"/>
    <row r="17362" s="11" customFormat="1"/>
    <row r="17363" s="11" customFormat="1"/>
    <row r="17364" s="11" customFormat="1"/>
    <row r="17365" s="11" customFormat="1"/>
    <row r="17366" s="11" customFormat="1"/>
    <row r="17367" s="11" customFormat="1"/>
    <row r="17368" s="11" customFormat="1"/>
    <row r="17369" s="11" customFormat="1"/>
    <row r="17370" s="11" customFormat="1"/>
    <row r="17371" s="11" customFormat="1"/>
    <row r="17372" s="11" customFormat="1"/>
    <row r="17373" s="11" customFormat="1"/>
    <row r="17374" s="11" customFormat="1"/>
    <row r="17375" s="11" customFormat="1"/>
    <row r="17376" s="11" customFormat="1"/>
    <row r="17377" s="11" customFormat="1"/>
    <row r="17378" s="11" customFormat="1"/>
    <row r="17379" s="11" customFormat="1"/>
    <row r="17380" s="11" customFormat="1"/>
    <row r="17381" s="11" customFormat="1"/>
    <row r="17382" s="11" customFormat="1"/>
    <row r="17383" s="11" customFormat="1"/>
    <row r="17384" s="11" customFormat="1"/>
    <row r="17385" s="11" customFormat="1"/>
    <row r="17386" s="11" customFormat="1"/>
    <row r="17387" s="11" customFormat="1"/>
    <row r="17388" s="11" customFormat="1"/>
    <row r="17389" s="11" customFormat="1"/>
    <row r="17390" s="11" customFormat="1"/>
    <row r="17391" s="11" customFormat="1"/>
    <row r="17392" s="11" customFormat="1"/>
    <row r="17393" s="11" customFormat="1"/>
    <row r="17394" s="11" customFormat="1"/>
    <row r="17395" s="11" customFormat="1"/>
    <row r="17396" s="11" customFormat="1"/>
    <row r="17397" s="11" customFormat="1"/>
    <row r="17398" s="11" customFormat="1"/>
    <row r="17399" s="11" customFormat="1"/>
    <row r="17400" s="11" customFormat="1"/>
    <row r="17401" s="11" customFormat="1"/>
    <row r="17402" s="11" customFormat="1"/>
    <row r="17403" s="11" customFormat="1"/>
    <row r="17404" s="11" customFormat="1"/>
    <row r="17405" s="11" customFormat="1"/>
    <row r="17406" s="11" customFormat="1"/>
    <row r="17407" s="11" customFormat="1"/>
    <row r="17408" s="11" customFormat="1"/>
    <row r="17409" s="11" customFormat="1"/>
    <row r="17410" s="11" customFormat="1"/>
    <row r="17411" s="11" customFormat="1"/>
    <row r="17412" s="11" customFormat="1"/>
    <row r="17413" s="11" customFormat="1"/>
    <row r="17414" s="11" customFormat="1"/>
    <row r="17415" s="11" customFormat="1"/>
    <row r="17416" s="11" customFormat="1"/>
    <row r="17417" s="11" customFormat="1"/>
    <row r="17418" s="11" customFormat="1"/>
    <row r="17419" s="11" customFormat="1"/>
    <row r="17420" s="11" customFormat="1"/>
    <row r="17421" s="11" customFormat="1"/>
    <row r="17422" s="11" customFormat="1"/>
    <row r="17423" s="11" customFormat="1"/>
    <row r="17424" s="11" customFormat="1"/>
    <row r="17425" s="11" customFormat="1"/>
    <row r="17426" s="11" customFormat="1"/>
    <row r="17427" s="11" customFormat="1"/>
    <row r="17428" s="11" customFormat="1"/>
    <row r="17429" s="11" customFormat="1"/>
    <row r="17430" s="11" customFormat="1"/>
    <row r="17431" s="11" customFormat="1"/>
    <row r="17432" s="11" customFormat="1"/>
    <row r="17433" s="11" customFormat="1"/>
    <row r="17434" s="11" customFormat="1"/>
    <row r="17435" s="11" customFormat="1"/>
    <row r="17436" s="11" customFormat="1"/>
    <row r="17437" s="11" customFormat="1"/>
    <row r="17438" s="11" customFormat="1"/>
    <row r="17439" s="11" customFormat="1"/>
    <row r="17440" s="11" customFormat="1"/>
    <row r="17441" s="11" customFormat="1"/>
    <row r="17442" s="11" customFormat="1"/>
    <row r="17443" s="11" customFormat="1"/>
    <row r="17444" s="11" customFormat="1"/>
    <row r="17445" s="11" customFormat="1"/>
    <row r="17446" s="11" customFormat="1"/>
    <row r="17447" s="11" customFormat="1"/>
    <row r="17448" s="11" customFormat="1"/>
    <row r="17449" s="11" customFormat="1"/>
    <row r="17450" s="11" customFormat="1"/>
    <row r="17451" s="11" customFormat="1"/>
    <row r="17452" s="11" customFormat="1"/>
    <row r="17453" s="11" customFormat="1"/>
    <row r="17454" s="11" customFormat="1"/>
    <row r="17455" s="11" customFormat="1"/>
    <row r="17456" s="11" customFormat="1"/>
    <row r="17457" s="11" customFormat="1"/>
    <row r="17458" s="11" customFormat="1"/>
    <row r="17459" s="11" customFormat="1"/>
    <row r="17460" s="11" customFormat="1"/>
    <row r="17461" s="11" customFormat="1"/>
    <row r="17462" s="11" customFormat="1"/>
    <row r="17463" s="11" customFormat="1"/>
    <row r="17464" s="11" customFormat="1"/>
    <row r="17465" s="11" customFormat="1"/>
    <row r="17466" s="11" customFormat="1"/>
    <row r="17467" s="11" customFormat="1"/>
    <row r="17468" s="11" customFormat="1"/>
    <row r="17469" s="11" customFormat="1"/>
    <row r="17470" s="11" customFormat="1"/>
    <row r="17471" s="11" customFormat="1"/>
    <row r="17472" s="11" customFormat="1"/>
    <row r="17473" s="11" customFormat="1"/>
    <row r="17474" s="11" customFormat="1"/>
    <row r="17475" s="11" customFormat="1"/>
    <row r="17476" s="11" customFormat="1"/>
    <row r="17477" s="11" customFormat="1"/>
    <row r="17478" s="11" customFormat="1"/>
    <row r="17479" s="11" customFormat="1"/>
    <row r="17480" s="11" customFormat="1"/>
    <row r="17481" s="11" customFormat="1"/>
    <row r="17482" s="11" customFormat="1"/>
    <row r="17483" s="11" customFormat="1"/>
    <row r="17484" s="11" customFormat="1"/>
    <row r="17485" s="11" customFormat="1"/>
    <row r="17486" s="11" customFormat="1"/>
    <row r="17487" s="11" customFormat="1"/>
    <row r="17488" s="11" customFormat="1"/>
    <row r="17489" s="11" customFormat="1"/>
    <row r="17490" s="11" customFormat="1"/>
    <row r="17491" s="11" customFormat="1"/>
    <row r="17492" s="11" customFormat="1"/>
    <row r="17493" s="11" customFormat="1"/>
    <row r="17494" s="11" customFormat="1"/>
    <row r="17495" s="11" customFormat="1"/>
    <row r="17496" s="11" customFormat="1"/>
    <row r="17497" s="11" customFormat="1"/>
    <row r="17498" s="11" customFormat="1"/>
    <row r="17499" s="11" customFormat="1"/>
    <row r="17500" s="11" customFormat="1"/>
    <row r="17501" s="11" customFormat="1"/>
    <row r="17502" s="11" customFormat="1"/>
    <row r="17503" s="11" customFormat="1"/>
    <row r="17504" s="11" customFormat="1"/>
    <row r="17505" s="11" customFormat="1"/>
    <row r="17506" s="11" customFormat="1"/>
    <row r="17507" s="11" customFormat="1"/>
    <row r="17508" s="11" customFormat="1"/>
    <row r="17509" s="11" customFormat="1"/>
    <row r="17510" s="11" customFormat="1"/>
    <row r="17511" s="11" customFormat="1"/>
    <row r="17512" s="11" customFormat="1"/>
    <row r="17513" s="11" customFormat="1"/>
    <row r="17514" s="11" customFormat="1"/>
    <row r="17515" s="11" customFormat="1"/>
    <row r="17516" s="11" customFormat="1"/>
    <row r="17517" s="11" customFormat="1"/>
    <row r="17518" s="11" customFormat="1"/>
    <row r="17519" s="11" customFormat="1"/>
    <row r="17520" s="11" customFormat="1"/>
    <row r="17521" s="11" customFormat="1"/>
    <row r="17522" s="11" customFormat="1"/>
    <row r="17523" s="11" customFormat="1"/>
    <row r="17524" s="11" customFormat="1"/>
    <row r="17525" s="11" customFormat="1"/>
    <row r="17526" s="11" customFormat="1"/>
    <row r="17527" s="11" customFormat="1"/>
    <row r="17528" s="11" customFormat="1"/>
    <row r="17529" s="11" customFormat="1"/>
    <row r="17530" s="11" customFormat="1"/>
    <row r="17531" s="11" customFormat="1"/>
    <row r="17532" s="11" customFormat="1"/>
    <row r="17533" s="11" customFormat="1"/>
    <row r="17534" s="11" customFormat="1"/>
    <row r="17535" s="11" customFormat="1"/>
    <row r="17536" s="11" customFormat="1"/>
    <row r="17537" s="11" customFormat="1"/>
    <row r="17538" s="11" customFormat="1"/>
    <row r="17539" s="11" customFormat="1"/>
    <row r="17540" s="11" customFormat="1"/>
    <row r="17541" s="11" customFormat="1"/>
    <row r="17542" s="11" customFormat="1"/>
    <row r="17543" s="11" customFormat="1"/>
    <row r="17544" s="11" customFormat="1"/>
    <row r="17545" s="11" customFormat="1"/>
    <row r="17546" s="11" customFormat="1"/>
    <row r="17547" s="11" customFormat="1"/>
    <row r="17548" s="11" customFormat="1"/>
    <row r="17549" s="11" customFormat="1"/>
    <row r="17550" s="11" customFormat="1"/>
    <row r="17551" s="11" customFormat="1"/>
    <row r="17552" s="11" customFormat="1"/>
    <row r="17553" s="11" customFormat="1"/>
    <row r="17554" s="11" customFormat="1"/>
    <row r="17555" s="11" customFormat="1"/>
    <row r="17556" s="11" customFormat="1"/>
    <row r="17557" s="11" customFormat="1"/>
    <row r="17558" s="11" customFormat="1"/>
    <row r="17559" s="11" customFormat="1"/>
    <row r="17560" s="11" customFormat="1"/>
    <row r="17561" s="11" customFormat="1"/>
    <row r="17562" s="11" customFormat="1"/>
    <row r="17563" s="11" customFormat="1"/>
    <row r="17564" s="11" customFormat="1"/>
    <row r="17565" s="11" customFormat="1"/>
    <row r="17566" s="11" customFormat="1"/>
    <row r="17567" s="11" customFormat="1"/>
    <row r="17568" s="11" customFormat="1"/>
    <row r="17569" s="11" customFormat="1"/>
    <row r="17570" s="11" customFormat="1"/>
    <row r="17571" s="11" customFormat="1"/>
    <row r="17572" s="11" customFormat="1"/>
    <row r="17573" s="11" customFormat="1"/>
    <row r="17574" s="11" customFormat="1"/>
    <row r="17575" s="11" customFormat="1"/>
    <row r="17576" s="11" customFormat="1"/>
    <row r="17577" s="11" customFormat="1"/>
    <row r="17578" s="11" customFormat="1"/>
    <row r="17579" s="11" customFormat="1"/>
    <row r="17580" s="11" customFormat="1"/>
    <row r="17581" s="11" customFormat="1"/>
    <row r="17582" s="11" customFormat="1"/>
    <row r="17583" s="11" customFormat="1"/>
    <row r="17584" s="11" customFormat="1"/>
    <row r="17585" s="11" customFormat="1"/>
    <row r="17586" s="11" customFormat="1"/>
    <row r="17587" s="11" customFormat="1"/>
    <row r="17588" s="11" customFormat="1"/>
    <row r="17589" s="11" customFormat="1"/>
    <row r="17590" s="11" customFormat="1"/>
    <row r="17591" s="11" customFormat="1"/>
    <row r="17592" s="11" customFormat="1"/>
    <row r="17593" s="11" customFormat="1"/>
    <row r="17594" s="11" customFormat="1"/>
    <row r="17595" s="11" customFormat="1"/>
    <row r="17596" s="11" customFormat="1"/>
    <row r="17597" s="11" customFormat="1"/>
    <row r="17598" s="11" customFormat="1"/>
    <row r="17599" s="11" customFormat="1"/>
    <row r="17600" s="11" customFormat="1"/>
    <row r="17601" s="11" customFormat="1"/>
    <row r="17602" s="11" customFormat="1"/>
    <row r="17603" s="11" customFormat="1"/>
    <row r="17604" s="11" customFormat="1"/>
    <row r="17605" s="11" customFormat="1"/>
    <row r="17606" s="11" customFormat="1"/>
    <row r="17607" s="11" customFormat="1"/>
    <row r="17608" s="11" customFormat="1"/>
    <row r="17609" s="11" customFormat="1"/>
    <row r="17610" s="11" customFormat="1"/>
    <row r="17611" s="11" customFormat="1"/>
    <row r="17612" s="11" customFormat="1"/>
    <row r="17613" s="11" customFormat="1"/>
    <row r="17614" s="11" customFormat="1"/>
    <row r="17615" s="11" customFormat="1"/>
    <row r="17616" s="11" customFormat="1"/>
    <row r="17617" s="11" customFormat="1"/>
    <row r="17618" s="11" customFormat="1"/>
    <row r="17619" s="11" customFormat="1"/>
    <row r="17620" s="11" customFormat="1"/>
    <row r="17621" s="11" customFormat="1"/>
    <row r="17622" s="11" customFormat="1"/>
    <row r="17623" s="11" customFormat="1"/>
    <row r="17624" s="11" customFormat="1"/>
    <row r="17625" s="11" customFormat="1"/>
    <row r="17626" s="11" customFormat="1"/>
    <row r="17627" s="11" customFormat="1"/>
    <row r="17628" s="11" customFormat="1"/>
    <row r="17629" s="11" customFormat="1"/>
    <row r="17630" s="11" customFormat="1"/>
    <row r="17631" s="11" customFormat="1"/>
    <row r="17632" s="11" customFormat="1"/>
    <row r="17633" s="11" customFormat="1"/>
    <row r="17634" s="11" customFormat="1"/>
    <row r="17635" s="11" customFormat="1"/>
    <row r="17636" s="11" customFormat="1"/>
    <row r="17637" s="11" customFormat="1"/>
    <row r="17638" s="11" customFormat="1"/>
    <row r="17639" s="11" customFormat="1"/>
    <row r="17640" s="11" customFormat="1"/>
    <row r="17641" s="11" customFormat="1"/>
    <row r="17642" s="11" customFormat="1"/>
    <row r="17643" s="11" customFormat="1"/>
    <row r="17644" s="11" customFormat="1"/>
    <row r="17645" s="11" customFormat="1"/>
    <row r="17646" s="11" customFormat="1"/>
    <row r="17647" s="11" customFormat="1"/>
    <row r="17648" s="11" customFormat="1"/>
    <row r="17649" s="11" customFormat="1"/>
    <row r="17650" s="11" customFormat="1"/>
    <row r="17651" s="11" customFormat="1"/>
    <row r="17652" s="11" customFormat="1"/>
    <row r="17653" s="11" customFormat="1"/>
    <row r="17654" s="11" customFormat="1"/>
    <row r="17655" s="11" customFormat="1"/>
    <row r="17656" s="11" customFormat="1"/>
    <row r="17657" s="11" customFormat="1"/>
    <row r="17658" s="11" customFormat="1"/>
    <row r="17659" s="11" customFormat="1"/>
    <row r="17660" s="11" customFormat="1"/>
    <row r="17661" s="11" customFormat="1"/>
    <row r="17662" s="11" customFormat="1"/>
    <row r="17663" s="11" customFormat="1"/>
    <row r="17664" s="11" customFormat="1"/>
    <row r="17665" s="11" customFormat="1"/>
    <row r="17666" s="11" customFormat="1"/>
    <row r="17667" s="11" customFormat="1"/>
    <row r="17668" s="11" customFormat="1"/>
    <row r="17669" s="11" customFormat="1"/>
    <row r="17670" s="11" customFormat="1"/>
    <row r="17671" s="11" customFormat="1"/>
    <row r="17672" s="11" customFormat="1"/>
    <row r="17673" s="11" customFormat="1"/>
    <row r="17674" s="11" customFormat="1"/>
    <row r="17675" s="11" customFormat="1"/>
    <row r="17676" s="11" customFormat="1"/>
    <row r="17677" s="11" customFormat="1"/>
    <row r="17678" s="11" customFormat="1"/>
    <row r="17679" s="11" customFormat="1"/>
    <row r="17680" s="11" customFormat="1"/>
    <row r="17681" s="11" customFormat="1"/>
    <row r="17682" s="11" customFormat="1"/>
    <row r="17683" s="11" customFormat="1"/>
    <row r="17684" s="11" customFormat="1"/>
    <row r="17685" s="11" customFormat="1"/>
    <row r="17686" s="11" customFormat="1"/>
    <row r="17687" s="11" customFormat="1"/>
    <row r="17688" s="11" customFormat="1"/>
    <row r="17689" s="11" customFormat="1"/>
    <row r="17690" s="11" customFormat="1"/>
    <row r="17691" s="11" customFormat="1"/>
    <row r="17692" s="11" customFormat="1"/>
    <row r="17693" s="11" customFormat="1"/>
    <row r="17694" s="11" customFormat="1"/>
    <row r="17695" s="11" customFormat="1"/>
    <row r="17696" s="11" customFormat="1"/>
    <row r="17697" s="11" customFormat="1"/>
    <row r="17698" s="11" customFormat="1"/>
    <row r="17699" s="11" customFormat="1"/>
    <row r="17700" s="11" customFormat="1"/>
    <row r="17701" s="11" customFormat="1"/>
    <row r="17702" s="11" customFormat="1"/>
    <row r="17703" s="11" customFormat="1"/>
    <row r="17704" s="11" customFormat="1"/>
    <row r="17705" s="11" customFormat="1"/>
    <row r="17706" s="11" customFormat="1"/>
    <row r="17707" s="11" customFormat="1"/>
    <row r="17708" s="11" customFormat="1"/>
    <row r="17709" s="11" customFormat="1"/>
    <row r="17710" s="11" customFormat="1"/>
    <row r="17711" s="11" customFormat="1"/>
    <row r="17712" s="11" customFormat="1"/>
    <row r="17713" s="11" customFormat="1"/>
    <row r="17714" s="11" customFormat="1"/>
    <row r="17715" s="11" customFormat="1"/>
    <row r="17716" s="11" customFormat="1"/>
    <row r="17717" s="11" customFormat="1"/>
    <row r="17718" s="11" customFormat="1"/>
    <row r="17719" s="11" customFormat="1"/>
    <row r="17720" s="11" customFormat="1"/>
    <row r="17721" s="11" customFormat="1"/>
    <row r="17722" s="11" customFormat="1"/>
    <row r="17723" s="11" customFormat="1"/>
    <row r="17724" s="11" customFormat="1"/>
    <row r="17725" s="11" customFormat="1"/>
    <row r="17726" s="11" customFormat="1"/>
    <row r="17727" s="11" customFormat="1"/>
    <row r="17728" s="11" customFormat="1"/>
    <row r="17729" s="11" customFormat="1"/>
    <row r="17730" s="11" customFormat="1"/>
    <row r="17731" s="11" customFormat="1"/>
    <row r="17732" s="11" customFormat="1"/>
    <row r="17733" s="11" customFormat="1"/>
    <row r="17734" s="11" customFormat="1"/>
    <row r="17735" s="11" customFormat="1"/>
    <row r="17736" s="11" customFormat="1"/>
    <row r="17737" s="11" customFormat="1"/>
    <row r="17738" s="11" customFormat="1"/>
    <row r="17739" s="11" customFormat="1"/>
    <row r="17740" s="11" customFormat="1"/>
    <row r="17741" s="11" customFormat="1"/>
    <row r="17742" s="11" customFormat="1"/>
    <row r="17743" s="11" customFormat="1"/>
    <row r="17744" s="11" customFormat="1"/>
    <row r="17745" s="11" customFormat="1"/>
    <row r="17746" s="11" customFormat="1"/>
    <row r="17747" s="11" customFormat="1"/>
    <row r="17748" s="11" customFormat="1"/>
    <row r="17749" s="11" customFormat="1"/>
    <row r="17750" s="11" customFormat="1"/>
    <row r="17751" s="11" customFormat="1"/>
    <row r="17752" s="11" customFormat="1"/>
    <row r="17753" s="11" customFormat="1"/>
    <row r="17754" s="11" customFormat="1"/>
    <row r="17755" s="11" customFormat="1"/>
    <row r="17756" s="11" customFormat="1"/>
    <row r="17757" s="11" customFormat="1"/>
    <row r="17758" s="11" customFormat="1"/>
    <row r="17759" s="11" customFormat="1"/>
    <row r="17760" s="11" customFormat="1"/>
    <row r="17761" s="11" customFormat="1"/>
    <row r="17762" s="11" customFormat="1"/>
    <row r="17763" s="11" customFormat="1"/>
    <row r="17764" s="11" customFormat="1"/>
    <row r="17765" s="11" customFormat="1"/>
    <row r="17766" s="11" customFormat="1"/>
    <row r="17767" s="11" customFormat="1"/>
    <row r="17768" s="11" customFormat="1"/>
    <row r="17769" s="11" customFormat="1"/>
    <row r="17770" s="11" customFormat="1"/>
    <row r="17771" s="11" customFormat="1"/>
    <row r="17772" s="11" customFormat="1"/>
    <row r="17773" s="11" customFormat="1"/>
    <row r="17774" s="11" customFormat="1"/>
    <row r="17775" s="11" customFormat="1"/>
    <row r="17776" s="11" customFormat="1"/>
    <row r="17777" s="11" customFormat="1"/>
    <row r="17778" s="11" customFormat="1"/>
    <row r="17779" s="11" customFormat="1"/>
    <row r="17780" s="11" customFormat="1"/>
    <row r="17781" s="11" customFormat="1"/>
    <row r="17782" s="11" customFormat="1"/>
    <row r="17783" s="11" customFormat="1"/>
    <row r="17784" s="11" customFormat="1"/>
    <row r="17785" s="11" customFormat="1"/>
    <row r="17786" s="11" customFormat="1"/>
    <row r="17787" s="11" customFormat="1"/>
    <row r="17788" s="11" customFormat="1"/>
    <row r="17789" s="11" customFormat="1"/>
    <row r="17790" s="11" customFormat="1"/>
    <row r="17791" s="11" customFormat="1"/>
    <row r="17792" s="11" customFormat="1"/>
    <row r="17793" s="11" customFormat="1"/>
    <row r="17794" s="11" customFormat="1"/>
    <row r="17795" s="11" customFormat="1"/>
    <row r="17796" s="11" customFormat="1"/>
    <row r="17797" s="11" customFormat="1"/>
    <row r="17798" s="11" customFormat="1"/>
    <row r="17799" s="11" customFormat="1"/>
    <row r="17800" s="11" customFormat="1"/>
    <row r="17801" s="11" customFormat="1"/>
    <row r="17802" s="11" customFormat="1"/>
    <row r="17803" s="11" customFormat="1"/>
    <row r="17804" s="11" customFormat="1"/>
    <row r="17805" s="11" customFormat="1"/>
    <row r="17806" s="11" customFormat="1"/>
    <row r="17807" s="11" customFormat="1"/>
    <row r="17808" s="11" customFormat="1"/>
    <row r="17809" s="11" customFormat="1"/>
    <row r="17810" s="11" customFormat="1"/>
    <row r="17811" s="11" customFormat="1"/>
    <row r="17812" s="11" customFormat="1"/>
    <row r="17813" s="11" customFormat="1"/>
    <row r="17814" s="11" customFormat="1"/>
    <row r="17815" s="11" customFormat="1"/>
    <row r="17816" s="11" customFormat="1"/>
    <row r="17817" s="11" customFormat="1"/>
    <row r="17818" s="11" customFormat="1"/>
    <row r="17819" s="11" customFormat="1"/>
    <row r="17820" s="11" customFormat="1"/>
    <row r="17821" s="11" customFormat="1"/>
    <row r="17822" s="11" customFormat="1"/>
    <row r="17823" s="11" customFormat="1"/>
    <row r="17824" s="11" customFormat="1"/>
    <row r="17825" s="11" customFormat="1"/>
    <row r="17826" s="11" customFormat="1"/>
    <row r="17827" s="11" customFormat="1"/>
    <row r="17828" s="11" customFormat="1"/>
    <row r="17829" s="11" customFormat="1"/>
    <row r="17830" s="11" customFormat="1"/>
    <row r="17831" s="11" customFormat="1"/>
    <row r="17832" s="11" customFormat="1"/>
    <row r="17833" s="11" customFormat="1"/>
    <row r="17834" s="11" customFormat="1"/>
    <row r="17835" s="11" customFormat="1"/>
    <row r="17836" s="11" customFormat="1"/>
    <row r="17837" s="11" customFormat="1"/>
    <row r="17838" s="11" customFormat="1"/>
    <row r="17839" s="11" customFormat="1"/>
    <row r="17840" s="11" customFormat="1"/>
    <row r="17841" s="11" customFormat="1"/>
    <row r="17842" s="11" customFormat="1"/>
    <row r="17843" s="11" customFormat="1"/>
    <row r="17844" s="11" customFormat="1"/>
    <row r="17845" s="11" customFormat="1"/>
    <row r="17846" s="11" customFormat="1"/>
    <row r="17847" s="11" customFormat="1"/>
    <row r="17848" s="11" customFormat="1"/>
    <row r="17849" s="11" customFormat="1"/>
    <row r="17850" s="11" customFormat="1"/>
    <row r="17851" s="11" customFormat="1"/>
    <row r="17852" s="11" customFormat="1"/>
    <row r="17853" s="11" customFormat="1"/>
    <row r="17854" s="11" customFormat="1"/>
    <row r="17855" s="11" customFormat="1"/>
    <row r="17856" s="11" customFormat="1"/>
    <row r="17857" s="11" customFormat="1"/>
    <row r="17858" s="11" customFormat="1"/>
    <row r="17859" s="11" customFormat="1"/>
    <row r="17860" s="11" customFormat="1"/>
    <row r="17861" s="11" customFormat="1"/>
    <row r="17862" s="11" customFormat="1"/>
    <row r="17863" s="11" customFormat="1"/>
    <row r="17864" s="11" customFormat="1"/>
    <row r="17865" s="11" customFormat="1"/>
    <row r="17866" s="11" customFormat="1"/>
    <row r="17867" s="11" customFormat="1"/>
    <row r="17868" s="11" customFormat="1"/>
    <row r="17869" s="11" customFormat="1"/>
    <row r="17870" s="11" customFormat="1"/>
    <row r="17871" s="11" customFormat="1"/>
    <row r="17872" s="11" customFormat="1"/>
    <row r="17873" s="11" customFormat="1"/>
    <row r="17874" s="11" customFormat="1"/>
    <row r="17875" s="11" customFormat="1"/>
    <row r="17876" s="11" customFormat="1"/>
    <row r="17877" s="11" customFormat="1"/>
    <row r="17878" s="11" customFormat="1"/>
    <row r="17879" s="11" customFormat="1"/>
    <row r="17880" s="11" customFormat="1"/>
    <row r="17881" s="11" customFormat="1"/>
    <row r="17882" s="11" customFormat="1"/>
    <row r="17883" s="11" customFormat="1"/>
    <row r="17884" s="11" customFormat="1"/>
    <row r="17885" s="11" customFormat="1"/>
    <row r="17886" s="11" customFormat="1"/>
    <row r="17887" s="11" customFormat="1"/>
    <row r="17888" s="11" customFormat="1"/>
    <row r="17889" s="11" customFormat="1"/>
    <row r="17890" s="11" customFormat="1"/>
    <row r="17891" s="11" customFormat="1"/>
    <row r="17892" s="11" customFormat="1"/>
    <row r="17893" s="11" customFormat="1"/>
    <row r="17894" s="11" customFormat="1"/>
    <row r="17895" s="11" customFormat="1"/>
    <row r="17896" s="11" customFormat="1"/>
    <row r="17897" s="11" customFormat="1"/>
    <row r="17898" s="11" customFormat="1"/>
    <row r="17899" s="11" customFormat="1"/>
    <row r="17900" s="11" customFormat="1"/>
    <row r="17901" s="11" customFormat="1"/>
    <row r="17902" s="11" customFormat="1"/>
    <row r="17903" s="11" customFormat="1"/>
    <row r="17904" s="11" customFormat="1"/>
    <row r="17905" s="11" customFormat="1"/>
    <row r="17906" s="11" customFormat="1"/>
    <row r="17907" s="11" customFormat="1"/>
    <row r="17908" s="11" customFormat="1"/>
    <row r="17909" s="11" customFormat="1"/>
    <row r="17910" s="11" customFormat="1"/>
    <row r="17911" s="11" customFormat="1"/>
    <row r="17912" s="11" customFormat="1"/>
    <row r="17913" s="11" customFormat="1"/>
    <row r="17914" s="11" customFormat="1"/>
    <row r="17915" s="11" customFormat="1"/>
    <row r="17916" s="11" customFormat="1"/>
    <row r="17917" s="11" customFormat="1"/>
    <row r="17918" s="11" customFormat="1"/>
    <row r="17919" s="11" customFormat="1"/>
    <row r="17920" s="11" customFormat="1"/>
    <row r="17921" s="11" customFormat="1"/>
    <row r="17922" s="11" customFormat="1"/>
    <row r="17923" s="11" customFormat="1"/>
    <row r="17924" s="11" customFormat="1"/>
    <row r="17925" s="11" customFormat="1"/>
    <row r="17926" s="11" customFormat="1"/>
    <row r="17927" s="11" customFormat="1"/>
    <row r="17928" s="11" customFormat="1"/>
    <row r="17929" s="11" customFormat="1"/>
    <row r="17930" s="11" customFormat="1"/>
    <row r="17931" s="11" customFormat="1"/>
    <row r="17932" s="11" customFormat="1"/>
    <row r="17933" s="11" customFormat="1"/>
    <row r="17934" s="11" customFormat="1"/>
    <row r="17935" s="11" customFormat="1"/>
    <row r="17936" s="11" customFormat="1"/>
    <row r="17937" s="11" customFormat="1"/>
    <row r="17938" s="11" customFormat="1"/>
    <row r="17939" s="11" customFormat="1"/>
    <row r="17940" s="11" customFormat="1"/>
    <row r="17941" s="11" customFormat="1"/>
    <row r="17942" s="11" customFormat="1"/>
    <row r="17943" s="11" customFormat="1"/>
    <row r="17944" s="11" customFormat="1"/>
    <row r="17945" s="11" customFormat="1"/>
    <row r="17946" s="11" customFormat="1"/>
    <row r="17947" s="11" customFormat="1"/>
    <row r="17948" s="11" customFormat="1"/>
    <row r="17949" s="11" customFormat="1"/>
    <row r="17950" s="11" customFormat="1"/>
    <row r="17951" s="11" customFormat="1"/>
    <row r="17952" s="11" customFormat="1"/>
    <row r="17953" s="11" customFormat="1"/>
    <row r="17954" s="11" customFormat="1"/>
    <row r="17955" s="11" customFormat="1"/>
    <row r="17956" s="11" customFormat="1"/>
    <row r="17957" s="11" customFormat="1"/>
    <row r="17958" s="11" customFormat="1"/>
    <row r="17959" s="11" customFormat="1"/>
    <row r="17960" s="11" customFormat="1"/>
    <row r="17961" s="11" customFormat="1"/>
    <row r="17962" s="11" customFormat="1"/>
    <row r="17963" s="11" customFormat="1"/>
    <row r="17964" s="11" customFormat="1"/>
    <row r="17965" s="11" customFormat="1"/>
    <row r="17966" s="11" customFormat="1"/>
    <row r="17967" s="11" customFormat="1"/>
    <row r="17968" s="11" customFormat="1"/>
    <row r="17969" s="11" customFormat="1"/>
    <row r="17970" s="11" customFormat="1"/>
    <row r="17971" s="11" customFormat="1"/>
    <row r="17972" s="11" customFormat="1"/>
    <row r="17973" s="11" customFormat="1"/>
    <row r="17974" s="11" customFormat="1"/>
    <row r="17975" s="11" customFormat="1"/>
    <row r="17976" s="11" customFormat="1"/>
    <row r="17977" s="11" customFormat="1"/>
    <row r="17978" s="11" customFormat="1"/>
    <row r="17979" s="11" customFormat="1"/>
    <row r="17980" s="11" customFormat="1"/>
    <row r="17981" s="11" customFormat="1"/>
    <row r="17982" s="11" customFormat="1"/>
    <row r="17983" s="11" customFormat="1"/>
    <row r="17984" s="11" customFormat="1"/>
    <row r="17985" s="11" customFormat="1"/>
    <row r="17986" s="11" customFormat="1"/>
    <row r="17987" s="11" customFormat="1"/>
    <row r="17988" s="11" customFormat="1"/>
    <row r="17989" s="11" customFormat="1"/>
    <row r="17990" s="11" customFormat="1"/>
    <row r="17991" s="11" customFormat="1"/>
    <row r="17992" s="11" customFormat="1"/>
    <row r="17993" s="11" customFormat="1"/>
    <row r="17994" s="11" customFormat="1"/>
    <row r="17995" s="11" customFormat="1"/>
    <row r="17996" s="11" customFormat="1"/>
    <row r="17997" s="11" customFormat="1"/>
    <row r="17998" s="11" customFormat="1"/>
    <row r="17999" s="11" customFormat="1"/>
    <row r="18000" s="11" customFormat="1"/>
    <row r="18001" s="11" customFormat="1"/>
    <row r="18002" s="11" customFormat="1"/>
    <row r="18003" s="11" customFormat="1"/>
    <row r="18004" s="11" customFormat="1"/>
    <row r="18005" s="11" customFormat="1"/>
    <row r="18006" s="11" customFormat="1"/>
    <row r="18007" s="11" customFormat="1"/>
    <row r="18008" s="11" customFormat="1"/>
    <row r="18009" s="11" customFormat="1"/>
    <row r="18010" s="11" customFormat="1"/>
    <row r="18011" s="11" customFormat="1"/>
    <row r="18012" s="11" customFormat="1"/>
    <row r="18013" s="11" customFormat="1"/>
    <row r="18014" s="11" customFormat="1"/>
    <row r="18015" s="11" customFormat="1"/>
    <row r="18016" s="11" customFormat="1"/>
    <row r="18017" s="11" customFormat="1"/>
    <row r="18018" s="11" customFormat="1"/>
    <row r="18019" s="11" customFormat="1"/>
    <row r="18020" s="11" customFormat="1"/>
    <row r="18021" s="11" customFormat="1"/>
    <row r="18022" s="11" customFormat="1"/>
    <row r="18023" s="11" customFormat="1"/>
    <row r="18024" s="11" customFormat="1"/>
    <row r="18025" s="11" customFormat="1"/>
    <row r="18026" s="11" customFormat="1"/>
    <row r="18027" s="11" customFormat="1"/>
    <row r="18028" s="11" customFormat="1"/>
    <row r="18029" s="11" customFormat="1"/>
    <row r="18030" s="11" customFormat="1"/>
    <row r="18031" s="11" customFormat="1"/>
    <row r="18032" s="11" customFormat="1"/>
    <row r="18033" s="11" customFormat="1"/>
    <row r="18034" s="11" customFormat="1"/>
    <row r="18035" s="11" customFormat="1"/>
    <row r="18036" s="11" customFormat="1"/>
    <row r="18037" s="11" customFormat="1"/>
    <row r="18038" s="11" customFormat="1"/>
    <row r="18039" s="11" customFormat="1"/>
    <row r="18040" s="11" customFormat="1"/>
    <row r="18041" s="11" customFormat="1"/>
    <row r="18042" s="11" customFormat="1"/>
    <row r="18043" s="11" customFormat="1"/>
    <row r="18044" s="11" customFormat="1"/>
    <row r="18045" s="11" customFormat="1"/>
    <row r="18046" s="11" customFormat="1"/>
    <row r="18047" s="11" customFormat="1"/>
    <row r="18048" s="11" customFormat="1"/>
    <row r="18049" s="11" customFormat="1"/>
    <row r="18050" s="11" customFormat="1"/>
    <row r="18051" s="11" customFormat="1"/>
    <row r="18052" s="11" customFormat="1"/>
    <row r="18053" s="11" customFormat="1"/>
    <row r="18054" s="11" customFormat="1"/>
    <row r="18055" s="11" customFormat="1"/>
    <row r="18056" s="11" customFormat="1"/>
    <row r="18057" s="11" customFormat="1"/>
    <row r="18058" s="11" customFormat="1"/>
    <row r="18059" s="11" customFormat="1"/>
    <row r="18060" s="11" customFormat="1"/>
    <row r="18061" s="11" customFormat="1"/>
    <row r="18062" s="11" customFormat="1"/>
    <row r="18063" s="11" customFormat="1"/>
    <row r="18064" s="11" customFormat="1"/>
    <row r="18065" s="11" customFormat="1"/>
    <row r="18066" s="11" customFormat="1"/>
    <row r="18067" s="11" customFormat="1"/>
    <row r="18068" s="11" customFormat="1"/>
    <row r="18069" s="11" customFormat="1"/>
    <row r="18070" s="11" customFormat="1"/>
    <row r="18071" s="11" customFormat="1"/>
    <row r="18072" s="11" customFormat="1"/>
    <row r="18073" s="11" customFormat="1"/>
    <row r="18074" s="11" customFormat="1"/>
    <row r="18075" s="11" customFormat="1"/>
    <row r="18076" s="11" customFormat="1"/>
    <row r="18077" s="11" customFormat="1"/>
    <row r="18078" s="11" customFormat="1"/>
    <row r="18079" s="11" customFormat="1"/>
    <row r="18080" s="11" customFormat="1"/>
    <row r="18081" s="11" customFormat="1"/>
    <row r="18082" s="11" customFormat="1"/>
    <row r="18083" s="11" customFormat="1"/>
    <row r="18084" s="11" customFormat="1"/>
    <row r="18085" s="11" customFormat="1"/>
    <row r="18086" s="11" customFormat="1"/>
    <row r="18087" s="11" customFormat="1"/>
    <row r="18088" s="11" customFormat="1"/>
    <row r="18089" s="11" customFormat="1"/>
    <row r="18090" s="11" customFormat="1"/>
    <row r="18091" s="11" customFormat="1"/>
    <row r="18092" s="11" customFormat="1"/>
    <row r="18093" s="11" customFormat="1"/>
    <row r="18094" s="11" customFormat="1"/>
    <row r="18095" s="11" customFormat="1"/>
    <row r="18096" s="11" customFormat="1"/>
    <row r="18097" s="11" customFormat="1"/>
    <row r="18098" s="11" customFormat="1"/>
    <row r="18099" s="11" customFormat="1"/>
    <row r="18100" s="11" customFormat="1"/>
    <row r="18101" s="11" customFormat="1"/>
    <row r="18102" s="11" customFormat="1"/>
    <row r="18103" s="11" customFormat="1"/>
    <row r="18104" s="11" customFormat="1"/>
    <row r="18105" s="11" customFormat="1"/>
    <row r="18106" s="11" customFormat="1"/>
    <row r="18107" s="11" customFormat="1"/>
    <row r="18108" s="11" customFormat="1"/>
    <row r="18109" s="11" customFormat="1"/>
    <row r="18110" s="11" customFormat="1"/>
    <row r="18111" s="11" customFormat="1"/>
    <row r="18112" s="11" customFormat="1"/>
    <row r="18113" s="11" customFormat="1"/>
    <row r="18114" s="11" customFormat="1"/>
    <row r="18115" s="11" customFormat="1"/>
    <row r="18116" s="11" customFormat="1"/>
    <row r="18117" s="11" customFormat="1"/>
    <row r="18118" s="11" customFormat="1"/>
    <row r="18119" s="11" customFormat="1"/>
    <row r="18120" s="11" customFormat="1"/>
    <row r="18121" s="11" customFormat="1"/>
    <row r="18122" s="11" customFormat="1"/>
    <row r="18123" s="11" customFormat="1"/>
    <row r="18124" s="11" customFormat="1"/>
    <row r="18125" s="11" customFormat="1"/>
    <row r="18126" s="11" customFormat="1"/>
    <row r="18127" s="11" customFormat="1"/>
    <row r="18128" s="11" customFormat="1"/>
    <row r="18129" s="11" customFormat="1"/>
    <row r="18130" s="11" customFormat="1"/>
    <row r="18131" s="11" customFormat="1"/>
    <row r="18132" s="11" customFormat="1"/>
    <row r="18133" s="11" customFormat="1"/>
    <row r="18134" s="11" customFormat="1"/>
    <row r="18135" s="11" customFormat="1"/>
    <row r="18136" s="11" customFormat="1"/>
    <row r="18137" s="11" customFormat="1"/>
    <row r="18138" s="11" customFormat="1"/>
    <row r="18139" s="11" customFormat="1"/>
    <row r="18140" s="11" customFormat="1"/>
    <row r="18141" s="11" customFormat="1"/>
    <row r="18142" s="11" customFormat="1"/>
    <row r="18143" s="11" customFormat="1"/>
    <row r="18144" s="11" customFormat="1"/>
    <row r="18145" s="11" customFormat="1"/>
    <row r="18146" s="11" customFormat="1"/>
    <row r="18147" s="11" customFormat="1"/>
    <row r="18148" s="11" customFormat="1"/>
    <row r="18149" s="11" customFormat="1"/>
    <row r="18150" s="11" customFormat="1"/>
    <row r="18151" s="11" customFormat="1"/>
    <row r="18152" s="11" customFormat="1"/>
    <row r="18153" s="11" customFormat="1"/>
    <row r="18154" s="11" customFormat="1"/>
    <row r="18155" s="11" customFormat="1"/>
    <row r="18156" s="11" customFormat="1"/>
    <row r="18157" s="11" customFormat="1"/>
    <row r="18158" s="11" customFormat="1"/>
    <row r="18159" s="11" customFormat="1"/>
    <row r="18160" s="11" customFormat="1"/>
    <row r="18161" s="11" customFormat="1"/>
    <row r="18162" s="11" customFormat="1"/>
    <row r="18163" s="11" customFormat="1"/>
    <row r="18164" s="11" customFormat="1"/>
    <row r="18165" s="11" customFormat="1"/>
    <row r="18166" s="11" customFormat="1"/>
    <row r="18167" s="11" customFormat="1"/>
    <row r="18168" s="11" customFormat="1"/>
    <row r="18169" s="11" customFormat="1"/>
    <row r="18170" s="11" customFormat="1"/>
    <row r="18171" s="11" customFormat="1"/>
    <row r="18172" s="11" customFormat="1"/>
    <row r="18173" s="11" customFormat="1"/>
    <row r="18174" s="11" customFormat="1"/>
    <row r="18175" s="11" customFormat="1"/>
    <row r="18176" s="11" customFormat="1"/>
    <row r="18177" s="11" customFormat="1"/>
    <row r="18178" s="11" customFormat="1"/>
    <row r="18179" s="11" customFormat="1"/>
    <row r="18180" s="11" customFormat="1"/>
    <row r="18181" s="11" customFormat="1"/>
    <row r="18182" s="11" customFormat="1"/>
    <row r="18183" s="11" customFormat="1"/>
    <row r="18184" s="11" customFormat="1"/>
    <row r="18185" s="11" customFormat="1"/>
    <row r="18186" s="11" customFormat="1"/>
    <row r="18187" s="11" customFormat="1"/>
    <row r="18188" s="11" customFormat="1"/>
    <row r="18189" s="11" customFormat="1"/>
    <row r="18190" s="11" customFormat="1"/>
    <row r="18191" s="11" customFormat="1"/>
    <row r="18192" s="11" customFormat="1"/>
    <row r="18193" s="11" customFormat="1"/>
    <row r="18194" s="11" customFormat="1"/>
    <row r="18195" s="11" customFormat="1"/>
    <row r="18196" s="11" customFormat="1"/>
    <row r="18197" s="11" customFormat="1"/>
    <row r="18198" s="11" customFormat="1"/>
    <row r="18199" s="11" customFormat="1"/>
    <row r="18200" s="11" customFormat="1"/>
    <row r="18201" s="11" customFormat="1"/>
    <row r="18202" s="11" customFormat="1"/>
    <row r="18203" s="11" customFormat="1"/>
    <row r="18204" s="11" customFormat="1"/>
    <row r="18205" s="11" customFormat="1"/>
    <row r="18206" s="11" customFormat="1"/>
    <row r="18207" s="11" customFormat="1"/>
    <row r="18208" s="11" customFormat="1"/>
    <row r="18209" s="11" customFormat="1"/>
    <row r="18210" s="11" customFormat="1"/>
    <row r="18211" s="11" customFormat="1"/>
    <row r="18212" s="11" customFormat="1"/>
    <row r="18213" s="11" customFormat="1"/>
    <row r="18214" s="11" customFormat="1"/>
    <row r="18215" s="11" customFormat="1"/>
    <row r="18216" s="11" customFormat="1"/>
    <row r="18217" s="11" customFormat="1"/>
    <row r="18218" s="11" customFormat="1"/>
    <row r="18219" s="11" customFormat="1"/>
    <row r="18220" s="11" customFormat="1"/>
    <row r="18221" s="11" customFormat="1"/>
    <row r="18222" s="11" customFormat="1"/>
    <row r="18223" s="11" customFormat="1"/>
    <row r="18224" s="11" customFormat="1"/>
    <row r="18225" s="11" customFormat="1"/>
    <row r="18226" s="11" customFormat="1"/>
    <row r="18227" s="11" customFormat="1"/>
    <row r="18228" s="11" customFormat="1"/>
    <row r="18229" s="11" customFormat="1"/>
    <row r="18230" s="11" customFormat="1"/>
    <row r="18231" s="11" customFormat="1"/>
    <row r="18232" s="11" customFormat="1"/>
    <row r="18233" s="11" customFormat="1"/>
    <row r="18234" s="11" customFormat="1"/>
    <row r="18235" s="11" customFormat="1"/>
    <row r="18236" s="11" customFormat="1"/>
    <row r="18237" s="11" customFormat="1"/>
    <row r="18238" s="11" customFormat="1"/>
    <row r="18239" s="11" customFormat="1"/>
    <row r="18240" s="11" customFormat="1"/>
    <row r="18241" s="11" customFormat="1"/>
    <row r="18242" s="11" customFormat="1"/>
    <row r="18243" s="11" customFormat="1"/>
    <row r="18244" s="11" customFormat="1"/>
    <row r="18245" s="11" customFormat="1"/>
    <row r="18246" s="11" customFormat="1"/>
    <row r="18247" s="11" customFormat="1"/>
    <row r="18248" s="11" customFormat="1"/>
    <row r="18249" s="11" customFormat="1"/>
    <row r="18250" s="11" customFormat="1"/>
    <row r="18251" s="11" customFormat="1"/>
    <row r="18252" s="11" customFormat="1"/>
    <row r="18253" s="11" customFormat="1"/>
    <row r="18254" s="11" customFormat="1"/>
    <row r="18255" s="11" customFormat="1"/>
    <row r="18256" s="11" customFormat="1"/>
    <row r="18257" s="11" customFormat="1"/>
    <row r="18258" s="11" customFormat="1"/>
    <row r="18259" s="11" customFormat="1"/>
    <row r="18260" s="11" customFormat="1"/>
    <row r="18261" s="11" customFormat="1"/>
    <row r="18262" s="11" customFormat="1"/>
    <row r="18263" s="11" customFormat="1"/>
    <row r="18264" s="11" customFormat="1"/>
    <row r="18265" s="11" customFormat="1"/>
    <row r="18266" s="11" customFormat="1"/>
    <row r="18267" s="11" customFormat="1"/>
    <row r="18268" s="11" customFormat="1"/>
    <row r="18269" s="11" customFormat="1"/>
    <row r="18270" s="11" customFormat="1"/>
    <row r="18271" s="11" customFormat="1"/>
    <row r="18272" s="11" customFormat="1"/>
    <row r="18273" s="11" customFormat="1"/>
    <row r="18274" s="11" customFormat="1"/>
    <row r="18275" s="11" customFormat="1"/>
    <row r="18276" s="11" customFormat="1"/>
    <row r="18277" s="11" customFormat="1"/>
    <row r="18278" s="11" customFormat="1"/>
    <row r="18279" s="11" customFormat="1"/>
    <row r="18280" s="11" customFormat="1"/>
    <row r="18281" s="11" customFormat="1"/>
    <row r="18282" s="11" customFormat="1"/>
    <row r="18283" s="11" customFormat="1"/>
    <row r="18284" s="11" customFormat="1"/>
    <row r="18285" s="11" customFormat="1"/>
    <row r="18286" s="11" customFormat="1"/>
    <row r="18287" s="11" customFormat="1"/>
    <row r="18288" s="11" customFormat="1"/>
    <row r="18289" s="11" customFormat="1"/>
    <row r="18290" s="11" customFormat="1"/>
    <row r="18291" s="11" customFormat="1"/>
    <row r="18292" s="11" customFormat="1"/>
    <row r="18293" s="11" customFormat="1"/>
    <row r="18294" s="11" customFormat="1"/>
    <row r="18295" s="11" customFormat="1"/>
    <row r="18296" s="11" customFormat="1"/>
    <row r="18297" s="11" customFormat="1"/>
    <row r="18298" s="11" customFormat="1"/>
    <row r="18299" s="11" customFormat="1"/>
    <row r="18300" s="11" customFormat="1"/>
    <row r="18301" s="11" customFormat="1"/>
    <row r="18302" s="11" customFormat="1"/>
    <row r="18303" s="11" customFormat="1"/>
    <row r="18304" s="11" customFormat="1"/>
    <row r="18305" s="11" customFormat="1"/>
    <row r="18306" s="11" customFormat="1"/>
    <row r="18307" s="11" customFormat="1"/>
    <row r="18308" s="11" customFormat="1"/>
    <row r="18309" s="11" customFormat="1"/>
    <row r="18310" s="11" customFormat="1"/>
    <row r="18311" s="11" customFormat="1"/>
    <row r="18312" s="11" customFormat="1"/>
    <row r="18313" s="11" customFormat="1"/>
    <row r="18314" s="11" customFormat="1"/>
    <row r="18315" s="11" customFormat="1"/>
    <row r="18316" s="11" customFormat="1"/>
    <row r="18317" s="11" customFormat="1"/>
    <row r="18318" s="11" customFormat="1"/>
    <row r="18319" s="11" customFormat="1"/>
    <row r="18320" s="11" customFormat="1"/>
    <row r="18321" s="11" customFormat="1"/>
    <row r="18322" s="11" customFormat="1"/>
    <row r="18323" s="11" customFormat="1"/>
    <row r="18324" s="11" customFormat="1"/>
    <row r="18325" s="11" customFormat="1"/>
    <row r="18326" s="11" customFormat="1"/>
    <row r="18327" s="11" customFormat="1"/>
    <row r="18328" s="11" customFormat="1"/>
    <row r="18329" s="11" customFormat="1"/>
    <row r="18330" s="11" customFormat="1"/>
    <row r="18331" s="11" customFormat="1"/>
    <row r="18332" s="11" customFormat="1"/>
    <row r="18333" s="11" customFormat="1"/>
    <row r="18334" s="11" customFormat="1"/>
    <row r="18335" s="11" customFormat="1"/>
    <row r="18336" s="11" customFormat="1"/>
    <row r="18337" s="11" customFormat="1"/>
    <row r="18338" s="11" customFormat="1"/>
    <row r="18339" s="11" customFormat="1"/>
    <row r="18340" s="11" customFormat="1"/>
    <row r="18341" s="11" customFormat="1"/>
    <row r="18342" s="11" customFormat="1"/>
    <row r="18343" s="11" customFormat="1"/>
    <row r="18344" s="11" customFormat="1"/>
    <row r="18345" s="11" customFormat="1"/>
    <row r="18346" s="11" customFormat="1"/>
    <row r="18347" s="11" customFormat="1"/>
    <row r="18348" s="11" customFormat="1"/>
    <row r="18349" s="11" customFormat="1"/>
    <row r="18350" s="11" customFormat="1"/>
    <row r="18351" s="11" customFormat="1"/>
    <row r="18352" s="11" customFormat="1"/>
    <row r="18353" s="11" customFormat="1"/>
    <row r="18354" s="11" customFormat="1"/>
    <row r="18355" s="11" customFormat="1"/>
    <row r="18356" s="11" customFormat="1"/>
    <row r="18357" s="11" customFormat="1"/>
    <row r="18358" s="11" customFormat="1"/>
    <row r="18359" s="11" customFormat="1"/>
    <row r="18360" s="11" customFormat="1"/>
    <row r="18361" s="11" customFormat="1"/>
    <row r="18362" s="11" customFormat="1"/>
    <row r="18363" s="11" customFormat="1"/>
    <row r="18364" s="11" customFormat="1"/>
    <row r="18365" s="11" customFormat="1"/>
    <row r="18366" s="11" customFormat="1"/>
    <row r="18367" s="11" customFormat="1"/>
    <row r="18368" s="11" customFormat="1"/>
    <row r="18369" s="11" customFormat="1"/>
    <row r="18370" s="11" customFormat="1"/>
    <row r="18371" s="11" customFormat="1"/>
    <row r="18372" s="11" customFormat="1"/>
    <row r="18373" s="11" customFormat="1"/>
    <row r="18374" s="11" customFormat="1"/>
    <row r="18375" s="11" customFormat="1"/>
    <row r="18376" s="11" customFormat="1"/>
    <row r="18377" s="11" customFormat="1"/>
    <row r="18378" s="11" customFormat="1"/>
    <row r="18379" s="11" customFormat="1"/>
    <row r="18380" s="11" customFormat="1"/>
    <row r="18381" s="11" customFormat="1"/>
    <row r="18382" s="11" customFormat="1"/>
    <row r="18383" s="11" customFormat="1"/>
    <row r="18384" s="11" customFormat="1"/>
    <row r="18385" s="11" customFormat="1"/>
    <row r="18386" s="11" customFormat="1"/>
    <row r="18387" s="11" customFormat="1"/>
    <row r="18388" s="11" customFormat="1"/>
    <row r="18389" s="11" customFormat="1"/>
    <row r="18390" s="11" customFormat="1"/>
    <row r="18391" s="11" customFormat="1"/>
    <row r="18392" s="11" customFormat="1"/>
    <row r="18393" s="11" customFormat="1"/>
    <row r="18394" s="11" customFormat="1"/>
    <row r="18395" s="11" customFormat="1"/>
    <row r="18396" s="11" customFormat="1"/>
    <row r="18397" s="11" customFormat="1"/>
    <row r="18398" s="11" customFormat="1"/>
    <row r="18399" s="11" customFormat="1"/>
    <row r="18400" s="11" customFormat="1"/>
    <row r="18401" s="11" customFormat="1"/>
    <row r="18402" s="11" customFormat="1"/>
    <row r="18403" s="11" customFormat="1"/>
    <row r="18404" s="11" customFormat="1"/>
    <row r="18405" s="11" customFormat="1"/>
    <row r="18406" s="11" customFormat="1"/>
    <row r="18407" s="11" customFormat="1"/>
    <row r="18408" s="11" customFormat="1"/>
    <row r="18409" s="11" customFormat="1"/>
    <row r="18410" s="11" customFormat="1"/>
    <row r="18411" s="11" customFormat="1"/>
    <row r="18412" s="11" customFormat="1"/>
    <row r="18413" s="11" customFormat="1"/>
    <row r="18414" s="11" customFormat="1"/>
    <row r="18415" s="11" customFormat="1"/>
    <row r="18416" s="11" customFormat="1"/>
    <row r="18417" s="11" customFormat="1"/>
    <row r="18418" s="11" customFormat="1"/>
    <row r="18419" s="11" customFormat="1"/>
    <row r="18420" s="11" customFormat="1"/>
    <row r="18421" s="11" customFormat="1"/>
    <row r="18422" s="11" customFormat="1"/>
    <row r="18423" s="11" customFormat="1"/>
    <row r="18424" s="11" customFormat="1"/>
    <row r="18425" s="11" customFormat="1"/>
    <row r="18426" s="11" customFormat="1"/>
    <row r="18427" s="11" customFormat="1"/>
    <row r="18428" s="11" customFormat="1"/>
    <row r="18429" s="11" customFormat="1"/>
    <row r="18430" s="11" customFormat="1"/>
    <row r="18431" s="11" customFormat="1"/>
    <row r="18432" s="11" customFormat="1"/>
    <row r="18433" s="11" customFormat="1"/>
    <row r="18434" s="11" customFormat="1"/>
    <row r="18435" s="11" customFormat="1"/>
    <row r="18436" s="11" customFormat="1"/>
    <row r="18437" s="11" customFormat="1"/>
    <row r="18438" s="11" customFormat="1"/>
    <row r="18439" s="11" customFormat="1"/>
    <row r="18440" s="11" customFormat="1"/>
    <row r="18441" s="11" customFormat="1"/>
    <row r="18442" s="11" customFormat="1"/>
    <row r="18443" s="11" customFormat="1"/>
    <row r="18444" s="11" customFormat="1"/>
    <row r="18445" s="11" customFormat="1"/>
    <row r="18446" s="11" customFormat="1"/>
    <row r="18447" s="11" customFormat="1"/>
    <row r="18448" s="11" customFormat="1"/>
    <row r="18449" s="11" customFormat="1"/>
    <row r="18450" s="11" customFormat="1"/>
    <row r="18451" s="11" customFormat="1"/>
    <row r="18452" s="11" customFormat="1"/>
    <row r="18453" s="11" customFormat="1"/>
    <row r="18454" s="11" customFormat="1"/>
    <row r="18455" s="11" customFormat="1"/>
    <row r="18456" s="11" customFormat="1"/>
    <row r="18457" s="11" customFormat="1"/>
    <row r="18458" s="11" customFormat="1"/>
    <row r="18459" s="11" customFormat="1"/>
    <row r="18460" s="11" customFormat="1"/>
    <row r="18461" s="11" customFormat="1"/>
    <row r="18462" s="11" customFormat="1"/>
    <row r="18463" s="11" customFormat="1"/>
    <row r="18464" s="11" customFormat="1"/>
    <row r="18465" s="11" customFormat="1"/>
    <row r="18466" s="11" customFormat="1"/>
    <row r="18467" s="11" customFormat="1"/>
    <row r="18468" s="11" customFormat="1"/>
    <row r="18469" s="11" customFormat="1"/>
    <row r="18470" s="11" customFormat="1"/>
    <row r="18471" s="11" customFormat="1"/>
    <row r="18472" s="11" customFormat="1"/>
    <row r="18473" s="11" customFormat="1"/>
    <row r="18474" s="11" customFormat="1"/>
    <row r="18475" s="11" customFormat="1"/>
    <row r="18476" s="11" customFormat="1"/>
    <row r="18477" s="11" customFormat="1"/>
    <row r="18478" s="11" customFormat="1"/>
    <row r="18479" s="11" customFormat="1"/>
    <row r="18480" s="11" customFormat="1"/>
    <row r="18481" s="11" customFormat="1"/>
    <row r="18482" s="11" customFormat="1"/>
    <row r="18483" s="11" customFormat="1"/>
    <row r="18484" s="11" customFormat="1"/>
    <row r="18485" s="11" customFormat="1"/>
    <row r="18486" s="11" customFormat="1"/>
    <row r="18487" s="11" customFormat="1"/>
    <row r="18488" s="11" customFormat="1"/>
    <row r="18489" s="11" customFormat="1"/>
    <row r="18490" s="11" customFormat="1"/>
    <row r="18491" s="11" customFormat="1"/>
    <row r="18492" s="11" customFormat="1"/>
    <row r="18493" s="11" customFormat="1"/>
    <row r="18494" s="11" customFormat="1"/>
    <row r="18495" s="11" customFormat="1"/>
    <row r="18496" s="11" customFormat="1"/>
    <row r="18497" s="11" customFormat="1"/>
    <row r="18498" s="11" customFormat="1"/>
    <row r="18499" s="11" customFormat="1"/>
    <row r="18500" s="11" customFormat="1"/>
    <row r="18501" s="11" customFormat="1"/>
    <row r="18502" s="11" customFormat="1"/>
    <row r="18503" s="11" customFormat="1"/>
    <row r="18504" s="11" customFormat="1"/>
    <row r="18505" s="11" customFormat="1"/>
    <row r="18506" s="11" customFormat="1"/>
    <row r="18507" s="11" customFormat="1"/>
    <row r="18508" s="11" customFormat="1"/>
    <row r="18509" s="11" customFormat="1"/>
    <row r="18510" s="11" customFormat="1"/>
    <row r="18511" s="11" customFormat="1"/>
    <row r="18512" s="11" customFormat="1"/>
    <row r="18513" s="11" customFormat="1"/>
    <row r="18514" s="11" customFormat="1"/>
    <row r="18515" s="11" customFormat="1"/>
    <row r="18516" s="11" customFormat="1"/>
    <row r="18517" s="11" customFormat="1"/>
    <row r="18518" s="11" customFormat="1"/>
    <row r="18519" s="11" customFormat="1"/>
    <row r="18520" s="11" customFormat="1"/>
    <row r="18521" s="11" customFormat="1"/>
    <row r="18522" s="11" customFormat="1"/>
    <row r="18523" s="11" customFormat="1"/>
    <row r="18524" s="11" customFormat="1"/>
    <row r="18525" s="11" customFormat="1"/>
    <row r="18526" s="11" customFormat="1"/>
    <row r="18527" s="11" customFormat="1"/>
    <row r="18528" s="11" customFormat="1"/>
    <row r="18529" s="11" customFormat="1"/>
    <row r="18530" s="11" customFormat="1"/>
    <row r="18531" s="11" customFormat="1"/>
    <row r="18532" s="11" customFormat="1"/>
    <row r="18533" s="11" customFormat="1"/>
    <row r="18534" s="11" customFormat="1"/>
    <row r="18535" s="11" customFormat="1"/>
    <row r="18536" s="11" customFormat="1"/>
    <row r="18537" s="11" customFormat="1"/>
    <row r="18538" s="11" customFormat="1"/>
    <row r="18539" s="11" customFormat="1"/>
    <row r="18540" s="11" customFormat="1"/>
    <row r="18541" s="11" customFormat="1"/>
    <row r="18542" s="11" customFormat="1"/>
    <row r="18543" s="11" customFormat="1"/>
    <row r="18544" s="11" customFormat="1"/>
    <row r="18545" s="11" customFormat="1"/>
    <row r="18546" s="11" customFormat="1"/>
    <row r="18547" s="11" customFormat="1"/>
    <row r="18548" s="11" customFormat="1"/>
    <row r="18549" s="11" customFormat="1"/>
    <row r="18550" s="11" customFormat="1"/>
    <row r="18551" s="11" customFormat="1"/>
    <row r="18552" s="11" customFormat="1"/>
    <row r="18553" s="11" customFormat="1"/>
    <row r="18554" s="11" customFormat="1"/>
    <row r="18555" s="11" customFormat="1"/>
    <row r="18556" s="11" customFormat="1"/>
    <row r="18557" s="11" customFormat="1"/>
    <row r="18558" s="11" customFormat="1"/>
    <row r="18559" s="11" customFormat="1"/>
    <row r="18560" s="11" customFormat="1"/>
    <row r="18561" s="11" customFormat="1"/>
    <row r="18562" s="11" customFormat="1"/>
    <row r="18563" s="11" customFormat="1"/>
    <row r="18564" s="11" customFormat="1"/>
    <row r="18565" s="11" customFormat="1"/>
    <row r="18566" s="11" customFormat="1"/>
    <row r="18567" s="11" customFormat="1"/>
    <row r="18568" s="11" customFormat="1"/>
    <row r="18569" s="11" customFormat="1"/>
    <row r="18570" s="11" customFormat="1"/>
    <row r="18571" s="11" customFormat="1"/>
    <row r="18572" s="11" customFormat="1"/>
    <row r="18573" s="11" customFormat="1"/>
    <row r="18574" s="11" customFormat="1"/>
    <row r="18575" s="11" customFormat="1"/>
    <row r="18576" s="11" customFormat="1"/>
    <row r="18577" s="11" customFormat="1"/>
    <row r="18578" s="11" customFormat="1"/>
    <row r="18579" s="11" customFormat="1"/>
    <row r="18580" s="11" customFormat="1"/>
    <row r="18581" s="11" customFormat="1"/>
    <row r="18582" s="11" customFormat="1"/>
    <row r="18583" s="11" customFormat="1"/>
    <row r="18584" s="11" customFormat="1"/>
    <row r="18585" s="11" customFormat="1"/>
    <row r="18586" s="11" customFormat="1"/>
    <row r="18587" s="11" customFormat="1"/>
    <row r="18588" s="11" customFormat="1"/>
    <row r="18589" s="11" customFormat="1"/>
    <row r="18590" s="11" customFormat="1"/>
    <row r="18591" s="11" customFormat="1"/>
    <row r="18592" s="11" customFormat="1"/>
    <row r="18593" s="11" customFormat="1"/>
    <row r="18594" s="11" customFormat="1"/>
    <row r="18595" s="11" customFormat="1"/>
    <row r="18596" s="11" customFormat="1"/>
    <row r="18597" s="11" customFormat="1"/>
    <row r="18598" s="11" customFormat="1"/>
    <row r="18599" s="11" customFormat="1"/>
    <row r="18600" s="11" customFormat="1"/>
    <row r="18601" s="11" customFormat="1"/>
    <row r="18602" s="11" customFormat="1"/>
    <row r="18603" s="11" customFormat="1"/>
    <row r="18604" s="11" customFormat="1"/>
    <row r="18605" s="11" customFormat="1"/>
    <row r="18606" s="11" customFormat="1"/>
    <row r="18607" s="11" customFormat="1"/>
    <row r="18608" s="11" customFormat="1"/>
    <row r="18609" s="11" customFormat="1"/>
    <row r="18610" s="11" customFormat="1"/>
    <row r="18611" s="11" customFormat="1"/>
    <row r="18612" s="11" customFormat="1"/>
    <row r="18613" s="11" customFormat="1"/>
    <row r="18614" s="11" customFormat="1"/>
    <row r="18615" s="11" customFormat="1"/>
    <row r="18616" s="11" customFormat="1"/>
    <row r="18617" s="11" customFormat="1"/>
    <row r="18618" s="11" customFormat="1"/>
    <row r="18619" s="11" customFormat="1"/>
    <row r="18620" s="11" customFormat="1"/>
    <row r="18621" s="11" customFormat="1"/>
    <row r="18622" s="11" customFormat="1"/>
    <row r="18623" s="11" customFormat="1"/>
    <row r="18624" s="11" customFormat="1"/>
    <row r="18625" s="11" customFormat="1"/>
    <row r="18626" s="11" customFormat="1"/>
    <row r="18627" s="11" customFormat="1"/>
    <row r="18628" s="11" customFormat="1"/>
    <row r="18629" s="11" customFormat="1"/>
    <row r="18630" s="11" customFormat="1"/>
    <row r="18631" s="11" customFormat="1"/>
    <row r="18632" s="11" customFormat="1"/>
    <row r="18633" s="11" customFormat="1"/>
    <row r="18634" s="11" customFormat="1"/>
    <row r="18635" s="11" customFormat="1"/>
    <row r="18636" s="11" customFormat="1"/>
    <row r="18637" s="11" customFormat="1"/>
    <row r="18638" s="11" customFormat="1"/>
    <row r="18639" s="11" customFormat="1"/>
    <row r="18640" s="11" customFormat="1"/>
    <row r="18641" s="11" customFormat="1"/>
    <row r="18642" s="11" customFormat="1"/>
    <row r="18643" s="11" customFormat="1"/>
    <row r="18644" s="11" customFormat="1"/>
    <row r="18645" s="11" customFormat="1"/>
    <row r="18646" s="11" customFormat="1"/>
    <row r="18647" s="11" customFormat="1"/>
    <row r="18648" s="11" customFormat="1"/>
    <row r="18649" s="11" customFormat="1"/>
    <row r="18650" s="11" customFormat="1"/>
    <row r="18651" s="11" customFormat="1"/>
    <row r="18652" s="11" customFormat="1"/>
    <row r="18653" s="11" customFormat="1"/>
    <row r="18654" s="11" customFormat="1"/>
    <row r="18655" s="11" customFormat="1"/>
    <row r="18656" s="11" customFormat="1"/>
    <row r="18657" s="11" customFormat="1"/>
    <row r="18658" s="11" customFormat="1"/>
    <row r="18659" s="11" customFormat="1"/>
    <row r="18660" s="11" customFormat="1"/>
    <row r="18661" s="11" customFormat="1"/>
    <row r="18662" s="11" customFormat="1"/>
    <row r="18663" s="11" customFormat="1"/>
    <row r="18664" s="11" customFormat="1"/>
    <row r="18665" s="11" customFormat="1"/>
    <row r="18666" s="11" customFormat="1"/>
    <row r="18667" s="11" customFormat="1"/>
    <row r="18668" s="11" customFormat="1"/>
    <row r="18669" s="11" customFormat="1"/>
    <row r="18670" s="11" customFormat="1"/>
    <row r="18671" s="11" customFormat="1"/>
    <row r="18672" s="11" customFormat="1"/>
    <row r="18673" s="11" customFormat="1"/>
    <row r="18674" s="11" customFormat="1"/>
    <row r="18675" s="11" customFormat="1"/>
    <row r="18676" s="11" customFormat="1"/>
    <row r="18677" s="11" customFormat="1"/>
    <row r="18678" s="11" customFormat="1"/>
    <row r="18679" s="11" customFormat="1"/>
    <row r="18680" s="11" customFormat="1"/>
    <row r="18681" s="11" customFormat="1"/>
    <row r="18682" s="11" customFormat="1"/>
    <row r="18683" s="11" customFormat="1"/>
    <row r="18684" s="11" customFormat="1"/>
    <row r="18685" s="11" customFormat="1"/>
    <row r="18686" s="11" customFormat="1"/>
    <row r="18687" s="11" customFormat="1"/>
    <row r="18688" s="11" customFormat="1"/>
    <row r="18689" s="11" customFormat="1"/>
    <row r="18690" s="11" customFormat="1"/>
    <row r="18691" s="11" customFormat="1"/>
    <row r="18692" s="11" customFormat="1"/>
    <row r="18693" s="11" customFormat="1"/>
    <row r="18694" s="11" customFormat="1"/>
    <row r="18695" s="11" customFormat="1"/>
    <row r="18696" s="11" customFormat="1"/>
    <row r="18697" s="11" customFormat="1"/>
    <row r="18698" s="11" customFormat="1"/>
    <row r="18699" s="11" customFormat="1"/>
    <row r="18700" s="11" customFormat="1"/>
    <row r="18701" s="11" customFormat="1"/>
    <row r="18702" s="11" customFormat="1"/>
    <row r="18703" s="11" customFormat="1"/>
    <row r="18704" s="11" customFormat="1"/>
    <row r="18705" s="11" customFormat="1"/>
    <row r="18706" s="11" customFormat="1"/>
    <row r="18707" s="11" customFormat="1"/>
    <row r="18708" s="11" customFormat="1"/>
    <row r="18709" s="11" customFormat="1"/>
    <row r="18710" s="11" customFormat="1"/>
    <row r="18711" s="11" customFormat="1"/>
    <row r="18712" s="11" customFormat="1"/>
    <row r="18713" s="11" customFormat="1"/>
    <row r="18714" s="11" customFormat="1"/>
    <row r="18715" s="11" customFormat="1"/>
    <row r="18716" s="11" customFormat="1"/>
    <row r="18717" s="11" customFormat="1"/>
    <row r="18718" s="11" customFormat="1"/>
    <row r="18719" s="11" customFormat="1"/>
    <row r="18720" s="11" customFormat="1"/>
    <row r="18721" s="11" customFormat="1"/>
    <row r="18722" s="11" customFormat="1"/>
    <row r="18723" s="11" customFormat="1"/>
    <row r="18724" s="11" customFormat="1"/>
    <row r="18725" s="11" customFormat="1"/>
    <row r="18726" s="11" customFormat="1"/>
    <row r="18727" s="11" customFormat="1"/>
    <row r="18728" s="11" customFormat="1"/>
    <row r="18729" s="11" customFormat="1"/>
    <row r="18730" s="11" customFormat="1"/>
    <row r="18731" s="11" customFormat="1"/>
    <row r="18732" s="11" customFormat="1"/>
    <row r="18733" s="11" customFormat="1"/>
    <row r="18734" s="11" customFormat="1"/>
    <row r="18735" s="11" customFormat="1"/>
    <row r="18736" s="11" customFormat="1"/>
    <row r="18737" s="11" customFormat="1"/>
    <row r="18738" s="11" customFormat="1"/>
    <row r="18739" s="11" customFormat="1"/>
    <row r="18740" s="11" customFormat="1"/>
    <row r="18741" s="11" customFormat="1"/>
    <row r="18742" s="11" customFormat="1"/>
    <row r="18743" s="11" customFormat="1"/>
    <row r="18744" s="11" customFormat="1"/>
    <row r="18745" s="11" customFormat="1"/>
    <row r="18746" s="11" customFormat="1"/>
    <row r="18747" s="11" customFormat="1"/>
    <row r="18748" s="11" customFormat="1"/>
    <row r="18749" s="11" customFormat="1"/>
    <row r="18750" s="11" customFormat="1"/>
    <row r="18751" s="11" customFormat="1"/>
    <row r="18752" s="11" customFormat="1"/>
    <row r="18753" s="11" customFormat="1"/>
    <row r="18754" s="11" customFormat="1"/>
    <row r="18755" s="11" customFormat="1"/>
    <row r="18756" s="11" customFormat="1"/>
    <row r="18757" s="11" customFormat="1"/>
    <row r="18758" s="11" customFormat="1"/>
    <row r="18759" s="11" customFormat="1"/>
    <row r="18760" s="11" customFormat="1"/>
    <row r="18761" s="11" customFormat="1"/>
    <row r="18762" s="11" customFormat="1"/>
    <row r="18763" s="11" customFormat="1"/>
    <row r="18764" s="11" customFormat="1"/>
    <row r="18765" s="11" customFormat="1"/>
    <row r="18766" s="11" customFormat="1"/>
    <row r="18767" s="11" customFormat="1"/>
    <row r="18768" s="11" customFormat="1"/>
    <row r="18769" s="11" customFormat="1"/>
    <row r="18770" s="11" customFormat="1"/>
    <row r="18771" s="11" customFormat="1"/>
    <row r="18772" s="11" customFormat="1"/>
    <row r="18773" s="11" customFormat="1"/>
    <row r="18774" s="11" customFormat="1"/>
    <row r="18775" s="11" customFormat="1"/>
    <row r="18776" s="11" customFormat="1"/>
    <row r="18777" s="11" customFormat="1"/>
    <row r="18778" s="11" customFormat="1"/>
    <row r="18779" s="11" customFormat="1"/>
    <row r="18780" s="11" customFormat="1"/>
    <row r="18781" s="11" customFormat="1"/>
    <row r="18782" s="11" customFormat="1"/>
    <row r="18783" s="11" customFormat="1"/>
    <row r="18784" s="11" customFormat="1"/>
    <row r="18785" s="11" customFormat="1"/>
    <row r="18786" s="11" customFormat="1"/>
    <row r="18787" s="11" customFormat="1"/>
    <row r="18788" s="11" customFormat="1"/>
    <row r="18789" s="11" customFormat="1"/>
    <row r="18790" s="11" customFormat="1"/>
    <row r="18791" s="11" customFormat="1"/>
    <row r="18792" s="11" customFormat="1"/>
    <row r="18793" s="11" customFormat="1"/>
    <row r="18794" s="11" customFormat="1"/>
    <row r="18795" s="11" customFormat="1"/>
    <row r="18796" s="11" customFormat="1"/>
    <row r="18797" s="11" customFormat="1"/>
    <row r="18798" s="11" customFormat="1"/>
    <row r="18799" s="11" customFormat="1"/>
    <row r="18800" s="11" customFormat="1"/>
    <row r="18801" s="11" customFormat="1"/>
    <row r="18802" s="11" customFormat="1"/>
    <row r="18803" s="11" customFormat="1"/>
    <row r="18804" s="11" customFormat="1"/>
    <row r="18805" s="11" customFormat="1"/>
    <row r="18806" s="11" customFormat="1"/>
    <row r="18807" s="11" customFormat="1"/>
    <row r="18808" s="11" customFormat="1"/>
    <row r="18809" s="11" customFormat="1"/>
    <row r="18810" s="11" customFormat="1"/>
    <row r="18811" s="11" customFormat="1"/>
    <row r="18812" s="11" customFormat="1"/>
    <row r="18813" s="11" customFormat="1"/>
    <row r="18814" s="11" customFormat="1"/>
    <row r="18815" s="11" customFormat="1"/>
    <row r="18816" s="11" customFormat="1"/>
    <row r="18817" s="11" customFormat="1"/>
    <row r="18818" s="11" customFormat="1"/>
    <row r="18819" s="11" customFormat="1"/>
    <row r="18820" s="11" customFormat="1"/>
    <row r="18821" s="11" customFormat="1"/>
    <row r="18822" s="11" customFormat="1"/>
    <row r="18823" s="11" customFormat="1"/>
    <row r="18824" s="11" customFormat="1"/>
    <row r="18825" s="11" customFormat="1"/>
    <row r="18826" s="11" customFormat="1"/>
    <row r="18827" s="11" customFormat="1"/>
    <row r="18828" s="11" customFormat="1"/>
    <row r="18829" s="11" customFormat="1"/>
    <row r="18830" s="11" customFormat="1"/>
    <row r="18831" s="11" customFormat="1"/>
    <row r="18832" s="11" customFormat="1"/>
    <row r="18833" s="11" customFormat="1"/>
    <row r="18834" s="11" customFormat="1"/>
    <row r="18835" s="11" customFormat="1"/>
    <row r="18836" s="11" customFormat="1"/>
    <row r="18837" s="11" customFormat="1"/>
    <row r="18838" s="11" customFormat="1"/>
    <row r="18839" s="11" customFormat="1"/>
    <row r="18840" s="11" customFormat="1"/>
    <row r="18841" s="11" customFormat="1"/>
    <row r="18842" s="11" customFormat="1"/>
    <row r="18843" s="11" customFormat="1"/>
    <row r="18844" s="11" customFormat="1"/>
    <row r="18845" s="11" customFormat="1"/>
    <row r="18846" s="11" customFormat="1"/>
    <row r="18847" s="11" customFormat="1"/>
    <row r="18848" s="11" customFormat="1"/>
    <row r="18849" s="11" customFormat="1"/>
    <row r="18850" s="11" customFormat="1"/>
    <row r="18851" s="11" customFormat="1"/>
    <row r="18852" s="11" customFormat="1"/>
    <row r="18853" s="11" customFormat="1"/>
    <row r="18854" s="11" customFormat="1"/>
    <row r="18855" s="11" customFormat="1"/>
    <row r="18856" s="11" customFormat="1"/>
    <row r="18857" s="11" customFormat="1"/>
    <row r="18858" s="11" customFormat="1"/>
    <row r="18859" s="11" customFormat="1"/>
    <row r="18860" s="11" customFormat="1"/>
    <row r="18861" s="11" customFormat="1"/>
    <row r="18862" s="11" customFormat="1"/>
    <row r="18863" s="11" customFormat="1"/>
    <row r="18864" s="11" customFormat="1"/>
    <row r="18865" s="11" customFormat="1"/>
    <row r="18866" s="11" customFormat="1"/>
    <row r="18867" s="11" customFormat="1"/>
    <row r="18868" s="11" customFormat="1"/>
    <row r="18869" s="11" customFormat="1"/>
    <row r="18870" s="11" customFormat="1"/>
    <row r="18871" s="11" customFormat="1"/>
    <row r="18872" s="11" customFormat="1"/>
    <row r="18873" s="11" customFormat="1"/>
    <row r="18874" s="11" customFormat="1"/>
    <row r="18875" s="11" customFormat="1"/>
    <row r="18876" s="11" customFormat="1"/>
    <row r="18877" s="11" customFormat="1"/>
    <row r="18878" s="11" customFormat="1"/>
    <row r="18879" s="11" customFormat="1"/>
    <row r="18880" s="11" customFormat="1"/>
    <row r="18881" s="11" customFormat="1"/>
    <row r="18882" s="11" customFormat="1"/>
    <row r="18883" s="11" customFormat="1"/>
    <row r="18884" s="11" customFormat="1"/>
    <row r="18885" s="11" customFormat="1"/>
    <row r="18886" s="11" customFormat="1"/>
    <row r="18887" s="11" customFormat="1"/>
    <row r="18888" s="11" customFormat="1"/>
    <row r="18889" s="11" customFormat="1"/>
    <row r="18890" s="11" customFormat="1"/>
    <row r="18891" s="11" customFormat="1"/>
    <row r="18892" s="11" customFormat="1"/>
    <row r="18893" s="11" customFormat="1"/>
    <row r="18894" s="11" customFormat="1"/>
    <row r="18895" s="11" customFormat="1"/>
    <row r="18896" s="11" customFormat="1"/>
    <row r="18897" s="11" customFormat="1"/>
    <row r="18898" s="11" customFormat="1"/>
    <row r="18899" s="11" customFormat="1"/>
    <row r="18900" s="11" customFormat="1"/>
    <row r="18901" s="11" customFormat="1"/>
    <row r="18902" s="11" customFormat="1"/>
    <row r="18903" s="11" customFormat="1"/>
    <row r="18904" s="11" customFormat="1"/>
    <row r="18905" s="11" customFormat="1"/>
    <row r="18906" s="11" customFormat="1"/>
    <row r="18907" s="11" customFormat="1"/>
    <row r="18908" s="11" customFormat="1"/>
    <row r="18909" s="11" customFormat="1"/>
    <row r="18910" s="11" customFormat="1"/>
    <row r="18911" s="11" customFormat="1"/>
    <row r="18912" s="11" customFormat="1"/>
    <row r="18913" s="11" customFormat="1"/>
    <row r="18914" s="11" customFormat="1"/>
    <row r="18915" s="11" customFormat="1"/>
    <row r="18916" s="11" customFormat="1"/>
    <row r="18917" s="11" customFormat="1"/>
    <row r="18918" s="11" customFormat="1"/>
    <row r="18919" s="11" customFormat="1"/>
    <row r="18920" s="11" customFormat="1"/>
    <row r="18921" s="11" customFormat="1"/>
    <row r="18922" s="11" customFormat="1"/>
    <row r="18923" s="11" customFormat="1"/>
    <row r="18924" s="11" customFormat="1"/>
    <row r="18925" s="11" customFormat="1"/>
    <row r="18926" s="11" customFormat="1"/>
    <row r="18927" s="11" customFormat="1"/>
    <row r="18928" s="11" customFormat="1"/>
    <row r="18929" s="11" customFormat="1"/>
    <row r="18930" s="11" customFormat="1"/>
    <row r="18931" s="11" customFormat="1"/>
    <row r="18932" s="11" customFormat="1"/>
    <row r="18933" s="11" customFormat="1"/>
    <row r="18934" s="11" customFormat="1"/>
    <row r="18935" s="11" customFormat="1"/>
    <row r="18936" s="11" customFormat="1"/>
    <row r="18937" s="11" customFormat="1"/>
    <row r="18938" s="11" customFormat="1"/>
    <row r="18939" s="11" customFormat="1"/>
    <row r="18940" s="11" customFormat="1"/>
    <row r="18941" s="11" customFormat="1"/>
    <row r="18942" s="11" customFormat="1"/>
    <row r="18943" s="11" customFormat="1"/>
    <row r="18944" s="11" customFormat="1"/>
    <row r="18945" s="11" customFormat="1"/>
    <row r="18946" s="11" customFormat="1"/>
    <row r="18947" s="11" customFormat="1"/>
    <row r="18948" s="11" customFormat="1"/>
    <row r="18949" s="11" customFormat="1"/>
    <row r="18950" s="11" customFormat="1"/>
    <row r="18951" s="11" customFormat="1"/>
    <row r="18952" s="11" customFormat="1"/>
    <row r="18953" s="11" customFormat="1"/>
    <row r="18954" s="11" customFormat="1"/>
    <row r="18955" s="11" customFormat="1"/>
    <row r="18956" s="11" customFormat="1"/>
    <row r="18957" s="11" customFormat="1"/>
    <row r="18958" s="11" customFormat="1"/>
    <row r="18959" s="11" customFormat="1"/>
    <row r="18960" s="11" customFormat="1"/>
    <row r="18961" s="11" customFormat="1"/>
    <row r="18962" s="11" customFormat="1"/>
    <row r="18963" s="11" customFormat="1"/>
    <row r="18964" s="11" customFormat="1"/>
    <row r="18965" s="11" customFormat="1"/>
    <row r="18966" s="11" customFormat="1"/>
    <row r="18967" s="11" customFormat="1"/>
    <row r="18968" s="11" customFormat="1"/>
    <row r="18969" s="11" customFormat="1"/>
    <row r="18970" s="11" customFormat="1"/>
    <row r="18971" s="11" customFormat="1"/>
    <row r="18972" s="11" customFormat="1"/>
    <row r="18973" s="11" customFormat="1"/>
    <row r="18974" s="11" customFormat="1"/>
    <row r="18975" s="11" customFormat="1"/>
    <row r="18976" s="11" customFormat="1"/>
    <row r="18977" s="11" customFormat="1"/>
    <row r="18978" s="11" customFormat="1"/>
    <row r="18979" s="11" customFormat="1"/>
    <row r="18980" s="11" customFormat="1"/>
    <row r="18981" s="11" customFormat="1"/>
    <row r="18982" s="11" customFormat="1"/>
    <row r="18983" s="11" customFormat="1"/>
    <row r="18984" s="11" customFormat="1"/>
    <row r="18985" s="11" customFormat="1"/>
    <row r="18986" s="11" customFormat="1"/>
    <row r="18987" s="11" customFormat="1"/>
    <row r="18988" s="11" customFormat="1"/>
    <row r="18989" s="11" customFormat="1"/>
    <row r="18990" s="11" customFormat="1"/>
    <row r="18991" s="11" customFormat="1"/>
    <row r="18992" s="11" customFormat="1"/>
    <row r="18993" s="11" customFormat="1"/>
    <row r="18994" s="11" customFormat="1"/>
    <row r="18995" s="11" customFormat="1"/>
    <row r="18996" s="11" customFormat="1"/>
    <row r="18997" s="11" customFormat="1"/>
    <row r="18998" s="11" customFormat="1"/>
    <row r="18999" s="11" customFormat="1"/>
    <row r="19000" s="11" customFormat="1"/>
    <row r="19001" s="11" customFormat="1"/>
    <row r="19002" s="11" customFormat="1"/>
    <row r="19003" s="11" customFormat="1"/>
    <row r="19004" s="11" customFormat="1"/>
    <row r="19005" s="11" customFormat="1"/>
    <row r="19006" s="11" customFormat="1"/>
    <row r="19007" s="11" customFormat="1"/>
    <row r="19008" s="11" customFormat="1"/>
    <row r="19009" s="11" customFormat="1"/>
    <row r="19010" s="11" customFormat="1"/>
    <row r="19011" s="11" customFormat="1"/>
    <row r="19012" s="11" customFormat="1"/>
    <row r="19013" s="11" customFormat="1"/>
    <row r="19014" s="11" customFormat="1"/>
    <row r="19015" s="11" customFormat="1"/>
    <row r="19016" s="11" customFormat="1"/>
    <row r="19017" s="11" customFormat="1"/>
    <row r="19018" s="11" customFormat="1"/>
    <row r="19019" s="11" customFormat="1"/>
    <row r="19020" s="11" customFormat="1"/>
    <row r="19021" s="11" customFormat="1"/>
    <row r="19022" s="11" customFormat="1"/>
    <row r="19023" s="11" customFormat="1"/>
    <row r="19024" s="11" customFormat="1"/>
    <row r="19025" s="11" customFormat="1"/>
    <row r="19026" s="11" customFormat="1"/>
    <row r="19027" s="11" customFormat="1"/>
    <row r="19028" s="11" customFormat="1"/>
    <row r="19029" s="11" customFormat="1"/>
    <row r="19030" s="11" customFormat="1"/>
    <row r="19031" s="11" customFormat="1"/>
    <row r="19032" s="11" customFormat="1"/>
    <row r="19033" s="11" customFormat="1"/>
    <row r="19034" s="11" customFormat="1"/>
    <row r="19035" s="11" customFormat="1"/>
    <row r="19036" s="11" customFormat="1"/>
    <row r="19037" s="11" customFormat="1"/>
    <row r="19038" s="11" customFormat="1"/>
    <row r="19039" s="11" customFormat="1"/>
    <row r="19040" s="11" customFormat="1"/>
    <row r="19041" s="11" customFormat="1"/>
    <row r="19042" s="11" customFormat="1"/>
    <row r="19043" s="11" customFormat="1"/>
    <row r="19044" s="11" customFormat="1"/>
    <row r="19045" s="11" customFormat="1"/>
    <row r="19046" s="11" customFormat="1"/>
    <row r="19047" s="11" customFormat="1"/>
    <row r="19048" s="11" customFormat="1"/>
    <row r="19049" s="11" customFormat="1"/>
    <row r="19050" s="11" customFormat="1"/>
    <row r="19051" s="11" customFormat="1"/>
    <row r="19052" s="11" customFormat="1"/>
    <row r="19053" s="11" customFormat="1"/>
    <row r="19054" s="11" customFormat="1"/>
    <row r="19055" s="11" customFormat="1"/>
    <row r="19056" s="11" customFormat="1"/>
    <row r="19057" s="11" customFormat="1"/>
    <row r="19058" s="11" customFormat="1"/>
    <row r="19059" s="11" customFormat="1"/>
    <row r="19060" s="11" customFormat="1"/>
    <row r="19061" s="11" customFormat="1"/>
    <row r="19062" s="11" customFormat="1"/>
    <row r="19063" s="11" customFormat="1"/>
    <row r="19064" s="11" customFormat="1"/>
    <row r="19065" s="11" customFormat="1"/>
    <row r="19066" s="11" customFormat="1"/>
    <row r="19067" s="11" customFormat="1"/>
    <row r="19068" s="11" customFormat="1"/>
    <row r="19069" s="11" customFormat="1"/>
    <row r="19070" s="11" customFormat="1"/>
    <row r="19071" s="11" customFormat="1"/>
    <row r="19072" s="11" customFormat="1"/>
    <row r="19073" s="11" customFormat="1"/>
    <row r="19074" s="11" customFormat="1"/>
    <row r="19075" s="11" customFormat="1"/>
    <row r="19076" s="11" customFormat="1"/>
    <row r="19077" s="11" customFormat="1"/>
    <row r="19078" s="11" customFormat="1"/>
    <row r="19079" s="11" customFormat="1"/>
    <row r="19080" s="11" customFormat="1"/>
    <row r="19081" s="11" customFormat="1"/>
    <row r="19082" s="11" customFormat="1"/>
    <row r="19083" s="11" customFormat="1"/>
    <row r="19084" s="11" customFormat="1"/>
    <row r="19085" s="11" customFormat="1"/>
    <row r="19086" s="11" customFormat="1"/>
    <row r="19087" s="11" customFormat="1"/>
    <row r="19088" s="11" customFormat="1"/>
    <row r="19089" s="11" customFormat="1"/>
    <row r="19090" s="11" customFormat="1"/>
    <row r="19091" s="11" customFormat="1"/>
    <row r="19092" s="11" customFormat="1"/>
    <row r="19093" s="11" customFormat="1"/>
    <row r="19094" s="11" customFormat="1"/>
    <row r="19095" s="11" customFormat="1"/>
    <row r="19096" s="11" customFormat="1"/>
    <row r="19097" s="11" customFormat="1"/>
    <row r="19098" s="11" customFormat="1"/>
    <row r="19099" s="11" customFormat="1"/>
    <row r="19100" s="11" customFormat="1"/>
    <row r="19101" s="11" customFormat="1"/>
    <row r="19102" s="11" customFormat="1"/>
    <row r="19103" s="11" customFormat="1"/>
    <row r="19104" s="11" customFormat="1"/>
    <row r="19105" s="11" customFormat="1"/>
    <row r="19106" s="11" customFormat="1"/>
    <row r="19107" s="11" customFormat="1"/>
    <row r="19108" s="11" customFormat="1"/>
    <row r="19109" s="11" customFormat="1"/>
    <row r="19110" s="11" customFormat="1"/>
    <row r="19111" s="11" customFormat="1"/>
    <row r="19112" s="11" customFormat="1"/>
    <row r="19113" s="11" customFormat="1"/>
    <row r="19114" s="11" customFormat="1"/>
    <row r="19115" s="11" customFormat="1"/>
    <row r="19116" s="11" customFormat="1"/>
    <row r="19117" s="11" customFormat="1"/>
    <row r="19118" s="11" customFormat="1"/>
    <row r="19119" s="11" customFormat="1"/>
    <row r="19120" s="11" customFormat="1"/>
    <row r="19121" s="11" customFormat="1"/>
    <row r="19122" s="11" customFormat="1"/>
    <row r="19123" s="11" customFormat="1"/>
    <row r="19124" s="11" customFormat="1"/>
    <row r="19125" s="11" customFormat="1"/>
    <row r="19126" s="11" customFormat="1"/>
    <row r="19127" s="11" customFormat="1"/>
    <row r="19128" s="11" customFormat="1"/>
    <row r="19129" s="11" customFormat="1"/>
    <row r="19130" s="11" customFormat="1"/>
    <row r="19131" s="11" customFormat="1"/>
    <row r="19132" s="11" customFormat="1"/>
    <row r="19133" s="11" customFormat="1"/>
    <row r="19134" s="11" customFormat="1"/>
    <row r="19135" s="11" customFormat="1"/>
    <row r="19136" s="11" customFormat="1"/>
    <row r="19137" s="11" customFormat="1"/>
    <row r="19138" s="11" customFormat="1"/>
    <row r="19139" s="11" customFormat="1"/>
    <row r="19140" s="11" customFormat="1"/>
    <row r="19141" s="11" customFormat="1"/>
    <row r="19142" s="11" customFormat="1"/>
    <row r="19143" s="11" customFormat="1"/>
    <row r="19144" s="11" customFormat="1"/>
    <row r="19145" s="11" customFormat="1"/>
    <row r="19146" s="11" customFormat="1"/>
    <row r="19147" s="11" customFormat="1"/>
    <row r="19148" s="11" customFormat="1"/>
    <row r="19149" s="11" customFormat="1"/>
    <row r="19150" s="11" customFormat="1"/>
    <row r="19151" s="11" customFormat="1"/>
    <row r="19152" s="11" customFormat="1"/>
    <row r="19153" s="11" customFormat="1"/>
    <row r="19154" s="11" customFormat="1"/>
    <row r="19155" s="11" customFormat="1"/>
    <row r="19156" s="11" customFormat="1"/>
    <row r="19157" s="11" customFormat="1"/>
    <row r="19158" s="11" customFormat="1"/>
    <row r="19159" s="11" customFormat="1"/>
    <row r="19160" s="11" customFormat="1"/>
    <row r="19161" s="11" customFormat="1"/>
    <row r="19162" s="11" customFormat="1"/>
    <row r="19163" s="11" customFormat="1"/>
    <row r="19164" s="11" customFormat="1"/>
    <row r="19165" s="11" customFormat="1"/>
    <row r="19166" s="11" customFormat="1"/>
    <row r="19167" s="11" customFormat="1"/>
    <row r="19168" s="11" customFormat="1"/>
    <row r="19169" s="11" customFormat="1"/>
    <row r="19170" s="11" customFormat="1"/>
    <row r="19171" s="11" customFormat="1"/>
    <row r="19172" s="11" customFormat="1"/>
    <row r="19173" s="11" customFormat="1"/>
    <row r="19174" s="11" customFormat="1"/>
    <row r="19175" s="11" customFormat="1"/>
    <row r="19176" s="11" customFormat="1"/>
    <row r="19177" s="11" customFormat="1"/>
    <row r="19178" s="11" customFormat="1"/>
    <row r="19179" s="11" customFormat="1"/>
    <row r="19180" s="11" customFormat="1"/>
    <row r="19181" s="11" customFormat="1"/>
    <row r="19182" s="11" customFormat="1"/>
    <row r="19183" s="11" customFormat="1"/>
    <row r="19184" s="11" customFormat="1"/>
    <row r="19185" s="11" customFormat="1"/>
    <row r="19186" s="11" customFormat="1"/>
    <row r="19187" s="11" customFormat="1"/>
    <row r="19188" s="11" customFormat="1"/>
    <row r="19189" s="11" customFormat="1"/>
    <row r="19190" s="11" customFormat="1"/>
    <row r="19191" s="11" customFormat="1"/>
    <row r="19192" s="11" customFormat="1"/>
    <row r="19193" s="11" customFormat="1"/>
    <row r="19194" s="11" customFormat="1"/>
    <row r="19195" s="11" customFormat="1"/>
    <row r="19196" s="11" customFormat="1"/>
    <row r="19197" s="11" customFormat="1"/>
    <row r="19198" s="11" customFormat="1"/>
    <row r="19199" s="11" customFormat="1"/>
    <row r="19200" s="11" customFormat="1"/>
    <row r="19201" s="11" customFormat="1"/>
    <row r="19202" s="11" customFormat="1"/>
    <row r="19203" s="11" customFormat="1"/>
    <row r="19204" s="11" customFormat="1"/>
    <row r="19205" s="11" customFormat="1"/>
    <row r="19206" s="11" customFormat="1"/>
    <row r="19207" s="11" customFormat="1"/>
    <row r="19208" s="11" customFormat="1"/>
    <row r="19209" s="11" customFormat="1"/>
    <row r="19210" s="11" customFormat="1"/>
    <row r="19211" s="11" customFormat="1"/>
    <row r="19212" s="11" customFormat="1"/>
    <row r="19213" s="11" customFormat="1"/>
    <row r="19214" s="11" customFormat="1"/>
    <row r="19215" s="11" customFormat="1"/>
    <row r="19216" s="11" customFormat="1"/>
    <row r="19217" s="11" customFormat="1"/>
    <row r="19218" s="11" customFormat="1"/>
    <row r="19219" s="11" customFormat="1"/>
    <row r="19220" s="11" customFormat="1"/>
    <row r="19221" s="11" customFormat="1"/>
    <row r="19222" s="11" customFormat="1"/>
    <row r="19223" s="11" customFormat="1"/>
    <row r="19224" s="11" customFormat="1"/>
    <row r="19225" s="11" customFormat="1"/>
    <row r="19226" s="11" customFormat="1"/>
    <row r="19227" s="11" customFormat="1"/>
    <row r="19228" s="11" customFormat="1"/>
    <row r="19229" s="11" customFormat="1"/>
    <row r="19230" s="11" customFormat="1"/>
    <row r="19231" s="11" customFormat="1"/>
    <row r="19232" s="11" customFormat="1"/>
    <row r="19233" s="11" customFormat="1"/>
    <row r="19234" s="11" customFormat="1"/>
    <row r="19235" s="11" customFormat="1"/>
    <row r="19236" s="11" customFormat="1"/>
    <row r="19237" s="11" customFormat="1"/>
    <row r="19238" s="11" customFormat="1"/>
    <row r="19239" s="11" customFormat="1"/>
    <row r="19240" s="11" customFormat="1"/>
    <row r="19241" s="11" customFormat="1"/>
    <row r="19242" s="11" customFormat="1"/>
    <row r="19243" s="11" customFormat="1"/>
    <row r="19244" s="11" customFormat="1"/>
    <row r="19245" s="11" customFormat="1"/>
    <row r="19246" s="11" customFormat="1"/>
    <row r="19247" s="11" customFormat="1"/>
    <row r="19248" s="11" customFormat="1"/>
    <row r="19249" s="11" customFormat="1"/>
    <row r="19250" s="11" customFormat="1"/>
    <row r="19251" s="11" customFormat="1"/>
    <row r="19252" s="11" customFormat="1"/>
    <row r="19253" s="11" customFormat="1"/>
    <row r="19254" s="11" customFormat="1"/>
    <row r="19255" s="11" customFormat="1"/>
    <row r="19256" s="11" customFormat="1"/>
    <row r="19257" s="11" customFormat="1"/>
    <row r="19258" s="11" customFormat="1"/>
    <row r="19259" s="11" customFormat="1"/>
    <row r="19260" s="11" customFormat="1"/>
    <row r="19261" s="11" customFormat="1"/>
    <row r="19262" s="11" customFormat="1"/>
    <row r="19263" s="11" customFormat="1"/>
    <row r="19264" s="11" customFormat="1"/>
    <row r="19265" s="11" customFormat="1"/>
    <row r="19266" s="11" customFormat="1"/>
    <row r="19267" s="11" customFormat="1"/>
    <row r="19268" s="11" customFormat="1"/>
    <row r="19269" s="11" customFormat="1"/>
    <row r="19270" s="11" customFormat="1"/>
    <row r="19271" s="11" customFormat="1"/>
    <row r="19272" s="11" customFormat="1"/>
    <row r="19273" s="11" customFormat="1"/>
    <row r="19274" s="11" customFormat="1"/>
    <row r="19275" s="11" customFormat="1"/>
    <row r="19276" s="11" customFormat="1"/>
    <row r="19277" s="11" customFormat="1"/>
    <row r="19278" s="11" customFormat="1"/>
    <row r="19279" s="11" customFormat="1"/>
    <row r="19280" s="11" customFormat="1"/>
    <row r="19281" s="11" customFormat="1"/>
    <row r="19282" s="11" customFormat="1"/>
    <row r="19283" s="11" customFormat="1"/>
    <row r="19284" s="11" customFormat="1"/>
    <row r="19285" s="11" customFormat="1"/>
    <row r="19286" s="11" customFormat="1"/>
    <row r="19287" s="11" customFormat="1"/>
    <row r="19288" s="11" customFormat="1"/>
    <row r="19289" s="11" customFormat="1"/>
    <row r="19290" s="11" customFormat="1"/>
    <row r="19291" s="11" customFormat="1"/>
    <row r="19292" s="11" customFormat="1"/>
    <row r="19293" s="11" customFormat="1"/>
    <row r="19294" s="11" customFormat="1"/>
    <row r="19295" s="11" customFormat="1"/>
    <row r="19296" s="11" customFormat="1"/>
    <row r="19297" s="11" customFormat="1"/>
    <row r="19298" s="11" customFormat="1"/>
    <row r="19299" s="11" customFormat="1"/>
    <row r="19300" s="11" customFormat="1"/>
    <row r="19301" s="11" customFormat="1"/>
    <row r="19302" s="11" customFormat="1"/>
    <row r="19303" s="11" customFormat="1"/>
    <row r="19304" s="11" customFormat="1"/>
    <row r="19305" s="11" customFormat="1"/>
    <row r="19306" s="11" customFormat="1"/>
    <row r="19307" s="11" customFormat="1"/>
    <row r="19308" s="11" customFormat="1"/>
    <row r="19309" s="11" customFormat="1"/>
    <row r="19310" s="11" customFormat="1"/>
    <row r="19311" s="11" customFormat="1"/>
    <row r="19312" s="11" customFormat="1"/>
    <row r="19313" s="11" customFormat="1"/>
    <row r="19314" s="11" customFormat="1"/>
    <row r="19315" s="11" customFormat="1"/>
    <row r="19316" s="11" customFormat="1"/>
    <row r="19317" s="11" customFormat="1"/>
    <row r="19318" s="11" customFormat="1"/>
    <row r="19319" s="11" customFormat="1"/>
    <row r="19320" s="11" customFormat="1"/>
    <row r="19321" s="11" customFormat="1"/>
    <row r="19322" s="11" customFormat="1"/>
    <row r="19323" s="11" customFormat="1"/>
    <row r="19324" s="11" customFormat="1"/>
    <row r="19325" s="11" customFormat="1"/>
    <row r="19326" s="11" customFormat="1"/>
    <row r="19327" s="11" customFormat="1"/>
    <row r="19328" s="11" customFormat="1"/>
    <row r="19329" s="11" customFormat="1"/>
    <row r="19330" s="11" customFormat="1"/>
    <row r="19331" s="11" customFormat="1"/>
    <row r="19332" s="11" customFormat="1"/>
    <row r="19333" s="11" customFormat="1"/>
    <row r="19334" s="11" customFormat="1"/>
    <row r="19335" s="11" customFormat="1"/>
    <row r="19336" s="11" customFormat="1"/>
    <row r="19337" s="11" customFormat="1"/>
    <row r="19338" s="11" customFormat="1"/>
    <row r="19339" s="11" customFormat="1"/>
    <row r="19340" s="11" customFormat="1"/>
    <row r="19341" s="11" customFormat="1"/>
    <row r="19342" s="11" customFormat="1"/>
    <row r="19343" s="11" customFormat="1"/>
    <row r="19344" s="11" customFormat="1"/>
    <row r="19345" s="11" customFormat="1"/>
    <row r="19346" s="11" customFormat="1"/>
    <row r="19347" s="11" customFormat="1"/>
    <row r="19348" s="11" customFormat="1"/>
    <row r="19349" s="11" customFormat="1"/>
    <row r="19350" s="11" customFormat="1"/>
    <row r="19351" s="11" customFormat="1"/>
    <row r="19352" s="11" customFormat="1"/>
    <row r="19353" s="11" customFormat="1"/>
    <row r="19354" s="11" customFormat="1"/>
    <row r="19355" s="11" customFormat="1"/>
    <row r="19356" s="11" customFormat="1"/>
    <row r="19357" s="11" customFormat="1"/>
    <row r="19358" s="11" customFormat="1"/>
    <row r="19359" s="11" customFormat="1"/>
    <row r="19360" s="11" customFormat="1"/>
    <row r="19361" s="11" customFormat="1"/>
    <row r="19362" s="11" customFormat="1"/>
    <row r="19363" s="11" customFormat="1"/>
    <row r="19364" s="11" customFormat="1"/>
    <row r="19365" s="11" customFormat="1"/>
    <row r="19366" s="11" customFormat="1"/>
    <row r="19367" s="11" customFormat="1"/>
    <row r="19368" s="11" customFormat="1"/>
    <row r="19369" s="11" customFormat="1"/>
    <row r="19370" s="11" customFormat="1"/>
    <row r="19371" s="11" customFormat="1"/>
    <row r="19372" s="11" customFormat="1"/>
    <row r="19373" s="11" customFormat="1"/>
    <row r="19374" s="11" customFormat="1"/>
    <row r="19375" s="11" customFormat="1"/>
    <row r="19376" s="11" customFormat="1"/>
    <row r="19377" s="11" customFormat="1"/>
    <row r="19378" s="11" customFormat="1"/>
    <row r="19379" s="11" customFormat="1"/>
    <row r="19380" s="11" customFormat="1"/>
    <row r="19381" s="11" customFormat="1"/>
    <row r="19382" s="11" customFormat="1"/>
    <row r="19383" s="11" customFormat="1"/>
    <row r="19384" s="11" customFormat="1"/>
    <row r="19385" s="11" customFormat="1"/>
    <row r="19386" s="11" customFormat="1"/>
    <row r="19387" s="11" customFormat="1"/>
    <row r="19388" s="11" customFormat="1"/>
    <row r="19389" s="11" customFormat="1"/>
    <row r="19390" s="11" customFormat="1"/>
    <row r="19391" s="11" customFormat="1"/>
    <row r="19392" s="11" customFormat="1"/>
    <row r="19393" s="11" customFormat="1"/>
    <row r="19394" s="11" customFormat="1"/>
    <row r="19395" s="11" customFormat="1"/>
    <row r="19396" s="11" customFormat="1"/>
    <row r="19397" s="11" customFormat="1"/>
    <row r="19398" s="11" customFormat="1"/>
    <row r="19399" s="11" customFormat="1"/>
    <row r="19400" s="11" customFormat="1"/>
    <row r="19401" s="11" customFormat="1"/>
    <row r="19402" s="11" customFormat="1"/>
    <row r="19403" s="11" customFormat="1"/>
    <row r="19404" s="11" customFormat="1"/>
    <row r="19405" s="11" customFormat="1"/>
    <row r="19406" s="11" customFormat="1"/>
    <row r="19407" s="11" customFormat="1"/>
    <row r="19408" s="11" customFormat="1"/>
    <row r="19409" s="11" customFormat="1"/>
    <row r="19410" s="11" customFormat="1"/>
    <row r="19411" s="11" customFormat="1"/>
    <row r="19412" s="11" customFormat="1"/>
    <row r="19413" s="11" customFormat="1"/>
    <row r="19414" s="11" customFormat="1"/>
    <row r="19415" s="11" customFormat="1"/>
    <row r="19416" s="11" customFormat="1"/>
    <row r="19417" s="11" customFormat="1"/>
    <row r="19418" s="11" customFormat="1"/>
    <row r="19419" s="11" customFormat="1"/>
    <row r="19420" s="11" customFormat="1"/>
    <row r="19421" s="11" customFormat="1"/>
    <row r="19422" s="11" customFormat="1"/>
    <row r="19423" s="11" customFormat="1"/>
    <row r="19424" s="11" customFormat="1"/>
    <row r="19425" s="11" customFormat="1"/>
    <row r="19426" s="11" customFormat="1"/>
    <row r="19427" s="11" customFormat="1"/>
    <row r="19428" s="11" customFormat="1"/>
    <row r="19429" s="11" customFormat="1"/>
    <row r="19430" s="11" customFormat="1"/>
    <row r="19431" s="11" customFormat="1"/>
    <row r="19432" s="11" customFormat="1"/>
    <row r="19433" s="11" customFormat="1"/>
    <row r="19434" s="11" customFormat="1"/>
    <row r="19435" s="11" customFormat="1"/>
    <row r="19436" s="11" customFormat="1"/>
    <row r="19437" s="11" customFormat="1"/>
    <row r="19438" s="11" customFormat="1"/>
    <row r="19439" s="11" customFormat="1"/>
    <row r="19440" s="11" customFormat="1"/>
    <row r="19441" s="11" customFormat="1"/>
    <row r="19442" s="11" customFormat="1"/>
    <row r="19443" s="11" customFormat="1"/>
    <row r="19444" s="11" customFormat="1"/>
    <row r="19445" s="11" customFormat="1"/>
    <row r="19446" s="11" customFormat="1"/>
    <row r="19447" s="11" customFormat="1"/>
    <row r="19448" s="11" customFormat="1"/>
    <row r="19449" s="11" customFormat="1"/>
    <row r="19450" s="11" customFormat="1"/>
    <row r="19451" s="11" customFormat="1"/>
    <row r="19452" s="11" customFormat="1"/>
    <row r="19453" s="11" customFormat="1"/>
    <row r="19454" s="11" customFormat="1"/>
    <row r="19455" s="11" customFormat="1"/>
    <row r="19456" s="11" customFormat="1"/>
    <row r="19457" s="11" customFormat="1"/>
    <row r="19458" s="11" customFormat="1"/>
    <row r="19459" s="11" customFormat="1"/>
    <row r="19460" s="11" customFormat="1"/>
    <row r="19461" s="11" customFormat="1"/>
    <row r="19462" s="11" customFormat="1"/>
    <row r="19463" s="11" customFormat="1"/>
    <row r="19464" s="11" customFormat="1"/>
    <row r="19465" s="11" customFormat="1"/>
    <row r="19466" s="11" customFormat="1"/>
    <row r="19467" s="11" customFormat="1"/>
    <row r="19468" s="11" customFormat="1"/>
    <row r="19469" s="11" customFormat="1"/>
    <row r="19470" s="11" customFormat="1"/>
    <row r="19471" s="11" customFormat="1"/>
    <row r="19472" s="11" customFormat="1"/>
    <row r="19473" s="11" customFormat="1"/>
    <row r="19474" s="11" customFormat="1"/>
    <row r="19475" s="11" customFormat="1"/>
    <row r="19476" s="11" customFormat="1"/>
    <row r="19477" s="11" customFormat="1"/>
    <row r="19478" s="11" customFormat="1"/>
    <row r="19479" s="11" customFormat="1"/>
    <row r="19480" s="11" customFormat="1"/>
    <row r="19481" s="11" customFormat="1"/>
    <row r="19482" s="11" customFormat="1"/>
    <row r="19483" s="11" customFormat="1"/>
    <row r="19484" s="11" customFormat="1"/>
    <row r="19485" s="11" customFormat="1"/>
    <row r="19486" s="11" customFormat="1"/>
    <row r="19487" s="11" customFormat="1"/>
    <row r="19488" s="11" customFormat="1"/>
    <row r="19489" s="11" customFormat="1"/>
    <row r="19490" s="11" customFormat="1"/>
    <row r="19491" s="11" customFormat="1"/>
    <row r="19492" s="11" customFormat="1"/>
    <row r="19493" s="11" customFormat="1"/>
    <row r="19494" s="11" customFormat="1"/>
    <row r="19495" s="11" customFormat="1"/>
    <row r="19496" s="11" customFormat="1"/>
    <row r="19497" s="11" customFormat="1"/>
    <row r="19498" s="11" customFormat="1"/>
    <row r="19499" s="11" customFormat="1"/>
    <row r="19500" s="11" customFormat="1"/>
    <row r="19501" s="11" customFormat="1"/>
    <row r="19502" s="11" customFormat="1"/>
    <row r="19503" s="11" customFormat="1"/>
    <row r="19504" s="11" customFormat="1"/>
    <row r="19505" s="11" customFormat="1"/>
    <row r="19506" s="11" customFormat="1"/>
    <row r="19507" s="11" customFormat="1"/>
    <row r="19508" s="11" customFormat="1"/>
    <row r="19509" s="11" customFormat="1"/>
    <row r="19510" s="11" customFormat="1"/>
    <row r="19511" s="11" customFormat="1"/>
    <row r="19512" s="11" customFormat="1"/>
    <row r="19513" s="11" customFormat="1"/>
    <row r="19514" s="11" customFormat="1"/>
    <row r="19515" s="11" customFormat="1"/>
    <row r="19516" s="11" customFormat="1"/>
    <row r="19517" s="11" customFormat="1"/>
    <row r="19518" s="11" customFormat="1"/>
    <row r="19519" s="11" customFormat="1"/>
    <row r="19520" s="11" customFormat="1"/>
    <row r="19521" s="11" customFormat="1"/>
    <row r="19522" s="11" customFormat="1"/>
    <row r="19523" s="11" customFormat="1"/>
    <row r="19524" s="11" customFormat="1"/>
    <row r="19525" s="11" customFormat="1"/>
    <row r="19526" s="11" customFormat="1"/>
    <row r="19527" s="11" customFormat="1"/>
    <row r="19528" s="11" customFormat="1"/>
    <row r="19529" s="11" customFormat="1"/>
    <row r="19530" s="11" customFormat="1"/>
    <row r="19531" s="11" customFormat="1"/>
    <row r="19532" s="11" customFormat="1"/>
    <row r="19533" s="11" customFormat="1"/>
    <row r="19534" s="11" customFormat="1"/>
    <row r="19535" s="11" customFormat="1"/>
    <row r="19536" s="11" customFormat="1"/>
    <row r="19537" s="11" customFormat="1"/>
    <row r="19538" s="11" customFormat="1"/>
    <row r="19539" s="11" customFormat="1"/>
    <row r="19540" s="11" customFormat="1"/>
    <row r="19541" s="11" customFormat="1"/>
    <row r="19542" s="11" customFormat="1"/>
    <row r="19543" s="11" customFormat="1"/>
    <row r="19544" s="11" customFormat="1"/>
    <row r="19545" s="11" customFormat="1"/>
    <row r="19546" s="11" customFormat="1"/>
    <row r="19547" s="11" customFormat="1"/>
    <row r="19548" s="11" customFormat="1"/>
    <row r="19549" s="11" customFormat="1"/>
    <row r="19550" s="11" customFormat="1"/>
    <row r="19551" s="11" customFormat="1"/>
    <row r="19552" s="11" customFormat="1"/>
    <row r="19553" s="11" customFormat="1"/>
    <row r="19554" s="11" customFormat="1"/>
    <row r="19555" s="11" customFormat="1"/>
    <row r="19556" s="11" customFormat="1"/>
    <row r="19557" s="11" customFormat="1"/>
    <row r="19558" s="11" customFormat="1"/>
    <row r="19559" s="11" customFormat="1"/>
    <row r="19560" s="11" customFormat="1"/>
    <row r="19561" s="11" customFormat="1"/>
    <row r="19562" s="11" customFormat="1"/>
    <row r="19563" s="11" customFormat="1"/>
    <row r="19564" s="11" customFormat="1"/>
    <row r="19565" s="11" customFormat="1"/>
    <row r="19566" s="11" customFormat="1"/>
    <row r="19567" s="11" customFormat="1"/>
    <row r="19568" s="11" customFormat="1"/>
    <row r="19569" s="11" customFormat="1"/>
    <row r="19570" s="11" customFormat="1"/>
    <row r="19571" s="11" customFormat="1"/>
    <row r="19572" s="11" customFormat="1"/>
    <row r="19573" s="11" customFormat="1"/>
    <row r="19574" s="11" customFormat="1"/>
    <row r="19575" s="11" customFormat="1"/>
    <row r="19576" s="11" customFormat="1"/>
    <row r="19577" s="11" customFormat="1"/>
    <row r="19578" s="11" customFormat="1"/>
    <row r="19579" s="11" customFormat="1"/>
    <row r="19580" s="11" customFormat="1"/>
    <row r="19581" s="11" customFormat="1"/>
    <row r="19582" s="11" customFormat="1"/>
    <row r="19583" s="11" customFormat="1"/>
    <row r="19584" s="11" customFormat="1"/>
    <row r="19585" s="11" customFormat="1"/>
    <row r="19586" s="11" customFormat="1"/>
    <row r="19587" s="11" customFormat="1"/>
    <row r="19588" s="11" customFormat="1"/>
    <row r="19589" s="11" customFormat="1"/>
    <row r="19590" s="11" customFormat="1"/>
    <row r="19591" s="11" customFormat="1"/>
    <row r="19592" s="11" customFormat="1"/>
    <row r="19593" s="11" customFormat="1"/>
    <row r="19594" s="11" customFormat="1"/>
    <row r="19595" s="11" customFormat="1"/>
    <row r="19596" s="11" customFormat="1"/>
    <row r="19597" s="11" customFormat="1"/>
    <row r="19598" s="11" customFormat="1"/>
    <row r="19599" s="11" customFormat="1"/>
    <row r="19600" s="11" customFormat="1"/>
    <row r="19601" s="11" customFormat="1"/>
    <row r="19602" s="11" customFormat="1"/>
    <row r="19603" s="11" customFormat="1"/>
    <row r="19604" s="11" customFormat="1"/>
    <row r="19605" s="11" customFormat="1"/>
    <row r="19606" s="11" customFormat="1"/>
    <row r="19607" s="11" customFormat="1"/>
    <row r="19608" s="11" customFormat="1"/>
    <row r="19609" s="11" customFormat="1"/>
    <row r="19610" s="11" customFormat="1"/>
    <row r="19611" s="11" customFormat="1"/>
    <row r="19612" s="11" customFormat="1"/>
    <row r="19613" s="11" customFormat="1"/>
    <row r="19614" s="11" customFormat="1"/>
    <row r="19615" s="11" customFormat="1"/>
    <row r="19616" s="11" customFormat="1"/>
    <row r="19617" s="11" customFormat="1"/>
    <row r="19618" s="11" customFormat="1"/>
    <row r="19619" s="11" customFormat="1"/>
    <row r="19620" s="11" customFormat="1"/>
    <row r="19621" s="11" customFormat="1"/>
    <row r="19622" s="11" customFormat="1"/>
    <row r="19623" s="11" customFormat="1"/>
    <row r="19624" s="11" customFormat="1"/>
    <row r="19625" s="11" customFormat="1"/>
    <row r="19626" s="11" customFormat="1"/>
    <row r="19627" s="11" customFormat="1"/>
    <row r="19628" s="11" customFormat="1"/>
    <row r="19629" s="11" customFormat="1"/>
    <row r="19630" s="11" customFormat="1"/>
    <row r="19631" s="11" customFormat="1"/>
    <row r="19632" s="11" customFormat="1"/>
    <row r="19633" s="11" customFormat="1"/>
    <row r="19634" s="11" customFormat="1"/>
    <row r="19635" s="11" customFormat="1"/>
    <row r="19636" s="11" customFormat="1"/>
    <row r="19637" s="11" customFormat="1"/>
    <row r="19638" s="11" customFormat="1"/>
    <row r="19639" s="11" customFormat="1"/>
    <row r="19640" s="11" customFormat="1"/>
    <row r="19641" s="11" customFormat="1"/>
    <row r="19642" s="11" customFormat="1"/>
    <row r="19643" s="11" customFormat="1"/>
    <row r="19644" s="11" customFormat="1"/>
    <row r="19645" s="11" customFormat="1"/>
    <row r="19646" s="11" customFormat="1"/>
    <row r="19647" s="11" customFormat="1"/>
    <row r="19648" s="11" customFormat="1"/>
    <row r="19649" s="11" customFormat="1"/>
    <row r="19650" s="11" customFormat="1"/>
    <row r="19651" s="11" customFormat="1"/>
    <row r="19652" s="11" customFormat="1"/>
    <row r="19653" s="11" customFormat="1"/>
    <row r="19654" s="11" customFormat="1"/>
    <row r="19655" s="11" customFormat="1"/>
    <row r="19656" s="11" customFormat="1"/>
    <row r="19657" s="11" customFormat="1"/>
    <row r="19658" s="11" customFormat="1"/>
    <row r="19659" s="11" customFormat="1"/>
    <row r="19660" s="11" customFormat="1"/>
    <row r="19661" s="11" customFormat="1"/>
    <row r="19662" s="11" customFormat="1"/>
    <row r="19663" s="11" customFormat="1"/>
    <row r="19664" s="11" customFormat="1"/>
    <row r="19665" s="11" customFormat="1"/>
    <row r="19666" s="11" customFormat="1"/>
    <row r="19667" s="11" customFormat="1"/>
    <row r="19668" s="11" customFormat="1"/>
    <row r="19669" s="11" customFormat="1"/>
    <row r="19670" s="11" customFormat="1"/>
    <row r="19671" s="11" customFormat="1"/>
    <row r="19672" s="11" customFormat="1"/>
    <row r="19673" s="11" customFormat="1"/>
    <row r="19674" s="11" customFormat="1"/>
    <row r="19675" s="11" customFormat="1"/>
    <row r="19676" s="11" customFormat="1"/>
    <row r="19677" s="11" customFormat="1"/>
    <row r="19678" s="11" customFormat="1"/>
    <row r="19679" s="11" customFormat="1"/>
    <row r="19680" s="11" customFormat="1"/>
    <row r="19681" s="11" customFormat="1"/>
    <row r="19682" s="11" customFormat="1"/>
    <row r="19683" s="11" customFormat="1"/>
    <row r="19684" s="11" customFormat="1"/>
    <row r="19685" s="11" customFormat="1"/>
    <row r="19686" s="11" customFormat="1"/>
    <row r="19687" s="11" customFormat="1"/>
    <row r="19688" s="11" customFormat="1"/>
    <row r="19689" s="11" customFormat="1"/>
    <row r="19690" s="11" customFormat="1"/>
    <row r="19691" s="11" customFormat="1"/>
    <row r="19692" s="11" customFormat="1"/>
    <row r="19693" s="11" customFormat="1"/>
    <row r="19694" s="11" customFormat="1"/>
    <row r="19695" s="11" customFormat="1"/>
    <row r="19696" s="11" customFormat="1"/>
    <row r="19697" s="11" customFormat="1"/>
    <row r="19698" s="11" customFormat="1"/>
    <row r="19699" s="11" customFormat="1"/>
    <row r="19700" s="11" customFormat="1"/>
    <row r="19701" s="11" customFormat="1"/>
    <row r="19702" s="11" customFormat="1"/>
    <row r="19703" s="11" customFormat="1"/>
    <row r="19704" s="11" customFormat="1"/>
    <row r="19705" s="11" customFormat="1"/>
    <row r="19706" s="11" customFormat="1"/>
    <row r="19707" s="11" customFormat="1"/>
    <row r="19708" s="11" customFormat="1"/>
    <row r="19709" s="11" customFormat="1"/>
    <row r="19710" s="11" customFormat="1"/>
    <row r="19711" s="11" customFormat="1"/>
    <row r="19712" s="11" customFormat="1"/>
    <row r="19713" s="11" customFormat="1"/>
    <row r="19714" s="11" customFormat="1"/>
    <row r="19715" s="11" customFormat="1"/>
    <row r="19716" s="11" customFormat="1"/>
    <row r="19717" s="11" customFormat="1"/>
    <row r="19718" s="11" customFormat="1"/>
    <row r="19719" s="11" customFormat="1"/>
    <row r="19720" s="11" customFormat="1"/>
    <row r="19721" s="11" customFormat="1"/>
    <row r="19722" s="11" customFormat="1"/>
    <row r="19723" s="11" customFormat="1"/>
    <row r="19724" s="11" customFormat="1"/>
    <row r="19725" s="11" customFormat="1"/>
    <row r="19726" s="11" customFormat="1"/>
    <row r="19727" s="11" customFormat="1"/>
    <row r="19728" s="11" customFormat="1"/>
    <row r="19729" s="11" customFormat="1"/>
    <row r="19730" s="11" customFormat="1"/>
    <row r="19731" s="11" customFormat="1"/>
    <row r="19732" s="11" customFormat="1"/>
    <row r="19733" s="11" customFormat="1"/>
    <row r="19734" s="11" customFormat="1"/>
    <row r="19735" s="11" customFormat="1"/>
    <row r="19736" s="11" customFormat="1"/>
    <row r="19737" s="11" customFormat="1"/>
    <row r="19738" s="11" customFormat="1"/>
    <row r="19739" s="11" customFormat="1"/>
    <row r="19740" s="11" customFormat="1"/>
    <row r="19741" s="11" customFormat="1"/>
    <row r="19742" s="11" customFormat="1"/>
    <row r="19743" s="11" customFormat="1"/>
    <row r="19744" s="11" customFormat="1"/>
    <row r="19745" s="11" customFormat="1"/>
    <row r="19746" s="11" customFormat="1"/>
    <row r="19747" s="11" customFormat="1"/>
    <row r="19748" s="11" customFormat="1"/>
    <row r="19749" s="11" customFormat="1"/>
    <row r="19750" s="11" customFormat="1"/>
    <row r="19751" s="11" customFormat="1"/>
    <row r="19752" s="11" customFormat="1"/>
    <row r="19753" s="11" customFormat="1"/>
    <row r="19754" s="11" customFormat="1"/>
    <row r="19755" s="11" customFormat="1"/>
    <row r="19756" s="11" customFormat="1"/>
    <row r="19757" s="11" customFormat="1"/>
    <row r="19758" s="11" customFormat="1"/>
    <row r="19759" s="11" customFormat="1"/>
    <row r="19760" s="11" customFormat="1"/>
    <row r="19761" s="11" customFormat="1"/>
    <row r="19762" s="11" customFormat="1"/>
    <row r="19763" s="11" customFormat="1"/>
    <row r="19764" s="11" customFormat="1"/>
    <row r="19765" s="11" customFormat="1"/>
    <row r="19766" s="11" customFormat="1"/>
    <row r="19767" s="11" customFormat="1"/>
    <row r="19768" s="11" customFormat="1"/>
    <row r="19769" s="11" customFormat="1"/>
    <row r="19770" s="11" customFormat="1"/>
    <row r="19771" s="11" customFormat="1"/>
    <row r="19772" s="11" customFormat="1"/>
    <row r="19773" s="11" customFormat="1"/>
    <row r="19774" s="11" customFormat="1"/>
    <row r="19775" s="11" customFormat="1"/>
    <row r="19776" s="11" customFormat="1"/>
    <row r="19777" s="11" customFormat="1"/>
    <row r="19778" s="11" customFormat="1"/>
    <row r="19779" s="11" customFormat="1"/>
    <row r="19780" s="11" customFormat="1"/>
    <row r="19781" s="11" customFormat="1"/>
    <row r="19782" s="11" customFormat="1"/>
    <row r="19783" s="11" customFormat="1"/>
    <row r="19784" s="11" customFormat="1"/>
    <row r="19785" s="11" customFormat="1"/>
    <row r="19786" s="11" customFormat="1"/>
    <row r="19787" s="11" customFormat="1"/>
    <row r="19788" s="11" customFormat="1"/>
    <row r="19789" s="11" customFormat="1"/>
    <row r="19790" s="11" customFormat="1"/>
    <row r="19791" s="11" customFormat="1"/>
    <row r="19792" s="11" customFormat="1"/>
    <row r="19793" s="11" customFormat="1"/>
    <row r="19794" s="11" customFormat="1"/>
    <row r="19795" s="11" customFormat="1"/>
    <row r="19796" s="11" customFormat="1"/>
    <row r="19797" s="11" customFormat="1"/>
    <row r="19798" s="11" customFormat="1"/>
    <row r="19799" s="11" customFormat="1"/>
    <row r="19800" s="11" customFormat="1"/>
    <row r="19801" s="11" customFormat="1"/>
    <row r="19802" s="11" customFormat="1"/>
    <row r="19803" s="11" customFormat="1"/>
    <row r="19804" s="11" customFormat="1"/>
    <row r="19805" s="11" customFormat="1"/>
    <row r="19806" s="11" customFormat="1"/>
    <row r="19807" s="11" customFormat="1"/>
    <row r="19808" s="11" customFormat="1"/>
    <row r="19809" s="11" customFormat="1"/>
    <row r="19810" s="11" customFormat="1"/>
    <row r="19811" s="11" customFormat="1"/>
    <row r="19812" s="11" customFormat="1"/>
    <row r="19813" s="11" customFormat="1"/>
    <row r="19814" s="11" customFormat="1"/>
    <row r="19815" s="11" customFormat="1"/>
    <row r="19816" s="11" customFormat="1"/>
    <row r="19817" s="11" customFormat="1"/>
    <row r="19818" s="11" customFormat="1"/>
    <row r="19819" s="11" customFormat="1"/>
    <row r="19820" s="11" customFormat="1"/>
    <row r="19821" s="11" customFormat="1"/>
    <row r="19822" s="11" customFormat="1"/>
    <row r="19823" s="11" customFormat="1"/>
    <row r="19824" s="11" customFormat="1"/>
    <row r="19825" s="11" customFormat="1"/>
    <row r="19826" s="11" customFormat="1"/>
    <row r="19827" s="11" customFormat="1"/>
    <row r="19828" s="11" customFormat="1"/>
    <row r="19829" s="11" customFormat="1"/>
    <row r="19830" s="11" customFormat="1"/>
    <row r="19831" s="11" customFormat="1"/>
    <row r="19832" s="11" customFormat="1"/>
    <row r="19833" s="11" customFormat="1"/>
    <row r="19834" s="11" customFormat="1"/>
    <row r="19835" s="11" customFormat="1"/>
    <row r="19836" s="11" customFormat="1"/>
    <row r="19837" s="11" customFormat="1"/>
    <row r="19838" s="11" customFormat="1"/>
    <row r="19839" s="11" customFormat="1"/>
    <row r="19840" s="11" customFormat="1"/>
    <row r="19841" s="11" customFormat="1"/>
    <row r="19842" s="11" customFormat="1"/>
    <row r="19843" s="11" customFormat="1"/>
    <row r="19844" s="11" customFormat="1"/>
    <row r="19845" s="11" customFormat="1"/>
    <row r="19846" s="11" customFormat="1"/>
    <row r="19847" s="11" customFormat="1"/>
    <row r="19848" s="11" customFormat="1"/>
    <row r="19849" s="11" customFormat="1"/>
    <row r="19850" s="11" customFormat="1"/>
    <row r="19851" s="11" customFormat="1"/>
    <row r="19852" s="11" customFormat="1"/>
    <row r="19853" s="11" customFormat="1"/>
    <row r="19854" s="11" customFormat="1"/>
    <row r="19855" s="11" customFormat="1"/>
    <row r="19856" s="11" customFormat="1"/>
    <row r="19857" s="11" customFormat="1"/>
    <row r="19858" s="11" customFormat="1"/>
    <row r="19859" s="11" customFormat="1"/>
    <row r="19860" s="11" customFormat="1"/>
    <row r="19861" s="11" customFormat="1"/>
    <row r="19862" s="11" customFormat="1"/>
    <row r="19863" s="11" customFormat="1"/>
    <row r="19864" s="11" customFormat="1"/>
    <row r="19865" s="11" customFormat="1"/>
    <row r="19866" s="11" customFormat="1"/>
    <row r="19867" s="11" customFormat="1"/>
    <row r="19868" s="11" customFormat="1"/>
    <row r="19869" s="11" customFormat="1"/>
    <row r="19870" s="11" customFormat="1"/>
    <row r="19871" s="11" customFormat="1"/>
    <row r="19872" s="11" customFormat="1"/>
    <row r="19873" s="11" customFormat="1"/>
    <row r="19874" s="11" customFormat="1"/>
    <row r="19875" s="11" customFormat="1"/>
    <row r="19876" s="11" customFormat="1"/>
    <row r="19877" s="11" customFormat="1"/>
    <row r="19878" s="11" customFormat="1"/>
    <row r="19879" s="11" customFormat="1"/>
    <row r="19880" s="11" customFormat="1"/>
    <row r="19881" s="11" customFormat="1"/>
    <row r="19882" s="11" customFormat="1"/>
    <row r="19883" s="11" customFormat="1"/>
    <row r="19884" s="11" customFormat="1"/>
    <row r="19885" s="11" customFormat="1"/>
    <row r="19886" s="11" customFormat="1"/>
    <row r="19887" s="11" customFormat="1"/>
    <row r="19888" s="11" customFormat="1"/>
    <row r="19889" s="11" customFormat="1"/>
    <row r="19890" s="11" customFormat="1"/>
    <row r="19891" s="11" customFormat="1"/>
    <row r="19892" s="11" customFormat="1"/>
    <row r="19893" s="11" customFormat="1"/>
    <row r="19894" s="11" customFormat="1"/>
    <row r="19895" s="11" customFormat="1"/>
    <row r="19896" s="11" customFormat="1"/>
    <row r="19897" s="11" customFormat="1"/>
    <row r="19898" s="11" customFormat="1"/>
    <row r="19899" s="11" customFormat="1"/>
    <row r="19900" s="11" customFormat="1"/>
    <row r="19901" s="11" customFormat="1"/>
    <row r="19902" s="11" customFormat="1"/>
    <row r="19903" s="11" customFormat="1"/>
    <row r="19904" s="11" customFormat="1"/>
    <row r="19905" s="11" customFormat="1"/>
    <row r="19906" s="11" customFormat="1"/>
    <row r="19907" s="11" customFormat="1"/>
    <row r="19908" s="11" customFormat="1"/>
    <row r="19909" s="11" customFormat="1"/>
    <row r="19910" s="11" customFormat="1"/>
    <row r="19911" s="11" customFormat="1"/>
    <row r="19912" s="11" customFormat="1"/>
    <row r="19913" s="11" customFormat="1"/>
    <row r="19914" s="11" customFormat="1"/>
    <row r="19915" s="11" customFormat="1"/>
    <row r="19916" s="11" customFormat="1"/>
    <row r="19917" s="11" customFormat="1"/>
    <row r="19918" s="11" customFormat="1"/>
    <row r="19919" s="11" customFormat="1"/>
    <row r="19920" s="11" customFormat="1"/>
    <row r="19921" s="11" customFormat="1"/>
    <row r="19922" s="11" customFormat="1"/>
    <row r="19923" s="11" customFormat="1"/>
    <row r="19924" s="11" customFormat="1"/>
    <row r="19925" s="11" customFormat="1"/>
    <row r="19926" s="11" customFormat="1"/>
    <row r="19927" s="11" customFormat="1"/>
    <row r="19928" s="11" customFormat="1"/>
    <row r="19929" s="11" customFormat="1"/>
    <row r="19930" s="11" customFormat="1"/>
    <row r="19931" s="11" customFormat="1"/>
    <row r="19932" s="11" customFormat="1"/>
    <row r="19933" s="11" customFormat="1"/>
    <row r="19934" s="11" customFormat="1"/>
    <row r="19935" s="11" customFormat="1"/>
    <row r="19936" s="11" customFormat="1"/>
    <row r="19937" s="11" customFormat="1"/>
    <row r="19938" s="11" customFormat="1"/>
    <row r="19939" s="11" customFormat="1"/>
    <row r="19940" s="11" customFormat="1"/>
    <row r="19941" s="11" customFormat="1"/>
    <row r="19942" s="11" customFormat="1"/>
    <row r="19943" s="11" customFormat="1"/>
    <row r="19944" s="11" customFormat="1"/>
    <row r="19945" s="11" customFormat="1"/>
    <row r="19946" s="11" customFormat="1"/>
    <row r="19947" s="11" customFormat="1"/>
    <row r="19948" s="11" customFormat="1"/>
    <row r="19949" s="11" customFormat="1"/>
    <row r="19950" s="11" customFormat="1"/>
    <row r="19951" s="11" customFormat="1"/>
    <row r="19952" s="11" customFormat="1"/>
    <row r="19953" s="11" customFormat="1"/>
    <row r="19954" s="11" customFormat="1"/>
    <row r="19955" s="11" customFormat="1"/>
    <row r="19956" s="11" customFormat="1"/>
    <row r="19957" s="11" customFormat="1"/>
    <row r="19958" s="11" customFormat="1"/>
    <row r="19959" s="11" customFormat="1"/>
    <row r="19960" s="11" customFormat="1"/>
    <row r="19961" s="11" customFormat="1"/>
    <row r="19962" s="11" customFormat="1"/>
    <row r="19963" s="11" customFormat="1"/>
    <row r="19964" s="11" customFormat="1"/>
    <row r="19965" s="11" customFormat="1"/>
    <row r="19966" s="11" customFormat="1"/>
    <row r="19967" s="11" customFormat="1"/>
    <row r="19968" s="11" customFormat="1"/>
    <row r="19969" s="11" customFormat="1"/>
    <row r="19970" s="11" customFormat="1"/>
    <row r="19971" s="11" customFormat="1"/>
    <row r="19972" s="11" customFormat="1"/>
    <row r="19973" s="11" customFormat="1"/>
    <row r="19974" s="11" customFormat="1"/>
    <row r="19975" s="11" customFormat="1"/>
    <row r="19976" s="11" customFormat="1"/>
    <row r="19977" s="11" customFormat="1"/>
    <row r="19978" s="11" customFormat="1"/>
    <row r="19979" s="11" customFormat="1"/>
    <row r="19980" s="11" customFormat="1"/>
    <row r="19981" s="11" customFormat="1"/>
    <row r="19982" s="11" customFormat="1"/>
    <row r="19983" s="11" customFormat="1"/>
    <row r="19984" s="11" customFormat="1"/>
    <row r="19985" s="11" customFormat="1"/>
    <row r="19986" s="11" customFormat="1"/>
    <row r="19987" s="11" customFormat="1"/>
    <row r="19988" s="11" customFormat="1"/>
    <row r="19989" s="11" customFormat="1"/>
    <row r="19990" s="11" customFormat="1"/>
    <row r="19991" s="11" customFormat="1"/>
    <row r="19992" s="11" customFormat="1"/>
    <row r="19993" s="11" customFormat="1"/>
    <row r="19994" s="11" customFormat="1"/>
    <row r="19995" s="11" customFormat="1"/>
    <row r="19996" s="11" customFormat="1"/>
    <row r="19997" s="11" customFormat="1"/>
    <row r="19998" s="11" customFormat="1"/>
    <row r="19999" s="11" customFormat="1"/>
    <row r="20000" s="11" customFormat="1"/>
    <row r="20001" s="11" customFormat="1"/>
    <row r="20002" s="11" customFormat="1"/>
    <row r="20003" s="11" customFormat="1"/>
    <row r="20004" s="11" customFormat="1"/>
    <row r="20005" s="11" customFormat="1"/>
    <row r="20006" s="11" customFormat="1"/>
    <row r="20007" s="11" customFormat="1"/>
    <row r="20008" s="11" customFormat="1"/>
    <row r="20009" s="11" customFormat="1"/>
    <row r="20010" s="11" customFormat="1"/>
    <row r="20011" s="11" customFormat="1"/>
    <row r="20012" s="11" customFormat="1"/>
    <row r="20013" s="11" customFormat="1"/>
    <row r="20014" s="11" customFormat="1"/>
    <row r="20015" s="11" customFormat="1"/>
    <row r="20016" s="11" customFormat="1"/>
    <row r="20017" s="11" customFormat="1"/>
    <row r="20018" s="11" customFormat="1"/>
    <row r="20019" s="11" customFormat="1"/>
    <row r="20020" s="11" customFormat="1"/>
    <row r="20021" s="11" customFormat="1"/>
    <row r="20022" s="11" customFormat="1"/>
    <row r="20023" s="11" customFormat="1"/>
    <row r="20024" s="11" customFormat="1"/>
    <row r="20025" s="11" customFormat="1"/>
    <row r="20026" s="11" customFormat="1"/>
    <row r="20027" s="11" customFormat="1"/>
    <row r="20028" s="11" customFormat="1"/>
    <row r="20029" s="11" customFormat="1"/>
    <row r="20030" s="11" customFormat="1"/>
    <row r="20031" s="11" customFormat="1"/>
    <row r="20032" s="11" customFormat="1"/>
    <row r="20033" s="11" customFormat="1"/>
    <row r="20034" s="11" customFormat="1"/>
    <row r="20035" s="11" customFormat="1"/>
    <row r="20036" s="11" customFormat="1"/>
    <row r="20037" s="11" customFormat="1"/>
    <row r="20038" s="11" customFormat="1"/>
    <row r="20039" s="11" customFormat="1"/>
    <row r="20040" s="11" customFormat="1"/>
    <row r="20041" s="11" customFormat="1"/>
    <row r="20042" s="11" customFormat="1"/>
    <row r="20043" s="11" customFormat="1"/>
    <row r="20044" s="11" customFormat="1"/>
    <row r="20045" s="11" customFormat="1"/>
    <row r="20046" s="11" customFormat="1"/>
    <row r="20047" s="11" customFormat="1"/>
    <row r="20048" s="11" customFormat="1"/>
    <row r="20049" s="11" customFormat="1"/>
    <row r="20050" s="11" customFormat="1"/>
    <row r="20051" s="11" customFormat="1"/>
    <row r="20052" s="11" customFormat="1"/>
    <row r="20053" s="11" customFormat="1"/>
    <row r="20054" s="11" customFormat="1"/>
    <row r="20055" s="11" customFormat="1"/>
    <row r="20056" s="11" customFormat="1"/>
    <row r="20057" s="11" customFormat="1"/>
    <row r="20058" s="11" customFormat="1"/>
    <row r="20059" s="11" customFormat="1"/>
    <row r="20060" s="11" customFormat="1"/>
    <row r="20061" s="11" customFormat="1"/>
    <row r="20062" s="11" customFormat="1"/>
    <row r="20063" s="11" customFormat="1"/>
    <row r="20064" s="11" customFormat="1"/>
    <row r="20065" s="11" customFormat="1"/>
    <row r="20066" s="11" customFormat="1"/>
    <row r="20067" s="11" customFormat="1"/>
    <row r="20068" s="11" customFormat="1"/>
    <row r="20069" s="11" customFormat="1"/>
    <row r="20070" s="11" customFormat="1"/>
    <row r="20071" s="11" customFormat="1"/>
    <row r="20072" s="11" customFormat="1"/>
    <row r="20073" s="11" customFormat="1"/>
    <row r="20074" s="11" customFormat="1"/>
    <row r="20075" s="11" customFormat="1"/>
    <row r="20076" s="11" customFormat="1"/>
    <row r="20077" s="11" customFormat="1"/>
    <row r="20078" s="11" customFormat="1"/>
    <row r="20079" s="11" customFormat="1"/>
    <row r="20080" s="11" customFormat="1"/>
    <row r="20081" s="11" customFormat="1"/>
    <row r="20082" s="11" customFormat="1"/>
    <row r="20083" s="11" customFormat="1"/>
    <row r="20084" s="11" customFormat="1"/>
    <row r="20085" s="11" customFormat="1"/>
    <row r="20086" s="11" customFormat="1"/>
    <row r="20087" s="11" customFormat="1"/>
    <row r="20088" s="11" customFormat="1"/>
    <row r="20089" s="11" customFormat="1"/>
    <row r="20090" s="11" customFormat="1"/>
    <row r="20091" s="11" customFormat="1"/>
    <row r="20092" s="11" customFormat="1"/>
    <row r="20093" s="11" customFormat="1"/>
    <row r="20094" s="11" customFormat="1"/>
    <row r="20095" s="11" customFormat="1"/>
    <row r="20096" s="11" customFormat="1"/>
    <row r="20097" s="11" customFormat="1"/>
    <row r="20098" s="11" customFormat="1"/>
    <row r="20099" s="11" customFormat="1"/>
    <row r="20100" s="11" customFormat="1"/>
    <row r="20101" s="11" customFormat="1"/>
    <row r="20102" s="11" customFormat="1"/>
    <row r="20103" s="11" customFormat="1"/>
    <row r="20104" s="11" customFormat="1"/>
    <row r="20105" s="11" customFormat="1"/>
    <row r="20106" s="11" customFormat="1"/>
    <row r="20107" s="11" customFormat="1"/>
    <row r="20108" s="11" customFormat="1"/>
    <row r="20109" s="11" customFormat="1"/>
    <row r="20110" s="11" customFormat="1"/>
    <row r="20111" s="11" customFormat="1"/>
    <row r="20112" s="11" customFormat="1"/>
    <row r="20113" s="11" customFormat="1"/>
    <row r="20114" s="11" customFormat="1"/>
    <row r="20115" s="11" customFormat="1"/>
    <row r="20116" s="11" customFormat="1"/>
    <row r="20117" s="11" customFormat="1"/>
    <row r="20118" s="11" customFormat="1"/>
    <row r="20119" s="11" customFormat="1"/>
    <row r="20120" s="11" customFormat="1"/>
    <row r="20121" s="11" customFormat="1"/>
    <row r="20122" s="11" customFormat="1"/>
    <row r="20123" s="11" customFormat="1"/>
    <row r="20124" s="11" customFormat="1"/>
    <row r="20125" s="11" customFormat="1"/>
    <row r="20126" s="11" customFormat="1"/>
    <row r="20127" s="11" customFormat="1"/>
    <row r="20128" s="11" customFormat="1"/>
    <row r="20129" s="11" customFormat="1"/>
    <row r="20130" s="11" customFormat="1"/>
    <row r="20131" s="11" customFormat="1"/>
    <row r="20132" s="11" customFormat="1"/>
    <row r="20133" s="11" customFormat="1"/>
    <row r="20134" s="11" customFormat="1"/>
    <row r="20135" s="11" customFormat="1"/>
    <row r="20136" s="11" customFormat="1"/>
    <row r="20137" s="11" customFormat="1"/>
    <row r="20138" s="11" customFormat="1"/>
    <row r="20139" s="11" customFormat="1"/>
    <row r="20140" s="11" customFormat="1"/>
    <row r="20141" s="11" customFormat="1"/>
    <row r="20142" s="11" customFormat="1"/>
    <row r="20143" s="11" customFormat="1"/>
    <row r="20144" s="11" customFormat="1"/>
    <row r="20145" s="11" customFormat="1"/>
    <row r="20146" s="11" customFormat="1"/>
    <row r="20147" s="11" customFormat="1"/>
    <row r="20148" s="11" customFormat="1"/>
    <row r="20149" s="11" customFormat="1"/>
    <row r="20150" s="11" customFormat="1"/>
    <row r="20151" s="11" customFormat="1"/>
    <row r="20152" s="11" customFormat="1"/>
    <row r="20153" s="11" customFormat="1"/>
    <row r="20154" s="11" customFormat="1"/>
    <row r="20155" s="11" customFormat="1"/>
    <row r="20156" s="11" customFormat="1"/>
    <row r="20157" s="11" customFormat="1"/>
    <row r="20158" s="11" customFormat="1"/>
    <row r="20159" s="11" customFormat="1"/>
    <row r="20160" s="11" customFormat="1"/>
    <row r="20161" s="11" customFormat="1"/>
    <row r="20162" s="11" customFormat="1"/>
    <row r="20163" s="11" customFormat="1"/>
    <row r="20164" s="11" customFormat="1"/>
    <row r="20165" s="11" customFormat="1"/>
    <row r="20166" s="11" customFormat="1"/>
    <row r="20167" s="11" customFormat="1"/>
    <row r="20168" s="11" customFormat="1"/>
    <row r="20169" s="11" customFormat="1"/>
    <row r="20170" s="11" customFormat="1"/>
    <row r="20171" s="11" customFormat="1"/>
    <row r="20172" s="11" customFormat="1"/>
    <row r="20173" s="11" customFormat="1"/>
    <row r="20174" s="11" customFormat="1"/>
    <row r="20175" s="11" customFormat="1"/>
    <row r="20176" s="11" customFormat="1"/>
    <row r="20177" s="11" customFormat="1"/>
    <row r="20178" s="11" customFormat="1"/>
    <row r="20179" s="11" customFormat="1"/>
    <row r="20180" s="11" customFormat="1"/>
    <row r="20181" s="11" customFormat="1"/>
    <row r="20182" s="11" customFormat="1"/>
    <row r="20183" s="11" customFormat="1"/>
    <row r="20184" s="11" customFormat="1"/>
    <row r="20185" s="11" customFormat="1"/>
    <row r="20186" s="11" customFormat="1"/>
    <row r="20187" s="11" customFormat="1"/>
    <row r="20188" s="11" customFormat="1"/>
    <row r="20189" s="11" customFormat="1"/>
    <row r="20190" s="11" customFormat="1"/>
    <row r="20191" s="11" customFormat="1"/>
    <row r="20192" s="11" customFormat="1"/>
    <row r="20193" s="11" customFormat="1"/>
    <row r="20194" s="11" customFormat="1"/>
    <row r="20195" s="11" customFormat="1"/>
    <row r="20196" s="11" customFormat="1"/>
    <row r="20197" s="11" customFormat="1"/>
    <row r="20198" s="11" customFormat="1"/>
    <row r="20199" s="11" customFormat="1"/>
    <row r="20200" s="11" customFormat="1"/>
    <row r="20201" s="11" customFormat="1"/>
    <row r="20202" s="11" customFormat="1"/>
    <row r="20203" s="11" customFormat="1"/>
    <row r="20204" s="11" customFormat="1"/>
    <row r="20205" s="11" customFormat="1"/>
    <row r="20206" s="11" customFormat="1"/>
    <row r="20207" s="11" customFormat="1"/>
    <row r="20208" s="11" customFormat="1"/>
    <row r="20209" s="11" customFormat="1"/>
    <row r="20210" s="11" customFormat="1"/>
    <row r="20211" s="11" customFormat="1"/>
    <row r="20212" s="11" customFormat="1"/>
    <row r="20213" s="11" customFormat="1"/>
    <row r="20214" s="11" customFormat="1"/>
    <row r="20215" s="11" customFormat="1"/>
    <row r="20216" s="11" customFormat="1"/>
    <row r="20217" s="11" customFormat="1"/>
    <row r="20218" s="11" customFormat="1"/>
    <row r="20219" s="11" customFormat="1"/>
    <row r="20220" s="11" customFormat="1"/>
    <row r="20221" s="11" customFormat="1"/>
    <row r="20222" s="11" customFormat="1"/>
    <row r="20223" s="11" customFormat="1"/>
    <row r="20224" s="11" customFormat="1"/>
    <row r="20225" s="11" customFormat="1"/>
    <row r="20226" s="11" customFormat="1"/>
    <row r="20227" s="11" customFormat="1"/>
    <row r="20228" s="11" customFormat="1"/>
    <row r="20229" s="11" customFormat="1"/>
    <row r="20230" s="11" customFormat="1"/>
    <row r="20231" s="11" customFormat="1"/>
    <row r="20232" s="11" customFormat="1"/>
    <row r="20233" s="11" customFormat="1"/>
    <row r="20234" s="11" customFormat="1"/>
    <row r="20235" s="11" customFormat="1"/>
    <row r="20236" s="11" customFormat="1"/>
    <row r="20237" s="11" customFormat="1"/>
    <row r="20238" s="11" customFormat="1"/>
    <row r="20239" s="11" customFormat="1"/>
    <row r="20240" s="11" customFormat="1"/>
    <row r="20241" s="11" customFormat="1"/>
    <row r="20242" s="11" customFormat="1"/>
    <row r="20243" s="11" customFormat="1"/>
    <row r="20244" s="11" customFormat="1"/>
    <row r="20245" s="11" customFormat="1"/>
    <row r="20246" s="11" customFormat="1"/>
    <row r="20247" s="11" customFormat="1"/>
    <row r="20248" s="11" customFormat="1"/>
    <row r="20249" s="11" customFormat="1"/>
    <row r="20250" s="11" customFormat="1"/>
    <row r="20251" s="11" customFormat="1"/>
    <row r="20252" s="11" customFormat="1"/>
    <row r="20253" s="11" customFormat="1"/>
    <row r="20254" s="11" customFormat="1"/>
    <row r="20255" s="11" customFormat="1"/>
    <row r="20256" s="11" customFormat="1"/>
    <row r="20257" s="11" customFormat="1"/>
    <row r="20258" s="11" customFormat="1"/>
    <row r="20259" s="11" customFormat="1"/>
    <row r="20260" s="11" customFormat="1"/>
    <row r="20261" s="11" customFormat="1"/>
    <row r="20262" s="11" customFormat="1"/>
    <row r="20263" s="11" customFormat="1"/>
    <row r="20264" s="11" customFormat="1"/>
    <row r="20265" s="11" customFormat="1"/>
    <row r="20266" s="11" customFormat="1"/>
    <row r="20267" s="11" customFormat="1"/>
    <row r="20268" s="11" customFormat="1"/>
    <row r="20269" s="11" customFormat="1"/>
    <row r="20270" s="11" customFormat="1"/>
    <row r="20271" s="11" customFormat="1"/>
    <row r="20272" s="11" customFormat="1"/>
    <row r="20273" s="11" customFormat="1"/>
    <row r="20274" s="11" customFormat="1"/>
    <row r="20275" s="11" customFormat="1"/>
    <row r="20276" s="11" customFormat="1"/>
    <row r="20277" s="11" customFormat="1"/>
    <row r="20278" s="11" customFormat="1"/>
    <row r="20279" s="11" customFormat="1"/>
    <row r="20280" s="11" customFormat="1"/>
    <row r="20281" s="11" customFormat="1"/>
    <row r="20282" s="11" customFormat="1"/>
    <row r="20283" s="11" customFormat="1"/>
    <row r="20284" s="11" customFormat="1"/>
    <row r="20285" s="11" customFormat="1"/>
    <row r="20286" s="11" customFormat="1"/>
    <row r="20287" s="11" customFormat="1"/>
    <row r="20288" s="11" customFormat="1"/>
    <row r="20289" s="11" customFormat="1"/>
    <row r="20290" s="11" customFormat="1"/>
    <row r="20291" s="11" customFormat="1"/>
    <row r="20292" s="11" customFormat="1"/>
    <row r="20293" s="11" customFormat="1"/>
    <row r="20294" s="11" customFormat="1"/>
    <row r="20295" s="11" customFormat="1"/>
    <row r="20296" s="11" customFormat="1"/>
    <row r="20297" s="11" customFormat="1"/>
    <row r="20298" s="11" customFormat="1"/>
    <row r="20299" s="11" customFormat="1"/>
    <row r="20300" s="11" customFormat="1"/>
    <row r="20301" s="11" customFormat="1"/>
    <row r="20302" s="11" customFormat="1"/>
    <row r="20303" s="11" customFormat="1"/>
    <row r="20304" s="11" customFormat="1"/>
    <row r="20305" s="11" customFormat="1"/>
    <row r="20306" s="11" customFormat="1"/>
    <row r="20307" s="11" customFormat="1"/>
    <row r="20308" s="11" customFormat="1"/>
    <row r="20309" s="11" customFormat="1"/>
    <row r="20310" s="11" customFormat="1"/>
    <row r="20311" s="11" customFormat="1"/>
    <row r="20312" s="11" customFormat="1"/>
    <row r="20313" s="11" customFormat="1"/>
    <row r="20314" s="11" customFormat="1"/>
    <row r="20315" s="11" customFormat="1"/>
    <row r="20316" s="11" customFormat="1"/>
    <row r="20317" s="11" customFormat="1"/>
    <row r="20318" s="11" customFormat="1"/>
    <row r="20319" s="11" customFormat="1"/>
    <row r="20320" s="11" customFormat="1"/>
    <row r="20321" s="11" customFormat="1"/>
    <row r="20322" s="11" customFormat="1"/>
    <row r="20323" s="11" customFormat="1"/>
    <row r="20324" s="11" customFormat="1"/>
    <row r="20325" s="11" customFormat="1"/>
    <row r="20326" s="11" customFormat="1"/>
    <row r="20327" s="11" customFormat="1"/>
    <row r="20328" s="11" customFormat="1"/>
    <row r="20329" s="11" customFormat="1"/>
    <row r="20330" s="11" customFormat="1"/>
    <row r="20331" s="11" customFormat="1"/>
    <row r="20332" s="11" customFormat="1"/>
    <row r="20333" s="11" customFormat="1"/>
    <row r="20334" s="11" customFormat="1"/>
    <row r="20335" s="11" customFormat="1"/>
    <row r="20336" s="11" customFormat="1"/>
    <row r="20337" s="11" customFormat="1"/>
    <row r="20338" s="11" customFormat="1"/>
    <row r="20339" s="11" customFormat="1"/>
    <row r="20340" s="11" customFormat="1"/>
    <row r="20341" s="11" customFormat="1"/>
    <row r="20342" s="11" customFormat="1"/>
    <row r="20343" s="11" customFormat="1"/>
    <row r="20344" s="11" customFormat="1"/>
    <row r="20345" s="11" customFormat="1"/>
    <row r="20346" s="11" customFormat="1"/>
    <row r="20347" s="11" customFormat="1"/>
    <row r="20348" s="11" customFormat="1"/>
    <row r="20349" s="11" customFormat="1"/>
    <row r="20350" s="11" customFormat="1"/>
    <row r="20351" s="11" customFormat="1"/>
    <row r="20352" s="11" customFormat="1"/>
    <row r="20353" s="11" customFormat="1"/>
    <row r="20354" s="11" customFormat="1"/>
    <row r="20355" s="11" customFormat="1"/>
    <row r="20356" s="11" customFormat="1"/>
    <row r="20357" s="11" customFormat="1"/>
    <row r="20358" s="11" customFormat="1"/>
    <row r="20359" s="11" customFormat="1"/>
    <row r="20360" s="11" customFormat="1"/>
    <row r="20361" s="11" customFormat="1"/>
    <row r="20362" s="11" customFormat="1"/>
    <row r="20363" s="11" customFormat="1"/>
    <row r="20364" s="11" customFormat="1"/>
    <row r="20365" s="11" customFormat="1"/>
    <row r="20366" s="11" customFormat="1"/>
    <row r="20367" s="11" customFormat="1"/>
    <row r="20368" s="11" customFormat="1"/>
    <row r="20369" s="11" customFormat="1"/>
    <row r="20370" s="11" customFormat="1"/>
    <row r="20371" s="11" customFormat="1"/>
    <row r="20372" s="11" customFormat="1"/>
    <row r="20373" s="11" customFormat="1"/>
    <row r="20374" s="11" customFormat="1"/>
    <row r="20375" s="11" customFormat="1"/>
    <row r="20376" s="11" customFormat="1"/>
    <row r="20377" s="11" customFormat="1"/>
    <row r="20378" s="11" customFormat="1"/>
    <row r="20379" s="11" customFormat="1"/>
    <row r="20380" s="11" customFormat="1"/>
    <row r="20381" s="11" customFormat="1"/>
    <row r="20382" s="11" customFormat="1"/>
    <row r="20383" s="11" customFormat="1"/>
    <row r="20384" s="11" customFormat="1"/>
    <row r="20385" s="11" customFormat="1"/>
    <row r="20386" s="11" customFormat="1"/>
    <row r="20387" s="11" customFormat="1"/>
    <row r="20388" s="11" customFormat="1"/>
    <row r="20389" s="11" customFormat="1"/>
    <row r="20390" s="11" customFormat="1"/>
    <row r="20391" s="11" customFormat="1"/>
    <row r="20392" s="11" customFormat="1"/>
    <row r="20393" s="11" customFormat="1"/>
    <row r="20394" s="11" customFormat="1"/>
    <row r="20395" s="11" customFormat="1"/>
    <row r="20396" s="11" customFormat="1"/>
    <row r="20397" s="11" customFormat="1"/>
    <row r="20398" s="11" customFormat="1"/>
    <row r="20399" s="11" customFormat="1"/>
    <row r="20400" s="11" customFormat="1"/>
    <row r="20401" s="11" customFormat="1"/>
    <row r="20402" s="11" customFormat="1"/>
    <row r="20403" s="11" customFormat="1"/>
    <row r="20404" s="11" customFormat="1"/>
    <row r="20405" s="11" customFormat="1"/>
    <row r="20406" s="11" customFormat="1"/>
    <row r="20407" s="11" customFormat="1"/>
    <row r="20408" s="11" customFormat="1"/>
    <row r="20409" s="11" customFormat="1"/>
    <row r="20410" s="11" customFormat="1"/>
    <row r="20411" s="11" customFormat="1"/>
    <row r="20412" s="11" customFormat="1"/>
    <row r="20413" s="11" customFormat="1"/>
    <row r="20414" s="11" customFormat="1"/>
    <row r="20415" s="11" customFormat="1"/>
    <row r="20416" s="11" customFormat="1"/>
    <row r="20417" s="11" customFormat="1"/>
    <row r="20418" s="11" customFormat="1"/>
    <row r="20419" s="11" customFormat="1"/>
    <row r="20420" s="11" customFormat="1"/>
    <row r="20421" s="11" customFormat="1"/>
    <row r="20422" s="11" customFormat="1"/>
    <row r="20423" s="11" customFormat="1"/>
    <row r="20424" s="11" customFormat="1"/>
    <row r="20425" s="11" customFormat="1"/>
    <row r="20426" s="11" customFormat="1"/>
    <row r="20427" s="11" customFormat="1"/>
    <row r="20428" s="11" customFormat="1"/>
    <row r="20429" s="11" customFormat="1"/>
    <row r="20430" s="11" customFormat="1"/>
    <row r="20431" s="11" customFormat="1"/>
    <row r="20432" s="11" customFormat="1"/>
    <row r="20433" s="11" customFormat="1"/>
    <row r="20434" s="11" customFormat="1"/>
    <row r="20435" s="11" customFormat="1"/>
    <row r="20436" s="11" customFormat="1"/>
    <row r="20437" s="11" customFormat="1"/>
    <row r="20438" s="11" customFormat="1"/>
    <row r="20439" s="11" customFormat="1"/>
    <row r="20440" s="11" customFormat="1"/>
    <row r="20441" s="11" customFormat="1"/>
    <row r="20442" s="11" customFormat="1"/>
    <row r="20443" s="11" customFormat="1"/>
    <row r="20444" s="11" customFormat="1"/>
    <row r="20445" s="11" customFormat="1"/>
    <row r="20446" s="11" customFormat="1"/>
    <row r="20447" s="11" customFormat="1"/>
    <row r="20448" s="11" customFormat="1"/>
    <row r="20449" s="11" customFormat="1"/>
    <row r="20450" s="11" customFormat="1"/>
    <row r="20451" s="11" customFormat="1"/>
    <row r="20452" s="11" customFormat="1"/>
    <row r="20453" s="11" customFormat="1"/>
    <row r="20454" s="11" customFormat="1"/>
    <row r="20455" s="11" customFormat="1"/>
    <row r="20456" s="11" customFormat="1"/>
    <row r="20457" s="11" customFormat="1"/>
    <row r="20458" s="11" customFormat="1"/>
    <row r="20459" s="11" customFormat="1"/>
    <row r="20460" s="11" customFormat="1"/>
    <row r="20461" s="11" customFormat="1"/>
    <row r="20462" s="11" customFormat="1"/>
    <row r="20463" s="11" customFormat="1"/>
    <row r="20464" s="11" customFormat="1"/>
    <row r="20465" s="11" customFormat="1"/>
    <row r="20466" s="11" customFormat="1"/>
    <row r="20467" s="11" customFormat="1"/>
    <row r="20468" s="11" customFormat="1"/>
    <row r="20469" s="11" customFormat="1"/>
    <row r="20470" s="11" customFormat="1"/>
    <row r="20471" s="11" customFormat="1"/>
    <row r="20472" s="11" customFormat="1"/>
    <row r="20473" s="11" customFormat="1"/>
    <row r="20474" s="11" customFormat="1"/>
    <row r="20475" s="11" customFormat="1"/>
    <row r="20476" s="11" customFormat="1"/>
    <row r="20477" s="11" customFormat="1"/>
    <row r="20478" s="11" customFormat="1"/>
    <row r="20479" s="11" customFormat="1"/>
    <row r="20480" s="11" customFormat="1"/>
    <row r="20481" s="11" customFormat="1"/>
    <row r="20482" s="11" customFormat="1"/>
    <row r="20483" s="11" customFormat="1"/>
    <row r="20484" s="11" customFormat="1"/>
    <row r="20485" s="11" customFormat="1"/>
    <row r="20486" s="11" customFormat="1"/>
    <row r="20487" s="11" customFormat="1"/>
    <row r="20488" s="11" customFormat="1"/>
    <row r="20489" s="11" customFormat="1"/>
    <row r="20490" s="11" customFormat="1"/>
    <row r="20491" s="11" customFormat="1"/>
    <row r="20492" s="11" customFormat="1"/>
    <row r="20493" s="11" customFormat="1"/>
    <row r="20494" s="11" customFormat="1"/>
    <row r="20495" s="11" customFormat="1"/>
    <row r="20496" s="11" customFormat="1"/>
    <row r="20497" s="11" customFormat="1"/>
    <row r="20498" s="11" customFormat="1"/>
    <row r="20499" s="11" customFormat="1"/>
    <row r="20500" s="11" customFormat="1"/>
    <row r="20501" s="11" customFormat="1"/>
    <row r="20502" s="11" customFormat="1"/>
    <row r="20503" s="11" customFormat="1"/>
    <row r="20504" s="11" customFormat="1"/>
    <row r="20505" s="11" customFormat="1"/>
    <row r="20506" s="11" customFormat="1"/>
    <row r="20507" s="11" customFormat="1"/>
    <row r="20508" s="11" customFormat="1"/>
    <row r="20509" s="11" customFormat="1"/>
    <row r="20510" s="11" customFormat="1"/>
    <row r="20511" s="11" customFormat="1"/>
    <row r="20512" s="11" customFormat="1"/>
    <row r="20513" s="11" customFormat="1"/>
    <row r="20514" s="11" customFormat="1"/>
    <row r="20515" s="11" customFormat="1"/>
    <row r="20516" s="11" customFormat="1"/>
    <row r="20517" s="11" customFormat="1"/>
    <row r="20518" s="11" customFormat="1"/>
    <row r="20519" s="11" customFormat="1"/>
    <row r="20520" s="11" customFormat="1"/>
    <row r="20521" s="11" customFormat="1"/>
    <row r="20522" s="11" customFormat="1"/>
    <row r="20523" s="11" customFormat="1"/>
    <row r="20524" s="11" customFormat="1"/>
    <row r="20525" s="11" customFormat="1"/>
    <row r="20526" s="11" customFormat="1"/>
    <row r="20527" s="11" customFormat="1"/>
    <row r="20528" s="11" customFormat="1"/>
    <row r="20529" s="11" customFormat="1"/>
    <row r="20530" s="11" customFormat="1"/>
    <row r="20531" s="11" customFormat="1"/>
    <row r="20532" s="11" customFormat="1"/>
    <row r="20533" s="11" customFormat="1"/>
    <row r="20534" s="11" customFormat="1"/>
    <row r="20535" s="11" customFormat="1"/>
    <row r="20536" s="11" customFormat="1"/>
    <row r="20537" s="11" customFormat="1"/>
    <row r="20538" s="11" customFormat="1"/>
    <row r="20539" s="11" customFormat="1"/>
    <row r="20540" s="11" customFormat="1"/>
    <row r="20541" s="11" customFormat="1"/>
    <row r="20542" s="11" customFormat="1"/>
    <row r="20543" s="11" customFormat="1"/>
    <row r="20544" s="11" customFormat="1"/>
    <row r="20545" s="11" customFormat="1"/>
    <row r="20546" s="11" customFormat="1"/>
    <row r="20547" s="11" customFormat="1"/>
    <row r="20548" s="11" customFormat="1"/>
    <row r="20549" s="11" customFormat="1"/>
    <row r="20550" s="11" customFormat="1"/>
    <row r="20551" s="11" customFormat="1"/>
    <row r="20552" s="11" customFormat="1"/>
    <row r="20553" s="11" customFormat="1"/>
    <row r="20554" s="11" customFormat="1"/>
    <row r="20555" s="11" customFormat="1"/>
    <row r="20556" s="11" customFormat="1"/>
    <row r="20557" s="11" customFormat="1"/>
    <row r="20558" s="11" customFormat="1"/>
    <row r="20559" s="11" customFormat="1"/>
    <row r="20560" s="11" customFormat="1"/>
    <row r="20561" s="11" customFormat="1"/>
    <row r="20562" s="11" customFormat="1"/>
    <row r="20563" s="11" customFormat="1"/>
    <row r="20564" s="11" customFormat="1"/>
    <row r="20565" s="11" customFormat="1"/>
    <row r="20566" s="11" customFormat="1"/>
    <row r="20567" s="11" customFormat="1"/>
    <row r="20568" s="11" customFormat="1"/>
    <row r="20569" s="11" customFormat="1"/>
    <row r="20570" s="11" customFormat="1"/>
    <row r="20571" s="11" customFormat="1"/>
    <row r="20572" s="11" customFormat="1"/>
    <row r="20573" s="11" customFormat="1"/>
    <row r="20574" s="11" customFormat="1"/>
    <row r="20575" s="11" customFormat="1"/>
    <row r="20576" s="11" customFormat="1"/>
    <row r="20577" s="11" customFormat="1"/>
    <row r="20578" s="11" customFormat="1"/>
    <row r="20579" s="11" customFormat="1"/>
    <row r="20580" s="11" customFormat="1"/>
    <row r="20581" s="11" customFormat="1"/>
    <row r="20582" s="11" customFormat="1"/>
    <row r="20583" s="11" customFormat="1"/>
    <row r="20584" s="11" customFormat="1"/>
    <row r="20585" s="11" customFormat="1"/>
    <row r="20586" s="11" customFormat="1"/>
    <row r="20587" s="11" customFormat="1"/>
    <row r="20588" s="11" customFormat="1"/>
    <row r="20589" s="11" customFormat="1"/>
    <row r="20590" s="11" customFormat="1"/>
    <row r="20591" s="11" customFormat="1"/>
    <row r="20592" s="11" customFormat="1"/>
    <row r="20593" s="11" customFormat="1"/>
    <row r="20594" s="11" customFormat="1"/>
    <row r="20595" s="11" customFormat="1"/>
    <row r="20596" s="11" customFormat="1"/>
    <row r="20597" s="11" customFormat="1"/>
    <row r="20598" s="11" customFormat="1"/>
    <row r="20599" s="11" customFormat="1"/>
    <row r="20600" s="11" customFormat="1"/>
    <row r="20601" s="11" customFormat="1"/>
    <row r="20602" s="11" customFormat="1"/>
    <row r="20603" s="11" customFormat="1"/>
    <row r="20604" s="11" customFormat="1"/>
    <row r="20605" s="11" customFormat="1"/>
    <row r="20606" s="11" customFormat="1"/>
    <row r="20607" s="11" customFormat="1"/>
    <row r="20608" s="11" customFormat="1"/>
    <row r="20609" s="11" customFormat="1"/>
    <row r="20610" s="11" customFormat="1"/>
    <row r="20611" s="11" customFormat="1"/>
    <row r="20612" s="11" customFormat="1"/>
    <row r="20613" s="11" customFormat="1"/>
    <row r="20614" s="11" customFormat="1"/>
    <row r="20615" s="11" customFormat="1"/>
    <row r="20616" s="11" customFormat="1"/>
    <row r="20617" s="11" customFormat="1"/>
    <row r="20618" s="11" customFormat="1"/>
    <row r="20619" s="11" customFormat="1"/>
    <row r="20620" s="11" customFormat="1"/>
    <row r="20621" s="11" customFormat="1"/>
    <row r="20622" s="11" customFormat="1"/>
    <row r="20623" s="11" customFormat="1"/>
    <row r="20624" s="11" customFormat="1"/>
    <row r="20625" s="11" customFormat="1"/>
    <row r="20626" s="11" customFormat="1"/>
    <row r="20627" s="11" customFormat="1"/>
    <row r="20628" s="11" customFormat="1"/>
    <row r="20629" s="11" customFormat="1"/>
    <row r="20630" s="11" customFormat="1"/>
    <row r="20631" s="11" customFormat="1"/>
    <row r="20632" s="11" customFormat="1"/>
    <row r="20633" s="11" customFormat="1"/>
    <row r="20634" s="11" customFormat="1"/>
    <row r="20635" s="11" customFormat="1"/>
    <row r="20636" s="11" customFormat="1"/>
    <row r="20637" s="11" customFormat="1"/>
    <row r="20638" s="11" customFormat="1"/>
    <row r="20639" s="11" customFormat="1"/>
    <row r="20640" s="11" customFormat="1"/>
    <row r="20641" s="11" customFormat="1"/>
    <row r="20642" s="11" customFormat="1"/>
    <row r="20643" s="11" customFormat="1"/>
    <row r="20644" s="11" customFormat="1"/>
    <row r="20645" s="11" customFormat="1"/>
    <row r="20646" s="11" customFormat="1"/>
    <row r="20647" s="11" customFormat="1"/>
    <row r="20648" s="11" customFormat="1"/>
    <row r="20649" s="11" customFormat="1"/>
    <row r="20650" s="11" customFormat="1"/>
    <row r="20651" s="11" customFormat="1"/>
    <row r="20652" s="11" customFormat="1"/>
    <row r="20653" s="11" customFormat="1"/>
    <row r="20654" s="11" customFormat="1"/>
    <row r="20655" s="11" customFormat="1"/>
    <row r="20656" s="11" customFormat="1"/>
    <row r="20657" s="11" customFormat="1"/>
    <row r="20658" s="11" customFormat="1"/>
    <row r="20659" s="11" customFormat="1"/>
    <row r="20660" s="11" customFormat="1"/>
    <row r="20661" s="11" customFormat="1"/>
    <row r="20662" s="11" customFormat="1"/>
    <row r="20663" s="11" customFormat="1"/>
    <row r="20664" s="11" customFormat="1"/>
    <row r="20665" s="11" customFormat="1"/>
    <row r="20666" s="11" customFormat="1"/>
    <row r="20667" s="11" customFormat="1"/>
    <row r="20668" s="11" customFormat="1"/>
    <row r="20669" s="11" customFormat="1"/>
    <row r="20670" s="11" customFormat="1"/>
    <row r="20671" s="11" customFormat="1"/>
    <row r="20672" s="11" customFormat="1"/>
    <row r="20673" s="11" customFormat="1"/>
    <row r="20674" s="11" customFormat="1"/>
    <row r="20675" s="11" customFormat="1"/>
    <row r="20676" s="11" customFormat="1"/>
    <row r="20677" s="11" customFormat="1"/>
    <row r="20678" s="11" customFormat="1"/>
    <row r="20679" s="11" customFormat="1"/>
    <row r="20680" s="11" customFormat="1"/>
    <row r="20681" s="11" customFormat="1"/>
    <row r="20682" s="11" customFormat="1"/>
    <row r="20683" s="11" customFormat="1"/>
    <row r="20684" s="11" customFormat="1"/>
    <row r="20685" s="11" customFormat="1"/>
    <row r="20686" s="11" customFormat="1"/>
    <row r="20687" s="11" customFormat="1"/>
    <row r="20688" s="11" customFormat="1"/>
    <row r="20689" s="11" customFormat="1"/>
    <row r="20690" s="11" customFormat="1"/>
    <row r="20691" s="11" customFormat="1"/>
    <row r="20692" s="11" customFormat="1"/>
    <row r="20693" s="11" customFormat="1"/>
    <row r="20694" s="11" customFormat="1"/>
    <row r="20695" s="11" customFormat="1"/>
    <row r="20696" s="11" customFormat="1"/>
    <row r="20697" s="11" customFormat="1"/>
    <row r="20698" s="11" customFormat="1"/>
    <row r="20699" s="11" customFormat="1"/>
    <row r="20700" s="11" customFormat="1"/>
    <row r="20701" s="11" customFormat="1"/>
    <row r="20702" s="11" customFormat="1"/>
    <row r="20703" s="11" customFormat="1"/>
    <row r="20704" s="11" customFormat="1"/>
    <row r="20705" s="11" customFormat="1"/>
    <row r="20706" s="11" customFormat="1"/>
    <row r="20707" s="11" customFormat="1"/>
    <row r="20708" s="11" customFormat="1"/>
    <row r="20709" s="11" customFormat="1"/>
    <row r="20710" s="11" customFormat="1"/>
    <row r="20711" s="11" customFormat="1"/>
    <row r="20712" s="11" customFormat="1"/>
    <row r="20713" s="11" customFormat="1"/>
    <row r="20714" s="11" customFormat="1"/>
    <row r="20715" s="11" customFormat="1"/>
    <row r="20716" s="11" customFormat="1"/>
    <row r="20717" s="11" customFormat="1"/>
    <row r="20718" s="11" customFormat="1"/>
    <row r="20719" s="11" customFormat="1"/>
    <row r="20720" s="11" customFormat="1"/>
    <row r="20721" s="11" customFormat="1"/>
    <row r="20722" s="11" customFormat="1"/>
    <row r="20723" s="11" customFormat="1"/>
    <row r="20724" s="11" customFormat="1"/>
    <row r="20725" s="11" customFormat="1"/>
    <row r="20726" s="11" customFormat="1"/>
    <row r="20727" s="11" customFormat="1"/>
    <row r="20728" s="11" customFormat="1"/>
    <row r="20729" s="11" customFormat="1"/>
    <row r="20730" s="11" customFormat="1"/>
    <row r="20731" s="11" customFormat="1"/>
    <row r="20732" s="11" customFormat="1"/>
    <row r="20733" s="11" customFormat="1"/>
    <row r="20734" s="11" customFormat="1"/>
    <row r="20735" s="11" customFormat="1"/>
    <row r="20736" s="11" customFormat="1"/>
    <row r="20737" s="11" customFormat="1"/>
    <row r="20738" s="11" customFormat="1"/>
    <row r="20739" s="11" customFormat="1"/>
    <row r="20740" s="11" customFormat="1"/>
    <row r="20741" s="11" customFormat="1"/>
    <row r="20742" s="11" customFormat="1"/>
    <row r="20743" s="11" customFormat="1"/>
    <row r="20744" s="11" customFormat="1"/>
    <row r="20745" s="11" customFormat="1"/>
    <row r="20746" s="11" customFormat="1"/>
    <row r="20747" s="11" customFormat="1"/>
    <row r="20748" s="11" customFormat="1"/>
    <row r="20749" s="11" customFormat="1"/>
    <row r="20750" s="11" customFormat="1"/>
    <row r="20751" s="11" customFormat="1"/>
    <row r="20752" s="11" customFormat="1"/>
    <row r="20753" s="11" customFormat="1"/>
    <row r="20754" s="11" customFormat="1"/>
    <row r="20755" s="11" customFormat="1"/>
    <row r="20756" s="11" customFormat="1"/>
    <row r="20757" s="11" customFormat="1"/>
    <row r="20758" s="11" customFormat="1"/>
    <row r="20759" s="11" customFormat="1"/>
    <row r="20760" s="11" customFormat="1"/>
    <row r="20761" s="11" customFormat="1"/>
    <row r="20762" s="11" customFormat="1"/>
    <row r="20763" s="11" customFormat="1"/>
    <row r="20764" s="11" customFormat="1"/>
    <row r="20765" s="11" customFormat="1"/>
    <row r="20766" s="11" customFormat="1"/>
    <row r="20767" s="11" customFormat="1"/>
    <row r="20768" s="11" customFormat="1"/>
    <row r="20769" s="11" customFormat="1"/>
    <row r="20770" s="11" customFormat="1"/>
    <row r="20771" s="11" customFormat="1"/>
    <row r="20772" s="11" customFormat="1"/>
    <row r="20773" s="11" customFormat="1"/>
    <row r="20774" s="11" customFormat="1"/>
    <row r="20775" s="11" customFormat="1"/>
    <row r="20776" s="11" customFormat="1"/>
    <row r="20777" s="11" customFormat="1"/>
    <row r="20778" s="11" customFormat="1"/>
    <row r="20779" s="11" customFormat="1"/>
    <row r="20780" s="11" customFormat="1"/>
    <row r="20781" s="11" customFormat="1"/>
    <row r="20782" s="11" customFormat="1"/>
    <row r="20783" s="11" customFormat="1"/>
    <row r="20784" s="11" customFormat="1"/>
    <row r="20785" s="11" customFormat="1"/>
    <row r="20786" s="11" customFormat="1"/>
    <row r="20787" s="11" customFormat="1"/>
    <row r="20788" s="11" customFormat="1"/>
    <row r="20789" s="11" customFormat="1"/>
    <row r="20790" s="11" customFormat="1"/>
    <row r="20791" s="11" customFormat="1"/>
    <row r="20792" s="11" customFormat="1"/>
    <row r="20793" s="11" customFormat="1"/>
    <row r="20794" s="11" customFormat="1"/>
    <row r="20795" s="11" customFormat="1"/>
    <row r="20796" s="11" customFormat="1"/>
    <row r="20797" s="11" customFormat="1"/>
    <row r="20798" s="11" customFormat="1"/>
    <row r="20799" s="11" customFormat="1"/>
    <row r="20800" s="11" customFormat="1"/>
    <row r="20801" s="11" customFormat="1"/>
    <row r="20802" s="11" customFormat="1"/>
    <row r="20803" s="11" customFormat="1"/>
    <row r="20804" s="11" customFormat="1"/>
    <row r="20805" s="11" customFormat="1"/>
    <row r="20806" s="11" customFormat="1"/>
    <row r="20807" s="11" customFormat="1"/>
    <row r="20808" s="11" customFormat="1"/>
    <row r="20809" s="11" customFormat="1"/>
    <row r="20810" s="11" customFormat="1"/>
    <row r="20811" s="11" customFormat="1"/>
    <row r="20812" s="11" customFormat="1"/>
    <row r="20813" s="11" customFormat="1"/>
    <row r="20814" s="11" customFormat="1"/>
    <row r="20815" s="11" customFormat="1"/>
    <row r="20816" s="11" customFormat="1"/>
    <row r="20817" s="11" customFormat="1"/>
    <row r="20818" s="11" customFormat="1"/>
    <row r="20819" s="11" customFormat="1"/>
    <row r="20820" s="11" customFormat="1"/>
    <row r="20821" s="11" customFormat="1"/>
    <row r="20822" s="11" customFormat="1"/>
    <row r="20823" s="11" customFormat="1"/>
    <row r="20824" s="11" customFormat="1"/>
    <row r="20825" s="11" customFormat="1"/>
    <row r="20826" s="11" customFormat="1"/>
    <row r="20827" s="11" customFormat="1"/>
    <row r="20828" s="11" customFormat="1"/>
    <row r="20829" s="11" customFormat="1"/>
    <row r="20830" s="11" customFormat="1"/>
    <row r="20831" s="11" customFormat="1"/>
    <row r="20832" s="11" customFormat="1"/>
    <row r="20833" s="11" customFormat="1"/>
    <row r="20834" s="11" customFormat="1"/>
    <row r="20835" s="11" customFormat="1"/>
    <row r="20836" s="11" customFormat="1"/>
    <row r="20837" s="11" customFormat="1"/>
    <row r="20838" s="11" customFormat="1"/>
    <row r="20839" s="11" customFormat="1"/>
    <row r="20840" s="11" customFormat="1"/>
    <row r="20841" s="11" customFormat="1"/>
    <row r="20842" s="11" customFormat="1"/>
    <row r="20843" s="11" customFormat="1"/>
    <row r="20844" s="11" customFormat="1"/>
    <row r="20845" s="11" customFormat="1"/>
    <row r="20846" s="11" customFormat="1"/>
    <row r="20847" s="11" customFormat="1"/>
    <row r="20848" s="11" customFormat="1"/>
    <row r="20849" s="11" customFormat="1"/>
    <row r="20850" s="11" customFormat="1"/>
    <row r="20851" s="11" customFormat="1"/>
    <row r="20852" s="11" customFormat="1"/>
    <row r="20853" s="11" customFormat="1"/>
    <row r="20854" s="11" customFormat="1"/>
    <row r="20855" s="11" customFormat="1"/>
    <row r="20856" s="11" customFormat="1"/>
    <row r="20857" s="11" customFormat="1"/>
    <row r="20858" s="11" customFormat="1"/>
    <row r="20859" s="11" customFormat="1"/>
    <row r="20860" s="11" customFormat="1"/>
    <row r="20861" s="11" customFormat="1"/>
    <row r="20862" s="11" customFormat="1"/>
    <row r="20863" s="11" customFormat="1"/>
    <row r="20864" s="11" customFormat="1"/>
    <row r="20865" s="11" customFormat="1"/>
    <row r="20866" s="11" customFormat="1"/>
    <row r="20867" s="11" customFormat="1"/>
    <row r="20868" s="11" customFormat="1"/>
    <row r="20869" s="11" customFormat="1"/>
    <row r="20870" s="11" customFormat="1"/>
    <row r="20871" s="11" customFormat="1"/>
    <row r="20872" s="11" customFormat="1"/>
    <row r="20873" s="11" customFormat="1"/>
    <row r="20874" s="11" customFormat="1"/>
    <row r="20875" s="11" customFormat="1"/>
    <row r="20876" s="11" customFormat="1"/>
    <row r="20877" s="11" customFormat="1"/>
    <row r="20878" s="11" customFormat="1"/>
    <row r="20879" s="11" customFormat="1"/>
    <row r="20880" s="11" customFormat="1"/>
    <row r="20881" s="11" customFormat="1"/>
    <row r="20882" s="11" customFormat="1"/>
    <row r="20883" s="11" customFormat="1"/>
    <row r="20884" s="11" customFormat="1"/>
    <row r="20885" s="11" customFormat="1"/>
    <row r="20886" s="11" customFormat="1"/>
    <row r="20887" s="11" customFormat="1"/>
    <row r="20888" s="11" customFormat="1"/>
    <row r="20889" s="11" customFormat="1"/>
    <row r="20890" s="11" customFormat="1"/>
    <row r="20891" s="11" customFormat="1"/>
    <row r="20892" s="11" customFormat="1"/>
    <row r="20893" s="11" customFormat="1"/>
    <row r="20894" s="11" customFormat="1"/>
    <row r="20895" s="11" customFormat="1"/>
    <row r="20896" s="11" customFormat="1"/>
    <row r="20897" s="11" customFormat="1"/>
    <row r="20898" s="11" customFormat="1"/>
    <row r="20899" s="11" customFormat="1"/>
    <row r="20900" s="11" customFormat="1"/>
    <row r="20901" s="11" customFormat="1"/>
    <row r="20902" s="11" customFormat="1"/>
    <row r="20903" s="11" customFormat="1"/>
    <row r="20904" s="11" customFormat="1"/>
    <row r="20905" s="11" customFormat="1"/>
    <row r="20906" s="11" customFormat="1"/>
    <row r="20907" s="11" customFormat="1"/>
    <row r="20908" s="11" customFormat="1"/>
    <row r="20909" s="11" customFormat="1"/>
    <row r="20910" s="11" customFormat="1"/>
    <row r="20911" s="11" customFormat="1"/>
    <row r="20912" s="11" customFormat="1"/>
    <row r="20913" s="11" customFormat="1"/>
    <row r="20914" s="11" customFormat="1"/>
    <row r="20915" s="11" customFormat="1"/>
    <row r="20916" s="11" customFormat="1"/>
    <row r="20917" s="11" customFormat="1"/>
    <row r="20918" s="11" customFormat="1"/>
    <row r="20919" s="11" customFormat="1"/>
    <row r="20920" s="11" customFormat="1"/>
    <row r="20921" s="11" customFormat="1"/>
    <row r="20922" s="11" customFormat="1"/>
    <row r="20923" s="11" customFormat="1"/>
    <row r="20924" s="11" customFormat="1"/>
    <row r="20925" s="11" customFormat="1"/>
    <row r="20926" s="11" customFormat="1"/>
    <row r="20927" s="11" customFormat="1"/>
    <row r="20928" s="11" customFormat="1"/>
    <row r="20929" s="11" customFormat="1"/>
    <row r="20930" s="11" customFormat="1"/>
    <row r="20931" s="11" customFormat="1"/>
    <row r="20932" s="11" customFormat="1"/>
    <row r="20933" s="11" customFormat="1"/>
    <row r="20934" s="11" customFormat="1"/>
    <row r="20935" s="11" customFormat="1"/>
    <row r="20936" s="11" customFormat="1"/>
    <row r="20937" s="11" customFormat="1"/>
    <row r="20938" s="11" customFormat="1"/>
    <row r="20939" s="11" customFormat="1"/>
    <row r="20940" s="11" customFormat="1"/>
    <row r="20941" s="11" customFormat="1"/>
    <row r="20942" s="11" customFormat="1"/>
    <row r="20943" s="11" customFormat="1"/>
    <row r="20944" s="11" customFormat="1"/>
    <row r="20945" s="11" customFormat="1"/>
    <row r="20946" s="11" customFormat="1"/>
    <row r="20947" s="11" customFormat="1"/>
    <row r="20948" s="11" customFormat="1"/>
    <row r="20949" s="11" customFormat="1"/>
    <row r="20950" s="11" customFormat="1"/>
    <row r="20951" s="11" customFormat="1"/>
    <row r="20952" s="11" customFormat="1"/>
    <row r="20953" s="11" customFormat="1"/>
    <row r="20954" s="11" customFormat="1"/>
    <row r="20955" s="11" customFormat="1"/>
    <row r="20956" s="11" customFormat="1"/>
    <row r="20957" s="11" customFormat="1"/>
    <row r="20958" s="11" customFormat="1"/>
    <row r="20959" s="11" customFormat="1"/>
    <row r="20960" s="11" customFormat="1"/>
    <row r="20961" s="11" customFormat="1"/>
    <row r="20962" s="11" customFormat="1"/>
    <row r="20963" s="11" customFormat="1"/>
    <row r="20964" s="11" customFormat="1"/>
    <row r="20965" s="11" customFormat="1"/>
    <row r="20966" s="11" customFormat="1"/>
    <row r="20967" s="11" customFormat="1"/>
    <row r="20968" s="11" customFormat="1"/>
    <row r="20969" s="11" customFormat="1"/>
    <row r="20970" s="11" customFormat="1"/>
    <row r="20971" s="11" customFormat="1"/>
    <row r="20972" s="11" customFormat="1"/>
    <row r="20973" s="11" customFormat="1"/>
    <row r="20974" s="11" customFormat="1"/>
    <row r="20975" s="11" customFormat="1"/>
    <row r="20976" s="11" customFormat="1"/>
    <row r="20977" s="11" customFormat="1"/>
    <row r="20978" s="11" customFormat="1"/>
    <row r="20979" s="11" customFormat="1"/>
    <row r="20980" s="11" customFormat="1"/>
    <row r="20981" s="11" customFormat="1"/>
    <row r="20982" s="11" customFormat="1"/>
    <row r="20983" s="11" customFormat="1"/>
    <row r="20984" s="11" customFormat="1"/>
    <row r="20985" s="11" customFormat="1"/>
    <row r="20986" s="11" customFormat="1"/>
    <row r="20987" s="11" customFormat="1"/>
    <row r="20988" s="11" customFormat="1"/>
    <row r="20989" s="11" customFormat="1"/>
    <row r="20990" s="11" customFormat="1"/>
    <row r="20991" s="11" customFormat="1"/>
    <row r="20992" s="11" customFormat="1"/>
    <row r="20993" s="11" customFormat="1"/>
    <row r="20994" s="11" customFormat="1"/>
    <row r="20995" s="11" customFormat="1"/>
    <row r="20996" s="11" customFormat="1"/>
    <row r="20997" s="11" customFormat="1"/>
    <row r="20998" s="11" customFormat="1"/>
    <row r="20999" s="11" customFormat="1"/>
    <row r="21000" s="11" customFormat="1"/>
    <row r="21001" s="11" customFormat="1"/>
    <row r="21002" s="11" customFormat="1"/>
    <row r="21003" s="11" customFormat="1"/>
    <row r="21004" s="11" customFormat="1"/>
    <row r="21005" s="11" customFormat="1"/>
    <row r="21006" s="11" customFormat="1"/>
    <row r="21007" s="11" customFormat="1"/>
    <row r="21008" s="11" customFormat="1"/>
    <row r="21009" s="11" customFormat="1"/>
    <row r="21010" s="11" customFormat="1"/>
    <row r="21011" s="11" customFormat="1"/>
    <row r="21012" s="11" customFormat="1"/>
    <row r="21013" s="11" customFormat="1"/>
    <row r="21014" s="11" customFormat="1"/>
    <row r="21015" s="11" customFormat="1"/>
    <row r="21016" s="11" customFormat="1"/>
    <row r="21017" s="11" customFormat="1"/>
    <row r="21018" s="11" customFormat="1"/>
    <row r="21019" s="11" customFormat="1"/>
    <row r="21020" s="11" customFormat="1"/>
    <row r="21021" s="11" customFormat="1"/>
    <row r="21022" s="11" customFormat="1"/>
    <row r="21023" s="11" customFormat="1"/>
    <row r="21024" s="11" customFormat="1"/>
    <row r="21025" s="11" customFormat="1"/>
    <row r="21026" s="11" customFormat="1"/>
    <row r="21027" s="11" customFormat="1"/>
    <row r="21028" s="11" customFormat="1"/>
    <row r="21029" s="11" customFormat="1"/>
    <row r="21030" s="11" customFormat="1"/>
    <row r="21031" s="11" customFormat="1"/>
    <row r="21032" s="11" customFormat="1"/>
    <row r="21033" s="11" customFormat="1"/>
    <row r="21034" s="11" customFormat="1"/>
    <row r="21035" s="11" customFormat="1"/>
    <row r="21036" s="11" customFormat="1"/>
    <row r="21037" s="11" customFormat="1"/>
    <row r="21038" s="11" customFormat="1"/>
    <row r="21039" s="11" customFormat="1"/>
    <row r="21040" s="11" customFormat="1"/>
    <row r="21041" s="11" customFormat="1"/>
    <row r="21042" s="11" customFormat="1"/>
    <row r="21043" s="11" customFormat="1"/>
    <row r="21044" s="11" customFormat="1"/>
    <row r="21045" s="11" customFormat="1"/>
    <row r="21046" s="11" customFormat="1"/>
    <row r="21047" s="11" customFormat="1"/>
    <row r="21048" s="11" customFormat="1"/>
    <row r="21049" s="11" customFormat="1"/>
    <row r="21050" s="11" customFormat="1"/>
    <row r="21051" s="11" customFormat="1"/>
    <row r="21052" s="11" customFormat="1"/>
    <row r="21053" s="11" customFormat="1"/>
    <row r="21054" s="11" customFormat="1"/>
    <row r="21055" s="11" customFormat="1"/>
    <row r="21056" s="11" customFormat="1"/>
    <row r="21057" s="11" customFormat="1"/>
    <row r="21058" s="11" customFormat="1"/>
    <row r="21059" s="11" customFormat="1"/>
    <row r="21060" s="11" customFormat="1"/>
    <row r="21061" s="11" customFormat="1"/>
    <row r="21062" s="11" customFormat="1"/>
    <row r="21063" s="11" customFormat="1"/>
    <row r="21064" s="11" customFormat="1"/>
    <row r="21065" s="11" customFormat="1"/>
    <row r="21066" s="11" customFormat="1"/>
    <row r="21067" s="11" customFormat="1"/>
    <row r="21068" s="11" customFormat="1"/>
    <row r="21069" s="11" customFormat="1"/>
    <row r="21070" s="11" customFormat="1"/>
    <row r="21071" s="11" customFormat="1"/>
    <row r="21072" s="11" customFormat="1"/>
    <row r="21073" s="11" customFormat="1"/>
    <row r="21074" s="11" customFormat="1"/>
    <row r="21075" s="11" customFormat="1"/>
    <row r="21076" s="11" customFormat="1"/>
    <row r="21077" s="11" customFormat="1"/>
    <row r="21078" s="11" customFormat="1"/>
    <row r="21079" s="11" customFormat="1"/>
    <row r="21080" s="11" customFormat="1"/>
    <row r="21081" s="11" customFormat="1"/>
    <row r="21082" s="11" customFormat="1"/>
    <row r="21083" s="11" customFormat="1"/>
    <row r="21084" s="11" customFormat="1"/>
    <row r="21085" s="11" customFormat="1"/>
    <row r="21086" s="11" customFormat="1"/>
    <row r="21087" s="11" customFormat="1"/>
    <row r="21088" s="11" customFormat="1"/>
    <row r="21089" s="11" customFormat="1"/>
    <row r="21090" s="11" customFormat="1"/>
    <row r="21091" s="11" customFormat="1"/>
    <row r="21092" s="11" customFormat="1"/>
    <row r="21093" s="11" customFormat="1"/>
    <row r="21094" s="11" customFormat="1"/>
    <row r="21095" s="11" customFormat="1"/>
    <row r="21096" s="11" customFormat="1"/>
    <row r="21097" s="11" customFormat="1"/>
    <row r="21098" s="11" customFormat="1"/>
    <row r="21099" s="11" customFormat="1"/>
    <row r="21100" s="11" customFormat="1"/>
    <row r="21101" s="11" customFormat="1"/>
    <row r="21102" s="11" customFormat="1"/>
    <row r="21103" s="11" customFormat="1"/>
    <row r="21104" s="11" customFormat="1"/>
    <row r="21105" s="11" customFormat="1"/>
    <row r="21106" s="11" customFormat="1"/>
    <row r="21107" s="11" customFormat="1"/>
    <row r="21108" s="11" customFormat="1"/>
    <row r="21109" s="11" customFormat="1"/>
    <row r="21110" s="11" customFormat="1"/>
    <row r="21111" s="11" customFormat="1"/>
    <row r="21112" s="11" customFormat="1"/>
    <row r="21113" s="11" customFormat="1"/>
    <row r="21114" s="11" customFormat="1"/>
    <row r="21115" s="11" customFormat="1"/>
    <row r="21116" s="11" customFormat="1"/>
    <row r="21117" s="11" customFormat="1"/>
    <row r="21118" s="11" customFormat="1"/>
    <row r="21119" s="11" customFormat="1"/>
    <row r="21120" s="11" customFormat="1"/>
    <row r="21121" s="11" customFormat="1"/>
    <row r="21122" s="11" customFormat="1"/>
    <row r="21123" s="11" customFormat="1"/>
    <row r="21124" s="11" customFormat="1"/>
    <row r="21125" s="11" customFormat="1"/>
    <row r="21126" s="11" customFormat="1"/>
    <row r="21127" s="11" customFormat="1"/>
    <row r="21128" s="11" customFormat="1"/>
    <row r="21129" s="11" customFormat="1"/>
    <row r="21130" s="11" customFormat="1"/>
    <row r="21131" s="11" customFormat="1"/>
    <row r="21132" s="11" customFormat="1"/>
    <row r="21133" s="11" customFormat="1"/>
    <row r="21134" s="11" customFormat="1"/>
    <row r="21135" s="11" customFormat="1"/>
    <row r="21136" s="11" customFormat="1"/>
    <row r="21137" s="11" customFormat="1"/>
    <row r="21138" s="11" customFormat="1"/>
    <row r="21139" s="11" customFormat="1"/>
    <row r="21140" s="11" customFormat="1"/>
    <row r="21141" s="11" customFormat="1"/>
    <row r="21142" s="11" customFormat="1"/>
    <row r="21143" s="11" customFormat="1"/>
    <row r="21144" s="11" customFormat="1"/>
    <row r="21145" s="11" customFormat="1"/>
    <row r="21146" s="11" customFormat="1"/>
    <row r="21147" s="11" customFormat="1"/>
    <row r="21148" s="11" customFormat="1"/>
    <row r="21149" s="11" customFormat="1"/>
    <row r="21150" s="11" customFormat="1"/>
    <row r="21151" s="11" customFormat="1"/>
    <row r="21152" s="11" customFormat="1"/>
    <row r="21153" s="11" customFormat="1"/>
    <row r="21154" s="11" customFormat="1"/>
    <row r="21155" s="11" customFormat="1"/>
    <row r="21156" s="11" customFormat="1"/>
    <row r="21157" s="11" customFormat="1"/>
    <row r="21158" s="11" customFormat="1"/>
    <row r="21159" s="11" customFormat="1"/>
    <row r="21160" s="11" customFormat="1"/>
    <row r="21161" s="11" customFormat="1"/>
    <row r="21162" s="11" customFormat="1"/>
    <row r="21163" s="11" customFormat="1"/>
    <row r="21164" s="11" customFormat="1"/>
    <row r="21165" s="11" customFormat="1"/>
    <row r="21166" s="11" customFormat="1"/>
    <row r="21167" s="11" customFormat="1"/>
    <row r="21168" s="11" customFormat="1"/>
    <row r="21169" s="11" customFormat="1"/>
    <row r="21170" s="11" customFormat="1"/>
    <row r="21171" s="11" customFormat="1"/>
    <row r="21172" s="11" customFormat="1"/>
    <row r="21173" s="11" customFormat="1"/>
    <row r="21174" s="11" customFormat="1"/>
    <row r="21175" s="11" customFormat="1"/>
    <row r="21176" s="11" customFormat="1"/>
    <row r="21177" s="11" customFormat="1"/>
    <row r="21178" s="11" customFormat="1"/>
    <row r="21179" s="11" customFormat="1"/>
    <row r="21180" s="11" customFormat="1"/>
    <row r="21181" s="11" customFormat="1"/>
    <row r="21182" s="11" customFormat="1"/>
    <row r="21183" s="11" customFormat="1"/>
    <row r="21184" s="11" customFormat="1"/>
    <row r="21185" s="11" customFormat="1"/>
    <row r="21186" s="11" customFormat="1"/>
    <row r="21187" s="11" customFormat="1"/>
    <row r="21188" s="11" customFormat="1"/>
    <row r="21189" s="11" customFormat="1"/>
    <row r="21190" s="11" customFormat="1"/>
    <row r="21191" s="11" customFormat="1"/>
    <row r="21192" s="11" customFormat="1"/>
    <row r="21193" s="11" customFormat="1"/>
    <row r="21194" s="11" customFormat="1"/>
    <row r="21195" s="11" customFormat="1"/>
    <row r="21196" s="11" customFormat="1"/>
    <row r="21197" s="11" customFormat="1"/>
    <row r="21198" s="11" customFormat="1"/>
    <row r="21199" s="11" customFormat="1"/>
    <row r="21200" s="11" customFormat="1"/>
    <row r="21201" s="11" customFormat="1"/>
    <row r="21202" s="11" customFormat="1"/>
    <row r="21203" s="11" customFormat="1"/>
    <row r="21204" s="11" customFormat="1"/>
    <row r="21205" s="11" customFormat="1"/>
    <row r="21206" s="11" customFormat="1"/>
    <row r="21207" s="11" customFormat="1"/>
    <row r="21208" s="11" customFormat="1"/>
    <row r="21209" s="11" customFormat="1"/>
    <row r="21210" s="11" customFormat="1"/>
    <row r="21211" s="11" customFormat="1"/>
    <row r="21212" s="11" customFormat="1"/>
    <row r="21213" s="11" customFormat="1"/>
    <row r="21214" s="11" customFormat="1"/>
    <row r="21215" s="11" customFormat="1"/>
    <row r="21216" s="11" customFormat="1"/>
    <row r="21217" s="11" customFormat="1"/>
    <row r="21218" s="11" customFormat="1"/>
    <row r="21219" s="11" customFormat="1"/>
    <row r="21220" s="11" customFormat="1"/>
    <row r="21221" s="11" customFormat="1"/>
    <row r="21222" s="11" customFormat="1"/>
    <row r="21223" s="11" customFormat="1"/>
    <row r="21224" s="11" customFormat="1"/>
    <row r="21225" s="11" customFormat="1"/>
    <row r="21226" s="11" customFormat="1"/>
    <row r="21227" s="11" customFormat="1"/>
    <row r="21228" s="11" customFormat="1"/>
    <row r="21229" s="11" customFormat="1"/>
    <row r="21230" s="11" customFormat="1"/>
    <row r="21231" s="11" customFormat="1"/>
    <row r="21232" s="11" customFormat="1"/>
    <row r="21233" s="11" customFormat="1"/>
    <row r="21234" s="11" customFormat="1"/>
    <row r="21235" s="11" customFormat="1"/>
    <row r="21236" s="11" customFormat="1"/>
    <row r="21237" s="11" customFormat="1"/>
    <row r="21238" s="11" customFormat="1"/>
    <row r="21239" s="11" customFormat="1"/>
    <row r="21240" s="11" customFormat="1"/>
    <row r="21241" s="11" customFormat="1"/>
    <row r="21242" s="11" customFormat="1"/>
    <row r="21243" s="11" customFormat="1"/>
    <row r="21244" s="11" customFormat="1"/>
    <row r="21245" s="11" customFormat="1"/>
    <row r="21246" s="11" customFormat="1"/>
    <row r="21247" s="11" customFormat="1"/>
    <row r="21248" s="11" customFormat="1"/>
    <row r="21249" s="11" customFormat="1"/>
    <row r="21250" s="11" customFormat="1"/>
    <row r="21251" s="11" customFormat="1"/>
    <row r="21252" s="11" customFormat="1"/>
    <row r="21253" s="11" customFormat="1"/>
    <row r="21254" s="11" customFormat="1"/>
    <row r="21255" s="11" customFormat="1"/>
    <row r="21256" s="11" customFormat="1"/>
    <row r="21257" s="11" customFormat="1"/>
    <row r="21258" s="11" customFormat="1"/>
    <row r="21259" s="11" customFormat="1"/>
    <row r="21260" s="11" customFormat="1"/>
    <row r="21261" s="11" customFormat="1"/>
    <row r="21262" s="11" customFormat="1"/>
    <row r="21263" s="11" customFormat="1"/>
    <row r="21264" s="11" customFormat="1"/>
    <row r="21265" s="11" customFormat="1"/>
    <row r="21266" s="11" customFormat="1"/>
    <row r="21267" s="11" customFormat="1"/>
    <row r="21268" s="11" customFormat="1"/>
    <row r="21269" s="11" customFormat="1"/>
    <row r="21270" s="11" customFormat="1"/>
    <row r="21271" s="11" customFormat="1"/>
    <row r="21272" s="11" customFormat="1"/>
    <row r="21273" s="11" customFormat="1"/>
    <row r="21274" s="11" customFormat="1"/>
    <row r="21275" s="11" customFormat="1"/>
    <row r="21276" s="11" customFormat="1"/>
    <row r="21277" s="11" customFormat="1"/>
    <row r="21278" s="11" customFormat="1"/>
    <row r="21279" s="11" customFormat="1"/>
    <row r="21280" s="11" customFormat="1"/>
    <row r="21281" s="11" customFormat="1"/>
    <row r="21282" s="11" customFormat="1"/>
    <row r="21283" s="11" customFormat="1"/>
    <row r="21284" s="11" customFormat="1"/>
    <row r="21285" s="11" customFormat="1"/>
    <row r="21286" s="11" customFormat="1"/>
    <row r="21287" s="11" customFormat="1"/>
    <row r="21288" s="11" customFormat="1"/>
    <row r="21289" s="11" customFormat="1"/>
    <row r="21290" s="11" customFormat="1"/>
    <row r="21291" s="11" customFormat="1"/>
    <row r="21292" s="11" customFormat="1"/>
    <row r="21293" s="11" customFormat="1"/>
    <row r="21294" s="11" customFormat="1"/>
    <row r="21295" s="11" customFormat="1"/>
    <row r="21296" s="11" customFormat="1"/>
    <row r="21297" s="11" customFormat="1"/>
    <row r="21298" s="11" customFormat="1"/>
    <row r="21299" s="11" customFormat="1"/>
    <row r="21300" s="11" customFormat="1"/>
    <row r="21301" s="11" customFormat="1"/>
    <row r="21302" s="11" customFormat="1"/>
    <row r="21303" s="11" customFormat="1"/>
    <row r="21304" s="11" customFormat="1"/>
    <row r="21305" s="11" customFormat="1"/>
    <row r="21306" s="11" customFormat="1"/>
    <row r="21307" s="11" customFormat="1"/>
    <row r="21308" s="11" customFormat="1"/>
    <row r="21309" s="11" customFormat="1"/>
    <row r="21310" s="11" customFormat="1"/>
    <row r="21311" s="11" customFormat="1"/>
    <row r="21312" s="11" customFormat="1"/>
    <row r="21313" s="11" customFormat="1"/>
    <row r="21314" s="11" customFormat="1"/>
    <row r="21315" s="11" customFormat="1"/>
    <row r="21316" s="11" customFormat="1"/>
    <row r="21317" s="11" customFormat="1"/>
    <row r="21318" s="11" customFormat="1"/>
    <row r="21319" s="11" customFormat="1"/>
    <row r="21320" s="11" customFormat="1"/>
    <row r="21321" s="11" customFormat="1"/>
    <row r="21322" s="11" customFormat="1"/>
    <row r="21323" s="11" customFormat="1"/>
    <row r="21324" s="11" customFormat="1"/>
    <row r="21325" s="11" customFormat="1"/>
    <row r="21326" s="11" customFormat="1"/>
    <row r="21327" s="11" customFormat="1"/>
    <row r="21328" s="11" customFormat="1"/>
    <row r="21329" s="11" customFormat="1"/>
    <row r="21330" s="11" customFormat="1"/>
    <row r="21331" s="11" customFormat="1"/>
    <row r="21332" s="11" customFormat="1"/>
    <row r="21333" s="11" customFormat="1"/>
    <row r="21334" s="11" customFormat="1"/>
    <row r="21335" s="11" customFormat="1"/>
    <row r="21336" s="11" customFormat="1"/>
    <row r="21337" s="11" customFormat="1"/>
    <row r="21338" s="11" customFormat="1"/>
    <row r="21339" s="11" customFormat="1"/>
    <row r="21340" s="11" customFormat="1"/>
    <row r="21341" s="11" customFormat="1"/>
    <row r="21342" s="11" customFormat="1"/>
    <row r="21343" s="11" customFormat="1"/>
    <row r="21344" s="11" customFormat="1"/>
    <row r="21345" s="11" customFormat="1"/>
    <row r="21346" s="11" customFormat="1"/>
    <row r="21347" s="11" customFormat="1"/>
    <row r="21348" s="11" customFormat="1"/>
    <row r="21349" s="11" customFormat="1"/>
    <row r="21350" s="11" customFormat="1"/>
    <row r="21351" s="11" customFormat="1"/>
    <row r="21352" s="11" customFormat="1"/>
    <row r="21353" s="11" customFormat="1"/>
    <row r="21354" s="11" customFormat="1"/>
    <row r="21355" s="11" customFormat="1"/>
    <row r="21356" s="11" customFormat="1"/>
    <row r="21357" s="11" customFormat="1"/>
    <row r="21358" s="11" customFormat="1"/>
    <row r="21359" s="11" customFormat="1"/>
    <row r="21360" s="11" customFormat="1"/>
    <row r="21361" s="11" customFormat="1"/>
    <row r="21362" s="11" customFormat="1"/>
    <row r="21363" s="11" customFormat="1"/>
    <row r="21364" s="11" customFormat="1"/>
    <row r="21365" s="11" customFormat="1"/>
    <row r="21366" s="11" customFormat="1"/>
    <row r="21367" s="11" customFormat="1"/>
    <row r="21368" s="11" customFormat="1"/>
    <row r="21369" s="11" customFormat="1"/>
    <row r="21370" s="11" customFormat="1"/>
    <row r="21371" s="11" customFormat="1"/>
    <row r="21372" s="11" customFormat="1"/>
    <row r="21373" s="11" customFormat="1"/>
    <row r="21374" s="11" customFormat="1"/>
    <row r="21375" s="11" customFormat="1"/>
    <row r="21376" s="11" customFormat="1"/>
    <row r="21377" s="11" customFormat="1"/>
    <row r="21378" s="11" customFormat="1"/>
    <row r="21379" s="11" customFormat="1"/>
    <row r="21380" s="11" customFormat="1"/>
    <row r="21381" s="11" customFormat="1"/>
    <row r="21382" s="11" customFormat="1"/>
    <row r="21383" s="11" customFormat="1"/>
    <row r="21384" s="11" customFormat="1"/>
    <row r="21385" s="11" customFormat="1"/>
    <row r="21386" s="11" customFormat="1"/>
    <row r="21387" s="11" customFormat="1"/>
    <row r="21388" s="11" customFormat="1"/>
    <row r="21389" s="11" customFormat="1"/>
    <row r="21390" s="11" customFormat="1"/>
    <row r="21391" s="11" customFormat="1"/>
    <row r="21392" s="11" customFormat="1"/>
    <row r="21393" s="11" customFormat="1"/>
    <row r="21394" s="11" customFormat="1"/>
    <row r="21395" s="11" customFormat="1"/>
    <row r="21396" s="11" customFormat="1"/>
    <row r="21397" s="11" customFormat="1"/>
    <row r="21398" s="11" customFormat="1"/>
    <row r="21399" s="11" customFormat="1"/>
    <row r="21400" s="11" customFormat="1"/>
    <row r="21401" s="11" customFormat="1"/>
    <row r="21402" s="11" customFormat="1"/>
    <row r="21403" s="11" customFormat="1"/>
    <row r="21404" s="11" customFormat="1"/>
    <row r="21405" s="11" customFormat="1"/>
    <row r="21406" s="11" customFormat="1"/>
    <row r="21407" s="11" customFormat="1"/>
    <row r="21408" s="11" customFormat="1"/>
    <row r="21409" s="11" customFormat="1"/>
    <row r="21410" s="11" customFormat="1"/>
    <row r="21411" s="11" customFormat="1"/>
    <row r="21412" s="11" customFormat="1"/>
    <row r="21413" s="11" customFormat="1"/>
    <row r="21414" s="11" customFormat="1"/>
    <row r="21415" s="11" customFormat="1"/>
    <row r="21416" s="11" customFormat="1"/>
    <row r="21417" s="11" customFormat="1"/>
    <row r="21418" s="11" customFormat="1"/>
    <row r="21419" s="11" customFormat="1"/>
    <row r="21420" s="11" customFormat="1"/>
    <row r="21421" s="11" customFormat="1"/>
    <row r="21422" s="11" customFormat="1"/>
    <row r="21423" s="11" customFormat="1"/>
    <row r="21424" s="11" customFormat="1"/>
    <row r="21425" s="11" customFormat="1"/>
    <row r="21426" s="11" customFormat="1"/>
    <row r="21427" s="11" customFormat="1"/>
    <row r="21428" s="11" customFormat="1"/>
    <row r="21429" s="11" customFormat="1"/>
    <row r="21430" s="11" customFormat="1"/>
    <row r="21431" s="11" customFormat="1"/>
    <row r="21432" s="11" customFormat="1"/>
    <row r="21433" s="11" customFormat="1"/>
    <row r="21434" s="11" customFormat="1"/>
    <row r="21435" s="11" customFormat="1"/>
    <row r="21436" s="11" customFormat="1"/>
    <row r="21437" s="11" customFormat="1"/>
    <row r="21438" s="11" customFormat="1"/>
    <row r="21439" s="11" customFormat="1"/>
    <row r="21440" s="11" customFormat="1"/>
    <row r="21441" s="11" customFormat="1"/>
    <row r="21442" s="11" customFormat="1"/>
    <row r="21443" s="11" customFormat="1"/>
    <row r="21444" s="11" customFormat="1"/>
    <row r="21445" s="11" customFormat="1"/>
    <row r="21446" s="11" customFormat="1"/>
    <row r="21447" s="11" customFormat="1"/>
    <row r="21448" s="11" customFormat="1"/>
    <row r="21449" s="11" customFormat="1"/>
    <row r="21450" s="11" customFormat="1"/>
    <row r="21451" s="11" customFormat="1"/>
    <row r="21452" s="11" customFormat="1"/>
    <row r="21453" s="11" customFormat="1"/>
    <row r="21454" s="11" customFormat="1"/>
    <row r="21455" s="11" customFormat="1"/>
    <row r="21456" s="11" customFormat="1"/>
    <row r="21457" s="11" customFormat="1"/>
    <row r="21458" s="11" customFormat="1"/>
    <row r="21459" s="11" customFormat="1"/>
    <row r="21460" s="11" customFormat="1"/>
    <row r="21461" s="11" customFormat="1"/>
    <row r="21462" s="11" customFormat="1"/>
    <row r="21463" s="11" customFormat="1"/>
    <row r="21464" s="11" customFormat="1"/>
    <row r="21465" s="11" customFormat="1"/>
    <row r="21466" s="11" customFormat="1"/>
    <row r="21467" s="11" customFormat="1"/>
    <row r="21468" s="11" customFormat="1"/>
    <row r="21469" s="11" customFormat="1"/>
    <row r="21470" s="11" customFormat="1"/>
    <row r="21471" s="11" customFormat="1"/>
    <row r="21472" s="11" customFormat="1"/>
    <row r="21473" s="11" customFormat="1"/>
    <row r="21474" s="11" customFormat="1"/>
    <row r="21475" s="11" customFormat="1"/>
    <row r="21476" s="11" customFormat="1"/>
    <row r="21477" s="11" customFormat="1"/>
    <row r="21478" s="11" customFormat="1"/>
    <row r="21479" s="11" customFormat="1"/>
    <row r="21480" s="11" customFormat="1"/>
    <row r="21481" s="11" customFormat="1"/>
    <row r="21482" s="11" customFormat="1"/>
    <row r="21483" s="11" customFormat="1"/>
    <row r="21484" s="11" customFormat="1"/>
    <row r="21485" s="11" customFormat="1"/>
    <row r="21486" s="11" customFormat="1"/>
    <row r="21487" s="11" customFormat="1"/>
    <row r="21488" s="11" customFormat="1"/>
    <row r="21489" s="11" customFormat="1"/>
    <row r="21490" s="11" customFormat="1"/>
    <row r="21491" s="11" customFormat="1"/>
    <row r="21492" s="11" customFormat="1"/>
    <row r="21493" s="11" customFormat="1"/>
    <row r="21494" s="11" customFormat="1"/>
    <row r="21495" s="11" customFormat="1"/>
    <row r="21496" s="11" customFormat="1"/>
    <row r="21497" s="11" customFormat="1"/>
    <row r="21498" s="11" customFormat="1"/>
    <row r="21499" s="11" customFormat="1"/>
    <row r="21500" s="11" customFormat="1"/>
    <row r="21501" s="11" customFormat="1"/>
    <row r="21502" s="11" customFormat="1"/>
    <row r="21503" s="11" customFormat="1"/>
    <row r="21504" s="11" customFormat="1"/>
    <row r="21505" s="11" customFormat="1"/>
    <row r="21506" s="11" customFormat="1"/>
    <row r="21507" s="11" customFormat="1"/>
    <row r="21508" s="11" customFormat="1"/>
    <row r="21509" s="11" customFormat="1"/>
    <row r="21510" s="11" customFormat="1"/>
    <row r="21511" s="11" customFormat="1"/>
    <row r="21512" s="11" customFormat="1"/>
    <row r="21513" s="11" customFormat="1"/>
    <row r="21514" s="11" customFormat="1"/>
    <row r="21515" s="11" customFormat="1"/>
    <row r="21516" s="11" customFormat="1"/>
    <row r="21517" s="11" customFormat="1"/>
    <row r="21518" s="11" customFormat="1"/>
    <row r="21519" s="11" customFormat="1"/>
    <row r="21520" s="11" customFormat="1"/>
    <row r="21521" s="11" customFormat="1"/>
    <row r="21522" s="11" customFormat="1"/>
    <row r="21523" s="11" customFormat="1"/>
    <row r="21524" s="11" customFormat="1"/>
    <row r="21525" s="11" customFormat="1"/>
    <row r="21526" s="11" customFormat="1"/>
    <row r="21527" s="11" customFormat="1"/>
    <row r="21528" s="11" customFormat="1"/>
    <row r="21529" s="11" customFormat="1"/>
    <row r="21530" s="11" customFormat="1"/>
    <row r="21531" s="11" customFormat="1"/>
    <row r="21532" s="11" customFormat="1"/>
    <row r="21533" s="11" customFormat="1"/>
    <row r="21534" s="11" customFormat="1"/>
    <row r="21535" s="11" customFormat="1"/>
    <row r="21536" s="11" customFormat="1"/>
    <row r="21537" s="11" customFormat="1"/>
    <row r="21538" s="11" customFormat="1"/>
    <row r="21539" s="11" customFormat="1"/>
    <row r="21540" s="11" customFormat="1"/>
    <row r="21541" s="11" customFormat="1"/>
    <row r="21542" s="11" customFormat="1"/>
    <row r="21543" s="11" customFormat="1"/>
    <row r="21544" s="11" customFormat="1"/>
    <row r="21545" s="11" customFormat="1"/>
    <row r="21546" s="11" customFormat="1"/>
    <row r="21547" s="11" customFormat="1"/>
    <row r="21548" s="11" customFormat="1"/>
    <row r="21549" s="11" customFormat="1"/>
    <row r="21550" s="11" customFormat="1"/>
    <row r="21551" s="11" customFormat="1"/>
    <row r="21552" s="11" customFormat="1"/>
    <row r="21553" s="11" customFormat="1"/>
    <row r="21554" s="11" customFormat="1"/>
    <row r="21555" s="11" customFormat="1"/>
    <row r="21556" s="11" customFormat="1"/>
    <row r="21557" s="11" customFormat="1"/>
    <row r="21558" s="11" customFormat="1"/>
    <row r="21559" s="11" customFormat="1"/>
    <row r="21560" s="11" customFormat="1"/>
    <row r="21561" s="11" customFormat="1"/>
    <row r="21562" s="11" customFormat="1"/>
    <row r="21563" s="11" customFormat="1"/>
    <row r="21564" s="11" customFormat="1"/>
    <row r="21565" s="11" customFormat="1"/>
    <row r="21566" s="11" customFormat="1"/>
    <row r="21567" s="11" customFormat="1"/>
    <row r="21568" s="11" customFormat="1"/>
    <row r="21569" s="11" customFormat="1"/>
    <row r="21570" s="11" customFormat="1"/>
    <row r="21571" s="11" customFormat="1"/>
    <row r="21572" s="11" customFormat="1"/>
    <row r="21573" s="11" customFormat="1"/>
    <row r="21574" s="11" customFormat="1"/>
    <row r="21575" s="11" customFormat="1"/>
    <row r="21576" s="11" customFormat="1"/>
    <row r="21577" s="11" customFormat="1"/>
    <row r="21578" s="11" customFormat="1"/>
    <row r="21579" s="11" customFormat="1"/>
    <row r="21580" s="11" customFormat="1"/>
    <row r="21581" s="11" customFormat="1"/>
    <row r="21582" s="11" customFormat="1"/>
    <row r="21583" s="11" customFormat="1"/>
    <row r="21584" s="11" customFormat="1"/>
    <row r="21585" s="11" customFormat="1"/>
    <row r="21586" s="11" customFormat="1"/>
    <row r="21587" s="11" customFormat="1"/>
    <row r="21588" s="11" customFormat="1"/>
    <row r="21589" s="11" customFormat="1"/>
    <row r="21590" s="11" customFormat="1"/>
    <row r="21591" s="11" customFormat="1"/>
    <row r="21592" s="11" customFormat="1"/>
    <row r="21593" s="11" customFormat="1"/>
    <row r="21594" s="11" customFormat="1"/>
    <row r="21595" s="11" customFormat="1"/>
    <row r="21596" s="11" customFormat="1"/>
    <row r="21597" s="11" customFormat="1"/>
    <row r="21598" s="11" customFormat="1"/>
    <row r="21599" s="11" customFormat="1"/>
    <row r="21600" s="11" customFormat="1"/>
    <row r="21601" s="11" customFormat="1"/>
    <row r="21602" s="11" customFormat="1"/>
    <row r="21603" s="11" customFormat="1"/>
    <row r="21604" s="11" customFormat="1"/>
    <row r="21605" s="11" customFormat="1"/>
    <row r="21606" s="11" customFormat="1"/>
    <row r="21607" s="11" customFormat="1"/>
    <row r="21608" s="11" customFormat="1"/>
    <row r="21609" s="11" customFormat="1"/>
    <row r="21610" s="11" customFormat="1"/>
    <row r="21611" s="11" customFormat="1"/>
    <row r="21612" s="11" customFormat="1"/>
    <row r="21613" s="11" customFormat="1"/>
    <row r="21614" s="11" customFormat="1"/>
    <row r="21615" s="11" customFormat="1"/>
    <row r="21616" s="11" customFormat="1"/>
    <row r="21617" s="11" customFormat="1"/>
    <row r="21618" s="11" customFormat="1"/>
    <row r="21619" s="11" customFormat="1"/>
    <row r="21620" s="11" customFormat="1"/>
    <row r="21621" s="11" customFormat="1"/>
    <row r="21622" s="11" customFormat="1"/>
    <row r="21623" s="11" customFormat="1"/>
    <row r="21624" s="11" customFormat="1"/>
    <row r="21625" s="11" customFormat="1"/>
    <row r="21626" s="11" customFormat="1"/>
    <row r="21627" s="11" customFormat="1"/>
    <row r="21628" s="11" customFormat="1"/>
    <row r="21629" s="11" customFormat="1"/>
    <row r="21630" s="11" customFormat="1"/>
    <row r="21631" s="11" customFormat="1"/>
    <row r="21632" s="11" customFormat="1"/>
    <row r="21633" s="11" customFormat="1"/>
    <row r="21634" s="11" customFormat="1"/>
    <row r="21635" s="11" customFormat="1"/>
    <row r="21636" s="11" customFormat="1"/>
    <row r="21637" s="11" customFormat="1"/>
    <row r="21638" s="11" customFormat="1"/>
    <row r="21639" s="11" customFormat="1"/>
    <row r="21640" s="11" customFormat="1"/>
    <row r="21641" s="11" customFormat="1"/>
    <row r="21642" s="11" customFormat="1"/>
    <row r="21643" s="11" customFormat="1"/>
    <row r="21644" s="11" customFormat="1"/>
    <row r="21645" s="11" customFormat="1"/>
    <row r="21646" s="11" customFormat="1"/>
    <row r="21647" s="11" customFormat="1"/>
    <row r="21648" s="11" customFormat="1"/>
    <row r="21649" s="11" customFormat="1"/>
    <row r="21650" s="11" customFormat="1"/>
    <row r="21651" s="11" customFormat="1"/>
    <row r="21652" s="11" customFormat="1"/>
    <row r="21653" s="11" customFormat="1"/>
    <row r="21654" s="11" customFormat="1"/>
    <row r="21655" s="11" customFormat="1"/>
    <row r="21656" s="11" customFormat="1"/>
    <row r="21657" s="11" customFormat="1"/>
    <row r="21658" s="11" customFormat="1"/>
    <row r="21659" s="11" customFormat="1"/>
    <row r="21660" s="11" customFormat="1"/>
    <row r="21661" s="11" customFormat="1"/>
    <row r="21662" s="11" customFormat="1"/>
    <row r="21663" s="11" customFormat="1"/>
    <row r="21664" s="11" customFormat="1"/>
    <row r="21665" s="11" customFormat="1"/>
    <row r="21666" s="11" customFormat="1"/>
    <row r="21667" s="11" customFormat="1"/>
    <row r="21668" s="11" customFormat="1"/>
    <row r="21669" s="11" customFormat="1"/>
    <row r="21670" s="11" customFormat="1"/>
    <row r="21671" s="11" customFormat="1"/>
    <row r="21672" s="11" customFormat="1"/>
    <row r="21673" s="11" customFormat="1"/>
    <row r="21674" s="11" customFormat="1"/>
    <row r="21675" s="11" customFormat="1"/>
    <row r="21676" s="11" customFormat="1"/>
    <row r="21677" s="11" customFormat="1"/>
    <row r="21678" s="11" customFormat="1"/>
    <row r="21679" s="11" customFormat="1"/>
    <row r="21680" s="11" customFormat="1"/>
    <row r="21681" s="11" customFormat="1"/>
    <row r="21682" s="11" customFormat="1"/>
    <row r="21683" s="11" customFormat="1"/>
    <row r="21684" s="11" customFormat="1"/>
    <row r="21685" s="11" customFormat="1"/>
    <row r="21686" s="11" customFormat="1"/>
    <row r="21687" s="11" customFormat="1"/>
    <row r="21688" s="11" customFormat="1"/>
    <row r="21689" s="11" customFormat="1"/>
    <row r="21690" s="11" customFormat="1"/>
    <row r="21691" s="11" customFormat="1"/>
    <row r="21692" s="11" customFormat="1"/>
    <row r="21693" s="11" customFormat="1"/>
    <row r="21694" s="11" customFormat="1"/>
    <row r="21695" s="11" customFormat="1"/>
    <row r="21696" s="11" customFormat="1"/>
    <row r="21697" s="11" customFormat="1"/>
    <row r="21698" s="11" customFormat="1"/>
    <row r="21699" s="11" customFormat="1"/>
    <row r="21700" s="11" customFormat="1"/>
    <row r="21701" s="11" customFormat="1"/>
    <row r="21702" s="11" customFormat="1"/>
    <row r="21703" s="11" customFormat="1"/>
    <row r="21704" s="11" customFormat="1"/>
    <row r="21705" s="11" customFormat="1"/>
    <row r="21706" s="11" customFormat="1"/>
    <row r="21707" s="11" customFormat="1"/>
    <row r="21708" s="11" customFormat="1"/>
    <row r="21709" s="11" customFormat="1"/>
    <row r="21710" s="11" customFormat="1"/>
    <row r="21711" s="11" customFormat="1"/>
    <row r="21712" s="11" customFormat="1"/>
    <row r="21713" s="11" customFormat="1"/>
    <row r="21714" s="11" customFormat="1"/>
    <row r="21715" s="11" customFormat="1"/>
    <row r="21716" s="11" customFormat="1"/>
    <row r="21717" s="11" customFormat="1"/>
    <row r="21718" s="11" customFormat="1"/>
    <row r="21719" s="11" customFormat="1"/>
    <row r="21720" s="11" customFormat="1"/>
    <row r="21721" s="11" customFormat="1"/>
    <row r="21722" s="11" customFormat="1"/>
    <row r="21723" s="11" customFormat="1"/>
    <row r="21724" s="11" customFormat="1"/>
    <row r="21725" s="11" customFormat="1"/>
    <row r="21726" s="11" customFormat="1"/>
    <row r="21727" s="11" customFormat="1"/>
    <row r="21728" s="11" customFormat="1"/>
    <row r="21729" s="11" customFormat="1"/>
    <row r="21730" s="11" customFormat="1"/>
    <row r="21731" s="11" customFormat="1"/>
    <row r="21732" s="11" customFormat="1"/>
    <row r="21733" s="11" customFormat="1"/>
    <row r="21734" s="11" customFormat="1"/>
    <row r="21735" s="11" customFormat="1"/>
    <row r="21736" s="11" customFormat="1"/>
    <row r="21737" s="11" customFormat="1"/>
    <row r="21738" s="11" customFormat="1"/>
    <row r="21739" s="11" customFormat="1"/>
    <row r="21740" s="11" customFormat="1"/>
    <row r="21741" s="11" customFormat="1"/>
    <row r="21742" s="11" customFormat="1"/>
    <row r="21743" s="11" customFormat="1"/>
    <row r="21744" s="11" customFormat="1"/>
    <row r="21745" s="11" customFormat="1"/>
    <row r="21746" s="11" customFormat="1"/>
    <row r="21747" s="11" customFormat="1"/>
    <row r="21748" s="11" customFormat="1"/>
    <row r="21749" s="11" customFormat="1"/>
    <row r="21750" s="11" customFormat="1"/>
    <row r="21751" s="11" customFormat="1"/>
    <row r="21752" s="11" customFormat="1"/>
    <row r="21753" s="11" customFormat="1"/>
    <row r="21754" s="11" customFormat="1"/>
    <row r="21755" s="11" customFormat="1"/>
    <row r="21756" s="11" customFormat="1"/>
    <row r="21757" s="11" customFormat="1"/>
    <row r="21758" s="11" customFormat="1"/>
    <row r="21759" s="11" customFormat="1"/>
    <row r="21760" s="11" customFormat="1"/>
    <row r="21761" s="11" customFormat="1"/>
    <row r="21762" s="11" customFormat="1"/>
    <row r="21763" s="11" customFormat="1"/>
    <row r="21764" s="11" customFormat="1"/>
    <row r="21765" s="11" customFormat="1"/>
    <row r="21766" s="11" customFormat="1"/>
    <row r="21767" s="11" customFormat="1"/>
    <row r="21768" s="11" customFormat="1"/>
    <row r="21769" s="11" customFormat="1"/>
    <row r="21770" s="11" customFormat="1"/>
    <row r="21771" s="11" customFormat="1"/>
    <row r="21772" s="11" customFormat="1"/>
    <row r="21773" s="11" customFormat="1"/>
    <row r="21774" s="11" customFormat="1"/>
    <row r="21775" s="11" customFormat="1"/>
    <row r="21776" s="11" customFormat="1"/>
    <row r="21777" s="11" customFormat="1"/>
    <row r="21778" s="11" customFormat="1"/>
    <row r="21779" s="11" customFormat="1"/>
    <row r="21780" s="11" customFormat="1"/>
    <row r="21781" s="11" customFormat="1"/>
    <row r="21782" s="11" customFormat="1"/>
    <row r="21783" s="11" customFormat="1"/>
    <row r="21784" s="11" customFormat="1"/>
    <row r="21785" s="11" customFormat="1"/>
    <row r="21786" s="11" customFormat="1"/>
    <row r="21787" s="11" customFormat="1"/>
    <row r="21788" s="11" customFormat="1"/>
    <row r="21789" s="11" customFormat="1"/>
    <row r="21790" s="11" customFormat="1"/>
    <row r="21791" s="11" customFormat="1"/>
    <row r="21792" s="11" customFormat="1"/>
    <row r="21793" s="11" customFormat="1"/>
    <row r="21794" s="11" customFormat="1"/>
    <row r="21795" s="11" customFormat="1"/>
    <row r="21796" s="11" customFormat="1"/>
    <row r="21797" s="11" customFormat="1"/>
    <row r="21798" s="11" customFormat="1"/>
    <row r="21799" s="11" customFormat="1"/>
    <row r="21800" s="11" customFormat="1"/>
    <row r="21801" s="11" customFormat="1"/>
    <row r="21802" s="11" customFormat="1"/>
    <row r="21803" s="11" customFormat="1"/>
    <row r="21804" s="11" customFormat="1"/>
    <row r="21805" s="11" customFormat="1"/>
    <row r="21806" s="11" customFormat="1"/>
    <row r="21807" s="11" customFormat="1"/>
    <row r="21808" s="11" customFormat="1"/>
    <row r="21809" s="11" customFormat="1"/>
    <row r="21810" s="11" customFormat="1"/>
    <row r="21811" s="11" customFormat="1"/>
    <row r="21812" s="11" customFormat="1"/>
    <row r="21813" s="11" customFormat="1"/>
    <row r="21814" s="11" customFormat="1"/>
    <row r="21815" s="11" customFormat="1"/>
    <row r="21816" s="11" customFormat="1"/>
    <row r="21817" s="11" customFormat="1"/>
    <row r="21818" s="11" customFormat="1"/>
    <row r="21819" s="11" customFormat="1"/>
    <row r="21820" s="11" customFormat="1"/>
    <row r="21821" s="11" customFormat="1"/>
    <row r="21822" s="11" customFormat="1"/>
    <row r="21823" s="11" customFormat="1"/>
    <row r="21824" s="11" customFormat="1"/>
    <row r="21825" s="11" customFormat="1"/>
    <row r="21826" s="11" customFormat="1"/>
    <row r="21827" s="11" customFormat="1"/>
    <row r="21828" s="11" customFormat="1"/>
    <row r="21829" s="11" customFormat="1"/>
    <row r="21830" s="11" customFormat="1"/>
    <row r="21831" s="11" customFormat="1"/>
    <row r="21832" s="11" customFormat="1"/>
    <row r="21833" s="11" customFormat="1"/>
    <row r="21834" s="11" customFormat="1"/>
    <row r="21835" s="11" customFormat="1"/>
    <row r="21836" s="11" customFormat="1"/>
    <row r="21837" s="11" customFormat="1"/>
    <row r="21838" s="11" customFormat="1"/>
    <row r="21839" s="11" customFormat="1"/>
    <row r="21840" s="11" customFormat="1"/>
    <row r="21841" s="11" customFormat="1"/>
    <row r="21842" s="11" customFormat="1"/>
    <row r="21843" s="11" customFormat="1"/>
    <row r="21844" s="11" customFormat="1"/>
    <row r="21845" s="11" customFormat="1"/>
    <row r="21846" s="11" customFormat="1"/>
    <row r="21847" s="11" customFormat="1"/>
    <row r="21848" s="11" customFormat="1"/>
    <row r="21849" s="11" customFormat="1"/>
    <row r="21850" s="11" customFormat="1"/>
    <row r="21851" s="11" customFormat="1"/>
    <row r="21852" s="11" customFormat="1"/>
    <row r="21853" s="11" customFormat="1"/>
    <row r="21854" s="11" customFormat="1"/>
    <row r="21855" s="11" customFormat="1"/>
    <row r="21856" s="11" customFormat="1"/>
    <row r="21857" s="11" customFormat="1"/>
    <row r="21858" s="11" customFormat="1"/>
    <row r="21859" s="11" customFormat="1"/>
    <row r="21860" s="11" customFormat="1"/>
    <row r="21861" s="11" customFormat="1"/>
    <row r="21862" s="11" customFormat="1"/>
    <row r="21863" s="11" customFormat="1"/>
    <row r="21864" s="11" customFormat="1"/>
    <row r="21865" s="11" customFormat="1"/>
    <row r="21866" s="11" customFormat="1"/>
    <row r="21867" s="11" customFormat="1"/>
    <row r="21868" s="11" customFormat="1"/>
    <row r="21869" s="11" customFormat="1"/>
    <row r="21870" s="11" customFormat="1"/>
    <row r="21871" s="11" customFormat="1"/>
    <row r="21872" s="11" customFormat="1"/>
    <row r="21873" s="11" customFormat="1"/>
    <row r="21874" s="11" customFormat="1"/>
    <row r="21875" s="11" customFormat="1"/>
    <row r="21876" s="11" customFormat="1"/>
    <row r="21877" s="11" customFormat="1"/>
    <row r="21878" s="11" customFormat="1"/>
    <row r="21879" s="11" customFormat="1"/>
    <row r="21880" s="11" customFormat="1"/>
    <row r="21881" s="11" customFormat="1"/>
    <row r="21882" s="11" customFormat="1"/>
    <row r="21883" s="11" customFormat="1"/>
    <row r="21884" s="11" customFormat="1"/>
    <row r="21885" s="11" customFormat="1"/>
    <row r="21886" s="11" customFormat="1"/>
    <row r="21887" s="11" customFormat="1"/>
    <row r="21888" s="11" customFormat="1"/>
    <row r="21889" s="11" customFormat="1"/>
    <row r="21890" s="11" customFormat="1"/>
    <row r="21891" s="11" customFormat="1"/>
    <row r="21892" s="11" customFormat="1"/>
    <row r="21893" s="11" customFormat="1"/>
    <row r="21894" s="11" customFormat="1"/>
    <row r="21895" s="11" customFormat="1"/>
    <row r="21896" s="11" customFormat="1"/>
    <row r="21897" s="11" customFormat="1"/>
    <row r="21898" s="11" customFormat="1"/>
    <row r="21899" s="11" customFormat="1"/>
    <row r="21900" s="11" customFormat="1"/>
    <row r="21901" s="11" customFormat="1"/>
    <row r="21902" s="11" customFormat="1"/>
    <row r="21903" s="11" customFormat="1"/>
    <row r="21904" s="11" customFormat="1"/>
    <row r="21905" s="11" customFormat="1"/>
    <row r="21906" s="11" customFormat="1"/>
    <row r="21907" s="11" customFormat="1"/>
    <row r="21908" s="11" customFormat="1"/>
    <row r="21909" s="11" customFormat="1"/>
    <row r="21910" s="11" customFormat="1"/>
    <row r="21911" s="11" customFormat="1"/>
    <row r="21912" s="11" customFormat="1"/>
    <row r="21913" s="11" customFormat="1"/>
    <row r="21914" s="11" customFormat="1"/>
    <row r="21915" s="11" customFormat="1"/>
    <row r="21916" s="11" customFormat="1"/>
    <row r="21917" s="11" customFormat="1"/>
    <row r="21918" s="11" customFormat="1"/>
    <row r="21919" s="11" customFormat="1"/>
    <row r="21920" s="11" customFormat="1"/>
    <row r="21921" s="11" customFormat="1"/>
    <row r="21922" s="11" customFormat="1"/>
    <row r="21923" s="11" customFormat="1"/>
    <row r="21924" s="11" customFormat="1"/>
    <row r="21925" s="11" customFormat="1"/>
    <row r="21926" s="11" customFormat="1"/>
    <row r="21927" s="11" customFormat="1"/>
    <row r="21928" s="11" customFormat="1"/>
    <row r="21929" s="11" customFormat="1"/>
    <row r="21930" s="11" customFormat="1"/>
    <row r="21931" s="11" customFormat="1"/>
    <row r="21932" s="11" customFormat="1"/>
    <row r="21933" s="11" customFormat="1"/>
    <row r="21934" s="11" customFormat="1"/>
    <row r="21935" s="11" customFormat="1"/>
    <row r="21936" s="11" customFormat="1"/>
    <row r="21937" s="11" customFormat="1"/>
    <row r="21938" s="11" customFormat="1"/>
    <row r="21939" s="11" customFormat="1"/>
    <row r="21940" s="11" customFormat="1"/>
    <row r="21941" s="11" customFormat="1"/>
    <row r="21942" s="11" customFormat="1"/>
    <row r="21943" s="11" customFormat="1"/>
    <row r="21944" s="11" customFormat="1"/>
    <row r="21945" s="11" customFormat="1"/>
    <row r="21946" s="11" customFormat="1"/>
    <row r="21947" s="11" customFormat="1"/>
    <row r="21948" s="11" customFormat="1"/>
    <row r="21949" s="11" customFormat="1"/>
    <row r="21950" s="11" customFormat="1"/>
    <row r="21951" s="11" customFormat="1"/>
    <row r="21952" s="11" customFormat="1"/>
    <row r="21953" s="11" customFormat="1"/>
    <row r="21954" s="11" customFormat="1"/>
    <row r="21955" s="11" customFormat="1"/>
    <row r="21956" s="11" customFormat="1"/>
    <row r="21957" s="11" customFormat="1"/>
    <row r="21958" s="11" customFormat="1"/>
    <row r="21959" s="11" customFormat="1"/>
    <row r="21960" s="11" customFormat="1"/>
    <row r="21961" s="11" customFormat="1"/>
    <row r="21962" s="11" customFormat="1"/>
    <row r="21963" s="11" customFormat="1"/>
    <row r="21964" s="11" customFormat="1"/>
    <row r="21965" s="11" customFormat="1"/>
    <row r="21966" s="11" customFormat="1"/>
    <row r="21967" s="11" customFormat="1"/>
    <row r="21968" s="11" customFormat="1"/>
    <row r="21969" s="11" customFormat="1"/>
    <row r="21970" s="11" customFormat="1"/>
    <row r="21971" s="11" customFormat="1"/>
    <row r="21972" s="11" customFormat="1"/>
    <row r="21973" s="11" customFormat="1"/>
    <row r="21974" s="11" customFormat="1"/>
    <row r="21975" s="11" customFormat="1"/>
    <row r="21976" s="11" customFormat="1"/>
    <row r="21977" s="11" customFormat="1"/>
    <row r="21978" s="11" customFormat="1"/>
    <row r="21979" s="11" customFormat="1"/>
    <row r="21980" s="11" customFormat="1"/>
    <row r="21981" s="11" customFormat="1"/>
    <row r="21982" s="11" customFormat="1"/>
    <row r="21983" s="11" customFormat="1"/>
    <row r="21984" s="11" customFormat="1"/>
    <row r="21985" s="11" customFormat="1"/>
    <row r="21986" s="11" customFormat="1"/>
    <row r="21987" s="11" customFormat="1"/>
    <row r="21988" s="11" customFormat="1"/>
    <row r="21989" s="11" customFormat="1"/>
    <row r="21990" s="11" customFormat="1"/>
    <row r="21991" s="11" customFormat="1"/>
    <row r="21992" s="11" customFormat="1"/>
    <row r="21993" s="11" customFormat="1"/>
    <row r="21994" s="11" customFormat="1"/>
    <row r="21995" s="11" customFormat="1"/>
    <row r="21996" s="11" customFormat="1"/>
    <row r="21997" s="11" customFormat="1"/>
    <row r="21998" s="11" customFormat="1"/>
    <row r="21999" s="11" customFormat="1"/>
    <row r="22000" s="11" customFormat="1"/>
    <row r="22001" s="11" customFormat="1"/>
    <row r="22002" s="11" customFormat="1"/>
    <row r="22003" s="11" customFormat="1"/>
    <row r="22004" s="11" customFormat="1"/>
    <row r="22005" s="11" customFormat="1"/>
    <row r="22006" s="11" customFormat="1"/>
    <row r="22007" s="11" customFormat="1"/>
    <row r="22008" s="11" customFormat="1"/>
    <row r="22009" s="11" customFormat="1"/>
    <row r="22010" s="11" customFormat="1"/>
    <row r="22011" s="11" customFormat="1"/>
    <row r="22012" s="11" customFormat="1"/>
    <row r="22013" s="11" customFormat="1"/>
    <row r="22014" s="11" customFormat="1"/>
    <row r="22015" s="11" customFormat="1"/>
    <row r="22016" s="11" customFormat="1"/>
    <row r="22017" s="11" customFormat="1"/>
    <row r="22018" s="11" customFormat="1"/>
    <row r="22019" s="11" customFormat="1"/>
    <row r="22020" s="11" customFormat="1"/>
    <row r="22021" s="11" customFormat="1"/>
    <row r="22022" s="11" customFormat="1"/>
    <row r="22023" s="11" customFormat="1"/>
    <row r="22024" s="11" customFormat="1"/>
    <row r="22025" s="11" customFormat="1"/>
    <row r="22026" s="11" customFormat="1"/>
    <row r="22027" s="11" customFormat="1"/>
    <row r="22028" s="11" customFormat="1"/>
    <row r="22029" s="11" customFormat="1"/>
    <row r="22030" s="11" customFormat="1"/>
    <row r="22031" s="11" customFormat="1"/>
    <row r="22032" s="11" customFormat="1"/>
    <row r="22033" s="11" customFormat="1"/>
    <row r="22034" s="11" customFormat="1"/>
    <row r="22035" s="11" customFormat="1"/>
    <row r="22036" s="11" customFormat="1"/>
    <row r="22037" s="11" customFormat="1"/>
    <row r="22038" s="11" customFormat="1"/>
    <row r="22039" s="11" customFormat="1"/>
    <row r="22040" s="11" customFormat="1"/>
    <row r="22041" s="11" customFormat="1"/>
    <row r="22042" s="11" customFormat="1"/>
    <row r="22043" s="11" customFormat="1"/>
    <row r="22044" s="11" customFormat="1"/>
    <row r="22045" s="11" customFormat="1"/>
    <row r="22046" s="11" customFormat="1"/>
    <row r="22047" s="11" customFormat="1"/>
    <row r="22048" s="11" customFormat="1"/>
    <row r="22049" s="11" customFormat="1"/>
    <row r="22050" s="11" customFormat="1"/>
    <row r="22051" s="11" customFormat="1"/>
    <row r="22052" s="11" customFormat="1"/>
    <row r="22053" s="11" customFormat="1"/>
    <row r="22054" s="11" customFormat="1"/>
    <row r="22055" s="11" customFormat="1"/>
    <row r="22056" s="11" customFormat="1"/>
    <row r="22057" s="11" customFormat="1"/>
    <row r="22058" s="11" customFormat="1"/>
    <row r="22059" s="11" customFormat="1"/>
    <row r="22060" s="11" customFormat="1"/>
    <row r="22061" s="11" customFormat="1"/>
    <row r="22062" s="11" customFormat="1"/>
    <row r="22063" s="11" customFormat="1"/>
    <row r="22064" s="11" customFormat="1"/>
    <row r="22065" s="11" customFormat="1"/>
    <row r="22066" s="11" customFormat="1"/>
    <row r="22067" s="11" customFormat="1"/>
    <row r="22068" s="11" customFormat="1"/>
    <row r="22069" s="11" customFormat="1"/>
    <row r="22070" s="11" customFormat="1"/>
    <row r="22071" s="11" customFormat="1"/>
    <row r="22072" s="11" customFormat="1"/>
    <row r="22073" s="11" customFormat="1"/>
    <row r="22074" s="11" customFormat="1"/>
    <row r="22075" s="11" customFormat="1"/>
    <row r="22076" s="11" customFormat="1"/>
    <row r="22077" s="11" customFormat="1"/>
    <row r="22078" s="11" customFormat="1"/>
    <row r="22079" s="11" customFormat="1"/>
    <row r="22080" s="11" customFormat="1"/>
    <row r="22081" s="11" customFormat="1"/>
    <row r="22082" s="11" customFormat="1"/>
    <row r="22083" s="11" customFormat="1"/>
    <row r="22084" s="11" customFormat="1"/>
    <row r="22085" s="11" customFormat="1"/>
    <row r="22086" s="11" customFormat="1"/>
    <row r="22087" s="11" customFormat="1"/>
    <row r="22088" s="11" customFormat="1"/>
    <row r="22089" s="11" customFormat="1"/>
    <row r="22090" s="11" customFormat="1"/>
    <row r="22091" s="11" customFormat="1"/>
    <row r="22092" s="11" customFormat="1"/>
    <row r="22093" s="11" customFormat="1"/>
    <row r="22094" s="11" customFormat="1"/>
    <row r="22095" s="11" customFormat="1"/>
    <row r="22096" s="11" customFormat="1"/>
    <row r="22097" s="11" customFormat="1"/>
    <row r="22098" s="11" customFormat="1"/>
    <row r="22099" s="11" customFormat="1"/>
    <row r="22100" s="11" customFormat="1"/>
    <row r="22101" s="11" customFormat="1"/>
    <row r="22102" s="11" customFormat="1"/>
    <row r="22103" s="11" customFormat="1"/>
    <row r="22104" s="11" customFormat="1"/>
    <row r="22105" s="11" customFormat="1"/>
    <row r="22106" s="11" customFormat="1"/>
    <row r="22107" s="11" customFormat="1"/>
    <row r="22108" s="11" customFormat="1"/>
    <row r="22109" s="11" customFormat="1"/>
    <row r="22110" s="11" customFormat="1"/>
    <row r="22111" s="11" customFormat="1"/>
    <row r="22112" s="11" customFormat="1"/>
    <row r="22113" s="11" customFormat="1"/>
    <row r="22114" s="11" customFormat="1"/>
    <row r="22115" s="11" customFormat="1"/>
    <row r="22116" s="11" customFormat="1"/>
    <row r="22117" s="11" customFormat="1"/>
    <row r="22118" s="11" customFormat="1"/>
    <row r="22119" s="11" customFormat="1"/>
    <row r="22120" s="11" customFormat="1"/>
    <row r="22121" s="11" customFormat="1"/>
    <row r="22122" s="11" customFormat="1"/>
    <row r="22123" s="11" customFormat="1"/>
    <row r="22124" s="11" customFormat="1"/>
    <row r="22125" s="11" customFormat="1"/>
    <row r="22126" s="11" customFormat="1"/>
    <row r="22127" s="11" customFormat="1"/>
    <row r="22128" s="11" customFormat="1"/>
    <row r="22129" s="11" customFormat="1"/>
    <row r="22130" s="11" customFormat="1"/>
    <row r="22131" s="11" customFormat="1"/>
    <row r="22132" s="11" customFormat="1"/>
    <row r="22133" s="11" customFormat="1"/>
    <row r="22134" s="11" customFormat="1"/>
    <row r="22135" s="11" customFormat="1"/>
    <row r="22136" s="11" customFormat="1"/>
    <row r="22137" s="11" customFormat="1"/>
    <row r="22138" s="11" customFormat="1"/>
    <row r="22139" s="11" customFormat="1"/>
    <row r="22140" s="11" customFormat="1"/>
    <row r="22141" s="11" customFormat="1"/>
    <row r="22142" s="11" customFormat="1"/>
    <row r="22143" s="11" customFormat="1"/>
    <row r="22144" s="11" customFormat="1"/>
    <row r="22145" s="11" customFormat="1"/>
    <row r="22146" s="11" customFormat="1"/>
    <row r="22147" s="11" customFormat="1"/>
    <row r="22148" s="11" customFormat="1"/>
    <row r="22149" s="11" customFormat="1"/>
    <row r="22150" s="11" customFormat="1"/>
    <row r="22151" s="11" customFormat="1"/>
    <row r="22152" s="11" customFormat="1"/>
    <row r="22153" s="11" customFormat="1"/>
    <row r="22154" s="11" customFormat="1"/>
    <row r="22155" s="11" customFormat="1"/>
    <row r="22156" s="11" customFormat="1"/>
    <row r="22157" s="11" customFormat="1"/>
    <row r="22158" s="11" customFormat="1"/>
    <row r="22159" s="11" customFormat="1"/>
    <row r="22160" s="11" customFormat="1"/>
    <row r="22161" s="11" customFormat="1"/>
    <row r="22162" s="11" customFormat="1"/>
    <row r="22163" s="11" customFormat="1"/>
    <row r="22164" s="11" customFormat="1"/>
    <row r="22165" s="11" customFormat="1"/>
    <row r="22166" s="11" customFormat="1"/>
    <row r="22167" s="11" customFormat="1"/>
    <row r="22168" s="11" customFormat="1"/>
    <row r="22169" s="11" customFormat="1"/>
    <row r="22170" s="11" customFormat="1"/>
    <row r="22171" s="11" customFormat="1"/>
    <row r="22172" s="11" customFormat="1"/>
    <row r="22173" s="11" customFormat="1"/>
    <row r="22174" s="11" customFormat="1"/>
    <row r="22175" s="11" customFormat="1"/>
    <row r="22176" s="11" customFormat="1"/>
    <row r="22177" s="11" customFormat="1"/>
    <row r="22178" s="11" customFormat="1"/>
    <row r="22179" s="11" customFormat="1"/>
    <row r="22180" s="11" customFormat="1"/>
    <row r="22181" s="11" customFormat="1"/>
    <row r="22182" s="11" customFormat="1"/>
    <row r="22183" s="11" customFormat="1"/>
    <row r="22184" s="11" customFormat="1"/>
    <row r="22185" s="11" customFormat="1"/>
    <row r="22186" s="11" customFormat="1"/>
    <row r="22187" s="11" customFormat="1"/>
    <row r="22188" s="11" customFormat="1"/>
    <row r="22189" s="11" customFormat="1"/>
    <row r="22190" s="11" customFormat="1"/>
    <row r="22191" s="11" customFormat="1"/>
    <row r="22192" s="11" customFormat="1"/>
    <row r="22193" s="11" customFormat="1"/>
    <row r="22194" s="11" customFormat="1"/>
    <row r="22195" s="11" customFormat="1"/>
    <row r="22196" s="11" customFormat="1"/>
    <row r="22197" s="11" customFormat="1"/>
    <row r="22198" s="11" customFormat="1"/>
    <row r="22199" s="11" customFormat="1"/>
    <row r="22200" s="11" customFormat="1"/>
    <row r="22201" s="11" customFormat="1"/>
    <row r="22202" s="11" customFormat="1"/>
    <row r="22203" s="11" customFormat="1"/>
    <row r="22204" s="11" customFormat="1"/>
    <row r="22205" s="11" customFormat="1"/>
    <row r="22206" s="11" customFormat="1"/>
    <row r="22207" s="11" customFormat="1"/>
    <row r="22208" s="11" customFormat="1"/>
    <row r="22209" s="11" customFormat="1"/>
    <row r="22210" s="11" customFormat="1"/>
    <row r="22211" s="11" customFormat="1"/>
    <row r="22212" s="11" customFormat="1"/>
    <row r="22213" s="11" customFormat="1"/>
    <row r="22214" s="11" customFormat="1"/>
    <row r="22215" s="11" customFormat="1"/>
    <row r="22216" s="11" customFormat="1"/>
    <row r="22217" s="11" customFormat="1"/>
    <row r="22218" s="11" customFormat="1"/>
    <row r="22219" s="11" customFormat="1"/>
    <row r="22220" s="11" customFormat="1"/>
    <row r="22221" s="11" customFormat="1"/>
    <row r="22222" s="11" customFormat="1"/>
    <row r="22223" s="11" customFormat="1"/>
    <row r="22224" s="11" customFormat="1"/>
    <row r="22225" s="11" customFormat="1"/>
    <row r="22226" s="11" customFormat="1"/>
    <row r="22227" s="11" customFormat="1"/>
    <row r="22228" s="11" customFormat="1"/>
    <row r="22229" s="11" customFormat="1"/>
    <row r="22230" s="11" customFormat="1"/>
    <row r="22231" s="11" customFormat="1"/>
    <row r="22232" s="11" customFormat="1"/>
    <row r="22233" s="11" customFormat="1"/>
    <row r="22234" s="11" customFormat="1"/>
    <row r="22235" s="11" customFormat="1"/>
    <row r="22236" s="11" customFormat="1"/>
    <row r="22237" s="11" customFormat="1"/>
    <row r="22238" s="11" customFormat="1"/>
    <row r="22239" s="11" customFormat="1"/>
    <row r="22240" s="11" customFormat="1"/>
    <row r="22241" s="11" customFormat="1"/>
    <row r="22242" s="11" customFormat="1"/>
    <row r="22243" s="11" customFormat="1"/>
    <row r="22244" s="11" customFormat="1"/>
    <row r="22245" s="11" customFormat="1"/>
    <row r="22246" s="11" customFormat="1"/>
    <row r="22247" s="11" customFormat="1"/>
    <row r="22248" s="11" customFormat="1"/>
    <row r="22249" s="11" customFormat="1"/>
    <row r="22250" s="11" customFormat="1"/>
    <row r="22251" s="11" customFormat="1"/>
    <row r="22252" s="11" customFormat="1"/>
    <row r="22253" s="11" customFormat="1"/>
    <row r="22254" s="11" customFormat="1"/>
    <row r="22255" s="11" customFormat="1"/>
    <row r="22256" s="11" customFormat="1"/>
    <row r="22257" s="11" customFormat="1"/>
    <row r="22258" s="11" customFormat="1"/>
    <row r="22259" s="11" customFormat="1"/>
    <row r="22260" s="11" customFormat="1"/>
    <row r="22261" s="11" customFormat="1"/>
    <row r="22262" s="11" customFormat="1"/>
    <row r="22263" s="11" customFormat="1"/>
    <row r="22264" s="11" customFormat="1"/>
    <row r="22265" s="11" customFormat="1"/>
    <row r="22266" s="11" customFormat="1"/>
    <row r="22267" s="11" customFormat="1"/>
    <row r="22268" s="11" customFormat="1"/>
    <row r="22269" s="11" customFormat="1"/>
    <row r="22270" s="11" customFormat="1"/>
    <row r="22271" s="11" customFormat="1"/>
    <row r="22272" s="11" customFormat="1"/>
    <row r="22273" s="11" customFormat="1"/>
    <row r="22274" s="11" customFormat="1"/>
    <row r="22275" s="11" customFormat="1"/>
    <row r="22276" s="11" customFormat="1"/>
    <row r="22277" s="11" customFormat="1"/>
    <row r="22278" s="11" customFormat="1"/>
    <row r="22279" s="11" customFormat="1"/>
    <row r="22280" s="11" customFormat="1"/>
    <row r="22281" s="11" customFormat="1"/>
    <row r="22282" s="11" customFormat="1"/>
    <row r="22283" s="11" customFormat="1"/>
    <row r="22284" s="11" customFormat="1"/>
    <row r="22285" s="11" customFormat="1"/>
    <row r="22286" s="11" customFormat="1"/>
    <row r="22287" s="11" customFormat="1"/>
    <row r="22288" s="11" customFormat="1"/>
    <row r="22289" s="11" customFormat="1"/>
    <row r="22290" s="11" customFormat="1"/>
    <row r="22291" s="11" customFormat="1"/>
    <row r="22292" s="11" customFormat="1"/>
    <row r="22293" s="11" customFormat="1"/>
    <row r="22294" s="11" customFormat="1"/>
    <row r="22295" s="11" customFormat="1"/>
    <row r="22296" s="11" customFormat="1"/>
    <row r="22297" s="11" customFormat="1"/>
    <row r="22298" s="11" customFormat="1"/>
    <row r="22299" s="11" customFormat="1"/>
    <row r="22300" s="11" customFormat="1"/>
    <row r="22301" s="11" customFormat="1"/>
    <row r="22302" s="11" customFormat="1"/>
    <row r="22303" s="11" customFormat="1"/>
    <row r="22304" s="11" customFormat="1"/>
    <row r="22305" s="11" customFormat="1"/>
    <row r="22306" s="11" customFormat="1"/>
    <row r="22307" s="11" customFormat="1"/>
    <row r="22308" s="11" customFormat="1"/>
    <row r="22309" s="11" customFormat="1"/>
    <row r="22310" s="11" customFormat="1"/>
    <row r="22311" s="11" customFormat="1"/>
    <row r="22312" s="11" customFormat="1"/>
    <row r="22313" s="11" customFormat="1"/>
    <row r="22314" s="11" customFormat="1"/>
    <row r="22315" s="11" customFormat="1"/>
    <row r="22316" s="11" customFormat="1"/>
    <row r="22317" s="11" customFormat="1"/>
    <row r="22318" s="11" customFormat="1"/>
    <row r="22319" s="11" customFormat="1"/>
    <row r="22320" s="11" customFormat="1"/>
    <row r="22321" s="11" customFormat="1"/>
    <row r="22322" s="11" customFormat="1"/>
    <row r="22323" s="11" customFormat="1"/>
    <row r="22324" s="11" customFormat="1"/>
    <row r="22325" s="11" customFormat="1"/>
    <row r="22326" s="11" customFormat="1"/>
    <row r="22327" s="11" customFormat="1"/>
    <row r="22328" s="11" customFormat="1"/>
    <row r="22329" s="11" customFormat="1"/>
    <row r="22330" s="11" customFormat="1"/>
    <row r="22331" s="11" customFormat="1"/>
    <row r="22332" s="11" customFormat="1"/>
    <row r="22333" s="11" customFormat="1"/>
    <row r="22334" s="11" customFormat="1"/>
    <row r="22335" s="11" customFormat="1"/>
    <row r="22336" s="11" customFormat="1"/>
    <row r="22337" s="11" customFormat="1"/>
    <row r="22338" s="11" customFormat="1"/>
    <row r="22339" s="11" customFormat="1"/>
    <row r="22340" s="11" customFormat="1"/>
    <row r="22341" s="11" customFormat="1"/>
    <row r="22342" s="11" customFormat="1"/>
    <row r="22343" s="11" customFormat="1"/>
    <row r="22344" s="11" customFormat="1"/>
    <row r="22345" s="11" customFormat="1"/>
    <row r="22346" s="11" customFormat="1"/>
    <row r="22347" s="11" customFormat="1"/>
    <row r="22348" s="11" customFormat="1"/>
    <row r="22349" s="11" customFormat="1"/>
    <row r="22350" s="11" customFormat="1"/>
    <row r="22351" s="11" customFormat="1"/>
    <row r="22352" s="11" customFormat="1"/>
    <row r="22353" s="11" customFormat="1"/>
    <row r="22354" s="11" customFormat="1"/>
    <row r="22355" s="11" customFormat="1"/>
    <row r="22356" s="11" customFormat="1"/>
    <row r="22357" s="11" customFormat="1"/>
    <row r="22358" s="11" customFormat="1"/>
    <row r="22359" s="11" customFormat="1"/>
    <row r="22360" s="11" customFormat="1"/>
    <row r="22361" s="11" customFormat="1"/>
    <row r="22362" s="11" customFormat="1"/>
    <row r="22363" s="11" customFormat="1"/>
    <row r="22364" s="11" customFormat="1"/>
    <row r="22365" s="11" customFormat="1"/>
    <row r="22366" s="11" customFormat="1"/>
    <row r="22367" s="11" customFormat="1"/>
    <row r="22368" s="11" customFormat="1"/>
    <row r="22369" s="11" customFormat="1"/>
    <row r="22370" s="11" customFormat="1"/>
    <row r="22371" s="11" customFormat="1"/>
    <row r="22372" s="11" customFormat="1"/>
    <row r="22373" s="11" customFormat="1"/>
    <row r="22374" s="11" customFormat="1"/>
    <row r="22375" s="11" customFormat="1"/>
    <row r="22376" s="11" customFormat="1"/>
    <row r="22377" s="11" customFormat="1"/>
    <row r="22378" s="11" customFormat="1"/>
    <row r="22379" s="11" customFormat="1"/>
    <row r="22380" s="11" customFormat="1"/>
    <row r="22381" s="11" customFormat="1"/>
    <row r="22382" s="11" customFormat="1"/>
    <row r="22383" s="11" customFormat="1"/>
    <row r="22384" s="11" customFormat="1"/>
    <row r="22385" s="11" customFormat="1"/>
    <row r="22386" s="11" customFormat="1"/>
    <row r="22387" s="11" customFormat="1"/>
    <row r="22388" s="11" customFormat="1"/>
    <row r="22389" s="11" customFormat="1"/>
    <row r="22390" s="11" customFormat="1"/>
    <row r="22391" s="11" customFormat="1"/>
    <row r="22392" s="11" customFormat="1"/>
    <row r="22393" s="11" customFormat="1"/>
    <row r="22394" s="11" customFormat="1"/>
    <row r="22395" s="11" customFormat="1"/>
    <row r="22396" s="11" customFormat="1"/>
    <row r="22397" s="11" customFormat="1"/>
    <row r="22398" s="11" customFormat="1"/>
    <row r="22399" s="11" customFormat="1"/>
    <row r="22400" s="11" customFormat="1"/>
    <row r="22401" s="11" customFormat="1"/>
    <row r="22402" s="11" customFormat="1"/>
    <row r="22403" s="11" customFormat="1"/>
    <row r="22404" s="11" customFormat="1"/>
    <row r="22405" s="11" customFormat="1"/>
    <row r="22406" s="11" customFormat="1"/>
    <row r="22407" s="11" customFormat="1"/>
    <row r="22408" s="11" customFormat="1"/>
    <row r="22409" s="11" customFormat="1"/>
    <row r="22410" s="11" customFormat="1"/>
    <row r="22411" s="11" customFormat="1"/>
    <row r="22412" s="11" customFormat="1"/>
    <row r="22413" s="11" customFormat="1"/>
    <row r="22414" s="11" customFormat="1"/>
    <row r="22415" s="11" customFormat="1"/>
    <row r="22416" s="11" customFormat="1"/>
    <row r="22417" s="11" customFormat="1"/>
    <row r="22418" s="11" customFormat="1"/>
    <row r="22419" s="11" customFormat="1"/>
    <row r="22420" s="11" customFormat="1"/>
    <row r="22421" s="11" customFormat="1"/>
    <row r="22422" s="11" customFormat="1"/>
    <row r="22423" s="11" customFormat="1"/>
    <row r="22424" s="11" customFormat="1"/>
    <row r="22425" s="11" customFormat="1"/>
    <row r="22426" s="11" customFormat="1"/>
    <row r="22427" s="11" customFormat="1"/>
    <row r="22428" s="11" customFormat="1"/>
    <row r="22429" s="11" customFormat="1"/>
    <row r="22430" s="11" customFormat="1"/>
    <row r="22431" s="11" customFormat="1"/>
    <row r="22432" s="11" customFormat="1"/>
    <row r="22433" s="11" customFormat="1"/>
    <row r="22434" s="11" customFormat="1"/>
    <row r="22435" s="11" customFormat="1"/>
    <row r="22436" s="11" customFormat="1"/>
    <row r="22437" s="11" customFormat="1"/>
    <row r="22438" s="11" customFormat="1"/>
    <row r="22439" s="11" customFormat="1"/>
    <row r="22440" s="11" customFormat="1"/>
    <row r="22441" s="11" customFormat="1"/>
    <row r="22442" s="11" customFormat="1"/>
    <row r="22443" s="11" customFormat="1"/>
    <row r="22444" s="11" customFormat="1"/>
    <row r="22445" s="11" customFormat="1"/>
    <row r="22446" s="11" customFormat="1"/>
    <row r="22447" s="11" customFormat="1"/>
    <row r="22448" s="11" customFormat="1"/>
    <row r="22449" s="11" customFormat="1"/>
    <row r="22450" s="11" customFormat="1"/>
    <row r="22451" s="11" customFormat="1"/>
    <row r="22452" s="11" customFormat="1"/>
    <row r="22453" s="11" customFormat="1"/>
    <row r="22454" s="11" customFormat="1"/>
    <row r="22455" s="11" customFormat="1"/>
    <row r="22456" s="11" customFormat="1"/>
    <row r="22457" s="11" customFormat="1"/>
    <row r="22458" s="11" customFormat="1"/>
    <row r="22459" s="11" customFormat="1"/>
    <row r="22460" s="11" customFormat="1"/>
    <row r="22461" s="11" customFormat="1"/>
    <row r="22462" s="11" customFormat="1"/>
    <row r="22463" s="11" customFormat="1"/>
    <row r="22464" s="11" customFormat="1"/>
    <row r="22465" s="11" customFormat="1"/>
    <row r="22466" s="11" customFormat="1"/>
    <row r="22467" s="11" customFormat="1"/>
    <row r="22468" s="11" customFormat="1"/>
    <row r="22469" s="11" customFormat="1"/>
    <row r="22470" s="11" customFormat="1"/>
    <row r="22471" s="11" customFormat="1"/>
    <row r="22472" s="11" customFormat="1"/>
    <row r="22473" s="11" customFormat="1"/>
    <row r="22474" s="11" customFormat="1"/>
    <row r="22475" s="11" customFormat="1"/>
    <row r="22476" s="11" customFormat="1"/>
    <row r="22477" s="11" customFormat="1"/>
    <row r="22478" s="11" customFormat="1"/>
    <row r="22479" s="11" customFormat="1"/>
    <row r="22480" s="11" customFormat="1"/>
    <row r="22481" s="11" customFormat="1"/>
    <row r="22482" s="11" customFormat="1"/>
    <row r="22483" s="11" customFormat="1"/>
    <row r="22484" s="11" customFormat="1"/>
    <row r="22485" s="11" customFormat="1"/>
    <row r="22486" s="11" customFormat="1"/>
    <row r="22487" s="11" customFormat="1"/>
    <row r="22488" s="11" customFormat="1"/>
    <row r="22489" s="11" customFormat="1"/>
    <row r="22490" s="11" customFormat="1"/>
    <row r="22491" s="11" customFormat="1"/>
    <row r="22492" s="11" customFormat="1"/>
    <row r="22493" s="11" customFormat="1"/>
    <row r="22494" s="11" customFormat="1"/>
    <row r="22495" s="11" customFormat="1"/>
    <row r="22496" s="11" customFormat="1"/>
    <row r="22497" s="11" customFormat="1"/>
    <row r="22498" s="11" customFormat="1"/>
    <row r="22499" s="11" customFormat="1"/>
    <row r="22500" s="11" customFormat="1"/>
    <row r="22501" s="11" customFormat="1"/>
    <row r="22502" s="11" customFormat="1"/>
    <row r="22503" s="11" customFormat="1"/>
    <row r="22504" s="11" customFormat="1"/>
    <row r="22505" s="11" customFormat="1"/>
    <row r="22506" s="11" customFormat="1"/>
    <row r="22507" s="11" customFormat="1"/>
    <row r="22508" s="11" customFormat="1"/>
    <row r="22509" s="11" customFormat="1"/>
    <row r="22510" s="11" customFormat="1"/>
    <row r="22511" s="11" customFormat="1"/>
    <row r="22512" s="11" customFormat="1"/>
    <row r="22513" s="11" customFormat="1"/>
    <row r="22514" s="11" customFormat="1"/>
    <row r="22515" s="11" customFormat="1"/>
    <row r="22516" s="11" customFormat="1"/>
    <row r="22517" s="11" customFormat="1"/>
    <row r="22518" s="11" customFormat="1"/>
    <row r="22519" s="11" customFormat="1"/>
    <row r="22520" s="11" customFormat="1"/>
    <row r="22521" s="11" customFormat="1"/>
    <row r="22522" s="11" customFormat="1"/>
    <row r="22523" s="11" customFormat="1"/>
    <row r="22524" s="11" customFormat="1"/>
    <row r="22525" s="11" customFormat="1"/>
    <row r="22526" s="11" customFormat="1"/>
    <row r="22527" s="11" customFormat="1"/>
    <row r="22528" s="11" customFormat="1"/>
    <row r="22529" s="11" customFormat="1"/>
    <row r="22530" s="11" customFormat="1"/>
    <row r="22531" s="11" customFormat="1"/>
    <row r="22532" s="11" customFormat="1"/>
    <row r="22533" s="11" customFormat="1"/>
    <row r="22534" s="11" customFormat="1"/>
    <row r="22535" s="11" customFormat="1"/>
    <row r="22536" s="11" customFormat="1"/>
    <row r="22537" s="11" customFormat="1"/>
    <row r="22538" s="11" customFormat="1"/>
    <row r="22539" s="11" customFormat="1"/>
    <row r="22540" s="11" customFormat="1"/>
    <row r="22541" s="11" customFormat="1"/>
    <row r="22542" s="11" customFormat="1"/>
    <row r="22543" s="11" customFormat="1"/>
    <row r="22544" s="11" customFormat="1"/>
    <row r="22545" s="11" customFormat="1"/>
    <row r="22546" s="11" customFormat="1"/>
    <row r="22547" s="11" customFormat="1"/>
    <row r="22548" s="11" customFormat="1"/>
    <row r="22549" s="11" customFormat="1"/>
    <row r="22550" s="11" customFormat="1"/>
    <row r="22551" s="11" customFormat="1"/>
    <row r="22552" s="11" customFormat="1"/>
    <row r="22553" s="11" customFormat="1"/>
    <row r="22554" s="11" customFormat="1"/>
    <row r="22555" s="11" customFormat="1"/>
    <row r="22556" s="11" customFormat="1"/>
    <row r="22557" s="11" customFormat="1"/>
    <row r="22558" s="11" customFormat="1"/>
    <row r="22559" s="11" customFormat="1"/>
    <row r="22560" s="11" customFormat="1"/>
    <row r="22561" s="11" customFormat="1"/>
    <row r="22562" s="11" customFormat="1"/>
    <row r="22563" s="11" customFormat="1"/>
    <row r="22564" s="11" customFormat="1"/>
    <row r="22565" s="11" customFormat="1"/>
    <row r="22566" s="11" customFormat="1"/>
    <row r="22567" s="11" customFormat="1"/>
    <row r="22568" s="11" customFormat="1"/>
    <row r="22569" s="11" customFormat="1"/>
    <row r="22570" s="11" customFormat="1"/>
    <row r="22571" s="11" customFormat="1"/>
    <row r="22572" s="11" customFormat="1"/>
    <row r="22573" s="11" customFormat="1"/>
    <row r="22574" s="11" customFormat="1"/>
    <row r="22575" s="11" customFormat="1"/>
    <row r="22576" s="11" customFormat="1"/>
    <row r="22577" s="11" customFormat="1"/>
    <row r="22578" s="11" customFormat="1"/>
    <row r="22579" s="11" customFormat="1"/>
    <row r="22580" s="11" customFormat="1"/>
    <row r="22581" s="11" customFormat="1"/>
    <row r="22582" s="11" customFormat="1"/>
    <row r="22583" s="11" customFormat="1"/>
    <row r="22584" s="11" customFormat="1"/>
    <row r="22585" s="11" customFormat="1"/>
    <row r="22586" s="11" customFormat="1"/>
    <row r="22587" s="11" customFormat="1"/>
    <row r="22588" s="11" customFormat="1"/>
    <row r="22589" s="11" customFormat="1"/>
    <row r="22590" s="11" customFormat="1"/>
    <row r="22591" s="11" customFormat="1"/>
    <row r="22592" s="11" customFormat="1"/>
    <row r="22593" s="11" customFormat="1"/>
    <row r="22594" s="11" customFormat="1"/>
    <row r="22595" s="11" customFormat="1"/>
    <row r="22596" s="11" customFormat="1"/>
    <row r="22597" s="11" customFormat="1"/>
    <row r="22598" s="11" customFormat="1"/>
    <row r="22599" s="11" customFormat="1"/>
    <row r="22600" s="11" customFormat="1"/>
    <row r="22601" s="11" customFormat="1"/>
    <row r="22602" s="11" customFormat="1"/>
    <row r="22603" s="11" customFormat="1"/>
    <row r="22604" s="11" customFormat="1"/>
    <row r="22605" s="11" customFormat="1"/>
    <row r="22606" s="11" customFormat="1"/>
    <row r="22607" s="11" customFormat="1"/>
    <row r="22608" s="11" customFormat="1"/>
    <row r="22609" s="11" customFormat="1"/>
    <row r="22610" s="11" customFormat="1"/>
    <row r="22611" s="11" customFormat="1"/>
    <row r="22612" s="11" customFormat="1"/>
    <row r="22613" s="11" customFormat="1"/>
    <row r="22614" s="11" customFormat="1"/>
    <row r="22615" s="11" customFormat="1"/>
    <row r="22616" s="11" customFormat="1"/>
    <row r="22617" s="11" customFormat="1"/>
    <row r="22618" s="11" customFormat="1"/>
    <row r="22619" s="11" customFormat="1"/>
    <row r="22620" s="11" customFormat="1"/>
    <row r="22621" s="11" customFormat="1"/>
    <row r="22622" s="11" customFormat="1"/>
    <row r="22623" s="11" customFormat="1"/>
    <row r="22624" s="11" customFormat="1"/>
    <row r="22625" s="11" customFormat="1"/>
    <row r="22626" s="11" customFormat="1"/>
    <row r="22627" s="11" customFormat="1"/>
    <row r="22628" s="11" customFormat="1"/>
    <row r="22629" s="11" customFormat="1"/>
    <row r="22630" s="11" customFormat="1"/>
    <row r="22631" s="11" customFormat="1"/>
    <row r="22632" s="11" customFormat="1"/>
    <row r="22633" s="11" customFormat="1"/>
    <row r="22634" s="11" customFormat="1"/>
    <row r="22635" s="11" customFormat="1"/>
    <row r="22636" s="11" customFormat="1"/>
    <row r="22637" s="11" customFormat="1"/>
    <row r="22638" s="11" customFormat="1"/>
    <row r="22639" s="11" customFormat="1"/>
    <row r="22640" s="11" customFormat="1"/>
    <row r="22641" s="11" customFormat="1"/>
    <row r="22642" s="11" customFormat="1"/>
    <row r="22643" s="11" customFormat="1"/>
    <row r="22644" s="11" customFormat="1"/>
    <row r="22645" s="11" customFormat="1"/>
    <row r="22646" s="11" customFormat="1"/>
    <row r="22647" s="11" customFormat="1"/>
    <row r="22648" s="11" customFormat="1"/>
    <row r="22649" s="11" customFormat="1"/>
    <row r="22650" s="11" customFormat="1"/>
    <row r="22651" s="11" customFormat="1"/>
    <row r="22652" s="11" customFormat="1"/>
    <row r="22653" s="11" customFormat="1"/>
    <row r="22654" s="11" customFormat="1"/>
    <row r="22655" s="11" customFormat="1"/>
    <row r="22656" s="11" customFormat="1"/>
    <row r="22657" s="11" customFormat="1"/>
    <row r="22658" s="11" customFormat="1"/>
    <row r="22659" s="11" customFormat="1"/>
    <row r="22660" s="11" customFormat="1"/>
    <row r="22661" s="11" customFormat="1"/>
    <row r="22662" s="11" customFormat="1"/>
    <row r="22663" s="11" customFormat="1"/>
    <row r="22664" s="11" customFormat="1"/>
    <row r="22665" s="11" customFormat="1"/>
    <row r="22666" s="11" customFormat="1"/>
    <row r="22667" s="11" customFormat="1"/>
    <row r="22668" s="11" customFormat="1"/>
    <row r="22669" s="11" customFormat="1"/>
    <row r="22670" s="11" customFormat="1"/>
    <row r="22671" s="11" customFormat="1"/>
    <row r="22672" s="11" customFormat="1"/>
    <row r="22673" s="11" customFormat="1"/>
    <row r="22674" s="11" customFormat="1"/>
    <row r="22675" s="11" customFormat="1"/>
    <row r="22676" s="11" customFormat="1"/>
    <row r="22677" s="11" customFormat="1"/>
    <row r="22678" s="11" customFormat="1"/>
    <row r="22679" s="11" customFormat="1"/>
    <row r="22680" s="11" customFormat="1"/>
    <row r="22681" s="11" customFormat="1"/>
    <row r="22682" s="11" customFormat="1"/>
    <row r="22683" s="11" customFormat="1"/>
    <row r="22684" s="11" customFormat="1"/>
    <row r="22685" s="11" customFormat="1"/>
    <row r="22686" s="11" customFormat="1"/>
    <row r="22687" s="11" customFormat="1"/>
    <row r="22688" s="11" customFormat="1"/>
    <row r="22689" s="11" customFormat="1"/>
    <row r="22690" s="11" customFormat="1"/>
    <row r="22691" s="11" customFormat="1"/>
    <row r="22692" s="11" customFormat="1"/>
    <row r="22693" s="11" customFormat="1"/>
    <row r="22694" s="11" customFormat="1"/>
    <row r="22695" s="11" customFormat="1"/>
    <row r="22696" s="11" customFormat="1"/>
    <row r="22697" s="11" customFormat="1"/>
    <row r="22698" s="11" customFormat="1"/>
    <row r="22699" s="11" customFormat="1"/>
    <row r="22700" s="11" customFormat="1"/>
    <row r="22701" s="11" customFormat="1"/>
    <row r="22702" s="11" customFormat="1"/>
    <row r="22703" s="11" customFormat="1"/>
    <row r="22704" s="11" customFormat="1"/>
    <row r="22705" s="11" customFormat="1"/>
    <row r="22706" s="11" customFormat="1"/>
    <row r="22707" s="11" customFormat="1"/>
    <row r="22708" s="11" customFormat="1"/>
    <row r="22709" s="11" customFormat="1"/>
    <row r="22710" s="11" customFormat="1"/>
    <row r="22711" s="11" customFormat="1"/>
    <row r="22712" s="11" customFormat="1"/>
    <row r="22713" s="11" customFormat="1"/>
    <row r="22714" s="11" customFormat="1"/>
    <row r="22715" s="11" customFormat="1"/>
    <row r="22716" s="11" customFormat="1"/>
    <row r="22717" s="11" customFormat="1"/>
    <row r="22718" s="11" customFormat="1"/>
    <row r="22719" s="11" customFormat="1"/>
    <row r="22720" s="11" customFormat="1"/>
    <row r="22721" s="11" customFormat="1"/>
    <row r="22722" s="11" customFormat="1"/>
    <row r="22723" s="11" customFormat="1"/>
    <row r="22724" s="11" customFormat="1"/>
    <row r="22725" s="11" customFormat="1"/>
    <row r="22726" s="11" customFormat="1"/>
    <row r="22727" s="11" customFormat="1"/>
    <row r="22728" s="11" customFormat="1"/>
    <row r="22729" s="11" customFormat="1"/>
    <row r="22730" s="11" customFormat="1"/>
    <row r="22731" s="11" customFormat="1"/>
    <row r="22732" s="11" customFormat="1"/>
    <row r="22733" s="11" customFormat="1"/>
    <row r="22734" s="11" customFormat="1"/>
    <row r="22735" s="11" customFormat="1"/>
    <row r="22736" s="11" customFormat="1"/>
    <row r="22737" s="11" customFormat="1"/>
    <row r="22738" s="11" customFormat="1"/>
    <row r="22739" s="11" customFormat="1"/>
    <row r="22740" s="11" customFormat="1"/>
    <row r="22741" s="11" customFormat="1"/>
    <row r="22742" s="11" customFormat="1"/>
    <row r="22743" s="11" customFormat="1"/>
    <row r="22744" s="11" customFormat="1"/>
    <row r="22745" s="11" customFormat="1"/>
    <row r="22746" s="11" customFormat="1"/>
    <row r="22747" s="11" customFormat="1"/>
    <row r="22748" s="11" customFormat="1"/>
    <row r="22749" s="11" customFormat="1"/>
    <row r="22750" s="11" customFormat="1"/>
    <row r="22751" s="11" customFormat="1"/>
    <row r="22752" s="11" customFormat="1"/>
    <row r="22753" s="11" customFormat="1"/>
    <row r="22754" s="11" customFormat="1"/>
    <row r="22755" s="11" customFormat="1"/>
    <row r="22756" s="11" customFormat="1"/>
    <row r="22757" s="11" customFormat="1"/>
    <row r="22758" s="11" customFormat="1"/>
    <row r="22759" s="11" customFormat="1"/>
    <row r="22760" s="11" customFormat="1"/>
    <row r="22761" s="11" customFormat="1"/>
    <row r="22762" s="11" customFormat="1"/>
    <row r="22763" s="11" customFormat="1"/>
    <row r="22764" s="11" customFormat="1"/>
    <row r="22765" s="11" customFormat="1"/>
    <row r="22766" s="11" customFormat="1"/>
    <row r="22767" s="11" customFormat="1"/>
    <row r="22768" s="11" customFormat="1"/>
    <row r="22769" s="11" customFormat="1"/>
    <row r="22770" s="11" customFormat="1"/>
    <row r="22771" s="11" customFormat="1"/>
    <row r="22772" s="11" customFormat="1"/>
    <row r="22773" s="11" customFormat="1"/>
    <row r="22774" s="11" customFormat="1"/>
    <row r="22775" s="11" customFormat="1"/>
    <row r="22776" s="11" customFormat="1"/>
    <row r="22777" s="11" customFormat="1"/>
    <row r="22778" s="11" customFormat="1"/>
    <row r="22779" s="11" customFormat="1"/>
    <row r="22780" s="11" customFormat="1"/>
    <row r="22781" s="11" customFormat="1"/>
    <row r="22782" s="11" customFormat="1"/>
    <row r="22783" s="11" customFormat="1"/>
    <row r="22784" s="11" customFormat="1"/>
    <row r="22785" s="11" customFormat="1"/>
    <row r="22786" s="11" customFormat="1"/>
    <row r="22787" s="11" customFormat="1"/>
    <row r="22788" s="11" customFormat="1"/>
    <row r="22789" s="11" customFormat="1"/>
    <row r="22790" s="11" customFormat="1"/>
    <row r="22791" s="11" customFormat="1"/>
    <row r="22792" s="11" customFormat="1"/>
    <row r="22793" s="11" customFormat="1"/>
    <row r="22794" s="11" customFormat="1"/>
    <row r="22795" s="11" customFormat="1"/>
    <row r="22796" s="11" customFormat="1"/>
    <row r="22797" s="11" customFormat="1"/>
    <row r="22798" s="11" customFormat="1"/>
    <row r="22799" s="11" customFormat="1"/>
    <row r="22800" s="11" customFormat="1"/>
    <row r="22801" s="11" customFormat="1"/>
    <row r="22802" s="11" customFormat="1"/>
    <row r="22803" s="11" customFormat="1"/>
    <row r="22804" s="11" customFormat="1"/>
    <row r="22805" s="11" customFormat="1"/>
    <row r="22806" s="11" customFormat="1"/>
    <row r="22807" s="11" customFormat="1"/>
    <row r="22808" s="11" customFormat="1"/>
    <row r="22809" s="11" customFormat="1"/>
    <row r="22810" s="11" customFormat="1"/>
    <row r="22811" s="11" customFormat="1"/>
    <row r="22812" s="11" customFormat="1"/>
    <row r="22813" s="11" customFormat="1"/>
    <row r="22814" s="11" customFormat="1"/>
    <row r="22815" s="11" customFormat="1"/>
    <row r="22816" s="11" customFormat="1"/>
    <row r="22817" s="11" customFormat="1"/>
    <row r="22818" s="11" customFormat="1"/>
    <row r="22819" s="11" customFormat="1"/>
    <row r="22820" s="11" customFormat="1"/>
    <row r="22821" s="11" customFormat="1"/>
    <row r="22822" s="11" customFormat="1"/>
    <row r="22823" s="11" customFormat="1"/>
    <row r="22824" s="11" customFormat="1"/>
    <row r="22825" s="11" customFormat="1"/>
    <row r="22826" s="11" customFormat="1"/>
    <row r="22827" s="11" customFormat="1"/>
    <row r="22828" s="11" customFormat="1"/>
    <row r="22829" s="11" customFormat="1"/>
    <row r="22830" s="11" customFormat="1"/>
    <row r="22831" s="11" customFormat="1"/>
    <row r="22832" s="11" customFormat="1"/>
    <row r="22833" s="11" customFormat="1"/>
    <row r="22834" s="11" customFormat="1"/>
    <row r="22835" s="11" customFormat="1"/>
    <row r="22836" s="11" customFormat="1"/>
    <row r="22837" s="11" customFormat="1"/>
    <row r="22838" s="11" customFormat="1"/>
    <row r="22839" s="11" customFormat="1"/>
    <row r="22840" s="11" customFormat="1"/>
    <row r="22841" s="11" customFormat="1"/>
    <row r="22842" s="11" customFormat="1"/>
    <row r="22843" s="11" customFormat="1"/>
    <row r="22844" s="11" customFormat="1"/>
    <row r="22845" s="11" customFormat="1"/>
    <row r="22846" s="11" customFormat="1"/>
    <row r="22847" s="11" customFormat="1"/>
    <row r="22848" s="11" customFormat="1"/>
    <row r="22849" s="11" customFormat="1"/>
    <row r="22850" s="11" customFormat="1"/>
    <row r="22851" s="11" customFormat="1"/>
    <row r="22852" s="11" customFormat="1"/>
    <row r="22853" s="11" customFormat="1"/>
    <row r="22854" s="11" customFormat="1"/>
    <row r="22855" s="11" customFormat="1"/>
    <row r="22856" s="11" customFormat="1"/>
    <row r="22857" s="11" customFormat="1"/>
    <row r="22858" s="11" customFormat="1"/>
    <row r="22859" s="11" customFormat="1"/>
    <row r="22860" s="11" customFormat="1"/>
    <row r="22861" s="11" customFormat="1"/>
    <row r="22862" s="11" customFormat="1"/>
    <row r="22863" s="11" customFormat="1"/>
    <row r="22864" s="11" customFormat="1"/>
    <row r="22865" s="11" customFormat="1"/>
    <row r="22866" s="11" customFormat="1"/>
    <row r="22867" s="11" customFormat="1"/>
    <row r="22868" s="11" customFormat="1"/>
    <row r="22869" s="11" customFormat="1"/>
    <row r="22870" s="11" customFormat="1"/>
    <row r="22871" s="11" customFormat="1"/>
    <row r="22872" s="11" customFormat="1"/>
    <row r="22873" s="11" customFormat="1"/>
    <row r="22874" s="11" customFormat="1"/>
    <row r="22875" s="11" customFormat="1"/>
    <row r="22876" s="11" customFormat="1"/>
    <row r="22877" s="11" customFormat="1"/>
    <row r="22878" s="11" customFormat="1"/>
    <row r="22879" s="11" customFormat="1"/>
    <row r="22880" s="11" customFormat="1"/>
    <row r="22881" s="11" customFormat="1"/>
    <row r="22882" s="11" customFormat="1"/>
    <row r="22883" s="11" customFormat="1"/>
    <row r="22884" s="11" customFormat="1"/>
    <row r="22885" s="11" customFormat="1"/>
    <row r="22886" s="11" customFormat="1"/>
    <row r="22887" s="11" customFormat="1"/>
    <row r="22888" s="11" customFormat="1"/>
    <row r="22889" s="11" customFormat="1"/>
    <row r="22890" s="11" customFormat="1"/>
    <row r="22891" s="11" customFormat="1"/>
    <row r="22892" s="11" customFormat="1"/>
    <row r="22893" s="11" customFormat="1"/>
    <row r="22894" s="11" customFormat="1"/>
    <row r="22895" s="11" customFormat="1"/>
    <row r="22896" s="11" customFormat="1"/>
    <row r="22897" s="11" customFormat="1"/>
    <row r="22898" s="11" customFormat="1"/>
    <row r="22899" s="11" customFormat="1"/>
    <row r="22900" s="11" customFormat="1"/>
    <row r="22901" s="11" customFormat="1"/>
    <row r="22902" s="11" customFormat="1"/>
    <row r="22903" s="11" customFormat="1"/>
    <row r="22904" s="11" customFormat="1"/>
    <row r="22905" s="11" customFormat="1"/>
    <row r="22906" s="11" customFormat="1"/>
    <row r="22907" s="11" customFormat="1"/>
    <row r="22908" s="11" customFormat="1"/>
    <row r="22909" s="11" customFormat="1"/>
    <row r="22910" s="11" customFormat="1"/>
    <row r="22911" s="11" customFormat="1"/>
    <row r="22912" s="11" customFormat="1"/>
    <row r="22913" s="11" customFormat="1"/>
    <row r="22914" s="11" customFormat="1"/>
    <row r="22915" s="11" customFormat="1"/>
    <row r="22916" s="11" customFormat="1"/>
    <row r="22917" s="11" customFormat="1"/>
    <row r="22918" s="11" customFormat="1"/>
    <row r="22919" s="11" customFormat="1"/>
    <row r="22920" s="11" customFormat="1"/>
    <row r="22921" s="11" customFormat="1"/>
    <row r="22922" s="11" customFormat="1"/>
    <row r="22923" s="11" customFormat="1"/>
    <row r="22924" s="11" customFormat="1"/>
    <row r="22925" s="11" customFormat="1"/>
    <row r="22926" s="11" customFormat="1"/>
    <row r="22927" s="11" customFormat="1"/>
    <row r="22928" s="11" customFormat="1"/>
    <row r="22929" s="11" customFormat="1"/>
    <row r="22930" s="11" customFormat="1"/>
    <row r="22931" s="11" customFormat="1"/>
    <row r="22932" s="11" customFormat="1"/>
    <row r="22933" s="11" customFormat="1"/>
    <row r="22934" s="11" customFormat="1"/>
    <row r="22935" s="11" customFormat="1"/>
    <row r="22936" s="11" customFormat="1"/>
    <row r="22937" s="11" customFormat="1"/>
    <row r="22938" s="11" customFormat="1"/>
    <row r="22939" s="11" customFormat="1"/>
    <row r="22940" s="11" customFormat="1"/>
    <row r="22941" s="11" customFormat="1"/>
    <row r="22942" s="11" customFormat="1"/>
    <row r="22943" s="11" customFormat="1"/>
    <row r="22944" s="11" customFormat="1"/>
    <row r="22945" s="11" customFormat="1"/>
    <row r="22946" s="11" customFormat="1"/>
    <row r="22947" s="11" customFormat="1"/>
    <row r="22948" s="11" customFormat="1"/>
    <row r="22949" s="11" customFormat="1"/>
    <row r="22950" s="11" customFormat="1"/>
    <row r="22951" s="11" customFormat="1"/>
    <row r="22952" s="11" customFormat="1"/>
    <row r="22953" s="11" customFormat="1"/>
    <row r="22954" s="11" customFormat="1"/>
    <row r="22955" s="11" customFormat="1"/>
    <row r="22956" s="11" customFormat="1"/>
    <row r="22957" s="11" customFormat="1"/>
    <row r="22958" s="11" customFormat="1"/>
    <row r="22959" s="11" customFormat="1"/>
    <row r="22960" s="11" customFormat="1"/>
    <row r="22961" s="11" customFormat="1"/>
    <row r="22962" s="11" customFormat="1"/>
    <row r="22963" s="11" customFormat="1"/>
    <row r="22964" s="11" customFormat="1"/>
    <row r="22965" s="11" customFormat="1"/>
    <row r="22966" s="11" customFormat="1"/>
    <row r="22967" s="11" customFormat="1"/>
    <row r="22968" s="11" customFormat="1"/>
    <row r="22969" s="11" customFormat="1"/>
    <row r="22970" s="11" customFormat="1"/>
    <row r="22971" s="11" customFormat="1"/>
    <row r="22972" s="11" customFormat="1"/>
    <row r="22973" s="11" customFormat="1"/>
    <row r="22974" s="11" customFormat="1"/>
    <row r="22975" s="11" customFormat="1"/>
    <row r="22976" s="11" customFormat="1"/>
    <row r="22977" s="11" customFormat="1"/>
    <row r="22978" s="11" customFormat="1"/>
    <row r="22979" s="11" customFormat="1"/>
    <row r="22980" s="11" customFormat="1"/>
    <row r="22981" s="11" customFormat="1"/>
    <row r="22982" s="11" customFormat="1"/>
    <row r="22983" s="11" customFormat="1"/>
    <row r="22984" s="11" customFormat="1"/>
    <row r="22985" s="11" customFormat="1"/>
    <row r="22986" s="11" customFormat="1"/>
    <row r="22987" s="11" customFormat="1"/>
    <row r="22988" s="11" customFormat="1"/>
    <row r="22989" s="11" customFormat="1"/>
    <row r="22990" s="11" customFormat="1"/>
    <row r="22991" s="11" customFormat="1"/>
    <row r="22992" s="11" customFormat="1"/>
    <row r="22993" s="11" customFormat="1"/>
    <row r="22994" s="11" customFormat="1"/>
    <row r="22995" s="11" customFormat="1"/>
    <row r="22996" s="11" customFormat="1"/>
    <row r="22997" s="11" customFormat="1"/>
    <row r="22998" s="11" customFormat="1"/>
    <row r="22999" s="11" customFormat="1"/>
    <row r="23000" s="11" customFormat="1"/>
    <row r="23001" s="11" customFormat="1"/>
    <row r="23002" s="11" customFormat="1"/>
    <row r="23003" s="11" customFormat="1"/>
    <row r="23004" s="11" customFormat="1"/>
    <row r="23005" s="11" customFormat="1"/>
    <row r="23006" s="11" customFormat="1"/>
    <row r="23007" s="11" customFormat="1"/>
    <row r="23008" s="11" customFormat="1"/>
    <row r="23009" s="11" customFormat="1"/>
    <row r="23010" s="11" customFormat="1"/>
    <row r="23011" s="11" customFormat="1"/>
    <row r="23012" s="11" customFormat="1"/>
    <row r="23013" s="11" customFormat="1"/>
    <row r="23014" s="11" customFormat="1"/>
    <row r="23015" s="11" customFormat="1"/>
    <row r="23016" s="11" customFormat="1"/>
    <row r="23017" s="11" customFormat="1"/>
    <row r="23018" s="11" customFormat="1"/>
    <row r="23019" s="11" customFormat="1"/>
    <row r="23020" s="11" customFormat="1"/>
    <row r="23021" s="11" customFormat="1"/>
    <row r="23022" s="11" customFormat="1"/>
    <row r="23023" s="11" customFormat="1"/>
    <row r="23024" s="11" customFormat="1"/>
    <row r="23025" s="11" customFormat="1"/>
    <row r="23026" s="11" customFormat="1"/>
    <row r="23027" s="11" customFormat="1"/>
    <row r="23028" s="11" customFormat="1"/>
    <row r="23029" s="11" customFormat="1"/>
    <row r="23030" s="11" customFormat="1"/>
    <row r="23031" s="11" customFormat="1"/>
    <row r="23032" s="11" customFormat="1"/>
    <row r="23033" s="11" customFormat="1"/>
    <row r="23034" s="11" customFormat="1"/>
    <row r="23035" s="11" customFormat="1"/>
    <row r="23036" s="11" customFormat="1"/>
    <row r="23037" s="11" customFormat="1"/>
    <row r="23038" s="11" customFormat="1"/>
    <row r="23039" s="11" customFormat="1"/>
    <row r="23040" s="11" customFormat="1"/>
    <row r="23041" s="11" customFormat="1"/>
    <row r="23042" s="11" customFormat="1"/>
    <row r="23043" s="11" customFormat="1"/>
    <row r="23044" s="11" customFormat="1"/>
    <row r="23045" s="11" customFormat="1"/>
    <row r="23046" s="11" customFormat="1"/>
    <row r="23047" s="11" customFormat="1"/>
    <row r="23048" s="11" customFormat="1"/>
    <row r="23049" s="11" customFormat="1"/>
    <row r="23050" s="11" customFormat="1"/>
    <row r="23051" s="11" customFormat="1"/>
    <row r="23052" s="11" customFormat="1"/>
    <row r="23053" s="11" customFormat="1"/>
    <row r="23054" s="11" customFormat="1"/>
    <row r="23055" s="11" customFormat="1"/>
    <row r="23056" s="11" customFormat="1"/>
    <row r="23057" s="11" customFormat="1"/>
    <row r="23058" s="11" customFormat="1"/>
    <row r="23059" s="11" customFormat="1"/>
    <row r="23060" s="11" customFormat="1"/>
    <row r="23061" s="11" customFormat="1"/>
    <row r="23062" s="11" customFormat="1"/>
    <row r="23063" s="11" customFormat="1"/>
    <row r="23064" s="11" customFormat="1"/>
    <row r="23065" s="11" customFormat="1"/>
    <row r="23066" s="11" customFormat="1"/>
    <row r="23067" s="11" customFormat="1"/>
    <row r="23068" s="11" customFormat="1"/>
    <row r="23069" s="11" customFormat="1"/>
    <row r="23070" s="11" customFormat="1"/>
    <row r="23071" s="11" customFormat="1"/>
    <row r="23072" s="11" customFormat="1"/>
    <row r="23073" s="11" customFormat="1"/>
    <row r="23074" s="11" customFormat="1"/>
    <row r="23075" s="11" customFormat="1"/>
    <row r="23076" s="11" customFormat="1"/>
    <row r="23077" s="11" customFormat="1"/>
    <row r="23078" s="11" customFormat="1"/>
    <row r="23079" s="11" customFormat="1"/>
    <row r="23080" s="11" customFormat="1"/>
    <row r="23081" s="11" customFormat="1"/>
    <row r="23082" s="11" customFormat="1"/>
    <row r="23083" s="11" customFormat="1"/>
    <row r="23084" s="11" customFormat="1"/>
    <row r="23085" s="11" customFormat="1"/>
    <row r="23086" s="11" customFormat="1"/>
    <row r="23087" s="11" customFormat="1"/>
    <row r="23088" s="11" customFormat="1"/>
    <row r="23089" s="11" customFormat="1"/>
    <row r="23090" s="11" customFormat="1"/>
    <row r="23091" s="11" customFormat="1"/>
    <row r="23092" s="11" customFormat="1"/>
    <row r="23093" s="11" customFormat="1"/>
    <row r="23094" s="11" customFormat="1"/>
    <row r="23095" s="11" customFormat="1"/>
    <row r="23096" s="11" customFormat="1"/>
    <row r="23097" s="11" customFormat="1"/>
    <row r="23098" s="11" customFormat="1"/>
    <row r="23099" s="11" customFormat="1"/>
    <row r="23100" s="11" customFormat="1"/>
    <row r="23101" s="11" customFormat="1"/>
    <row r="23102" s="11" customFormat="1"/>
    <row r="23103" s="11" customFormat="1"/>
    <row r="23104" s="11" customFormat="1"/>
    <row r="23105" s="11" customFormat="1"/>
    <row r="23106" s="11" customFormat="1"/>
    <row r="23107" s="11" customFormat="1"/>
    <row r="23108" s="11" customFormat="1"/>
    <row r="23109" s="11" customFormat="1"/>
    <row r="23110" s="11" customFormat="1"/>
    <row r="23111" s="11" customFormat="1"/>
    <row r="23112" s="11" customFormat="1"/>
    <row r="23113" s="11" customFormat="1"/>
    <row r="23114" s="11" customFormat="1"/>
    <row r="23115" s="11" customFormat="1"/>
    <row r="23116" s="11" customFormat="1"/>
    <row r="23117" s="11" customFormat="1"/>
    <row r="23118" s="11" customFormat="1"/>
    <row r="23119" s="11" customFormat="1"/>
    <row r="23120" s="11" customFormat="1"/>
    <row r="23121" s="11" customFormat="1"/>
    <row r="23122" s="11" customFormat="1"/>
    <row r="23123" s="11" customFormat="1"/>
    <row r="23124" s="11" customFormat="1"/>
    <row r="23125" s="11" customFormat="1"/>
    <row r="23126" s="11" customFormat="1"/>
    <row r="23127" s="11" customFormat="1"/>
    <row r="23128" s="11" customFormat="1"/>
    <row r="23129" s="11" customFormat="1"/>
    <row r="23130" s="11" customFormat="1"/>
    <row r="23131" s="11" customFormat="1"/>
    <row r="23132" s="11" customFormat="1"/>
    <row r="23133" s="11" customFormat="1"/>
    <row r="23134" s="11" customFormat="1"/>
    <row r="23135" s="11" customFormat="1"/>
    <row r="23136" s="11" customFormat="1"/>
    <row r="23137" s="11" customFormat="1"/>
    <row r="23138" s="11" customFormat="1"/>
    <row r="23139" s="11" customFormat="1"/>
    <row r="23140" s="11" customFormat="1"/>
    <row r="23141" s="11" customFormat="1"/>
    <row r="23142" s="11" customFormat="1"/>
    <row r="23143" s="11" customFormat="1"/>
    <row r="23144" s="11" customFormat="1"/>
    <row r="23145" s="11" customFormat="1"/>
    <row r="23146" s="11" customFormat="1"/>
    <row r="23147" s="11" customFormat="1"/>
    <row r="23148" s="11" customFormat="1"/>
    <row r="23149" s="11" customFormat="1"/>
    <row r="23150" s="11" customFormat="1"/>
    <row r="23151" s="11" customFormat="1"/>
    <row r="23152" s="11" customFormat="1"/>
    <row r="23153" s="11" customFormat="1"/>
    <row r="23154" s="11" customFormat="1"/>
    <row r="23155" s="11" customFormat="1"/>
    <row r="23156" s="11" customFormat="1"/>
    <row r="23157" s="11" customFormat="1"/>
    <row r="23158" s="11" customFormat="1"/>
    <row r="23159" s="11" customFormat="1"/>
    <row r="23160" s="11" customFormat="1"/>
    <row r="23161" s="11" customFormat="1"/>
    <row r="23162" s="11" customFormat="1"/>
    <row r="23163" s="11" customFormat="1"/>
    <row r="23164" s="11" customFormat="1"/>
    <row r="23165" s="11" customFormat="1"/>
    <row r="23166" s="11" customFormat="1"/>
    <row r="23167" s="11" customFormat="1"/>
    <row r="23168" s="11" customFormat="1"/>
    <row r="23169" s="11" customFormat="1"/>
    <row r="23170" s="11" customFormat="1"/>
    <row r="23171" s="11" customFormat="1"/>
    <row r="23172" s="11" customFormat="1"/>
    <row r="23173" s="11" customFormat="1"/>
    <row r="23174" s="11" customFormat="1"/>
    <row r="23175" s="11" customFormat="1"/>
    <row r="23176" s="11" customFormat="1"/>
    <row r="23177" s="11" customFormat="1"/>
    <row r="23178" s="11" customFormat="1"/>
    <row r="23179" s="11" customFormat="1"/>
    <row r="23180" s="11" customFormat="1"/>
    <row r="23181" s="11" customFormat="1"/>
    <row r="23182" s="11" customFormat="1"/>
    <row r="23183" s="11" customFormat="1"/>
    <row r="23184" s="11" customFormat="1"/>
    <row r="23185" s="11" customFormat="1"/>
    <row r="23186" s="11" customFormat="1"/>
    <row r="23187" s="11" customFormat="1"/>
    <row r="23188" s="11" customFormat="1"/>
    <row r="23189" s="11" customFormat="1"/>
    <row r="23190" s="11" customFormat="1"/>
    <row r="23191" s="11" customFormat="1"/>
    <row r="23192" s="11" customFormat="1"/>
    <row r="23193" s="11" customFormat="1"/>
    <row r="23194" s="11" customFormat="1"/>
    <row r="23195" s="11" customFormat="1"/>
    <row r="23196" s="11" customFormat="1"/>
    <row r="23197" s="11" customFormat="1"/>
    <row r="23198" s="11" customFormat="1"/>
    <row r="23199" s="11" customFormat="1"/>
    <row r="23200" s="11" customFormat="1"/>
    <row r="23201" s="11" customFormat="1"/>
    <row r="23202" s="11" customFormat="1"/>
    <row r="23203" s="11" customFormat="1"/>
    <row r="23204" s="11" customFormat="1"/>
    <row r="23205" s="11" customFormat="1"/>
    <row r="23206" s="11" customFormat="1"/>
    <row r="23207" s="11" customFormat="1"/>
    <row r="23208" s="11" customFormat="1"/>
    <row r="23209" s="11" customFormat="1"/>
    <row r="23210" s="11" customFormat="1"/>
    <row r="23211" s="11" customFormat="1"/>
    <row r="23212" s="11" customFormat="1"/>
    <row r="23213" s="11" customFormat="1"/>
    <row r="23214" s="11" customFormat="1"/>
    <row r="23215" s="11" customFormat="1"/>
    <row r="23216" s="11" customFormat="1"/>
    <row r="23217" s="11" customFormat="1"/>
    <row r="23218" s="11" customFormat="1"/>
    <row r="23219" s="11" customFormat="1"/>
    <row r="23220" s="11" customFormat="1"/>
    <row r="23221" s="11" customFormat="1"/>
    <row r="23222" s="11" customFormat="1"/>
    <row r="23223" s="11" customFormat="1"/>
    <row r="23224" s="11" customFormat="1"/>
    <row r="23225" s="11" customFormat="1"/>
    <row r="23226" s="11" customFormat="1"/>
    <row r="23227" s="11" customFormat="1"/>
    <row r="23228" s="11" customFormat="1"/>
    <row r="23229" s="11" customFormat="1"/>
    <row r="23230" s="11" customFormat="1"/>
    <row r="23231" s="11" customFormat="1"/>
    <row r="23232" s="11" customFormat="1"/>
    <row r="23233" s="11" customFormat="1"/>
    <row r="23234" s="11" customFormat="1"/>
    <row r="23235" s="11" customFormat="1"/>
    <row r="23236" s="11" customFormat="1"/>
    <row r="23237" s="11" customFormat="1"/>
    <row r="23238" s="11" customFormat="1"/>
    <row r="23239" s="11" customFormat="1"/>
    <row r="23240" s="11" customFormat="1"/>
    <row r="23241" s="11" customFormat="1"/>
    <row r="23242" s="11" customFormat="1"/>
    <row r="23243" s="11" customFormat="1"/>
    <row r="23244" s="11" customFormat="1"/>
    <row r="23245" s="11" customFormat="1"/>
    <row r="23246" s="11" customFormat="1"/>
    <row r="23247" s="11" customFormat="1"/>
    <row r="23248" s="11" customFormat="1"/>
    <row r="23249" s="11" customFormat="1"/>
    <row r="23250" s="11" customFormat="1"/>
    <row r="23251" s="11" customFormat="1"/>
    <row r="23252" s="11" customFormat="1"/>
    <row r="23253" s="11" customFormat="1"/>
    <row r="23254" s="11" customFormat="1"/>
    <row r="23255" s="11" customFormat="1"/>
    <row r="23256" s="11" customFormat="1"/>
    <row r="23257" s="11" customFormat="1"/>
    <row r="23258" s="11" customFormat="1"/>
    <row r="23259" s="11" customFormat="1"/>
    <row r="23260" s="11" customFormat="1"/>
    <row r="23261" s="11" customFormat="1"/>
    <row r="23262" s="11" customFormat="1"/>
    <row r="23263" s="11" customFormat="1"/>
    <row r="23264" s="11" customFormat="1"/>
    <row r="23265" s="11" customFormat="1"/>
    <row r="23266" s="11" customFormat="1"/>
    <row r="23267" s="11" customFormat="1"/>
    <row r="23268" s="11" customFormat="1"/>
    <row r="23269" s="11" customFormat="1"/>
    <row r="23270" s="11" customFormat="1"/>
    <row r="23271" s="11" customFormat="1"/>
    <row r="23272" s="11" customFormat="1"/>
    <row r="23273" s="11" customFormat="1"/>
    <row r="23274" s="11" customFormat="1"/>
    <row r="23275" s="11" customFormat="1"/>
    <row r="23276" s="11" customFormat="1"/>
    <row r="23277" s="11" customFormat="1"/>
    <row r="23278" s="11" customFormat="1"/>
    <row r="23279" s="11" customFormat="1"/>
    <row r="23280" s="11" customFormat="1"/>
    <row r="23281" s="11" customFormat="1"/>
    <row r="23282" s="11" customFormat="1"/>
    <row r="23283" s="11" customFormat="1"/>
    <row r="23284" s="11" customFormat="1"/>
    <row r="23285" s="11" customFormat="1"/>
    <row r="23286" s="11" customFormat="1"/>
    <row r="23287" s="11" customFormat="1"/>
    <row r="23288" s="11" customFormat="1"/>
    <row r="23289" s="11" customFormat="1"/>
    <row r="23290" s="11" customFormat="1"/>
    <row r="23291" s="11" customFormat="1"/>
    <row r="23292" s="11" customFormat="1"/>
    <row r="23293" s="11" customFormat="1"/>
    <row r="23294" s="11" customFormat="1"/>
    <row r="23295" s="11" customFormat="1"/>
    <row r="23296" s="11" customFormat="1"/>
    <row r="23297" s="11" customFormat="1"/>
    <row r="23298" s="11" customFormat="1"/>
    <row r="23299" s="11" customFormat="1"/>
    <row r="23300" s="11" customFormat="1"/>
    <row r="23301" s="11" customFormat="1"/>
    <row r="23302" s="11" customFormat="1"/>
    <row r="23303" s="11" customFormat="1"/>
    <row r="23304" s="11" customFormat="1"/>
    <row r="23305" s="11" customFormat="1"/>
    <row r="23306" s="11" customFormat="1"/>
    <row r="23307" s="11" customFormat="1"/>
    <row r="23308" s="11" customFormat="1"/>
    <row r="23309" s="11" customFormat="1"/>
    <row r="23310" s="11" customFormat="1"/>
    <row r="23311" s="11" customFormat="1"/>
    <row r="23312" s="11" customFormat="1"/>
    <row r="23313" s="11" customFormat="1"/>
    <row r="23314" s="11" customFormat="1"/>
    <row r="23315" s="11" customFormat="1"/>
    <row r="23316" s="11" customFormat="1"/>
    <row r="23317" s="11" customFormat="1"/>
    <row r="23318" s="11" customFormat="1"/>
    <row r="23319" s="11" customFormat="1"/>
    <row r="23320" s="11" customFormat="1"/>
    <row r="23321" s="11" customFormat="1"/>
    <row r="23322" s="11" customFormat="1"/>
    <row r="23323" s="11" customFormat="1"/>
    <row r="23324" s="11" customFormat="1"/>
    <row r="23325" s="11" customFormat="1"/>
    <row r="23326" s="11" customFormat="1"/>
    <row r="23327" s="11" customFormat="1"/>
    <row r="23328" s="11" customFormat="1"/>
    <row r="23329" s="11" customFormat="1"/>
    <row r="23330" s="11" customFormat="1"/>
    <row r="23331" s="11" customFormat="1"/>
    <row r="23332" s="11" customFormat="1"/>
    <row r="23333" s="11" customFormat="1"/>
    <row r="23334" s="11" customFormat="1"/>
    <row r="23335" s="11" customFormat="1"/>
    <row r="23336" s="11" customFormat="1"/>
    <row r="23337" s="11" customFormat="1"/>
    <row r="23338" s="11" customFormat="1"/>
    <row r="23339" s="11" customFormat="1"/>
    <row r="23340" s="11" customFormat="1"/>
    <row r="23341" s="11" customFormat="1"/>
    <row r="23342" s="11" customFormat="1"/>
    <row r="23343" s="11" customFormat="1"/>
    <row r="23344" s="11" customFormat="1"/>
    <row r="23345" s="11" customFormat="1"/>
    <row r="23346" s="11" customFormat="1"/>
    <row r="23347" s="11" customFormat="1"/>
    <row r="23348" s="11" customFormat="1"/>
    <row r="23349" s="11" customFormat="1"/>
    <row r="23350" s="11" customFormat="1"/>
    <row r="23351" s="11" customFormat="1"/>
    <row r="23352" s="11" customFormat="1"/>
    <row r="23353" s="11" customFormat="1"/>
    <row r="23354" s="11" customFormat="1"/>
    <row r="23355" s="11" customFormat="1"/>
    <row r="23356" s="11" customFormat="1"/>
    <row r="23357" s="11" customFormat="1"/>
    <row r="23358" s="11" customFormat="1"/>
    <row r="23359" s="11" customFormat="1"/>
    <row r="23360" s="11" customFormat="1"/>
    <row r="23361" s="11" customFormat="1"/>
    <row r="23362" s="11" customFormat="1"/>
    <row r="23363" s="11" customFormat="1"/>
    <row r="23364" s="11" customFormat="1"/>
    <row r="23365" s="11" customFormat="1"/>
    <row r="23366" s="11" customFormat="1"/>
    <row r="23367" s="11" customFormat="1"/>
    <row r="23368" s="11" customFormat="1"/>
    <row r="23369" s="11" customFormat="1"/>
    <row r="23370" s="11" customFormat="1"/>
    <row r="23371" s="11" customFormat="1"/>
    <row r="23372" s="11" customFormat="1"/>
    <row r="23373" s="11" customFormat="1"/>
    <row r="23374" s="11" customFormat="1"/>
    <row r="23375" s="11" customFormat="1"/>
    <row r="23376" s="11" customFormat="1"/>
    <row r="23377" s="11" customFormat="1"/>
    <row r="23378" s="11" customFormat="1"/>
    <row r="23379" s="11" customFormat="1"/>
    <row r="23380" s="11" customFormat="1"/>
    <row r="23381" s="11" customFormat="1"/>
    <row r="23382" s="11" customFormat="1"/>
    <row r="23383" s="11" customFormat="1"/>
    <row r="23384" s="11" customFormat="1"/>
    <row r="23385" s="11" customFormat="1"/>
    <row r="23386" s="11" customFormat="1"/>
    <row r="23387" s="11" customFormat="1"/>
    <row r="23388" s="11" customFormat="1"/>
    <row r="23389" s="11" customFormat="1"/>
    <row r="23390" s="11" customFormat="1"/>
    <row r="23391" s="11" customFormat="1"/>
    <row r="23392" s="11" customFormat="1"/>
    <row r="23393" s="11" customFormat="1"/>
    <row r="23394" s="11" customFormat="1"/>
    <row r="23395" s="11" customFormat="1"/>
    <row r="23396" s="11" customFormat="1"/>
    <row r="23397" s="11" customFormat="1"/>
    <row r="23398" s="11" customFormat="1"/>
    <row r="23399" s="11" customFormat="1"/>
    <row r="23400" s="11" customFormat="1"/>
    <row r="23401" s="11" customFormat="1"/>
    <row r="23402" s="11" customFormat="1"/>
    <row r="23403" s="11" customFormat="1"/>
    <row r="23404" s="11" customFormat="1"/>
    <row r="23405" s="11" customFormat="1"/>
    <row r="23406" s="11" customFormat="1"/>
    <row r="23407" s="11" customFormat="1"/>
    <row r="23408" s="11" customFormat="1"/>
    <row r="23409" s="11" customFormat="1"/>
    <row r="23410" s="11" customFormat="1"/>
    <row r="23411" s="11" customFormat="1"/>
    <row r="23412" s="11" customFormat="1"/>
    <row r="23413" s="11" customFormat="1"/>
    <row r="23414" s="11" customFormat="1"/>
    <row r="23415" s="11" customFormat="1"/>
    <row r="23416" s="11" customFormat="1"/>
    <row r="23417" s="11" customFormat="1"/>
    <row r="23418" s="11" customFormat="1"/>
    <row r="23419" s="11" customFormat="1"/>
    <row r="23420" s="11" customFormat="1"/>
    <row r="23421" s="11" customFormat="1"/>
    <row r="23422" s="11" customFormat="1"/>
    <row r="23423" s="11" customFormat="1"/>
    <row r="23424" s="11" customFormat="1"/>
    <row r="23425" s="11" customFormat="1"/>
    <row r="23426" s="11" customFormat="1"/>
    <row r="23427" s="11" customFormat="1"/>
    <row r="23428" s="11" customFormat="1"/>
    <row r="23429" s="11" customFormat="1"/>
    <row r="23430" s="11" customFormat="1"/>
    <row r="23431" s="11" customFormat="1"/>
    <row r="23432" s="11" customFormat="1"/>
    <row r="23433" s="11" customFormat="1"/>
    <row r="23434" s="11" customFormat="1"/>
    <row r="23435" s="11" customFormat="1"/>
    <row r="23436" s="11" customFormat="1"/>
    <row r="23437" s="11" customFormat="1"/>
    <row r="23438" s="11" customFormat="1"/>
    <row r="23439" s="11" customFormat="1"/>
    <row r="23440" s="11" customFormat="1"/>
    <row r="23441" s="11" customFormat="1"/>
    <row r="23442" s="11" customFormat="1"/>
    <row r="23443" s="11" customFormat="1"/>
    <row r="23444" s="11" customFormat="1"/>
    <row r="23445" s="11" customFormat="1"/>
    <row r="23446" s="11" customFormat="1"/>
    <row r="23447" s="11" customFormat="1"/>
    <row r="23448" s="11" customFormat="1"/>
    <row r="23449" s="11" customFormat="1"/>
    <row r="23450" s="11" customFormat="1"/>
    <row r="23451" s="11" customFormat="1"/>
    <row r="23452" s="11" customFormat="1"/>
    <row r="23453" s="11" customFormat="1"/>
    <row r="23454" s="11" customFormat="1"/>
    <row r="23455" s="11" customFormat="1"/>
    <row r="23456" s="11" customFormat="1"/>
    <row r="23457" s="11" customFormat="1"/>
    <row r="23458" s="11" customFormat="1"/>
    <row r="23459" s="11" customFormat="1"/>
    <row r="23460" s="11" customFormat="1"/>
    <row r="23461" s="11" customFormat="1"/>
    <row r="23462" s="11" customFormat="1"/>
    <row r="23463" s="11" customFormat="1"/>
    <row r="23464" s="11" customFormat="1"/>
    <row r="23465" s="11" customFormat="1"/>
    <row r="23466" s="11" customFormat="1"/>
    <row r="23467" s="11" customFormat="1"/>
    <row r="23468" s="11" customFormat="1"/>
    <row r="23469" s="11" customFormat="1"/>
    <row r="23470" s="11" customFormat="1"/>
    <row r="23471" s="11" customFormat="1"/>
    <row r="23472" s="11" customFormat="1"/>
    <row r="23473" s="11" customFormat="1"/>
    <row r="23474" s="11" customFormat="1"/>
    <row r="23475" s="11" customFormat="1"/>
    <row r="23476" s="11" customFormat="1"/>
    <row r="23477" s="11" customFormat="1"/>
    <row r="23478" s="11" customFormat="1"/>
    <row r="23479" s="11" customFormat="1"/>
    <row r="23480" s="11" customFormat="1"/>
    <row r="23481" s="11" customFormat="1"/>
    <row r="23482" s="11" customFormat="1"/>
    <row r="23483" s="11" customFormat="1"/>
    <row r="23484" s="11" customFormat="1"/>
    <row r="23485" s="11" customFormat="1"/>
    <row r="23486" s="11" customFormat="1"/>
    <row r="23487" s="11" customFormat="1"/>
    <row r="23488" s="11" customFormat="1"/>
    <row r="23489" s="11" customFormat="1"/>
    <row r="23490" s="11" customFormat="1"/>
    <row r="23491" s="11" customFormat="1"/>
    <row r="23492" s="11" customFormat="1"/>
    <row r="23493" s="11" customFormat="1"/>
    <row r="23494" s="11" customFormat="1"/>
    <row r="23495" s="11" customFormat="1"/>
    <row r="23496" s="11" customFormat="1"/>
    <row r="23497" s="11" customFormat="1"/>
    <row r="23498" s="11" customFormat="1"/>
    <row r="23499" s="11" customFormat="1"/>
    <row r="23500" s="11" customFormat="1"/>
    <row r="23501" s="11" customFormat="1"/>
    <row r="23502" s="11" customFormat="1"/>
    <row r="23503" s="11" customFormat="1"/>
    <row r="23504" s="11" customFormat="1"/>
    <row r="23505" s="11" customFormat="1"/>
    <row r="23506" s="11" customFormat="1"/>
    <row r="23507" s="11" customFormat="1"/>
    <row r="23508" s="11" customFormat="1"/>
    <row r="23509" s="11" customFormat="1"/>
    <row r="23510" s="11" customFormat="1"/>
    <row r="23511" s="11" customFormat="1"/>
    <row r="23512" s="11" customFormat="1"/>
    <row r="23513" s="11" customFormat="1"/>
    <row r="23514" s="11" customFormat="1"/>
    <row r="23515" s="11" customFormat="1"/>
    <row r="23516" s="11" customFormat="1"/>
    <row r="23517" s="11" customFormat="1"/>
    <row r="23518" s="11" customFormat="1"/>
    <row r="23519" s="11" customFormat="1"/>
    <row r="23520" s="11" customFormat="1"/>
    <row r="23521" s="11" customFormat="1"/>
    <row r="23522" s="11" customFormat="1"/>
    <row r="23523" s="11" customFormat="1"/>
    <row r="23524" s="11" customFormat="1"/>
    <row r="23525" s="11" customFormat="1"/>
    <row r="23526" s="11" customFormat="1"/>
    <row r="23527" s="11" customFormat="1"/>
    <row r="23528" s="11" customFormat="1"/>
    <row r="23529" s="11" customFormat="1"/>
    <row r="23530" s="11" customFormat="1"/>
    <row r="23531" s="11" customFormat="1"/>
    <row r="23532" s="11" customFormat="1"/>
    <row r="23533" s="11" customFormat="1"/>
    <row r="23534" s="11" customFormat="1"/>
    <row r="23535" s="11" customFormat="1"/>
    <row r="23536" s="11" customFormat="1"/>
    <row r="23537" s="11" customFormat="1"/>
    <row r="23538" s="11" customFormat="1"/>
    <row r="23539" s="11" customFormat="1"/>
    <row r="23540" s="11" customFormat="1"/>
    <row r="23541" s="11" customFormat="1"/>
    <row r="23542" s="11" customFormat="1"/>
    <row r="23543" s="11" customFormat="1"/>
    <row r="23544" s="11" customFormat="1"/>
    <row r="23545" s="11" customFormat="1"/>
    <row r="23546" s="11" customFormat="1"/>
    <row r="23547" s="11" customFormat="1"/>
    <row r="23548" s="11" customFormat="1"/>
    <row r="23549" s="11" customFormat="1"/>
    <row r="23550" s="11" customFormat="1"/>
    <row r="23551" s="11" customFormat="1"/>
    <row r="23552" s="11" customFormat="1"/>
    <row r="23553" s="11" customFormat="1"/>
    <row r="23554" s="11" customFormat="1"/>
    <row r="23555" s="11" customFormat="1"/>
    <row r="23556" s="11" customFormat="1"/>
    <row r="23557" s="11" customFormat="1"/>
    <row r="23558" s="11" customFormat="1"/>
    <row r="23559" s="11" customFormat="1"/>
    <row r="23560" s="11" customFormat="1"/>
    <row r="23561" s="11" customFormat="1"/>
    <row r="23562" s="11" customFormat="1"/>
    <row r="23563" s="11" customFormat="1"/>
    <row r="23564" s="11" customFormat="1"/>
    <row r="23565" s="11" customFormat="1"/>
    <row r="23566" s="11" customFormat="1"/>
    <row r="23567" s="11" customFormat="1"/>
    <row r="23568" s="11" customFormat="1"/>
    <row r="23569" s="11" customFormat="1"/>
    <row r="23570" s="11" customFormat="1"/>
    <row r="23571" s="11" customFormat="1"/>
    <row r="23572" s="11" customFormat="1"/>
    <row r="23573" s="11" customFormat="1"/>
    <row r="23574" s="11" customFormat="1"/>
    <row r="23575" s="11" customFormat="1"/>
    <row r="23576" s="11" customFormat="1"/>
    <row r="23577" s="11" customFormat="1"/>
    <row r="23578" s="11" customFormat="1"/>
    <row r="23579" s="11" customFormat="1"/>
    <row r="23580" s="11" customFormat="1"/>
    <row r="23581" s="11" customFormat="1"/>
    <row r="23582" s="11" customFormat="1"/>
    <row r="23583" s="11" customFormat="1"/>
    <row r="23584" s="11" customFormat="1"/>
    <row r="23585" s="11" customFormat="1"/>
    <row r="23586" s="11" customFormat="1"/>
    <row r="23587" s="11" customFormat="1"/>
    <row r="23588" s="11" customFormat="1"/>
    <row r="23589" s="11" customFormat="1"/>
    <row r="23590" s="11" customFormat="1"/>
    <row r="23591" s="11" customFormat="1"/>
    <row r="23592" s="11" customFormat="1"/>
    <row r="23593" s="11" customFormat="1"/>
    <row r="23594" s="11" customFormat="1"/>
    <row r="23595" s="11" customFormat="1"/>
    <row r="23596" s="11" customFormat="1"/>
    <row r="23597" s="11" customFormat="1"/>
    <row r="23598" s="11" customFormat="1"/>
    <row r="23599" s="11" customFormat="1"/>
    <row r="23600" s="11" customFormat="1"/>
    <row r="23601" s="11" customFormat="1"/>
    <row r="23602" s="11" customFormat="1"/>
    <row r="23603" s="11" customFormat="1"/>
    <row r="23604" s="11" customFormat="1"/>
    <row r="23605" s="11" customFormat="1"/>
    <row r="23606" s="11" customFormat="1"/>
    <row r="23607" s="11" customFormat="1"/>
    <row r="23608" s="11" customFormat="1"/>
    <row r="23609" s="11" customFormat="1"/>
    <row r="23610" s="11" customFormat="1"/>
    <row r="23611" s="11" customFormat="1"/>
    <row r="23612" s="11" customFormat="1"/>
    <row r="23613" s="11" customFormat="1"/>
    <row r="23614" s="11" customFormat="1"/>
    <row r="23615" s="11" customFormat="1"/>
    <row r="23616" s="11" customFormat="1"/>
    <row r="23617" s="11" customFormat="1"/>
    <row r="23618" s="11" customFormat="1"/>
    <row r="23619" s="11" customFormat="1"/>
    <row r="23620" s="11" customFormat="1"/>
    <row r="23621" s="11" customFormat="1"/>
    <row r="23622" s="11" customFormat="1"/>
    <row r="23623" s="11" customFormat="1"/>
    <row r="23624" s="11" customFormat="1"/>
    <row r="23625" s="11" customFormat="1"/>
    <row r="23626" s="11" customFormat="1"/>
    <row r="23627" s="11" customFormat="1"/>
    <row r="23628" s="11" customFormat="1"/>
    <row r="23629" s="11" customFormat="1"/>
    <row r="23630" s="11" customFormat="1"/>
    <row r="23631" s="11" customFormat="1"/>
    <row r="23632" s="11" customFormat="1"/>
    <row r="23633" s="11" customFormat="1"/>
    <row r="23634" s="11" customFormat="1"/>
    <row r="23635" s="11" customFormat="1"/>
    <row r="23636" s="11" customFormat="1"/>
    <row r="23637" s="11" customFormat="1"/>
    <row r="23638" s="11" customFormat="1"/>
    <row r="23639" s="11" customFormat="1"/>
    <row r="23640" s="11" customFormat="1"/>
    <row r="23641" s="11" customFormat="1"/>
    <row r="23642" s="11" customFormat="1"/>
    <row r="23643" s="11" customFormat="1"/>
    <row r="23644" s="11" customFormat="1"/>
    <row r="23645" s="11" customFormat="1"/>
    <row r="23646" s="11" customFormat="1"/>
    <row r="23647" s="11" customFormat="1"/>
    <row r="23648" s="11" customFormat="1"/>
    <row r="23649" s="11" customFormat="1"/>
    <row r="23650" s="11" customFormat="1"/>
    <row r="23651" s="11" customFormat="1"/>
    <row r="23652" s="11" customFormat="1"/>
    <row r="23653" s="11" customFormat="1"/>
    <row r="23654" s="11" customFormat="1"/>
    <row r="23655" s="11" customFormat="1"/>
    <row r="23656" s="11" customFormat="1"/>
    <row r="23657" s="11" customFormat="1"/>
    <row r="23658" s="11" customFormat="1"/>
    <row r="23659" s="11" customFormat="1"/>
    <row r="23660" s="11" customFormat="1"/>
    <row r="23661" s="11" customFormat="1"/>
    <row r="23662" s="11" customFormat="1"/>
    <row r="23663" s="11" customFormat="1"/>
    <row r="23664" s="11" customFormat="1"/>
    <row r="23665" s="11" customFormat="1"/>
    <row r="23666" s="11" customFormat="1"/>
    <row r="23667" s="11" customFormat="1"/>
    <row r="23668" s="11" customFormat="1"/>
    <row r="23669" s="11" customFormat="1"/>
    <row r="23670" s="11" customFormat="1"/>
    <row r="23671" s="11" customFormat="1"/>
    <row r="23672" s="11" customFormat="1"/>
    <row r="23673" s="11" customFormat="1"/>
    <row r="23674" s="11" customFormat="1"/>
    <row r="23675" s="11" customFormat="1"/>
    <row r="23676" s="11" customFormat="1"/>
    <row r="23677" s="11" customFormat="1"/>
    <row r="23678" s="11" customFormat="1"/>
    <row r="23679" s="11" customFormat="1"/>
    <row r="23680" s="11" customFormat="1"/>
    <row r="23681" s="11" customFormat="1"/>
    <row r="23682" s="11" customFormat="1"/>
    <row r="23683" s="11" customFormat="1"/>
    <row r="23684" s="11" customFormat="1"/>
    <row r="23685" s="11" customFormat="1"/>
    <row r="23686" s="11" customFormat="1"/>
    <row r="23687" s="11" customFormat="1"/>
    <row r="23688" s="11" customFormat="1"/>
    <row r="23689" s="11" customFormat="1"/>
    <row r="23690" s="11" customFormat="1"/>
    <row r="23691" s="11" customFormat="1"/>
    <row r="23692" s="11" customFormat="1"/>
    <row r="23693" s="11" customFormat="1"/>
    <row r="23694" s="11" customFormat="1"/>
    <row r="23695" s="11" customFormat="1"/>
    <row r="23696" s="11" customFormat="1"/>
    <row r="23697" s="11" customFormat="1"/>
    <row r="23698" s="11" customFormat="1"/>
    <row r="23699" s="11" customFormat="1"/>
    <row r="23700" s="11" customFormat="1"/>
    <row r="23701" s="11" customFormat="1"/>
    <row r="23702" s="11" customFormat="1"/>
    <row r="23703" s="11" customFormat="1"/>
    <row r="23704" s="11" customFormat="1"/>
    <row r="23705" s="11" customFormat="1"/>
    <row r="23706" s="11" customFormat="1"/>
    <row r="23707" s="11" customFormat="1"/>
    <row r="23708" s="11" customFormat="1"/>
    <row r="23709" s="11" customFormat="1"/>
    <row r="23710" s="11" customFormat="1"/>
    <row r="23711" s="11" customFormat="1"/>
    <row r="23712" s="11" customFormat="1"/>
    <row r="23713" s="11" customFormat="1"/>
    <row r="23714" s="11" customFormat="1"/>
    <row r="23715" s="11" customFormat="1"/>
    <row r="23716" s="11" customFormat="1"/>
    <row r="23717" s="11" customFormat="1"/>
    <row r="23718" s="11" customFormat="1"/>
    <row r="23719" s="11" customFormat="1"/>
    <row r="23720" s="11" customFormat="1"/>
    <row r="23721" s="11" customFormat="1"/>
    <row r="23722" s="11" customFormat="1"/>
    <row r="23723" s="11" customFormat="1"/>
    <row r="23724" s="11" customFormat="1"/>
    <row r="23725" s="11" customFormat="1"/>
    <row r="23726" s="11" customFormat="1"/>
    <row r="23727" s="11" customFormat="1"/>
    <row r="23728" s="11" customFormat="1"/>
    <row r="23729" s="11" customFormat="1"/>
    <row r="23730" s="11" customFormat="1"/>
    <row r="23731" s="11" customFormat="1"/>
    <row r="23732" s="11" customFormat="1"/>
    <row r="23733" s="11" customFormat="1"/>
    <row r="23734" s="11" customFormat="1"/>
    <row r="23735" s="11" customFormat="1"/>
    <row r="23736" s="11" customFormat="1"/>
    <row r="23737" s="11" customFormat="1"/>
    <row r="23738" s="11" customFormat="1"/>
    <row r="23739" s="11" customFormat="1"/>
    <row r="23740" s="11" customFormat="1"/>
    <row r="23741" s="11" customFormat="1"/>
    <row r="23742" s="11" customFormat="1"/>
    <row r="23743" s="11" customFormat="1"/>
    <row r="23744" s="11" customFormat="1"/>
    <row r="23745" s="11" customFormat="1"/>
    <row r="23746" s="11" customFormat="1"/>
    <row r="23747" s="11" customFormat="1"/>
    <row r="23748" s="11" customFormat="1"/>
    <row r="23749" s="11" customFormat="1"/>
    <row r="23750" s="11" customFormat="1"/>
    <row r="23751" s="11" customFormat="1"/>
    <row r="23752" s="11" customFormat="1"/>
    <row r="23753" s="11" customFormat="1"/>
    <row r="23754" s="11" customFormat="1"/>
    <row r="23755" s="11" customFormat="1"/>
    <row r="23756" s="11" customFormat="1"/>
    <row r="23757" s="11" customFormat="1"/>
    <row r="23758" s="11" customFormat="1"/>
    <row r="23759" s="11" customFormat="1"/>
    <row r="23760" s="11" customFormat="1"/>
    <row r="23761" s="11" customFormat="1"/>
    <row r="23762" s="11" customFormat="1"/>
    <row r="23763" s="11" customFormat="1"/>
    <row r="23764" s="11" customFormat="1"/>
    <row r="23765" s="11" customFormat="1"/>
    <row r="23766" s="11" customFormat="1"/>
    <row r="23767" s="11" customFormat="1"/>
    <row r="23768" s="11" customFormat="1"/>
    <row r="23769" s="11" customFormat="1"/>
    <row r="23770" s="11" customFormat="1"/>
    <row r="23771" s="11" customFormat="1"/>
    <row r="23772" s="11" customFormat="1"/>
    <row r="23773" s="11" customFormat="1"/>
    <row r="23774" s="11" customFormat="1"/>
    <row r="23775" s="11" customFormat="1"/>
    <row r="23776" s="11" customFormat="1"/>
    <row r="23777" s="11" customFormat="1"/>
    <row r="23778" s="11" customFormat="1"/>
    <row r="23779" s="11" customFormat="1"/>
    <row r="23780" s="11" customFormat="1"/>
    <row r="23781" s="11" customFormat="1"/>
    <row r="23782" s="11" customFormat="1"/>
    <row r="23783" s="11" customFormat="1"/>
    <row r="23784" s="11" customFormat="1"/>
    <row r="23785" s="11" customFormat="1"/>
    <row r="23786" s="11" customFormat="1"/>
    <row r="23787" s="11" customFormat="1"/>
    <row r="23788" s="11" customFormat="1"/>
    <row r="23789" s="11" customFormat="1"/>
    <row r="23790" s="11" customFormat="1"/>
    <row r="23791" s="11" customFormat="1"/>
    <row r="23792" s="11" customFormat="1"/>
    <row r="23793" s="11" customFormat="1"/>
    <row r="23794" s="11" customFormat="1"/>
    <row r="23795" s="11" customFormat="1"/>
    <row r="23796" s="11" customFormat="1"/>
    <row r="23797" s="11" customFormat="1"/>
    <row r="23798" s="11" customFormat="1"/>
    <row r="23799" s="11" customFormat="1"/>
    <row r="23800" s="11" customFormat="1"/>
    <row r="23801" s="11" customFormat="1"/>
    <row r="23802" s="11" customFormat="1"/>
    <row r="23803" s="11" customFormat="1"/>
    <row r="23804" s="11" customFormat="1"/>
    <row r="23805" s="11" customFormat="1"/>
    <row r="23806" s="11" customFormat="1"/>
    <row r="23807" s="11" customFormat="1"/>
    <row r="23808" s="11" customFormat="1"/>
    <row r="23809" s="11" customFormat="1"/>
    <row r="23810" s="11" customFormat="1"/>
    <row r="23811" s="11" customFormat="1"/>
    <row r="23812" s="11" customFormat="1"/>
    <row r="23813" s="11" customFormat="1"/>
    <row r="23814" s="11" customFormat="1"/>
    <row r="23815" s="11" customFormat="1"/>
    <row r="23816" s="11" customFormat="1"/>
    <row r="23817" s="11" customFormat="1"/>
    <row r="23818" s="11" customFormat="1"/>
    <row r="23819" s="11" customFormat="1"/>
    <row r="23820" s="11" customFormat="1"/>
    <row r="23821" s="11" customFormat="1"/>
    <row r="23822" s="11" customFormat="1"/>
    <row r="23823" s="11" customFormat="1"/>
    <row r="23824" s="11" customFormat="1"/>
    <row r="23825" s="11" customFormat="1"/>
    <row r="23826" s="11" customFormat="1"/>
    <row r="23827" s="11" customFormat="1"/>
    <row r="23828" s="11" customFormat="1"/>
    <row r="23829" s="11" customFormat="1"/>
    <row r="23830" s="11" customFormat="1"/>
    <row r="23831" s="11" customFormat="1"/>
    <row r="23832" s="11" customFormat="1"/>
    <row r="23833" s="11" customFormat="1"/>
    <row r="23834" s="11" customFormat="1"/>
    <row r="23835" s="11" customFormat="1"/>
    <row r="23836" s="11" customFormat="1"/>
    <row r="23837" s="11" customFormat="1"/>
    <row r="23838" s="11" customFormat="1"/>
    <row r="23839" s="11" customFormat="1"/>
    <row r="23840" s="11" customFormat="1"/>
    <row r="23841" s="11" customFormat="1"/>
    <row r="23842" s="11" customFormat="1"/>
    <row r="23843" s="11" customFormat="1"/>
    <row r="23844" s="11" customFormat="1"/>
    <row r="23845" s="11" customFormat="1"/>
    <row r="23846" s="11" customFormat="1"/>
    <row r="23847" s="11" customFormat="1"/>
    <row r="23848" s="11" customFormat="1"/>
    <row r="23849" s="11" customFormat="1"/>
    <row r="23850" s="11" customFormat="1"/>
    <row r="23851" s="11" customFormat="1"/>
    <row r="23852" s="11" customFormat="1"/>
    <row r="23853" s="11" customFormat="1"/>
    <row r="23854" s="11" customFormat="1"/>
    <row r="23855" s="11" customFormat="1"/>
    <row r="23856" s="11" customFormat="1"/>
    <row r="23857" s="11" customFormat="1"/>
    <row r="23858" s="11" customFormat="1"/>
    <row r="23859" s="11" customFormat="1"/>
    <row r="23860" s="11" customFormat="1"/>
    <row r="23861" s="11" customFormat="1"/>
    <row r="23862" s="11" customFormat="1"/>
    <row r="23863" s="11" customFormat="1"/>
    <row r="23864" s="11" customFormat="1"/>
    <row r="23865" s="11" customFormat="1"/>
    <row r="23866" s="11" customFormat="1"/>
    <row r="23867" s="11" customFormat="1"/>
    <row r="23868" s="11" customFormat="1"/>
    <row r="23869" s="11" customFormat="1"/>
    <row r="23870" s="11" customFormat="1"/>
    <row r="23871" s="11" customFormat="1"/>
    <row r="23872" s="11" customFormat="1"/>
    <row r="23873" s="11" customFormat="1"/>
    <row r="23874" s="11" customFormat="1"/>
    <row r="23875" s="11" customFormat="1"/>
    <row r="23876" s="11" customFormat="1"/>
    <row r="23877" s="11" customFormat="1"/>
    <row r="23878" s="11" customFormat="1"/>
    <row r="23879" s="11" customFormat="1"/>
    <row r="23880" s="11" customFormat="1"/>
    <row r="23881" s="11" customFormat="1"/>
    <row r="23882" s="11" customFormat="1"/>
    <row r="23883" s="11" customFormat="1"/>
    <row r="23884" s="11" customFormat="1"/>
    <row r="23885" s="11" customFormat="1"/>
    <row r="23886" s="11" customFormat="1"/>
    <row r="23887" s="11" customFormat="1"/>
    <row r="23888" s="11" customFormat="1"/>
    <row r="23889" s="11" customFormat="1"/>
    <row r="23890" s="11" customFormat="1"/>
    <row r="23891" s="11" customFormat="1"/>
    <row r="23892" s="11" customFormat="1"/>
    <row r="23893" s="11" customFormat="1"/>
    <row r="23894" s="11" customFormat="1"/>
    <row r="23895" s="11" customFormat="1"/>
    <row r="23896" s="11" customFormat="1"/>
    <row r="23897" s="11" customFormat="1"/>
    <row r="23898" s="11" customFormat="1"/>
    <row r="23899" s="11" customFormat="1"/>
    <row r="23900" s="11" customFormat="1"/>
    <row r="23901" s="11" customFormat="1"/>
    <row r="23902" s="11" customFormat="1"/>
    <row r="23903" s="11" customFormat="1"/>
    <row r="23904" s="11" customFormat="1"/>
    <row r="23905" s="11" customFormat="1"/>
    <row r="23906" s="11" customFormat="1"/>
    <row r="23907" s="11" customFormat="1"/>
    <row r="23908" s="11" customFormat="1"/>
    <row r="23909" s="11" customFormat="1"/>
    <row r="23910" s="11" customFormat="1"/>
    <row r="23911" s="11" customFormat="1"/>
    <row r="23912" s="11" customFormat="1"/>
    <row r="23913" s="11" customFormat="1"/>
    <row r="23914" s="11" customFormat="1"/>
    <row r="23915" s="11" customFormat="1"/>
    <row r="23916" s="11" customFormat="1"/>
    <row r="23917" s="11" customFormat="1"/>
    <row r="23918" s="11" customFormat="1"/>
    <row r="23919" s="11" customFormat="1"/>
    <row r="23920" s="11" customFormat="1"/>
    <row r="23921" s="11" customFormat="1"/>
    <row r="23922" s="11" customFormat="1"/>
    <row r="23923" s="11" customFormat="1"/>
    <row r="23924" s="11" customFormat="1"/>
    <row r="23925" s="11" customFormat="1"/>
    <row r="23926" s="11" customFormat="1"/>
    <row r="23927" s="11" customFormat="1"/>
    <row r="23928" s="11" customFormat="1"/>
    <row r="23929" s="11" customFormat="1"/>
    <row r="23930" s="11" customFormat="1"/>
    <row r="23931" s="11" customFormat="1"/>
    <row r="23932" s="11" customFormat="1"/>
    <row r="23933" s="11" customFormat="1"/>
    <row r="23934" s="11" customFormat="1"/>
    <row r="23935" s="11" customFormat="1"/>
    <row r="23936" s="11" customFormat="1"/>
    <row r="23937" s="11" customFormat="1"/>
    <row r="23938" s="11" customFormat="1"/>
    <row r="23939" s="11" customFormat="1"/>
    <row r="23940" s="11" customFormat="1"/>
    <row r="23941" s="11" customFormat="1"/>
    <row r="23942" s="11" customFormat="1"/>
    <row r="23943" s="11" customFormat="1"/>
    <row r="23944" s="11" customFormat="1"/>
    <row r="23945" s="11" customFormat="1"/>
    <row r="23946" s="11" customFormat="1"/>
    <row r="23947" s="11" customFormat="1"/>
    <row r="23948" s="11" customFormat="1"/>
    <row r="23949" s="11" customFormat="1"/>
    <row r="23950" s="11" customFormat="1"/>
    <row r="23951" s="11" customFormat="1"/>
    <row r="23952" s="11" customFormat="1"/>
    <row r="23953" s="11" customFormat="1"/>
    <row r="23954" s="11" customFormat="1"/>
    <row r="23955" s="11" customFormat="1"/>
    <row r="23956" s="11" customFormat="1"/>
    <row r="23957" s="11" customFormat="1"/>
    <row r="23958" s="11" customFormat="1"/>
    <row r="23959" s="11" customFormat="1"/>
    <row r="23960" s="11" customFormat="1"/>
    <row r="23961" s="11" customFormat="1"/>
    <row r="23962" s="11" customFormat="1"/>
    <row r="23963" s="11" customFormat="1"/>
    <row r="23964" s="11" customFormat="1"/>
    <row r="23965" s="11" customFormat="1"/>
    <row r="23966" s="11" customFormat="1"/>
    <row r="23967" s="11" customFormat="1"/>
    <row r="23968" s="11" customFormat="1"/>
    <row r="23969" s="11" customFormat="1"/>
    <row r="23970" s="11" customFormat="1"/>
    <row r="23971" s="11" customFormat="1"/>
    <row r="23972" s="11" customFormat="1"/>
    <row r="23973" s="11" customFormat="1"/>
    <row r="23974" s="11" customFormat="1"/>
    <row r="23975" s="11" customFormat="1"/>
    <row r="23976" s="11" customFormat="1"/>
    <row r="23977" s="11" customFormat="1"/>
    <row r="23978" s="11" customFormat="1"/>
    <row r="23979" s="11" customFormat="1"/>
    <row r="23980" s="11" customFormat="1"/>
    <row r="23981" s="11" customFormat="1"/>
    <row r="23982" s="11" customFormat="1"/>
    <row r="23983" s="11" customFormat="1"/>
    <row r="23984" s="11" customFormat="1"/>
    <row r="23985" s="11" customFormat="1"/>
    <row r="23986" s="11" customFormat="1"/>
    <row r="23987" s="11" customFormat="1"/>
    <row r="23988" s="11" customFormat="1"/>
    <row r="23989" s="11" customFormat="1"/>
    <row r="23990" s="11" customFormat="1"/>
    <row r="23991" s="11" customFormat="1"/>
    <row r="23992" s="11" customFormat="1"/>
    <row r="23993" s="11" customFormat="1"/>
    <row r="23994" s="11" customFormat="1"/>
    <row r="23995" s="11" customFormat="1"/>
    <row r="23996" s="11" customFormat="1"/>
    <row r="23997" s="11" customFormat="1"/>
    <row r="23998" s="11" customFormat="1"/>
    <row r="23999" s="11" customFormat="1"/>
    <row r="24000" s="11" customFormat="1"/>
    <row r="24001" s="11" customFormat="1"/>
    <row r="24002" s="11" customFormat="1"/>
    <row r="24003" s="11" customFormat="1"/>
    <row r="24004" s="11" customFormat="1"/>
    <row r="24005" s="11" customFormat="1"/>
    <row r="24006" s="11" customFormat="1"/>
    <row r="24007" s="11" customFormat="1"/>
    <row r="24008" s="11" customFormat="1"/>
    <row r="24009" s="11" customFormat="1"/>
    <row r="24010" s="11" customFormat="1"/>
    <row r="24011" s="11" customFormat="1"/>
    <row r="24012" s="11" customFormat="1"/>
    <row r="24013" s="11" customFormat="1"/>
    <row r="24014" s="11" customFormat="1"/>
    <row r="24015" s="11" customFormat="1"/>
    <row r="24016" s="11" customFormat="1"/>
    <row r="24017" s="11" customFormat="1"/>
    <row r="24018" s="11" customFormat="1"/>
    <row r="24019" s="11" customFormat="1"/>
    <row r="24020" s="11" customFormat="1"/>
    <row r="24021" s="11" customFormat="1"/>
    <row r="24022" s="11" customFormat="1"/>
    <row r="24023" s="11" customFormat="1"/>
    <row r="24024" s="11" customFormat="1"/>
    <row r="24025" s="11" customFormat="1"/>
    <row r="24026" s="11" customFormat="1"/>
    <row r="24027" s="11" customFormat="1"/>
    <row r="24028" s="11" customFormat="1"/>
    <row r="24029" s="11" customFormat="1"/>
    <row r="24030" s="11" customFormat="1"/>
    <row r="24031" s="11" customFormat="1"/>
    <row r="24032" s="11" customFormat="1"/>
    <row r="24033" s="11" customFormat="1"/>
    <row r="24034" s="11" customFormat="1"/>
    <row r="24035" s="11" customFormat="1"/>
    <row r="24036" s="11" customFormat="1"/>
    <row r="24037" s="11" customFormat="1"/>
    <row r="24038" s="11" customFormat="1"/>
    <row r="24039" s="11" customFormat="1"/>
    <row r="24040" s="11" customFormat="1"/>
    <row r="24041" s="11" customFormat="1"/>
    <row r="24042" s="11" customFormat="1"/>
    <row r="24043" s="11" customFormat="1"/>
    <row r="24044" s="11" customFormat="1"/>
    <row r="24045" s="11" customFormat="1"/>
    <row r="24046" s="11" customFormat="1"/>
    <row r="24047" s="11" customFormat="1"/>
    <row r="24048" s="11" customFormat="1"/>
    <row r="24049" s="11" customFormat="1"/>
    <row r="24050" s="11" customFormat="1"/>
    <row r="24051" s="11" customFormat="1"/>
    <row r="24052" s="11" customFormat="1"/>
    <row r="24053" s="11" customFormat="1"/>
    <row r="24054" s="11" customFormat="1"/>
    <row r="24055" s="11" customFormat="1"/>
    <row r="24056" s="11" customFormat="1"/>
    <row r="24057" s="11" customFormat="1"/>
    <row r="24058" s="11" customFormat="1"/>
    <row r="24059" s="11" customFormat="1"/>
    <row r="24060" s="11" customFormat="1"/>
    <row r="24061" s="11" customFormat="1"/>
    <row r="24062" s="11" customFormat="1"/>
    <row r="24063" s="11" customFormat="1"/>
    <row r="24064" s="11" customFormat="1"/>
    <row r="24065" s="11" customFormat="1"/>
    <row r="24066" s="11" customFormat="1"/>
    <row r="24067" s="11" customFormat="1"/>
    <row r="24068" s="11" customFormat="1"/>
    <row r="24069" s="11" customFormat="1"/>
    <row r="24070" s="11" customFormat="1"/>
    <row r="24071" s="11" customFormat="1"/>
    <row r="24072" s="11" customFormat="1"/>
    <row r="24073" s="11" customFormat="1"/>
    <row r="24074" s="11" customFormat="1"/>
    <row r="24075" s="11" customFormat="1"/>
    <row r="24076" s="11" customFormat="1"/>
    <row r="24077" s="11" customFormat="1"/>
    <row r="24078" s="11" customFormat="1"/>
    <row r="24079" s="11" customFormat="1"/>
    <row r="24080" s="11" customFormat="1"/>
    <row r="24081" s="11" customFormat="1"/>
    <row r="24082" s="11" customFormat="1"/>
    <row r="24083" s="11" customFormat="1"/>
    <row r="24084" s="11" customFormat="1"/>
    <row r="24085" s="11" customFormat="1"/>
    <row r="24086" s="11" customFormat="1"/>
    <row r="24087" s="11" customFormat="1"/>
    <row r="24088" s="11" customFormat="1"/>
    <row r="24089" s="11" customFormat="1"/>
    <row r="24090" s="11" customFormat="1"/>
    <row r="24091" s="11" customFormat="1"/>
    <row r="24092" s="11" customFormat="1"/>
    <row r="24093" s="11" customFormat="1"/>
    <row r="24094" s="11" customFormat="1"/>
    <row r="24095" s="11" customFormat="1"/>
    <row r="24096" s="11" customFormat="1"/>
    <row r="24097" s="11" customFormat="1"/>
    <row r="24098" s="11" customFormat="1"/>
    <row r="24099" s="11" customFormat="1"/>
    <row r="24100" s="11" customFormat="1"/>
    <row r="24101" s="11" customFormat="1"/>
    <row r="24102" s="11" customFormat="1"/>
    <row r="24103" s="11" customFormat="1"/>
    <row r="24104" s="11" customFormat="1"/>
    <row r="24105" s="11" customFormat="1"/>
    <row r="24106" s="11" customFormat="1"/>
    <row r="24107" s="11" customFormat="1"/>
    <row r="24108" s="11" customFormat="1"/>
    <row r="24109" s="11" customFormat="1"/>
    <row r="24110" s="11" customFormat="1"/>
    <row r="24111" s="11" customFormat="1"/>
    <row r="24112" s="11" customFormat="1"/>
    <row r="24113" s="11" customFormat="1"/>
    <row r="24114" s="11" customFormat="1"/>
    <row r="24115" s="11" customFormat="1"/>
    <row r="24116" s="11" customFormat="1"/>
    <row r="24117" s="11" customFormat="1"/>
    <row r="24118" s="11" customFormat="1"/>
    <row r="24119" s="11" customFormat="1"/>
    <row r="24120" s="11" customFormat="1"/>
    <row r="24121" s="11" customFormat="1"/>
    <row r="24122" s="11" customFormat="1"/>
    <row r="24123" s="11" customFormat="1"/>
    <row r="24124" s="11" customFormat="1"/>
    <row r="24125" s="11" customFormat="1"/>
    <row r="24126" s="11" customFormat="1"/>
    <row r="24127" s="11" customFormat="1"/>
    <row r="24128" s="11" customFormat="1"/>
    <row r="24129" s="11" customFormat="1"/>
    <row r="24130" s="11" customFormat="1"/>
    <row r="24131" s="11" customFormat="1"/>
    <row r="24132" s="11" customFormat="1"/>
    <row r="24133" s="11" customFormat="1"/>
    <row r="24134" s="11" customFormat="1"/>
    <row r="24135" s="11" customFormat="1"/>
    <row r="24136" s="11" customFormat="1"/>
    <row r="24137" s="11" customFormat="1"/>
    <row r="24138" s="11" customFormat="1"/>
    <row r="24139" s="11" customFormat="1"/>
    <row r="24140" s="11" customFormat="1"/>
    <row r="24141" s="11" customFormat="1"/>
    <row r="24142" s="11" customFormat="1"/>
    <row r="24143" s="11" customFormat="1"/>
    <row r="24144" s="11" customFormat="1"/>
    <row r="24145" s="11" customFormat="1"/>
    <row r="24146" s="11" customFormat="1"/>
    <row r="24147" s="11" customFormat="1"/>
    <row r="24148" s="11" customFormat="1"/>
    <row r="24149" s="11" customFormat="1"/>
    <row r="24150" s="11" customFormat="1"/>
    <row r="24151" s="11" customFormat="1"/>
    <row r="24152" s="11" customFormat="1"/>
    <row r="24153" s="11" customFormat="1"/>
    <row r="24154" s="11" customFormat="1"/>
    <row r="24155" s="11" customFormat="1"/>
    <row r="24156" s="11" customFormat="1"/>
    <row r="24157" s="11" customFormat="1"/>
    <row r="24158" s="11" customFormat="1"/>
    <row r="24159" s="11" customFormat="1"/>
    <row r="24160" s="11" customFormat="1"/>
    <row r="24161" s="11" customFormat="1"/>
    <row r="24162" s="11" customFormat="1"/>
    <row r="24163" s="11" customFormat="1"/>
    <row r="24164" s="11" customFormat="1"/>
    <row r="24165" s="11" customFormat="1"/>
    <row r="24166" s="11" customFormat="1"/>
    <row r="24167" s="11" customFormat="1"/>
    <row r="24168" s="11" customFormat="1"/>
    <row r="24169" s="11" customFormat="1"/>
    <row r="24170" s="11" customFormat="1"/>
    <row r="24171" s="11" customFormat="1"/>
    <row r="24172" s="11" customFormat="1"/>
    <row r="24173" s="11" customFormat="1"/>
    <row r="24174" s="11" customFormat="1"/>
    <row r="24175" s="11" customFormat="1"/>
    <row r="24176" s="11" customFormat="1"/>
    <row r="24177" s="11" customFormat="1"/>
    <row r="24178" s="11" customFormat="1"/>
    <row r="24179" s="11" customFormat="1"/>
    <row r="24180" s="11" customFormat="1"/>
    <row r="24181" s="11" customFormat="1"/>
    <row r="24182" s="11" customFormat="1"/>
    <row r="24183" s="11" customFormat="1"/>
    <row r="24184" s="11" customFormat="1"/>
    <row r="24185" s="11" customFormat="1"/>
    <row r="24186" s="11" customFormat="1"/>
    <row r="24187" s="11" customFormat="1"/>
    <row r="24188" s="11" customFormat="1"/>
    <row r="24189" s="11" customFormat="1"/>
    <row r="24190" s="11" customFormat="1"/>
    <row r="24191" s="11" customFormat="1"/>
    <row r="24192" s="11" customFormat="1"/>
    <row r="24193" s="11" customFormat="1"/>
    <row r="24194" s="11" customFormat="1"/>
    <row r="24195" s="11" customFormat="1"/>
    <row r="24196" s="11" customFormat="1"/>
    <row r="24197" s="11" customFormat="1"/>
    <row r="24198" s="11" customFormat="1"/>
    <row r="24199" s="11" customFormat="1"/>
    <row r="24200" s="11" customFormat="1"/>
    <row r="24201" s="11" customFormat="1"/>
    <row r="24202" s="11" customFormat="1"/>
    <row r="24203" s="11" customFormat="1"/>
    <row r="24204" s="11" customFormat="1"/>
    <row r="24205" s="11" customFormat="1"/>
    <row r="24206" s="11" customFormat="1"/>
    <row r="24207" s="11" customFormat="1"/>
    <row r="24208" s="11" customFormat="1"/>
    <row r="24209" s="11" customFormat="1"/>
    <row r="24210" s="11" customFormat="1"/>
    <row r="24211" s="11" customFormat="1"/>
    <row r="24212" s="11" customFormat="1"/>
    <row r="24213" s="11" customFormat="1"/>
    <row r="24214" s="11" customFormat="1"/>
    <row r="24215" s="11" customFormat="1"/>
    <row r="24216" s="11" customFormat="1"/>
    <row r="24217" s="11" customFormat="1"/>
    <row r="24218" s="11" customFormat="1"/>
    <row r="24219" s="11" customFormat="1"/>
    <row r="24220" s="11" customFormat="1"/>
    <row r="24221" s="11" customFormat="1"/>
    <row r="24222" s="11" customFormat="1"/>
    <row r="24223" s="11" customFormat="1"/>
    <row r="24224" s="11" customFormat="1"/>
    <row r="24225" s="11" customFormat="1"/>
    <row r="24226" s="11" customFormat="1"/>
    <row r="24227" s="11" customFormat="1"/>
    <row r="24228" s="11" customFormat="1"/>
    <row r="24229" s="11" customFormat="1"/>
    <row r="24230" s="11" customFormat="1"/>
    <row r="24231" s="11" customFormat="1"/>
    <row r="24232" s="11" customFormat="1"/>
    <row r="24233" s="11" customFormat="1"/>
    <row r="24234" s="11" customFormat="1"/>
    <row r="24235" s="11" customFormat="1"/>
    <row r="24236" s="11" customFormat="1"/>
    <row r="24237" s="11" customFormat="1"/>
    <row r="24238" s="11" customFormat="1"/>
    <row r="24239" s="11" customFormat="1"/>
    <row r="24240" s="11" customFormat="1"/>
    <row r="24241" s="11" customFormat="1"/>
    <row r="24242" s="11" customFormat="1"/>
    <row r="24243" s="11" customFormat="1"/>
    <row r="24244" s="11" customFormat="1"/>
    <row r="24245" s="11" customFormat="1"/>
    <row r="24246" s="11" customFormat="1"/>
    <row r="24247" s="11" customFormat="1"/>
    <row r="24248" s="11" customFormat="1"/>
    <row r="24249" s="11" customFormat="1"/>
    <row r="24250" s="11" customFormat="1"/>
    <row r="24251" s="11" customFormat="1"/>
    <row r="24252" s="11" customFormat="1"/>
    <row r="24253" s="11" customFormat="1"/>
    <row r="24254" s="11" customFormat="1"/>
    <row r="24255" s="11" customFormat="1"/>
    <row r="24256" s="11" customFormat="1"/>
    <row r="24257" s="11" customFormat="1"/>
    <row r="24258" s="11" customFormat="1"/>
    <row r="24259" s="11" customFormat="1"/>
    <row r="24260" s="11" customFormat="1"/>
    <row r="24261" s="11" customFormat="1"/>
    <row r="24262" s="11" customFormat="1"/>
    <row r="24263" s="11" customFormat="1"/>
    <row r="24264" s="11" customFormat="1"/>
    <row r="24265" s="11" customFormat="1"/>
    <row r="24266" s="11" customFormat="1"/>
    <row r="24267" s="11" customFormat="1"/>
    <row r="24268" s="11" customFormat="1"/>
    <row r="24269" s="11" customFormat="1"/>
    <row r="24270" s="11" customFormat="1"/>
    <row r="24271" s="11" customFormat="1"/>
    <row r="24272" s="11" customFormat="1"/>
    <row r="24273" s="11" customFormat="1"/>
    <row r="24274" s="11" customFormat="1"/>
    <row r="24275" s="11" customFormat="1"/>
    <row r="24276" s="11" customFormat="1"/>
    <row r="24277" s="11" customFormat="1"/>
    <row r="24278" s="11" customFormat="1"/>
    <row r="24279" s="11" customFormat="1"/>
    <row r="24280" s="11" customFormat="1"/>
    <row r="24281" s="11" customFormat="1"/>
    <row r="24282" s="11" customFormat="1"/>
    <row r="24283" s="11" customFormat="1"/>
    <row r="24284" s="11" customFormat="1"/>
    <row r="24285" s="11" customFormat="1"/>
    <row r="24286" s="11" customFormat="1"/>
    <row r="24287" s="11" customFormat="1"/>
    <row r="24288" s="11" customFormat="1"/>
    <row r="24289" s="11" customFormat="1"/>
    <row r="24290" s="11" customFormat="1"/>
    <row r="24291" s="11" customFormat="1"/>
    <row r="24292" s="11" customFormat="1"/>
    <row r="24293" s="11" customFormat="1"/>
    <row r="24294" s="11" customFormat="1"/>
    <row r="24295" s="11" customFormat="1"/>
    <row r="24296" s="11" customFormat="1"/>
    <row r="24297" s="11" customFormat="1"/>
    <row r="24298" s="11" customFormat="1"/>
    <row r="24299" s="11" customFormat="1"/>
    <row r="24300" s="11" customFormat="1"/>
    <row r="24301" s="11" customFormat="1"/>
    <row r="24302" s="11" customFormat="1"/>
    <row r="24303" s="11" customFormat="1"/>
    <row r="24304" s="11" customFormat="1"/>
    <row r="24305" s="11" customFormat="1"/>
    <row r="24306" s="11" customFormat="1"/>
    <row r="24307" s="11" customFormat="1"/>
    <row r="24308" s="11" customFormat="1"/>
    <row r="24309" s="11" customFormat="1"/>
    <row r="24310" s="11" customFormat="1"/>
    <row r="24311" s="11" customFormat="1"/>
    <row r="24312" s="11" customFormat="1"/>
    <row r="24313" s="11" customFormat="1"/>
    <row r="24314" s="11" customFormat="1"/>
    <row r="24315" s="11" customFormat="1"/>
    <row r="24316" s="11" customFormat="1"/>
    <row r="24317" s="11" customFormat="1"/>
    <row r="24318" s="11" customFormat="1"/>
    <row r="24319" s="11" customFormat="1"/>
    <row r="24320" s="11" customFormat="1"/>
    <row r="24321" s="11" customFormat="1"/>
    <row r="24322" s="11" customFormat="1"/>
    <row r="24323" s="11" customFormat="1"/>
    <row r="24324" s="11" customFormat="1"/>
    <row r="24325" s="11" customFormat="1"/>
    <row r="24326" s="11" customFormat="1"/>
    <row r="24327" s="11" customFormat="1"/>
    <row r="24328" s="11" customFormat="1"/>
    <row r="24329" s="11" customFormat="1"/>
    <row r="24330" s="11" customFormat="1"/>
    <row r="24331" s="11" customFormat="1"/>
    <row r="24332" s="11" customFormat="1"/>
    <row r="24333" s="11" customFormat="1"/>
    <row r="24334" s="11" customFormat="1"/>
    <row r="24335" s="11" customFormat="1"/>
    <row r="24336" s="11" customFormat="1"/>
    <row r="24337" s="11" customFormat="1"/>
    <row r="24338" s="11" customFormat="1"/>
    <row r="24339" s="11" customFormat="1"/>
    <row r="24340" s="11" customFormat="1"/>
    <row r="24341" s="11" customFormat="1"/>
    <row r="24342" s="11" customFormat="1"/>
    <row r="24343" s="11" customFormat="1"/>
    <row r="24344" s="11" customFormat="1"/>
    <row r="24345" s="11" customFormat="1"/>
    <row r="24346" s="11" customFormat="1"/>
    <row r="24347" s="11" customFormat="1"/>
    <row r="24348" s="11" customFormat="1"/>
    <row r="24349" s="11" customFormat="1"/>
    <row r="24350" s="11" customFormat="1"/>
    <row r="24351" s="11" customFormat="1"/>
    <row r="24352" s="11" customFormat="1"/>
    <row r="24353" s="11" customFormat="1"/>
    <row r="24354" s="11" customFormat="1"/>
    <row r="24355" s="11" customFormat="1"/>
    <row r="24356" s="11" customFormat="1"/>
    <row r="24357" s="11" customFormat="1"/>
    <row r="24358" s="11" customFormat="1"/>
    <row r="24359" s="11" customFormat="1"/>
    <row r="24360" s="11" customFormat="1"/>
    <row r="24361" s="11" customFormat="1"/>
    <row r="24362" s="11" customFormat="1"/>
    <row r="24363" s="11" customFormat="1"/>
    <row r="24364" s="11" customFormat="1"/>
    <row r="24365" s="11" customFormat="1"/>
    <row r="24366" s="11" customFormat="1"/>
    <row r="24367" s="11" customFormat="1"/>
    <row r="24368" s="11" customFormat="1"/>
    <row r="24369" s="11" customFormat="1"/>
    <row r="24370" s="11" customFormat="1"/>
    <row r="24371" s="11" customFormat="1"/>
    <row r="24372" s="11" customFormat="1"/>
    <row r="24373" s="11" customFormat="1"/>
    <row r="24374" s="11" customFormat="1"/>
    <row r="24375" s="11" customFormat="1"/>
    <row r="24376" s="11" customFormat="1"/>
    <row r="24377" s="11" customFormat="1"/>
    <row r="24378" s="11" customFormat="1"/>
    <row r="24379" s="11" customFormat="1"/>
    <row r="24380" s="11" customFormat="1"/>
    <row r="24381" s="11" customFormat="1"/>
    <row r="24382" s="11" customFormat="1"/>
    <row r="24383" s="11" customFormat="1"/>
    <row r="24384" s="11" customFormat="1"/>
    <row r="24385" s="11" customFormat="1"/>
    <row r="24386" s="11" customFormat="1"/>
    <row r="24387" s="11" customFormat="1"/>
    <row r="24388" s="11" customFormat="1"/>
    <row r="24389" s="11" customFormat="1"/>
    <row r="24390" s="11" customFormat="1"/>
    <row r="24391" s="11" customFormat="1"/>
    <row r="24392" s="11" customFormat="1"/>
    <row r="24393" s="11" customFormat="1"/>
    <row r="24394" s="11" customFormat="1"/>
    <row r="24395" s="11" customFormat="1"/>
    <row r="24396" s="11" customFormat="1"/>
    <row r="24397" s="11" customFormat="1"/>
    <row r="24398" s="11" customFormat="1"/>
    <row r="24399" s="11" customFormat="1"/>
    <row r="24400" s="11" customFormat="1"/>
    <row r="24401" s="11" customFormat="1"/>
    <row r="24402" s="11" customFormat="1"/>
    <row r="24403" s="11" customFormat="1"/>
    <row r="24404" s="11" customFormat="1"/>
    <row r="24405" s="11" customFormat="1"/>
    <row r="24406" s="11" customFormat="1"/>
    <row r="24407" s="11" customFormat="1"/>
    <row r="24408" s="11" customFormat="1"/>
    <row r="24409" s="11" customFormat="1"/>
    <row r="24410" s="11" customFormat="1"/>
    <row r="24411" s="11" customFormat="1"/>
    <row r="24412" s="11" customFormat="1"/>
    <row r="24413" s="11" customFormat="1"/>
    <row r="24414" s="11" customFormat="1"/>
    <row r="24415" s="11" customFormat="1"/>
    <row r="24416" s="11" customFormat="1"/>
    <row r="24417" s="11" customFormat="1"/>
    <row r="24418" s="11" customFormat="1"/>
    <row r="24419" s="11" customFormat="1"/>
    <row r="24420" s="11" customFormat="1"/>
    <row r="24421" s="11" customFormat="1"/>
    <row r="24422" s="11" customFormat="1"/>
    <row r="24423" s="11" customFormat="1"/>
    <row r="24424" s="11" customFormat="1"/>
    <row r="24425" s="11" customFormat="1"/>
    <row r="24426" s="11" customFormat="1"/>
    <row r="24427" s="11" customFormat="1"/>
    <row r="24428" s="11" customFormat="1"/>
    <row r="24429" s="11" customFormat="1"/>
    <row r="24430" s="11" customFormat="1"/>
    <row r="24431" s="11" customFormat="1"/>
    <row r="24432" s="11" customFormat="1"/>
    <row r="24433" s="11" customFormat="1"/>
    <row r="24434" s="11" customFormat="1"/>
    <row r="24435" s="11" customFormat="1"/>
    <row r="24436" s="11" customFormat="1"/>
    <row r="24437" s="11" customFormat="1"/>
    <row r="24438" s="11" customFormat="1"/>
    <row r="24439" s="11" customFormat="1"/>
    <row r="24440" s="11" customFormat="1"/>
    <row r="24441" s="11" customFormat="1"/>
    <row r="24442" s="11" customFormat="1"/>
    <row r="24443" s="11" customFormat="1"/>
    <row r="24444" s="11" customFormat="1"/>
    <row r="24445" s="11" customFormat="1"/>
    <row r="24446" s="11" customFormat="1"/>
    <row r="24447" s="11" customFormat="1"/>
    <row r="24448" s="11" customFormat="1"/>
    <row r="24449" s="11" customFormat="1"/>
    <row r="24450" s="11" customFormat="1"/>
    <row r="24451" s="11" customFormat="1"/>
    <row r="24452" s="11" customFormat="1"/>
    <row r="24453" s="11" customFormat="1"/>
    <row r="24454" s="11" customFormat="1"/>
    <row r="24455" s="11" customFormat="1"/>
    <row r="24456" s="11" customFormat="1"/>
    <row r="24457" s="11" customFormat="1"/>
    <row r="24458" s="11" customFormat="1"/>
    <row r="24459" s="11" customFormat="1"/>
    <row r="24460" s="11" customFormat="1"/>
    <row r="24461" s="11" customFormat="1"/>
    <row r="24462" s="11" customFormat="1"/>
    <row r="24463" s="11" customFormat="1"/>
    <row r="24464" s="11" customFormat="1"/>
    <row r="24465" s="11" customFormat="1"/>
    <row r="24466" s="11" customFormat="1"/>
    <row r="24467" s="11" customFormat="1"/>
    <row r="24468" s="11" customFormat="1"/>
    <row r="24469" s="11" customFormat="1"/>
    <row r="24470" s="11" customFormat="1"/>
    <row r="24471" s="11" customFormat="1"/>
    <row r="24472" s="11" customFormat="1"/>
    <row r="24473" s="11" customFormat="1"/>
    <row r="24474" s="11" customFormat="1"/>
    <row r="24475" s="11" customFormat="1"/>
    <row r="24476" s="11" customFormat="1"/>
    <row r="24477" s="11" customFormat="1"/>
    <row r="24478" s="11" customFormat="1"/>
    <row r="24479" s="11" customFormat="1"/>
    <row r="24480" s="11" customFormat="1"/>
    <row r="24481" s="11" customFormat="1"/>
    <row r="24482" s="11" customFormat="1"/>
    <row r="24483" s="11" customFormat="1"/>
    <row r="24484" s="11" customFormat="1"/>
    <row r="24485" s="11" customFormat="1"/>
    <row r="24486" s="11" customFormat="1"/>
    <row r="24487" s="11" customFormat="1"/>
    <row r="24488" s="11" customFormat="1"/>
    <row r="24489" s="11" customFormat="1"/>
    <row r="24490" s="11" customFormat="1"/>
    <row r="24491" s="11" customFormat="1"/>
    <row r="24492" s="11" customFormat="1"/>
    <row r="24493" s="11" customFormat="1"/>
    <row r="24494" s="11" customFormat="1"/>
    <row r="24495" s="11" customFormat="1"/>
    <row r="24496" s="11" customFormat="1"/>
    <row r="24497" s="11" customFormat="1"/>
    <row r="24498" s="11" customFormat="1"/>
    <row r="24499" s="11" customFormat="1"/>
    <row r="24500" s="11" customFormat="1"/>
    <row r="24501" s="11" customFormat="1"/>
    <row r="24502" s="11" customFormat="1"/>
    <row r="24503" s="11" customFormat="1"/>
    <row r="24504" s="11" customFormat="1"/>
    <row r="24505" s="11" customFormat="1"/>
    <row r="24506" s="11" customFormat="1"/>
    <row r="24507" s="11" customFormat="1"/>
    <row r="24508" s="11" customFormat="1"/>
    <row r="24509" s="11" customFormat="1"/>
    <row r="24510" s="11" customFormat="1"/>
    <row r="24511" s="11" customFormat="1"/>
    <row r="24512" s="11" customFormat="1"/>
    <row r="24513" s="11" customFormat="1"/>
    <row r="24514" s="11" customFormat="1"/>
    <row r="24515" s="11" customFormat="1"/>
    <row r="24516" s="11" customFormat="1"/>
    <row r="24517" s="11" customFormat="1"/>
    <row r="24518" s="11" customFormat="1"/>
    <row r="24519" s="11" customFormat="1"/>
    <row r="24520" s="11" customFormat="1"/>
    <row r="24521" s="11" customFormat="1"/>
    <row r="24522" s="11" customFormat="1"/>
    <row r="24523" s="11" customFormat="1"/>
    <row r="24524" s="11" customFormat="1"/>
    <row r="24525" s="11" customFormat="1"/>
    <row r="24526" s="11" customFormat="1"/>
    <row r="24527" s="11" customFormat="1"/>
    <row r="24528" s="11" customFormat="1"/>
    <row r="24529" s="11" customFormat="1"/>
    <row r="24530" s="11" customFormat="1"/>
    <row r="24531" s="11" customFormat="1"/>
    <row r="24532" s="11" customFormat="1"/>
    <row r="24533" s="11" customFormat="1"/>
    <row r="24534" s="11" customFormat="1"/>
    <row r="24535" s="11" customFormat="1"/>
    <row r="24536" s="11" customFormat="1"/>
    <row r="24537" s="11" customFormat="1"/>
    <row r="24538" s="11" customFormat="1"/>
    <row r="24539" s="11" customFormat="1"/>
    <row r="24540" s="11" customFormat="1"/>
    <row r="24541" s="11" customFormat="1"/>
    <row r="24542" s="11" customFormat="1"/>
    <row r="24543" s="11" customFormat="1"/>
    <row r="24544" s="11" customFormat="1"/>
    <row r="24545" s="11" customFormat="1"/>
    <row r="24546" s="11" customFormat="1"/>
    <row r="24547" s="11" customFormat="1"/>
    <row r="24548" s="11" customFormat="1"/>
    <row r="24549" s="11" customFormat="1"/>
    <row r="24550" s="11" customFormat="1"/>
    <row r="24551" s="11" customFormat="1"/>
    <row r="24552" s="11" customFormat="1"/>
    <row r="24553" s="11" customFormat="1"/>
    <row r="24554" s="11" customFormat="1"/>
    <row r="24555" s="11" customFormat="1"/>
    <row r="24556" s="11" customFormat="1"/>
    <row r="24557" s="11" customFormat="1"/>
    <row r="24558" s="11" customFormat="1"/>
    <row r="24559" s="11" customFormat="1"/>
    <row r="24560" s="11" customFormat="1"/>
    <row r="24561" s="11" customFormat="1"/>
    <row r="24562" s="11" customFormat="1"/>
    <row r="24563" s="11" customFormat="1"/>
    <row r="24564" s="11" customFormat="1"/>
    <row r="24565" s="11" customFormat="1"/>
    <row r="24566" s="11" customFormat="1"/>
    <row r="24567" s="11" customFormat="1"/>
    <row r="24568" s="11" customFormat="1"/>
    <row r="24569" s="11" customFormat="1"/>
    <row r="24570" s="11" customFormat="1"/>
    <row r="24571" s="11" customFormat="1"/>
    <row r="24572" s="11" customFormat="1"/>
    <row r="24573" s="11" customFormat="1"/>
    <row r="24574" s="11" customFormat="1"/>
    <row r="24575" s="11" customFormat="1"/>
    <row r="24576" s="11" customFormat="1"/>
    <row r="24577" s="11" customFormat="1"/>
    <row r="24578" s="11" customFormat="1"/>
    <row r="24579" s="11" customFormat="1"/>
    <row r="24580" s="11" customFormat="1"/>
    <row r="24581" s="11" customFormat="1"/>
    <row r="24582" s="11" customFormat="1"/>
    <row r="24583" s="11" customFormat="1"/>
    <row r="24584" s="11" customFormat="1"/>
    <row r="24585" s="11" customFormat="1"/>
    <row r="24586" s="11" customFormat="1"/>
    <row r="24587" s="11" customFormat="1"/>
    <row r="24588" s="11" customFormat="1"/>
    <row r="24589" s="11" customFormat="1"/>
    <row r="24590" s="11" customFormat="1"/>
    <row r="24591" s="11" customFormat="1"/>
    <row r="24592" s="11" customFormat="1"/>
    <row r="24593" s="11" customFormat="1"/>
    <row r="24594" s="11" customFormat="1"/>
    <row r="24595" s="11" customFormat="1"/>
    <row r="24596" s="11" customFormat="1"/>
    <row r="24597" s="11" customFormat="1"/>
    <row r="24598" s="11" customFormat="1"/>
    <row r="24599" s="11" customFormat="1"/>
    <row r="24600" s="11" customFormat="1"/>
    <row r="24601" s="11" customFormat="1"/>
    <row r="24602" s="11" customFormat="1"/>
    <row r="24603" s="11" customFormat="1"/>
    <row r="24604" s="11" customFormat="1"/>
    <row r="24605" s="11" customFormat="1"/>
    <row r="24606" s="11" customFormat="1"/>
    <row r="24607" s="11" customFormat="1"/>
    <row r="24608" s="11" customFormat="1"/>
    <row r="24609" s="11" customFormat="1"/>
    <row r="24610" s="11" customFormat="1"/>
    <row r="24611" s="11" customFormat="1"/>
    <row r="24612" s="11" customFormat="1"/>
    <row r="24613" s="11" customFormat="1"/>
    <row r="24614" s="11" customFormat="1"/>
    <row r="24615" s="11" customFormat="1"/>
    <row r="24616" s="11" customFormat="1"/>
    <row r="24617" s="11" customFormat="1"/>
    <row r="24618" s="11" customFormat="1"/>
    <row r="24619" s="11" customFormat="1"/>
    <row r="24620" s="11" customFormat="1"/>
    <row r="24621" s="11" customFormat="1"/>
    <row r="24622" s="11" customFormat="1"/>
    <row r="24623" s="11" customFormat="1"/>
    <row r="24624" s="11" customFormat="1"/>
    <row r="24625" s="11" customFormat="1"/>
    <row r="24626" s="11" customFormat="1"/>
    <row r="24627" s="11" customFormat="1"/>
    <row r="24628" s="11" customFormat="1"/>
    <row r="24629" s="11" customFormat="1"/>
    <row r="24630" s="11" customFormat="1"/>
    <row r="24631" s="11" customFormat="1"/>
    <row r="24632" s="11" customFormat="1"/>
    <row r="24633" s="11" customFormat="1"/>
    <row r="24634" s="11" customFormat="1"/>
    <row r="24635" s="11" customFormat="1"/>
    <row r="24636" s="11" customFormat="1"/>
    <row r="24637" s="11" customFormat="1"/>
    <row r="24638" s="11" customFormat="1"/>
    <row r="24639" s="11" customFormat="1"/>
    <row r="24640" s="11" customFormat="1"/>
    <row r="24641" s="11" customFormat="1"/>
    <row r="24642" s="11" customFormat="1"/>
    <row r="24643" s="11" customFormat="1"/>
    <row r="24644" s="11" customFormat="1"/>
    <row r="24645" s="11" customFormat="1"/>
    <row r="24646" s="11" customFormat="1"/>
    <row r="24647" s="11" customFormat="1"/>
    <row r="24648" s="11" customFormat="1"/>
    <row r="24649" s="11" customFormat="1"/>
    <row r="24650" s="11" customFormat="1"/>
    <row r="24651" s="11" customFormat="1"/>
    <row r="24652" s="11" customFormat="1"/>
    <row r="24653" s="11" customFormat="1"/>
    <row r="24654" s="11" customFormat="1"/>
    <row r="24655" s="11" customFormat="1"/>
    <row r="24656" s="11" customFormat="1"/>
    <row r="24657" s="11" customFormat="1"/>
    <row r="24658" s="11" customFormat="1"/>
    <row r="24659" s="11" customFormat="1"/>
    <row r="24660" s="11" customFormat="1"/>
    <row r="24661" s="11" customFormat="1"/>
    <row r="24662" s="11" customFormat="1"/>
    <row r="24663" s="11" customFormat="1"/>
    <row r="24664" s="11" customFormat="1"/>
    <row r="24665" s="11" customFormat="1"/>
    <row r="24666" s="11" customFormat="1"/>
    <row r="24667" s="11" customFormat="1"/>
    <row r="24668" s="11" customFormat="1"/>
    <row r="24669" s="11" customFormat="1"/>
    <row r="24670" s="11" customFormat="1"/>
    <row r="24671" s="11" customFormat="1"/>
    <row r="24672" s="11" customFormat="1"/>
    <row r="24673" s="11" customFormat="1"/>
    <row r="24674" s="11" customFormat="1"/>
    <row r="24675" s="11" customFormat="1"/>
    <row r="24676" s="11" customFormat="1"/>
    <row r="24677" s="11" customFormat="1"/>
    <row r="24678" s="11" customFormat="1"/>
    <row r="24679" s="11" customFormat="1"/>
    <row r="24680" s="11" customFormat="1"/>
    <row r="24681" s="11" customFormat="1"/>
    <row r="24682" s="11" customFormat="1"/>
    <row r="24683" s="11" customFormat="1"/>
    <row r="24684" s="11" customFormat="1"/>
    <row r="24685" s="11" customFormat="1"/>
    <row r="24686" s="11" customFormat="1"/>
    <row r="24687" s="11" customFormat="1"/>
    <row r="24688" s="11" customFormat="1"/>
    <row r="24689" s="11" customFormat="1"/>
    <row r="24690" s="11" customFormat="1"/>
    <row r="24691" s="11" customFormat="1"/>
    <row r="24692" s="11" customFormat="1"/>
    <row r="24693" s="11" customFormat="1"/>
    <row r="24694" s="11" customFormat="1"/>
    <row r="24695" s="11" customFormat="1"/>
    <row r="24696" s="11" customFormat="1"/>
    <row r="24697" s="11" customFormat="1"/>
    <row r="24698" s="11" customFormat="1"/>
    <row r="24699" s="11" customFormat="1"/>
    <row r="24700" s="11" customFormat="1"/>
    <row r="24701" s="11" customFormat="1"/>
    <row r="24702" s="11" customFormat="1"/>
    <row r="24703" s="11" customFormat="1"/>
    <row r="24704" s="11" customFormat="1"/>
    <row r="24705" s="11" customFormat="1"/>
    <row r="24706" s="11" customFormat="1"/>
    <row r="24707" s="11" customFormat="1"/>
    <row r="24708" s="11" customFormat="1"/>
    <row r="24709" s="11" customFormat="1"/>
    <row r="24710" s="11" customFormat="1"/>
    <row r="24711" s="11" customFormat="1"/>
    <row r="24712" s="11" customFormat="1"/>
    <row r="24713" s="11" customFormat="1"/>
    <row r="24714" s="11" customFormat="1"/>
    <row r="24715" s="11" customFormat="1"/>
    <row r="24716" s="11" customFormat="1"/>
    <row r="24717" s="11" customFormat="1"/>
    <row r="24718" s="11" customFormat="1"/>
    <row r="24719" s="11" customFormat="1"/>
    <row r="24720" s="11" customFormat="1"/>
    <row r="24721" s="11" customFormat="1"/>
    <row r="24722" s="11" customFormat="1"/>
    <row r="24723" s="11" customFormat="1"/>
    <row r="24724" s="11" customFormat="1"/>
    <row r="24725" s="11" customFormat="1"/>
    <row r="24726" s="11" customFormat="1"/>
    <row r="24727" s="11" customFormat="1"/>
    <row r="24728" s="11" customFormat="1"/>
    <row r="24729" s="11" customFormat="1"/>
    <row r="24730" s="11" customFormat="1"/>
    <row r="24731" s="11" customFormat="1"/>
    <row r="24732" s="11" customFormat="1"/>
    <row r="24733" s="11" customFormat="1"/>
    <row r="24734" s="11" customFormat="1"/>
    <row r="24735" s="11" customFormat="1"/>
    <row r="24736" s="11" customFormat="1"/>
    <row r="24737" s="11" customFormat="1"/>
    <row r="24738" s="11" customFormat="1"/>
    <row r="24739" s="11" customFormat="1"/>
    <row r="24740" s="11" customFormat="1"/>
    <row r="24741" s="11" customFormat="1"/>
    <row r="24742" s="11" customFormat="1"/>
    <row r="24743" s="11" customFormat="1"/>
    <row r="24744" s="11" customFormat="1"/>
    <row r="24745" s="11" customFormat="1"/>
    <row r="24746" s="11" customFormat="1"/>
    <row r="24747" s="11" customFormat="1"/>
    <row r="24748" s="11" customFormat="1"/>
    <row r="24749" s="11" customFormat="1"/>
    <row r="24750" s="11" customFormat="1"/>
    <row r="24751" s="11" customFormat="1"/>
    <row r="24752" s="11" customFormat="1"/>
    <row r="24753" s="11" customFormat="1"/>
    <row r="24754" s="11" customFormat="1"/>
    <row r="24755" s="11" customFormat="1"/>
    <row r="24756" s="11" customFormat="1"/>
    <row r="24757" s="11" customFormat="1"/>
    <row r="24758" s="11" customFormat="1"/>
    <row r="24759" s="11" customFormat="1"/>
    <row r="24760" s="11" customFormat="1"/>
    <row r="24761" s="11" customFormat="1"/>
    <row r="24762" s="11" customFormat="1"/>
    <row r="24763" s="11" customFormat="1"/>
    <row r="24764" s="11" customFormat="1"/>
    <row r="24765" s="11" customFormat="1"/>
    <row r="24766" s="11" customFormat="1"/>
    <row r="24767" s="11" customFormat="1"/>
    <row r="24768" s="11" customFormat="1"/>
    <row r="24769" s="11" customFormat="1"/>
    <row r="24770" s="11" customFormat="1"/>
    <row r="24771" s="11" customFormat="1"/>
    <row r="24772" s="11" customFormat="1"/>
    <row r="24773" s="11" customFormat="1"/>
    <row r="24774" s="11" customFormat="1"/>
    <row r="24775" s="11" customFormat="1"/>
    <row r="24776" s="11" customFormat="1"/>
    <row r="24777" s="11" customFormat="1"/>
    <row r="24778" s="11" customFormat="1"/>
    <row r="24779" s="11" customFormat="1"/>
    <row r="24780" s="11" customFormat="1"/>
    <row r="24781" s="11" customFormat="1"/>
    <row r="24782" s="11" customFormat="1"/>
    <row r="24783" s="11" customFormat="1"/>
    <row r="24784" s="11" customFormat="1"/>
    <row r="24785" s="11" customFormat="1"/>
    <row r="24786" s="11" customFormat="1"/>
    <row r="24787" s="11" customFormat="1"/>
    <row r="24788" s="11" customFormat="1"/>
    <row r="24789" s="11" customFormat="1"/>
    <row r="24790" s="11" customFormat="1"/>
    <row r="24791" s="11" customFormat="1"/>
    <row r="24792" s="11" customFormat="1"/>
    <row r="24793" s="11" customFormat="1"/>
    <row r="24794" s="11" customFormat="1"/>
    <row r="24795" s="11" customFormat="1"/>
    <row r="24796" s="11" customFormat="1"/>
    <row r="24797" s="11" customFormat="1"/>
    <row r="24798" s="11" customFormat="1"/>
    <row r="24799" s="11" customFormat="1"/>
    <row r="24800" s="11" customFormat="1"/>
    <row r="24801" s="11" customFormat="1"/>
    <row r="24802" s="11" customFormat="1"/>
    <row r="24803" s="11" customFormat="1"/>
    <row r="24804" s="11" customFormat="1"/>
    <row r="24805" s="11" customFormat="1"/>
    <row r="24806" s="11" customFormat="1"/>
    <row r="24807" s="11" customFormat="1"/>
    <row r="24808" s="11" customFormat="1"/>
    <row r="24809" s="11" customFormat="1"/>
    <row r="24810" s="11" customFormat="1"/>
    <row r="24811" s="11" customFormat="1"/>
    <row r="24812" s="11" customFormat="1"/>
    <row r="24813" s="11" customFormat="1"/>
    <row r="24814" s="11" customFormat="1"/>
    <row r="24815" s="11" customFormat="1"/>
    <row r="24816" s="11" customFormat="1"/>
    <row r="24817" s="11" customFormat="1"/>
    <row r="24818" s="11" customFormat="1"/>
    <row r="24819" s="11" customFormat="1"/>
    <row r="24820" s="11" customFormat="1"/>
    <row r="24821" s="11" customFormat="1"/>
    <row r="24822" s="11" customFormat="1"/>
    <row r="24823" s="11" customFormat="1"/>
    <row r="24824" s="11" customFormat="1"/>
    <row r="24825" s="11" customFormat="1"/>
    <row r="24826" s="11" customFormat="1"/>
    <row r="24827" s="11" customFormat="1"/>
    <row r="24828" s="11" customFormat="1"/>
    <row r="24829" s="11" customFormat="1"/>
    <row r="24830" s="11" customFormat="1"/>
    <row r="24831" s="11" customFormat="1"/>
    <row r="24832" s="11" customFormat="1"/>
    <row r="24833" s="11" customFormat="1"/>
    <row r="24834" s="11" customFormat="1"/>
    <row r="24835" s="11" customFormat="1"/>
    <row r="24836" s="11" customFormat="1"/>
    <row r="24837" s="11" customFormat="1"/>
    <row r="24838" s="11" customFormat="1"/>
    <row r="24839" s="11" customFormat="1"/>
    <row r="24840" s="11" customFormat="1"/>
    <row r="24841" s="11" customFormat="1"/>
    <row r="24842" s="11" customFormat="1"/>
    <row r="24843" s="11" customFormat="1"/>
    <row r="24844" s="11" customFormat="1"/>
    <row r="24845" s="11" customFormat="1"/>
    <row r="24846" s="11" customFormat="1"/>
    <row r="24847" s="11" customFormat="1"/>
    <row r="24848" s="11" customFormat="1"/>
    <row r="24849" s="11" customFormat="1"/>
    <row r="24850" s="11" customFormat="1"/>
    <row r="24851" s="11" customFormat="1"/>
    <row r="24852" s="11" customFormat="1"/>
    <row r="24853" s="11" customFormat="1"/>
    <row r="24854" s="11" customFormat="1"/>
    <row r="24855" s="11" customFormat="1"/>
    <row r="24856" s="11" customFormat="1"/>
    <row r="24857" s="11" customFormat="1"/>
    <row r="24858" s="11" customFormat="1"/>
    <row r="24859" s="11" customFormat="1"/>
    <row r="24860" s="11" customFormat="1"/>
    <row r="24861" s="11" customFormat="1"/>
    <row r="24862" s="11" customFormat="1"/>
    <row r="24863" s="11" customFormat="1"/>
    <row r="24864" s="11" customFormat="1"/>
    <row r="24865" s="11" customFormat="1"/>
    <row r="24866" s="11" customFormat="1"/>
    <row r="24867" s="11" customFormat="1"/>
    <row r="24868" s="11" customFormat="1"/>
    <row r="24869" s="11" customFormat="1"/>
    <row r="24870" s="11" customFormat="1"/>
    <row r="24871" s="11" customFormat="1"/>
    <row r="24872" s="11" customFormat="1"/>
    <row r="24873" s="11" customFormat="1"/>
    <row r="24874" s="11" customFormat="1"/>
    <row r="24875" s="11" customFormat="1"/>
    <row r="24876" s="11" customFormat="1"/>
    <row r="24877" s="11" customFormat="1"/>
    <row r="24878" s="11" customFormat="1"/>
    <row r="24879" s="11" customFormat="1"/>
    <row r="24880" s="11" customFormat="1"/>
    <row r="24881" s="11" customFormat="1"/>
    <row r="24882" s="11" customFormat="1"/>
    <row r="24883" s="11" customFormat="1"/>
    <row r="24884" s="11" customFormat="1"/>
    <row r="24885" s="11" customFormat="1"/>
    <row r="24886" s="11" customFormat="1"/>
    <row r="24887" s="11" customFormat="1"/>
    <row r="24888" s="11" customFormat="1"/>
    <row r="24889" s="11" customFormat="1"/>
    <row r="24890" s="11" customFormat="1"/>
    <row r="24891" s="11" customFormat="1"/>
    <row r="24892" s="11" customFormat="1"/>
    <row r="24893" s="11" customFormat="1"/>
    <row r="24894" s="11" customFormat="1"/>
    <row r="24895" s="11" customFormat="1"/>
    <row r="24896" s="11" customFormat="1"/>
    <row r="24897" s="11" customFormat="1"/>
    <row r="24898" s="11" customFormat="1"/>
    <row r="24899" s="11" customFormat="1"/>
    <row r="24900" s="11" customFormat="1"/>
    <row r="24901" s="11" customFormat="1"/>
    <row r="24902" s="11" customFormat="1"/>
    <row r="24903" s="11" customFormat="1"/>
    <row r="24904" s="11" customFormat="1"/>
    <row r="24905" s="11" customFormat="1"/>
    <row r="24906" s="11" customFormat="1"/>
    <row r="24907" s="11" customFormat="1"/>
    <row r="24908" s="11" customFormat="1"/>
    <row r="24909" s="11" customFormat="1"/>
    <row r="24910" s="11" customFormat="1"/>
    <row r="24911" s="11" customFormat="1"/>
    <row r="24912" s="11" customFormat="1"/>
    <row r="24913" s="11" customFormat="1"/>
    <row r="24914" s="11" customFormat="1"/>
    <row r="24915" s="11" customFormat="1"/>
    <row r="24916" s="11" customFormat="1"/>
    <row r="24917" s="11" customFormat="1"/>
    <row r="24918" s="11" customFormat="1"/>
    <row r="24919" s="11" customFormat="1"/>
    <row r="24920" s="11" customFormat="1"/>
    <row r="24921" s="11" customFormat="1"/>
    <row r="24922" s="11" customFormat="1"/>
    <row r="24923" s="11" customFormat="1"/>
    <row r="24924" s="11" customFormat="1"/>
    <row r="24925" s="11" customFormat="1"/>
    <row r="24926" s="11" customFormat="1"/>
    <row r="24927" s="11" customFormat="1"/>
    <row r="24928" s="11" customFormat="1"/>
    <row r="24929" s="11" customFormat="1"/>
    <row r="24930" s="11" customFormat="1"/>
    <row r="24931" s="11" customFormat="1"/>
    <row r="24932" s="11" customFormat="1"/>
    <row r="24933" s="11" customFormat="1"/>
    <row r="24934" s="11" customFormat="1"/>
    <row r="24935" s="11" customFormat="1"/>
    <row r="24936" s="11" customFormat="1"/>
    <row r="24937" s="11" customFormat="1"/>
    <row r="24938" s="11" customFormat="1"/>
    <row r="24939" s="11" customFormat="1"/>
    <row r="24940" s="11" customFormat="1"/>
    <row r="24941" s="11" customFormat="1"/>
    <row r="24942" s="11" customFormat="1"/>
    <row r="24943" s="11" customFormat="1"/>
    <row r="24944" s="11" customFormat="1"/>
    <row r="24945" s="11" customFormat="1"/>
    <row r="24946" s="11" customFormat="1"/>
    <row r="24947" s="11" customFormat="1"/>
    <row r="24948" s="11" customFormat="1"/>
    <row r="24949" s="11" customFormat="1"/>
    <row r="24950" s="11" customFormat="1"/>
    <row r="24951" s="11" customFormat="1"/>
    <row r="24952" s="11" customFormat="1"/>
    <row r="24953" s="11" customFormat="1"/>
    <row r="24954" s="11" customFormat="1"/>
    <row r="24955" s="11" customFormat="1"/>
    <row r="24956" s="11" customFormat="1"/>
    <row r="24957" s="11" customFormat="1"/>
    <row r="24958" s="11" customFormat="1"/>
    <row r="24959" s="11" customFormat="1"/>
    <row r="24960" s="11" customFormat="1"/>
    <row r="24961" s="11" customFormat="1"/>
    <row r="24962" s="11" customFormat="1"/>
    <row r="24963" s="11" customFormat="1"/>
    <row r="24964" s="11" customFormat="1"/>
    <row r="24965" s="11" customFormat="1"/>
    <row r="24966" s="11" customFormat="1"/>
    <row r="24967" s="11" customFormat="1"/>
    <row r="24968" s="11" customFormat="1"/>
    <row r="24969" s="11" customFormat="1"/>
    <row r="24970" s="11" customFormat="1"/>
    <row r="24971" s="11" customFormat="1"/>
    <row r="24972" s="11" customFormat="1"/>
    <row r="24973" s="11" customFormat="1"/>
    <row r="24974" s="11" customFormat="1"/>
    <row r="24975" s="11" customFormat="1"/>
    <row r="24976" s="11" customFormat="1"/>
    <row r="24977" s="11" customFormat="1"/>
    <row r="24978" s="11" customFormat="1"/>
    <row r="24979" s="11" customFormat="1"/>
    <row r="24980" s="11" customFormat="1"/>
    <row r="24981" s="11" customFormat="1"/>
    <row r="24982" s="11" customFormat="1"/>
    <row r="24983" s="11" customFormat="1"/>
    <row r="24984" s="11" customFormat="1"/>
    <row r="24985" s="11" customFormat="1"/>
    <row r="24986" s="11" customFormat="1"/>
    <row r="24987" s="11" customFormat="1"/>
    <row r="24988" s="11" customFormat="1"/>
    <row r="24989" s="11" customFormat="1"/>
    <row r="24990" s="11" customFormat="1"/>
    <row r="24991" s="11" customFormat="1"/>
    <row r="24992" s="11" customFormat="1"/>
    <row r="24993" s="11" customFormat="1"/>
    <row r="24994" s="11" customFormat="1"/>
    <row r="24995" s="11" customFormat="1"/>
    <row r="24996" s="11" customFormat="1"/>
    <row r="24997" s="11" customFormat="1"/>
    <row r="24998" s="11" customFormat="1"/>
    <row r="24999" s="11" customFormat="1"/>
    <row r="25000" s="11" customFormat="1"/>
    <row r="25001" s="11" customFormat="1"/>
    <row r="25002" s="11" customFormat="1"/>
    <row r="25003" s="11" customFormat="1"/>
    <row r="25004" s="11" customFormat="1"/>
    <row r="25005" s="11" customFormat="1"/>
    <row r="25006" s="11" customFormat="1"/>
    <row r="25007" s="11" customFormat="1"/>
    <row r="25008" s="11" customFormat="1"/>
    <row r="25009" s="11" customFormat="1"/>
    <row r="25010" s="11" customFormat="1"/>
    <row r="25011" s="11" customFormat="1"/>
    <row r="25012" s="11" customFormat="1"/>
    <row r="25013" s="11" customFormat="1"/>
    <row r="25014" s="11" customFormat="1"/>
    <row r="25015" s="11" customFormat="1"/>
    <row r="25016" s="11" customFormat="1"/>
    <row r="25017" s="11" customFormat="1"/>
    <row r="25018" s="11" customFormat="1"/>
    <row r="25019" s="11" customFormat="1"/>
    <row r="25020" s="11" customFormat="1"/>
    <row r="25021" s="11" customFormat="1"/>
    <row r="25022" s="11" customFormat="1"/>
    <row r="25023" s="11" customFormat="1"/>
    <row r="25024" s="11" customFormat="1"/>
    <row r="25025" s="11" customFormat="1"/>
    <row r="25026" s="11" customFormat="1"/>
    <row r="25027" s="11" customFormat="1"/>
    <row r="25028" s="11" customFormat="1"/>
    <row r="25029" s="11" customFormat="1"/>
    <row r="25030" s="11" customFormat="1"/>
    <row r="25031" s="11" customFormat="1"/>
    <row r="25032" s="11" customFormat="1"/>
    <row r="25033" s="11" customFormat="1"/>
    <row r="25034" s="11" customFormat="1"/>
    <row r="25035" s="11" customFormat="1"/>
    <row r="25036" s="11" customFormat="1"/>
    <row r="25037" s="11" customFormat="1"/>
    <row r="25038" s="11" customFormat="1"/>
    <row r="25039" s="11" customFormat="1"/>
    <row r="25040" s="11" customFormat="1"/>
    <row r="25041" s="11" customFormat="1"/>
    <row r="25042" s="11" customFormat="1"/>
    <row r="25043" s="11" customFormat="1"/>
    <row r="25044" s="11" customFormat="1"/>
    <row r="25045" s="11" customFormat="1"/>
    <row r="25046" s="11" customFormat="1"/>
    <row r="25047" s="11" customFormat="1"/>
    <row r="25048" s="11" customFormat="1"/>
    <row r="25049" s="11" customFormat="1"/>
    <row r="25050" s="11" customFormat="1"/>
    <row r="25051" s="11" customFormat="1"/>
    <row r="25052" s="11" customFormat="1"/>
    <row r="25053" s="11" customFormat="1"/>
    <row r="25054" s="11" customFormat="1"/>
    <row r="25055" s="11" customFormat="1"/>
    <row r="25056" s="11" customFormat="1"/>
    <row r="25057" s="11" customFormat="1"/>
    <row r="25058" s="11" customFormat="1"/>
    <row r="25059" s="11" customFormat="1"/>
    <row r="25060" s="11" customFormat="1"/>
    <row r="25061" s="11" customFormat="1"/>
    <row r="25062" s="11" customFormat="1"/>
    <row r="25063" s="11" customFormat="1"/>
    <row r="25064" s="11" customFormat="1"/>
    <row r="25065" s="11" customFormat="1"/>
    <row r="25066" s="11" customFormat="1"/>
    <row r="25067" s="11" customFormat="1"/>
    <row r="25068" s="11" customFormat="1"/>
    <row r="25069" s="11" customFormat="1"/>
    <row r="25070" s="11" customFormat="1"/>
    <row r="25071" s="11" customFormat="1"/>
    <row r="25072" s="11" customFormat="1"/>
    <row r="25073" s="11" customFormat="1"/>
    <row r="25074" s="11" customFormat="1"/>
    <row r="25075" s="11" customFormat="1"/>
    <row r="25076" s="11" customFormat="1"/>
    <row r="25077" s="11" customFormat="1"/>
    <row r="25078" s="11" customFormat="1"/>
    <row r="25079" s="11" customFormat="1"/>
    <row r="25080" s="11" customFormat="1"/>
    <row r="25081" s="11" customFormat="1"/>
    <row r="25082" s="11" customFormat="1"/>
    <row r="25083" s="11" customFormat="1"/>
    <row r="25084" s="11" customFormat="1"/>
    <row r="25085" s="11" customFormat="1"/>
    <row r="25086" s="11" customFormat="1"/>
    <row r="25087" s="11" customFormat="1"/>
    <row r="25088" s="11" customFormat="1"/>
    <row r="25089" s="11" customFormat="1"/>
    <row r="25090" s="11" customFormat="1"/>
    <row r="25091" s="11" customFormat="1"/>
    <row r="25092" s="11" customFormat="1"/>
    <row r="25093" s="11" customFormat="1"/>
    <row r="25094" s="11" customFormat="1"/>
    <row r="25095" s="11" customFormat="1"/>
    <row r="25096" s="11" customFormat="1"/>
    <row r="25097" s="11" customFormat="1"/>
    <row r="25098" s="11" customFormat="1"/>
    <row r="25099" s="11" customFormat="1"/>
    <row r="25100" s="11" customFormat="1"/>
    <row r="25101" s="11" customFormat="1"/>
    <row r="25102" s="11" customFormat="1"/>
    <row r="25103" s="11" customFormat="1"/>
    <row r="25104" s="11" customFormat="1"/>
    <row r="25105" s="11" customFormat="1"/>
    <row r="25106" s="11" customFormat="1"/>
    <row r="25107" s="11" customFormat="1"/>
    <row r="25108" s="11" customFormat="1"/>
    <row r="25109" s="11" customFormat="1"/>
    <row r="25110" s="11" customFormat="1"/>
    <row r="25111" s="11" customFormat="1"/>
    <row r="25112" s="11" customFormat="1"/>
    <row r="25113" s="11" customFormat="1"/>
    <row r="25114" s="11" customFormat="1"/>
    <row r="25115" s="11" customFormat="1"/>
    <row r="25116" s="11" customFormat="1"/>
    <row r="25117" s="11" customFormat="1"/>
    <row r="25118" s="11" customFormat="1"/>
    <row r="25119" s="11" customFormat="1"/>
    <row r="25120" s="11" customFormat="1"/>
    <row r="25121" s="11" customFormat="1"/>
    <row r="25122" s="11" customFormat="1"/>
    <row r="25123" s="11" customFormat="1"/>
    <row r="25124" s="11" customFormat="1"/>
    <row r="25125" s="11" customFormat="1"/>
    <row r="25126" s="11" customFormat="1"/>
    <row r="25127" s="11" customFormat="1"/>
    <row r="25128" s="11" customFormat="1"/>
    <row r="25129" s="11" customFormat="1"/>
    <row r="25130" s="11" customFormat="1"/>
    <row r="25131" s="11" customFormat="1"/>
    <row r="25132" s="11" customFormat="1"/>
    <row r="25133" s="11" customFormat="1"/>
    <row r="25134" s="11" customFormat="1"/>
    <row r="25135" s="11" customFormat="1"/>
    <row r="25136" s="11" customFormat="1"/>
    <row r="25137" s="11" customFormat="1"/>
    <row r="25138" s="11" customFormat="1"/>
    <row r="25139" s="11" customFormat="1"/>
    <row r="25140" s="11" customFormat="1"/>
    <row r="25141" s="11" customFormat="1"/>
    <row r="25142" s="11" customFormat="1"/>
    <row r="25143" s="11" customFormat="1"/>
    <row r="25144" s="11" customFormat="1"/>
    <row r="25145" s="11" customFormat="1"/>
    <row r="25146" s="11" customFormat="1"/>
    <row r="25147" s="11" customFormat="1"/>
    <row r="25148" s="11" customFormat="1"/>
    <row r="25149" s="11" customFormat="1"/>
    <row r="25150" s="11" customFormat="1"/>
    <row r="25151" s="11" customFormat="1"/>
    <row r="25152" s="11" customFormat="1"/>
    <row r="25153" s="11" customFormat="1"/>
    <row r="25154" s="11" customFormat="1"/>
    <row r="25155" s="11" customFormat="1"/>
    <row r="25156" s="11" customFormat="1"/>
    <row r="25157" s="11" customFormat="1"/>
    <row r="25158" s="11" customFormat="1"/>
    <row r="25159" s="11" customFormat="1"/>
    <row r="25160" s="11" customFormat="1"/>
    <row r="25161" s="11" customFormat="1"/>
    <row r="25162" s="11" customFormat="1"/>
    <row r="25163" s="11" customFormat="1"/>
    <row r="25164" s="11" customFormat="1"/>
    <row r="25165" s="11" customFormat="1"/>
    <row r="25166" s="11" customFormat="1"/>
    <row r="25167" s="11" customFormat="1"/>
    <row r="25168" s="11" customFormat="1"/>
    <row r="25169" s="11" customFormat="1"/>
    <row r="25170" s="11" customFormat="1"/>
    <row r="25171" s="11" customFormat="1"/>
    <row r="25172" s="11" customFormat="1"/>
    <row r="25173" s="11" customFormat="1"/>
    <row r="25174" s="11" customFormat="1"/>
    <row r="25175" s="11" customFormat="1"/>
    <row r="25176" s="11" customFormat="1"/>
    <row r="25177" s="11" customFormat="1"/>
    <row r="25178" s="11" customFormat="1"/>
    <row r="25179" s="11" customFormat="1"/>
    <row r="25180" s="11" customFormat="1"/>
    <row r="25181" s="11" customFormat="1"/>
    <row r="25182" s="11" customFormat="1"/>
    <row r="25183" s="11" customFormat="1"/>
    <row r="25184" s="11" customFormat="1"/>
    <row r="25185" s="11" customFormat="1"/>
    <row r="25186" s="11" customFormat="1"/>
    <row r="25187" s="11" customFormat="1"/>
    <row r="25188" s="11" customFormat="1"/>
    <row r="25189" s="11" customFormat="1"/>
    <row r="25190" s="11" customFormat="1"/>
    <row r="25191" s="11" customFormat="1"/>
    <row r="25192" s="11" customFormat="1"/>
    <row r="25193" s="11" customFormat="1"/>
    <row r="25194" s="11" customFormat="1"/>
    <row r="25195" s="11" customFormat="1"/>
    <row r="25196" s="11" customFormat="1"/>
    <row r="25197" s="11" customFormat="1"/>
    <row r="25198" s="11" customFormat="1"/>
    <row r="25199" s="11" customFormat="1"/>
    <row r="25200" s="11" customFormat="1"/>
    <row r="25201" s="11" customFormat="1"/>
    <row r="25202" s="11" customFormat="1"/>
    <row r="25203" s="11" customFormat="1"/>
    <row r="25204" s="11" customFormat="1"/>
    <row r="25205" s="11" customFormat="1"/>
    <row r="25206" s="11" customFormat="1"/>
    <row r="25207" s="11" customFormat="1"/>
    <row r="25208" s="11" customFormat="1"/>
    <row r="25209" s="11" customFormat="1"/>
    <row r="25210" s="11" customFormat="1"/>
    <row r="25211" s="11" customFormat="1"/>
    <row r="25212" s="11" customFormat="1"/>
    <row r="25213" s="11" customFormat="1"/>
    <row r="25214" s="11" customFormat="1"/>
    <row r="25215" s="11" customFormat="1"/>
    <row r="25216" s="11" customFormat="1"/>
    <row r="25217" s="11" customFormat="1"/>
    <row r="25218" s="11" customFormat="1"/>
    <row r="25219" s="11" customFormat="1"/>
    <row r="25220" s="11" customFormat="1"/>
    <row r="25221" s="11" customFormat="1"/>
    <row r="25222" s="11" customFormat="1"/>
    <row r="25223" s="11" customFormat="1"/>
    <row r="25224" s="11" customFormat="1"/>
    <row r="25225" s="11" customFormat="1"/>
    <row r="25226" s="11" customFormat="1"/>
    <row r="25227" s="11" customFormat="1"/>
    <row r="25228" s="11" customFormat="1"/>
    <row r="25229" s="11" customFormat="1"/>
    <row r="25230" s="11" customFormat="1"/>
    <row r="25231" s="11" customFormat="1"/>
    <row r="25232" s="11" customFormat="1"/>
    <row r="25233" s="11" customFormat="1"/>
    <row r="25234" s="11" customFormat="1"/>
    <row r="25235" s="11" customFormat="1"/>
    <row r="25236" s="11" customFormat="1"/>
    <row r="25237" s="11" customFormat="1"/>
    <row r="25238" s="11" customFormat="1"/>
    <row r="25239" s="11" customFormat="1"/>
    <row r="25240" s="11" customFormat="1"/>
    <row r="25241" s="11" customFormat="1"/>
    <row r="25242" s="11" customFormat="1"/>
    <row r="25243" s="11" customFormat="1"/>
    <row r="25244" s="11" customFormat="1"/>
    <row r="25245" s="11" customFormat="1"/>
    <row r="25246" s="11" customFormat="1"/>
    <row r="25247" s="11" customFormat="1"/>
    <row r="25248" s="11" customFormat="1"/>
    <row r="25249" s="11" customFormat="1"/>
    <row r="25250" s="11" customFormat="1"/>
    <row r="25251" s="11" customFormat="1"/>
    <row r="25252" s="11" customFormat="1"/>
    <row r="25253" s="11" customFormat="1"/>
    <row r="25254" s="11" customFormat="1"/>
    <row r="25255" s="11" customFormat="1"/>
    <row r="25256" s="11" customFormat="1"/>
    <row r="25257" s="11" customFormat="1"/>
    <row r="25258" s="11" customFormat="1"/>
    <row r="25259" s="11" customFormat="1"/>
    <row r="25260" s="11" customFormat="1"/>
    <row r="25261" s="11" customFormat="1"/>
    <row r="25262" s="11" customFormat="1"/>
    <row r="25263" s="11" customFormat="1"/>
    <row r="25264" s="11" customFormat="1"/>
    <row r="25265" s="11" customFormat="1"/>
    <row r="25266" s="11" customFormat="1"/>
    <row r="25267" s="11" customFormat="1"/>
    <row r="25268" s="11" customFormat="1"/>
    <row r="25269" s="11" customFormat="1"/>
    <row r="25270" s="11" customFormat="1"/>
    <row r="25271" s="11" customFormat="1"/>
    <row r="25272" s="11" customFormat="1"/>
    <row r="25273" s="11" customFormat="1"/>
    <row r="25274" s="11" customFormat="1"/>
    <row r="25275" s="11" customFormat="1"/>
    <row r="25276" s="11" customFormat="1"/>
    <row r="25277" s="11" customFormat="1"/>
    <row r="25278" s="11" customFormat="1"/>
    <row r="25279" s="11" customFormat="1"/>
    <row r="25280" s="11" customFormat="1"/>
    <row r="25281" s="11" customFormat="1"/>
    <row r="25282" s="11" customFormat="1"/>
    <row r="25283" s="11" customFormat="1"/>
    <row r="25284" s="11" customFormat="1"/>
    <row r="25285" s="11" customFormat="1"/>
    <row r="25286" s="11" customFormat="1"/>
    <row r="25287" s="11" customFormat="1"/>
    <row r="25288" s="11" customFormat="1"/>
    <row r="25289" s="11" customFormat="1"/>
    <row r="25290" s="11" customFormat="1"/>
    <row r="25291" s="11" customFormat="1"/>
    <row r="25292" s="11" customFormat="1"/>
    <row r="25293" s="11" customFormat="1"/>
    <row r="25294" s="11" customFormat="1"/>
    <row r="25295" s="11" customFormat="1"/>
    <row r="25296" s="11" customFormat="1"/>
    <row r="25297" s="11" customFormat="1"/>
    <row r="25298" s="11" customFormat="1"/>
    <row r="25299" s="11" customFormat="1"/>
    <row r="25300" s="11" customFormat="1"/>
    <row r="25301" s="11" customFormat="1"/>
    <row r="25302" s="11" customFormat="1"/>
    <row r="25303" s="11" customFormat="1"/>
    <row r="25304" s="11" customFormat="1"/>
    <row r="25305" s="11" customFormat="1"/>
    <row r="25306" s="11" customFormat="1"/>
    <row r="25307" s="11" customFormat="1"/>
    <row r="25308" s="11" customFormat="1"/>
    <row r="25309" s="11" customFormat="1"/>
    <row r="25310" s="11" customFormat="1"/>
    <row r="25311" s="11" customFormat="1"/>
    <row r="25312" s="11" customFormat="1"/>
    <row r="25313" s="11" customFormat="1"/>
    <row r="25314" s="11" customFormat="1"/>
    <row r="25315" s="11" customFormat="1"/>
    <row r="25316" s="11" customFormat="1"/>
    <row r="25317" s="11" customFormat="1"/>
    <row r="25318" s="11" customFormat="1"/>
    <row r="25319" s="11" customFormat="1"/>
    <row r="25320" s="11" customFormat="1"/>
    <row r="25321" s="11" customFormat="1"/>
    <row r="25322" s="11" customFormat="1"/>
    <row r="25323" s="11" customFormat="1"/>
    <row r="25324" s="11" customFormat="1"/>
    <row r="25325" s="11" customFormat="1"/>
    <row r="25326" s="11" customFormat="1"/>
    <row r="25327" s="11" customFormat="1"/>
    <row r="25328" s="11" customFormat="1"/>
    <row r="25329" s="11" customFormat="1"/>
    <row r="25330" s="11" customFormat="1"/>
    <row r="25331" s="11" customFormat="1"/>
    <row r="25332" s="11" customFormat="1"/>
    <row r="25333" s="11" customFormat="1"/>
    <row r="25334" s="11" customFormat="1"/>
    <row r="25335" s="11" customFormat="1"/>
    <row r="25336" s="11" customFormat="1"/>
    <row r="25337" s="11" customFormat="1"/>
    <row r="25338" s="11" customFormat="1"/>
    <row r="25339" s="11" customFormat="1"/>
    <row r="25340" s="11" customFormat="1"/>
    <row r="25341" s="11" customFormat="1"/>
    <row r="25342" s="11" customFormat="1"/>
    <row r="25343" s="11" customFormat="1"/>
    <row r="25344" s="11" customFormat="1"/>
    <row r="25345" s="11" customFormat="1"/>
    <row r="25346" s="11" customFormat="1"/>
    <row r="25347" s="11" customFormat="1"/>
    <row r="25348" s="11" customFormat="1"/>
    <row r="25349" s="11" customFormat="1"/>
    <row r="25350" s="11" customFormat="1"/>
    <row r="25351" s="11" customFormat="1"/>
    <row r="25352" s="11" customFormat="1"/>
    <row r="25353" s="11" customFormat="1"/>
    <row r="25354" s="11" customFormat="1"/>
    <row r="25355" s="11" customFormat="1"/>
    <row r="25356" s="11" customFormat="1"/>
    <row r="25357" s="11" customFormat="1"/>
    <row r="25358" s="11" customFormat="1"/>
    <row r="25359" s="11" customFormat="1"/>
    <row r="25360" s="11" customFormat="1"/>
    <row r="25361" s="11" customFormat="1"/>
    <row r="25362" s="11" customFormat="1"/>
    <row r="25363" s="11" customFormat="1"/>
    <row r="25364" s="11" customFormat="1"/>
    <row r="25365" s="11" customFormat="1"/>
    <row r="25366" s="11" customFormat="1"/>
    <row r="25367" s="11" customFormat="1"/>
    <row r="25368" s="11" customFormat="1"/>
    <row r="25369" s="11" customFormat="1"/>
    <row r="25370" s="11" customFormat="1"/>
    <row r="25371" s="11" customFormat="1"/>
    <row r="25372" s="11" customFormat="1"/>
    <row r="25373" s="11" customFormat="1"/>
    <row r="25374" s="11" customFormat="1"/>
    <row r="25375" s="11" customFormat="1"/>
    <row r="25376" s="11" customFormat="1"/>
    <row r="25377" s="11" customFormat="1"/>
    <row r="25378" s="11" customFormat="1"/>
    <row r="25379" s="11" customFormat="1"/>
    <row r="25380" s="11" customFormat="1"/>
    <row r="25381" s="11" customFormat="1"/>
    <row r="25382" s="11" customFormat="1"/>
    <row r="25383" s="11" customFormat="1"/>
    <row r="25384" s="11" customFormat="1"/>
    <row r="25385" s="11" customFormat="1"/>
    <row r="25386" s="11" customFormat="1"/>
    <row r="25387" s="11" customFormat="1"/>
    <row r="25388" s="11" customFormat="1"/>
    <row r="25389" s="11" customFormat="1"/>
    <row r="25390" s="11" customFormat="1"/>
    <row r="25391" s="11" customFormat="1"/>
    <row r="25392" s="11" customFormat="1"/>
    <row r="25393" s="11" customFormat="1"/>
    <row r="25394" s="11" customFormat="1"/>
    <row r="25395" s="11" customFormat="1"/>
    <row r="25396" s="11" customFormat="1"/>
    <row r="25397" s="11" customFormat="1"/>
    <row r="25398" s="11" customFormat="1"/>
    <row r="25399" s="11" customFormat="1"/>
    <row r="25400" s="11" customFormat="1"/>
    <row r="25401" s="11" customFormat="1"/>
    <row r="25402" s="11" customFormat="1"/>
    <row r="25403" s="11" customFormat="1"/>
    <row r="25404" s="11" customFormat="1"/>
    <row r="25405" s="11" customFormat="1"/>
    <row r="25406" s="11" customFormat="1"/>
    <row r="25407" s="11" customFormat="1"/>
    <row r="25408" s="11" customFormat="1"/>
    <row r="25409" s="11" customFormat="1"/>
    <row r="25410" s="11" customFormat="1"/>
    <row r="25411" s="11" customFormat="1"/>
    <row r="25412" s="11" customFormat="1"/>
    <row r="25413" s="11" customFormat="1"/>
    <row r="25414" s="11" customFormat="1"/>
    <row r="25415" s="11" customFormat="1"/>
    <row r="25416" s="11" customFormat="1"/>
    <row r="25417" s="11" customFormat="1"/>
    <row r="25418" s="11" customFormat="1"/>
    <row r="25419" s="11" customFormat="1"/>
    <row r="25420" s="11" customFormat="1"/>
    <row r="25421" s="11" customFormat="1"/>
    <row r="25422" s="11" customFormat="1"/>
    <row r="25423" s="11" customFormat="1"/>
    <row r="25424" s="11" customFormat="1"/>
    <row r="25425" s="11" customFormat="1"/>
    <row r="25426" s="11" customFormat="1"/>
    <row r="25427" s="11" customFormat="1"/>
    <row r="25428" s="11" customFormat="1"/>
    <row r="25429" s="11" customFormat="1"/>
    <row r="25430" s="11" customFormat="1"/>
    <row r="25431" s="11" customFormat="1"/>
    <row r="25432" s="11" customFormat="1"/>
    <row r="25433" s="11" customFormat="1"/>
    <row r="25434" s="11" customFormat="1"/>
    <row r="25435" s="11" customFormat="1"/>
    <row r="25436" s="11" customFormat="1"/>
    <row r="25437" s="11" customFormat="1"/>
    <row r="25438" s="11" customFormat="1"/>
    <row r="25439" s="11" customFormat="1"/>
    <row r="25440" s="11" customFormat="1"/>
    <row r="25441" s="11" customFormat="1"/>
    <row r="25442" s="11" customFormat="1"/>
    <row r="25443" s="11" customFormat="1"/>
    <row r="25444" s="11" customFormat="1"/>
    <row r="25445" s="11" customFormat="1"/>
    <row r="25446" s="11" customFormat="1"/>
    <row r="25447" s="11" customFormat="1"/>
    <row r="25448" s="11" customFormat="1"/>
    <row r="25449" s="11" customFormat="1"/>
    <row r="25450" s="11" customFormat="1"/>
    <row r="25451" s="11" customFormat="1"/>
    <row r="25452" s="11" customFormat="1"/>
    <row r="25453" s="11" customFormat="1"/>
    <row r="25454" s="11" customFormat="1"/>
    <row r="25455" s="11" customFormat="1"/>
    <row r="25456" s="11" customFormat="1"/>
    <row r="25457" s="11" customFormat="1"/>
    <row r="25458" s="11" customFormat="1"/>
    <row r="25459" s="11" customFormat="1"/>
    <row r="25460" s="11" customFormat="1"/>
    <row r="25461" s="11" customFormat="1"/>
    <row r="25462" s="11" customFormat="1"/>
    <row r="25463" s="11" customFormat="1"/>
    <row r="25464" s="11" customFormat="1"/>
    <row r="25465" s="11" customFormat="1"/>
    <row r="25466" s="11" customFormat="1"/>
    <row r="25467" s="11" customFormat="1"/>
    <row r="25468" s="11" customFormat="1"/>
    <row r="25469" s="11" customFormat="1"/>
    <row r="25470" s="11" customFormat="1"/>
    <row r="25471" s="11" customFormat="1"/>
    <row r="25472" s="11" customFormat="1"/>
    <row r="25473" s="11" customFormat="1"/>
    <row r="25474" s="11" customFormat="1"/>
    <row r="25475" s="11" customFormat="1"/>
    <row r="25476" s="11" customFormat="1"/>
    <row r="25477" s="11" customFormat="1"/>
    <row r="25478" s="11" customFormat="1"/>
    <row r="25479" s="11" customFormat="1"/>
    <row r="25480" s="11" customFormat="1"/>
    <row r="25481" s="11" customFormat="1"/>
    <row r="25482" s="11" customFormat="1"/>
    <row r="25483" s="11" customFormat="1"/>
    <row r="25484" s="11" customFormat="1"/>
    <row r="25485" s="11" customFormat="1"/>
    <row r="25486" s="11" customFormat="1"/>
    <row r="25487" s="11" customFormat="1"/>
    <row r="25488" s="11" customFormat="1"/>
    <row r="25489" s="11" customFormat="1"/>
    <row r="25490" s="11" customFormat="1"/>
    <row r="25491" s="11" customFormat="1"/>
    <row r="25492" s="11" customFormat="1"/>
    <row r="25493" s="11" customFormat="1"/>
    <row r="25494" s="11" customFormat="1"/>
    <row r="25495" s="11" customFormat="1"/>
    <row r="25496" s="11" customFormat="1"/>
    <row r="25497" s="11" customFormat="1"/>
    <row r="25498" s="11" customFormat="1"/>
    <row r="25499" s="11" customFormat="1"/>
    <row r="25500" s="11" customFormat="1"/>
    <row r="25501" s="11" customFormat="1"/>
    <row r="25502" s="11" customFormat="1"/>
    <row r="25503" s="11" customFormat="1"/>
    <row r="25504" s="11" customFormat="1"/>
    <row r="25505" s="11" customFormat="1"/>
    <row r="25506" s="11" customFormat="1"/>
    <row r="25507" s="11" customFormat="1"/>
    <row r="25508" s="11" customFormat="1"/>
    <row r="25509" s="11" customFormat="1"/>
    <row r="25510" s="11" customFormat="1"/>
    <row r="25511" s="11" customFormat="1"/>
    <row r="25512" s="11" customFormat="1"/>
    <row r="25513" s="11" customFormat="1"/>
    <row r="25514" s="11" customFormat="1"/>
    <row r="25515" s="11" customFormat="1"/>
    <row r="25516" s="11" customFormat="1"/>
    <row r="25517" s="11" customFormat="1"/>
    <row r="25518" s="11" customFormat="1"/>
    <row r="25519" s="11" customFormat="1"/>
    <row r="25520" s="11" customFormat="1"/>
    <row r="25521" s="11" customFormat="1"/>
    <row r="25522" s="11" customFormat="1"/>
    <row r="25523" s="11" customFormat="1"/>
    <row r="25524" s="11" customFormat="1"/>
    <row r="25525" s="11" customFormat="1"/>
    <row r="25526" s="11" customFormat="1"/>
    <row r="25527" s="11" customFormat="1"/>
    <row r="25528" s="11" customFormat="1"/>
    <row r="25529" s="11" customFormat="1"/>
    <row r="25530" s="11" customFormat="1"/>
    <row r="25531" s="11" customFormat="1"/>
    <row r="25532" s="11" customFormat="1"/>
    <row r="25533" s="11" customFormat="1"/>
    <row r="25534" s="11" customFormat="1"/>
    <row r="25535" s="11" customFormat="1"/>
    <row r="25536" s="11" customFormat="1"/>
    <row r="25537" s="11" customFormat="1"/>
    <row r="25538" s="11" customFormat="1"/>
    <row r="25539" s="11" customFormat="1"/>
    <row r="25540" s="11" customFormat="1"/>
    <row r="25541" s="11" customFormat="1"/>
    <row r="25542" s="11" customFormat="1"/>
    <row r="25543" s="11" customFormat="1"/>
    <row r="25544" s="11" customFormat="1"/>
    <row r="25545" s="11" customFormat="1"/>
    <row r="25546" s="11" customFormat="1"/>
    <row r="25547" s="11" customFormat="1"/>
    <row r="25548" s="11" customFormat="1"/>
    <row r="25549" s="11" customFormat="1"/>
    <row r="25550" s="11" customFormat="1"/>
    <row r="25551" s="11" customFormat="1"/>
    <row r="25552" s="11" customFormat="1"/>
    <row r="25553" s="11" customFormat="1"/>
    <row r="25554" s="11" customFormat="1"/>
    <row r="25555" s="11" customFormat="1"/>
    <row r="25556" s="11" customFormat="1"/>
    <row r="25557" s="11" customFormat="1"/>
    <row r="25558" s="11" customFormat="1"/>
    <row r="25559" s="11" customFormat="1"/>
    <row r="25560" s="11" customFormat="1"/>
    <row r="25561" s="11" customFormat="1"/>
    <row r="25562" s="11" customFormat="1"/>
    <row r="25563" s="11" customFormat="1"/>
    <row r="25564" s="11" customFormat="1"/>
    <row r="25565" s="11" customFormat="1"/>
    <row r="25566" s="11" customFormat="1"/>
    <row r="25567" s="11" customFormat="1"/>
    <row r="25568" s="11" customFormat="1"/>
    <row r="25569" s="11" customFormat="1"/>
    <row r="25570" s="11" customFormat="1"/>
    <row r="25571" s="11" customFormat="1"/>
    <row r="25572" s="11" customFormat="1"/>
    <row r="25573" s="11" customFormat="1"/>
    <row r="25574" s="11" customFormat="1"/>
    <row r="25575" s="11" customFormat="1"/>
    <row r="25576" s="11" customFormat="1"/>
    <row r="25577" s="11" customFormat="1"/>
    <row r="25578" s="11" customFormat="1"/>
    <row r="25579" s="11" customFormat="1"/>
    <row r="25580" s="11" customFormat="1"/>
    <row r="25581" s="11" customFormat="1"/>
    <row r="25582" s="11" customFormat="1"/>
    <row r="25583" s="11" customFormat="1"/>
    <row r="25584" s="11" customFormat="1"/>
    <row r="25585" s="11" customFormat="1"/>
    <row r="25586" s="11" customFormat="1"/>
    <row r="25587" s="11" customFormat="1"/>
    <row r="25588" s="11" customFormat="1"/>
    <row r="25589" s="11" customFormat="1"/>
    <row r="25590" s="11" customFormat="1"/>
    <row r="25591" s="11" customFormat="1"/>
    <row r="25592" s="11" customFormat="1"/>
    <row r="25593" s="11" customFormat="1"/>
    <row r="25594" s="11" customFormat="1"/>
    <row r="25595" s="11" customFormat="1"/>
    <row r="25596" s="11" customFormat="1"/>
    <row r="25597" s="11" customFormat="1"/>
    <row r="25598" s="11" customFormat="1"/>
    <row r="25599" s="11" customFormat="1"/>
    <row r="25600" s="11" customFormat="1"/>
    <row r="25601" s="11" customFormat="1"/>
    <row r="25602" s="11" customFormat="1"/>
    <row r="25603" s="11" customFormat="1"/>
    <row r="25604" s="11" customFormat="1"/>
    <row r="25605" s="11" customFormat="1"/>
    <row r="25606" s="11" customFormat="1"/>
    <row r="25607" s="11" customFormat="1"/>
    <row r="25608" s="11" customFormat="1"/>
    <row r="25609" s="11" customFormat="1"/>
    <row r="25610" s="11" customFormat="1"/>
    <row r="25611" s="11" customFormat="1"/>
    <row r="25612" s="11" customFormat="1"/>
    <row r="25613" s="11" customFormat="1"/>
    <row r="25614" s="11" customFormat="1"/>
    <row r="25615" s="11" customFormat="1"/>
    <row r="25616" s="11" customFormat="1"/>
    <row r="25617" s="11" customFormat="1"/>
    <row r="25618" s="11" customFormat="1"/>
    <row r="25619" s="11" customFormat="1"/>
    <row r="25620" s="11" customFormat="1"/>
    <row r="25621" s="11" customFormat="1"/>
    <row r="25622" s="11" customFormat="1"/>
    <row r="25623" s="11" customFormat="1"/>
    <row r="25624" s="11" customFormat="1"/>
    <row r="25625" s="11" customFormat="1"/>
    <row r="25626" s="11" customFormat="1"/>
    <row r="25627" s="11" customFormat="1"/>
    <row r="25628" s="11" customFormat="1"/>
    <row r="25629" s="11" customFormat="1"/>
    <row r="25630" s="11" customFormat="1"/>
    <row r="25631" s="11" customFormat="1"/>
    <row r="25632" s="11" customFormat="1"/>
    <row r="25633" s="11" customFormat="1"/>
    <row r="25634" s="11" customFormat="1"/>
    <row r="25635" s="11" customFormat="1"/>
    <row r="25636" s="11" customFormat="1"/>
    <row r="25637" s="11" customFormat="1"/>
    <row r="25638" s="11" customFormat="1"/>
    <row r="25639" s="11" customFormat="1"/>
    <row r="25640" s="11" customFormat="1"/>
    <row r="25641" s="11" customFormat="1"/>
    <row r="25642" s="11" customFormat="1"/>
    <row r="25643" s="11" customFormat="1"/>
    <row r="25644" s="11" customFormat="1"/>
    <row r="25645" s="11" customFormat="1"/>
    <row r="25646" s="11" customFormat="1"/>
    <row r="25647" s="11" customFormat="1"/>
    <row r="25648" s="11" customFormat="1"/>
    <row r="25649" s="11" customFormat="1"/>
    <row r="25650" s="11" customFormat="1"/>
    <row r="25651" s="11" customFormat="1"/>
    <row r="25652" s="11" customFormat="1"/>
    <row r="25653" s="11" customFormat="1"/>
    <row r="25654" s="11" customFormat="1"/>
    <row r="25655" s="11" customFormat="1"/>
    <row r="25656" s="11" customFormat="1"/>
    <row r="25657" s="11" customFormat="1"/>
    <row r="25658" s="11" customFormat="1"/>
    <row r="25659" s="11" customFormat="1"/>
    <row r="25660" s="11" customFormat="1"/>
    <row r="25661" s="11" customFormat="1"/>
    <row r="25662" s="11" customFormat="1"/>
    <row r="25663" s="11" customFormat="1"/>
    <row r="25664" s="11" customFormat="1"/>
    <row r="25665" s="11" customFormat="1"/>
    <row r="25666" s="11" customFormat="1"/>
    <row r="25667" s="11" customFormat="1"/>
    <row r="25668" s="11" customFormat="1"/>
    <row r="25669" s="11" customFormat="1"/>
    <row r="25670" s="11" customFormat="1"/>
    <row r="25671" s="11" customFormat="1"/>
    <row r="25672" s="11" customFormat="1"/>
    <row r="25673" s="11" customFormat="1"/>
    <row r="25674" s="11" customFormat="1"/>
    <row r="25675" s="11" customFormat="1"/>
    <row r="25676" s="11" customFormat="1"/>
    <row r="25677" s="11" customFormat="1"/>
    <row r="25678" s="11" customFormat="1"/>
    <row r="25679" s="11" customFormat="1"/>
    <row r="25680" s="11" customFormat="1"/>
    <row r="25681" s="11" customFormat="1"/>
    <row r="25682" s="11" customFormat="1"/>
    <row r="25683" s="11" customFormat="1"/>
    <row r="25684" s="11" customFormat="1"/>
    <row r="25685" s="11" customFormat="1"/>
    <row r="25686" s="11" customFormat="1"/>
    <row r="25687" s="11" customFormat="1"/>
    <row r="25688" s="11" customFormat="1"/>
    <row r="25689" s="11" customFormat="1"/>
    <row r="25690" s="11" customFormat="1"/>
    <row r="25691" s="11" customFormat="1"/>
    <row r="25692" s="11" customFormat="1"/>
    <row r="25693" s="11" customFormat="1"/>
    <row r="25694" s="11" customFormat="1"/>
    <row r="25695" s="11" customFormat="1"/>
    <row r="25696" s="11" customFormat="1"/>
    <row r="25697" s="11" customFormat="1"/>
    <row r="25698" s="11" customFormat="1"/>
    <row r="25699" s="11" customFormat="1"/>
    <row r="25700" s="11" customFormat="1"/>
    <row r="25701" s="11" customFormat="1"/>
    <row r="25702" s="11" customFormat="1"/>
    <row r="25703" s="11" customFormat="1"/>
    <row r="25704" s="11" customFormat="1"/>
    <row r="25705" s="11" customFormat="1"/>
    <row r="25706" s="11" customFormat="1"/>
    <row r="25707" s="11" customFormat="1"/>
    <row r="25708" s="11" customFormat="1"/>
    <row r="25709" s="11" customFormat="1"/>
    <row r="25710" s="11" customFormat="1"/>
    <row r="25711" s="11" customFormat="1"/>
    <row r="25712" s="11" customFormat="1"/>
    <row r="25713" s="11" customFormat="1"/>
    <row r="25714" s="11" customFormat="1"/>
    <row r="25715" s="11" customFormat="1"/>
    <row r="25716" s="11" customFormat="1"/>
    <row r="25717" s="11" customFormat="1"/>
    <row r="25718" s="11" customFormat="1"/>
    <row r="25719" s="11" customFormat="1"/>
    <row r="25720" s="11" customFormat="1"/>
    <row r="25721" s="11" customFormat="1"/>
    <row r="25722" s="11" customFormat="1"/>
    <row r="25723" s="11" customFormat="1"/>
    <row r="25724" s="11" customFormat="1"/>
    <row r="25725" s="11" customFormat="1"/>
    <row r="25726" s="11" customFormat="1"/>
    <row r="25727" s="11" customFormat="1"/>
    <row r="25728" s="11" customFormat="1"/>
    <row r="25729" s="11" customFormat="1"/>
    <row r="25730" s="11" customFormat="1"/>
    <row r="25731" s="11" customFormat="1"/>
    <row r="25732" s="11" customFormat="1"/>
    <row r="25733" s="11" customFormat="1"/>
    <row r="25734" s="11" customFormat="1"/>
    <row r="25735" s="11" customFormat="1"/>
    <row r="25736" s="11" customFormat="1"/>
    <row r="25737" s="11" customFormat="1"/>
    <row r="25738" s="11" customFormat="1"/>
    <row r="25739" s="11" customFormat="1"/>
    <row r="25740" s="11" customFormat="1"/>
    <row r="25741" s="11" customFormat="1"/>
    <row r="25742" s="11" customFormat="1"/>
    <row r="25743" s="11" customFormat="1"/>
    <row r="25744" s="11" customFormat="1"/>
    <row r="25745" s="11" customFormat="1"/>
    <row r="25746" s="11" customFormat="1"/>
    <row r="25747" s="11" customFormat="1"/>
    <row r="25748" s="11" customFormat="1"/>
    <row r="25749" s="11" customFormat="1"/>
    <row r="25750" s="11" customFormat="1"/>
    <row r="25751" s="11" customFormat="1"/>
    <row r="25752" s="11" customFormat="1"/>
    <row r="25753" s="11" customFormat="1"/>
    <row r="25754" s="11" customFormat="1"/>
    <row r="25755" s="11" customFormat="1"/>
    <row r="25756" s="11" customFormat="1"/>
    <row r="25757" s="11" customFormat="1"/>
    <row r="25758" s="11" customFormat="1"/>
    <row r="25759" s="11" customFormat="1"/>
    <row r="25760" s="11" customFormat="1"/>
    <row r="25761" s="11" customFormat="1"/>
    <row r="25762" s="11" customFormat="1"/>
    <row r="25763" s="11" customFormat="1"/>
    <row r="25764" s="11" customFormat="1"/>
    <row r="25765" s="11" customFormat="1"/>
    <row r="25766" s="11" customFormat="1"/>
    <row r="25767" s="11" customFormat="1"/>
    <row r="25768" s="11" customFormat="1"/>
    <row r="25769" s="11" customFormat="1"/>
    <row r="25770" s="11" customFormat="1"/>
    <row r="25771" s="11" customFormat="1"/>
    <row r="25772" s="11" customFormat="1"/>
    <row r="25773" s="11" customFormat="1"/>
    <row r="25774" s="11" customFormat="1"/>
    <row r="25775" s="11" customFormat="1"/>
    <row r="25776" s="11" customFormat="1"/>
    <row r="25777" s="11" customFormat="1"/>
    <row r="25778" s="11" customFormat="1"/>
    <row r="25779" s="11" customFormat="1"/>
    <row r="25780" s="11" customFormat="1"/>
    <row r="25781" s="11" customFormat="1"/>
    <row r="25782" s="11" customFormat="1"/>
    <row r="25783" s="11" customFormat="1"/>
    <row r="25784" s="11" customFormat="1"/>
    <row r="25785" s="11" customFormat="1"/>
    <row r="25786" s="11" customFormat="1"/>
    <row r="25787" s="11" customFormat="1"/>
    <row r="25788" s="11" customFormat="1"/>
    <row r="25789" s="11" customFormat="1"/>
    <row r="25790" s="11" customFormat="1"/>
    <row r="25791" s="11" customFormat="1"/>
    <row r="25792" s="11" customFormat="1"/>
    <row r="25793" s="11" customFormat="1"/>
    <row r="25794" s="11" customFormat="1"/>
    <row r="25795" s="11" customFormat="1"/>
    <row r="25796" s="11" customFormat="1"/>
    <row r="25797" s="11" customFormat="1"/>
    <row r="25798" s="11" customFormat="1"/>
    <row r="25799" s="11" customFormat="1"/>
    <row r="25800" s="11" customFormat="1"/>
    <row r="25801" s="11" customFormat="1"/>
    <row r="25802" s="11" customFormat="1"/>
    <row r="25803" s="11" customFormat="1"/>
    <row r="25804" s="11" customFormat="1"/>
    <row r="25805" s="11" customFormat="1"/>
    <row r="25806" s="11" customFormat="1"/>
    <row r="25807" s="11" customFormat="1"/>
    <row r="25808" s="11" customFormat="1"/>
    <row r="25809" s="11" customFormat="1"/>
    <row r="25810" s="11" customFormat="1"/>
    <row r="25811" s="11" customFormat="1"/>
    <row r="25812" s="11" customFormat="1"/>
    <row r="25813" s="11" customFormat="1"/>
    <row r="25814" s="11" customFormat="1"/>
    <row r="25815" s="11" customFormat="1"/>
    <row r="25816" s="11" customFormat="1"/>
    <row r="25817" s="11" customFormat="1"/>
    <row r="25818" s="11" customFormat="1"/>
    <row r="25819" s="11" customFormat="1"/>
    <row r="25820" s="11" customFormat="1"/>
    <row r="25821" s="11" customFormat="1"/>
    <row r="25822" s="11" customFormat="1"/>
    <row r="25823" s="11" customFormat="1"/>
    <row r="25824" s="11" customFormat="1"/>
    <row r="25825" s="11" customFormat="1"/>
    <row r="25826" s="11" customFormat="1"/>
    <row r="25827" s="11" customFormat="1"/>
    <row r="25828" s="11" customFormat="1"/>
    <row r="25829" s="11" customFormat="1"/>
    <row r="25830" s="11" customFormat="1"/>
    <row r="25831" s="11" customFormat="1"/>
    <row r="25832" s="11" customFormat="1"/>
    <row r="25833" s="11" customFormat="1"/>
    <row r="25834" s="11" customFormat="1"/>
    <row r="25835" s="11" customFormat="1"/>
    <row r="25836" s="11" customFormat="1"/>
    <row r="25837" s="11" customFormat="1"/>
    <row r="25838" s="11" customFormat="1"/>
    <row r="25839" s="11" customFormat="1"/>
    <row r="25840" s="11" customFormat="1"/>
    <row r="25841" s="11" customFormat="1"/>
    <row r="25842" s="11" customFormat="1"/>
    <row r="25843" s="11" customFormat="1"/>
    <row r="25844" s="11" customFormat="1"/>
    <row r="25845" s="11" customFormat="1"/>
    <row r="25846" s="11" customFormat="1"/>
    <row r="25847" s="11" customFormat="1"/>
    <row r="25848" s="11" customFormat="1"/>
    <row r="25849" s="11" customFormat="1"/>
    <row r="25850" s="11" customFormat="1"/>
    <row r="25851" s="11" customFormat="1"/>
    <row r="25852" s="11" customFormat="1"/>
    <row r="25853" s="11" customFormat="1"/>
    <row r="25854" s="11" customFormat="1"/>
    <row r="25855" s="11" customFormat="1"/>
    <row r="25856" s="11" customFormat="1"/>
    <row r="25857" s="11" customFormat="1"/>
    <row r="25858" s="11" customFormat="1"/>
    <row r="25859" s="11" customFormat="1"/>
    <row r="25860" s="11" customFormat="1"/>
    <row r="25861" s="11" customFormat="1"/>
    <row r="25862" s="11" customFormat="1"/>
    <row r="25863" s="11" customFormat="1"/>
    <row r="25864" s="11" customFormat="1"/>
    <row r="25865" s="11" customFormat="1"/>
    <row r="25866" s="11" customFormat="1"/>
    <row r="25867" s="11" customFormat="1"/>
    <row r="25868" s="11" customFormat="1"/>
    <row r="25869" s="11" customFormat="1"/>
    <row r="25870" s="11" customFormat="1"/>
    <row r="25871" s="11" customFormat="1"/>
    <row r="25872" s="11" customFormat="1"/>
    <row r="25873" s="11" customFormat="1"/>
    <row r="25874" s="11" customFormat="1"/>
    <row r="25875" s="11" customFormat="1"/>
    <row r="25876" s="11" customFormat="1"/>
    <row r="25877" s="11" customFormat="1"/>
    <row r="25878" s="11" customFormat="1"/>
    <row r="25879" s="11" customFormat="1"/>
    <row r="25880" s="11" customFormat="1"/>
    <row r="25881" s="11" customFormat="1"/>
    <row r="25882" s="11" customFormat="1"/>
    <row r="25883" s="11" customFormat="1"/>
    <row r="25884" s="11" customFormat="1"/>
    <row r="25885" s="11" customFormat="1"/>
    <row r="25886" s="11" customFormat="1"/>
    <row r="25887" s="11" customFormat="1"/>
    <row r="25888" s="11" customFormat="1"/>
    <row r="25889" s="11" customFormat="1"/>
    <row r="25890" s="11" customFormat="1"/>
    <row r="25891" s="11" customFormat="1"/>
    <row r="25892" s="11" customFormat="1"/>
    <row r="25893" s="11" customFormat="1"/>
    <row r="25894" s="11" customFormat="1"/>
    <row r="25895" s="11" customFormat="1"/>
    <row r="25896" s="11" customFormat="1"/>
    <row r="25897" s="11" customFormat="1"/>
    <row r="25898" s="11" customFormat="1"/>
    <row r="25899" s="11" customFormat="1"/>
    <row r="25900" s="11" customFormat="1"/>
    <row r="25901" s="11" customFormat="1"/>
    <row r="25902" s="11" customFormat="1"/>
    <row r="25903" s="11" customFormat="1"/>
    <row r="25904" s="11" customFormat="1"/>
    <row r="25905" s="11" customFormat="1"/>
    <row r="25906" s="11" customFormat="1"/>
    <row r="25907" s="11" customFormat="1"/>
    <row r="25908" s="11" customFormat="1"/>
    <row r="25909" s="11" customFormat="1"/>
    <row r="25910" s="11" customFormat="1"/>
    <row r="25911" s="11" customFormat="1"/>
    <row r="25912" s="11" customFormat="1"/>
    <row r="25913" s="11" customFormat="1"/>
    <row r="25914" s="11" customFormat="1"/>
    <row r="25915" s="11" customFormat="1"/>
    <row r="25916" s="11" customFormat="1"/>
    <row r="25917" s="11" customFormat="1"/>
    <row r="25918" s="11" customFormat="1"/>
    <row r="25919" s="11" customFormat="1"/>
    <row r="25920" s="11" customFormat="1"/>
    <row r="25921" s="11" customFormat="1"/>
    <row r="25922" s="11" customFormat="1"/>
    <row r="25923" s="11" customFormat="1"/>
    <row r="25924" s="11" customFormat="1"/>
    <row r="25925" s="11" customFormat="1"/>
    <row r="25926" s="11" customFormat="1"/>
    <row r="25927" s="11" customFormat="1"/>
    <row r="25928" s="11" customFormat="1"/>
    <row r="25929" s="11" customFormat="1"/>
    <row r="25930" s="11" customFormat="1"/>
    <row r="25931" s="11" customFormat="1"/>
    <row r="25932" s="11" customFormat="1"/>
    <row r="25933" s="11" customFormat="1"/>
    <row r="25934" s="11" customFormat="1"/>
    <row r="25935" s="11" customFormat="1"/>
    <row r="25936" s="11" customFormat="1"/>
    <row r="25937" s="11" customFormat="1"/>
    <row r="25938" s="11" customFormat="1"/>
    <row r="25939" s="11" customFormat="1"/>
    <row r="25940" s="11" customFormat="1"/>
    <row r="25941" s="11" customFormat="1"/>
    <row r="25942" s="11" customFormat="1"/>
    <row r="25943" s="11" customFormat="1"/>
    <row r="25944" s="11" customFormat="1"/>
    <row r="25945" s="11" customFormat="1"/>
    <row r="25946" s="11" customFormat="1"/>
    <row r="25947" s="11" customFormat="1"/>
    <row r="25948" s="11" customFormat="1"/>
    <row r="25949" s="11" customFormat="1"/>
    <row r="25950" s="11" customFormat="1"/>
    <row r="25951" s="11" customFormat="1"/>
    <row r="25952" s="11" customFormat="1"/>
    <row r="25953" s="11" customFormat="1"/>
    <row r="25954" s="11" customFormat="1"/>
    <row r="25955" s="11" customFormat="1"/>
    <row r="25956" s="11" customFormat="1"/>
    <row r="25957" s="11" customFormat="1"/>
    <row r="25958" s="11" customFormat="1"/>
    <row r="25959" s="11" customFormat="1"/>
    <row r="25960" s="11" customFormat="1"/>
    <row r="25961" s="11" customFormat="1"/>
    <row r="25962" s="11" customFormat="1"/>
    <row r="25963" s="11" customFormat="1"/>
    <row r="25964" s="11" customFormat="1"/>
    <row r="25965" s="11" customFormat="1"/>
    <row r="25966" s="11" customFormat="1"/>
    <row r="25967" s="11" customFormat="1"/>
    <row r="25968" s="11" customFormat="1"/>
    <row r="25969" s="11" customFormat="1"/>
    <row r="25970" s="11" customFormat="1"/>
    <row r="25971" s="11" customFormat="1"/>
    <row r="25972" s="11" customFormat="1"/>
    <row r="25973" s="11" customFormat="1"/>
    <row r="25974" s="11" customFormat="1"/>
    <row r="25975" s="11" customFormat="1"/>
    <row r="25976" s="11" customFormat="1"/>
    <row r="25977" s="11" customFormat="1"/>
    <row r="25978" s="11" customFormat="1"/>
    <row r="25979" s="11" customFormat="1"/>
    <row r="25980" s="11" customFormat="1"/>
    <row r="25981" s="11" customFormat="1"/>
    <row r="25982" s="11" customFormat="1"/>
    <row r="25983" s="11" customFormat="1"/>
    <row r="25984" s="11" customFormat="1"/>
    <row r="25985" s="11" customFormat="1"/>
    <row r="25986" s="11" customFormat="1"/>
    <row r="25987" s="11" customFormat="1"/>
    <row r="25988" s="11" customFormat="1"/>
    <row r="25989" s="11" customFormat="1"/>
    <row r="25990" s="11" customFormat="1"/>
    <row r="25991" s="11" customFormat="1"/>
    <row r="25992" s="11" customFormat="1"/>
    <row r="25993" s="11" customFormat="1"/>
    <row r="25994" s="11" customFormat="1"/>
    <row r="25995" s="11" customFormat="1"/>
    <row r="25996" s="11" customFormat="1"/>
    <row r="25997" s="11" customFormat="1"/>
    <row r="25998" s="11" customFormat="1"/>
    <row r="25999" s="11" customFormat="1"/>
    <row r="26000" s="11" customFormat="1"/>
    <row r="26001" s="11" customFormat="1"/>
    <row r="26002" s="11" customFormat="1"/>
    <row r="26003" s="11" customFormat="1"/>
    <row r="26004" s="11" customFormat="1"/>
    <row r="26005" s="11" customFormat="1"/>
    <row r="26006" s="11" customFormat="1"/>
    <row r="26007" s="11" customFormat="1"/>
    <row r="26008" s="11" customFormat="1"/>
    <row r="26009" s="11" customFormat="1"/>
    <row r="26010" s="11" customFormat="1"/>
    <row r="26011" s="11" customFormat="1"/>
    <row r="26012" s="11" customFormat="1"/>
    <row r="26013" s="11" customFormat="1"/>
    <row r="26014" s="11" customFormat="1"/>
    <row r="26015" s="11" customFormat="1"/>
    <row r="26016" s="11" customFormat="1"/>
    <row r="26017" s="11" customFormat="1"/>
    <row r="26018" s="11" customFormat="1"/>
    <row r="26019" s="11" customFormat="1"/>
    <row r="26020" s="11" customFormat="1"/>
    <row r="26021" s="11" customFormat="1"/>
    <row r="26022" s="11" customFormat="1"/>
    <row r="26023" s="11" customFormat="1"/>
    <row r="26024" s="11" customFormat="1"/>
    <row r="26025" s="11" customFormat="1"/>
    <row r="26026" s="11" customFormat="1"/>
    <row r="26027" s="11" customFormat="1"/>
    <row r="26028" s="11" customFormat="1"/>
    <row r="26029" s="11" customFormat="1"/>
    <row r="26030" s="11" customFormat="1"/>
    <row r="26031" s="11" customFormat="1"/>
    <row r="26032" s="11" customFormat="1"/>
    <row r="26033" s="11" customFormat="1"/>
    <row r="26034" s="11" customFormat="1"/>
    <row r="26035" s="11" customFormat="1"/>
    <row r="26036" s="11" customFormat="1"/>
    <row r="26037" s="11" customFormat="1"/>
    <row r="26038" s="11" customFormat="1"/>
    <row r="26039" s="11" customFormat="1"/>
    <row r="26040" s="11" customFormat="1"/>
    <row r="26041" s="11" customFormat="1"/>
    <row r="26042" s="11" customFormat="1"/>
    <row r="26043" s="11" customFormat="1"/>
    <row r="26044" s="11" customFormat="1"/>
    <row r="26045" s="11" customFormat="1"/>
    <row r="26046" s="11" customFormat="1"/>
    <row r="26047" s="11" customFormat="1"/>
    <row r="26048" s="11" customFormat="1"/>
    <row r="26049" s="11" customFormat="1"/>
    <row r="26050" s="11" customFormat="1"/>
    <row r="26051" s="11" customFormat="1"/>
    <row r="26052" s="11" customFormat="1"/>
    <row r="26053" s="11" customFormat="1"/>
    <row r="26054" s="11" customFormat="1"/>
    <row r="26055" s="11" customFormat="1"/>
    <row r="26056" s="11" customFormat="1"/>
    <row r="26057" s="11" customFormat="1"/>
    <row r="26058" s="11" customFormat="1"/>
    <row r="26059" s="11" customFormat="1"/>
    <row r="26060" s="11" customFormat="1"/>
    <row r="26061" s="11" customFormat="1"/>
    <row r="26062" s="11" customFormat="1"/>
    <row r="26063" s="11" customFormat="1"/>
    <row r="26064" s="11" customFormat="1"/>
    <row r="26065" s="11" customFormat="1"/>
    <row r="26066" s="11" customFormat="1"/>
    <row r="26067" s="11" customFormat="1"/>
    <row r="26068" s="11" customFormat="1"/>
    <row r="26069" s="11" customFormat="1"/>
    <row r="26070" s="11" customFormat="1"/>
    <row r="26071" s="11" customFormat="1"/>
    <row r="26072" s="11" customFormat="1"/>
    <row r="26073" s="11" customFormat="1"/>
    <row r="26074" s="11" customFormat="1"/>
    <row r="26075" s="11" customFormat="1"/>
    <row r="26076" s="11" customFormat="1"/>
    <row r="26077" s="11" customFormat="1"/>
    <row r="26078" s="11" customFormat="1"/>
    <row r="26079" s="11" customFormat="1"/>
    <row r="26080" s="11" customFormat="1"/>
    <row r="26081" s="11" customFormat="1"/>
    <row r="26082" s="11" customFormat="1"/>
    <row r="26083" s="11" customFormat="1"/>
    <row r="26084" s="11" customFormat="1"/>
    <row r="26085" s="11" customFormat="1"/>
    <row r="26086" s="11" customFormat="1"/>
    <row r="26087" s="11" customFormat="1"/>
    <row r="26088" s="11" customFormat="1"/>
    <row r="26089" s="11" customFormat="1"/>
    <row r="26090" s="11" customFormat="1"/>
    <row r="26091" s="11" customFormat="1"/>
    <row r="26092" s="11" customFormat="1"/>
    <row r="26093" s="11" customFormat="1"/>
    <row r="26094" s="11" customFormat="1"/>
    <row r="26095" s="11" customFormat="1"/>
    <row r="26096" s="11" customFormat="1"/>
    <row r="26097" s="11" customFormat="1"/>
    <row r="26098" s="11" customFormat="1"/>
    <row r="26099" s="11" customFormat="1"/>
    <row r="26100" s="11" customFormat="1"/>
    <row r="26101" s="11" customFormat="1"/>
    <row r="26102" s="11" customFormat="1"/>
    <row r="26103" s="11" customFormat="1"/>
    <row r="26104" s="11" customFormat="1"/>
    <row r="26105" s="11" customFormat="1"/>
    <row r="26106" s="11" customFormat="1"/>
    <row r="26107" s="11" customFormat="1"/>
    <row r="26108" s="11" customFormat="1"/>
    <row r="26109" s="11" customFormat="1"/>
    <row r="26110" s="11" customFormat="1"/>
    <row r="26111" s="11" customFormat="1"/>
    <row r="26112" s="11" customFormat="1"/>
    <row r="26113" s="11" customFormat="1"/>
    <row r="26114" s="11" customFormat="1"/>
    <row r="26115" s="11" customFormat="1"/>
    <row r="26116" s="11" customFormat="1"/>
    <row r="26117" s="11" customFormat="1"/>
    <row r="26118" s="11" customFormat="1"/>
    <row r="26119" s="11" customFormat="1"/>
    <row r="26120" s="11" customFormat="1"/>
    <row r="26121" s="11" customFormat="1"/>
    <row r="26122" s="11" customFormat="1"/>
    <row r="26123" s="11" customFormat="1"/>
    <row r="26124" s="11" customFormat="1"/>
    <row r="26125" s="11" customFormat="1"/>
    <row r="26126" s="11" customFormat="1"/>
    <row r="26127" s="11" customFormat="1"/>
    <row r="26128" s="11" customFormat="1"/>
    <row r="26129" s="11" customFormat="1"/>
    <row r="26130" s="11" customFormat="1"/>
    <row r="26131" s="11" customFormat="1"/>
    <row r="26132" s="11" customFormat="1"/>
    <row r="26133" s="11" customFormat="1"/>
    <row r="26134" s="11" customFormat="1"/>
    <row r="26135" s="11" customFormat="1"/>
    <row r="26136" s="11" customFormat="1"/>
    <row r="26137" s="11" customFormat="1"/>
    <row r="26138" s="11" customFormat="1"/>
    <row r="26139" s="11" customFormat="1"/>
    <row r="26140" s="11" customFormat="1"/>
    <row r="26141" s="11" customFormat="1"/>
    <row r="26142" s="11" customFormat="1"/>
    <row r="26143" s="11" customFormat="1"/>
    <row r="26144" s="11" customFormat="1"/>
    <row r="26145" s="11" customFormat="1"/>
    <row r="26146" s="11" customFormat="1"/>
    <row r="26147" s="11" customFormat="1"/>
    <row r="26148" s="11" customFormat="1"/>
    <row r="26149" s="11" customFormat="1"/>
    <row r="26150" s="11" customFormat="1"/>
    <row r="26151" s="11" customFormat="1"/>
    <row r="26152" s="11" customFormat="1"/>
    <row r="26153" s="11" customFormat="1"/>
    <row r="26154" s="11" customFormat="1"/>
    <row r="26155" s="11" customFormat="1"/>
    <row r="26156" s="11" customFormat="1"/>
    <row r="26157" s="11" customFormat="1"/>
    <row r="26158" s="11" customFormat="1"/>
    <row r="26159" s="11" customFormat="1"/>
    <row r="26160" s="11" customFormat="1"/>
    <row r="26161" s="11" customFormat="1"/>
    <row r="26162" s="11" customFormat="1"/>
    <row r="26163" s="11" customFormat="1"/>
    <row r="26164" s="11" customFormat="1"/>
    <row r="26165" s="11" customFormat="1"/>
    <row r="26166" s="11" customFormat="1"/>
    <row r="26167" s="11" customFormat="1"/>
    <row r="26168" s="11" customFormat="1"/>
    <row r="26169" s="11" customFormat="1"/>
    <row r="26170" s="11" customFormat="1"/>
    <row r="26171" s="11" customFormat="1"/>
    <row r="26172" s="11" customFormat="1"/>
    <row r="26173" s="11" customFormat="1"/>
    <row r="26174" s="11" customFormat="1"/>
    <row r="26175" s="11" customFormat="1"/>
    <row r="26176" s="11" customFormat="1"/>
    <row r="26177" s="11" customFormat="1"/>
    <row r="26178" s="11" customFormat="1"/>
    <row r="26179" s="11" customFormat="1"/>
    <row r="26180" s="11" customFormat="1"/>
    <row r="26181" s="11" customFormat="1"/>
    <row r="26182" s="11" customFormat="1"/>
    <row r="26183" s="11" customFormat="1"/>
    <row r="26184" s="11" customFormat="1"/>
    <row r="26185" s="11" customFormat="1"/>
    <row r="26186" s="11" customFormat="1"/>
    <row r="26187" s="11" customFormat="1"/>
    <row r="26188" s="11" customFormat="1"/>
    <row r="26189" s="11" customFormat="1"/>
    <row r="26190" s="11" customFormat="1"/>
    <row r="26191" s="11" customFormat="1"/>
    <row r="26192" s="11" customFormat="1"/>
    <row r="26193" s="11" customFormat="1"/>
    <row r="26194" s="11" customFormat="1"/>
    <row r="26195" s="11" customFormat="1"/>
    <row r="26196" s="11" customFormat="1"/>
    <row r="26197" s="11" customFormat="1"/>
    <row r="26198" s="11" customFormat="1"/>
    <row r="26199" s="11" customFormat="1"/>
    <row r="26200" s="11" customFormat="1"/>
    <row r="26201" s="11" customFormat="1"/>
    <row r="26202" s="11" customFormat="1"/>
    <row r="26203" s="11" customFormat="1"/>
    <row r="26204" s="11" customFormat="1"/>
    <row r="26205" s="11" customFormat="1"/>
    <row r="26206" s="11" customFormat="1"/>
    <row r="26207" s="11" customFormat="1"/>
    <row r="26208" s="11" customFormat="1"/>
    <row r="26209" s="11" customFormat="1"/>
    <row r="26210" s="11" customFormat="1"/>
    <row r="26211" s="11" customFormat="1"/>
    <row r="26212" s="11" customFormat="1"/>
    <row r="26213" s="11" customFormat="1"/>
    <row r="26214" s="11" customFormat="1"/>
    <row r="26215" s="11" customFormat="1"/>
    <row r="26216" s="11" customFormat="1"/>
    <row r="26217" s="11" customFormat="1"/>
    <row r="26218" s="11" customFormat="1"/>
    <row r="26219" s="11" customFormat="1"/>
    <row r="26220" s="11" customFormat="1"/>
    <row r="26221" s="11" customFormat="1"/>
    <row r="26222" s="11" customFormat="1"/>
    <row r="26223" s="11" customFormat="1"/>
    <row r="26224" s="11" customFormat="1"/>
    <row r="26225" s="11" customFormat="1"/>
    <row r="26226" s="11" customFormat="1"/>
    <row r="26227" s="11" customFormat="1"/>
    <row r="26228" s="11" customFormat="1"/>
    <row r="26229" s="11" customFormat="1"/>
    <row r="26230" s="11" customFormat="1"/>
    <row r="26231" s="11" customFormat="1"/>
    <row r="26232" s="11" customFormat="1"/>
    <row r="26233" s="11" customFormat="1"/>
    <row r="26234" s="11" customFormat="1"/>
    <row r="26235" s="11" customFormat="1"/>
    <row r="26236" s="11" customFormat="1"/>
    <row r="26237" s="11" customFormat="1"/>
    <row r="26238" s="11" customFormat="1"/>
    <row r="26239" s="11" customFormat="1"/>
    <row r="26240" s="11" customFormat="1"/>
    <row r="26241" s="11" customFormat="1"/>
    <row r="26242" s="11" customFormat="1"/>
    <row r="26243" s="11" customFormat="1"/>
    <row r="26244" s="11" customFormat="1"/>
    <row r="26245" s="11" customFormat="1"/>
    <row r="26246" s="11" customFormat="1"/>
    <row r="26247" s="11" customFormat="1"/>
    <row r="26248" s="11" customFormat="1"/>
    <row r="26249" s="11" customFormat="1"/>
    <row r="26250" s="11" customFormat="1"/>
    <row r="26251" s="11" customFormat="1"/>
    <row r="26252" s="11" customFormat="1"/>
    <row r="26253" s="11" customFormat="1"/>
    <row r="26254" s="11" customFormat="1"/>
    <row r="26255" s="11" customFormat="1"/>
    <row r="26256" s="11" customFormat="1"/>
    <row r="26257" s="11" customFormat="1"/>
    <row r="26258" s="11" customFormat="1"/>
    <row r="26259" s="11" customFormat="1"/>
    <row r="26260" s="11" customFormat="1"/>
    <row r="26261" s="11" customFormat="1"/>
    <row r="26262" s="11" customFormat="1"/>
    <row r="26263" s="11" customFormat="1"/>
    <row r="26264" s="11" customFormat="1"/>
    <row r="26265" s="11" customFormat="1"/>
    <row r="26266" s="11" customFormat="1"/>
    <row r="26267" s="11" customFormat="1"/>
    <row r="26268" s="11" customFormat="1"/>
    <row r="26269" s="11" customFormat="1"/>
    <row r="26270" s="11" customFormat="1"/>
    <row r="26271" s="11" customFormat="1"/>
    <row r="26272" s="11" customFormat="1"/>
    <row r="26273" s="11" customFormat="1"/>
    <row r="26274" s="11" customFormat="1"/>
    <row r="26275" s="11" customFormat="1"/>
    <row r="26276" s="11" customFormat="1"/>
    <row r="26277" s="11" customFormat="1"/>
    <row r="26278" s="11" customFormat="1"/>
    <row r="26279" s="11" customFormat="1"/>
    <row r="26280" s="11" customFormat="1"/>
    <row r="26281" s="11" customFormat="1"/>
    <row r="26282" s="11" customFormat="1"/>
    <row r="26283" s="11" customFormat="1"/>
    <row r="26284" s="11" customFormat="1"/>
    <row r="26285" s="11" customFormat="1"/>
    <row r="26286" s="11" customFormat="1"/>
    <row r="26287" s="11" customFormat="1"/>
    <row r="26288" s="11" customFormat="1"/>
    <row r="26289" s="11" customFormat="1"/>
    <row r="26290" s="11" customFormat="1"/>
    <row r="26291" s="11" customFormat="1"/>
    <row r="26292" s="11" customFormat="1"/>
    <row r="26293" s="11" customFormat="1"/>
    <row r="26294" s="11" customFormat="1"/>
    <row r="26295" s="11" customFormat="1"/>
    <row r="26296" s="11" customFormat="1"/>
    <row r="26297" s="11" customFormat="1"/>
    <row r="26298" s="11" customFormat="1"/>
    <row r="26299" s="11" customFormat="1"/>
    <row r="26300" s="11" customFormat="1"/>
    <row r="26301" s="11" customFormat="1"/>
    <row r="26302" s="11" customFormat="1"/>
    <row r="26303" s="11" customFormat="1"/>
    <row r="26304" s="11" customFormat="1"/>
    <row r="26305" s="11" customFormat="1"/>
    <row r="26306" s="11" customFormat="1"/>
    <row r="26307" s="11" customFormat="1"/>
    <row r="26308" s="11" customFormat="1"/>
    <row r="26309" s="11" customFormat="1"/>
    <row r="26310" s="11" customFormat="1"/>
    <row r="26311" s="11" customFormat="1"/>
    <row r="26312" s="11" customFormat="1"/>
    <row r="26313" s="11" customFormat="1"/>
    <row r="26314" s="11" customFormat="1"/>
    <row r="26315" s="11" customFormat="1"/>
    <row r="26316" s="11" customFormat="1"/>
    <row r="26317" s="11" customFormat="1"/>
    <row r="26318" s="11" customFormat="1"/>
    <row r="26319" s="11" customFormat="1"/>
    <row r="26320" s="11" customFormat="1"/>
    <row r="26321" s="11" customFormat="1"/>
    <row r="26322" s="11" customFormat="1"/>
    <row r="26323" s="11" customFormat="1"/>
    <row r="26324" s="11" customFormat="1"/>
    <row r="26325" s="11" customFormat="1"/>
    <row r="26326" s="11" customFormat="1"/>
    <row r="26327" s="11" customFormat="1"/>
    <row r="26328" s="11" customFormat="1"/>
    <row r="26329" s="11" customFormat="1"/>
    <row r="26330" s="11" customFormat="1"/>
    <row r="26331" s="11" customFormat="1"/>
    <row r="26332" s="11" customFormat="1"/>
    <row r="26333" s="11" customFormat="1"/>
    <row r="26334" s="11" customFormat="1"/>
    <row r="26335" s="11" customFormat="1"/>
    <row r="26336" s="11" customFormat="1"/>
    <row r="26337" s="11" customFormat="1"/>
    <row r="26338" s="11" customFormat="1"/>
    <row r="26339" s="11" customFormat="1"/>
    <row r="26340" s="11" customFormat="1"/>
    <row r="26341" s="11" customFormat="1"/>
    <row r="26342" s="11" customFormat="1"/>
    <row r="26343" s="11" customFormat="1"/>
    <row r="26344" s="11" customFormat="1"/>
    <row r="26345" s="11" customFormat="1"/>
    <row r="26346" s="11" customFormat="1"/>
    <row r="26347" s="11" customFormat="1"/>
    <row r="26348" s="11" customFormat="1"/>
    <row r="26349" s="11" customFormat="1"/>
    <row r="26350" s="11" customFormat="1"/>
    <row r="26351" s="11" customFormat="1"/>
    <row r="26352" s="11" customFormat="1"/>
    <row r="26353" s="11" customFormat="1"/>
    <row r="26354" s="11" customFormat="1"/>
    <row r="26355" s="11" customFormat="1"/>
    <row r="26356" s="11" customFormat="1"/>
    <row r="26357" s="11" customFormat="1"/>
    <row r="26358" s="11" customFormat="1"/>
    <row r="26359" s="11" customFormat="1"/>
    <row r="26360" s="11" customFormat="1"/>
    <row r="26361" s="11" customFormat="1"/>
    <row r="26362" s="11" customFormat="1"/>
    <row r="26363" s="11" customFormat="1"/>
    <row r="26364" s="11" customFormat="1"/>
    <row r="26365" s="11" customFormat="1"/>
    <row r="26366" s="11" customFormat="1"/>
    <row r="26367" s="11" customFormat="1"/>
    <row r="26368" s="11" customFormat="1"/>
    <row r="26369" s="11" customFormat="1"/>
    <row r="26370" s="11" customFormat="1"/>
    <row r="26371" s="11" customFormat="1"/>
    <row r="26372" s="11" customFormat="1"/>
    <row r="26373" s="11" customFormat="1"/>
    <row r="26374" s="11" customFormat="1"/>
    <row r="26375" s="11" customFormat="1"/>
    <row r="26376" s="11" customFormat="1"/>
    <row r="26377" s="11" customFormat="1"/>
    <row r="26378" s="11" customFormat="1"/>
    <row r="26379" s="11" customFormat="1"/>
    <row r="26380" s="11" customFormat="1"/>
    <row r="26381" s="11" customFormat="1"/>
    <row r="26382" s="11" customFormat="1"/>
    <row r="26383" s="11" customFormat="1"/>
    <row r="26384" s="11" customFormat="1"/>
    <row r="26385" s="11" customFormat="1"/>
    <row r="26386" s="11" customFormat="1"/>
    <row r="26387" s="11" customFormat="1"/>
    <row r="26388" s="11" customFormat="1"/>
    <row r="26389" s="11" customFormat="1"/>
    <row r="26390" s="11" customFormat="1"/>
    <row r="26391" s="11" customFormat="1"/>
    <row r="26392" s="11" customFormat="1"/>
    <row r="26393" s="11" customFormat="1"/>
    <row r="26394" s="11" customFormat="1"/>
    <row r="26395" s="11" customFormat="1"/>
    <row r="26396" s="11" customFormat="1"/>
    <row r="26397" s="11" customFormat="1"/>
    <row r="26398" s="11" customFormat="1"/>
    <row r="26399" s="11" customFormat="1"/>
    <row r="26400" s="11" customFormat="1"/>
    <row r="26401" s="11" customFormat="1"/>
    <row r="26402" s="11" customFormat="1"/>
    <row r="26403" s="11" customFormat="1"/>
    <row r="26404" s="11" customFormat="1"/>
    <row r="26405" s="11" customFormat="1"/>
    <row r="26406" s="11" customFormat="1"/>
    <row r="26407" s="11" customFormat="1"/>
    <row r="26408" s="11" customFormat="1"/>
    <row r="26409" s="11" customFormat="1"/>
    <row r="26410" s="11" customFormat="1"/>
    <row r="26411" s="11" customFormat="1"/>
    <row r="26412" s="11" customFormat="1"/>
    <row r="26413" s="11" customFormat="1"/>
    <row r="26414" s="11" customFormat="1"/>
    <row r="26415" s="11" customFormat="1"/>
    <row r="26416" s="11" customFormat="1"/>
    <row r="26417" s="11" customFormat="1"/>
    <row r="26418" s="11" customFormat="1"/>
    <row r="26419" s="11" customFormat="1"/>
    <row r="26420" s="11" customFormat="1"/>
    <row r="26421" s="11" customFormat="1"/>
    <row r="26422" s="11" customFormat="1"/>
    <row r="26423" s="11" customFormat="1"/>
    <row r="26424" s="11" customFormat="1"/>
    <row r="26425" s="11" customFormat="1"/>
    <row r="26426" s="11" customFormat="1"/>
    <row r="26427" s="11" customFormat="1"/>
    <row r="26428" s="11" customFormat="1"/>
    <row r="26429" s="11" customFormat="1"/>
    <row r="26430" s="11" customFormat="1"/>
    <row r="26431" s="11" customFormat="1"/>
    <row r="26432" s="11" customFormat="1"/>
    <row r="26433" s="11" customFormat="1"/>
    <row r="26434" s="11" customFormat="1"/>
    <row r="26435" s="11" customFormat="1"/>
    <row r="26436" s="11" customFormat="1"/>
    <row r="26437" s="11" customFormat="1"/>
    <row r="26438" s="11" customFormat="1"/>
    <row r="26439" s="11" customFormat="1"/>
    <row r="26440" s="11" customFormat="1"/>
    <row r="26441" s="11" customFormat="1"/>
    <row r="26442" s="11" customFormat="1"/>
    <row r="26443" s="11" customFormat="1"/>
    <row r="26444" s="11" customFormat="1"/>
    <row r="26445" s="11" customFormat="1"/>
    <row r="26446" s="11" customFormat="1"/>
    <row r="26447" s="11" customFormat="1"/>
    <row r="26448" s="11" customFormat="1"/>
    <row r="26449" s="11" customFormat="1"/>
    <row r="26450" s="11" customFormat="1"/>
    <row r="26451" s="11" customFormat="1"/>
    <row r="26452" s="11" customFormat="1"/>
    <row r="26453" s="11" customFormat="1"/>
    <row r="26454" s="11" customFormat="1"/>
    <row r="26455" s="11" customFormat="1"/>
    <row r="26456" s="11" customFormat="1"/>
    <row r="26457" s="11" customFormat="1"/>
    <row r="26458" s="11" customFormat="1"/>
    <row r="26459" s="11" customFormat="1"/>
    <row r="26460" s="11" customFormat="1"/>
    <row r="26461" s="11" customFormat="1"/>
    <row r="26462" s="11" customFormat="1"/>
    <row r="26463" s="11" customFormat="1"/>
    <row r="26464" s="11" customFormat="1"/>
    <row r="26465" s="11" customFormat="1"/>
    <row r="26466" s="11" customFormat="1"/>
    <row r="26467" s="11" customFormat="1"/>
    <row r="26468" s="11" customFormat="1"/>
    <row r="26469" s="11" customFormat="1"/>
    <row r="26470" s="11" customFormat="1"/>
    <row r="26471" s="11" customFormat="1"/>
    <row r="26472" s="11" customFormat="1"/>
    <row r="26473" s="11" customFormat="1"/>
    <row r="26474" s="11" customFormat="1"/>
    <row r="26475" s="11" customFormat="1"/>
    <row r="26476" s="11" customFormat="1"/>
    <row r="26477" s="11" customFormat="1"/>
    <row r="26478" s="11" customFormat="1"/>
    <row r="26479" s="11" customFormat="1"/>
    <row r="26480" s="11" customFormat="1"/>
    <row r="26481" s="11" customFormat="1"/>
    <row r="26482" s="11" customFormat="1"/>
    <row r="26483" s="11" customFormat="1"/>
    <row r="26484" s="11" customFormat="1"/>
    <row r="26485" s="11" customFormat="1"/>
    <row r="26486" s="11" customFormat="1"/>
    <row r="26487" s="11" customFormat="1"/>
    <row r="26488" s="11" customFormat="1"/>
    <row r="26489" s="11" customFormat="1"/>
    <row r="26490" s="11" customFormat="1"/>
    <row r="26491" s="11" customFormat="1"/>
    <row r="26492" s="11" customFormat="1"/>
    <row r="26493" s="11" customFormat="1"/>
    <row r="26494" s="11" customFormat="1"/>
    <row r="26495" s="11" customFormat="1"/>
    <row r="26496" s="11" customFormat="1"/>
    <row r="26497" s="11" customFormat="1"/>
    <row r="26498" s="11" customFormat="1"/>
    <row r="26499" s="11" customFormat="1"/>
    <row r="26500" s="11" customFormat="1"/>
    <row r="26501" s="11" customFormat="1"/>
    <row r="26502" s="11" customFormat="1"/>
    <row r="26503" s="11" customFormat="1"/>
    <row r="26504" s="11" customFormat="1"/>
    <row r="26505" s="11" customFormat="1"/>
    <row r="26506" s="11" customFormat="1"/>
    <row r="26507" s="11" customFormat="1"/>
    <row r="26508" s="11" customFormat="1"/>
    <row r="26509" s="11" customFormat="1"/>
    <row r="26510" s="11" customFormat="1"/>
    <row r="26511" s="11" customFormat="1"/>
    <row r="26512" s="11" customFormat="1"/>
    <row r="26513" s="11" customFormat="1"/>
    <row r="26514" s="11" customFormat="1"/>
    <row r="26515" s="11" customFormat="1"/>
    <row r="26516" s="11" customFormat="1"/>
    <row r="26517" s="11" customFormat="1"/>
    <row r="26518" s="11" customFormat="1"/>
    <row r="26519" s="11" customFormat="1"/>
    <row r="26520" s="11" customFormat="1"/>
    <row r="26521" s="11" customFormat="1"/>
    <row r="26522" s="11" customFormat="1"/>
    <row r="26523" s="11" customFormat="1"/>
    <row r="26524" s="11" customFormat="1"/>
    <row r="26525" s="11" customFormat="1"/>
    <row r="26526" s="11" customFormat="1"/>
    <row r="26527" s="11" customFormat="1"/>
    <row r="26528" s="11" customFormat="1"/>
    <row r="26529" s="11" customFormat="1"/>
    <row r="26530" s="11" customFormat="1"/>
    <row r="26531" s="11" customFormat="1"/>
    <row r="26532" s="11" customFormat="1"/>
    <row r="26533" s="11" customFormat="1"/>
    <row r="26534" s="11" customFormat="1"/>
    <row r="26535" s="11" customFormat="1"/>
    <row r="26536" s="11" customFormat="1"/>
    <row r="26537" s="11" customFormat="1"/>
    <row r="26538" s="11" customFormat="1"/>
    <row r="26539" s="11" customFormat="1"/>
    <row r="26540" s="11" customFormat="1"/>
    <row r="26541" s="11" customFormat="1"/>
    <row r="26542" s="11" customFormat="1"/>
    <row r="26543" s="11" customFormat="1"/>
    <row r="26544" s="11" customFormat="1"/>
    <row r="26545" s="11" customFormat="1"/>
    <row r="26546" s="11" customFormat="1"/>
    <row r="26547" s="11" customFormat="1"/>
    <row r="26548" s="11" customFormat="1"/>
    <row r="26549" s="11" customFormat="1"/>
    <row r="26550" s="11" customFormat="1"/>
    <row r="26551" s="11" customFormat="1"/>
    <row r="26552" s="11" customFormat="1"/>
    <row r="26553" s="11" customFormat="1"/>
    <row r="26554" s="11" customFormat="1"/>
    <row r="26555" s="11" customFormat="1"/>
    <row r="26556" s="11" customFormat="1"/>
    <row r="26557" s="11" customFormat="1"/>
    <row r="26558" s="11" customFormat="1"/>
    <row r="26559" s="11" customFormat="1"/>
    <row r="26560" s="11" customFormat="1"/>
    <row r="26561" s="11" customFormat="1"/>
    <row r="26562" s="11" customFormat="1"/>
    <row r="26563" s="11" customFormat="1"/>
    <row r="26564" s="11" customFormat="1"/>
    <row r="26565" s="11" customFormat="1"/>
    <row r="26566" s="11" customFormat="1"/>
    <row r="26567" s="11" customFormat="1"/>
    <row r="26568" s="11" customFormat="1"/>
    <row r="26569" s="11" customFormat="1"/>
    <row r="26570" s="11" customFormat="1"/>
    <row r="26571" s="11" customFormat="1"/>
    <row r="26572" s="11" customFormat="1"/>
    <row r="26573" s="11" customFormat="1"/>
    <row r="26574" s="11" customFormat="1"/>
    <row r="26575" s="11" customFormat="1"/>
    <row r="26576" s="11" customFormat="1"/>
    <row r="26577" s="11" customFormat="1"/>
    <row r="26578" s="11" customFormat="1"/>
    <row r="26579" s="11" customFormat="1"/>
    <row r="26580" s="11" customFormat="1"/>
    <row r="26581" s="11" customFormat="1"/>
    <row r="26582" s="11" customFormat="1"/>
    <row r="26583" s="11" customFormat="1"/>
    <row r="26584" s="11" customFormat="1"/>
    <row r="26585" s="11" customFormat="1"/>
    <row r="26586" s="11" customFormat="1"/>
    <row r="26587" s="11" customFormat="1"/>
    <row r="26588" s="11" customFormat="1"/>
    <row r="26589" s="11" customFormat="1"/>
    <row r="26590" s="11" customFormat="1"/>
    <row r="26591" s="11" customFormat="1"/>
    <row r="26592" s="11" customFormat="1"/>
    <row r="26593" s="11" customFormat="1"/>
    <row r="26594" s="11" customFormat="1"/>
    <row r="26595" s="11" customFormat="1"/>
    <row r="26596" s="11" customFormat="1"/>
    <row r="26597" s="11" customFormat="1"/>
    <row r="26598" s="11" customFormat="1"/>
    <row r="26599" s="11" customFormat="1"/>
    <row r="26600" s="11" customFormat="1"/>
    <row r="26601" s="11" customFormat="1"/>
    <row r="26602" s="11" customFormat="1"/>
    <row r="26603" s="11" customFormat="1"/>
    <row r="26604" s="11" customFormat="1"/>
    <row r="26605" s="11" customFormat="1"/>
    <row r="26606" s="11" customFormat="1"/>
    <row r="26607" s="11" customFormat="1"/>
    <row r="26608" s="11" customFormat="1"/>
    <row r="26609" s="11" customFormat="1"/>
    <row r="26610" s="11" customFormat="1"/>
    <row r="26611" s="11" customFormat="1"/>
    <row r="26612" s="11" customFormat="1"/>
    <row r="26613" s="11" customFormat="1"/>
    <row r="26614" s="11" customFormat="1"/>
    <row r="26615" s="11" customFormat="1"/>
    <row r="26616" s="11" customFormat="1"/>
    <row r="26617" s="11" customFormat="1"/>
    <row r="26618" s="11" customFormat="1"/>
    <row r="26619" s="11" customFormat="1"/>
    <row r="26620" s="11" customFormat="1"/>
    <row r="26621" s="11" customFormat="1"/>
    <row r="26622" s="11" customFormat="1"/>
    <row r="26623" s="11" customFormat="1"/>
    <row r="26624" s="11" customFormat="1"/>
    <row r="26625" s="11" customFormat="1"/>
    <row r="26626" s="11" customFormat="1"/>
    <row r="26627" s="11" customFormat="1"/>
    <row r="26628" s="11" customFormat="1"/>
    <row r="26629" s="11" customFormat="1"/>
    <row r="26630" s="11" customFormat="1"/>
    <row r="26631" s="11" customFormat="1"/>
    <row r="26632" s="11" customFormat="1"/>
    <row r="26633" s="11" customFormat="1"/>
    <row r="26634" s="11" customFormat="1"/>
    <row r="26635" s="11" customFormat="1"/>
    <row r="26636" s="11" customFormat="1"/>
    <row r="26637" s="11" customFormat="1"/>
    <row r="26638" s="11" customFormat="1"/>
    <row r="26639" s="11" customFormat="1"/>
    <row r="26640" s="11" customFormat="1"/>
    <row r="26641" s="11" customFormat="1"/>
    <row r="26642" s="11" customFormat="1"/>
    <row r="26643" s="11" customFormat="1"/>
    <row r="26644" s="11" customFormat="1"/>
    <row r="26645" s="11" customFormat="1"/>
    <row r="26646" s="11" customFormat="1"/>
    <row r="26647" s="11" customFormat="1"/>
    <row r="26648" s="11" customFormat="1"/>
    <row r="26649" s="11" customFormat="1"/>
    <row r="26650" s="11" customFormat="1"/>
    <row r="26651" s="11" customFormat="1"/>
    <row r="26652" s="11" customFormat="1"/>
    <row r="26653" s="11" customFormat="1"/>
    <row r="26654" s="11" customFormat="1"/>
    <row r="26655" s="11" customFormat="1"/>
    <row r="26656" s="11" customFormat="1"/>
    <row r="26657" s="11" customFormat="1"/>
    <row r="26658" s="11" customFormat="1"/>
    <row r="26659" s="11" customFormat="1"/>
    <row r="26660" s="11" customFormat="1"/>
    <row r="26661" s="11" customFormat="1"/>
    <row r="26662" s="11" customFormat="1"/>
    <row r="26663" s="11" customFormat="1"/>
    <row r="26664" s="11" customFormat="1"/>
    <row r="26665" s="11" customFormat="1"/>
    <row r="26666" s="11" customFormat="1"/>
    <row r="26667" s="11" customFormat="1"/>
    <row r="26668" s="11" customFormat="1"/>
    <row r="26669" s="11" customFormat="1"/>
    <row r="26670" s="11" customFormat="1"/>
    <row r="26671" s="11" customFormat="1"/>
    <row r="26672" s="11" customFormat="1"/>
    <row r="26673" s="11" customFormat="1"/>
    <row r="26674" s="11" customFormat="1"/>
    <row r="26675" s="11" customFormat="1"/>
    <row r="26676" s="11" customFormat="1"/>
    <row r="26677" s="11" customFormat="1"/>
    <row r="26678" s="11" customFormat="1"/>
    <row r="26679" s="11" customFormat="1"/>
    <row r="26680" s="11" customFormat="1"/>
    <row r="26681" s="11" customFormat="1"/>
    <row r="26682" s="11" customFormat="1"/>
    <row r="26683" s="11" customFormat="1"/>
    <row r="26684" s="11" customFormat="1"/>
    <row r="26685" s="11" customFormat="1"/>
    <row r="26686" s="11" customFormat="1"/>
    <row r="26687" s="11" customFormat="1"/>
    <row r="26688" s="11" customFormat="1"/>
    <row r="26689" s="11" customFormat="1"/>
    <row r="26690" s="11" customFormat="1"/>
    <row r="26691" s="11" customFormat="1"/>
    <row r="26692" s="11" customFormat="1"/>
    <row r="26693" s="11" customFormat="1"/>
    <row r="26694" s="11" customFormat="1"/>
    <row r="26695" s="11" customFormat="1"/>
    <row r="26696" s="11" customFormat="1"/>
    <row r="26697" s="11" customFormat="1"/>
    <row r="26698" s="11" customFormat="1"/>
    <row r="26699" s="11" customFormat="1"/>
    <row r="26700" s="11" customFormat="1"/>
    <row r="26701" s="11" customFormat="1"/>
    <row r="26702" s="11" customFormat="1"/>
    <row r="26703" s="11" customFormat="1"/>
    <row r="26704" s="11" customFormat="1"/>
    <row r="26705" s="11" customFormat="1"/>
    <row r="26706" s="11" customFormat="1"/>
    <row r="26707" s="11" customFormat="1"/>
    <row r="26708" s="11" customFormat="1"/>
    <row r="26709" s="11" customFormat="1"/>
    <row r="26710" s="11" customFormat="1"/>
    <row r="26711" s="11" customFormat="1"/>
    <row r="26712" s="11" customFormat="1"/>
    <row r="26713" s="11" customFormat="1"/>
    <row r="26714" s="11" customFormat="1"/>
    <row r="26715" s="11" customFormat="1"/>
    <row r="26716" s="11" customFormat="1"/>
    <row r="26717" s="11" customFormat="1"/>
    <row r="26718" s="11" customFormat="1"/>
    <row r="26719" s="11" customFormat="1"/>
    <row r="26720" s="11" customFormat="1"/>
    <row r="26721" s="11" customFormat="1"/>
    <row r="26722" s="11" customFormat="1"/>
    <row r="26723" s="11" customFormat="1"/>
    <row r="26724" s="11" customFormat="1"/>
    <row r="26725" s="11" customFormat="1"/>
    <row r="26726" s="11" customFormat="1"/>
    <row r="26727" s="11" customFormat="1"/>
    <row r="26728" s="11" customFormat="1"/>
    <row r="26729" s="11" customFormat="1"/>
    <row r="26730" s="11" customFormat="1"/>
    <row r="26731" s="11" customFormat="1"/>
    <row r="26732" s="11" customFormat="1"/>
    <row r="26733" s="11" customFormat="1"/>
    <row r="26734" s="11" customFormat="1"/>
    <row r="26735" s="11" customFormat="1"/>
    <row r="26736" s="11" customFormat="1"/>
    <row r="26737" s="11" customFormat="1"/>
    <row r="26738" s="11" customFormat="1"/>
    <row r="26739" s="11" customFormat="1"/>
    <row r="26740" s="11" customFormat="1"/>
    <row r="26741" s="11" customFormat="1"/>
    <row r="26742" s="11" customFormat="1"/>
    <row r="26743" s="11" customFormat="1"/>
    <row r="26744" s="11" customFormat="1"/>
    <row r="26745" s="11" customFormat="1"/>
    <row r="26746" s="11" customFormat="1"/>
    <row r="26747" s="11" customFormat="1"/>
    <row r="26748" s="11" customFormat="1"/>
    <row r="26749" s="11" customFormat="1"/>
    <row r="26750" s="11" customFormat="1"/>
    <row r="26751" s="11" customFormat="1"/>
    <row r="26752" s="11" customFormat="1"/>
    <row r="26753" s="11" customFormat="1"/>
    <row r="26754" s="11" customFormat="1"/>
    <row r="26755" s="11" customFormat="1"/>
    <row r="26756" s="11" customFormat="1"/>
    <row r="26757" s="11" customFormat="1"/>
    <row r="26758" s="11" customFormat="1"/>
    <row r="26759" s="11" customFormat="1"/>
    <row r="26760" s="11" customFormat="1"/>
    <row r="26761" s="11" customFormat="1"/>
    <row r="26762" s="11" customFormat="1"/>
    <row r="26763" s="11" customFormat="1"/>
    <row r="26764" s="11" customFormat="1"/>
    <row r="26765" s="11" customFormat="1"/>
    <row r="26766" s="11" customFormat="1"/>
    <row r="26767" s="11" customFormat="1"/>
    <row r="26768" s="11" customFormat="1"/>
    <row r="26769" s="11" customFormat="1"/>
    <row r="26770" s="11" customFormat="1"/>
    <row r="26771" s="11" customFormat="1"/>
    <row r="26772" s="11" customFormat="1"/>
    <row r="26773" s="11" customFormat="1"/>
    <row r="26774" s="11" customFormat="1"/>
    <row r="26775" s="11" customFormat="1"/>
    <row r="26776" s="11" customFormat="1"/>
    <row r="26777" s="11" customFormat="1"/>
    <row r="26778" s="11" customFormat="1"/>
    <row r="26779" s="11" customFormat="1"/>
    <row r="26780" s="11" customFormat="1"/>
    <row r="26781" s="11" customFormat="1"/>
    <row r="26782" s="11" customFormat="1"/>
    <row r="26783" s="11" customFormat="1"/>
    <row r="26784" s="11" customFormat="1"/>
    <row r="26785" s="11" customFormat="1"/>
    <row r="26786" s="11" customFormat="1"/>
    <row r="26787" s="11" customFormat="1"/>
    <row r="26788" s="11" customFormat="1"/>
    <row r="26789" s="11" customFormat="1"/>
    <row r="26790" s="11" customFormat="1"/>
    <row r="26791" s="11" customFormat="1"/>
    <row r="26792" s="11" customFormat="1"/>
    <row r="26793" s="11" customFormat="1"/>
    <row r="26794" s="11" customFormat="1"/>
    <row r="26795" s="11" customFormat="1"/>
    <row r="26796" s="11" customFormat="1"/>
    <row r="26797" s="11" customFormat="1"/>
    <row r="26798" s="11" customFormat="1"/>
    <row r="26799" s="11" customFormat="1"/>
    <row r="26800" s="11" customFormat="1"/>
    <row r="26801" s="11" customFormat="1"/>
    <row r="26802" s="11" customFormat="1"/>
    <row r="26803" s="11" customFormat="1"/>
    <row r="26804" s="11" customFormat="1"/>
    <row r="26805" s="11" customFormat="1"/>
    <row r="26806" s="11" customFormat="1"/>
    <row r="26807" s="11" customFormat="1"/>
    <row r="26808" s="11" customFormat="1"/>
    <row r="26809" s="11" customFormat="1"/>
    <row r="26810" s="11" customFormat="1"/>
    <row r="26811" s="11" customFormat="1"/>
    <row r="26812" s="11" customFormat="1"/>
    <row r="26813" s="11" customFormat="1"/>
    <row r="26814" s="11" customFormat="1"/>
    <row r="26815" s="11" customFormat="1"/>
    <row r="26816" s="11" customFormat="1"/>
    <row r="26817" s="11" customFormat="1"/>
    <row r="26818" s="11" customFormat="1"/>
    <row r="26819" s="11" customFormat="1"/>
    <row r="26820" s="11" customFormat="1"/>
    <row r="26821" s="11" customFormat="1"/>
    <row r="26822" s="11" customFormat="1"/>
    <row r="26823" s="11" customFormat="1"/>
    <row r="26824" s="11" customFormat="1"/>
    <row r="26825" s="11" customFormat="1"/>
    <row r="26826" s="11" customFormat="1"/>
    <row r="26827" s="11" customFormat="1"/>
    <row r="26828" s="11" customFormat="1"/>
    <row r="26829" s="11" customFormat="1"/>
    <row r="26830" s="11" customFormat="1"/>
    <row r="26831" s="11" customFormat="1"/>
    <row r="26832" s="11" customFormat="1"/>
    <row r="26833" s="11" customFormat="1"/>
    <row r="26834" s="11" customFormat="1"/>
    <row r="26835" s="11" customFormat="1"/>
    <row r="26836" s="11" customFormat="1"/>
    <row r="26837" s="11" customFormat="1"/>
    <row r="26838" s="11" customFormat="1"/>
    <row r="26839" s="11" customFormat="1"/>
    <row r="26840" s="11" customFormat="1"/>
    <row r="26841" s="11" customFormat="1"/>
    <row r="26842" s="11" customFormat="1"/>
    <row r="26843" s="11" customFormat="1"/>
    <row r="26844" s="11" customFormat="1"/>
    <row r="26845" s="11" customFormat="1"/>
    <row r="26846" s="11" customFormat="1"/>
    <row r="26847" s="11" customFormat="1"/>
    <row r="26848" s="11" customFormat="1"/>
    <row r="26849" s="11" customFormat="1"/>
    <row r="26850" s="11" customFormat="1"/>
    <row r="26851" s="11" customFormat="1"/>
    <row r="26852" s="11" customFormat="1"/>
    <row r="26853" s="11" customFormat="1"/>
    <row r="26854" s="11" customFormat="1"/>
    <row r="26855" s="11" customFormat="1"/>
    <row r="26856" s="11" customFormat="1"/>
    <row r="26857" s="11" customFormat="1"/>
    <row r="26858" s="11" customFormat="1"/>
    <row r="26859" s="11" customFormat="1"/>
    <row r="26860" s="11" customFormat="1"/>
    <row r="26861" s="11" customFormat="1"/>
    <row r="26862" s="11" customFormat="1"/>
    <row r="26863" s="11" customFormat="1"/>
    <row r="26864" s="11" customFormat="1"/>
    <row r="26865" s="11" customFormat="1"/>
    <row r="26866" s="11" customFormat="1"/>
    <row r="26867" s="11" customFormat="1"/>
    <row r="26868" s="11" customFormat="1"/>
    <row r="26869" s="11" customFormat="1"/>
    <row r="26870" s="11" customFormat="1"/>
    <row r="26871" s="11" customFormat="1"/>
    <row r="26872" s="11" customFormat="1"/>
    <row r="26873" s="11" customFormat="1"/>
    <row r="26874" s="11" customFormat="1"/>
    <row r="26875" s="11" customFormat="1"/>
    <row r="26876" s="11" customFormat="1"/>
    <row r="26877" s="11" customFormat="1"/>
    <row r="26878" s="11" customFormat="1"/>
    <row r="26879" s="11" customFormat="1"/>
    <row r="26880" s="11" customFormat="1"/>
    <row r="26881" s="11" customFormat="1"/>
    <row r="26882" s="11" customFormat="1"/>
    <row r="26883" s="11" customFormat="1"/>
    <row r="26884" s="11" customFormat="1"/>
    <row r="26885" s="11" customFormat="1"/>
    <row r="26886" s="11" customFormat="1"/>
    <row r="26887" s="11" customFormat="1"/>
    <row r="26888" s="11" customFormat="1"/>
    <row r="26889" s="11" customFormat="1"/>
    <row r="26890" s="11" customFormat="1"/>
    <row r="26891" s="11" customFormat="1"/>
    <row r="26892" s="11" customFormat="1"/>
    <row r="26893" s="11" customFormat="1"/>
    <row r="26894" s="11" customFormat="1"/>
    <row r="26895" s="11" customFormat="1"/>
    <row r="26896" s="11" customFormat="1"/>
    <row r="26897" s="11" customFormat="1"/>
    <row r="26898" s="11" customFormat="1"/>
    <row r="26899" s="11" customFormat="1"/>
    <row r="26900" s="11" customFormat="1"/>
    <row r="26901" s="11" customFormat="1"/>
    <row r="26902" s="11" customFormat="1"/>
    <row r="26903" s="11" customFormat="1"/>
    <row r="26904" s="11" customFormat="1"/>
    <row r="26905" s="11" customFormat="1"/>
    <row r="26906" s="11" customFormat="1"/>
    <row r="26907" s="11" customFormat="1"/>
    <row r="26908" s="11" customFormat="1"/>
    <row r="26909" s="11" customFormat="1"/>
    <row r="26910" s="11" customFormat="1"/>
    <row r="26911" s="11" customFormat="1"/>
    <row r="26912" s="11" customFormat="1"/>
    <row r="26913" s="11" customFormat="1"/>
    <row r="26914" s="11" customFormat="1"/>
    <row r="26915" s="11" customFormat="1"/>
    <row r="26916" s="11" customFormat="1"/>
    <row r="26917" s="11" customFormat="1"/>
    <row r="26918" s="11" customFormat="1"/>
    <row r="26919" s="11" customFormat="1"/>
    <row r="26920" s="11" customFormat="1"/>
    <row r="26921" s="11" customFormat="1"/>
    <row r="26922" s="11" customFormat="1"/>
    <row r="26923" s="11" customFormat="1"/>
    <row r="26924" s="11" customFormat="1"/>
    <row r="26925" s="11" customFormat="1"/>
    <row r="26926" s="11" customFormat="1"/>
    <row r="26927" s="11" customFormat="1"/>
    <row r="26928" s="11" customFormat="1"/>
    <row r="26929" s="11" customFormat="1"/>
    <row r="26930" s="11" customFormat="1"/>
    <row r="26931" s="11" customFormat="1"/>
    <row r="26932" s="11" customFormat="1"/>
    <row r="26933" s="11" customFormat="1"/>
    <row r="26934" s="11" customFormat="1"/>
    <row r="26935" s="11" customFormat="1"/>
    <row r="26936" s="11" customFormat="1"/>
    <row r="26937" s="11" customFormat="1"/>
    <row r="26938" s="11" customFormat="1"/>
    <row r="26939" s="11" customFormat="1"/>
    <row r="26940" s="11" customFormat="1"/>
    <row r="26941" s="11" customFormat="1"/>
    <row r="26942" s="11" customFormat="1"/>
    <row r="26943" s="11" customFormat="1"/>
    <row r="26944" s="11" customFormat="1"/>
    <row r="26945" s="11" customFormat="1"/>
    <row r="26946" s="11" customFormat="1"/>
    <row r="26947" s="11" customFormat="1"/>
    <row r="26948" s="11" customFormat="1"/>
    <row r="26949" s="11" customFormat="1"/>
    <row r="26950" s="11" customFormat="1"/>
    <row r="26951" s="11" customFormat="1"/>
    <row r="26952" s="11" customFormat="1"/>
    <row r="26953" s="11" customFormat="1"/>
    <row r="26954" s="11" customFormat="1"/>
    <row r="26955" s="11" customFormat="1"/>
    <row r="26956" s="11" customFormat="1"/>
    <row r="26957" s="11" customFormat="1"/>
    <row r="26958" s="11" customFormat="1"/>
    <row r="26959" s="11" customFormat="1"/>
    <row r="26960" s="11" customFormat="1"/>
    <row r="26961" s="11" customFormat="1"/>
    <row r="26962" s="11" customFormat="1"/>
    <row r="26963" s="11" customFormat="1"/>
    <row r="26964" s="11" customFormat="1"/>
    <row r="26965" s="11" customFormat="1"/>
    <row r="26966" s="11" customFormat="1"/>
    <row r="26967" s="11" customFormat="1"/>
    <row r="26968" s="11" customFormat="1"/>
    <row r="26969" s="11" customFormat="1"/>
    <row r="26970" s="11" customFormat="1"/>
    <row r="26971" s="11" customFormat="1"/>
    <row r="26972" s="11" customFormat="1"/>
    <row r="26973" s="11" customFormat="1"/>
    <row r="26974" s="11" customFormat="1"/>
    <row r="26975" s="11" customFormat="1"/>
    <row r="26976" s="11" customFormat="1"/>
    <row r="26977" s="11" customFormat="1"/>
    <row r="26978" s="11" customFormat="1"/>
    <row r="26979" s="11" customFormat="1"/>
    <row r="26980" s="11" customFormat="1"/>
    <row r="26981" s="11" customFormat="1"/>
    <row r="26982" s="11" customFormat="1"/>
    <row r="26983" s="11" customFormat="1"/>
    <row r="26984" s="11" customFormat="1"/>
    <row r="26985" s="11" customFormat="1"/>
    <row r="26986" s="11" customFormat="1"/>
    <row r="26987" s="11" customFormat="1"/>
    <row r="26988" s="11" customFormat="1"/>
    <row r="26989" s="11" customFormat="1"/>
    <row r="26990" s="11" customFormat="1"/>
    <row r="26991" s="11" customFormat="1"/>
    <row r="26992" s="11" customFormat="1"/>
    <row r="26993" s="11" customFormat="1"/>
    <row r="26994" s="11" customFormat="1"/>
    <row r="26995" s="11" customFormat="1"/>
    <row r="26996" s="11" customFormat="1"/>
    <row r="26997" s="11" customFormat="1"/>
    <row r="26998" s="11" customFormat="1"/>
    <row r="26999" s="11" customFormat="1"/>
    <row r="27000" s="11" customFormat="1"/>
    <row r="27001" s="11" customFormat="1"/>
    <row r="27002" s="11" customFormat="1"/>
    <row r="27003" s="11" customFormat="1"/>
    <row r="27004" s="11" customFormat="1"/>
    <row r="27005" s="11" customFormat="1"/>
    <row r="27006" s="11" customFormat="1"/>
    <row r="27007" s="11" customFormat="1"/>
    <row r="27008" s="11" customFormat="1"/>
    <row r="27009" s="11" customFormat="1"/>
    <row r="27010" s="11" customFormat="1"/>
    <row r="27011" s="11" customFormat="1"/>
    <row r="27012" s="11" customFormat="1"/>
    <row r="27013" s="11" customFormat="1"/>
    <row r="27014" s="11" customFormat="1"/>
    <row r="27015" s="11" customFormat="1"/>
    <row r="27016" s="11" customFormat="1"/>
    <row r="27017" s="11" customFormat="1"/>
    <row r="27018" s="11" customFormat="1"/>
    <row r="27019" s="11" customFormat="1"/>
    <row r="27020" s="11" customFormat="1"/>
    <row r="27021" s="11" customFormat="1"/>
    <row r="27022" s="11" customFormat="1"/>
    <row r="27023" s="11" customFormat="1"/>
    <row r="27024" s="11" customFormat="1"/>
    <row r="27025" s="11" customFormat="1"/>
    <row r="27026" s="11" customFormat="1"/>
    <row r="27027" s="11" customFormat="1"/>
    <row r="27028" s="11" customFormat="1"/>
    <row r="27029" s="11" customFormat="1"/>
    <row r="27030" s="11" customFormat="1"/>
    <row r="27031" s="11" customFormat="1"/>
    <row r="27032" s="11" customFormat="1"/>
    <row r="27033" s="11" customFormat="1"/>
    <row r="27034" s="11" customFormat="1"/>
    <row r="27035" s="11" customFormat="1"/>
    <row r="27036" s="11" customFormat="1"/>
    <row r="27037" s="11" customFormat="1"/>
    <row r="27038" s="11" customFormat="1"/>
    <row r="27039" s="11" customFormat="1"/>
    <row r="27040" s="11" customFormat="1"/>
    <row r="27041" s="11" customFormat="1"/>
    <row r="27042" s="11" customFormat="1"/>
    <row r="27043" s="11" customFormat="1"/>
    <row r="27044" s="11" customFormat="1"/>
    <row r="27045" s="11" customFormat="1"/>
    <row r="27046" s="11" customFormat="1"/>
    <row r="27047" s="11" customFormat="1"/>
    <row r="27048" s="11" customFormat="1"/>
    <row r="27049" s="11" customFormat="1"/>
    <row r="27050" s="11" customFormat="1"/>
    <row r="27051" s="11" customFormat="1"/>
    <row r="27052" s="11" customFormat="1"/>
    <row r="27053" s="11" customFormat="1"/>
    <row r="27054" s="11" customFormat="1"/>
    <row r="27055" s="11" customFormat="1"/>
    <row r="27056" s="11" customFormat="1"/>
    <row r="27057" s="11" customFormat="1"/>
    <row r="27058" s="11" customFormat="1"/>
    <row r="27059" s="11" customFormat="1"/>
    <row r="27060" s="11" customFormat="1"/>
    <row r="27061" s="11" customFormat="1"/>
    <row r="27062" s="11" customFormat="1"/>
    <row r="27063" s="11" customFormat="1"/>
    <row r="27064" s="11" customFormat="1"/>
    <row r="27065" s="11" customFormat="1"/>
    <row r="27066" s="11" customFormat="1"/>
    <row r="27067" s="11" customFormat="1"/>
    <row r="27068" s="11" customFormat="1"/>
    <row r="27069" s="11" customFormat="1"/>
    <row r="27070" s="11" customFormat="1"/>
    <row r="27071" s="11" customFormat="1"/>
    <row r="27072" s="11" customFormat="1"/>
    <row r="27073" s="11" customFormat="1"/>
    <row r="27074" s="11" customFormat="1"/>
    <row r="27075" s="11" customFormat="1"/>
    <row r="27076" s="11" customFormat="1"/>
    <row r="27077" s="11" customFormat="1"/>
    <row r="27078" s="11" customFormat="1"/>
    <row r="27079" s="11" customFormat="1"/>
    <row r="27080" s="11" customFormat="1"/>
    <row r="27081" s="11" customFormat="1"/>
    <row r="27082" s="11" customFormat="1"/>
    <row r="27083" s="11" customFormat="1"/>
    <row r="27084" s="11" customFormat="1"/>
    <row r="27085" s="11" customFormat="1"/>
    <row r="27086" s="11" customFormat="1"/>
    <row r="27087" s="11" customFormat="1"/>
    <row r="27088" s="11" customFormat="1"/>
    <row r="27089" s="11" customFormat="1"/>
    <row r="27090" s="11" customFormat="1"/>
    <row r="27091" s="11" customFormat="1"/>
    <row r="27092" s="11" customFormat="1"/>
    <row r="27093" s="11" customFormat="1"/>
    <row r="27094" s="11" customFormat="1"/>
    <row r="27095" s="11" customFormat="1"/>
    <row r="27096" s="11" customFormat="1"/>
    <row r="27097" s="11" customFormat="1"/>
    <row r="27098" s="11" customFormat="1"/>
    <row r="27099" s="11" customFormat="1"/>
    <row r="27100" s="11" customFormat="1"/>
    <row r="27101" s="11" customFormat="1"/>
    <row r="27102" s="11" customFormat="1"/>
    <row r="27103" s="11" customFormat="1"/>
    <row r="27104" s="11" customFormat="1"/>
    <row r="27105" s="11" customFormat="1"/>
    <row r="27106" s="11" customFormat="1"/>
    <row r="27107" s="11" customFormat="1"/>
    <row r="27108" s="11" customFormat="1"/>
    <row r="27109" s="11" customFormat="1"/>
    <row r="27110" s="11" customFormat="1"/>
    <row r="27111" s="11" customFormat="1"/>
    <row r="27112" s="11" customFormat="1"/>
    <row r="27113" s="11" customFormat="1"/>
    <row r="27114" s="11" customFormat="1"/>
    <row r="27115" s="11" customFormat="1"/>
    <row r="27116" s="11" customFormat="1"/>
    <row r="27117" s="11" customFormat="1"/>
    <row r="27118" s="11" customFormat="1"/>
    <row r="27119" s="11" customFormat="1"/>
    <row r="27120" s="11" customFormat="1"/>
    <row r="27121" s="11" customFormat="1"/>
    <row r="27122" s="11" customFormat="1"/>
    <row r="27123" s="11" customFormat="1"/>
    <row r="27124" s="11" customFormat="1"/>
    <row r="27125" s="11" customFormat="1"/>
    <row r="27126" s="11" customFormat="1"/>
    <row r="27127" s="11" customFormat="1"/>
    <row r="27128" s="11" customFormat="1"/>
    <row r="27129" s="11" customFormat="1"/>
    <row r="27130" s="11" customFormat="1"/>
    <row r="27131" s="11" customFormat="1"/>
    <row r="27132" s="11" customFormat="1"/>
    <row r="27133" s="11" customFormat="1"/>
    <row r="27134" s="11" customFormat="1"/>
    <row r="27135" s="11" customFormat="1"/>
    <row r="27136" s="11" customFormat="1"/>
    <row r="27137" s="11" customFormat="1"/>
    <row r="27138" s="11" customFormat="1"/>
    <row r="27139" s="11" customFormat="1"/>
    <row r="27140" s="11" customFormat="1"/>
    <row r="27141" s="11" customFormat="1"/>
    <row r="27142" s="11" customFormat="1"/>
    <row r="27143" s="11" customFormat="1"/>
    <row r="27144" s="11" customFormat="1"/>
    <row r="27145" s="11" customFormat="1"/>
    <row r="27146" s="11" customFormat="1"/>
    <row r="27147" s="11" customFormat="1"/>
    <row r="27148" s="11" customFormat="1"/>
    <row r="27149" s="11" customFormat="1"/>
    <row r="27150" s="11" customFormat="1"/>
    <row r="27151" s="11" customFormat="1"/>
    <row r="27152" s="11" customFormat="1"/>
    <row r="27153" s="11" customFormat="1"/>
    <row r="27154" s="11" customFormat="1"/>
    <row r="27155" s="11" customFormat="1"/>
    <row r="27156" s="11" customFormat="1"/>
    <row r="27157" s="11" customFormat="1"/>
    <row r="27158" s="11" customFormat="1"/>
    <row r="27159" s="11" customFormat="1"/>
    <row r="27160" s="11" customFormat="1"/>
    <row r="27161" s="11" customFormat="1"/>
    <row r="27162" s="11" customFormat="1"/>
    <row r="27163" s="11" customFormat="1"/>
    <row r="27164" s="11" customFormat="1"/>
    <row r="27165" s="11" customFormat="1"/>
    <row r="27166" s="11" customFormat="1"/>
    <row r="27167" s="11" customFormat="1"/>
    <row r="27168" s="11" customFormat="1"/>
    <row r="27169" s="11" customFormat="1"/>
    <row r="27170" s="11" customFormat="1"/>
    <row r="27171" s="11" customFormat="1"/>
    <row r="27172" s="11" customFormat="1"/>
    <row r="27173" s="11" customFormat="1"/>
    <row r="27174" s="11" customFormat="1"/>
    <row r="27175" s="11" customFormat="1"/>
    <row r="27176" s="11" customFormat="1"/>
    <row r="27177" s="11" customFormat="1"/>
    <row r="27178" s="11" customFormat="1"/>
    <row r="27179" s="11" customFormat="1"/>
    <row r="27180" s="11" customFormat="1"/>
    <row r="27181" s="11" customFormat="1"/>
    <row r="27182" s="11" customFormat="1"/>
    <row r="27183" s="11" customFormat="1"/>
    <row r="27184" s="11" customFormat="1"/>
    <row r="27185" s="11" customFormat="1"/>
    <row r="27186" s="11" customFormat="1"/>
    <row r="27187" s="11" customFormat="1"/>
    <row r="27188" s="11" customFormat="1"/>
    <row r="27189" s="11" customFormat="1"/>
    <row r="27190" s="11" customFormat="1"/>
    <row r="27191" s="11" customFormat="1"/>
    <row r="27192" s="11" customFormat="1"/>
    <row r="27193" s="11" customFormat="1"/>
    <row r="27194" s="11" customFormat="1"/>
    <row r="27195" s="11" customFormat="1"/>
    <row r="27196" s="11" customFormat="1"/>
    <row r="27197" s="11" customFormat="1"/>
    <row r="27198" s="11" customFormat="1"/>
    <row r="27199" s="11" customFormat="1"/>
    <row r="27200" s="11" customFormat="1"/>
    <row r="27201" s="11" customFormat="1"/>
    <row r="27202" s="11" customFormat="1"/>
    <row r="27203" s="11" customFormat="1"/>
    <row r="27204" s="11" customFormat="1"/>
    <row r="27205" s="11" customFormat="1"/>
    <row r="27206" s="11" customFormat="1"/>
    <row r="27207" s="11" customFormat="1"/>
    <row r="27208" s="11" customFormat="1"/>
    <row r="27209" s="11" customFormat="1"/>
    <row r="27210" s="11" customFormat="1"/>
    <row r="27211" s="11" customFormat="1"/>
    <row r="27212" s="11" customFormat="1"/>
    <row r="27213" s="11" customFormat="1"/>
    <row r="27214" s="11" customFormat="1"/>
    <row r="27215" s="11" customFormat="1"/>
    <row r="27216" s="11" customFormat="1"/>
    <row r="27217" s="11" customFormat="1"/>
    <row r="27218" s="11" customFormat="1"/>
    <row r="27219" s="11" customFormat="1"/>
    <row r="27220" s="11" customFormat="1"/>
    <row r="27221" s="11" customFormat="1"/>
    <row r="27222" s="11" customFormat="1"/>
    <row r="27223" s="11" customFormat="1"/>
    <row r="27224" s="11" customFormat="1"/>
    <row r="27225" s="11" customFormat="1"/>
    <row r="27226" s="11" customFormat="1"/>
    <row r="27227" s="11" customFormat="1"/>
    <row r="27228" s="11" customFormat="1"/>
    <row r="27229" s="11" customFormat="1"/>
    <row r="27230" s="11" customFormat="1"/>
    <row r="27231" s="11" customFormat="1"/>
    <row r="27232" s="11" customFormat="1"/>
    <row r="27233" s="11" customFormat="1"/>
    <row r="27234" s="11" customFormat="1"/>
    <row r="27235" s="11" customFormat="1"/>
    <row r="27236" s="11" customFormat="1"/>
    <row r="27237" s="11" customFormat="1"/>
    <row r="27238" s="11" customFormat="1"/>
    <row r="27239" s="11" customFormat="1"/>
    <row r="27240" s="11" customFormat="1"/>
    <row r="27241" s="11" customFormat="1"/>
    <row r="27242" s="11" customFormat="1"/>
    <row r="27243" s="11" customFormat="1"/>
    <row r="27244" s="11" customFormat="1"/>
    <row r="27245" s="11" customFormat="1"/>
    <row r="27246" s="11" customFormat="1"/>
    <row r="27247" s="11" customFormat="1"/>
    <row r="27248" s="11" customFormat="1"/>
    <row r="27249" s="11" customFormat="1"/>
    <row r="27250" s="11" customFormat="1"/>
    <row r="27251" s="11" customFormat="1"/>
    <row r="27252" s="11" customFormat="1"/>
    <row r="27253" s="11" customFormat="1"/>
    <row r="27254" s="11" customFormat="1"/>
    <row r="27255" s="11" customFormat="1"/>
    <row r="27256" s="11" customFormat="1"/>
    <row r="27257" s="11" customFormat="1"/>
    <row r="27258" s="11" customFormat="1"/>
    <row r="27259" s="11" customFormat="1"/>
    <row r="27260" s="11" customFormat="1"/>
    <row r="27261" s="11" customFormat="1"/>
    <row r="27262" s="11" customFormat="1"/>
    <row r="27263" s="11" customFormat="1"/>
    <row r="27264" s="11" customFormat="1"/>
    <row r="27265" s="11" customFormat="1"/>
    <row r="27266" s="11" customFormat="1"/>
    <row r="27267" s="11" customFormat="1"/>
    <row r="27268" s="11" customFormat="1"/>
    <row r="27269" s="11" customFormat="1"/>
    <row r="27270" s="11" customFormat="1"/>
    <row r="27271" s="11" customFormat="1"/>
    <row r="27272" s="11" customFormat="1"/>
    <row r="27273" s="11" customFormat="1"/>
    <row r="27274" s="11" customFormat="1"/>
    <row r="27275" s="11" customFormat="1"/>
    <row r="27276" s="11" customFormat="1"/>
    <row r="27277" s="11" customFormat="1"/>
    <row r="27278" s="11" customFormat="1"/>
    <row r="27279" s="11" customFormat="1"/>
    <row r="27280" s="11" customFormat="1"/>
    <row r="27281" s="11" customFormat="1"/>
    <row r="27282" s="11" customFormat="1"/>
    <row r="27283" s="11" customFormat="1"/>
    <row r="27284" s="11" customFormat="1"/>
    <row r="27285" s="11" customFormat="1"/>
    <row r="27286" s="11" customFormat="1"/>
    <row r="27287" s="11" customFormat="1"/>
    <row r="27288" s="11" customFormat="1"/>
    <row r="27289" s="11" customFormat="1"/>
    <row r="27290" s="11" customFormat="1"/>
    <row r="27291" s="11" customFormat="1"/>
    <row r="27292" s="11" customFormat="1"/>
    <row r="27293" s="11" customFormat="1"/>
    <row r="27294" s="11" customFormat="1"/>
    <row r="27295" s="11" customFormat="1"/>
    <row r="27296" s="11" customFormat="1"/>
    <row r="27297" s="11" customFormat="1"/>
    <row r="27298" s="11" customFormat="1"/>
    <row r="27299" s="11" customFormat="1"/>
    <row r="27300" s="11" customFormat="1"/>
    <row r="27301" s="11" customFormat="1"/>
    <row r="27302" s="11" customFormat="1"/>
    <row r="27303" s="11" customFormat="1"/>
    <row r="27304" s="11" customFormat="1"/>
    <row r="27305" s="11" customFormat="1"/>
    <row r="27306" s="11" customFormat="1"/>
    <row r="27307" s="11" customFormat="1"/>
    <row r="27308" s="11" customFormat="1"/>
    <row r="27309" s="11" customFormat="1"/>
    <row r="27310" s="11" customFormat="1"/>
    <row r="27311" s="11" customFormat="1"/>
    <row r="27312" s="11" customFormat="1"/>
    <row r="27313" s="11" customFormat="1"/>
    <row r="27314" s="11" customFormat="1"/>
    <row r="27315" s="11" customFormat="1"/>
    <row r="27316" s="11" customFormat="1"/>
    <row r="27317" s="11" customFormat="1"/>
    <row r="27318" s="11" customFormat="1"/>
    <row r="27319" s="11" customFormat="1"/>
    <row r="27320" s="11" customFormat="1"/>
    <row r="27321" s="11" customFormat="1"/>
    <row r="27322" s="11" customFormat="1"/>
    <row r="27323" s="11" customFormat="1"/>
    <row r="27324" s="11" customFormat="1"/>
    <row r="27325" s="11" customFormat="1"/>
    <row r="27326" s="11" customFormat="1"/>
    <row r="27327" s="11" customFormat="1"/>
    <row r="27328" s="11" customFormat="1"/>
    <row r="27329" s="11" customFormat="1"/>
    <row r="27330" s="11" customFormat="1"/>
    <row r="27331" s="11" customFormat="1"/>
    <row r="27332" s="11" customFormat="1"/>
    <row r="27333" s="11" customFormat="1"/>
    <row r="27334" s="11" customFormat="1"/>
    <row r="27335" s="11" customFormat="1"/>
    <row r="27336" s="11" customFormat="1"/>
    <row r="27337" s="11" customFormat="1"/>
    <row r="27338" s="11" customFormat="1"/>
    <row r="27339" s="11" customFormat="1"/>
    <row r="27340" s="11" customFormat="1"/>
    <row r="27341" s="11" customFormat="1"/>
    <row r="27342" s="11" customFormat="1"/>
    <row r="27343" s="11" customFormat="1"/>
    <row r="27344" s="11" customFormat="1"/>
    <row r="27345" s="11" customFormat="1"/>
    <row r="27346" s="11" customFormat="1"/>
    <row r="27347" s="11" customFormat="1"/>
    <row r="27348" s="11" customFormat="1"/>
    <row r="27349" s="11" customFormat="1"/>
    <row r="27350" s="11" customFormat="1"/>
    <row r="27351" s="11" customFormat="1"/>
    <row r="27352" s="11" customFormat="1"/>
    <row r="27353" s="11" customFormat="1"/>
    <row r="27354" s="11" customFormat="1"/>
    <row r="27355" s="11" customFormat="1"/>
    <row r="27356" s="11" customFormat="1"/>
    <row r="27357" s="11" customFormat="1"/>
    <row r="27358" s="11" customFormat="1"/>
    <row r="27359" s="11" customFormat="1"/>
    <row r="27360" s="11" customFormat="1"/>
    <row r="27361" s="11" customFormat="1"/>
    <row r="27362" s="11" customFormat="1"/>
    <row r="27363" s="11" customFormat="1"/>
    <row r="27364" s="11" customFormat="1"/>
    <row r="27365" s="11" customFormat="1"/>
    <row r="27366" s="11" customFormat="1"/>
    <row r="27367" s="11" customFormat="1"/>
    <row r="27368" s="11" customFormat="1"/>
    <row r="27369" s="11" customFormat="1"/>
    <row r="27370" s="11" customFormat="1"/>
    <row r="27371" s="11" customFormat="1"/>
    <row r="27372" s="11" customFormat="1"/>
    <row r="27373" s="11" customFormat="1"/>
    <row r="27374" s="11" customFormat="1"/>
    <row r="27375" s="11" customFormat="1"/>
    <row r="27376" s="11" customFormat="1"/>
    <row r="27377" s="11" customFormat="1"/>
    <row r="27378" s="11" customFormat="1"/>
    <row r="27379" s="11" customFormat="1"/>
    <row r="27380" s="11" customFormat="1"/>
    <row r="27381" s="11" customFormat="1"/>
    <row r="27382" s="11" customFormat="1"/>
    <row r="27383" s="11" customFormat="1"/>
    <row r="27384" s="11" customFormat="1"/>
    <row r="27385" s="11" customFormat="1"/>
    <row r="27386" s="11" customFormat="1"/>
    <row r="27387" s="11" customFormat="1"/>
    <row r="27388" s="11" customFormat="1"/>
    <row r="27389" s="11" customFormat="1"/>
    <row r="27390" s="11" customFormat="1"/>
    <row r="27391" s="11" customFormat="1"/>
    <row r="27392" s="11" customFormat="1"/>
    <row r="27393" s="11" customFormat="1"/>
    <row r="27394" s="11" customFormat="1"/>
    <row r="27395" s="11" customFormat="1"/>
    <row r="27396" s="11" customFormat="1"/>
    <row r="27397" s="11" customFormat="1"/>
    <row r="27398" s="11" customFormat="1"/>
    <row r="27399" s="11" customFormat="1"/>
    <row r="27400" s="11" customFormat="1"/>
    <row r="27401" s="11" customFormat="1"/>
    <row r="27402" s="11" customFormat="1"/>
    <row r="27403" s="11" customFormat="1"/>
    <row r="27404" s="11" customFormat="1"/>
    <row r="27405" s="11" customFormat="1"/>
    <row r="27406" s="11" customFormat="1"/>
    <row r="27407" s="11" customFormat="1"/>
    <row r="27408" s="11" customFormat="1"/>
    <row r="27409" s="11" customFormat="1"/>
    <row r="27410" s="11" customFormat="1"/>
    <row r="27411" s="11" customFormat="1"/>
    <row r="27412" s="11" customFormat="1"/>
    <row r="27413" s="11" customFormat="1"/>
    <row r="27414" s="11" customFormat="1"/>
    <row r="27415" s="11" customFormat="1"/>
    <row r="27416" s="11" customFormat="1"/>
    <row r="27417" s="11" customFormat="1"/>
    <row r="27418" s="11" customFormat="1"/>
    <row r="27419" s="11" customFormat="1"/>
    <row r="27420" s="11" customFormat="1"/>
    <row r="27421" s="11" customFormat="1"/>
    <row r="27422" s="11" customFormat="1"/>
    <row r="27423" s="11" customFormat="1"/>
    <row r="27424" s="11" customFormat="1"/>
    <row r="27425" s="11" customFormat="1"/>
    <row r="27426" s="11" customFormat="1"/>
    <row r="27427" s="11" customFormat="1"/>
    <row r="27428" s="11" customFormat="1"/>
    <row r="27429" s="11" customFormat="1"/>
    <row r="27430" s="11" customFormat="1"/>
    <row r="27431" s="11" customFormat="1"/>
    <row r="27432" s="11" customFormat="1"/>
    <row r="27433" s="11" customFormat="1"/>
    <row r="27434" s="11" customFormat="1"/>
    <row r="27435" s="11" customFormat="1"/>
    <row r="27436" s="11" customFormat="1"/>
    <row r="27437" s="11" customFormat="1"/>
    <row r="27438" s="11" customFormat="1"/>
    <row r="27439" s="11" customFormat="1"/>
    <row r="27440" s="11" customFormat="1"/>
    <row r="27441" s="11" customFormat="1"/>
    <row r="27442" s="11" customFormat="1"/>
    <row r="27443" s="11" customFormat="1"/>
    <row r="27444" s="11" customFormat="1"/>
    <row r="27445" s="11" customFormat="1"/>
    <row r="27446" s="11" customFormat="1"/>
    <row r="27447" s="11" customFormat="1"/>
    <row r="27448" s="11" customFormat="1"/>
    <row r="27449" s="11" customFormat="1"/>
    <row r="27450" s="11" customFormat="1"/>
    <row r="27451" s="11" customFormat="1"/>
    <row r="27452" s="11" customFormat="1"/>
    <row r="27453" s="11" customFormat="1"/>
    <row r="27454" s="11" customFormat="1"/>
    <row r="27455" s="11" customFormat="1"/>
    <row r="27456" s="11" customFormat="1"/>
    <row r="27457" s="11" customFormat="1"/>
    <row r="27458" s="11" customFormat="1"/>
    <row r="27459" s="11" customFormat="1"/>
    <row r="27460" s="11" customFormat="1"/>
    <row r="27461" s="11" customFormat="1"/>
    <row r="27462" s="11" customFormat="1"/>
    <row r="27463" s="11" customFormat="1"/>
    <row r="27464" s="11" customFormat="1"/>
    <row r="27465" s="11" customFormat="1"/>
    <row r="27466" s="11" customFormat="1"/>
    <row r="27467" s="11" customFormat="1"/>
    <row r="27468" s="11" customFormat="1"/>
    <row r="27469" s="11" customFormat="1"/>
    <row r="27470" s="11" customFormat="1"/>
    <row r="27471" s="11" customFormat="1"/>
    <row r="27472" s="11" customFormat="1"/>
    <row r="27473" s="11" customFormat="1"/>
    <row r="27474" s="11" customFormat="1"/>
    <row r="27475" s="11" customFormat="1"/>
    <row r="27476" s="11" customFormat="1"/>
    <row r="27477" s="11" customFormat="1"/>
    <row r="27478" s="11" customFormat="1"/>
    <row r="27479" s="11" customFormat="1"/>
    <row r="27480" s="11" customFormat="1"/>
    <row r="27481" s="11" customFormat="1"/>
    <row r="27482" s="11" customFormat="1"/>
    <row r="27483" s="11" customFormat="1"/>
    <row r="27484" s="11" customFormat="1"/>
    <row r="27485" s="11" customFormat="1"/>
    <row r="27486" s="11" customFormat="1"/>
    <row r="27487" s="11" customFormat="1"/>
    <row r="27488" s="11" customFormat="1"/>
    <row r="27489" s="11" customFormat="1"/>
    <row r="27490" s="11" customFormat="1"/>
    <row r="27491" s="11" customFormat="1"/>
    <row r="27492" s="11" customFormat="1"/>
    <row r="27493" s="11" customFormat="1"/>
    <row r="27494" s="11" customFormat="1"/>
    <row r="27495" s="11" customFormat="1"/>
    <row r="27496" s="11" customFormat="1"/>
    <row r="27497" s="11" customFormat="1"/>
    <row r="27498" s="11" customFormat="1"/>
    <row r="27499" s="11" customFormat="1"/>
    <row r="27500" s="11" customFormat="1"/>
    <row r="27501" s="11" customFormat="1"/>
    <row r="27502" s="11" customFormat="1"/>
    <row r="27503" s="11" customFormat="1"/>
    <row r="27504" s="11" customFormat="1"/>
    <row r="27505" s="11" customFormat="1"/>
    <row r="27506" s="11" customFormat="1"/>
    <row r="27507" s="11" customFormat="1"/>
    <row r="27508" s="11" customFormat="1"/>
    <row r="27509" s="11" customFormat="1"/>
    <row r="27510" s="11" customFormat="1"/>
    <row r="27511" s="11" customFormat="1"/>
    <row r="27512" s="11" customFormat="1"/>
    <row r="27513" s="11" customFormat="1"/>
    <row r="27514" s="11" customFormat="1"/>
    <row r="27515" s="11" customFormat="1"/>
    <row r="27516" s="11" customFormat="1"/>
    <row r="27517" s="11" customFormat="1"/>
    <row r="27518" s="11" customFormat="1"/>
    <row r="27519" s="11" customFormat="1"/>
    <row r="27520" s="11" customFormat="1"/>
    <row r="27521" s="11" customFormat="1"/>
    <row r="27522" s="11" customFormat="1"/>
    <row r="27523" s="11" customFormat="1"/>
    <row r="27524" s="11" customFormat="1"/>
    <row r="27525" s="11" customFormat="1"/>
    <row r="27526" s="11" customFormat="1"/>
    <row r="27527" s="11" customFormat="1"/>
    <row r="27528" s="11" customFormat="1"/>
    <row r="27529" s="11" customFormat="1"/>
    <row r="27530" s="11" customFormat="1"/>
    <row r="27531" s="11" customFormat="1"/>
    <row r="27532" s="11" customFormat="1"/>
    <row r="27533" s="11" customFormat="1"/>
    <row r="27534" s="11" customFormat="1"/>
    <row r="27535" s="11" customFormat="1"/>
    <row r="27536" s="11" customFormat="1"/>
    <row r="27537" s="11" customFormat="1"/>
    <row r="27538" s="11" customFormat="1"/>
    <row r="27539" s="11" customFormat="1"/>
    <row r="27540" s="11" customFormat="1"/>
    <row r="27541" s="11" customFormat="1"/>
    <row r="27542" s="11" customFormat="1"/>
    <row r="27543" s="11" customFormat="1"/>
    <row r="27544" s="11" customFormat="1"/>
    <row r="27545" s="11" customFormat="1"/>
    <row r="27546" s="11" customFormat="1"/>
    <row r="27547" s="11" customFormat="1"/>
    <row r="27548" s="11" customFormat="1"/>
    <row r="27549" s="11" customFormat="1"/>
    <row r="27550" s="11" customFormat="1"/>
    <row r="27551" s="11" customFormat="1"/>
    <row r="27552" s="11" customFormat="1"/>
    <row r="27553" s="11" customFormat="1"/>
    <row r="27554" s="11" customFormat="1"/>
    <row r="27555" s="11" customFormat="1"/>
    <row r="27556" s="11" customFormat="1"/>
    <row r="27557" s="11" customFormat="1"/>
    <row r="27558" s="11" customFormat="1"/>
    <row r="27559" s="11" customFormat="1"/>
    <row r="27560" s="11" customFormat="1"/>
    <row r="27561" s="11" customFormat="1"/>
    <row r="27562" s="11" customFormat="1"/>
    <row r="27563" s="11" customFormat="1"/>
    <row r="27564" s="11" customFormat="1"/>
    <row r="27565" s="11" customFormat="1"/>
    <row r="27566" s="11" customFormat="1"/>
    <row r="27567" s="11" customFormat="1"/>
    <row r="27568" s="11" customFormat="1"/>
    <row r="27569" s="11" customFormat="1"/>
    <row r="27570" s="11" customFormat="1"/>
    <row r="27571" s="11" customFormat="1"/>
    <row r="27572" s="11" customFormat="1"/>
    <row r="27573" s="11" customFormat="1"/>
    <row r="27574" s="11" customFormat="1"/>
    <row r="27575" s="11" customFormat="1"/>
    <row r="27576" s="11" customFormat="1"/>
    <row r="27577" s="11" customFormat="1"/>
    <row r="27578" s="11" customFormat="1"/>
    <row r="27579" s="11" customFormat="1"/>
    <row r="27580" s="11" customFormat="1"/>
    <row r="27581" s="11" customFormat="1"/>
    <row r="27582" s="11" customFormat="1"/>
    <row r="27583" s="11" customFormat="1"/>
    <row r="27584" s="11" customFormat="1"/>
    <row r="27585" s="11" customFormat="1"/>
    <row r="27586" s="11" customFormat="1"/>
    <row r="27587" s="11" customFormat="1"/>
    <row r="27588" s="11" customFormat="1"/>
    <row r="27589" s="11" customFormat="1"/>
    <row r="27590" s="11" customFormat="1"/>
    <row r="27591" s="11" customFormat="1"/>
    <row r="27592" s="11" customFormat="1"/>
    <row r="27593" s="11" customFormat="1"/>
    <row r="27594" s="11" customFormat="1"/>
    <row r="27595" s="11" customFormat="1"/>
    <row r="27596" s="11" customFormat="1"/>
    <row r="27597" s="11" customFormat="1"/>
    <row r="27598" s="11" customFormat="1"/>
    <row r="27599" s="11" customFormat="1"/>
    <row r="27600" s="11" customFormat="1"/>
    <row r="27601" s="11" customFormat="1"/>
    <row r="27602" s="11" customFormat="1"/>
    <row r="27603" s="11" customFormat="1"/>
    <row r="27604" s="11" customFormat="1"/>
    <row r="27605" s="11" customFormat="1"/>
    <row r="27606" s="11" customFormat="1"/>
    <row r="27607" s="11" customFormat="1"/>
    <row r="27608" s="11" customFormat="1"/>
    <row r="27609" s="11" customFormat="1"/>
    <row r="27610" s="11" customFormat="1"/>
    <row r="27611" s="11" customFormat="1"/>
    <row r="27612" s="11" customFormat="1"/>
    <row r="27613" s="11" customFormat="1"/>
    <row r="27614" s="11" customFormat="1"/>
    <row r="27615" s="11" customFormat="1"/>
    <row r="27616" s="11" customFormat="1"/>
    <row r="27617" s="11" customFormat="1"/>
    <row r="27618" s="11" customFormat="1"/>
    <row r="27619" s="11" customFormat="1"/>
    <row r="27620" s="11" customFormat="1"/>
    <row r="27621" s="11" customFormat="1"/>
    <row r="27622" s="11" customFormat="1"/>
    <row r="27623" s="11" customFormat="1"/>
    <row r="27624" s="11" customFormat="1"/>
    <row r="27625" s="11" customFormat="1"/>
    <row r="27626" s="11" customFormat="1"/>
    <row r="27627" s="11" customFormat="1"/>
    <row r="27628" s="11" customFormat="1"/>
    <row r="27629" s="11" customFormat="1"/>
    <row r="27630" s="11" customFormat="1"/>
    <row r="27631" s="11" customFormat="1"/>
    <row r="27632" s="11" customFormat="1"/>
    <row r="27633" s="11" customFormat="1"/>
    <row r="27634" s="11" customFormat="1"/>
    <row r="27635" s="11" customFormat="1"/>
    <row r="27636" s="11" customFormat="1"/>
    <row r="27637" s="11" customFormat="1"/>
    <row r="27638" s="11" customFormat="1"/>
    <row r="27639" s="11" customFormat="1"/>
    <row r="27640" s="11" customFormat="1"/>
    <row r="27641" s="11" customFormat="1"/>
    <row r="27642" s="11" customFormat="1"/>
    <row r="27643" s="11" customFormat="1"/>
    <row r="27644" s="11" customFormat="1"/>
    <row r="27645" s="11" customFormat="1"/>
    <row r="27646" s="11" customFormat="1"/>
    <row r="27647" s="11" customFormat="1"/>
    <row r="27648" s="11" customFormat="1"/>
    <row r="27649" s="11" customFormat="1"/>
    <row r="27650" s="11" customFormat="1"/>
    <row r="27651" s="11" customFormat="1"/>
    <row r="27652" s="11" customFormat="1"/>
    <row r="27653" s="11" customFormat="1"/>
    <row r="27654" s="11" customFormat="1"/>
    <row r="27655" s="11" customFormat="1"/>
    <row r="27656" s="11" customFormat="1"/>
    <row r="27657" s="11" customFormat="1"/>
    <row r="27658" s="11" customFormat="1"/>
    <row r="27659" s="11" customFormat="1"/>
    <row r="27660" s="11" customFormat="1"/>
    <row r="27661" s="11" customFormat="1"/>
    <row r="27662" s="11" customFormat="1"/>
    <row r="27663" s="11" customFormat="1"/>
    <row r="27664" s="11" customFormat="1"/>
    <row r="27665" s="11" customFormat="1"/>
    <row r="27666" s="11" customFormat="1"/>
    <row r="27667" s="11" customFormat="1"/>
    <row r="27668" s="11" customFormat="1"/>
    <row r="27669" s="11" customFormat="1"/>
    <row r="27670" s="11" customFormat="1"/>
    <row r="27671" s="11" customFormat="1"/>
    <row r="27672" s="11" customFormat="1"/>
    <row r="27673" s="11" customFormat="1"/>
    <row r="27674" s="11" customFormat="1"/>
    <row r="27675" s="11" customFormat="1"/>
    <row r="27676" s="11" customFormat="1"/>
    <row r="27677" s="11" customFormat="1"/>
    <row r="27678" s="11" customFormat="1"/>
    <row r="27679" s="11" customFormat="1"/>
    <row r="27680" s="11" customFormat="1"/>
    <row r="27681" s="11" customFormat="1"/>
    <row r="27682" s="11" customFormat="1"/>
    <row r="27683" s="11" customFormat="1"/>
    <row r="27684" s="11" customFormat="1"/>
    <row r="27685" s="11" customFormat="1"/>
    <row r="27686" s="11" customFormat="1"/>
    <row r="27687" s="11" customFormat="1"/>
    <row r="27688" s="11" customFormat="1"/>
    <row r="27689" s="11" customFormat="1"/>
    <row r="27690" s="11" customFormat="1"/>
    <row r="27691" s="11" customFormat="1"/>
    <row r="27692" s="11" customFormat="1"/>
    <row r="27693" s="11" customFormat="1"/>
    <row r="27694" s="11" customFormat="1"/>
    <row r="27695" s="11" customFormat="1"/>
    <row r="27696" s="11" customFormat="1"/>
    <row r="27697" s="11" customFormat="1"/>
    <row r="27698" s="11" customFormat="1"/>
    <row r="27699" s="11" customFormat="1"/>
    <row r="27700" s="11" customFormat="1"/>
    <row r="27701" s="11" customFormat="1"/>
    <row r="27702" s="11" customFormat="1"/>
    <row r="27703" s="11" customFormat="1"/>
    <row r="27704" s="11" customFormat="1"/>
    <row r="27705" s="11" customFormat="1"/>
    <row r="27706" s="11" customFormat="1"/>
    <row r="27707" s="11" customFormat="1"/>
    <row r="27708" s="11" customFormat="1"/>
    <row r="27709" s="11" customFormat="1"/>
    <row r="27710" s="11" customFormat="1"/>
    <row r="27711" s="11" customFormat="1"/>
    <row r="27712" s="11" customFormat="1"/>
    <row r="27713" s="11" customFormat="1"/>
    <row r="27714" s="11" customFormat="1"/>
    <row r="27715" s="11" customFormat="1"/>
    <row r="27716" s="11" customFormat="1"/>
    <row r="27717" s="11" customFormat="1"/>
    <row r="27718" s="11" customFormat="1"/>
    <row r="27719" s="11" customFormat="1"/>
    <row r="27720" s="11" customFormat="1"/>
    <row r="27721" s="11" customFormat="1"/>
    <row r="27722" s="11" customFormat="1"/>
    <row r="27723" s="11" customFormat="1"/>
    <row r="27724" s="11" customFormat="1"/>
    <row r="27725" s="11" customFormat="1"/>
    <row r="27726" s="11" customFormat="1"/>
    <row r="27727" s="11" customFormat="1"/>
    <row r="27728" s="11" customFormat="1"/>
    <row r="27729" s="11" customFormat="1"/>
    <row r="27730" s="11" customFormat="1"/>
    <row r="27731" s="11" customFormat="1"/>
    <row r="27732" s="11" customFormat="1"/>
    <row r="27733" s="11" customFormat="1"/>
    <row r="27734" s="11" customFormat="1"/>
    <row r="27735" s="11" customFormat="1"/>
    <row r="27736" s="11" customFormat="1"/>
    <row r="27737" s="11" customFormat="1"/>
    <row r="27738" s="11" customFormat="1"/>
    <row r="27739" s="11" customFormat="1"/>
    <row r="27740" s="11" customFormat="1"/>
    <row r="27741" s="11" customFormat="1"/>
    <row r="27742" s="11" customFormat="1"/>
    <row r="27743" s="11" customFormat="1"/>
    <row r="27744" s="11" customFormat="1"/>
    <row r="27745" s="11" customFormat="1"/>
    <row r="27746" s="11" customFormat="1"/>
    <row r="27747" s="11" customFormat="1"/>
    <row r="27748" s="11" customFormat="1"/>
    <row r="27749" s="11" customFormat="1"/>
    <row r="27750" s="11" customFormat="1"/>
    <row r="27751" s="11" customFormat="1"/>
    <row r="27752" s="11" customFormat="1"/>
    <row r="27753" s="11" customFormat="1"/>
    <row r="27754" s="11" customFormat="1"/>
    <row r="27755" s="11" customFormat="1"/>
    <row r="27756" s="11" customFormat="1"/>
    <row r="27757" s="11" customFormat="1"/>
    <row r="27758" s="11" customFormat="1"/>
    <row r="27759" s="11" customFormat="1"/>
    <row r="27760" s="11" customFormat="1"/>
    <row r="27761" s="11" customFormat="1"/>
    <row r="27762" s="11" customFormat="1"/>
    <row r="27763" s="11" customFormat="1"/>
    <row r="27764" s="11" customFormat="1"/>
    <row r="27765" s="11" customFormat="1"/>
    <row r="27766" s="11" customFormat="1"/>
    <row r="27767" s="11" customFormat="1"/>
    <row r="27768" s="11" customFormat="1"/>
    <row r="27769" s="11" customFormat="1"/>
    <row r="27770" s="11" customFormat="1"/>
    <row r="27771" s="11" customFormat="1"/>
    <row r="27772" s="11" customFormat="1"/>
    <row r="27773" s="11" customFormat="1"/>
    <row r="27774" s="11" customFormat="1"/>
    <row r="27775" s="11" customFormat="1"/>
    <row r="27776" s="11" customFormat="1"/>
    <row r="27777" s="11" customFormat="1"/>
    <row r="27778" s="11" customFormat="1"/>
    <row r="27779" s="11" customFormat="1"/>
    <row r="27780" s="11" customFormat="1"/>
    <row r="27781" s="11" customFormat="1"/>
    <row r="27782" s="11" customFormat="1"/>
    <row r="27783" s="11" customFormat="1"/>
    <row r="27784" s="11" customFormat="1"/>
    <row r="27785" s="11" customFormat="1"/>
    <row r="27786" s="11" customFormat="1"/>
    <row r="27787" s="11" customFormat="1"/>
    <row r="27788" s="11" customFormat="1"/>
    <row r="27789" s="11" customFormat="1"/>
    <row r="27790" s="11" customFormat="1"/>
    <row r="27791" s="11" customFormat="1"/>
    <row r="27792" s="11" customFormat="1"/>
    <row r="27793" s="11" customFormat="1"/>
    <row r="27794" s="11" customFormat="1"/>
    <row r="27795" s="11" customFormat="1"/>
    <row r="27796" s="11" customFormat="1"/>
    <row r="27797" s="11" customFormat="1"/>
    <row r="27798" s="11" customFormat="1"/>
    <row r="27799" s="11" customFormat="1"/>
    <row r="27800" s="11" customFormat="1"/>
    <row r="27801" s="11" customFormat="1"/>
    <row r="27802" s="11" customFormat="1"/>
    <row r="27803" s="11" customFormat="1"/>
    <row r="27804" s="11" customFormat="1"/>
    <row r="27805" s="11" customFormat="1"/>
    <row r="27806" s="11" customFormat="1"/>
    <row r="27807" s="11" customFormat="1"/>
    <row r="27808" s="11" customFormat="1"/>
    <row r="27809" s="11" customFormat="1"/>
    <row r="27810" s="11" customFormat="1"/>
    <row r="27811" s="11" customFormat="1"/>
    <row r="27812" s="11" customFormat="1"/>
    <row r="27813" s="11" customFormat="1"/>
    <row r="27814" s="11" customFormat="1"/>
    <row r="27815" s="11" customFormat="1"/>
    <row r="27816" s="11" customFormat="1"/>
    <row r="27817" s="11" customFormat="1"/>
    <row r="27818" s="11" customFormat="1"/>
    <row r="27819" s="11" customFormat="1"/>
    <row r="27820" s="11" customFormat="1"/>
    <row r="27821" s="11" customFormat="1"/>
    <row r="27822" s="11" customFormat="1"/>
    <row r="27823" s="11" customFormat="1"/>
    <row r="27824" s="11" customFormat="1"/>
    <row r="27825" s="11" customFormat="1"/>
    <row r="27826" s="11" customFormat="1"/>
    <row r="27827" s="11" customFormat="1"/>
    <row r="27828" s="11" customFormat="1"/>
    <row r="27829" s="11" customFormat="1"/>
    <row r="27830" s="11" customFormat="1"/>
    <row r="27831" s="11" customFormat="1"/>
    <row r="27832" s="11" customFormat="1"/>
    <row r="27833" s="11" customFormat="1"/>
    <row r="27834" s="11" customFormat="1"/>
    <row r="27835" s="11" customFormat="1"/>
    <row r="27836" s="11" customFormat="1"/>
    <row r="27837" s="11" customFormat="1"/>
    <row r="27838" s="11" customFormat="1"/>
    <row r="27839" s="11" customFormat="1"/>
    <row r="27840" s="11" customFormat="1"/>
    <row r="27841" s="11" customFormat="1"/>
    <row r="27842" s="11" customFormat="1"/>
    <row r="27843" s="11" customFormat="1"/>
    <row r="27844" s="11" customFormat="1"/>
    <row r="27845" s="11" customFormat="1"/>
    <row r="27846" s="11" customFormat="1"/>
    <row r="27847" s="11" customFormat="1"/>
    <row r="27848" s="11" customFormat="1"/>
    <row r="27849" s="11" customFormat="1"/>
    <row r="27850" s="11" customFormat="1"/>
    <row r="27851" s="11" customFormat="1"/>
    <row r="27852" s="11" customFormat="1"/>
    <row r="27853" s="11" customFormat="1"/>
    <row r="27854" s="11" customFormat="1"/>
    <row r="27855" s="11" customFormat="1"/>
    <row r="27856" s="11" customFormat="1"/>
    <row r="27857" s="11" customFormat="1"/>
    <row r="27858" s="11" customFormat="1"/>
    <row r="27859" s="11" customFormat="1"/>
    <row r="27860" s="11" customFormat="1"/>
    <row r="27861" s="11" customFormat="1"/>
    <row r="27862" s="11" customFormat="1"/>
    <row r="27863" s="11" customFormat="1"/>
    <row r="27864" s="11" customFormat="1"/>
    <row r="27865" s="11" customFormat="1"/>
    <row r="27866" s="11" customFormat="1"/>
    <row r="27867" s="11" customFormat="1"/>
    <row r="27868" s="11" customFormat="1"/>
    <row r="27869" s="11" customFormat="1"/>
    <row r="27870" s="11" customFormat="1"/>
    <row r="27871" s="11" customFormat="1"/>
    <row r="27872" s="11" customFormat="1"/>
    <row r="27873" s="11" customFormat="1"/>
    <row r="27874" s="11" customFormat="1"/>
    <row r="27875" s="11" customFormat="1"/>
    <row r="27876" s="11" customFormat="1"/>
    <row r="27877" s="11" customFormat="1"/>
    <row r="27878" s="11" customFormat="1"/>
    <row r="27879" s="11" customFormat="1"/>
    <row r="27880" s="11" customFormat="1"/>
    <row r="27881" s="11" customFormat="1"/>
    <row r="27882" s="11" customFormat="1"/>
    <row r="27883" s="11" customFormat="1"/>
    <row r="27884" s="11" customFormat="1"/>
    <row r="27885" s="11" customFormat="1"/>
    <row r="27886" s="11" customFormat="1"/>
    <row r="27887" s="11" customFormat="1"/>
    <row r="27888" s="11" customFormat="1"/>
    <row r="27889" s="11" customFormat="1"/>
    <row r="27890" s="11" customFormat="1"/>
    <row r="27891" s="11" customFormat="1"/>
    <row r="27892" s="11" customFormat="1"/>
    <row r="27893" s="11" customFormat="1"/>
    <row r="27894" s="11" customFormat="1"/>
    <row r="27895" s="11" customFormat="1"/>
    <row r="27896" s="11" customFormat="1"/>
    <row r="27897" s="11" customFormat="1"/>
    <row r="27898" s="11" customFormat="1"/>
    <row r="27899" s="11" customFormat="1"/>
    <row r="27900" s="11" customFormat="1"/>
    <row r="27901" s="11" customFormat="1"/>
    <row r="27902" s="11" customFormat="1"/>
    <row r="27903" s="11" customFormat="1"/>
    <row r="27904" s="11" customFormat="1"/>
    <row r="27905" s="11" customFormat="1"/>
    <row r="27906" s="11" customFormat="1"/>
    <row r="27907" s="11" customFormat="1"/>
    <row r="27908" s="11" customFormat="1"/>
    <row r="27909" s="11" customFormat="1"/>
    <row r="27910" s="11" customFormat="1"/>
    <row r="27911" s="11" customFormat="1"/>
    <row r="27912" s="11" customFormat="1"/>
    <row r="27913" s="11" customFormat="1"/>
    <row r="27914" s="11" customFormat="1"/>
    <row r="27915" s="11" customFormat="1"/>
    <row r="27916" s="11" customFormat="1"/>
    <row r="27917" s="11" customFormat="1"/>
    <row r="27918" s="11" customFormat="1"/>
    <row r="27919" s="11" customFormat="1"/>
    <row r="27920" s="11" customFormat="1"/>
    <row r="27921" s="11" customFormat="1"/>
    <row r="27922" s="11" customFormat="1"/>
    <row r="27923" s="11" customFormat="1"/>
    <row r="27924" s="11" customFormat="1"/>
    <row r="27925" s="11" customFormat="1"/>
    <row r="27926" s="11" customFormat="1"/>
    <row r="27927" s="11" customFormat="1"/>
    <row r="27928" s="11" customFormat="1"/>
    <row r="27929" s="11" customFormat="1"/>
    <row r="27930" s="11" customFormat="1"/>
    <row r="27931" s="11" customFormat="1"/>
    <row r="27932" s="11" customFormat="1"/>
    <row r="27933" s="11" customFormat="1"/>
    <row r="27934" s="11" customFormat="1"/>
    <row r="27935" s="11" customFormat="1"/>
    <row r="27936" s="11" customFormat="1"/>
    <row r="27937" s="11" customFormat="1"/>
    <row r="27938" s="11" customFormat="1"/>
    <row r="27939" s="11" customFormat="1"/>
    <row r="27940" s="11" customFormat="1"/>
    <row r="27941" s="11" customFormat="1"/>
    <row r="27942" s="11" customFormat="1"/>
    <row r="27943" s="11" customFormat="1"/>
    <row r="27944" s="11" customFormat="1"/>
    <row r="27945" s="11" customFormat="1"/>
    <row r="27946" s="11" customFormat="1"/>
    <row r="27947" s="11" customFormat="1"/>
    <row r="27948" s="11" customFormat="1"/>
    <row r="27949" s="11" customFormat="1"/>
    <row r="27950" s="11" customFormat="1"/>
    <row r="27951" s="11" customFormat="1"/>
    <row r="27952" s="11" customFormat="1"/>
    <row r="27953" s="11" customFormat="1"/>
    <row r="27954" s="11" customFormat="1"/>
    <row r="27955" s="11" customFormat="1"/>
    <row r="27956" s="11" customFormat="1"/>
    <row r="27957" s="11" customFormat="1"/>
    <row r="27958" s="11" customFormat="1"/>
    <row r="27959" s="11" customFormat="1"/>
    <row r="27960" s="11" customFormat="1"/>
    <row r="27961" s="11" customFormat="1"/>
    <row r="27962" s="11" customFormat="1"/>
    <row r="27963" s="11" customFormat="1"/>
    <row r="27964" s="11" customFormat="1"/>
    <row r="27965" s="11" customFormat="1"/>
    <row r="27966" s="11" customFormat="1"/>
    <row r="27967" s="11" customFormat="1"/>
    <row r="27968" s="11" customFormat="1"/>
    <row r="27969" s="11" customFormat="1"/>
    <row r="27970" s="11" customFormat="1"/>
    <row r="27971" s="11" customFormat="1"/>
    <row r="27972" s="11" customFormat="1"/>
    <row r="27973" s="11" customFormat="1"/>
    <row r="27974" s="11" customFormat="1"/>
    <row r="27975" s="11" customFormat="1"/>
    <row r="27976" s="11" customFormat="1"/>
    <row r="27977" s="11" customFormat="1"/>
    <row r="27978" s="11" customFormat="1"/>
    <row r="27979" s="11" customFormat="1"/>
    <row r="27980" s="11" customFormat="1"/>
    <row r="27981" s="11" customFormat="1"/>
    <row r="27982" s="11" customFormat="1"/>
    <row r="27983" s="11" customFormat="1"/>
    <row r="27984" s="11" customFormat="1"/>
    <row r="27985" s="11" customFormat="1"/>
    <row r="27986" s="11" customFormat="1"/>
    <row r="27987" s="11" customFormat="1"/>
    <row r="27988" s="11" customFormat="1"/>
    <row r="27989" s="11" customFormat="1"/>
    <row r="27990" s="11" customFormat="1"/>
    <row r="27991" s="11" customFormat="1"/>
    <row r="27992" s="11" customFormat="1"/>
    <row r="27993" s="11" customFormat="1"/>
    <row r="27994" s="11" customFormat="1"/>
    <row r="27995" s="11" customFormat="1"/>
    <row r="27996" s="11" customFormat="1"/>
    <row r="27997" s="11" customFormat="1"/>
    <row r="27998" s="11" customFormat="1"/>
    <row r="27999" s="11" customFormat="1"/>
    <row r="28000" s="11" customFormat="1"/>
    <row r="28001" s="11" customFormat="1"/>
    <row r="28002" s="11" customFormat="1"/>
    <row r="28003" s="11" customFormat="1"/>
    <row r="28004" s="11" customFormat="1"/>
    <row r="28005" s="11" customFormat="1"/>
    <row r="28006" s="11" customFormat="1"/>
    <row r="28007" s="11" customFormat="1"/>
    <row r="28008" s="11" customFormat="1"/>
    <row r="28009" s="11" customFormat="1"/>
    <row r="28010" s="11" customFormat="1"/>
    <row r="28011" s="11" customFormat="1"/>
    <row r="28012" s="11" customFormat="1"/>
    <row r="28013" s="11" customFormat="1"/>
    <row r="28014" s="11" customFormat="1"/>
    <row r="28015" s="11" customFormat="1"/>
    <row r="28016" s="11" customFormat="1"/>
    <row r="28017" s="11" customFormat="1"/>
    <row r="28018" s="11" customFormat="1"/>
    <row r="28019" s="11" customFormat="1"/>
    <row r="28020" s="11" customFormat="1"/>
    <row r="28021" s="11" customFormat="1"/>
    <row r="28022" s="11" customFormat="1"/>
    <row r="28023" s="11" customFormat="1"/>
    <row r="28024" s="11" customFormat="1"/>
    <row r="28025" s="11" customFormat="1"/>
    <row r="28026" s="11" customFormat="1"/>
    <row r="28027" s="11" customFormat="1"/>
    <row r="28028" s="11" customFormat="1"/>
    <row r="28029" s="11" customFormat="1"/>
    <row r="28030" s="11" customFormat="1"/>
    <row r="28031" s="11" customFormat="1"/>
    <row r="28032" s="11" customFormat="1"/>
    <row r="28033" s="11" customFormat="1"/>
    <row r="28034" s="11" customFormat="1"/>
    <row r="28035" s="11" customFormat="1"/>
    <row r="28036" s="11" customFormat="1"/>
    <row r="28037" s="11" customFormat="1"/>
    <row r="28038" s="11" customFormat="1"/>
    <row r="28039" s="11" customFormat="1"/>
    <row r="28040" s="11" customFormat="1"/>
    <row r="28041" s="11" customFormat="1"/>
    <row r="28042" s="11" customFormat="1"/>
    <row r="28043" s="11" customFormat="1"/>
    <row r="28044" s="11" customFormat="1"/>
    <row r="28045" s="11" customFormat="1"/>
    <row r="28046" s="11" customFormat="1"/>
    <row r="28047" s="11" customFormat="1"/>
    <row r="28048" s="11" customFormat="1"/>
    <row r="28049" s="11" customFormat="1"/>
    <row r="28050" s="11" customFormat="1"/>
    <row r="28051" s="11" customFormat="1"/>
    <row r="28052" s="11" customFormat="1"/>
    <row r="28053" s="11" customFormat="1"/>
    <row r="28054" s="11" customFormat="1"/>
    <row r="28055" s="11" customFormat="1"/>
    <row r="28056" s="11" customFormat="1"/>
    <row r="28057" s="11" customFormat="1"/>
    <row r="28058" s="11" customFormat="1"/>
    <row r="28059" s="11" customFormat="1"/>
    <row r="28060" s="11" customFormat="1"/>
    <row r="28061" s="11" customFormat="1"/>
    <row r="28062" s="11" customFormat="1"/>
    <row r="28063" s="11" customFormat="1"/>
    <row r="28064" s="11" customFormat="1"/>
    <row r="28065" s="11" customFormat="1"/>
    <row r="28066" s="11" customFormat="1"/>
    <row r="28067" s="11" customFormat="1"/>
    <row r="28068" s="11" customFormat="1"/>
    <row r="28069" s="11" customFormat="1"/>
    <row r="28070" s="11" customFormat="1"/>
    <row r="28071" s="11" customFormat="1"/>
    <row r="28072" s="11" customFormat="1"/>
    <row r="28073" s="11" customFormat="1"/>
    <row r="28074" s="11" customFormat="1"/>
    <row r="28075" s="11" customFormat="1"/>
    <row r="28076" s="11" customFormat="1"/>
    <row r="28077" s="11" customFormat="1"/>
    <row r="28078" s="11" customFormat="1"/>
    <row r="28079" s="11" customFormat="1"/>
    <row r="28080" s="11" customFormat="1"/>
    <row r="28081" s="11" customFormat="1"/>
    <row r="28082" s="11" customFormat="1"/>
    <row r="28083" s="11" customFormat="1"/>
    <row r="28084" s="11" customFormat="1"/>
    <row r="28085" s="11" customFormat="1"/>
    <row r="28086" s="11" customFormat="1"/>
    <row r="28087" s="11" customFormat="1"/>
    <row r="28088" s="11" customFormat="1"/>
    <row r="28089" s="11" customFormat="1"/>
    <row r="28090" s="11" customFormat="1"/>
    <row r="28091" s="11" customFormat="1"/>
    <row r="28092" s="11" customFormat="1"/>
    <row r="28093" s="11" customFormat="1"/>
    <row r="28094" s="11" customFormat="1"/>
    <row r="28095" s="11" customFormat="1"/>
    <row r="28096" s="11" customFormat="1"/>
    <row r="28097" s="11" customFormat="1"/>
    <row r="28098" s="11" customFormat="1"/>
    <row r="28099" s="11" customFormat="1"/>
    <row r="28100" s="11" customFormat="1"/>
    <row r="28101" s="11" customFormat="1"/>
    <row r="28102" s="11" customFormat="1"/>
    <row r="28103" s="11" customFormat="1"/>
    <row r="28104" s="11" customFormat="1"/>
    <row r="28105" s="11" customFormat="1"/>
    <row r="28106" s="11" customFormat="1"/>
    <row r="28107" s="11" customFormat="1"/>
    <row r="28108" s="11" customFormat="1"/>
    <row r="28109" s="11" customFormat="1"/>
    <row r="28110" s="11" customFormat="1"/>
    <row r="28111" s="11" customFormat="1"/>
    <row r="28112" s="11" customFormat="1"/>
    <row r="28113" s="11" customFormat="1"/>
    <row r="28114" s="11" customFormat="1"/>
    <row r="28115" s="11" customFormat="1"/>
    <row r="28116" s="11" customFormat="1"/>
    <row r="28117" s="11" customFormat="1"/>
    <row r="28118" s="11" customFormat="1"/>
    <row r="28119" s="11" customFormat="1"/>
    <row r="28120" s="11" customFormat="1"/>
    <row r="28121" s="11" customFormat="1"/>
    <row r="28122" s="11" customFormat="1"/>
    <row r="28123" s="11" customFormat="1"/>
    <row r="28124" s="11" customFormat="1"/>
    <row r="28125" s="11" customFormat="1"/>
    <row r="28126" s="11" customFormat="1"/>
    <row r="28127" s="11" customFormat="1"/>
    <row r="28128" s="11" customFormat="1"/>
    <row r="28129" s="11" customFormat="1"/>
    <row r="28130" s="11" customFormat="1"/>
    <row r="28131" s="11" customFormat="1"/>
    <row r="28132" s="11" customFormat="1"/>
    <row r="28133" s="11" customFormat="1"/>
    <row r="28134" s="11" customFormat="1"/>
    <row r="28135" s="11" customFormat="1"/>
    <row r="28136" s="11" customFormat="1"/>
    <row r="28137" s="11" customFormat="1"/>
    <row r="28138" s="11" customFormat="1"/>
    <row r="28139" s="11" customFormat="1"/>
    <row r="28140" s="11" customFormat="1"/>
    <row r="28141" s="11" customFormat="1"/>
    <row r="28142" s="11" customFormat="1"/>
    <row r="28143" s="11" customFormat="1"/>
    <row r="28144" s="11" customFormat="1"/>
    <row r="28145" s="11" customFormat="1"/>
    <row r="28146" s="11" customFormat="1"/>
    <row r="28147" s="11" customFormat="1"/>
    <row r="28148" s="11" customFormat="1"/>
    <row r="28149" s="11" customFormat="1"/>
    <row r="28150" s="11" customFormat="1"/>
    <row r="28151" s="11" customFormat="1"/>
    <row r="28152" s="11" customFormat="1"/>
    <row r="28153" s="11" customFormat="1"/>
    <row r="28154" s="11" customFormat="1"/>
    <row r="28155" s="11" customFormat="1"/>
    <row r="28156" s="11" customFormat="1"/>
    <row r="28157" s="11" customFormat="1"/>
    <row r="28158" s="11" customFormat="1"/>
    <row r="28159" s="11" customFormat="1"/>
    <row r="28160" s="11" customFormat="1"/>
    <row r="28161" s="11" customFormat="1"/>
    <row r="28162" s="11" customFormat="1"/>
    <row r="28163" s="11" customFormat="1"/>
    <row r="28164" s="11" customFormat="1"/>
    <row r="28165" s="11" customFormat="1"/>
    <row r="28166" s="11" customFormat="1"/>
    <row r="28167" s="11" customFormat="1"/>
    <row r="28168" s="11" customFormat="1"/>
    <row r="28169" s="11" customFormat="1"/>
    <row r="28170" s="11" customFormat="1"/>
    <row r="28171" s="11" customFormat="1"/>
    <row r="28172" s="11" customFormat="1"/>
    <row r="28173" s="11" customFormat="1"/>
    <row r="28174" s="11" customFormat="1"/>
    <row r="28175" s="11" customFormat="1"/>
    <row r="28176" s="11" customFormat="1"/>
    <row r="28177" s="11" customFormat="1"/>
    <row r="28178" s="11" customFormat="1"/>
    <row r="28179" s="11" customFormat="1"/>
    <row r="28180" s="11" customFormat="1"/>
    <row r="28181" s="11" customFormat="1"/>
    <row r="28182" s="11" customFormat="1"/>
    <row r="28183" s="11" customFormat="1"/>
    <row r="28184" s="11" customFormat="1"/>
    <row r="28185" s="11" customFormat="1"/>
    <row r="28186" s="11" customFormat="1"/>
    <row r="28187" s="11" customFormat="1"/>
    <row r="28188" s="11" customFormat="1"/>
    <row r="28189" s="11" customFormat="1"/>
    <row r="28190" s="11" customFormat="1"/>
    <row r="28191" s="11" customFormat="1"/>
    <row r="28192" s="11" customFormat="1"/>
    <row r="28193" s="11" customFormat="1"/>
    <row r="28194" s="11" customFormat="1"/>
    <row r="28195" s="11" customFormat="1"/>
    <row r="28196" s="11" customFormat="1"/>
    <row r="28197" s="11" customFormat="1"/>
    <row r="28198" s="11" customFormat="1"/>
    <row r="28199" s="11" customFormat="1"/>
    <row r="28200" s="11" customFormat="1"/>
    <row r="28201" s="11" customFormat="1"/>
    <row r="28202" s="11" customFormat="1"/>
    <row r="28203" s="11" customFormat="1"/>
    <row r="28204" s="11" customFormat="1"/>
    <row r="28205" s="11" customFormat="1"/>
    <row r="28206" s="11" customFormat="1"/>
    <row r="28207" s="11" customFormat="1"/>
    <row r="28208" s="11" customFormat="1"/>
    <row r="28209" s="11" customFormat="1"/>
    <row r="28210" s="11" customFormat="1"/>
    <row r="28211" s="11" customFormat="1"/>
    <row r="28212" s="11" customFormat="1"/>
    <row r="28213" s="11" customFormat="1"/>
    <row r="28214" s="11" customFormat="1"/>
    <row r="28215" s="11" customFormat="1"/>
    <row r="28216" s="11" customFormat="1"/>
    <row r="28217" s="11" customFormat="1"/>
    <row r="28218" s="11" customFormat="1"/>
    <row r="28219" s="11" customFormat="1"/>
    <row r="28220" s="11" customFormat="1"/>
    <row r="28221" s="11" customFormat="1"/>
    <row r="28222" s="11" customFormat="1"/>
    <row r="28223" s="11" customFormat="1"/>
    <row r="28224" s="11" customFormat="1"/>
    <row r="28225" s="11" customFormat="1"/>
    <row r="28226" s="11" customFormat="1"/>
    <row r="28227" s="11" customFormat="1"/>
    <row r="28228" s="11" customFormat="1"/>
    <row r="28229" s="11" customFormat="1"/>
    <row r="28230" s="11" customFormat="1"/>
    <row r="28231" s="11" customFormat="1"/>
    <row r="28232" s="11" customFormat="1"/>
    <row r="28233" s="11" customFormat="1"/>
    <row r="28234" s="11" customFormat="1"/>
    <row r="28235" s="11" customFormat="1"/>
    <row r="28236" s="11" customFormat="1"/>
    <row r="28237" s="11" customFormat="1"/>
    <row r="28238" s="11" customFormat="1"/>
    <row r="28239" s="11" customFormat="1"/>
    <row r="28240" s="11" customFormat="1"/>
    <row r="28241" s="11" customFormat="1"/>
    <row r="28242" s="11" customFormat="1"/>
    <row r="28243" s="11" customFormat="1"/>
    <row r="28244" s="11" customFormat="1"/>
    <row r="28245" s="11" customFormat="1"/>
    <row r="28246" s="11" customFormat="1"/>
    <row r="28247" s="11" customFormat="1"/>
    <row r="28248" s="11" customFormat="1"/>
    <row r="28249" s="11" customFormat="1"/>
    <row r="28250" s="11" customFormat="1"/>
    <row r="28251" s="11" customFormat="1"/>
    <row r="28252" s="11" customFormat="1"/>
    <row r="28253" s="11" customFormat="1"/>
    <row r="28254" s="11" customFormat="1"/>
    <row r="28255" s="11" customFormat="1"/>
    <row r="28256" s="11" customFormat="1"/>
    <row r="28257" s="11" customFormat="1"/>
    <row r="28258" s="11" customFormat="1"/>
    <row r="28259" s="11" customFormat="1"/>
    <row r="28260" s="11" customFormat="1"/>
    <row r="28261" s="11" customFormat="1"/>
    <row r="28262" s="11" customFormat="1"/>
    <row r="28263" s="11" customFormat="1"/>
    <row r="28264" s="11" customFormat="1"/>
    <row r="28265" s="11" customFormat="1"/>
    <row r="28266" s="11" customFormat="1"/>
    <row r="28267" s="11" customFormat="1"/>
    <row r="28268" s="11" customFormat="1"/>
    <row r="28269" s="11" customFormat="1"/>
    <row r="28270" s="11" customFormat="1"/>
    <row r="28271" s="11" customFormat="1"/>
    <row r="28272" s="11" customFormat="1"/>
    <row r="28273" s="11" customFormat="1"/>
    <row r="28274" s="11" customFormat="1"/>
    <row r="28275" s="11" customFormat="1"/>
    <row r="28276" s="11" customFormat="1"/>
    <row r="28277" s="11" customFormat="1"/>
    <row r="28278" s="11" customFormat="1"/>
    <row r="28279" s="11" customFormat="1"/>
    <row r="28280" s="11" customFormat="1"/>
    <row r="28281" s="11" customFormat="1"/>
    <row r="28282" s="11" customFormat="1"/>
    <row r="28283" s="11" customFormat="1"/>
    <row r="28284" s="11" customFormat="1"/>
    <row r="28285" s="11" customFormat="1"/>
    <row r="28286" s="11" customFormat="1"/>
    <row r="28287" s="11" customFormat="1"/>
    <row r="28288" s="11" customFormat="1"/>
    <row r="28289" s="11" customFormat="1"/>
    <row r="28290" s="11" customFormat="1"/>
    <row r="28291" s="11" customFormat="1"/>
    <row r="28292" s="11" customFormat="1"/>
    <row r="28293" s="11" customFormat="1"/>
    <row r="28294" s="11" customFormat="1"/>
    <row r="28295" s="11" customFormat="1"/>
    <row r="28296" s="11" customFormat="1"/>
    <row r="28297" s="11" customFormat="1"/>
    <row r="28298" s="11" customFormat="1"/>
    <row r="28299" s="11" customFormat="1"/>
    <row r="28300" s="11" customFormat="1"/>
    <row r="28301" s="11" customFormat="1"/>
    <row r="28302" s="11" customFormat="1"/>
    <row r="28303" s="11" customFormat="1"/>
    <row r="28304" s="11" customFormat="1"/>
    <row r="28305" s="11" customFormat="1"/>
    <row r="28306" s="11" customFormat="1"/>
    <row r="28307" s="11" customFormat="1"/>
    <row r="28308" s="11" customFormat="1"/>
    <row r="28309" s="11" customFormat="1"/>
    <row r="28310" s="11" customFormat="1"/>
    <row r="28311" s="11" customFormat="1"/>
    <row r="28312" s="11" customFormat="1"/>
    <row r="28313" s="11" customFormat="1"/>
    <row r="28314" s="11" customFormat="1"/>
    <row r="28315" s="11" customFormat="1"/>
    <row r="28316" s="11" customFormat="1"/>
    <row r="28317" s="11" customFormat="1"/>
    <row r="28318" s="11" customFormat="1"/>
    <row r="28319" s="11" customFormat="1"/>
    <row r="28320" s="11" customFormat="1"/>
    <row r="28321" s="11" customFormat="1"/>
    <row r="28322" s="11" customFormat="1"/>
    <row r="28323" s="11" customFormat="1"/>
    <row r="28324" s="11" customFormat="1"/>
    <row r="28325" s="11" customFormat="1"/>
    <row r="28326" s="11" customFormat="1"/>
    <row r="28327" s="11" customFormat="1"/>
    <row r="28328" s="11" customFormat="1"/>
    <row r="28329" s="11" customFormat="1"/>
    <row r="28330" s="11" customFormat="1"/>
    <row r="28331" s="11" customFormat="1"/>
    <row r="28332" s="11" customFormat="1"/>
    <row r="28333" s="11" customFormat="1"/>
    <row r="28334" s="11" customFormat="1"/>
    <row r="28335" s="11" customFormat="1"/>
    <row r="28336" s="11" customFormat="1"/>
    <row r="28337" s="11" customFormat="1"/>
    <row r="28338" s="11" customFormat="1"/>
    <row r="28339" s="11" customFormat="1"/>
    <row r="28340" s="11" customFormat="1"/>
    <row r="28341" s="11" customFormat="1"/>
    <row r="28342" s="11" customFormat="1"/>
    <row r="28343" s="11" customFormat="1"/>
    <row r="28344" s="11" customFormat="1"/>
    <row r="28345" s="11" customFormat="1"/>
    <row r="28346" s="11" customFormat="1"/>
    <row r="28347" s="11" customFormat="1"/>
    <row r="28348" s="11" customFormat="1"/>
    <row r="28349" s="11" customFormat="1"/>
    <row r="28350" s="11" customFormat="1"/>
    <row r="28351" s="11" customFormat="1"/>
    <row r="28352" s="11" customFormat="1"/>
    <row r="28353" s="11" customFormat="1"/>
    <row r="28354" s="11" customFormat="1"/>
    <row r="28355" s="11" customFormat="1"/>
    <row r="28356" s="11" customFormat="1"/>
    <row r="28357" s="11" customFormat="1"/>
    <row r="28358" s="11" customFormat="1"/>
    <row r="28359" s="11" customFormat="1"/>
    <row r="28360" s="11" customFormat="1"/>
    <row r="28361" s="11" customFormat="1"/>
    <row r="28362" s="11" customFormat="1"/>
    <row r="28363" s="11" customFormat="1"/>
    <row r="28364" s="11" customFormat="1"/>
    <row r="28365" s="11" customFormat="1"/>
    <row r="28366" s="11" customFormat="1"/>
    <row r="28367" s="11" customFormat="1"/>
    <row r="28368" s="11" customFormat="1"/>
    <row r="28369" s="11" customFormat="1"/>
    <row r="28370" s="11" customFormat="1"/>
    <row r="28371" s="11" customFormat="1"/>
    <row r="28372" s="11" customFormat="1"/>
    <row r="28373" s="11" customFormat="1"/>
    <row r="28374" s="11" customFormat="1"/>
    <row r="28375" s="11" customFormat="1"/>
    <row r="28376" s="11" customFormat="1"/>
    <row r="28377" s="11" customFormat="1"/>
    <row r="28378" s="11" customFormat="1"/>
    <row r="28379" s="11" customFormat="1"/>
    <row r="28380" s="11" customFormat="1"/>
    <row r="28381" s="11" customFormat="1"/>
    <row r="28382" s="11" customFormat="1"/>
    <row r="28383" s="11" customFormat="1"/>
    <row r="28384" s="11" customFormat="1"/>
    <row r="28385" s="11" customFormat="1"/>
    <row r="28386" s="11" customFormat="1"/>
    <row r="28387" s="11" customFormat="1"/>
    <row r="28388" s="11" customFormat="1"/>
    <row r="28389" s="11" customFormat="1"/>
    <row r="28390" s="11" customFormat="1"/>
    <row r="28391" s="11" customFormat="1"/>
    <row r="28392" s="11" customFormat="1"/>
    <row r="28393" s="11" customFormat="1"/>
    <row r="28394" s="11" customFormat="1"/>
    <row r="28395" s="11" customFormat="1"/>
    <row r="28396" s="11" customFormat="1"/>
    <row r="28397" s="11" customFormat="1"/>
    <row r="28398" s="11" customFormat="1"/>
    <row r="28399" s="11" customFormat="1"/>
    <row r="28400" s="11" customFormat="1"/>
    <row r="28401" s="11" customFormat="1"/>
    <row r="28402" s="11" customFormat="1"/>
    <row r="28403" s="11" customFormat="1"/>
    <row r="28404" s="11" customFormat="1"/>
    <row r="28405" s="11" customFormat="1"/>
    <row r="28406" s="11" customFormat="1"/>
    <row r="28407" s="11" customFormat="1"/>
    <row r="28408" s="11" customFormat="1"/>
    <row r="28409" s="11" customFormat="1"/>
    <row r="28410" s="11" customFormat="1"/>
    <row r="28411" s="11" customFormat="1"/>
    <row r="28412" s="11" customFormat="1"/>
    <row r="28413" s="11" customFormat="1"/>
    <row r="28414" s="11" customFormat="1"/>
    <row r="28415" s="11" customFormat="1"/>
    <row r="28416" s="11" customFormat="1"/>
    <row r="28417" s="11" customFormat="1"/>
    <row r="28418" s="11" customFormat="1"/>
    <row r="28419" s="11" customFormat="1"/>
    <row r="28420" s="11" customFormat="1"/>
    <row r="28421" s="11" customFormat="1"/>
    <row r="28422" s="11" customFormat="1"/>
    <row r="28423" s="11" customFormat="1"/>
    <row r="28424" s="11" customFormat="1"/>
    <row r="28425" s="11" customFormat="1"/>
    <row r="28426" s="11" customFormat="1"/>
    <row r="28427" s="11" customFormat="1"/>
    <row r="28428" s="11" customFormat="1"/>
    <row r="28429" s="11" customFormat="1"/>
    <row r="28430" s="11" customFormat="1"/>
    <row r="28431" s="11" customFormat="1"/>
    <row r="28432" s="11" customFormat="1"/>
    <row r="28433" s="11" customFormat="1"/>
    <row r="28434" s="11" customFormat="1"/>
    <row r="28435" s="11" customFormat="1"/>
    <row r="28436" s="11" customFormat="1"/>
    <row r="28437" s="11" customFormat="1"/>
    <row r="28438" s="11" customFormat="1"/>
    <row r="28439" s="11" customFormat="1"/>
    <row r="28440" s="11" customFormat="1"/>
    <row r="28441" s="11" customFormat="1"/>
    <row r="28442" s="11" customFormat="1"/>
    <row r="28443" s="11" customFormat="1"/>
    <row r="28444" s="11" customFormat="1"/>
    <row r="28445" s="11" customFormat="1"/>
    <row r="28446" s="11" customFormat="1"/>
    <row r="28447" s="11" customFormat="1"/>
    <row r="28448" s="11" customFormat="1"/>
    <row r="28449" s="11" customFormat="1"/>
    <row r="28450" s="11" customFormat="1"/>
    <row r="28451" s="11" customFormat="1"/>
    <row r="28452" s="11" customFormat="1"/>
    <row r="28453" s="11" customFormat="1"/>
    <row r="28454" s="11" customFormat="1"/>
    <row r="28455" s="11" customFormat="1"/>
    <row r="28456" s="11" customFormat="1"/>
    <row r="28457" s="11" customFormat="1"/>
    <row r="28458" s="11" customFormat="1"/>
    <row r="28459" s="11" customFormat="1"/>
    <row r="28460" s="11" customFormat="1"/>
    <row r="28461" s="11" customFormat="1"/>
    <row r="28462" s="11" customFormat="1"/>
    <row r="28463" s="11" customFormat="1"/>
    <row r="28464" s="11" customFormat="1"/>
    <row r="28465" s="11" customFormat="1"/>
    <row r="28466" s="11" customFormat="1"/>
    <row r="28467" s="11" customFormat="1"/>
    <row r="28468" s="11" customFormat="1"/>
    <row r="28469" s="11" customFormat="1"/>
    <row r="28470" s="11" customFormat="1"/>
    <row r="28471" s="11" customFormat="1"/>
    <row r="28472" s="11" customFormat="1"/>
    <row r="28473" s="11" customFormat="1"/>
    <row r="28474" s="11" customFormat="1"/>
    <row r="28475" s="11" customFormat="1"/>
    <row r="28476" s="11" customFormat="1"/>
    <row r="28477" s="11" customFormat="1"/>
    <row r="28478" s="11" customFormat="1"/>
    <row r="28479" s="11" customFormat="1"/>
    <row r="28480" s="11" customFormat="1"/>
    <row r="28481" s="11" customFormat="1"/>
    <row r="28482" s="11" customFormat="1"/>
    <row r="28483" s="11" customFormat="1"/>
    <row r="28484" s="11" customFormat="1"/>
    <row r="28485" s="11" customFormat="1"/>
    <row r="28486" s="11" customFormat="1"/>
    <row r="28487" s="11" customFormat="1"/>
    <row r="28488" s="11" customFormat="1"/>
    <row r="28489" s="11" customFormat="1"/>
    <row r="28490" s="11" customFormat="1"/>
    <row r="28491" s="11" customFormat="1"/>
    <row r="28492" s="11" customFormat="1"/>
    <row r="28493" s="11" customFormat="1"/>
    <row r="28494" s="11" customFormat="1"/>
    <row r="28495" s="11" customFormat="1"/>
    <row r="28496" s="11" customFormat="1"/>
    <row r="28497" s="11" customFormat="1"/>
    <row r="28498" s="11" customFormat="1"/>
    <row r="28499" s="11" customFormat="1"/>
    <row r="28500" s="11" customFormat="1"/>
    <row r="28501" s="11" customFormat="1"/>
    <row r="28502" s="11" customFormat="1"/>
    <row r="28503" s="11" customFormat="1"/>
    <row r="28504" s="11" customFormat="1"/>
    <row r="28505" s="11" customFormat="1"/>
    <row r="28506" s="11" customFormat="1"/>
    <row r="28507" s="11" customFormat="1"/>
    <row r="28508" s="11" customFormat="1"/>
    <row r="28509" s="11" customFormat="1"/>
    <row r="28510" s="11" customFormat="1"/>
    <row r="28511" s="11" customFormat="1"/>
    <row r="28512" s="11" customFormat="1"/>
    <row r="28513" s="11" customFormat="1"/>
    <row r="28514" s="11" customFormat="1"/>
    <row r="28515" s="11" customFormat="1"/>
    <row r="28516" s="11" customFormat="1"/>
    <row r="28517" s="11" customFormat="1"/>
    <row r="28518" s="11" customFormat="1"/>
    <row r="28519" s="11" customFormat="1"/>
    <row r="28520" s="11" customFormat="1"/>
    <row r="28521" s="11" customFormat="1"/>
    <row r="28522" s="11" customFormat="1"/>
    <row r="28523" s="11" customFormat="1"/>
    <row r="28524" s="11" customFormat="1"/>
    <row r="28525" s="11" customFormat="1"/>
    <row r="28526" s="11" customFormat="1"/>
    <row r="28527" s="11" customFormat="1"/>
    <row r="28528" s="11" customFormat="1"/>
    <row r="28529" s="11" customFormat="1"/>
    <row r="28530" s="11" customFormat="1"/>
    <row r="28531" s="11" customFormat="1"/>
    <row r="28532" s="11" customFormat="1"/>
    <row r="28533" s="11" customFormat="1"/>
    <row r="28534" s="11" customFormat="1"/>
    <row r="28535" s="11" customFormat="1"/>
    <row r="28536" s="11" customFormat="1"/>
    <row r="28537" s="11" customFormat="1"/>
    <row r="28538" s="11" customFormat="1"/>
    <row r="28539" s="11" customFormat="1"/>
    <row r="28540" s="11" customFormat="1"/>
    <row r="28541" s="11" customFormat="1"/>
    <row r="28542" s="11" customFormat="1"/>
    <row r="28543" s="11" customFormat="1"/>
    <row r="28544" s="11" customFormat="1"/>
    <row r="28545" s="11" customFormat="1"/>
    <row r="28546" s="11" customFormat="1"/>
    <row r="28547" s="11" customFormat="1"/>
    <row r="28548" s="11" customFormat="1"/>
    <row r="28549" s="11" customFormat="1"/>
    <row r="28550" s="11" customFormat="1"/>
    <row r="28551" s="11" customFormat="1"/>
    <row r="28552" s="11" customFormat="1"/>
    <row r="28553" s="11" customFormat="1"/>
    <row r="28554" s="11" customFormat="1"/>
    <row r="28555" s="11" customFormat="1"/>
    <row r="28556" s="11" customFormat="1"/>
    <row r="28557" s="11" customFormat="1"/>
    <row r="28558" s="11" customFormat="1"/>
    <row r="28559" s="11" customFormat="1"/>
    <row r="28560" s="11" customFormat="1"/>
    <row r="28561" s="11" customFormat="1"/>
    <row r="28562" s="11" customFormat="1"/>
    <row r="28563" s="11" customFormat="1"/>
    <row r="28564" s="11" customFormat="1"/>
    <row r="28565" s="11" customFormat="1"/>
    <row r="28566" s="11" customFormat="1"/>
    <row r="28567" s="11" customFormat="1"/>
    <row r="28568" s="11" customFormat="1"/>
    <row r="28569" s="11" customFormat="1"/>
    <row r="28570" s="11" customFormat="1"/>
    <row r="28571" s="11" customFormat="1"/>
    <row r="28572" s="11" customFormat="1"/>
    <row r="28573" s="11" customFormat="1"/>
    <row r="28574" s="11" customFormat="1"/>
    <row r="28575" s="11" customFormat="1"/>
    <row r="28576" s="11" customFormat="1"/>
    <row r="28577" s="11" customFormat="1"/>
    <row r="28578" s="11" customFormat="1"/>
    <row r="28579" s="11" customFormat="1"/>
    <row r="28580" s="11" customFormat="1"/>
    <row r="28581" s="11" customFormat="1"/>
    <row r="28582" s="11" customFormat="1"/>
    <row r="28583" s="11" customFormat="1"/>
    <row r="28584" s="11" customFormat="1"/>
    <row r="28585" s="11" customFormat="1"/>
    <row r="28586" s="11" customFormat="1"/>
    <row r="28587" s="11" customFormat="1"/>
    <row r="28588" s="11" customFormat="1"/>
    <row r="28589" s="11" customFormat="1"/>
    <row r="28590" s="11" customFormat="1"/>
    <row r="28591" s="11" customFormat="1"/>
    <row r="28592" s="11" customFormat="1"/>
    <row r="28593" s="11" customFormat="1"/>
    <row r="28594" s="11" customFormat="1"/>
    <row r="28595" s="11" customFormat="1"/>
    <row r="28596" s="11" customFormat="1"/>
    <row r="28597" s="11" customFormat="1"/>
    <row r="28598" s="11" customFormat="1"/>
    <row r="28599" s="11" customFormat="1"/>
    <row r="28600" s="11" customFormat="1"/>
    <row r="28601" s="11" customFormat="1"/>
    <row r="28602" s="11" customFormat="1"/>
    <row r="28603" s="11" customFormat="1"/>
    <row r="28604" s="11" customFormat="1"/>
    <row r="28605" s="11" customFormat="1"/>
    <row r="28606" s="11" customFormat="1"/>
    <row r="28607" s="11" customFormat="1"/>
    <row r="28608" s="11" customFormat="1"/>
    <row r="28609" s="11" customFormat="1"/>
    <row r="28610" s="11" customFormat="1"/>
    <row r="28611" s="11" customFormat="1"/>
    <row r="28612" s="11" customFormat="1"/>
    <row r="28613" s="11" customFormat="1"/>
    <row r="28614" s="11" customFormat="1"/>
    <row r="28615" s="11" customFormat="1"/>
    <row r="28616" s="11" customFormat="1"/>
    <row r="28617" s="11" customFormat="1"/>
    <row r="28618" s="11" customFormat="1"/>
    <row r="28619" s="11" customFormat="1"/>
    <row r="28620" s="11" customFormat="1"/>
    <row r="28621" s="11" customFormat="1"/>
    <row r="28622" s="11" customFormat="1"/>
    <row r="28623" s="11" customFormat="1"/>
    <row r="28624" s="11" customFormat="1"/>
    <row r="28625" s="11" customFormat="1"/>
    <row r="28626" s="11" customFormat="1"/>
    <row r="28627" s="11" customFormat="1"/>
    <row r="28628" s="11" customFormat="1"/>
    <row r="28629" s="11" customFormat="1"/>
    <row r="28630" s="11" customFormat="1"/>
    <row r="28631" s="11" customFormat="1"/>
    <row r="28632" s="11" customFormat="1"/>
    <row r="28633" s="11" customFormat="1"/>
    <row r="28634" s="11" customFormat="1"/>
    <row r="28635" s="11" customFormat="1"/>
    <row r="28636" s="11" customFormat="1"/>
    <row r="28637" s="11" customFormat="1"/>
    <row r="28638" s="11" customFormat="1"/>
    <row r="28639" s="11" customFormat="1"/>
    <row r="28640" s="11" customFormat="1"/>
    <row r="28641" s="11" customFormat="1"/>
    <row r="28642" s="11" customFormat="1"/>
    <row r="28643" s="11" customFormat="1"/>
    <row r="28644" s="11" customFormat="1"/>
    <row r="28645" s="11" customFormat="1"/>
    <row r="28646" s="11" customFormat="1"/>
    <row r="28647" s="11" customFormat="1"/>
    <row r="28648" s="11" customFormat="1"/>
    <row r="28649" s="11" customFormat="1"/>
    <row r="28650" s="11" customFormat="1"/>
    <row r="28651" s="11" customFormat="1"/>
    <row r="28652" s="11" customFormat="1"/>
    <row r="28653" s="11" customFormat="1"/>
    <row r="28654" s="11" customFormat="1"/>
    <row r="28655" s="11" customFormat="1"/>
    <row r="28656" s="11" customFormat="1"/>
    <row r="28657" s="11" customFormat="1"/>
    <row r="28658" s="11" customFormat="1"/>
    <row r="28659" s="11" customFormat="1"/>
    <row r="28660" s="11" customFormat="1"/>
    <row r="28661" s="11" customFormat="1"/>
    <row r="28662" s="11" customFormat="1"/>
    <row r="28663" s="11" customFormat="1"/>
    <row r="28664" s="11" customFormat="1"/>
    <row r="28665" s="11" customFormat="1"/>
    <row r="28666" s="11" customFormat="1"/>
    <row r="28667" s="11" customFormat="1"/>
    <row r="28668" s="11" customFormat="1"/>
    <row r="28669" s="11" customFormat="1"/>
    <row r="28670" s="11" customFormat="1"/>
    <row r="28671" s="11" customFormat="1"/>
    <row r="28672" s="11" customFormat="1"/>
    <row r="28673" s="11" customFormat="1"/>
    <row r="28674" s="11" customFormat="1"/>
    <row r="28675" s="11" customFormat="1"/>
    <row r="28676" s="11" customFormat="1"/>
    <row r="28677" s="11" customFormat="1"/>
    <row r="28678" s="11" customFormat="1"/>
    <row r="28679" s="11" customFormat="1"/>
    <row r="28680" s="11" customFormat="1"/>
    <row r="28681" s="11" customFormat="1"/>
    <row r="28682" s="11" customFormat="1"/>
    <row r="28683" s="11" customFormat="1"/>
    <row r="28684" s="11" customFormat="1"/>
    <row r="28685" s="11" customFormat="1"/>
    <row r="28686" s="11" customFormat="1"/>
    <row r="28687" s="11" customFormat="1"/>
    <row r="28688" s="11" customFormat="1"/>
    <row r="28689" s="11" customFormat="1"/>
    <row r="28690" s="11" customFormat="1"/>
    <row r="28691" s="11" customFormat="1"/>
    <row r="28692" s="11" customFormat="1"/>
    <row r="28693" s="11" customFormat="1"/>
    <row r="28694" s="11" customFormat="1"/>
    <row r="28695" s="11" customFormat="1"/>
    <row r="28696" s="11" customFormat="1"/>
    <row r="28697" s="11" customFormat="1"/>
    <row r="28698" s="11" customFormat="1"/>
    <row r="28699" s="11" customFormat="1"/>
    <row r="28700" s="11" customFormat="1"/>
    <row r="28701" s="11" customFormat="1"/>
    <row r="28702" s="11" customFormat="1"/>
    <row r="28703" s="11" customFormat="1"/>
    <row r="28704" s="11" customFormat="1"/>
    <row r="28705" s="11" customFormat="1"/>
    <row r="28706" s="11" customFormat="1"/>
    <row r="28707" s="11" customFormat="1"/>
    <row r="28708" s="11" customFormat="1"/>
    <row r="28709" s="11" customFormat="1"/>
    <row r="28710" s="11" customFormat="1"/>
    <row r="28711" s="11" customFormat="1"/>
    <row r="28712" s="11" customFormat="1"/>
    <row r="28713" s="11" customFormat="1"/>
    <row r="28714" s="11" customFormat="1"/>
    <row r="28715" s="11" customFormat="1"/>
    <row r="28716" s="11" customFormat="1"/>
    <row r="28717" s="11" customFormat="1"/>
    <row r="28718" s="11" customFormat="1"/>
    <row r="28719" s="11" customFormat="1"/>
    <row r="28720" s="11" customFormat="1"/>
    <row r="28721" s="11" customFormat="1"/>
    <row r="28722" s="11" customFormat="1"/>
    <row r="28723" s="11" customFormat="1"/>
    <row r="28724" s="11" customFormat="1"/>
    <row r="28725" s="11" customFormat="1"/>
    <row r="28726" s="11" customFormat="1"/>
    <row r="28727" s="11" customFormat="1"/>
    <row r="28728" s="11" customFormat="1"/>
    <row r="28729" s="11" customFormat="1"/>
    <row r="28730" s="11" customFormat="1"/>
    <row r="28731" s="11" customFormat="1"/>
    <row r="28732" s="11" customFormat="1"/>
    <row r="28733" s="11" customFormat="1"/>
    <row r="28734" s="11" customFormat="1"/>
    <row r="28735" s="11" customFormat="1"/>
    <row r="28736" s="11" customFormat="1"/>
    <row r="28737" s="11" customFormat="1"/>
    <row r="28738" s="11" customFormat="1"/>
    <row r="28739" s="11" customFormat="1"/>
    <row r="28740" s="11" customFormat="1"/>
    <row r="28741" s="11" customFormat="1"/>
    <row r="28742" s="11" customFormat="1"/>
    <row r="28743" s="11" customFormat="1"/>
    <row r="28744" s="11" customFormat="1"/>
    <row r="28745" s="11" customFormat="1"/>
    <row r="28746" s="11" customFormat="1"/>
    <row r="28747" s="11" customFormat="1"/>
    <row r="28748" s="11" customFormat="1"/>
    <row r="28749" s="11" customFormat="1"/>
    <row r="28750" s="11" customFormat="1"/>
    <row r="28751" s="11" customFormat="1"/>
    <row r="28752" s="11" customFormat="1"/>
    <row r="28753" s="11" customFormat="1"/>
    <row r="28754" s="11" customFormat="1"/>
    <row r="28755" s="11" customFormat="1"/>
    <row r="28756" s="11" customFormat="1"/>
    <row r="28757" s="11" customFormat="1"/>
    <row r="28758" s="11" customFormat="1"/>
    <row r="28759" s="11" customFormat="1"/>
    <row r="28760" s="11" customFormat="1"/>
    <row r="28761" s="11" customFormat="1"/>
    <row r="28762" s="11" customFormat="1"/>
    <row r="28763" s="11" customFormat="1"/>
    <row r="28764" s="11" customFormat="1"/>
    <row r="28765" s="11" customFormat="1"/>
    <row r="28766" s="11" customFormat="1"/>
    <row r="28767" s="11" customFormat="1"/>
    <row r="28768" s="11" customFormat="1"/>
    <row r="28769" s="11" customFormat="1"/>
    <row r="28770" s="11" customFormat="1"/>
    <row r="28771" s="11" customFormat="1"/>
    <row r="28772" s="11" customFormat="1"/>
    <row r="28773" s="11" customFormat="1"/>
    <row r="28774" s="11" customFormat="1"/>
    <row r="28775" s="11" customFormat="1"/>
    <row r="28776" s="11" customFormat="1"/>
    <row r="28777" s="11" customFormat="1"/>
    <row r="28778" s="11" customFormat="1"/>
    <row r="28779" s="11" customFormat="1"/>
    <row r="28780" s="11" customFormat="1"/>
    <row r="28781" s="11" customFormat="1"/>
    <row r="28782" s="11" customFormat="1"/>
    <row r="28783" s="11" customFormat="1"/>
    <row r="28784" s="11" customFormat="1"/>
    <row r="28785" s="11" customFormat="1"/>
    <row r="28786" s="11" customFormat="1"/>
    <row r="28787" s="11" customFormat="1"/>
    <row r="28788" s="11" customFormat="1"/>
    <row r="28789" s="11" customFormat="1"/>
    <row r="28790" s="11" customFormat="1"/>
    <row r="28791" s="11" customFormat="1"/>
    <row r="28792" s="11" customFormat="1"/>
    <row r="28793" s="11" customFormat="1"/>
    <row r="28794" s="11" customFormat="1"/>
    <row r="28795" s="11" customFormat="1"/>
    <row r="28796" s="11" customFormat="1"/>
    <row r="28797" s="11" customFormat="1"/>
    <row r="28798" s="11" customFormat="1"/>
    <row r="28799" s="11" customFormat="1"/>
    <row r="28800" s="11" customFormat="1"/>
    <row r="28801" s="11" customFormat="1"/>
    <row r="28802" s="11" customFormat="1"/>
    <row r="28803" s="11" customFormat="1"/>
    <row r="28804" s="11" customFormat="1"/>
    <row r="28805" s="11" customFormat="1"/>
    <row r="28806" s="11" customFormat="1"/>
    <row r="28807" s="11" customFormat="1"/>
    <row r="28808" s="11" customFormat="1"/>
    <row r="28809" s="11" customFormat="1"/>
    <row r="28810" s="11" customFormat="1"/>
    <row r="28811" s="11" customFormat="1"/>
    <row r="28812" s="11" customFormat="1"/>
    <row r="28813" s="11" customFormat="1"/>
    <row r="28814" s="11" customFormat="1"/>
    <row r="28815" s="11" customFormat="1"/>
    <row r="28816" s="11" customFormat="1"/>
    <row r="28817" s="11" customFormat="1"/>
    <row r="28818" s="11" customFormat="1"/>
    <row r="28819" s="11" customFormat="1"/>
    <row r="28820" s="11" customFormat="1"/>
    <row r="28821" s="11" customFormat="1"/>
    <row r="28822" s="11" customFormat="1"/>
    <row r="28823" s="11" customFormat="1"/>
    <row r="28824" s="11" customFormat="1"/>
    <row r="28825" s="11" customFormat="1"/>
    <row r="28826" s="11" customFormat="1"/>
    <row r="28827" s="11" customFormat="1"/>
    <row r="28828" s="11" customFormat="1"/>
    <row r="28829" s="11" customFormat="1"/>
    <row r="28830" s="11" customFormat="1"/>
    <row r="28831" s="11" customFormat="1"/>
    <row r="28832" s="11" customFormat="1"/>
    <row r="28833" s="11" customFormat="1"/>
    <row r="28834" s="11" customFormat="1"/>
    <row r="28835" s="11" customFormat="1"/>
    <row r="28836" s="11" customFormat="1"/>
    <row r="28837" s="11" customFormat="1"/>
    <row r="28838" s="11" customFormat="1"/>
    <row r="28839" s="11" customFormat="1"/>
    <row r="28840" s="11" customFormat="1"/>
    <row r="28841" s="11" customFormat="1"/>
    <row r="28842" s="11" customFormat="1"/>
    <row r="28843" s="11" customFormat="1"/>
    <row r="28844" s="11" customFormat="1"/>
    <row r="28845" s="11" customFormat="1"/>
    <row r="28846" s="11" customFormat="1"/>
    <row r="28847" s="11" customFormat="1"/>
    <row r="28848" s="11" customFormat="1"/>
    <row r="28849" s="11" customFormat="1"/>
    <row r="28850" s="11" customFormat="1"/>
    <row r="28851" s="11" customFormat="1"/>
    <row r="28852" s="11" customFormat="1"/>
    <row r="28853" s="11" customFormat="1"/>
    <row r="28854" s="11" customFormat="1"/>
    <row r="28855" s="11" customFormat="1"/>
    <row r="28856" s="11" customFormat="1"/>
    <row r="28857" s="11" customFormat="1"/>
    <row r="28858" s="11" customFormat="1"/>
    <row r="28859" s="11" customFormat="1"/>
    <row r="28860" s="11" customFormat="1"/>
    <row r="28861" s="11" customFormat="1"/>
    <row r="28862" s="11" customFormat="1"/>
    <row r="28863" s="11" customFormat="1"/>
    <row r="28864" s="11" customFormat="1"/>
    <row r="28865" s="11" customFormat="1"/>
    <row r="28866" s="11" customFormat="1"/>
    <row r="28867" s="11" customFormat="1"/>
    <row r="28868" s="11" customFormat="1"/>
    <row r="28869" s="11" customFormat="1"/>
    <row r="28870" s="11" customFormat="1"/>
    <row r="28871" s="11" customFormat="1"/>
    <row r="28872" s="11" customFormat="1"/>
    <row r="28873" s="11" customFormat="1"/>
    <row r="28874" s="11" customFormat="1"/>
    <row r="28875" s="11" customFormat="1"/>
    <row r="28876" s="11" customFormat="1"/>
    <row r="28877" s="11" customFormat="1"/>
    <row r="28878" s="11" customFormat="1"/>
    <row r="28879" s="11" customFormat="1"/>
    <row r="28880" s="11" customFormat="1"/>
    <row r="28881" s="11" customFormat="1"/>
    <row r="28882" s="11" customFormat="1"/>
    <row r="28883" s="11" customFormat="1"/>
    <row r="28884" s="11" customFormat="1"/>
    <row r="28885" s="11" customFormat="1"/>
    <row r="28886" s="11" customFormat="1"/>
    <row r="28887" s="11" customFormat="1"/>
    <row r="28888" s="11" customFormat="1"/>
    <row r="28889" s="11" customFormat="1"/>
    <row r="28890" s="11" customFormat="1"/>
    <row r="28891" s="11" customFormat="1"/>
    <row r="28892" s="11" customFormat="1"/>
    <row r="28893" s="11" customFormat="1"/>
    <row r="28894" s="11" customFormat="1"/>
    <row r="28895" s="11" customFormat="1"/>
    <row r="28896" s="11" customFormat="1"/>
    <row r="28897" s="11" customFormat="1"/>
    <row r="28898" s="11" customFormat="1"/>
    <row r="28899" s="11" customFormat="1"/>
    <row r="28900" s="11" customFormat="1"/>
    <row r="28901" s="11" customFormat="1"/>
    <row r="28902" s="11" customFormat="1"/>
    <row r="28903" s="11" customFormat="1"/>
    <row r="28904" s="11" customFormat="1"/>
    <row r="28905" s="11" customFormat="1"/>
    <row r="28906" s="11" customFormat="1"/>
    <row r="28907" s="11" customFormat="1"/>
    <row r="28908" s="11" customFormat="1"/>
    <row r="28909" s="11" customFormat="1"/>
    <row r="28910" s="11" customFormat="1"/>
    <row r="28911" s="11" customFormat="1"/>
    <row r="28912" s="11" customFormat="1"/>
    <row r="28913" s="11" customFormat="1"/>
    <row r="28914" s="11" customFormat="1"/>
    <row r="28915" s="11" customFormat="1"/>
    <row r="28916" s="11" customFormat="1"/>
    <row r="28917" s="11" customFormat="1"/>
    <row r="28918" s="11" customFormat="1"/>
    <row r="28919" s="11" customFormat="1"/>
    <row r="28920" s="11" customFormat="1"/>
    <row r="28921" s="11" customFormat="1"/>
    <row r="28922" s="11" customFormat="1"/>
    <row r="28923" s="11" customFormat="1"/>
    <row r="28924" s="11" customFormat="1"/>
    <row r="28925" s="11" customFormat="1"/>
    <row r="28926" s="11" customFormat="1"/>
    <row r="28927" s="11" customFormat="1"/>
    <row r="28928" s="11" customFormat="1"/>
    <row r="28929" s="11" customFormat="1"/>
    <row r="28930" s="11" customFormat="1"/>
    <row r="28931" s="11" customFormat="1"/>
    <row r="28932" s="11" customFormat="1"/>
    <row r="28933" s="11" customFormat="1"/>
    <row r="28934" s="11" customFormat="1"/>
    <row r="28935" s="11" customFormat="1"/>
    <row r="28936" s="11" customFormat="1"/>
    <row r="28937" s="11" customFormat="1"/>
    <row r="28938" s="11" customFormat="1"/>
    <row r="28939" s="11" customFormat="1"/>
    <row r="28940" s="11" customFormat="1"/>
    <row r="28941" s="11" customFormat="1"/>
    <row r="28942" s="11" customFormat="1"/>
    <row r="28943" s="11" customFormat="1"/>
    <row r="28944" s="11" customFormat="1"/>
    <row r="28945" s="11" customFormat="1"/>
    <row r="28946" s="11" customFormat="1"/>
    <row r="28947" s="11" customFormat="1"/>
    <row r="28948" s="11" customFormat="1"/>
    <row r="28949" s="11" customFormat="1"/>
    <row r="28950" s="11" customFormat="1"/>
    <row r="28951" s="11" customFormat="1"/>
    <row r="28952" s="11" customFormat="1"/>
    <row r="28953" s="11" customFormat="1"/>
    <row r="28954" s="11" customFormat="1"/>
    <row r="28955" s="11" customFormat="1"/>
    <row r="28956" s="11" customFormat="1"/>
    <row r="28957" s="11" customFormat="1"/>
    <row r="28958" s="11" customFormat="1"/>
    <row r="28959" s="11" customFormat="1"/>
    <row r="28960" s="11" customFormat="1"/>
    <row r="28961" s="11" customFormat="1"/>
    <row r="28962" s="11" customFormat="1"/>
    <row r="28963" s="11" customFormat="1"/>
    <row r="28964" s="11" customFormat="1"/>
    <row r="28965" s="11" customFormat="1"/>
    <row r="28966" s="11" customFormat="1"/>
    <row r="28967" s="11" customFormat="1"/>
    <row r="28968" s="11" customFormat="1"/>
    <row r="28969" s="11" customFormat="1"/>
    <row r="28970" s="11" customFormat="1"/>
    <row r="28971" s="11" customFormat="1"/>
    <row r="28972" s="11" customFormat="1"/>
    <row r="28973" s="11" customFormat="1"/>
    <row r="28974" s="11" customFormat="1"/>
    <row r="28975" s="11" customFormat="1"/>
    <row r="28976" s="11" customFormat="1"/>
    <row r="28977" s="11" customFormat="1"/>
    <row r="28978" s="11" customFormat="1"/>
    <row r="28979" s="11" customFormat="1"/>
    <row r="28980" s="11" customFormat="1"/>
    <row r="28981" s="11" customFormat="1"/>
    <row r="28982" s="11" customFormat="1"/>
    <row r="28983" s="11" customFormat="1"/>
    <row r="28984" s="11" customFormat="1"/>
    <row r="28985" s="11" customFormat="1"/>
    <row r="28986" s="11" customFormat="1"/>
    <row r="28987" s="11" customFormat="1"/>
    <row r="28988" s="11" customFormat="1"/>
    <row r="28989" s="11" customFormat="1"/>
    <row r="28990" s="11" customFormat="1"/>
    <row r="28991" s="11" customFormat="1"/>
    <row r="28992" s="11" customFormat="1"/>
    <row r="28993" s="11" customFormat="1"/>
    <row r="28994" s="11" customFormat="1"/>
    <row r="28995" s="11" customFormat="1"/>
    <row r="28996" s="11" customFormat="1"/>
    <row r="28997" s="11" customFormat="1"/>
    <row r="28998" s="11" customFormat="1"/>
    <row r="28999" s="11" customFormat="1"/>
    <row r="29000" s="11" customFormat="1"/>
    <row r="29001" s="11" customFormat="1"/>
    <row r="29002" s="11" customFormat="1"/>
    <row r="29003" s="11" customFormat="1"/>
    <row r="29004" s="11" customFormat="1"/>
    <row r="29005" s="11" customFormat="1"/>
    <row r="29006" s="11" customFormat="1"/>
    <row r="29007" s="11" customFormat="1"/>
    <row r="29008" s="11" customFormat="1"/>
    <row r="29009" s="11" customFormat="1"/>
    <row r="29010" s="11" customFormat="1"/>
    <row r="29011" s="11" customFormat="1"/>
    <row r="29012" s="11" customFormat="1"/>
    <row r="29013" s="11" customFormat="1"/>
    <row r="29014" s="11" customFormat="1"/>
    <row r="29015" s="11" customFormat="1"/>
    <row r="29016" s="11" customFormat="1"/>
    <row r="29017" s="11" customFormat="1"/>
    <row r="29018" s="11" customFormat="1"/>
    <row r="29019" s="11" customFormat="1"/>
    <row r="29020" s="11" customFormat="1"/>
    <row r="29021" s="11" customFormat="1"/>
    <row r="29022" s="11" customFormat="1"/>
    <row r="29023" s="11" customFormat="1"/>
    <row r="29024" s="11" customFormat="1"/>
    <row r="29025" s="11" customFormat="1"/>
    <row r="29026" s="11" customFormat="1"/>
    <row r="29027" s="11" customFormat="1"/>
    <row r="29028" s="11" customFormat="1"/>
    <row r="29029" s="11" customFormat="1"/>
    <row r="29030" s="11" customFormat="1"/>
    <row r="29031" s="11" customFormat="1"/>
    <row r="29032" s="11" customFormat="1"/>
    <row r="29033" s="11" customFormat="1"/>
    <row r="29034" s="11" customFormat="1"/>
    <row r="29035" s="11" customFormat="1"/>
    <row r="29036" s="11" customFormat="1"/>
    <row r="29037" s="11" customFormat="1"/>
    <row r="29038" s="11" customFormat="1"/>
    <row r="29039" s="11" customFormat="1"/>
    <row r="29040" s="11" customFormat="1"/>
    <row r="29041" s="11" customFormat="1"/>
    <row r="29042" s="11" customFormat="1"/>
    <row r="29043" s="11" customFormat="1"/>
    <row r="29044" s="11" customFormat="1"/>
    <row r="29045" s="11" customFormat="1"/>
    <row r="29046" s="11" customFormat="1"/>
    <row r="29047" s="11" customFormat="1"/>
    <row r="29048" s="11" customFormat="1"/>
    <row r="29049" s="11" customFormat="1"/>
    <row r="29050" s="11" customFormat="1"/>
    <row r="29051" s="11" customFormat="1"/>
    <row r="29052" s="11" customFormat="1"/>
    <row r="29053" s="11" customFormat="1"/>
    <row r="29054" s="11" customFormat="1"/>
    <row r="29055" s="11" customFormat="1"/>
    <row r="29056" s="11" customFormat="1"/>
    <row r="29057" s="11" customFormat="1"/>
    <row r="29058" s="11" customFormat="1"/>
    <row r="29059" s="11" customFormat="1"/>
    <row r="29060" s="11" customFormat="1"/>
    <row r="29061" s="11" customFormat="1"/>
    <row r="29062" s="11" customFormat="1"/>
    <row r="29063" s="11" customFormat="1"/>
    <row r="29064" s="11" customFormat="1"/>
    <row r="29065" s="11" customFormat="1"/>
    <row r="29066" s="11" customFormat="1"/>
    <row r="29067" s="11" customFormat="1"/>
    <row r="29068" s="11" customFormat="1"/>
    <row r="29069" s="11" customFormat="1"/>
    <row r="29070" s="11" customFormat="1"/>
    <row r="29071" s="11" customFormat="1"/>
    <row r="29072" s="11" customFormat="1"/>
    <row r="29073" s="11" customFormat="1"/>
    <row r="29074" s="11" customFormat="1"/>
    <row r="29075" s="11" customFormat="1"/>
    <row r="29076" s="11" customFormat="1"/>
    <row r="29077" s="11" customFormat="1"/>
    <row r="29078" s="11" customFormat="1"/>
    <row r="29079" s="11" customFormat="1"/>
    <row r="29080" s="11" customFormat="1"/>
    <row r="29081" s="11" customFormat="1"/>
    <row r="29082" s="11" customFormat="1"/>
    <row r="29083" s="11" customFormat="1"/>
    <row r="29084" s="11" customFormat="1"/>
    <row r="29085" s="11" customFormat="1"/>
    <row r="29086" s="11" customFormat="1"/>
    <row r="29087" s="11" customFormat="1"/>
    <row r="29088" s="11" customFormat="1"/>
    <row r="29089" s="11" customFormat="1"/>
    <row r="29090" s="11" customFormat="1"/>
    <row r="29091" s="11" customFormat="1"/>
    <row r="29092" s="11" customFormat="1"/>
    <row r="29093" s="11" customFormat="1"/>
    <row r="29094" s="11" customFormat="1"/>
    <row r="29095" s="11" customFormat="1"/>
    <row r="29096" s="11" customFormat="1"/>
    <row r="29097" s="11" customFormat="1"/>
    <row r="29098" s="11" customFormat="1"/>
    <row r="29099" s="11" customFormat="1"/>
    <row r="29100" s="11" customFormat="1"/>
    <row r="29101" s="11" customFormat="1"/>
    <row r="29102" s="11" customFormat="1"/>
    <row r="29103" s="11" customFormat="1"/>
    <row r="29104" s="11" customFormat="1"/>
    <row r="29105" s="11" customFormat="1"/>
    <row r="29106" s="11" customFormat="1"/>
    <row r="29107" s="11" customFormat="1"/>
    <row r="29108" s="11" customFormat="1"/>
    <row r="29109" s="11" customFormat="1"/>
    <row r="29110" s="11" customFormat="1"/>
    <row r="29111" s="11" customFormat="1"/>
    <row r="29112" s="11" customFormat="1"/>
    <row r="29113" s="11" customFormat="1"/>
    <row r="29114" s="11" customFormat="1"/>
    <row r="29115" s="11" customFormat="1"/>
    <row r="29116" s="11" customFormat="1"/>
    <row r="29117" s="11" customFormat="1"/>
    <row r="29118" s="11" customFormat="1"/>
    <row r="29119" s="11" customFormat="1"/>
    <row r="29120" s="11" customFormat="1"/>
    <row r="29121" s="11" customFormat="1"/>
    <row r="29122" s="11" customFormat="1"/>
    <row r="29123" s="11" customFormat="1"/>
    <row r="29124" s="11" customFormat="1"/>
    <row r="29125" s="11" customFormat="1"/>
    <row r="29126" s="11" customFormat="1"/>
    <row r="29127" s="11" customFormat="1"/>
    <row r="29128" s="11" customFormat="1"/>
    <row r="29129" s="11" customFormat="1"/>
    <row r="29130" s="11" customFormat="1"/>
    <row r="29131" s="11" customFormat="1"/>
    <row r="29132" s="11" customFormat="1"/>
    <row r="29133" s="11" customFormat="1"/>
    <row r="29134" s="11" customFormat="1"/>
    <row r="29135" s="11" customFormat="1"/>
    <row r="29136" s="11" customFormat="1"/>
    <row r="29137" s="11" customFormat="1"/>
    <row r="29138" s="11" customFormat="1"/>
    <row r="29139" s="11" customFormat="1"/>
    <row r="29140" s="11" customFormat="1"/>
    <row r="29141" s="11" customFormat="1"/>
    <row r="29142" s="11" customFormat="1"/>
    <row r="29143" s="11" customFormat="1"/>
    <row r="29144" s="11" customFormat="1"/>
    <row r="29145" s="11" customFormat="1"/>
    <row r="29146" s="11" customFormat="1"/>
    <row r="29147" s="11" customFormat="1"/>
    <row r="29148" s="11" customFormat="1"/>
    <row r="29149" s="11" customFormat="1"/>
    <row r="29150" s="11" customFormat="1"/>
    <row r="29151" s="11" customFormat="1"/>
    <row r="29152" s="11" customFormat="1"/>
    <row r="29153" s="11" customFormat="1"/>
    <row r="29154" s="11" customFormat="1"/>
    <row r="29155" s="11" customFormat="1"/>
    <row r="29156" s="11" customFormat="1"/>
    <row r="29157" s="11" customFormat="1"/>
    <row r="29158" s="11" customFormat="1"/>
    <row r="29159" s="11" customFormat="1"/>
    <row r="29160" s="11" customFormat="1"/>
    <row r="29161" s="11" customFormat="1"/>
    <row r="29162" s="11" customFormat="1"/>
    <row r="29163" s="11" customFormat="1"/>
    <row r="29164" s="11" customFormat="1"/>
    <row r="29165" s="11" customFormat="1"/>
    <row r="29166" s="11" customFormat="1"/>
    <row r="29167" s="11" customFormat="1"/>
    <row r="29168" s="11" customFormat="1"/>
    <row r="29169" s="11" customFormat="1"/>
    <row r="29170" s="11" customFormat="1"/>
    <row r="29171" s="11" customFormat="1"/>
    <row r="29172" s="11" customFormat="1"/>
    <row r="29173" s="11" customFormat="1"/>
    <row r="29174" s="11" customFormat="1"/>
    <row r="29175" s="11" customFormat="1"/>
    <row r="29176" s="11" customFormat="1"/>
    <row r="29177" s="11" customFormat="1"/>
    <row r="29178" s="11" customFormat="1"/>
    <row r="29179" s="11" customFormat="1"/>
    <row r="29180" s="11" customFormat="1"/>
    <row r="29181" s="11" customFormat="1"/>
    <row r="29182" s="11" customFormat="1"/>
    <row r="29183" s="11" customFormat="1"/>
    <row r="29184" s="11" customFormat="1"/>
    <row r="29185" s="11" customFormat="1"/>
    <row r="29186" s="11" customFormat="1"/>
    <row r="29187" s="11" customFormat="1"/>
    <row r="29188" s="11" customFormat="1"/>
    <row r="29189" s="11" customFormat="1"/>
    <row r="29190" s="11" customFormat="1"/>
    <row r="29191" s="11" customFormat="1"/>
    <row r="29192" s="11" customFormat="1"/>
    <row r="29193" s="11" customFormat="1"/>
    <row r="29194" s="11" customFormat="1"/>
    <row r="29195" s="11" customFormat="1"/>
    <row r="29196" s="11" customFormat="1"/>
    <row r="29197" s="11" customFormat="1"/>
    <row r="29198" s="11" customFormat="1"/>
    <row r="29199" s="11" customFormat="1"/>
    <row r="29200" s="11" customFormat="1"/>
    <row r="29201" s="11" customFormat="1"/>
    <row r="29202" s="11" customFormat="1"/>
    <row r="29203" s="11" customFormat="1"/>
    <row r="29204" s="11" customFormat="1"/>
    <row r="29205" s="11" customFormat="1"/>
    <row r="29206" s="11" customFormat="1"/>
    <row r="29207" s="11" customFormat="1"/>
    <row r="29208" s="11" customFormat="1"/>
    <row r="29209" s="11" customFormat="1"/>
    <row r="29210" s="11" customFormat="1"/>
    <row r="29211" s="11" customFormat="1"/>
    <row r="29212" s="11" customFormat="1"/>
    <row r="29213" s="11" customFormat="1"/>
    <row r="29214" s="11" customFormat="1"/>
    <row r="29215" s="11" customFormat="1"/>
    <row r="29216" s="11" customFormat="1"/>
    <row r="29217" s="11" customFormat="1"/>
    <row r="29218" s="11" customFormat="1"/>
    <row r="29219" s="11" customFormat="1"/>
    <row r="29220" s="11" customFormat="1"/>
    <row r="29221" s="11" customFormat="1"/>
    <row r="29222" s="11" customFormat="1"/>
    <row r="29223" s="11" customFormat="1"/>
    <row r="29224" s="11" customFormat="1"/>
    <row r="29225" s="11" customFormat="1"/>
    <row r="29226" s="11" customFormat="1"/>
    <row r="29227" s="11" customFormat="1"/>
    <row r="29228" s="11" customFormat="1"/>
    <row r="29229" s="11" customFormat="1"/>
    <row r="29230" s="11" customFormat="1"/>
    <row r="29231" s="11" customFormat="1"/>
    <row r="29232" s="11" customFormat="1"/>
    <row r="29233" s="11" customFormat="1"/>
    <row r="29234" s="11" customFormat="1"/>
    <row r="29235" s="11" customFormat="1"/>
    <row r="29236" s="11" customFormat="1"/>
    <row r="29237" s="11" customFormat="1"/>
    <row r="29238" s="11" customFormat="1"/>
    <row r="29239" s="11" customFormat="1"/>
    <row r="29240" s="11" customFormat="1"/>
    <row r="29241" s="11" customFormat="1"/>
    <row r="29242" s="11" customFormat="1"/>
    <row r="29243" s="11" customFormat="1"/>
    <row r="29244" s="11" customFormat="1"/>
    <row r="29245" s="11" customFormat="1"/>
    <row r="29246" s="11" customFormat="1"/>
    <row r="29247" s="11" customFormat="1"/>
    <row r="29248" s="11" customFormat="1"/>
    <row r="29249" s="11" customFormat="1"/>
    <row r="29250" s="11" customFormat="1"/>
    <row r="29251" s="11" customFormat="1"/>
    <row r="29252" s="11" customFormat="1"/>
    <row r="29253" s="11" customFormat="1"/>
    <row r="29254" s="11" customFormat="1"/>
    <row r="29255" s="11" customFormat="1"/>
    <row r="29256" s="11" customFormat="1"/>
    <row r="29257" s="11" customFormat="1"/>
    <row r="29258" s="11" customFormat="1"/>
    <row r="29259" s="11" customFormat="1"/>
    <row r="29260" s="11" customFormat="1"/>
    <row r="29261" s="11" customFormat="1"/>
    <row r="29262" s="11" customFormat="1"/>
    <row r="29263" s="11" customFormat="1"/>
    <row r="29264" s="11" customFormat="1"/>
    <row r="29265" s="11" customFormat="1"/>
    <row r="29266" s="11" customFormat="1"/>
    <row r="29267" s="11" customFormat="1"/>
    <row r="29268" s="11" customFormat="1"/>
    <row r="29269" s="11" customFormat="1"/>
    <row r="29270" s="11" customFormat="1"/>
    <row r="29271" s="11" customFormat="1"/>
    <row r="29272" s="11" customFormat="1"/>
    <row r="29273" s="11" customFormat="1"/>
    <row r="29274" s="11" customFormat="1"/>
    <row r="29275" s="11" customFormat="1"/>
    <row r="29276" s="11" customFormat="1"/>
    <row r="29277" s="11" customFormat="1"/>
    <row r="29278" s="11" customFormat="1"/>
    <row r="29279" s="11" customFormat="1"/>
    <row r="29280" s="11" customFormat="1"/>
    <row r="29281" s="11" customFormat="1"/>
    <row r="29282" s="11" customFormat="1"/>
    <row r="29283" s="11" customFormat="1"/>
    <row r="29284" s="11" customFormat="1"/>
    <row r="29285" s="11" customFormat="1"/>
    <row r="29286" s="11" customFormat="1"/>
    <row r="29287" s="11" customFormat="1"/>
    <row r="29288" s="11" customFormat="1"/>
    <row r="29289" s="11" customFormat="1"/>
    <row r="29290" s="11" customFormat="1"/>
    <row r="29291" s="11" customFormat="1"/>
    <row r="29292" s="11" customFormat="1"/>
    <row r="29293" s="11" customFormat="1"/>
    <row r="29294" s="11" customFormat="1"/>
    <row r="29295" s="11" customFormat="1"/>
    <row r="29296" s="11" customFormat="1"/>
    <row r="29297" s="11" customFormat="1"/>
    <row r="29298" s="11" customFormat="1"/>
    <row r="29299" s="11" customFormat="1"/>
    <row r="29300" s="11" customFormat="1"/>
    <row r="29301" s="11" customFormat="1"/>
    <row r="29302" s="11" customFormat="1"/>
    <row r="29303" s="11" customFormat="1"/>
    <row r="29304" s="11" customFormat="1"/>
    <row r="29305" s="11" customFormat="1"/>
    <row r="29306" s="11" customFormat="1"/>
    <row r="29307" s="11" customFormat="1"/>
    <row r="29308" s="11" customFormat="1"/>
    <row r="29309" s="11" customFormat="1"/>
    <row r="29310" s="11" customFormat="1"/>
    <row r="29311" s="11" customFormat="1"/>
    <row r="29312" s="11" customFormat="1"/>
    <row r="29313" s="11" customFormat="1"/>
    <row r="29314" s="11" customFormat="1"/>
    <row r="29315" s="11" customFormat="1"/>
    <row r="29316" s="11" customFormat="1"/>
    <row r="29317" s="11" customFormat="1"/>
    <row r="29318" s="11" customFormat="1"/>
    <row r="29319" s="11" customFormat="1"/>
    <row r="29320" s="11" customFormat="1"/>
    <row r="29321" s="11" customFormat="1"/>
    <row r="29322" s="11" customFormat="1"/>
    <row r="29323" s="11" customFormat="1"/>
    <row r="29324" s="11" customFormat="1"/>
    <row r="29325" s="11" customFormat="1"/>
    <row r="29326" s="11" customFormat="1"/>
    <row r="29327" s="11" customFormat="1"/>
    <row r="29328" s="11" customFormat="1"/>
    <row r="29329" s="11" customFormat="1"/>
    <row r="29330" s="11" customFormat="1"/>
    <row r="29331" s="11" customFormat="1"/>
    <row r="29332" s="11" customFormat="1"/>
    <row r="29333" s="11" customFormat="1"/>
    <row r="29334" s="11" customFormat="1"/>
    <row r="29335" s="11" customFormat="1"/>
    <row r="29336" s="11" customFormat="1"/>
    <row r="29337" s="11" customFormat="1"/>
    <row r="29338" s="11" customFormat="1"/>
    <row r="29339" s="11" customFormat="1"/>
    <row r="29340" s="11" customFormat="1"/>
    <row r="29341" s="11" customFormat="1"/>
    <row r="29342" s="11" customFormat="1"/>
    <row r="29343" s="11" customFormat="1"/>
    <row r="29344" s="11" customFormat="1"/>
    <row r="29345" s="11" customFormat="1"/>
    <row r="29346" s="11" customFormat="1"/>
    <row r="29347" s="11" customFormat="1"/>
    <row r="29348" s="11" customFormat="1"/>
    <row r="29349" s="11" customFormat="1"/>
    <row r="29350" s="11" customFormat="1"/>
    <row r="29351" s="11" customFormat="1"/>
    <row r="29352" s="11" customFormat="1"/>
    <row r="29353" s="11" customFormat="1"/>
    <row r="29354" s="11" customFormat="1"/>
    <row r="29355" s="11" customFormat="1"/>
    <row r="29356" s="11" customFormat="1"/>
    <row r="29357" s="11" customFormat="1"/>
    <row r="29358" s="11" customFormat="1"/>
    <row r="29359" s="11" customFormat="1"/>
    <row r="29360" s="11" customFormat="1"/>
    <row r="29361" s="11" customFormat="1"/>
    <row r="29362" s="11" customFormat="1"/>
    <row r="29363" s="11" customFormat="1"/>
    <row r="29364" s="11" customFormat="1"/>
    <row r="29365" s="11" customFormat="1"/>
    <row r="29366" s="11" customFormat="1"/>
    <row r="29367" s="11" customFormat="1"/>
    <row r="29368" s="11" customFormat="1"/>
    <row r="29369" s="11" customFormat="1"/>
    <row r="29370" s="11" customFormat="1"/>
    <row r="29371" s="11" customFormat="1"/>
    <row r="29372" s="11" customFormat="1"/>
    <row r="29373" s="11" customFormat="1"/>
    <row r="29374" s="11" customFormat="1"/>
    <row r="29375" s="11" customFormat="1"/>
    <row r="29376" s="11" customFormat="1"/>
    <row r="29377" s="11" customFormat="1"/>
    <row r="29378" s="11" customFormat="1"/>
    <row r="29379" s="11" customFormat="1"/>
    <row r="29380" s="11" customFormat="1"/>
    <row r="29381" s="11" customFormat="1"/>
    <row r="29382" s="11" customFormat="1"/>
    <row r="29383" s="11" customFormat="1"/>
    <row r="29384" s="11" customFormat="1"/>
    <row r="29385" s="11" customFormat="1"/>
    <row r="29386" s="11" customFormat="1"/>
    <row r="29387" s="11" customFormat="1"/>
    <row r="29388" s="11" customFormat="1"/>
    <row r="29389" s="11" customFormat="1"/>
    <row r="29390" s="11" customFormat="1"/>
    <row r="29391" s="11" customFormat="1"/>
    <row r="29392" s="11" customFormat="1"/>
    <row r="29393" s="11" customFormat="1"/>
    <row r="29394" s="11" customFormat="1"/>
    <row r="29395" s="11" customFormat="1"/>
    <row r="29396" s="11" customFormat="1"/>
    <row r="29397" s="11" customFormat="1"/>
    <row r="29398" s="11" customFormat="1"/>
    <row r="29399" s="11" customFormat="1"/>
    <row r="29400" s="11" customFormat="1"/>
    <row r="29401" s="11" customFormat="1"/>
    <row r="29402" s="11" customFormat="1"/>
    <row r="29403" s="11" customFormat="1"/>
    <row r="29404" s="11" customFormat="1"/>
    <row r="29405" s="11" customFormat="1"/>
    <row r="29406" s="11" customFormat="1"/>
    <row r="29407" s="11" customFormat="1"/>
    <row r="29408" s="11" customFormat="1"/>
    <row r="29409" s="11" customFormat="1"/>
    <row r="29410" s="11" customFormat="1"/>
    <row r="29411" s="11" customFormat="1"/>
    <row r="29412" s="11" customFormat="1"/>
    <row r="29413" s="11" customFormat="1"/>
    <row r="29414" s="11" customFormat="1"/>
    <row r="29415" s="11" customFormat="1"/>
    <row r="29416" s="11" customFormat="1"/>
    <row r="29417" s="11" customFormat="1"/>
    <row r="29418" s="11" customFormat="1"/>
    <row r="29419" s="11" customFormat="1"/>
    <row r="29420" s="11" customFormat="1"/>
    <row r="29421" s="11" customFormat="1"/>
    <row r="29422" s="11" customFormat="1"/>
    <row r="29423" s="11" customFormat="1"/>
    <row r="29424" s="11" customFormat="1"/>
    <row r="29425" s="11" customFormat="1"/>
    <row r="29426" s="11" customFormat="1"/>
    <row r="29427" s="11" customFormat="1"/>
    <row r="29428" s="11" customFormat="1"/>
    <row r="29429" s="11" customFormat="1"/>
    <row r="29430" s="11" customFormat="1"/>
    <row r="29431" s="11" customFormat="1"/>
    <row r="29432" s="11" customFormat="1"/>
    <row r="29433" s="11" customFormat="1"/>
    <row r="29434" s="11" customFormat="1"/>
    <row r="29435" s="11" customFormat="1"/>
    <row r="29436" s="11" customFormat="1"/>
    <row r="29437" s="11" customFormat="1"/>
    <row r="29438" s="11" customFormat="1"/>
    <row r="29439" s="11" customFormat="1"/>
    <row r="29440" s="11" customFormat="1"/>
    <row r="29441" s="11" customFormat="1"/>
    <row r="29442" s="11" customFormat="1"/>
    <row r="29443" s="11" customFormat="1"/>
    <row r="29444" s="11" customFormat="1"/>
    <row r="29445" s="11" customFormat="1"/>
    <row r="29446" s="11" customFormat="1"/>
    <row r="29447" s="11" customFormat="1"/>
    <row r="29448" s="11" customFormat="1"/>
    <row r="29449" s="11" customFormat="1"/>
    <row r="29450" s="11" customFormat="1"/>
    <row r="29451" s="11" customFormat="1"/>
    <row r="29452" s="11" customFormat="1"/>
    <row r="29453" s="11" customFormat="1"/>
    <row r="29454" s="11" customFormat="1"/>
    <row r="29455" s="11" customFormat="1"/>
    <row r="29456" s="11" customFormat="1"/>
    <row r="29457" s="11" customFormat="1"/>
    <row r="29458" s="11" customFormat="1"/>
    <row r="29459" s="11" customFormat="1"/>
    <row r="29460" s="11" customFormat="1"/>
    <row r="29461" s="11" customFormat="1"/>
    <row r="29462" s="11" customFormat="1"/>
    <row r="29463" s="11" customFormat="1"/>
    <row r="29464" s="11" customFormat="1"/>
    <row r="29465" s="11" customFormat="1"/>
    <row r="29466" s="11" customFormat="1"/>
    <row r="29467" s="11" customFormat="1"/>
    <row r="29468" s="11" customFormat="1"/>
    <row r="29469" s="11" customFormat="1"/>
    <row r="29470" s="11" customFormat="1"/>
    <row r="29471" s="11" customFormat="1"/>
    <row r="29472" s="11" customFormat="1"/>
    <row r="29473" s="11" customFormat="1"/>
    <row r="29474" s="11" customFormat="1"/>
    <row r="29475" s="11" customFormat="1"/>
    <row r="29476" s="11" customFormat="1"/>
    <row r="29477" s="11" customFormat="1"/>
    <row r="29478" s="11" customFormat="1"/>
    <row r="29479" s="11" customFormat="1"/>
    <row r="29480" s="11" customFormat="1"/>
    <row r="29481" s="11" customFormat="1"/>
    <row r="29482" s="11" customFormat="1"/>
    <row r="29483" s="11" customFormat="1"/>
    <row r="29484" s="11" customFormat="1"/>
    <row r="29485" s="11" customFormat="1"/>
    <row r="29486" s="11" customFormat="1"/>
    <row r="29487" s="11" customFormat="1"/>
    <row r="29488" s="11" customFormat="1"/>
    <row r="29489" s="11" customFormat="1"/>
    <row r="29490" s="11" customFormat="1"/>
    <row r="29491" s="11" customFormat="1"/>
    <row r="29492" s="11" customFormat="1"/>
    <row r="29493" s="11" customFormat="1"/>
    <row r="29494" s="11" customFormat="1"/>
    <row r="29495" s="11" customFormat="1"/>
    <row r="29496" s="11" customFormat="1"/>
    <row r="29497" s="11" customFormat="1"/>
    <row r="29498" s="11" customFormat="1"/>
    <row r="29499" s="11" customFormat="1"/>
    <row r="29500" s="11" customFormat="1"/>
    <row r="29501" s="11" customFormat="1"/>
    <row r="29502" s="11" customFormat="1"/>
    <row r="29503" s="11" customFormat="1"/>
    <row r="29504" s="11" customFormat="1"/>
    <row r="29505" s="11" customFormat="1"/>
    <row r="29506" s="11" customFormat="1"/>
    <row r="29507" s="11" customFormat="1"/>
    <row r="29508" s="11" customFormat="1"/>
    <row r="29509" s="11" customFormat="1"/>
    <row r="29510" s="11" customFormat="1"/>
    <row r="29511" s="11" customFormat="1"/>
    <row r="29512" s="11" customFormat="1"/>
    <row r="29513" s="11" customFormat="1"/>
    <row r="29514" s="11" customFormat="1"/>
    <row r="29515" s="11" customFormat="1"/>
    <row r="29516" s="11" customFormat="1"/>
    <row r="29517" s="11" customFormat="1"/>
    <row r="29518" s="11" customFormat="1"/>
    <row r="29519" s="11" customFormat="1"/>
    <row r="29520" s="11" customFormat="1"/>
    <row r="29521" s="11" customFormat="1"/>
    <row r="29522" s="11" customFormat="1"/>
    <row r="29523" s="11" customFormat="1"/>
    <row r="29524" s="11" customFormat="1"/>
    <row r="29525" s="11" customFormat="1"/>
    <row r="29526" s="11" customFormat="1"/>
    <row r="29527" s="11" customFormat="1"/>
    <row r="29528" s="11" customFormat="1"/>
    <row r="29529" s="11" customFormat="1"/>
    <row r="29530" s="11" customFormat="1"/>
    <row r="29531" s="11" customFormat="1"/>
    <row r="29532" s="11" customFormat="1"/>
    <row r="29533" s="11" customFormat="1"/>
    <row r="29534" s="11" customFormat="1"/>
    <row r="29535" s="11" customFormat="1"/>
    <row r="29536" s="11" customFormat="1"/>
    <row r="29537" s="11" customFormat="1"/>
    <row r="29538" s="11" customFormat="1"/>
    <row r="29539" s="11" customFormat="1"/>
    <row r="29540" s="11" customFormat="1"/>
    <row r="29541" s="11" customFormat="1"/>
    <row r="29542" s="11" customFormat="1"/>
    <row r="29543" s="11" customFormat="1"/>
    <row r="29544" s="11" customFormat="1"/>
    <row r="29545" s="11" customFormat="1"/>
    <row r="29546" s="11" customFormat="1"/>
    <row r="29547" s="11" customFormat="1"/>
    <row r="29548" s="11" customFormat="1"/>
    <row r="29549" s="11" customFormat="1"/>
    <row r="29550" s="11" customFormat="1"/>
    <row r="29551" s="11" customFormat="1"/>
    <row r="29552" s="11" customFormat="1"/>
    <row r="29553" s="11" customFormat="1"/>
    <row r="29554" s="11" customFormat="1"/>
    <row r="29555" s="11" customFormat="1"/>
    <row r="29556" s="11" customFormat="1"/>
    <row r="29557" s="11" customFormat="1"/>
    <row r="29558" s="11" customFormat="1"/>
    <row r="29559" s="11" customFormat="1"/>
    <row r="29560" s="11" customFormat="1"/>
    <row r="29561" s="11" customFormat="1"/>
    <row r="29562" s="11" customFormat="1"/>
    <row r="29563" s="11" customFormat="1"/>
    <row r="29564" s="11" customFormat="1"/>
    <row r="29565" s="11" customFormat="1"/>
    <row r="29566" s="11" customFormat="1"/>
    <row r="29567" s="11" customFormat="1"/>
    <row r="29568" s="11" customFormat="1"/>
    <row r="29569" s="11" customFormat="1"/>
    <row r="29570" s="11" customFormat="1"/>
    <row r="29571" s="11" customFormat="1"/>
    <row r="29572" s="11" customFormat="1"/>
    <row r="29573" s="11" customFormat="1"/>
    <row r="29574" s="11" customFormat="1"/>
    <row r="29575" s="11" customFormat="1"/>
    <row r="29576" s="11" customFormat="1"/>
    <row r="29577" s="11" customFormat="1"/>
    <row r="29578" s="11" customFormat="1"/>
    <row r="29579" s="11" customFormat="1"/>
    <row r="29580" s="11" customFormat="1"/>
    <row r="29581" s="11" customFormat="1"/>
    <row r="29582" s="11" customFormat="1"/>
    <row r="29583" s="11" customFormat="1"/>
    <row r="29584" s="11" customFormat="1"/>
    <row r="29585" s="11" customFormat="1"/>
    <row r="29586" s="11" customFormat="1"/>
    <row r="29587" s="11" customFormat="1"/>
    <row r="29588" s="11" customFormat="1"/>
    <row r="29589" s="11" customFormat="1"/>
    <row r="29590" s="11" customFormat="1"/>
    <row r="29591" s="11" customFormat="1"/>
    <row r="29592" s="11" customFormat="1"/>
    <row r="29593" s="11" customFormat="1"/>
    <row r="29594" s="11" customFormat="1"/>
    <row r="29595" s="11" customFormat="1"/>
    <row r="29596" s="11" customFormat="1"/>
    <row r="29597" s="11" customFormat="1"/>
    <row r="29598" s="11" customFormat="1"/>
    <row r="29599" s="11" customFormat="1"/>
    <row r="29600" s="11" customFormat="1"/>
    <row r="29601" s="11" customFormat="1"/>
    <row r="29602" s="11" customFormat="1"/>
    <row r="29603" s="11" customFormat="1"/>
    <row r="29604" s="11" customFormat="1"/>
    <row r="29605" s="11" customFormat="1"/>
    <row r="29606" s="11" customFormat="1"/>
    <row r="29607" s="11" customFormat="1"/>
    <row r="29608" s="11" customFormat="1"/>
    <row r="29609" s="11" customFormat="1"/>
    <row r="29610" s="11" customFormat="1"/>
    <row r="29611" s="11" customFormat="1"/>
    <row r="29612" s="11" customFormat="1"/>
    <row r="29613" s="11" customFormat="1"/>
    <row r="29614" s="11" customFormat="1"/>
    <row r="29615" s="11" customFormat="1"/>
    <row r="29616" s="11" customFormat="1"/>
    <row r="29617" s="11" customFormat="1"/>
    <row r="29618" s="11" customFormat="1"/>
    <row r="29619" s="11" customFormat="1"/>
    <row r="29620" s="11" customFormat="1"/>
    <row r="29621" s="11" customFormat="1"/>
    <row r="29622" s="11" customFormat="1"/>
    <row r="29623" s="11" customFormat="1"/>
    <row r="29624" s="11" customFormat="1"/>
    <row r="29625" s="11" customFormat="1"/>
    <row r="29626" s="11" customFormat="1"/>
    <row r="29627" s="11" customFormat="1"/>
    <row r="29628" s="11" customFormat="1"/>
    <row r="29629" s="11" customFormat="1"/>
    <row r="29630" s="11" customFormat="1"/>
    <row r="29631" s="11" customFormat="1"/>
    <row r="29632" s="11" customFormat="1"/>
    <row r="29633" s="11" customFormat="1"/>
    <row r="29634" s="11" customFormat="1"/>
    <row r="29635" s="11" customFormat="1"/>
    <row r="29636" s="11" customFormat="1"/>
    <row r="29637" s="11" customFormat="1"/>
    <row r="29638" s="11" customFormat="1"/>
    <row r="29639" s="11" customFormat="1"/>
    <row r="29640" s="11" customFormat="1"/>
    <row r="29641" s="11" customFormat="1"/>
    <row r="29642" s="11" customFormat="1"/>
    <row r="29643" s="11" customFormat="1"/>
    <row r="29644" s="11" customFormat="1"/>
    <row r="29645" s="11" customFormat="1"/>
    <row r="29646" s="11" customFormat="1"/>
    <row r="29647" s="11" customFormat="1"/>
    <row r="29648" s="11" customFormat="1"/>
    <row r="29649" s="11" customFormat="1"/>
    <row r="29650" s="11" customFormat="1"/>
    <row r="29651" s="11" customFormat="1"/>
    <row r="29652" s="11" customFormat="1"/>
    <row r="29653" s="11" customFormat="1"/>
    <row r="29654" s="11" customFormat="1"/>
    <row r="29655" s="11" customFormat="1"/>
    <row r="29656" s="11" customFormat="1"/>
    <row r="29657" s="11" customFormat="1"/>
    <row r="29658" s="11" customFormat="1"/>
    <row r="29659" s="11" customFormat="1"/>
    <row r="29660" s="11" customFormat="1"/>
    <row r="29661" s="11" customFormat="1"/>
    <row r="29662" s="11" customFormat="1"/>
    <row r="29663" s="11" customFormat="1"/>
    <row r="29664" s="11" customFormat="1"/>
    <row r="29665" s="11" customFormat="1"/>
    <row r="29666" s="11" customFormat="1"/>
    <row r="29667" s="11" customFormat="1"/>
    <row r="29668" s="11" customFormat="1"/>
    <row r="29669" s="11" customFormat="1"/>
    <row r="29670" s="11" customFormat="1"/>
    <row r="29671" s="11" customFormat="1"/>
    <row r="29672" s="11" customFormat="1"/>
    <row r="29673" s="11" customFormat="1"/>
    <row r="29674" s="11" customFormat="1"/>
    <row r="29675" s="11" customFormat="1"/>
    <row r="29676" s="11" customFormat="1"/>
    <row r="29677" s="11" customFormat="1"/>
    <row r="29678" s="11" customFormat="1"/>
    <row r="29679" s="11" customFormat="1"/>
    <row r="29680" s="11" customFormat="1"/>
    <row r="29681" s="11" customFormat="1"/>
    <row r="29682" s="11" customFormat="1"/>
    <row r="29683" s="11" customFormat="1"/>
    <row r="29684" s="11" customFormat="1"/>
    <row r="29685" s="11" customFormat="1"/>
    <row r="29686" s="11" customFormat="1"/>
    <row r="29687" s="11" customFormat="1"/>
    <row r="29688" s="11" customFormat="1"/>
    <row r="29689" s="11" customFormat="1"/>
    <row r="29690" s="11" customFormat="1"/>
    <row r="29691" s="11" customFormat="1"/>
    <row r="29692" s="11" customFormat="1"/>
    <row r="29693" s="11" customFormat="1"/>
    <row r="29694" s="11" customFormat="1"/>
    <row r="29695" s="11" customFormat="1"/>
    <row r="29696" s="11" customFormat="1"/>
    <row r="29697" s="11" customFormat="1"/>
    <row r="29698" s="11" customFormat="1"/>
    <row r="29699" s="11" customFormat="1"/>
    <row r="29700" s="11" customFormat="1"/>
    <row r="29701" s="11" customFormat="1"/>
    <row r="29702" s="11" customFormat="1"/>
    <row r="29703" s="11" customFormat="1"/>
    <row r="29704" s="11" customFormat="1"/>
    <row r="29705" s="11" customFormat="1"/>
    <row r="29706" s="11" customFormat="1"/>
    <row r="29707" s="11" customFormat="1"/>
    <row r="29708" s="11" customFormat="1"/>
    <row r="29709" s="11" customFormat="1"/>
    <row r="29710" s="11" customFormat="1"/>
    <row r="29711" s="11" customFormat="1"/>
    <row r="29712" s="11" customFormat="1"/>
    <row r="29713" s="11" customFormat="1"/>
    <row r="29714" s="11" customFormat="1"/>
    <row r="29715" s="11" customFormat="1"/>
    <row r="29716" s="11" customFormat="1"/>
    <row r="29717" s="11" customFormat="1"/>
    <row r="29718" s="11" customFormat="1"/>
    <row r="29719" s="11" customFormat="1"/>
    <row r="29720" s="11" customFormat="1"/>
    <row r="29721" s="11" customFormat="1"/>
    <row r="29722" s="11" customFormat="1"/>
    <row r="29723" s="11" customFormat="1"/>
    <row r="29724" s="11" customFormat="1"/>
    <row r="29725" s="11" customFormat="1"/>
    <row r="29726" s="11" customFormat="1"/>
    <row r="29727" s="11" customFormat="1"/>
    <row r="29728" s="11" customFormat="1"/>
    <row r="29729" s="11" customFormat="1"/>
    <row r="29730" s="11" customFormat="1"/>
    <row r="29731" s="11" customFormat="1"/>
    <row r="29732" s="11" customFormat="1"/>
    <row r="29733" s="11" customFormat="1"/>
    <row r="29734" s="11" customFormat="1"/>
    <row r="29735" s="11" customFormat="1"/>
    <row r="29736" s="11" customFormat="1"/>
    <row r="29737" s="11" customFormat="1"/>
    <row r="29738" s="11" customFormat="1"/>
    <row r="29739" s="11" customFormat="1"/>
    <row r="29740" s="11" customFormat="1"/>
    <row r="29741" s="11" customFormat="1"/>
    <row r="29742" s="11" customFormat="1"/>
    <row r="29743" s="11" customFormat="1"/>
    <row r="29744" s="11" customFormat="1"/>
    <row r="29745" s="11" customFormat="1"/>
    <row r="29746" s="11" customFormat="1"/>
    <row r="29747" s="11" customFormat="1"/>
    <row r="29748" s="11" customFormat="1"/>
    <row r="29749" s="11" customFormat="1"/>
    <row r="29750" s="11" customFormat="1"/>
    <row r="29751" s="11" customFormat="1"/>
    <row r="29752" s="11" customFormat="1"/>
    <row r="29753" s="11" customFormat="1"/>
    <row r="29754" s="11" customFormat="1"/>
    <row r="29755" s="11" customFormat="1"/>
    <row r="29756" s="11" customFormat="1"/>
    <row r="29757" s="11" customFormat="1"/>
    <row r="29758" s="11" customFormat="1"/>
    <row r="29759" s="11" customFormat="1"/>
    <row r="29760" s="11" customFormat="1"/>
    <row r="29761" s="11" customFormat="1"/>
    <row r="29762" s="11" customFormat="1"/>
    <row r="29763" s="11" customFormat="1"/>
    <row r="29764" s="11" customFormat="1"/>
    <row r="29765" s="11" customFormat="1"/>
    <row r="29766" s="11" customFormat="1"/>
    <row r="29767" s="11" customFormat="1"/>
    <row r="29768" s="11" customFormat="1"/>
    <row r="29769" s="11" customFormat="1"/>
    <row r="29770" s="11" customFormat="1"/>
    <row r="29771" s="11" customFormat="1"/>
    <row r="29772" s="11" customFormat="1"/>
    <row r="29773" s="11" customFormat="1"/>
    <row r="29774" s="11" customFormat="1"/>
    <row r="29775" s="11" customFormat="1"/>
    <row r="29776" s="11" customFormat="1"/>
    <row r="29777" s="11" customFormat="1"/>
    <row r="29778" s="11" customFormat="1"/>
    <row r="29779" s="11" customFormat="1"/>
    <row r="29780" s="11" customFormat="1"/>
    <row r="29781" s="11" customFormat="1"/>
    <row r="29782" s="11" customFormat="1"/>
    <row r="29783" s="11" customFormat="1"/>
    <row r="29784" s="11" customFormat="1"/>
    <row r="29785" s="11" customFormat="1"/>
    <row r="29786" s="11" customFormat="1"/>
    <row r="29787" s="11" customFormat="1"/>
    <row r="29788" s="11" customFormat="1"/>
    <row r="29789" s="11" customFormat="1"/>
    <row r="29790" s="11" customFormat="1"/>
    <row r="29791" s="11" customFormat="1"/>
    <row r="29792" s="11" customFormat="1"/>
    <row r="29793" s="11" customFormat="1"/>
    <row r="29794" s="11" customFormat="1"/>
    <row r="29795" s="11" customFormat="1"/>
    <row r="29796" s="11" customFormat="1"/>
    <row r="29797" s="11" customFormat="1"/>
    <row r="29798" s="11" customFormat="1"/>
    <row r="29799" s="11" customFormat="1"/>
    <row r="29800" s="11" customFormat="1"/>
    <row r="29801" s="11" customFormat="1"/>
    <row r="29802" s="11" customFormat="1"/>
    <row r="29803" s="11" customFormat="1"/>
    <row r="29804" s="11" customFormat="1"/>
    <row r="29805" s="11" customFormat="1"/>
    <row r="29806" s="11" customFormat="1"/>
    <row r="29807" s="11" customFormat="1"/>
    <row r="29808" s="11" customFormat="1"/>
    <row r="29809" s="11" customFormat="1"/>
    <row r="29810" s="11" customFormat="1"/>
    <row r="29811" s="11" customFormat="1"/>
    <row r="29812" s="11" customFormat="1"/>
    <row r="29813" s="11" customFormat="1"/>
    <row r="29814" s="11" customFormat="1"/>
    <row r="29815" s="11" customFormat="1"/>
    <row r="29816" s="11" customFormat="1"/>
    <row r="29817" s="11" customFormat="1"/>
    <row r="29818" s="11" customFormat="1"/>
    <row r="29819" s="11" customFormat="1"/>
    <row r="29820" s="11" customFormat="1"/>
    <row r="29821" s="11" customFormat="1"/>
    <row r="29822" s="11" customFormat="1"/>
    <row r="29823" s="11" customFormat="1"/>
    <row r="29824" s="11" customFormat="1"/>
    <row r="29825" s="11" customFormat="1"/>
    <row r="29826" s="11" customFormat="1"/>
    <row r="29827" s="11" customFormat="1"/>
    <row r="29828" s="11" customFormat="1"/>
    <row r="29829" s="11" customFormat="1"/>
    <row r="29830" s="11" customFormat="1"/>
    <row r="29831" s="11" customFormat="1"/>
    <row r="29832" s="11" customFormat="1"/>
    <row r="29833" s="11" customFormat="1"/>
    <row r="29834" s="11" customFormat="1"/>
    <row r="29835" s="11" customFormat="1"/>
    <row r="29836" s="11" customFormat="1"/>
    <row r="29837" s="11" customFormat="1"/>
    <row r="29838" s="11" customFormat="1"/>
    <row r="29839" s="11" customFormat="1"/>
    <row r="29840" s="11" customFormat="1"/>
    <row r="29841" s="11" customFormat="1"/>
    <row r="29842" s="11" customFormat="1"/>
    <row r="29843" s="11" customFormat="1"/>
    <row r="29844" s="11" customFormat="1"/>
    <row r="29845" s="11" customFormat="1"/>
    <row r="29846" s="11" customFormat="1"/>
    <row r="29847" s="11" customFormat="1"/>
    <row r="29848" s="11" customFormat="1"/>
    <row r="29849" s="11" customFormat="1"/>
    <row r="29850" s="11" customFormat="1"/>
    <row r="29851" s="11" customFormat="1"/>
    <row r="29852" s="11" customFormat="1"/>
    <row r="29853" s="11" customFormat="1"/>
    <row r="29854" s="11" customFormat="1"/>
    <row r="29855" s="11" customFormat="1"/>
    <row r="29856" s="11" customFormat="1"/>
    <row r="29857" s="11" customFormat="1"/>
    <row r="29858" s="11" customFormat="1"/>
    <row r="29859" s="11" customFormat="1"/>
    <row r="29860" s="11" customFormat="1"/>
    <row r="29861" s="11" customFormat="1"/>
    <row r="29862" s="11" customFormat="1"/>
    <row r="29863" s="11" customFormat="1"/>
    <row r="29864" s="11" customFormat="1"/>
    <row r="29865" s="11" customFormat="1"/>
    <row r="29866" s="11" customFormat="1"/>
    <row r="29867" s="11" customFormat="1"/>
    <row r="29868" s="11" customFormat="1"/>
    <row r="29869" s="11" customFormat="1"/>
    <row r="29870" s="11" customFormat="1"/>
    <row r="29871" s="11" customFormat="1"/>
    <row r="29872" s="11" customFormat="1"/>
    <row r="29873" s="11" customFormat="1"/>
    <row r="29874" s="11" customFormat="1"/>
    <row r="29875" s="11" customFormat="1"/>
    <row r="29876" s="11" customFormat="1"/>
    <row r="29877" s="11" customFormat="1"/>
    <row r="29878" s="11" customFormat="1"/>
    <row r="29879" s="11" customFormat="1"/>
    <row r="29880" s="11" customFormat="1"/>
    <row r="29881" s="11" customFormat="1"/>
    <row r="29882" s="11" customFormat="1"/>
    <row r="29883" s="11" customFormat="1"/>
    <row r="29884" s="11" customFormat="1"/>
    <row r="29885" s="11" customFormat="1"/>
    <row r="29886" s="11" customFormat="1"/>
    <row r="29887" s="11" customFormat="1"/>
    <row r="29888" s="11" customFormat="1"/>
    <row r="29889" s="11" customFormat="1"/>
    <row r="29890" s="11" customFormat="1"/>
    <row r="29891" s="11" customFormat="1"/>
    <row r="29892" s="11" customFormat="1"/>
    <row r="29893" s="11" customFormat="1"/>
    <row r="29894" s="11" customFormat="1"/>
    <row r="29895" s="11" customFormat="1"/>
    <row r="29896" s="11" customFormat="1"/>
    <row r="29897" s="11" customFormat="1"/>
    <row r="29898" s="11" customFormat="1"/>
    <row r="29899" s="11" customFormat="1"/>
    <row r="29900" s="11" customFormat="1"/>
    <row r="29901" s="11" customFormat="1"/>
    <row r="29902" s="11" customFormat="1"/>
    <row r="29903" s="11" customFormat="1"/>
    <row r="29904" s="11" customFormat="1"/>
    <row r="29905" s="11" customFormat="1"/>
    <row r="29906" s="11" customFormat="1"/>
    <row r="29907" s="11" customFormat="1"/>
    <row r="29908" s="11" customFormat="1"/>
    <row r="29909" s="11" customFormat="1"/>
    <row r="29910" s="11" customFormat="1"/>
    <row r="29911" s="11" customFormat="1"/>
    <row r="29912" s="11" customFormat="1"/>
    <row r="29913" s="11" customFormat="1"/>
    <row r="29914" s="11" customFormat="1"/>
    <row r="29915" s="11" customFormat="1"/>
    <row r="29916" s="11" customFormat="1"/>
    <row r="29917" s="11" customFormat="1"/>
    <row r="29918" s="11" customFormat="1"/>
    <row r="29919" s="11" customFormat="1"/>
    <row r="29920" s="11" customFormat="1"/>
    <row r="29921" s="11" customFormat="1"/>
    <row r="29922" s="11" customFormat="1"/>
    <row r="29923" s="11" customFormat="1"/>
    <row r="29924" s="11" customFormat="1"/>
    <row r="29925" s="11" customFormat="1"/>
    <row r="29926" s="11" customFormat="1"/>
    <row r="29927" s="11" customFormat="1"/>
    <row r="29928" s="11" customFormat="1"/>
    <row r="29929" s="11" customFormat="1"/>
    <row r="29930" s="11" customFormat="1"/>
    <row r="29931" s="11" customFormat="1"/>
    <row r="29932" s="11" customFormat="1"/>
    <row r="29933" s="11" customFormat="1"/>
    <row r="29934" s="11" customFormat="1"/>
    <row r="29935" s="11" customFormat="1"/>
    <row r="29936" s="11" customFormat="1"/>
    <row r="29937" s="11" customFormat="1"/>
    <row r="29938" s="11" customFormat="1"/>
    <row r="29939" s="11" customFormat="1"/>
    <row r="29940" s="11" customFormat="1"/>
    <row r="29941" s="11" customFormat="1"/>
    <row r="29942" s="11" customFormat="1"/>
    <row r="29943" s="11" customFormat="1"/>
    <row r="29944" s="11" customFormat="1"/>
    <row r="29945" s="11" customFormat="1"/>
    <row r="29946" s="11" customFormat="1"/>
    <row r="29947" s="11" customFormat="1"/>
    <row r="29948" s="11" customFormat="1"/>
    <row r="29949" s="11" customFormat="1"/>
    <row r="29950" s="11" customFormat="1"/>
    <row r="29951" s="11" customFormat="1"/>
    <row r="29952" s="11" customFormat="1"/>
    <row r="29953" s="11" customFormat="1"/>
    <row r="29954" s="11" customFormat="1"/>
    <row r="29955" s="11" customFormat="1"/>
    <row r="29956" s="11" customFormat="1"/>
    <row r="29957" s="11" customFormat="1"/>
    <row r="29958" s="11" customFormat="1"/>
    <row r="29959" s="11" customFormat="1"/>
    <row r="29960" s="11" customFormat="1"/>
    <row r="29961" s="11" customFormat="1"/>
    <row r="29962" s="11" customFormat="1"/>
    <row r="29963" s="11" customFormat="1"/>
    <row r="29964" s="11" customFormat="1"/>
    <row r="29965" s="11" customFormat="1"/>
    <row r="29966" s="11" customFormat="1"/>
    <row r="29967" s="11" customFormat="1"/>
    <row r="29968" s="11" customFormat="1"/>
    <row r="29969" s="11" customFormat="1"/>
    <row r="29970" s="11" customFormat="1"/>
    <row r="29971" s="11" customFormat="1"/>
    <row r="29972" s="11" customFormat="1"/>
    <row r="29973" s="11" customFormat="1"/>
    <row r="29974" s="11" customFormat="1"/>
    <row r="29975" s="11" customFormat="1"/>
    <row r="29976" s="11" customFormat="1"/>
    <row r="29977" s="11" customFormat="1"/>
    <row r="29978" s="11" customFormat="1"/>
    <row r="29979" s="11" customFormat="1"/>
    <row r="29980" s="11" customFormat="1"/>
    <row r="29981" s="11" customFormat="1"/>
    <row r="29982" s="11" customFormat="1"/>
    <row r="29983" s="11" customFormat="1"/>
    <row r="29984" s="11" customFormat="1"/>
    <row r="29985" s="11" customFormat="1"/>
    <row r="29986" s="11" customFormat="1"/>
    <row r="29987" s="11" customFormat="1"/>
    <row r="29988" s="11" customFormat="1"/>
    <row r="29989" s="11" customFormat="1"/>
    <row r="29990" s="11" customFormat="1"/>
    <row r="29991" s="11" customFormat="1"/>
    <row r="29992" s="11" customFormat="1"/>
    <row r="29993" s="11" customFormat="1"/>
    <row r="29994" s="11" customFormat="1"/>
    <row r="29995" s="11" customFormat="1"/>
    <row r="29996" s="11" customFormat="1"/>
    <row r="29997" s="11" customFormat="1"/>
    <row r="29998" s="11" customFormat="1"/>
    <row r="29999" s="11" customFormat="1"/>
    <row r="30000" s="11" customFormat="1"/>
    <row r="30001" s="11" customFormat="1"/>
    <row r="30002" s="11" customFormat="1"/>
    <row r="30003" s="11" customFormat="1"/>
    <row r="30004" s="11" customFormat="1"/>
    <row r="30005" s="11" customFormat="1"/>
    <row r="30006" s="11" customFormat="1"/>
    <row r="30007" s="11" customFormat="1"/>
    <row r="30008" s="11" customFormat="1"/>
    <row r="30009" s="11" customFormat="1"/>
    <row r="30010" s="11" customFormat="1"/>
    <row r="30011" s="11" customFormat="1"/>
    <row r="30012" s="11" customFormat="1"/>
    <row r="30013" s="11" customFormat="1"/>
    <row r="30014" s="11" customFormat="1"/>
    <row r="30015" s="11" customFormat="1"/>
    <row r="30016" s="11" customFormat="1"/>
    <row r="30017" s="11" customFormat="1"/>
    <row r="30018" s="11" customFormat="1"/>
    <row r="30019" s="11" customFormat="1"/>
    <row r="30020" s="11" customFormat="1"/>
    <row r="30021" s="11" customFormat="1"/>
    <row r="30022" s="11" customFormat="1"/>
    <row r="30023" s="11" customFormat="1"/>
    <row r="30024" s="11" customFormat="1"/>
    <row r="30025" s="11" customFormat="1"/>
    <row r="30026" s="11" customFormat="1"/>
    <row r="30027" s="11" customFormat="1"/>
    <row r="30028" s="11" customFormat="1"/>
    <row r="30029" s="11" customFormat="1"/>
    <row r="30030" s="11" customFormat="1"/>
    <row r="30031" s="11" customFormat="1"/>
    <row r="30032" s="11" customFormat="1"/>
    <row r="30033" s="11" customFormat="1"/>
    <row r="30034" s="11" customFormat="1"/>
    <row r="30035" s="11" customFormat="1"/>
    <row r="30036" s="11" customFormat="1"/>
    <row r="30037" s="11" customFormat="1"/>
    <row r="30038" s="11" customFormat="1"/>
    <row r="30039" s="11" customFormat="1"/>
    <row r="30040" s="11" customFormat="1"/>
    <row r="30041" s="11" customFormat="1"/>
    <row r="30042" s="11" customFormat="1"/>
    <row r="30043" s="11" customFormat="1"/>
    <row r="30044" s="11" customFormat="1"/>
    <row r="30045" s="11" customFormat="1"/>
    <row r="30046" s="11" customFormat="1"/>
    <row r="30047" s="11" customFormat="1"/>
    <row r="30048" s="11" customFormat="1"/>
    <row r="30049" s="11" customFormat="1"/>
    <row r="30050" s="11" customFormat="1"/>
    <row r="30051" s="11" customFormat="1"/>
    <row r="30052" s="11" customFormat="1"/>
    <row r="30053" s="11" customFormat="1"/>
    <row r="30054" s="11" customFormat="1"/>
    <row r="30055" s="11" customFormat="1"/>
    <row r="30056" s="11" customFormat="1"/>
    <row r="30057" s="11" customFormat="1"/>
    <row r="30058" s="11" customFormat="1"/>
    <row r="30059" s="11" customFormat="1"/>
    <row r="30060" s="11" customFormat="1"/>
    <row r="30061" s="11" customFormat="1"/>
    <row r="30062" s="11" customFormat="1"/>
    <row r="30063" s="11" customFormat="1"/>
    <row r="30064" s="11" customFormat="1"/>
    <row r="30065" s="11" customFormat="1"/>
    <row r="30066" s="11" customFormat="1"/>
    <row r="30067" s="11" customFormat="1"/>
    <row r="30068" s="11" customFormat="1"/>
    <row r="30069" s="11" customFormat="1"/>
    <row r="30070" s="11" customFormat="1"/>
    <row r="30071" s="11" customFormat="1"/>
    <row r="30072" s="11" customFormat="1"/>
    <row r="30073" s="11" customFormat="1"/>
    <row r="30074" s="11" customFormat="1"/>
    <row r="30075" s="11" customFormat="1"/>
    <row r="30076" s="11" customFormat="1"/>
    <row r="30077" s="11" customFormat="1"/>
    <row r="30078" s="11" customFormat="1"/>
    <row r="30079" s="11" customFormat="1"/>
    <row r="30080" s="11" customFormat="1"/>
    <row r="30081" s="11" customFormat="1"/>
    <row r="30082" s="11" customFormat="1"/>
    <row r="30083" s="11" customFormat="1"/>
    <row r="30084" s="11" customFormat="1"/>
    <row r="30085" s="11" customFormat="1"/>
    <row r="30086" s="11" customFormat="1"/>
    <row r="30087" s="11" customFormat="1"/>
    <row r="30088" s="11" customFormat="1"/>
    <row r="30089" s="11" customFormat="1"/>
    <row r="30090" s="11" customFormat="1"/>
    <row r="30091" s="11" customFormat="1"/>
    <row r="30092" s="11" customFormat="1"/>
    <row r="30093" s="11" customFormat="1"/>
    <row r="30094" s="11" customFormat="1"/>
    <row r="30095" s="11" customFormat="1"/>
    <row r="30096" s="11" customFormat="1"/>
    <row r="30097" s="11" customFormat="1"/>
    <row r="30098" s="11" customFormat="1"/>
    <row r="30099" s="11" customFormat="1"/>
    <row r="30100" s="11" customFormat="1"/>
    <row r="30101" s="11" customFormat="1"/>
    <row r="30102" s="11" customFormat="1"/>
    <row r="30103" s="11" customFormat="1"/>
    <row r="30104" s="11" customFormat="1"/>
    <row r="30105" s="11" customFormat="1"/>
    <row r="30106" s="11" customFormat="1"/>
    <row r="30107" s="11" customFormat="1"/>
    <row r="30108" s="11" customFormat="1"/>
    <row r="30109" s="11" customFormat="1"/>
    <row r="30110" s="11" customFormat="1"/>
    <row r="30111" s="11" customFormat="1"/>
    <row r="30112" s="11" customFormat="1"/>
    <row r="30113" s="11" customFormat="1"/>
    <row r="30114" s="11" customFormat="1"/>
    <row r="30115" s="11" customFormat="1"/>
    <row r="30116" s="11" customFormat="1"/>
    <row r="30117" s="11" customFormat="1"/>
    <row r="30118" s="11" customFormat="1"/>
    <row r="30119" s="11" customFormat="1"/>
    <row r="30120" s="11" customFormat="1"/>
    <row r="30121" s="11" customFormat="1"/>
    <row r="30122" s="11" customFormat="1"/>
    <row r="30123" s="11" customFormat="1"/>
    <row r="30124" s="11" customFormat="1"/>
    <row r="30125" s="11" customFormat="1"/>
    <row r="30126" s="11" customFormat="1"/>
    <row r="30127" s="11" customFormat="1"/>
    <row r="30128" s="11" customFormat="1"/>
    <row r="30129" s="11" customFormat="1"/>
    <row r="30130" s="11" customFormat="1"/>
    <row r="30131" s="11" customFormat="1"/>
    <row r="30132" s="11" customFormat="1"/>
    <row r="30133" s="11" customFormat="1"/>
    <row r="30134" s="11" customFormat="1"/>
    <row r="30135" s="11" customFormat="1"/>
    <row r="30136" s="11" customFormat="1"/>
    <row r="30137" s="11" customFormat="1"/>
    <row r="30138" s="11" customFormat="1"/>
    <row r="30139" s="11" customFormat="1"/>
    <row r="30140" s="11" customFormat="1"/>
    <row r="30141" s="11" customFormat="1"/>
    <row r="30142" s="11" customFormat="1"/>
    <row r="30143" s="11" customFormat="1"/>
    <row r="30144" s="11" customFormat="1"/>
    <row r="30145" s="11" customFormat="1"/>
    <row r="30146" s="11" customFormat="1"/>
    <row r="30147" s="11" customFormat="1"/>
    <row r="30148" s="11" customFormat="1"/>
    <row r="30149" s="11" customFormat="1"/>
    <row r="30150" s="11" customFormat="1"/>
    <row r="30151" s="11" customFormat="1"/>
    <row r="30152" s="11" customFormat="1"/>
    <row r="30153" s="11" customFormat="1"/>
    <row r="30154" s="11" customFormat="1"/>
    <row r="30155" s="11" customFormat="1"/>
    <row r="30156" s="11" customFormat="1"/>
    <row r="30157" s="11" customFormat="1"/>
    <row r="30158" s="11" customFormat="1"/>
    <row r="30159" s="11" customFormat="1"/>
    <row r="30160" s="11" customFormat="1"/>
    <row r="30161" s="11" customFormat="1"/>
    <row r="30162" s="11" customFormat="1"/>
    <row r="30163" s="11" customFormat="1"/>
    <row r="30164" s="11" customFormat="1"/>
    <row r="30165" s="11" customFormat="1"/>
    <row r="30166" s="11" customFormat="1"/>
    <row r="30167" s="11" customFormat="1"/>
    <row r="30168" s="11" customFormat="1"/>
    <row r="30169" s="11" customFormat="1"/>
    <row r="30170" s="11" customFormat="1"/>
    <row r="30171" s="11" customFormat="1"/>
    <row r="30172" s="11" customFormat="1"/>
    <row r="30173" s="11" customFormat="1"/>
    <row r="30174" s="11" customFormat="1"/>
    <row r="30175" s="11" customFormat="1"/>
    <row r="30176" s="11" customFormat="1"/>
    <row r="30177" s="11" customFormat="1"/>
    <row r="30178" s="11" customFormat="1"/>
    <row r="30179" s="11" customFormat="1"/>
    <row r="30180" s="11" customFormat="1"/>
    <row r="30181" s="11" customFormat="1"/>
    <row r="30182" s="11" customFormat="1"/>
    <row r="30183" s="11" customFormat="1"/>
    <row r="30184" s="11" customFormat="1"/>
    <row r="30185" s="11" customFormat="1"/>
    <row r="30186" s="11" customFormat="1"/>
    <row r="30187" s="11" customFormat="1"/>
    <row r="30188" s="11" customFormat="1"/>
    <row r="30189" s="11" customFormat="1"/>
    <row r="30190" s="11" customFormat="1"/>
    <row r="30191" s="11" customFormat="1"/>
    <row r="30192" s="11" customFormat="1"/>
    <row r="30193" s="11" customFormat="1"/>
    <row r="30194" s="11" customFormat="1"/>
    <row r="30195" s="11" customFormat="1"/>
    <row r="30196" s="11" customFormat="1"/>
    <row r="30197" s="11" customFormat="1"/>
    <row r="30198" s="11" customFormat="1"/>
    <row r="30199" s="11" customFormat="1"/>
    <row r="30200" s="11" customFormat="1"/>
    <row r="30201" s="11" customFormat="1"/>
    <row r="30202" s="11" customFormat="1"/>
    <row r="30203" s="11" customFormat="1"/>
    <row r="30204" s="11" customFormat="1"/>
    <row r="30205" s="11" customFormat="1"/>
    <row r="30206" s="11" customFormat="1"/>
    <row r="30207" s="11" customFormat="1"/>
    <row r="30208" s="11" customFormat="1"/>
    <row r="30209" s="11" customFormat="1"/>
    <row r="30210" s="11" customFormat="1"/>
    <row r="30211" s="11" customFormat="1"/>
    <row r="30212" s="11" customFormat="1"/>
    <row r="30213" s="11" customFormat="1"/>
    <row r="30214" s="11" customFormat="1"/>
    <row r="30215" s="11" customFormat="1"/>
    <row r="30216" s="11" customFormat="1"/>
    <row r="30217" s="11" customFormat="1"/>
    <row r="30218" s="11" customFormat="1"/>
    <row r="30219" s="11" customFormat="1"/>
    <row r="30220" s="11" customFormat="1"/>
    <row r="30221" s="11" customFormat="1"/>
    <row r="30222" s="11" customFormat="1"/>
    <row r="30223" s="11" customFormat="1"/>
    <row r="30224" s="11" customFormat="1"/>
    <row r="30225" s="11" customFormat="1"/>
    <row r="30226" s="11" customFormat="1"/>
    <row r="30227" s="11" customFormat="1"/>
    <row r="30228" s="11" customFormat="1"/>
    <row r="30229" s="11" customFormat="1"/>
    <row r="30230" s="11" customFormat="1"/>
    <row r="30231" s="11" customFormat="1"/>
    <row r="30232" s="11" customFormat="1"/>
    <row r="30233" s="11" customFormat="1"/>
    <row r="30234" s="11" customFormat="1"/>
    <row r="30235" s="11" customFormat="1"/>
    <row r="30236" s="11" customFormat="1"/>
    <row r="30237" s="11" customFormat="1"/>
    <row r="30238" s="11" customFormat="1"/>
    <row r="30239" s="11" customFormat="1"/>
    <row r="30240" s="11" customFormat="1"/>
    <row r="30241" s="11" customFormat="1"/>
    <row r="30242" s="11" customFormat="1"/>
    <row r="30243" s="11" customFormat="1"/>
    <row r="30244" s="11" customFormat="1"/>
    <row r="30245" s="11" customFormat="1"/>
    <row r="30246" s="11" customFormat="1"/>
    <row r="30247" s="11" customFormat="1"/>
    <row r="30248" s="11" customFormat="1"/>
    <row r="30249" s="11" customFormat="1"/>
    <row r="30250" s="11" customFormat="1"/>
    <row r="30251" s="11" customFormat="1"/>
    <row r="30252" s="11" customFormat="1"/>
    <row r="30253" s="11" customFormat="1"/>
    <row r="30254" s="11" customFormat="1"/>
    <row r="30255" s="11" customFormat="1"/>
    <row r="30256" s="11" customFormat="1"/>
    <row r="30257" s="11" customFormat="1"/>
    <row r="30258" s="11" customFormat="1"/>
    <row r="30259" s="11" customFormat="1"/>
    <row r="30260" s="11" customFormat="1"/>
    <row r="30261" s="11" customFormat="1"/>
    <row r="30262" s="11" customFormat="1"/>
    <row r="30263" s="11" customFormat="1"/>
    <row r="30264" s="11" customFormat="1"/>
    <row r="30265" s="11" customFormat="1"/>
    <row r="30266" s="11" customFormat="1"/>
    <row r="30267" s="11" customFormat="1"/>
    <row r="30268" s="11" customFormat="1"/>
    <row r="30269" s="11" customFormat="1"/>
    <row r="30270" s="11" customFormat="1"/>
    <row r="30271" s="11" customFormat="1"/>
    <row r="30272" s="11" customFormat="1"/>
    <row r="30273" s="11" customFormat="1"/>
    <row r="30274" s="11" customFormat="1"/>
    <row r="30275" s="11" customFormat="1"/>
    <row r="30276" s="11" customFormat="1"/>
    <row r="30277" s="11" customFormat="1"/>
    <row r="30278" s="11" customFormat="1"/>
    <row r="30279" s="11" customFormat="1"/>
    <row r="30280" s="11" customFormat="1"/>
    <row r="30281" s="11" customFormat="1"/>
    <row r="30282" s="11" customFormat="1"/>
    <row r="30283" s="11" customFormat="1"/>
    <row r="30284" s="11" customFormat="1"/>
    <row r="30285" s="11" customFormat="1"/>
    <row r="30286" s="11" customFormat="1"/>
    <row r="30287" s="11" customFormat="1"/>
    <row r="30288" s="11" customFormat="1"/>
    <row r="30289" s="11" customFormat="1"/>
    <row r="30290" s="11" customFormat="1"/>
    <row r="30291" s="11" customFormat="1"/>
    <row r="30292" s="11" customFormat="1"/>
    <row r="30293" s="11" customFormat="1"/>
    <row r="30294" s="11" customFormat="1"/>
    <row r="30295" s="11" customFormat="1"/>
    <row r="30296" s="11" customFormat="1"/>
    <row r="30297" s="11" customFormat="1"/>
    <row r="30298" s="11" customFormat="1"/>
    <row r="30299" s="11" customFormat="1"/>
    <row r="30300" s="11" customFormat="1"/>
    <row r="30301" s="11" customFormat="1"/>
    <row r="30302" s="11" customFormat="1"/>
    <row r="30303" s="11" customFormat="1"/>
    <row r="30304" s="11" customFormat="1"/>
    <row r="30305" s="11" customFormat="1"/>
    <row r="30306" s="11" customFormat="1"/>
    <row r="30307" s="11" customFormat="1"/>
    <row r="30308" s="11" customFormat="1"/>
    <row r="30309" s="11" customFormat="1"/>
    <row r="30310" s="11" customFormat="1"/>
    <row r="30311" s="11" customFormat="1"/>
    <row r="30312" s="11" customFormat="1"/>
    <row r="30313" s="11" customFormat="1"/>
    <row r="30314" s="11" customFormat="1"/>
    <row r="30315" s="11" customFormat="1"/>
    <row r="30316" s="11" customFormat="1"/>
    <row r="30317" s="11" customFormat="1"/>
    <row r="30318" s="11" customFormat="1"/>
    <row r="30319" s="11" customFormat="1"/>
    <row r="30320" s="11" customFormat="1"/>
    <row r="30321" s="11" customFormat="1"/>
    <row r="30322" s="11" customFormat="1"/>
    <row r="30323" s="11" customFormat="1"/>
    <row r="30324" s="11" customFormat="1"/>
    <row r="30325" s="11" customFormat="1"/>
    <row r="30326" s="11" customFormat="1"/>
    <row r="30327" s="11" customFormat="1"/>
    <row r="30328" s="11" customFormat="1"/>
    <row r="30329" s="11" customFormat="1"/>
    <row r="30330" s="11" customFormat="1"/>
    <row r="30331" s="11" customFormat="1"/>
    <row r="30332" s="11" customFormat="1"/>
    <row r="30333" s="11" customFormat="1"/>
    <row r="30334" s="11" customFormat="1"/>
    <row r="30335" s="11" customFormat="1"/>
    <row r="30336" s="11" customFormat="1"/>
    <row r="30337" s="11" customFormat="1"/>
    <row r="30338" s="11" customFormat="1"/>
    <row r="30339" s="11" customFormat="1"/>
    <row r="30340" s="11" customFormat="1"/>
    <row r="30341" s="11" customFormat="1"/>
    <row r="30342" s="11" customFormat="1"/>
    <row r="30343" s="11" customFormat="1"/>
    <row r="30344" s="11" customFormat="1"/>
    <row r="30345" s="11" customFormat="1"/>
    <row r="30346" s="11" customFormat="1"/>
    <row r="30347" s="11" customFormat="1"/>
    <row r="30348" s="11" customFormat="1"/>
    <row r="30349" s="11" customFormat="1"/>
    <row r="30350" s="11" customFormat="1"/>
    <row r="30351" s="11" customFormat="1"/>
    <row r="30352" s="11" customFormat="1"/>
    <row r="30353" s="11" customFormat="1"/>
    <row r="30354" s="11" customFormat="1"/>
    <row r="30355" s="11" customFormat="1"/>
    <row r="30356" s="11" customFormat="1"/>
    <row r="30357" s="11" customFormat="1"/>
    <row r="30358" s="11" customFormat="1"/>
    <row r="30359" s="11" customFormat="1"/>
    <row r="30360" s="11" customFormat="1"/>
    <row r="30361" s="11" customFormat="1"/>
    <row r="30362" s="11" customFormat="1"/>
    <row r="30363" s="11" customFormat="1"/>
    <row r="30364" s="11" customFormat="1"/>
    <row r="30365" s="11" customFormat="1"/>
    <row r="30366" s="11" customFormat="1"/>
    <row r="30367" s="11" customFormat="1"/>
    <row r="30368" s="11" customFormat="1"/>
    <row r="30369" s="11" customFormat="1"/>
    <row r="30370" s="11" customFormat="1"/>
    <row r="30371" s="11" customFormat="1"/>
    <row r="30372" s="11" customFormat="1"/>
    <row r="30373" s="11" customFormat="1"/>
    <row r="30374" s="11" customFormat="1"/>
    <row r="30375" s="11" customFormat="1"/>
    <row r="30376" s="11" customFormat="1"/>
    <row r="30377" s="11" customFormat="1"/>
    <row r="30378" s="11" customFormat="1"/>
    <row r="30379" s="11" customFormat="1"/>
    <row r="30380" s="11" customFormat="1"/>
    <row r="30381" s="11" customFormat="1"/>
    <row r="30382" s="11" customFormat="1"/>
    <row r="30383" s="11" customFormat="1"/>
    <row r="30384" s="11" customFormat="1"/>
    <row r="30385" s="11" customFormat="1"/>
    <row r="30386" s="11" customFormat="1"/>
    <row r="30387" s="11" customFormat="1"/>
    <row r="30388" s="11" customFormat="1"/>
    <row r="30389" s="11" customFormat="1"/>
    <row r="30390" s="11" customFormat="1"/>
    <row r="30391" s="11" customFormat="1"/>
    <row r="30392" s="11" customFormat="1"/>
    <row r="30393" s="11" customFormat="1"/>
    <row r="30394" s="11" customFormat="1"/>
    <row r="30395" s="11" customFormat="1"/>
    <row r="30396" s="11" customFormat="1"/>
    <row r="30397" s="11" customFormat="1"/>
    <row r="30398" s="11" customFormat="1"/>
    <row r="30399" s="11" customFormat="1"/>
    <row r="30400" s="11" customFormat="1"/>
    <row r="30401" s="11" customFormat="1"/>
    <row r="30402" s="11" customFormat="1"/>
    <row r="30403" s="11" customFormat="1"/>
    <row r="30404" s="11" customFormat="1"/>
    <row r="30405" s="11" customFormat="1"/>
    <row r="30406" s="11" customFormat="1"/>
    <row r="30407" s="11" customFormat="1"/>
    <row r="30408" s="11" customFormat="1"/>
    <row r="30409" s="11" customFormat="1"/>
    <row r="30410" s="11" customFormat="1"/>
    <row r="30411" s="11" customFormat="1"/>
    <row r="30412" s="11" customFormat="1"/>
    <row r="30413" s="11" customFormat="1"/>
    <row r="30414" s="11" customFormat="1"/>
    <row r="30415" s="11" customFormat="1"/>
    <row r="30416" s="11" customFormat="1"/>
    <row r="30417" s="11" customFormat="1"/>
    <row r="30418" s="11" customFormat="1"/>
    <row r="30419" s="11" customFormat="1"/>
    <row r="30420" s="11" customFormat="1"/>
    <row r="30421" s="11" customFormat="1"/>
    <row r="30422" s="11" customFormat="1"/>
    <row r="30423" s="11" customFormat="1"/>
    <row r="30424" s="11" customFormat="1"/>
    <row r="30425" s="11" customFormat="1"/>
    <row r="30426" s="11" customFormat="1"/>
    <row r="30427" s="11" customFormat="1"/>
    <row r="30428" s="11" customFormat="1"/>
    <row r="30429" s="11" customFormat="1"/>
    <row r="30430" s="11" customFormat="1"/>
    <row r="30431" s="11" customFormat="1"/>
    <row r="30432" s="11" customFormat="1"/>
    <row r="30433" s="11" customFormat="1"/>
    <row r="30434" s="11" customFormat="1"/>
    <row r="30435" s="11" customFormat="1"/>
    <row r="30436" s="11" customFormat="1"/>
    <row r="30437" s="11" customFormat="1"/>
    <row r="30438" s="11" customFormat="1"/>
    <row r="30439" s="11" customFormat="1"/>
    <row r="30440" s="11" customFormat="1"/>
    <row r="30441" s="11" customFormat="1"/>
    <row r="30442" s="11" customFormat="1"/>
    <row r="30443" s="11" customFormat="1"/>
    <row r="30444" s="11" customFormat="1"/>
    <row r="30445" s="11" customFormat="1"/>
    <row r="30446" s="11" customFormat="1"/>
    <row r="30447" s="11" customFormat="1"/>
    <row r="30448" s="11" customFormat="1"/>
    <row r="30449" s="11" customFormat="1"/>
    <row r="30450" s="11" customFormat="1"/>
    <row r="30451" s="11" customFormat="1"/>
    <row r="30452" s="11" customFormat="1"/>
    <row r="30453" s="11" customFormat="1"/>
    <row r="30454" s="11" customFormat="1"/>
    <row r="30455" s="11" customFormat="1"/>
    <row r="30456" s="11" customFormat="1"/>
    <row r="30457" s="11" customFormat="1"/>
    <row r="30458" s="11" customFormat="1"/>
    <row r="30459" s="11" customFormat="1"/>
    <row r="30460" s="11" customFormat="1"/>
    <row r="30461" s="11" customFormat="1"/>
    <row r="30462" s="11" customFormat="1"/>
    <row r="30463" s="11" customFormat="1"/>
    <row r="30464" s="11" customFormat="1"/>
    <row r="30465" s="11" customFormat="1"/>
    <row r="30466" s="11" customFormat="1"/>
    <row r="30467" s="11" customFormat="1"/>
    <row r="30468" s="11" customFormat="1"/>
    <row r="30469" s="11" customFormat="1"/>
    <row r="30470" s="11" customFormat="1"/>
    <row r="30471" s="11" customFormat="1"/>
    <row r="30472" s="11" customFormat="1"/>
    <row r="30473" s="11" customFormat="1"/>
    <row r="30474" s="11" customFormat="1"/>
    <row r="30475" s="11" customFormat="1"/>
    <row r="30476" s="11" customFormat="1"/>
    <row r="30477" s="11" customFormat="1"/>
    <row r="30478" s="11" customFormat="1"/>
    <row r="30479" s="11" customFormat="1"/>
    <row r="30480" s="11" customFormat="1"/>
    <row r="30481" s="11" customFormat="1"/>
    <row r="30482" s="11" customFormat="1"/>
    <row r="30483" s="11" customFormat="1"/>
    <row r="30484" s="11" customFormat="1"/>
    <row r="30485" s="11" customFormat="1"/>
    <row r="30486" s="11" customFormat="1"/>
    <row r="30487" s="11" customFormat="1"/>
    <row r="30488" s="11" customFormat="1"/>
    <row r="30489" s="11" customFormat="1"/>
    <row r="30490" s="11" customFormat="1"/>
    <row r="30491" s="11" customFormat="1"/>
    <row r="30492" s="11" customFormat="1"/>
    <row r="30493" s="11" customFormat="1"/>
    <row r="30494" s="11" customFormat="1"/>
    <row r="30495" s="11" customFormat="1"/>
    <row r="30496" s="11" customFormat="1"/>
    <row r="30497" s="11" customFormat="1"/>
    <row r="30498" s="11" customFormat="1"/>
    <row r="30499" s="11" customFormat="1"/>
    <row r="30500" s="11" customFormat="1"/>
    <row r="30501" s="11" customFormat="1"/>
    <row r="30502" s="11" customFormat="1"/>
    <row r="30503" s="11" customFormat="1"/>
    <row r="30504" s="11" customFormat="1"/>
    <row r="30505" s="11" customFormat="1"/>
    <row r="30506" s="11" customFormat="1"/>
    <row r="30507" s="11" customFormat="1"/>
    <row r="30508" s="11" customFormat="1"/>
    <row r="30509" s="11" customFormat="1"/>
    <row r="30510" s="11" customFormat="1"/>
    <row r="30511" s="11" customFormat="1"/>
    <row r="30512" s="11" customFormat="1"/>
    <row r="30513" s="11" customFormat="1"/>
    <row r="30514" s="11" customFormat="1"/>
    <row r="30515" s="11" customFormat="1"/>
    <row r="30516" s="11" customFormat="1"/>
    <row r="30517" s="11" customFormat="1"/>
    <row r="30518" s="11" customFormat="1"/>
    <row r="30519" s="11" customFormat="1"/>
    <row r="30520" s="11" customFormat="1"/>
    <row r="30521" s="11" customFormat="1"/>
    <row r="30522" s="11" customFormat="1"/>
    <row r="30523" s="11" customFormat="1"/>
    <row r="30524" s="11" customFormat="1"/>
    <row r="30525" s="11" customFormat="1"/>
    <row r="30526" s="11" customFormat="1"/>
    <row r="30527" s="11" customFormat="1"/>
    <row r="30528" s="11" customFormat="1"/>
    <row r="30529" s="11" customFormat="1"/>
    <row r="30530" s="11" customFormat="1"/>
    <row r="30531" s="11" customFormat="1"/>
    <row r="30532" s="11" customFormat="1"/>
    <row r="30533" s="11" customFormat="1"/>
    <row r="30534" s="11" customFormat="1"/>
    <row r="30535" s="11" customFormat="1"/>
    <row r="30536" s="11" customFormat="1"/>
    <row r="30537" s="11" customFormat="1"/>
    <row r="30538" s="11" customFormat="1"/>
    <row r="30539" s="11" customFormat="1"/>
    <row r="30540" s="11" customFormat="1"/>
    <row r="30541" s="11" customFormat="1"/>
    <row r="30542" s="11" customFormat="1"/>
    <row r="30543" s="11" customFormat="1"/>
    <row r="30544" s="11" customFormat="1"/>
    <row r="30545" s="11" customFormat="1"/>
    <row r="30546" s="11" customFormat="1"/>
    <row r="30547" s="11" customFormat="1"/>
    <row r="30548" s="11" customFormat="1"/>
    <row r="30549" s="11" customFormat="1"/>
    <row r="30550" s="11" customFormat="1"/>
    <row r="30551" s="11" customFormat="1"/>
    <row r="30552" s="11" customFormat="1"/>
    <row r="30553" s="11" customFormat="1"/>
    <row r="30554" s="11" customFormat="1"/>
    <row r="30555" s="11" customFormat="1"/>
    <row r="30556" s="11" customFormat="1"/>
    <row r="30557" s="11" customFormat="1"/>
    <row r="30558" s="11" customFormat="1"/>
    <row r="30559" s="11" customFormat="1"/>
    <row r="30560" s="11" customFormat="1"/>
    <row r="30561" s="11" customFormat="1"/>
    <row r="30562" s="11" customFormat="1"/>
    <row r="30563" s="11" customFormat="1"/>
    <row r="30564" s="11" customFormat="1"/>
    <row r="30565" s="11" customFormat="1"/>
    <row r="30566" s="11" customFormat="1"/>
    <row r="30567" s="11" customFormat="1"/>
    <row r="30568" s="11" customFormat="1"/>
    <row r="30569" s="11" customFormat="1"/>
    <row r="30570" s="11" customFormat="1"/>
    <row r="30571" s="11" customFormat="1"/>
    <row r="30572" s="11" customFormat="1"/>
    <row r="30573" s="11" customFormat="1"/>
    <row r="30574" s="11" customFormat="1"/>
    <row r="30575" s="11" customFormat="1"/>
    <row r="30576" s="11" customFormat="1"/>
    <row r="30577" s="11" customFormat="1"/>
    <row r="30578" s="11" customFormat="1"/>
    <row r="30579" s="11" customFormat="1"/>
    <row r="30580" s="11" customFormat="1"/>
    <row r="30581" s="11" customFormat="1"/>
    <row r="30582" s="11" customFormat="1"/>
    <row r="30583" s="11" customFormat="1"/>
    <row r="30584" s="11" customFormat="1"/>
    <row r="30585" s="11" customFormat="1"/>
    <row r="30586" s="11" customFormat="1"/>
    <row r="30587" s="11" customFormat="1"/>
    <row r="30588" s="11" customFormat="1"/>
    <row r="30589" s="11" customFormat="1"/>
    <row r="30590" s="11" customFormat="1"/>
    <row r="30591" s="11" customFormat="1"/>
    <row r="30592" s="11" customFormat="1"/>
    <row r="30593" s="11" customFormat="1"/>
    <row r="30594" s="11" customFormat="1"/>
    <row r="30595" s="11" customFormat="1"/>
    <row r="30596" s="11" customFormat="1"/>
    <row r="30597" s="11" customFormat="1"/>
    <row r="30598" s="11" customFormat="1"/>
    <row r="30599" s="11" customFormat="1"/>
    <row r="30600" s="11" customFormat="1"/>
    <row r="30601" s="11" customFormat="1"/>
    <row r="30602" s="11" customFormat="1"/>
    <row r="30603" s="11" customFormat="1"/>
    <row r="30604" s="11" customFormat="1"/>
    <row r="30605" s="11" customFormat="1"/>
    <row r="30606" s="11" customFormat="1"/>
    <row r="30607" s="11" customFormat="1"/>
    <row r="30608" s="11" customFormat="1"/>
    <row r="30609" s="11" customFormat="1"/>
    <row r="30610" s="11" customFormat="1"/>
    <row r="30611" s="11" customFormat="1"/>
    <row r="30612" s="11" customFormat="1"/>
    <row r="30613" s="11" customFormat="1"/>
    <row r="30614" s="11" customFormat="1"/>
    <row r="30615" s="11" customFormat="1"/>
    <row r="30616" s="11" customFormat="1"/>
    <row r="30617" s="11" customFormat="1"/>
    <row r="30618" s="11" customFormat="1"/>
    <row r="30619" s="11" customFormat="1"/>
    <row r="30620" s="11" customFormat="1"/>
    <row r="30621" s="11" customFormat="1"/>
    <row r="30622" s="11" customFormat="1"/>
    <row r="30623" s="11" customFormat="1"/>
    <row r="30624" s="11" customFormat="1"/>
    <row r="30625" s="11" customFormat="1"/>
    <row r="30626" s="11" customFormat="1"/>
    <row r="30627" s="11" customFormat="1"/>
    <row r="30628" s="11" customFormat="1"/>
    <row r="30629" s="11" customFormat="1"/>
    <row r="30630" s="11" customFormat="1"/>
    <row r="30631" s="11" customFormat="1"/>
    <row r="30632" s="11" customFormat="1"/>
    <row r="30633" s="11" customFormat="1"/>
    <row r="30634" s="11" customFormat="1"/>
    <row r="30635" s="11" customFormat="1"/>
    <row r="30636" s="11" customFormat="1"/>
    <row r="30637" s="11" customFormat="1"/>
    <row r="30638" s="11" customFormat="1"/>
    <row r="30639" s="11" customFormat="1"/>
    <row r="30640" s="11" customFormat="1"/>
    <row r="30641" s="11" customFormat="1"/>
    <row r="30642" s="11" customFormat="1"/>
    <row r="30643" s="11" customFormat="1"/>
    <row r="30644" s="11" customFormat="1"/>
    <row r="30645" s="11" customFormat="1"/>
    <row r="30646" s="11" customFormat="1"/>
    <row r="30647" s="11" customFormat="1"/>
    <row r="30648" s="11" customFormat="1"/>
    <row r="30649" s="11" customFormat="1"/>
    <row r="30650" s="11" customFormat="1"/>
    <row r="30651" s="11" customFormat="1"/>
    <row r="30652" s="11" customFormat="1"/>
    <row r="30653" s="11" customFormat="1"/>
    <row r="30654" s="11" customFormat="1"/>
    <row r="30655" s="11" customFormat="1"/>
    <row r="30656" s="11" customFormat="1"/>
    <row r="30657" s="11" customFormat="1"/>
    <row r="30658" s="11" customFormat="1"/>
    <row r="30659" s="11" customFormat="1"/>
    <row r="30660" s="11" customFormat="1"/>
    <row r="30661" s="11" customFormat="1"/>
    <row r="30662" s="11" customFormat="1"/>
    <row r="30663" s="11" customFormat="1"/>
    <row r="30664" s="11" customFormat="1"/>
    <row r="30665" s="11" customFormat="1"/>
    <row r="30666" s="11" customFormat="1"/>
    <row r="30667" s="11" customFormat="1"/>
    <row r="30668" s="11" customFormat="1"/>
    <row r="30669" s="11" customFormat="1"/>
    <row r="30670" s="11" customFormat="1"/>
    <row r="30671" s="11" customFormat="1"/>
    <row r="30672" s="11" customFormat="1"/>
    <row r="30673" s="11" customFormat="1"/>
    <row r="30674" s="11" customFormat="1"/>
    <row r="30675" s="11" customFormat="1"/>
    <row r="30676" s="11" customFormat="1"/>
    <row r="30677" s="11" customFormat="1"/>
    <row r="30678" s="11" customFormat="1"/>
    <row r="30679" s="11" customFormat="1"/>
    <row r="30680" s="11" customFormat="1"/>
    <row r="30681" s="11" customFormat="1"/>
    <row r="30682" s="11" customFormat="1"/>
    <row r="30683" s="11" customFormat="1"/>
    <row r="30684" s="11" customFormat="1"/>
    <row r="30685" s="11" customFormat="1"/>
    <row r="30686" s="11" customFormat="1"/>
    <row r="30687" s="11" customFormat="1"/>
    <row r="30688" s="11" customFormat="1"/>
    <row r="30689" s="11" customFormat="1"/>
    <row r="30690" s="11" customFormat="1"/>
    <row r="30691" s="11" customFormat="1"/>
    <row r="30692" s="11" customFormat="1"/>
    <row r="30693" s="11" customFormat="1"/>
    <row r="30694" s="11" customFormat="1"/>
    <row r="30695" s="11" customFormat="1"/>
    <row r="30696" s="11" customFormat="1"/>
    <row r="30697" s="11" customFormat="1"/>
    <row r="30698" s="11" customFormat="1"/>
    <row r="30699" s="11" customFormat="1"/>
    <row r="30700" s="11" customFormat="1"/>
    <row r="30701" s="11" customFormat="1"/>
    <row r="30702" s="11" customFormat="1"/>
    <row r="30703" s="11" customFormat="1"/>
    <row r="30704" s="11" customFormat="1"/>
    <row r="30705" s="11" customFormat="1"/>
    <row r="30706" s="11" customFormat="1"/>
    <row r="30707" s="11" customFormat="1"/>
    <row r="30708" s="11" customFormat="1"/>
    <row r="30709" s="11" customFormat="1"/>
    <row r="30710" s="11" customFormat="1"/>
    <row r="30711" s="11" customFormat="1"/>
    <row r="30712" s="11" customFormat="1"/>
    <row r="30713" s="11" customFormat="1"/>
    <row r="30714" s="11" customFormat="1"/>
    <row r="30715" s="11" customFormat="1"/>
    <row r="30716" s="11" customFormat="1"/>
    <row r="30717" s="11" customFormat="1"/>
    <row r="30718" s="11" customFormat="1"/>
    <row r="30719" s="11" customFormat="1"/>
    <row r="30720" s="11" customFormat="1"/>
    <row r="30721" s="11" customFormat="1"/>
    <row r="30722" s="11" customFormat="1"/>
    <row r="30723" s="11" customFormat="1"/>
    <row r="30724" s="11" customFormat="1"/>
    <row r="30725" s="11" customFormat="1"/>
    <row r="30726" s="11" customFormat="1"/>
    <row r="30727" s="11" customFormat="1"/>
    <row r="30728" s="11" customFormat="1"/>
    <row r="30729" s="11" customFormat="1"/>
    <row r="30730" s="11" customFormat="1"/>
    <row r="30731" s="11" customFormat="1"/>
    <row r="30732" s="11" customFormat="1"/>
    <row r="30733" s="11" customFormat="1"/>
    <row r="30734" s="11" customFormat="1"/>
    <row r="30735" s="11" customFormat="1"/>
    <row r="30736" s="11" customFormat="1"/>
    <row r="30737" s="11" customFormat="1"/>
    <row r="30738" s="11" customFormat="1"/>
    <row r="30739" s="11" customFormat="1"/>
    <row r="30740" s="11" customFormat="1"/>
    <row r="30741" s="11" customFormat="1"/>
    <row r="30742" s="11" customFormat="1"/>
    <row r="30743" s="11" customFormat="1"/>
    <row r="30744" s="11" customFormat="1"/>
    <row r="30745" s="11" customFormat="1"/>
    <row r="30746" s="11" customFormat="1"/>
    <row r="30747" s="11" customFormat="1"/>
    <row r="30748" s="11" customFormat="1"/>
    <row r="30749" s="11" customFormat="1"/>
    <row r="30750" s="11" customFormat="1"/>
    <row r="30751" s="11" customFormat="1"/>
    <row r="30752" s="11" customFormat="1"/>
    <row r="30753" s="11" customFormat="1"/>
    <row r="30754" s="11" customFormat="1"/>
    <row r="30755" s="11" customFormat="1"/>
    <row r="30756" s="11" customFormat="1"/>
    <row r="30757" s="11" customFormat="1"/>
    <row r="30758" s="11" customFormat="1"/>
    <row r="30759" s="11" customFormat="1"/>
    <row r="30760" s="11" customFormat="1"/>
    <row r="30761" s="11" customFormat="1"/>
    <row r="30762" s="11" customFormat="1"/>
    <row r="30763" s="11" customFormat="1"/>
    <row r="30764" s="11" customFormat="1"/>
    <row r="30765" s="11" customFormat="1"/>
    <row r="30766" s="11" customFormat="1"/>
    <row r="30767" s="11" customFormat="1"/>
    <row r="30768" s="11" customFormat="1"/>
    <row r="30769" s="11" customFormat="1"/>
    <row r="30770" s="11" customFormat="1"/>
    <row r="30771" s="11" customFormat="1"/>
    <row r="30772" s="11" customFormat="1"/>
    <row r="30773" s="11" customFormat="1"/>
    <row r="30774" s="11" customFormat="1"/>
    <row r="30775" s="11" customFormat="1"/>
    <row r="30776" s="11" customFormat="1"/>
    <row r="30777" s="11" customFormat="1"/>
    <row r="30778" s="11" customFormat="1"/>
    <row r="30779" s="11" customFormat="1"/>
    <row r="30780" s="11" customFormat="1"/>
    <row r="30781" s="11" customFormat="1"/>
    <row r="30782" s="11" customFormat="1"/>
    <row r="30783" s="11" customFormat="1"/>
    <row r="30784" s="11" customFormat="1"/>
    <row r="30785" s="11" customFormat="1"/>
    <row r="30786" s="11" customFormat="1"/>
    <row r="30787" s="11" customFormat="1"/>
    <row r="30788" s="11" customFormat="1"/>
    <row r="30789" s="11" customFormat="1"/>
    <row r="30790" s="11" customFormat="1"/>
    <row r="30791" s="11" customFormat="1"/>
    <row r="30792" s="11" customFormat="1"/>
    <row r="30793" s="11" customFormat="1"/>
    <row r="30794" s="11" customFormat="1"/>
    <row r="30795" s="11" customFormat="1"/>
    <row r="30796" s="11" customFormat="1"/>
    <row r="30797" s="11" customFormat="1"/>
    <row r="30798" s="11" customFormat="1"/>
    <row r="30799" s="11" customFormat="1"/>
    <row r="30800" s="11" customFormat="1"/>
    <row r="30801" s="11" customFormat="1"/>
    <row r="30802" s="11" customFormat="1"/>
    <row r="30803" s="11" customFormat="1"/>
    <row r="30804" s="11" customFormat="1"/>
    <row r="30805" s="11" customFormat="1"/>
    <row r="30806" s="11" customFormat="1"/>
    <row r="30807" s="11" customFormat="1"/>
    <row r="30808" s="11" customFormat="1"/>
    <row r="30809" s="11" customFormat="1"/>
    <row r="30810" s="11" customFormat="1"/>
    <row r="30811" s="11" customFormat="1"/>
    <row r="30812" s="11" customFormat="1"/>
    <row r="30813" s="11" customFormat="1"/>
    <row r="30814" s="11" customFormat="1"/>
    <row r="30815" s="11" customFormat="1"/>
    <row r="30816" s="11" customFormat="1"/>
    <row r="30817" s="11" customFormat="1"/>
    <row r="30818" s="11" customFormat="1"/>
    <row r="30819" s="11" customFormat="1"/>
    <row r="30820" s="11" customFormat="1"/>
    <row r="30821" s="11" customFormat="1"/>
    <row r="30822" s="11" customFormat="1"/>
    <row r="30823" s="11" customFormat="1"/>
    <row r="30824" s="11" customFormat="1"/>
    <row r="30825" s="11" customFormat="1"/>
    <row r="30826" s="11" customFormat="1"/>
    <row r="30827" s="11" customFormat="1"/>
    <row r="30828" s="11" customFormat="1"/>
    <row r="30829" s="11" customFormat="1"/>
    <row r="30830" s="11" customFormat="1"/>
    <row r="30831" s="11" customFormat="1"/>
    <row r="30832" s="11" customFormat="1"/>
    <row r="30833" s="11" customFormat="1"/>
    <row r="30834" s="11" customFormat="1"/>
    <row r="30835" s="11" customFormat="1"/>
    <row r="30836" s="11" customFormat="1"/>
    <row r="30837" s="11" customFormat="1"/>
    <row r="30838" s="11" customFormat="1"/>
    <row r="30839" s="11" customFormat="1"/>
    <row r="30840" s="11" customFormat="1"/>
    <row r="30841" s="11" customFormat="1"/>
    <row r="30842" s="11" customFormat="1"/>
    <row r="30843" s="11" customFormat="1"/>
    <row r="30844" s="11" customFormat="1"/>
    <row r="30845" s="11" customFormat="1"/>
    <row r="30846" s="11" customFormat="1"/>
    <row r="30847" s="11" customFormat="1"/>
    <row r="30848" s="11" customFormat="1"/>
    <row r="30849" s="11" customFormat="1"/>
    <row r="30850" s="11" customFormat="1"/>
    <row r="30851" s="11" customFormat="1"/>
    <row r="30852" s="11" customFormat="1"/>
    <row r="30853" s="11" customFormat="1"/>
    <row r="30854" s="11" customFormat="1"/>
    <row r="30855" s="11" customFormat="1"/>
    <row r="30856" s="11" customFormat="1"/>
    <row r="30857" s="11" customFormat="1"/>
    <row r="30858" s="11" customFormat="1"/>
    <row r="30859" s="11" customFormat="1"/>
    <row r="30860" s="11" customFormat="1"/>
    <row r="30861" s="11" customFormat="1"/>
    <row r="30862" s="11" customFormat="1"/>
    <row r="30863" s="11" customFormat="1"/>
    <row r="30864" s="11" customFormat="1"/>
    <row r="30865" s="11" customFormat="1"/>
    <row r="30866" s="11" customFormat="1"/>
    <row r="30867" s="11" customFormat="1"/>
    <row r="30868" s="11" customFormat="1"/>
    <row r="30869" s="11" customFormat="1"/>
    <row r="30870" s="11" customFormat="1"/>
    <row r="30871" s="11" customFormat="1"/>
    <row r="30872" s="11" customFormat="1"/>
    <row r="30873" s="11" customFormat="1"/>
    <row r="30874" s="11" customFormat="1"/>
    <row r="30875" s="11" customFormat="1"/>
    <row r="30876" s="11" customFormat="1"/>
    <row r="30877" s="11" customFormat="1"/>
    <row r="30878" s="11" customFormat="1"/>
    <row r="30879" s="11" customFormat="1"/>
    <row r="30880" s="11" customFormat="1"/>
    <row r="30881" s="11" customFormat="1"/>
    <row r="30882" s="11" customFormat="1"/>
    <row r="30883" s="11" customFormat="1"/>
    <row r="30884" s="11" customFormat="1"/>
    <row r="30885" s="11" customFormat="1"/>
    <row r="30886" s="11" customFormat="1"/>
    <row r="30887" s="11" customFormat="1"/>
    <row r="30888" s="11" customFormat="1"/>
    <row r="30889" s="11" customFormat="1"/>
    <row r="30890" s="11" customFormat="1"/>
    <row r="30891" s="11" customFormat="1"/>
    <row r="30892" s="11" customFormat="1"/>
    <row r="30893" s="11" customFormat="1"/>
    <row r="30894" s="11" customFormat="1"/>
    <row r="30895" s="11" customFormat="1"/>
    <row r="30896" s="11" customFormat="1"/>
    <row r="30897" s="11" customFormat="1"/>
    <row r="30898" s="11" customFormat="1"/>
    <row r="30899" s="11" customFormat="1"/>
    <row r="30900" s="11" customFormat="1"/>
    <row r="30901" s="11" customFormat="1"/>
    <row r="30902" s="11" customFormat="1"/>
    <row r="30903" s="11" customFormat="1"/>
    <row r="30904" s="11" customFormat="1"/>
    <row r="30905" s="11" customFormat="1"/>
    <row r="30906" s="11" customFormat="1"/>
    <row r="30907" s="11" customFormat="1"/>
    <row r="30908" s="11" customFormat="1"/>
    <row r="30909" s="11" customFormat="1"/>
    <row r="30910" s="11" customFormat="1"/>
    <row r="30911" s="11" customFormat="1"/>
    <row r="30912" s="11" customFormat="1"/>
    <row r="30913" s="11" customFormat="1"/>
    <row r="30914" s="11" customFormat="1"/>
    <row r="30915" s="11" customFormat="1"/>
    <row r="30916" s="11" customFormat="1"/>
    <row r="30917" s="11" customFormat="1"/>
    <row r="30918" s="11" customFormat="1"/>
    <row r="30919" s="11" customFormat="1"/>
    <row r="30920" s="11" customFormat="1"/>
    <row r="30921" s="11" customFormat="1"/>
    <row r="30922" s="11" customFormat="1"/>
    <row r="30923" s="11" customFormat="1"/>
    <row r="30924" s="11" customFormat="1"/>
    <row r="30925" s="11" customFormat="1"/>
    <row r="30926" s="11" customFormat="1"/>
    <row r="30927" s="11" customFormat="1"/>
    <row r="30928" s="11" customFormat="1"/>
    <row r="30929" s="11" customFormat="1"/>
    <row r="30930" s="11" customFormat="1"/>
    <row r="30931" s="11" customFormat="1"/>
    <row r="30932" s="11" customFormat="1"/>
    <row r="30933" s="11" customFormat="1"/>
    <row r="30934" s="11" customFormat="1"/>
    <row r="30935" s="11" customFormat="1"/>
    <row r="30936" s="11" customFormat="1"/>
    <row r="30937" s="11" customFormat="1"/>
    <row r="30938" s="11" customFormat="1"/>
    <row r="30939" s="11" customFormat="1"/>
    <row r="30940" s="11" customFormat="1"/>
    <row r="30941" s="11" customFormat="1"/>
    <row r="30942" s="11" customFormat="1"/>
    <row r="30943" s="11" customFormat="1"/>
    <row r="30944" s="11" customFormat="1"/>
    <row r="30945" s="11" customFormat="1"/>
    <row r="30946" s="11" customFormat="1"/>
    <row r="30947" s="11" customFormat="1"/>
    <row r="30948" s="11" customFormat="1"/>
    <row r="30949" s="11" customFormat="1"/>
    <row r="30950" s="11" customFormat="1"/>
    <row r="30951" s="11" customFormat="1"/>
    <row r="30952" s="11" customFormat="1"/>
    <row r="30953" s="11" customFormat="1"/>
    <row r="30954" s="11" customFormat="1"/>
    <row r="30955" s="11" customFormat="1"/>
    <row r="30956" s="11" customFormat="1"/>
    <row r="30957" s="11" customFormat="1"/>
    <row r="30958" s="11" customFormat="1"/>
    <row r="30959" s="11" customFormat="1"/>
    <row r="30960" s="11" customFormat="1"/>
    <row r="30961" s="11" customFormat="1"/>
    <row r="30962" s="11" customFormat="1"/>
    <row r="30963" s="11" customFormat="1"/>
    <row r="30964" s="11" customFormat="1"/>
    <row r="30965" s="11" customFormat="1"/>
    <row r="30966" s="11" customFormat="1"/>
    <row r="30967" s="11" customFormat="1"/>
    <row r="30968" s="11" customFormat="1"/>
    <row r="30969" s="11" customFormat="1"/>
    <row r="30970" s="11" customFormat="1"/>
    <row r="30971" s="11" customFormat="1"/>
    <row r="30972" s="11" customFormat="1"/>
    <row r="30973" s="11" customFormat="1"/>
    <row r="30974" s="11" customFormat="1"/>
    <row r="30975" s="11" customFormat="1"/>
    <row r="30976" s="11" customFormat="1"/>
    <row r="30977" s="11" customFormat="1"/>
    <row r="30978" s="11" customFormat="1"/>
    <row r="30979" s="11" customFormat="1"/>
    <row r="30980" s="11" customFormat="1"/>
    <row r="30981" s="11" customFormat="1"/>
    <row r="30982" s="11" customFormat="1"/>
    <row r="30983" s="11" customFormat="1"/>
    <row r="30984" s="11" customFormat="1"/>
    <row r="30985" s="11" customFormat="1"/>
    <row r="30986" s="11" customFormat="1"/>
    <row r="30987" s="11" customFormat="1"/>
    <row r="30988" s="11" customFormat="1"/>
    <row r="30989" s="11" customFormat="1"/>
    <row r="30990" s="11" customFormat="1"/>
    <row r="30991" s="11" customFormat="1"/>
    <row r="30992" s="11" customFormat="1"/>
    <row r="30993" s="11" customFormat="1"/>
    <row r="30994" s="11" customFormat="1"/>
    <row r="30995" s="11" customFormat="1"/>
    <row r="30996" s="11" customFormat="1"/>
    <row r="30997" s="11" customFormat="1"/>
    <row r="30998" s="11" customFormat="1"/>
    <row r="30999" s="11" customFormat="1"/>
    <row r="31000" s="11" customFormat="1"/>
    <row r="31001" s="11" customFormat="1"/>
    <row r="31002" s="11" customFormat="1"/>
    <row r="31003" s="11" customFormat="1"/>
    <row r="31004" s="11" customFormat="1"/>
    <row r="31005" s="11" customFormat="1"/>
    <row r="31006" s="11" customFormat="1"/>
    <row r="31007" s="11" customFormat="1"/>
    <row r="31008" s="11" customFormat="1"/>
    <row r="31009" s="11" customFormat="1"/>
    <row r="31010" s="11" customFormat="1"/>
    <row r="31011" s="11" customFormat="1"/>
    <row r="31012" s="11" customFormat="1"/>
    <row r="31013" s="11" customFormat="1"/>
    <row r="31014" s="11" customFormat="1"/>
    <row r="31015" s="11" customFormat="1"/>
    <row r="31016" s="11" customFormat="1"/>
    <row r="31017" s="11" customFormat="1"/>
    <row r="31018" s="11" customFormat="1"/>
    <row r="31019" s="11" customFormat="1"/>
    <row r="31020" s="11" customFormat="1"/>
    <row r="31021" s="11" customFormat="1"/>
    <row r="31022" s="11" customFormat="1"/>
    <row r="31023" s="11" customFormat="1"/>
    <row r="31024" s="11" customFormat="1"/>
    <row r="31025" s="11" customFormat="1"/>
    <row r="31026" s="11" customFormat="1"/>
    <row r="31027" s="11" customFormat="1"/>
    <row r="31028" s="11" customFormat="1"/>
    <row r="31029" s="11" customFormat="1"/>
    <row r="31030" s="11" customFormat="1"/>
    <row r="31031" s="11" customFormat="1"/>
    <row r="31032" s="11" customFormat="1"/>
    <row r="31033" s="11" customFormat="1"/>
    <row r="31034" s="11" customFormat="1"/>
    <row r="31035" s="11" customFormat="1"/>
    <row r="31036" s="11" customFormat="1"/>
    <row r="31037" s="11" customFormat="1"/>
    <row r="31038" s="11" customFormat="1"/>
    <row r="31039" s="11" customFormat="1"/>
    <row r="31040" s="11" customFormat="1"/>
    <row r="31041" s="11" customFormat="1"/>
    <row r="31042" s="11" customFormat="1"/>
    <row r="31043" s="11" customFormat="1"/>
    <row r="31044" s="11" customFormat="1"/>
    <row r="31045" s="11" customFormat="1"/>
    <row r="31046" s="11" customFormat="1"/>
    <row r="31047" s="11" customFormat="1"/>
    <row r="31048" s="11" customFormat="1"/>
    <row r="31049" s="11" customFormat="1"/>
    <row r="31050" s="11" customFormat="1"/>
    <row r="31051" s="11" customFormat="1"/>
    <row r="31052" s="11" customFormat="1"/>
    <row r="31053" s="11" customFormat="1"/>
    <row r="31054" s="11" customFormat="1"/>
    <row r="31055" s="11" customFormat="1"/>
    <row r="31056" s="11" customFormat="1"/>
    <row r="31057" s="11" customFormat="1"/>
    <row r="31058" s="11" customFormat="1"/>
    <row r="31059" s="11" customFormat="1"/>
    <row r="31060" s="11" customFormat="1"/>
    <row r="31061" s="11" customFormat="1"/>
    <row r="31062" s="11" customFormat="1"/>
    <row r="31063" s="11" customFormat="1"/>
    <row r="31064" s="11" customFormat="1"/>
    <row r="31065" s="11" customFormat="1"/>
    <row r="31066" s="11" customFormat="1"/>
    <row r="31067" s="11" customFormat="1"/>
    <row r="31068" s="11" customFormat="1"/>
    <row r="31069" s="11" customFormat="1"/>
    <row r="31070" s="11" customFormat="1"/>
    <row r="31071" s="11" customFormat="1"/>
    <row r="31072" s="11" customFormat="1"/>
    <row r="31073" s="11" customFormat="1"/>
    <row r="31074" s="11" customFormat="1"/>
    <row r="31075" s="11" customFormat="1"/>
    <row r="31076" s="11" customFormat="1"/>
    <row r="31077" s="11" customFormat="1"/>
    <row r="31078" s="11" customFormat="1"/>
    <row r="31079" s="11" customFormat="1"/>
    <row r="31080" s="11" customFormat="1"/>
    <row r="31081" s="11" customFormat="1"/>
    <row r="31082" s="11" customFormat="1"/>
    <row r="31083" s="11" customFormat="1"/>
    <row r="31084" s="11" customFormat="1"/>
    <row r="31085" s="11" customFormat="1"/>
    <row r="31086" s="11" customFormat="1"/>
    <row r="31087" s="11" customFormat="1"/>
    <row r="31088" s="11" customFormat="1"/>
    <row r="31089" s="11" customFormat="1"/>
    <row r="31090" s="11" customFormat="1"/>
    <row r="31091" s="11" customFormat="1"/>
    <row r="31092" s="11" customFormat="1"/>
    <row r="31093" s="11" customFormat="1"/>
    <row r="31094" s="11" customFormat="1"/>
    <row r="31095" s="11" customFormat="1"/>
    <row r="31096" s="11" customFormat="1"/>
    <row r="31097" s="11" customFormat="1"/>
    <row r="31098" s="11" customFormat="1"/>
    <row r="31099" s="11" customFormat="1"/>
    <row r="31100" s="11" customFormat="1"/>
    <row r="31101" s="11" customFormat="1"/>
    <row r="31102" s="11" customFormat="1"/>
    <row r="31103" s="11" customFormat="1"/>
    <row r="31104" s="11" customFormat="1"/>
    <row r="31105" s="11" customFormat="1"/>
    <row r="31106" s="11" customFormat="1"/>
    <row r="31107" s="11" customFormat="1"/>
    <row r="31108" s="11" customFormat="1"/>
    <row r="31109" s="11" customFormat="1"/>
    <row r="31110" s="11" customFormat="1"/>
    <row r="31111" s="11" customFormat="1"/>
    <row r="31112" s="11" customFormat="1"/>
    <row r="31113" s="11" customFormat="1"/>
    <row r="31114" s="11" customFormat="1"/>
    <row r="31115" s="11" customFormat="1"/>
    <row r="31116" s="11" customFormat="1"/>
    <row r="31117" s="11" customFormat="1"/>
    <row r="31118" s="11" customFormat="1"/>
    <row r="31119" s="11" customFormat="1"/>
    <row r="31120" s="11" customFormat="1"/>
    <row r="31121" s="11" customFormat="1"/>
    <row r="31122" s="11" customFormat="1"/>
    <row r="31123" s="11" customFormat="1"/>
    <row r="31124" s="11" customFormat="1"/>
    <row r="31125" s="11" customFormat="1"/>
    <row r="31126" s="11" customFormat="1"/>
    <row r="31127" s="11" customFormat="1"/>
    <row r="31128" s="11" customFormat="1"/>
    <row r="31129" s="11" customFormat="1"/>
    <row r="31130" s="11" customFormat="1"/>
    <row r="31131" s="11" customFormat="1"/>
    <row r="31132" s="11" customFormat="1"/>
    <row r="31133" s="11" customFormat="1"/>
    <row r="31134" s="11" customFormat="1"/>
    <row r="31135" s="11" customFormat="1"/>
    <row r="31136" s="11" customFormat="1"/>
    <row r="31137" s="11" customFormat="1"/>
    <row r="31138" s="11" customFormat="1"/>
    <row r="31139" s="11" customFormat="1"/>
    <row r="31140" s="11" customFormat="1"/>
    <row r="31141" s="11" customFormat="1"/>
    <row r="31142" s="11" customFormat="1"/>
    <row r="31143" s="11" customFormat="1"/>
    <row r="31144" s="11" customFormat="1"/>
    <row r="31145" s="11" customFormat="1"/>
    <row r="31146" s="11" customFormat="1"/>
    <row r="31147" s="11" customFormat="1"/>
    <row r="31148" s="11" customFormat="1"/>
    <row r="31149" s="11" customFormat="1"/>
    <row r="31150" s="11" customFormat="1"/>
    <row r="31151" s="11" customFormat="1"/>
    <row r="31152" s="11" customFormat="1"/>
    <row r="31153" s="11" customFormat="1"/>
    <row r="31154" s="11" customFormat="1"/>
    <row r="31155" s="11" customFormat="1"/>
    <row r="31156" s="11" customFormat="1"/>
    <row r="31157" s="11" customFormat="1"/>
    <row r="31158" s="11" customFormat="1"/>
    <row r="31159" s="11" customFormat="1"/>
    <row r="31160" s="11" customFormat="1"/>
    <row r="31161" s="11" customFormat="1"/>
    <row r="31162" s="11" customFormat="1"/>
    <row r="31163" s="11" customFormat="1"/>
    <row r="31164" s="11" customFormat="1"/>
    <row r="31165" s="11" customFormat="1"/>
    <row r="31166" s="11" customFormat="1"/>
    <row r="31167" s="11" customFormat="1"/>
    <row r="31168" s="11" customFormat="1"/>
    <row r="31169" s="11" customFormat="1"/>
    <row r="31170" s="11" customFormat="1"/>
    <row r="31171" s="11" customFormat="1"/>
    <row r="31172" s="11" customFormat="1"/>
    <row r="31173" s="11" customFormat="1"/>
    <row r="31174" s="11" customFormat="1"/>
    <row r="31175" s="11" customFormat="1"/>
    <row r="31176" s="11" customFormat="1"/>
    <row r="31177" s="11" customFormat="1"/>
    <row r="31178" s="11" customFormat="1"/>
    <row r="31179" s="11" customFormat="1"/>
    <row r="31180" s="11" customFormat="1"/>
    <row r="31181" s="11" customFormat="1"/>
    <row r="31182" s="11" customFormat="1"/>
    <row r="31183" s="11" customFormat="1"/>
    <row r="31184" s="11" customFormat="1"/>
    <row r="31185" s="11" customFormat="1"/>
    <row r="31186" s="11" customFormat="1"/>
    <row r="31187" s="11" customFormat="1"/>
    <row r="31188" s="11" customFormat="1"/>
    <row r="31189" s="11" customFormat="1"/>
    <row r="31190" s="11" customFormat="1"/>
    <row r="31191" s="11" customFormat="1"/>
    <row r="31192" s="11" customFormat="1"/>
    <row r="31193" s="11" customFormat="1"/>
    <row r="31194" s="11" customFormat="1"/>
    <row r="31195" s="11" customFormat="1"/>
    <row r="31196" s="11" customFormat="1"/>
    <row r="31197" s="11" customFormat="1"/>
    <row r="31198" s="11" customFormat="1"/>
    <row r="31199" s="11" customFormat="1"/>
    <row r="31200" s="11" customFormat="1"/>
    <row r="31201" s="11" customFormat="1"/>
    <row r="31202" s="11" customFormat="1"/>
    <row r="31203" s="11" customFormat="1"/>
    <row r="31204" s="11" customFormat="1"/>
    <row r="31205" s="11" customFormat="1"/>
    <row r="31206" s="11" customFormat="1"/>
    <row r="31207" s="11" customFormat="1"/>
    <row r="31208" s="11" customFormat="1"/>
    <row r="31209" s="11" customFormat="1"/>
    <row r="31210" s="11" customFormat="1"/>
    <row r="31211" s="11" customFormat="1"/>
    <row r="31212" s="11" customFormat="1"/>
    <row r="31213" s="11" customFormat="1"/>
    <row r="31214" s="11" customFormat="1"/>
    <row r="31215" s="11" customFormat="1"/>
    <row r="31216" s="11" customFormat="1"/>
    <row r="31217" s="11" customFormat="1"/>
    <row r="31218" s="11" customFormat="1"/>
    <row r="31219" s="11" customFormat="1"/>
    <row r="31220" s="11" customFormat="1"/>
    <row r="31221" s="11" customFormat="1"/>
    <row r="31222" s="11" customFormat="1"/>
    <row r="31223" s="11" customFormat="1"/>
    <row r="31224" s="11" customFormat="1"/>
    <row r="31225" s="11" customFormat="1"/>
    <row r="31226" s="11" customFormat="1"/>
    <row r="31227" s="11" customFormat="1"/>
    <row r="31228" s="11" customFormat="1"/>
    <row r="31229" s="11" customFormat="1"/>
    <row r="31230" s="11" customFormat="1"/>
    <row r="31231" s="11" customFormat="1"/>
    <row r="31232" s="11" customFormat="1"/>
    <row r="31233" s="11" customFormat="1"/>
    <row r="31234" s="11" customFormat="1"/>
    <row r="31235" s="11" customFormat="1"/>
    <row r="31236" s="11" customFormat="1"/>
    <row r="31237" s="11" customFormat="1"/>
    <row r="31238" s="11" customFormat="1"/>
    <row r="31239" s="11" customFormat="1"/>
    <row r="31240" s="11" customFormat="1"/>
    <row r="31241" s="11" customFormat="1"/>
    <row r="31242" s="11" customFormat="1"/>
    <row r="31243" s="11" customFormat="1"/>
    <row r="31244" s="11" customFormat="1"/>
    <row r="31245" s="11" customFormat="1"/>
    <row r="31246" s="11" customFormat="1"/>
    <row r="31247" s="11" customFormat="1"/>
    <row r="31248" s="11" customFormat="1"/>
    <row r="31249" s="11" customFormat="1"/>
    <row r="31250" s="11" customFormat="1"/>
    <row r="31251" s="11" customFormat="1"/>
    <row r="31252" s="11" customFormat="1"/>
    <row r="31253" s="11" customFormat="1"/>
    <row r="31254" s="11" customFormat="1"/>
    <row r="31255" s="11" customFormat="1"/>
    <row r="31256" s="11" customFormat="1"/>
    <row r="31257" s="11" customFormat="1"/>
    <row r="31258" s="11" customFormat="1"/>
    <row r="31259" s="11" customFormat="1"/>
    <row r="31260" s="11" customFormat="1"/>
    <row r="31261" s="11" customFormat="1"/>
    <row r="31262" s="11" customFormat="1"/>
    <row r="31263" s="11" customFormat="1"/>
    <row r="31264" s="11" customFormat="1"/>
    <row r="31265" s="11" customFormat="1"/>
    <row r="31266" s="11" customFormat="1"/>
    <row r="31267" s="11" customFormat="1"/>
    <row r="31268" s="11" customFormat="1"/>
    <row r="31269" s="11" customFormat="1"/>
    <row r="31270" s="11" customFormat="1"/>
    <row r="31271" s="11" customFormat="1"/>
    <row r="31272" s="11" customFormat="1"/>
    <row r="31273" s="11" customFormat="1"/>
    <row r="31274" s="11" customFormat="1"/>
    <row r="31275" s="11" customFormat="1"/>
    <row r="31276" s="11" customFormat="1"/>
    <row r="31277" s="11" customFormat="1"/>
    <row r="31278" s="11" customFormat="1"/>
    <row r="31279" s="11" customFormat="1"/>
    <row r="31280" s="11" customFormat="1"/>
    <row r="31281" s="11" customFormat="1"/>
    <row r="31282" s="11" customFormat="1"/>
    <row r="31283" s="11" customFormat="1"/>
    <row r="31284" s="11" customFormat="1"/>
    <row r="31285" s="11" customFormat="1"/>
    <row r="31286" s="11" customFormat="1"/>
    <row r="31287" s="11" customFormat="1"/>
    <row r="31288" s="11" customFormat="1"/>
    <row r="31289" s="11" customFormat="1"/>
    <row r="31290" s="11" customFormat="1"/>
    <row r="31291" s="11" customFormat="1"/>
    <row r="31292" s="11" customFormat="1"/>
    <row r="31293" s="11" customFormat="1"/>
    <row r="31294" s="11" customFormat="1"/>
    <row r="31295" s="11" customFormat="1"/>
    <row r="31296" s="11" customFormat="1"/>
    <row r="31297" s="11" customFormat="1"/>
    <row r="31298" s="11" customFormat="1"/>
    <row r="31299" s="11" customFormat="1"/>
    <row r="31300" s="11" customFormat="1"/>
    <row r="31301" s="11" customFormat="1"/>
    <row r="31302" s="11" customFormat="1"/>
    <row r="31303" s="11" customFormat="1"/>
    <row r="31304" s="11" customFormat="1"/>
    <row r="31305" s="11" customFormat="1"/>
    <row r="31306" s="11" customFormat="1"/>
    <row r="31307" s="11" customFormat="1"/>
    <row r="31308" s="11" customFormat="1"/>
    <row r="31309" s="11" customFormat="1"/>
    <row r="31310" s="11" customFormat="1"/>
    <row r="31311" s="11" customFormat="1"/>
    <row r="31312" s="11" customFormat="1"/>
    <row r="31313" s="11" customFormat="1"/>
    <row r="31314" s="11" customFormat="1"/>
    <row r="31315" s="11" customFormat="1"/>
    <row r="31316" s="11" customFormat="1"/>
    <row r="31317" s="11" customFormat="1"/>
    <row r="31318" s="11" customFormat="1"/>
    <row r="31319" s="11" customFormat="1"/>
    <row r="31320" s="11" customFormat="1"/>
    <row r="31321" s="11" customFormat="1"/>
    <row r="31322" s="11" customFormat="1"/>
    <row r="31323" s="11" customFormat="1"/>
    <row r="31324" s="11" customFormat="1"/>
    <row r="31325" s="11" customFormat="1"/>
    <row r="31326" s="11" customFormat="1"/>
    <row r="31327" s="11" customFormat="1"/>
    <row r="31328" s="11" customFormat="1"/>
    <row r="31329" s="11" customFormat="1"/>
    <row r="31330" s="11" customFormat="1"/>
    <row r="31331" s="11" customFormat="1"/>
    <row r="31332" s="11" customFormat="1"/>
    <row r="31333" s="11" customFormat="1"/>
    <row r="31334" s="11" customFormat="1"/>
    <row r="31335" s="11" customFormat="1"/>
    <row r="31336" s="11" customFormat="1"/>
    <row r="31337" s="11" customFormat="1"/>
    <row r="31338" s="11" customFormat="1"/>
    <row r="31339" s="11" customFormat="1"/>
    <row r="31340" s="11" customFormat="1"/>
    <row r="31341" s="11" customFormat="1"/>
    <row r="31342" s="11" customFormat="1"/>
    <row r="31343" s="11" customFormat="1"/>
    <row r="31344" s="11" customFormat="1"/>
    <row r="31345" s="11" customFormat="1"/>
    <row r="31346" s="11" customFormat="1"/>
    <row r="31347" s="11" customFormat="1"/>
    <row r="31348" s="11" customFormat="1"/>
    <row r="31349" s="11" customFormat="1"/>
    <row r="31350" s="11" customFormat="1"/>
    <row r="31351" s="11" customFormat="1"/>
    <row r="31352" s="11" customFormat="1"/>
    <row r="31353" s="11" customFormat="1"/>
    <row r="31354" s="11" customFormat="1"/>
    <row r="31355" s="11" customFormat="1"/>
    <row r="31356" s="11" customFormat="1"/>
    <row r="31357" s="11" customFormat="1"/>
    <row r="31358" s="11" customFormat="1"/>
    <row r="31359" s="11" customFormat="1"/>
    <row r="31360" s="11" customFormat="1"/>
    <row r="31361" s="11" customFormat="1"/>
    <row r="31362" s="11" customFormat="1"/>
    <row r="31363" s="11" customFormat="1"/>
    <row r="31364" s="11" customFormat="1"/>
    <row r="31365" s="11" customFormat="1"/>
    <row r="31366" s="11" customFormat="1"/>
    <row r="31367" s="11" customFormat="1"/>
    <row r="31368" s="11" customFormat="1"/>
    <row r="31369" s="11" customFormat="1"/>
    <row r="31370" s="11" customFormat="1"/>
    <row r="31371" s="11" customFormat="1"/>
    <row r="31372" s="11" customFormat="1"/>
    <row r="31373" s="11" customFormat="1"/>
    <row r="31374" s="11" customFormat="1"/>
    <row r="31375" s="11" customFormat="1"/>
    <row r="31376" s="11" customFormat="1"/>
    <row r="31377" s="11" customFormat="1"/>
    <row r="31378" s="11" customFormat="1"/>
    <row r="31379" s="11" customFormat="1"/>
    <row r="31380" s="11" customFormat="1"/>
    <row r="31381" s="11" customFormat="1"/>
    <row r="31382" s="11" customFormat="1"/>
    <row r="31383" s="11" customFormat="1"/>
    <row r="31384" s="11" customFormat="1"/>
    <row r="31385" s="11" customFormat="1"/>
    <row r="31386" s="11" customFormat="1"/>
    <row r="31387" s="11" customFormat="1"/>
    <row r="31388" s="11" customFormat="1"/>
    <row r="31389" s="11" customFormat="1"/>
    <row r="31390" s="11" customFormat="1"/>
    <row r="31391" s="11" customFormat="1"/>
    <row r="31392" s="11" customFormat="1"/>
    <row r="31393" s="11" customFormat="1"/>
    <row r="31394" s="11" customFormat="1"/>
    <row r="31395" s="11" customFormat="1"/>
    <row r="31396" s="11" customFormat="1"/>
    <row r="31397" s="11" customFormat="1"/>
    <row r="31398" s="11" customFormat="1"/>
    <row r="31399" s="11" customFormat="1"/>
    <row r="31400" s="11" customFormat="1"/>
    <row r="31401" s="11" customFormat="1"/>
    <row r="31402" s="11" customFormat="1"/>
    <row r="31403" s="11" customFormat="1"/>
    <row r="31404" s="11" customFormat="1"/>
    <row r="31405" s="11" customFormat="1"/>
    <row r="31406" s="11" customFormat="1"/>
    <row r="31407" s="11" customFormat="1"/>
    <row r="31408" s="11" customFormat="1"/>
    <row r="31409" s="11" customFormat="1"/>
    <row r="31410" s="11" customFormat="1"/>
    <row r="31411" s="11" customFormat="1"/>
    <row r="31412" s="11" customFormat="1"/>
    <row r="31413" s="11" customFormat="1"/>
    <row r="31414" s="11" customFormat="1"/>
    <row r="31415" s="11" customFormat="1"/>
    <row r="31416" s="11" customFormat="1"/>
    <row r="31417" s="11" customFormat="1"/>
    <row r="31418" s="11" customFormat="1"/>
    <row r="31419" s="11" customFormat="1"/>
    <row r="31420" s="11" customFormat="1"/>
    <row r="31421" s="11" customFormat="1"/>
    <row r="31422" s="11" customFormat="1"/>
    <row r="31423" s="11" customFormat="1"/>
    <row r="31424" s="11" customFormat="1"/>
    <row r="31425" s="11" customFormat="1"/>
    <row r="31426" s="11" customFormat="1"/>
    <row r="31427" s="11" customFormat="1"/>
    <row r="31428" s="11" customFormat="1"/>
    <row r="31429" s="11" customFormat="1"/>
    <row r="31430" s="11" customFormat="1"/>
    <row r="31431" s="11" customFormat="1"/>
    <row r="31432" s="11" customFormat="1"/>
    <row r="31433" s="11" customFormat="1"/>
    <row r="31434" s="11" customFormat="1"/>
    <row r="31435" s="11" customFormat="1"/>
    <row r="31436" s="11" customFormat="1"/>
    <row r="31437" s="11" customFormat="1"/>
    <row r="31438" s="11" customFormat="1"/>
    <row r="31439" s="11" customFormat="1"/>
    <row r="31440" s="11" customFormat="1"/>
    <row r="31441" s="11" customFormat="1"/>
    <row r="31442" s="11" customFormat="1"/>
    <row r="31443" s="11" customFormat="1"/>
    <row r="31444" s="11" customFormat="1"/>
    <row r="31445" s="11" customFormat="1"/>
    <row r="31446" s="11" customFormat="1"/>
    <row r="31447" s="11" customFormat="1"/>
    <row r="31448" s="11" customFormat="1"/>
    <row r="31449" s="11" customFormat="1"/>
    <row r="31450" s="11" customFormat="1"/>
    <row r="31451" s="11" customFormat="1"/>
    <row r="31452" s="11" customFormat="1"/>
    <row r="31453" s="11" customFormat="1"/>
    <row r="31454" s="11" customFormat="1"/>
    <row r="31455" s="11" customFormat="1"/>
    <row r="31456" s="11" customFormat="1"/>
    <row r="31457" s="11" customFormat="1"/>
    <row r="31458" s="11" customFormat="1"/>
    <row r="31459" s="11" customFormat="1"/>
    <row r="31460" s="11" customFormat="1"/>
    <row r="31461" s="11" customFormat="1"/>
    <row r="31462" s="11" customFormat="1"/>
    <row r="31463" s="11" customFormat="1"/>
    <row r="31464" s="11" customFormat="1"/>
    <row r="31465" s="11" customFormat="1"/>
    <row r="31466" s="11" customFormat="1"/>
    <row r="31467" s="11" customFormat="1"/>
    <row r="31468" s="11" customFormat="1"/>
    <row r="31469" s="11" customFormat="1"/>
    <row r="31470" s="11" customFormat="1"/>
    <row r="31471" s="11" customFormat="1"/>
    <row r="31472" s="11" customFormat="1"/>
    <row r="31473" s="11" customFormat="1"/>
    <row r="31474" s="11" customFormat="1"/>
    <row r="31475" s="11" customFormat="1"/>
    <row r="31476" s="11" customFormat="1"/>
    <row r="31477" s="11" customFormat="1"/>
    <row r="31478" s="11" customFormat="1"/>
    <row r="31479" s="11" customFormat="1"/>
    <row r="31480" s="11" customFormat="1"/>
    <row r="31481" s="11" customFormat="1"/>
    <row r="31482" s="11" customFormat="1"/>
    <row r="31483" s="11" customFormat="1"/>
    <row r="31484" s="11" customFormat="1"/>
    <row r="31485" s="11" customFormat="1"/>
    <row r="31486" s="11" customFormat="1"/>
    <row r="31487" s="11" customFormat="1"/>
    <row r="31488" s="11" customFormat="1"/>
    <row r="31489" s="11" customFormat="1"/>
    <row r="31490" s="11" customFormat="1"/>
    <row r="31491" s="11" customFormat="1"/>
    <row r="31492" s="11" customFormat="1"/>
    <row r="31493" s="11" customFormat="1"/>
    <row r="31494" s="11" customFormat="1"/>
    <row r="31495" s="11" customFormat="1"/>
    <row r="31496" s="11" customFormat="1"/>
    <row r="31497" s="11" customFormat="1"/>
    <row r="31498" s="11" customFormat="1"/>
    <row r="31499" s="11" customFormat="1"/>
    <row r="31500" s="11" customFormat="1"/>
    <row r="31501" s="11" customFormat="1"/>
    <row r="31502" s="11" customFormat="1"/>
    <row r="31503" s="11" customFormat="1"/>
    <row r="31504" s="11" customFormat="1"/>
    <row r="31505" s="11" customFormat="1"/>
    <row r="31506" s="11" customFormat="1"/>
    <row r="31507" s="11" customFormat="1"/>
    <row r="31508" s="11" customFormat="1"/>
    <row r="31509" s="11" customFormat="1"/>
    <row r="31510" s="11" customFormat="1"/>
    <row r="31511" s="11" customFormat="1"/>
    <row r="31512" s="11" customFormat="1"/>
    <row r="31513" s="11" customFormat="1"/>
    <row r="31514" s="11" customFormat="1"/>
    <row r="31515" s="11" customFormat="1"/>
    <row r="31516" s="11" customFormat="1"/>
    <row r="31517" s="11" customFormat="1"/>
    <row r="31518" s="11" customFormat="1"/>
    <row r="31519" s="11" customFormat="1"/>
    <row r="31520" s="11" customFormat="1"/>
    <row r="31521" s="11" customFormat="1"/>
    <row r="31522" s="11" customFormat="1"/>
    <row r="31523" s="11" customFormat="1"/>
    <row r="31524" s="11" customFormat="1"/>
    <row r="31525" s="11" customFormat="1"/>
    <row r="31526" s="11" customFormat="1"/>
    <row r="31527" s="11" customFormat="1"/>
    <row r="31528" s="11" customFormat="1"/>
    <row r="31529" s="11" customFormat="1"/>
    <row r="31530" s="11" customFormat="1"/>
    <row r="31531" s="11" customFormat="1"/>
    <row r="31532" s="11" customFormat="1"/>
    <row r="31533" s="11" customFormat="1"/>
    <row r="31534" s="11" customFormat="1"/>
    <row r="31535" s="11" customFormat="1"/>
    <row r="31536" s="11" customFormat="1"/>
    <row r="31537" s="11" customFormat="1"/>
    <row r="31538" s="11" customFormat="1"/>
    <row r="31539" s="11" customFormat="1"/>
    <row r="31540" s="11" customFormat="1"/>
    <row r="31541" s="11" customFormat="1"/>
    <row r="31542" s="11" customFormat="1"/>
    <row r="31543" s="11" customFormat="1"/>
    <row r="31544" s="11" customFormat="1"/>
    <row r="31545" s="11" customFormat="1"/>
    <row r="31546" s="11" customFormat="1"/>
    <row r="31547" s="11" customFormat="1"/>
    <row r="31548" s="11" customFormat="1"/>
    <row r="31549" s="11" customFormat="1"/>
    <row r="31550" s="11" customFormat="1"/>
    <row r="31551" s="11" customFormat="1"/>
    <row r="31552" s="11" customFormat="1"/>
    <row r="31553" s="11" customFormat="1"/>
    <row r="31554" s="11" customFormat="1"/>
    <row r="31555" s="11" customFormat="1"/>
    <row r="31556" s="11" customFormat="1"/>
    <row r="31557" s="11" customFormat="1"/>
    <row r="31558" s="11" customFormat="1"/>
    <row r="31559" s="11" customFormat="1"/>
    <row r="31560" s="11" customFormat="1"/>
    <row r="31561" s="11" customFormat="1"/>
    <row r="31562" s="11" customFormat="1"/>
    <row r="31563" s="11" customFormat="1"/>
    <row r="31564" s="11" customFormat="1"/>
    <row r="31565" s="11" customFormat="1"/>
    <row r="31566" s="11" customFormat="1"/>
    <row r="31567" s="11" customFormat="1"/>
    <row r="31568" s="11" customFormat="1"/>
    <row r="31569" s="11" customFormat="1"/>
    <row r="31570" s="11" customFormat="1"/>
    <row r="31571" s="11" customFormat="1"/>
    <row r="31572" s="11" customFormat="1"/>
    <row r="31573" s="11" customFormat="1"/>
    <row r="31574" s="11" customFormat="1"/>
    <row r="31575" s="11" customFormat="1"/>
    <row r="31576" s="11" customFormat="1"/>
    <row r="31577" s="11" customFormat="1"/>
    <row r="31578" s="11" customFormat="1"/>
    <row r="31579" s="11" customFormat="1"/>
    <row r="31580" s="11" customFormat="1"/>
    <row r="31581" s="11" customFormat="1"/>
    <row r="31582" s="11" customFormat="1"/>
    <row r="31583" s="11" customFormat="1"/>
    <row r="31584" s="11" customFormat="1"/>
    <row r="31585" s="11" customFormat="1"/>
    <row r="31586" s="11" customFormat="1"/>
    <row r="31587" s="11" customFormat="1"/>
    <row r="31588" s="11" customFormat="1"/>
    <row r="31589" s="11" customFormat="1"/>
    <row r="31590" s="11" customFormat="1"/>
    <row r="31591" s="11" customFormat="1"/>
    <row r="31592" s="11" customFormat="1"/>
    <row r="31593" s="11" customFormat="1"/>
    <row r="31594" s="11" customFormat="1"/>
    <row r="31595" s="11" customFormat="1"/>
    <row r="31596" s="11" customFormat="1"/>
    <row r="31597" s="11" customFormat="1"/>
    <row r="31598" s="11" customFormat="1"/>
    <row r="31599" s="11" customFormat="1"/>
    <row r="31600" s="11" customFormat="1"/>
    <row r="31601" s="11" customFormat="1"/>
    <row r="31602" s="11" customFormat="1"/>
    <row r="31603" s="11" customFormat="1"/>
    <row r="31604" s="11" customFormat="1"/>
    <row r="31605" s="11" customFormat="1"/>
    <row r="31606" s="11" customFormat="1"/>
    <row r="31607" s="11" customFormat="1"/>
    <row r="31608" s="11" customFormat="1"/>
    <row r="31609" s="11" customFormat="1"/>
    <row r="31610" s="11" customFormat="1"/>
    <row r="31611" s="11" customFormat="1"/>
    <row r="31612" s="11" customFormat="1"/>
    <row r="31613" s="11" customFormat="1"/>
    <row r="31614" s="11" customFormat="1"/>
    <row r="31615" s="11" customFormat="1"/>
    <row r="31616" s="11" customFormat="1"/>
    <row r="31617" s="11" customFormat="1"/>
    <row r="31618" s="11" customFormat="1"/>
    <row r="31619" s="11" customFormat="1"/>
    <row r="31620" s="11" customFormat="1"/>
    <row r="31621" s="11" customFormat="1"/>
    <row r="31622" s="11" customFormat="1"/>
    <row r="31623" s="11" customFormat="1"/>
    <row r="31624" s="11" customFormat="1"/>
    <row r="31625" s="11" customFormat="1"/>
    <row r="31626" s="11" customFormat="1"/>
    <row r="31627" s="11" customFormat="1"/>
    <row r="31628" s="11" customFormat="1"/>
    <row r="31629" s="11" customFormat="1"/>
    <row r="31630" s="11" customFormat="1"/>
    <row r="31631" s="11" customFormat="1"/>
    <row r="31632" s="11" customFormat="1"/>
    <row r="31633" s="11" customFormat="1"/>
    <row r="31634" s="11" customFormat="1"/>
    <row r="31635" s="11" customFormat="1"/>
    <row r="31636" s="11" customFormat="1"/>
    <row r="31637" s="11" customFormat="1"/>
    <row r="31638" s="11" customFormat="1"/>
    <row r="31639" s="11" customFormat="1"/>
    <row r="31640" s="11" customFormat="1"/>
    <row r="31641" s="11" customFormat="1"/>
    <row r="31642" s="11" customFormat="1"/>
    <row r="31643" s="11" customFormat="1"/>
    <row r="31644" s="11" customFormat="1"/>
    <row r="31645" s="11" customFormat="1"/>
    <row r="31646" s="11" customFormat="1"/>
    <row r="31647" s="11" customFormat="1"/>
    <row r="31648" s="11" customFormat="1"/>
    <row r="31649" s="11" customFormat="1"/>
    <row r="31650" s="11" customFormat="1"/>
    <row r="31651" s="11" customFormat="1"/>
    <row r="31652" s="11" customFormat="1"/>
    <row r="31653" s="11" customFormat="1"/>
    <row r="31654" s="11" customFormat="1"/>
    <row r="31655" s="11" customFormat="1"/>
    <row r="31656" s="11" customFormat="1"/>
    <row r="31657" s="11" customFormat="1"/>
    <row r="31658" s="11" customFormat="1"/>
    <row r="31659" s="11" customFormat="1"/>
    <row r="31660" s="11" customFormat="1"/>
    <row r="31661" s="11" customFormat="1"/>
    <row r="31662" s="11" customFormat="1"/>
    <row r="31663" s="11" customFormat="1"/>
    <row r="31664" s="11" customFormat="1"/>
    <row r="31665" s="11" customFormat="1"/>
    <row r="31666" s="11" customFormat="1"/>
    <row r="31667" s="11" customFormat="1"/>
    <row r="31668" s="11" customFormat="1"/>
    <row r="31669" s="11" customFormat="1"/>
    <row r="31670" s="11" customFormat="1"/>
    <row r="31671" s="11" customFormat="1"/>
    <row r="31672" s="11" customFormat="1"/>
    <row r="31673" s="11" customFormat="1"/>
    <row r="31674" s="11" customFormat="1"/>
    <row r="31675" s="11" customFormat="1"/>
    <row r="31676" s="11" customFormat="1"/>
    <row r="31677" s="11" customFormat="1"/>
    <row r="31678" s="11" customFormat="1"/>
    <row r="31679" s="11" customFormat="1"/>
    <row r="31680" s="11" customFormat="1"/>
    <row r="31681" s="11" customFormat="1"/>
    <row r="31682" s="11" customFormat="1"/>
    <row r="31683" s="11" customFormat="1"/>
    <row r="31684" s="11" customFormat="1"/>
    <row r="31685" s="11" customFormat="1"/>
    <row r="31686" s="11" customFormat="1"/>
    <row r="31687" s="11" customFormat="1"/>
    <row r="31688" s="11" customFormat="1"/>
    <row r="31689" s="11" customFormat="1"/>
    <row r="31690" s="11" customFormat="1"/>
    <row r="31691" s="11" customFormat="1"/>
    <row r="31692" s="11" customFormat="1"/>
    <row r="31693" s="11" customFormat="1"/>
    <row r="31694" s="11" customFormat="1"/>
    <row r="31695" s="11" customFormat="1"/>
    <row r="31696" s="11" customFormat="1"/>
    <row r="31697" s="11" customFormat="1"/>
    <row r="31698" s="11" customFormat="1"/>
    <row r="31699" s="11" customFormat="1"/>
    <row r="31700" s="11" customFormat="1"/>
    <row r="31701" s="11" customFormat="1"/>
    <row r="31702" s="11" customFormat="1"/>
    <row r="31703" s="11" customFormat="1"/>
    <row r="31704" s="11" customFormat="1"/>
    <row r="31705" s="11" customFormat="1"/>
    <row r="31706" s="11" customFormat="1"/>
    <row r="31707" s="11" customFormat="1"/>
    <row r="31708" s="11" customFormat="1"/>
    <row r="31709" s="11" customFormat="1"/>
    <row r="31710" s="11" customFormat="1"/>
    <row r="31711" s="11" customFormat="1"/>
    <row r="31712" s="11" customFormat="1"/>
    <row r="31713" s="11" customFormat="1"/>
    <row r="31714" s="11" customFormat="1"/>
    <row r="31715" s="11" customFormat="1"/>
    <row r="31716" s="11" customFormat="1"/>
    <row r="31717" s="11" customFormat="1"/>
    <row r="31718" s="11" customFormat="1"/>
    <row r="31719" s="11" customFormat="1"/>
    <row r="31720" s="11" customFormat="1"/>
    <row r="31721" s="11" customFormat="1"/>
    <row r="31722" s="11" customFormat="1"/>
    <row r="31723" s="11" customFormat="1"/>
    <row r="31724" s="11" customFormat="1"/>
    <row r="31725" s="11" customFormat="1"/>
    <row r="31726" s="11" customFormat="1"/>
    <row r="31727" s="11" customFormat="1"/>
    <row r="31728" s="11" customFormat="1"/>
    <row r="31729" s="11" customFormat="1"/>
    <row r="31730" s="11" customFormat="1"/>
    <row r="31731" s="11" customFormat="1"/>
    <row r="31732" s="11" customFormat="1"/>
    <row r="31733" s="11" customFormat="1"/>
    <row r="31734" s="11" customFormat="1"/>
    <row r="31735" s="11" customFormat="1"/>
    <row r="31736" s="11" customFormat="1"/>
    <row r="31737" s="11" customFormat="1"/>
    <row r="31738" s="11" customFormat="1"/>
    <row r="31739" s="11" customFormat="1"/>
    <row r="31740" s="11" customFormat="1"/>
    <row r="31741" s="11" customFormat="1"/>
    <row r="31742" s="11" customFormat="1"/>
    <row r="31743" s="11" customFormat="1"/>
    <row r="31744" s="11" customFormat="1"/>
    <row r="31745" s="11" customFormat="1"/>
    <row r="31746" s="11" customFormat="1"/>
    <row r="31747" s="11" customFormat="1"/>
    <row r="31748" s="11" customFormat="1"/>
    <row r="31749" s="11" customFormat="1"/>
    <row r="31750" s="11" customFormat="1"/>
    <row r="31751" s="11" customFormat="1"/>
    <row r="31752" s="11" customFormat="1"/>
    <row r="31753" s="11" customFormat="1"/>
    <row r="31754" s="11" customFormat="1"/>
    <row r="31755" s="11" customFormat="1"/>
    <row r="31756" s="11" customFormat="1"/>
    <row r="31757" s="11" customFormat="1"/>
    <row r="31758" s="11" customFormat="1"/>
    <row r="31759" s="11" customFormat="1"/>
    <row r="31760" s="11" customFormat="1"/>
    <row r="31761" s="11" customFormat="1"/>
    <row r="31762" s="11" customFormat="1"/>
    <row r="31763" s="11" customFormat="1"/>
    <row r="31764" s="11" customFormat="1"/>
    <row r="31765" s="11" customFormat="1"/>
    <row r="31766" s="11" customFormat="1"/>
    <row r="31767" s="11" customFormat="1"/>
    <row r="31768" s="11" customFormat="1"/>
    <row r="31769" s="11" customFormat="1"/>
    <row r="31770" s="11" customFormat="1"/>
    <row r="31771" s="11" customFormat="1"/>
    <row r="31772" s="11" customFormat="1"/>
    <row r="31773" s="11" customFormat="1"/>
    <row r="31774" s="11" customFormat="1"/>
    <row r="31775" s="11" customFormat="1"/>
    <row r="31776" s="11" customFormat="1"/>
    <row r="31777" s="11" customFormat="1"/>
    <row r="31778" s="11" customFormat="1"/>
    <row r="31779" s="11" customFormat="1"/>
    <row r="31780" s="11" customFormat="1"/>
    <row r="31781" s="11" customFormat="1"/>
    <row r="31782" s="11" customFormat="1"/>
    <row r="31783" s="11" customFormat="1"/>
    <row r="31784" s="11" customFormat="1"/>
    <row r="31785" s="11" customFormat="1"/>
    <row r="31786" s="11" customFormat="1"/>
    <row r="31787" s="11" customFormat="1"/>
    <row r="31788" s="11" customFormat="1"/>
    <row r="31789" s="11" customFormat="1"/>
    <row r="31790" s="11" customFormat="1"/>
    <row r="31791" s="11" customFormat="1"/>
    <row r="31792" s="11" customFormat="1"/>
    <row r="31793" s="11" customFormat="1"/>
    <row r="31794" s="11" customFormat="1"/>
    <row r="31795" s="11" customFormat="1"/>
    <row r="31796" s="11" customFormat="1"/>
    <row r="31797" s="11" customFormat="1"/>
    <row r="31798" s="11" customFormat="1"/>
    <row r="31799" s="11" customFormat="1"/>
    <row r="31800" s="11" customFormat="1"/>
    <row r="31801" s="11" customFormat="1"/>
    <row r="31802" s="11" customFormat="1"/>
    <row r="31803" s="11" customFormat="1"/>
    <row r="31804" s="11" customFormat="1"/>
    <row r="31805" s="11" customFormat="1"/>
    <row r="31806" s="11" customFormat="1"/>
    <row r="31807" s="11" customFormat="1"/>
    <row r="31808" s="11" customFormat="1"/>
    <row r="31809" s="11" customFormat="1"/>
    <row r="31810" s="11" customFormat="1"/>
    <row r="31811" s="11" customFormat="1"/>
    <row r="31812" s="11" customFormat="1"/>
    <row r="31813" s="11" customFormat="1"/>
    <row r="31814" s="11" customFormat="1"/>
    <row r="31815" s="11" customFormat="1"/>
    <row r="31816" s="11" customFormat="1"/>
    <row r="31817" s="11" customFormat="1"/>
    <row r="31818" s="11" customFormat="1"/>
    <row r="31819" s="11" customFormat="1"/>
    <row r="31820" s="11" customFormat="1"/>
    <row r="31821" s="11" customFormat="1"/>
    <row r="31822" s="11" customFormat="1"/>
    <row r="31823" s="11" customFormat="1"/>
    <row r="31824" s="11" customFormat="1"/>
    <row r="31825" s="11" customFormat="1"/>
    <row r="31826" s="11" customFormat="1"/>
    <row r="31827" s="11" customFormat="1"/>
    <row r="31828" s="11" customFormat="1"/>
    <row r="31829" s="11" customFormat="1"/>
    <row r="31830" s="11" customFormat="1"/>
    <row r="31831" s="11" customFormat="1"/>
    <row r="31832" s="11" customFormat="1"/>
    <row r="31833" s="11" customFormat="1"/>
    <row r="31834" s="11" customFormat="1"/>
    <row r="31835" s="11" customFormat="1"/>
    <row r="31836" s="11" customFormat="1"/>
    <row r="31837" s="11" customFormat="1"/>
    <row r="31838" s="11" customFormat="1"/>
    <row r="31839" s="11" customFormat="1"/>
    <row r="31840" s="11" customFormat="1"/>
    <row r="31841" s="11" customFormat="1"/>
    <row r="31842" s="11" customFormat="1"/>
    <row r="31843" s="11" customFormat="1"/>
    <row r="31844" s="11" customFormat="1"/>
    <row r="31845" s="11" customFormat="1"/>
    <row r="31846" s="11" customFormat="1"/>
    <row r="31847" s="11" customFormat="1"/>
    <row r="31848" s="11" customFormat="1"/>
    <row r="31849" s="11" customFormat="1"/>
    <row r="31850" s="11" customFormat="1"/>
    <row r="31851" s="11" customFormat="1"/>
    <row r="31852" s="11" customFormat="1"/>
    <row r="31853" s="11" customFormat="1"/>
    <row r="31854" s="11" customFormat="1"/>
    <row r="31855" s="11" customFormat="1"/>
    <row r="31856" s="11" customFormat="1"/>
    <row r="31857" s="11" customFormat="1"/>
    <row r="31858" s="11" customFormat="1"/>
    <row r="31859" s="11" customFormat="1"/>
    <row r="31860" s="11" customFormat="1"/>
    <row r="31861" s="11" customFormat="1"/>
    <row r="31862" s="11" customFormat="1"/>
    <row r="31863" s="11" customFormat="1"/>
    <row r="31864" s="11" customFormat="1"/>
    <row r="31865" s="11" customFormat="1"/>
    <row r="31866" s="11" customFormat="1"/>
    <row r="31867" s="11" customFormat="1"/>
    <row r="31868" s="11" customFormat="1"/>
    <row r="31869" s="11" customFormat="1"/>
    <row r="31870" s="11" customFormat="1"/>
    <row r="31871" s="11" customFormat="1"/>
    <row r="31872" s="11" customFormat="1"/>
    <row r="31873" s="11" customFormat="1"/>
    <row r="31874" s="11" customFormat="1"/>
    <row r="31875" s="11" customFormat="1"/>
    <row r="31876" s="11" customFormat="1"/>
    <row r="31877" s="11" customFormat="1"/>
    <row r="31878" s="11" customFormat="1"/>
    <row r="31879" s="11" customFormat="1"/>
    <row r="31880" s="11" customFormat="1"/>
    <row r="31881" s="11" customFormat="1"/>
    <row r="31882" s="11" customFormat="1"/>
    <row r="31883" s="11" customFormat="1"/>
    <row r="31884" s="11" customFormat="1"/>
    <row r="31885" s="11" customFormat="1"/>
    <row r="31886" s="11" customFormat="1"/>
    <row r="31887" s="11" customFormat="1"/>
    <row r="31888" s="11" customFormat="1"/>
    <row r="31889" s="11" customFormat="1"/>
    <row r="31890" s="11" customFormat="1"/>
    <row r="31891" s="11" customFormat="1"/>
    <row r="31892" s="11" customFormat="1"/>
    <row r="31893" s="11" customFormat="1"/>
    <row r="31894" s="11" customFormat="1"/>
    <row r="31895" s="11" customFormat="1"/>
    <row r="31896" s="11" customFormat="1"/>
    <row r="31897" s="11" customFormat="1"/>
    <row r="31898" s="11" customFormat="1"/>
    <row r="31899" s="11" customFormat="1"/>
    <row r="31900" s="11" customFormat="1"/>
    <row r="31901" s="11" customFormat="1"/>
    <row r="31902" s="11" customFormat="1"/>
    <row r="31903" s="11" customFormat="1"/>
    <row r="31904" s="11" customFormat="1"/>
    <row r="31905" s="11" customFormat="1"/>
    <row r="31906" s="11" customFormat="1"/>
    <row r="31907" s="11" customFormat="1"/>
    <row r="31908" s="11" customFormat="1"/>
    <row r="31909" s="11" customFormat="1"/>
    <row r="31910" s="11" customFormat="1"/>
    <row r="31911" s="11" customFormat="1"/>
    <row r="31912" s="11" customFormat="1"/>
    <row r="31913" s="11" customFormat="1"/>
    <row r="31914" s="11" customFormat="1"/>
    <row r="31915" s="11" customFormat="1"/>
    <row r="31916" s="11" customFormat="1"/>
    <row r="31917" s="11" customFormat="1"/>
    <row r="31918" s="11" customFormat="1"/>
    <row r="31919" s="11" customFormat="1"/>
    <row r="31920" s="11" customFormat="1"/>
    <row r="31921" s="11" customFormat="1"/>
    <row r="31922" s="11" customFormat="1"/>
    <row r="31923" s="11" customFormat="1"/>
    <row r="31924" s="11" customFormat="1"/>
    <row r="31925" s="11" customFormat="1"/>
    <row r="31926" s="11" customFormat="1"/>
    <row r="31927" s="11" customFormat="1"/>
    <row r="31928" s="11" customFormat="1"/>
    <row r="31929" s="11" customFormat="1"/>
    <row r="31930" s="11" customFormat="1"/>
    <row r="31931" s="11" customFormat="1"/>
    <row r="31932" s="11" customFormat="1"/>
    <row r="31933" s="11" customFormat="1"/>
    <row r="31934" s="11" customFormat="1"/>
    <row r="31935" s="11" customFormat="1"/>
    <row r="31936" s="11" customFormat="1"/>
    <row r="31937" s="11" customFormat="1"/>
    <row r="31938" s="11" customFormat="1"/>
    <row r="31939" s="11" customFormat="1"/>
    <row r="31940" s="11" customFormat="1"/>
    <row r="31941" s="11" customFormat="1"/>
    <row r="31942" s="11" customFormat="1"/>
    <row r="31943" s="11" customFormat="1"/>
    <row r="31944" s="11" customFormat="1"/>
    <row r="31945" s="11" customFormat="1"/>
    <row r="31946" s="11" customFormat="1"/>
    <row r="31947" s="11" customFormat="1"/>
    <row r="31948" s="11" customFormat="1"/>
    <row r="31949" s="11" customFormat="1"/>
    <row r="31950" s="11" customFormat="1"/>
    <row r="31951" s="11" customFormat="1"/>
    <row r="31952" s="11" customFormat="1"/>
    <row r="31953" s="11" customFormat="1"/>
    <row r="31954" s="11" customFormat="1"/>
    <row r="31955" s="11" customFormat="1"/>
    <row r="31956" s="11" customFormat="1"/>
    <row r="31957" s="11" customFormat="1"/>
    <row r="31958" s="11" customFormat="1"/>
    <row r="31959" s="11" customFormat="1"/>
    <row r="31960" s="11" customFormat="1"/>
    <row r="31961" s="11" customFormat="1"/>
    <row r="31962" s="11" customFormat="1"/>
    <row r="31963" s="11" customFormat="1"/>
    <row r="31964" s="11" customFormat="1"/>
    <row r="31965" s="11" customFormat="1"/>
    <row r="31966" s="11" customFormat="1"/>
    <row r="31967" s="11" customFormat="1"/>
    <row r="31968" s="11" customFormat="1"/>
    <row r="31969" s="11" customFormat="1"/>
    <row r="31970" s="11" customFormat="1"/>
    <row r="31971" s="11" customFormat="1"/>
    <row r="31972" s="11" customFormat="1"/>
    <row r="31973" s="11" customFormat="1"/>
    <row r="31974" s="11" customFormat="1"/>
    <row r="31975" s="11" customFormat="1"/>
    <row r="31976" s="11" customFormat="1"/>
    <row r="31977" s="11" customFormat="1"/>
    <row r="31978" s="11" customFormat="1"/>
    <row r="31979" s="11" customFormat="1"/>
    <row r="31980" s="11" customFormat="1"/>
    <row r="31981" s="11" customFormat="1"/>
    <row r="31982" s="11" customFormat="1"/>
    <row r="31983" s="11" customFormat="1"/>
    <row r="31984" s="11" customFormat="1"/>
    <row r="31985" s="11" customFormat="1"/>
    <row r="31986" s="11" customFormat="1"/>
    <row r="31987" s="11" customFormat="1"/>
    <row r="31988" s="11" customFormat="1"/>
    <row r="31989" s="11" customFormat="1"/>
    <row r="31990" s="11" customFormat="1"/>
    <row r="31991" s="11" customFormat="1"/>
    <row r="31992" s="11" customFormat="1"/>
    <row r="31993" s="11" customFormat="1"/>
    <row r="31994" s="11" customFormat="1"/>
    <row r="31995" s="11" customFormat="1"/>
    <row r="31996" s="11" customFormat="1"/>
    <row r="31997" s="11" customFormat="1"/>
    <row r="31998" s="11" customFormat="1"/>
    <row r="31999" s="11" customFormat="1"/>
    <row r="32000" s="11" customFormat="1"/>
    <row r="32001" s="11" customFormat="1"/>
    <row r="32002" s="11" customFormat="1"/>
    <row r="32003" s="11" customFormat="1"/>
    <row r="32004" s="11" customFormat="1"/>
    <row r="32005" s="11" customFormat="1"/>
    <row r="32006" s="11" customFormat="1"/>
    <row r="32007" s="11" customFormat="1"/>
    <row r="32008" s="11" customFormat="1"/>
    <row r="32009" s="11" customFormat="1"/>
    <row r="32010" s="11" customFormat="1"/>
    <row r="32011" s="11" customFormat="1"/>
    <row r="32012" s="11" customFormat="1"/>
    <row r="32013" s="11" customFormat="1"/>
    <row r="32014" s="11" customFormat="1"/>
    <row r="32015" s="11" customFormat="1"/>
    <row r="32016" s="11" customFormat="1"/>
    <row r="32017" s="11" customFormat="1"/>
    <row r="32018" s="11" customFormat="1"/>
    <row r="32019" s="11" customFormat="1"/>
    <row r="32020" s="11" customFormat="1"/>
    <row r="32021" s="11" customFormat="1"/>
    <row r="32022" s="11" customFormat="1"/>
    <row r="32023" s="11" customFormat="1"/>
    <row r="32024" s="11" customFormat="1"/>
    <row r="32025" s="11" customFormat="1"/>
    <row r="32026" s="11" customFormat="1"/>
    <row r="32027" s="11" customFormat="1"/>
    <row r="32028" s="11" customFormat="1"/>
    <row r="32029" s="11" customFormat="1"/>
    <row r="32030" s="11" customFormat="1"/>
    <row r="32031" s="11" customFormat="1"/>
    <row r="32032" s="11" customFormat="1"/>
    <row r="32033" s="11" customFormat="1"/>
    <row r="32034" s="11" customFormat="1"/>
    <row r="32035" s="11" customFormat="1"/>
    <row r="32036" s="11" customFormat="1"/>
    <row r="32037" s="11" customFormat="1"/>
    <row r="32038" s="11" customFormat="1"/>
    <row r="32039" s="11" customFormat="1"/>
    <row r="32040" s="11" customFormat="1"/>
    <row r="32041" s="11" customFormat="1"/>
    <row r="32042" s="11" customFormat="1"/>
    <row r="32043" s="11" customFormat="1"/>
    <row r="32044" s="11" customFormat="1"/>
    <row r="32045" s="11" customFormat="1"/>
    <row r="32046" s="11" customFormat="1"/>
    <row r="32047" s="11" customFormat="1"/>
    <row r="32048" s="11" customFormat="1"/>
    <row r="32049" s="11" customFormat="1"/>
    <row r="32050" s="11" customFormat="1"/>
    <row r="32051" s="11" customFormat="1"/>
    <row r="32052" s="11" customFormat="1"/>
    <row r="32053" s="11" customFormat="1"/>
    <row r="32054" s="11" customFormat="1"/>
    <row r="32055" s="11" customFormat="1"/>
    <row r="32056" s="11" customFormat="1"/>
    <row r="32057" s="11" customFormat="1"/>
    <row r="32058" s="11" customFormat="1"/>
    <row r="32059" s="11" customFormat="1"/>
    <row r="32060" s="11" customFormat="1"/>
    <row r="32061" s="11" customFormat="1"/>
    <row r="32062" s="11" customFormat="1"/>
    <row r="32063" s="11" customFormat="1"/>
    <row r="32064" s="11" customFormat="1"/>
    <row r="32065" s="11" customFormat="1"/>
    <row r="32066" s="11" customFormat="1"/>
    <row r="32067" s="11" customFormat="1"/>
    <row r="32068" s="11" customFormat="1"/>
    <row r="32069" s="11" customFormat="1"/>
    <row r="32070" s="11" customFormat="1"/>
    <row r="32071" s="11" customFormat="1"/>
    <row r="32072" s="11" customFormat="1"/>
    <row r="32073" s="11" customFormat="1"/>
    <row r="32074" s="11" customFormat="1"/>
    <row r="32075" s="11" customFormat="1"/>
    <row r="32076" s="11" customFormat="1"/>
    <row r="32077" s="11" customFormat="1"/>
    <row r="32078" s="11" customFormat="1"/>
    <row r="32079" s="11" customFormat="1"/>
    <row r="32080" s="11" customFormat="1"/>
    <row r="32081" s="11" customFormat="1"/>
    <row r="32082" s="11" customFormat="1"/>
    <row r="32083" s="11" customFormat="1"/>
    <row r="32084" s="11" customFormat="1"/>
    <row r="32085" s="11" customFormat="1"/>
    <row r="32086" s="11" customFormat="1"/>
    <row r="32087" s="11" customFormat="1"/>
    <row r="32088" s="11" customFormat="1"/>
    <row r="32089" s="11" customFormat="1"/>
    <row r="32090" s="11" customFormat="1"/>
    <row r="32091" s="11" customFormat="1"/>
    <row r="32092" s="11" customFormat="1"/>
    <row r="32093" s="11" customFormat="1"/>
    <row r="32094" s="11" customFormat="1"/>
    <row r="32095" s="11" customFormat="1"/>
    <row r="32096" s="11" customFormat="1"/>
    <row r="32097" s="11" customFormat="1"/>
    <row r="32098" s="11" customFormat="1"/>
    <row r="32099" s="11" customFormat="1"/>
    <row r="32100" s="11" customFormat="1"/>
    <row r="32101" s="11" customFormat="1"/>
    <row r="32102" s="11" customFormat="1"/>
    <row r="32103" s="11" customFormat="1"/>
    <row r="32104" s="11" customFormat="1"/>
    <row r="32105" s="11" customFormat="1"/>
    <row r="32106" s="11" customFormat="1"/>
    <row r="32107" s="11" customFormat="1"/>
    <row r="32108" s="11" customFormat="1"/>
    <row r="32109" s="11" customFormat="1"/>
    <row r="32110" s="11" customFormat="1"/>
    <row r="32111" s="11" customFormat="1"/>
    <row r="32112" s="11" customFormat="1"/>
    <row r="32113" s="11" customFormat="1"/>
    <row r="32114" s="11" customFormat="1"/>
    <row r="32115" s="11" customFormat="1"/>
    <row r="32116" s="11" customFormat="1"/>
    <row r="32117" s="11" customFormat="1"/>
    <row r="32118" s="11" customFormat="1"/>
    <row r="32119" s="11" customFormat="1"/>
    <row r="32120" s="11" customFormat="1"/>
    <row r="32121" s="11" customFormat="1"/>
    <row r="32122" s="11" customFormat="1"/>
    <row r="32123" s="11" customFormat="1"/>
    <row r="32124" s="11" customFormat="1"/>
    <row r="32125" s="11" customFormat="1"/>
    <row r="32126" s="11" customFormat="1"/>
    <row r="32127" s="11" customFormat="1"/>
    <row r="32128" s="11" customFormat="1"/>
    <row r="32129" s="11" customFormat="1"/>
    <row r="32130" s="11" customFormat="1"/>
    <row r="32131" s="11" customFormat="1"/>
    <row r="32132" s="11" customFormat="1"/>
    <row r="32133" s="11" customFormat="1"/>
    <row r="32134" s="11" customFormat="1"/>
    <row r="32135" s="11" customFormat="1"/>
    <row r="32136" s="11" customFormat="1"/>
    <row r="32137" s="11" customFormat="1"/>
    <row r="32138" s="11" customFormat="1"/>
    <row r="32139" s="11" customFormat="1"/>
    <row r="32140" s="11" customFormat="1"/>
    <row r="32141" s="11" customFormat="1"/>
    <row r="32142" s="11" customFormat="1"/>
    <row r="32143" s="11" customFormat="1"/>
    <row r="32144" s="11" customFormat="1"/>
    <row r="32145" s="11" customFormat="1"/>
    <row r="32146" s="11" customFormat="1"/>
    <row r="32147" s="11" customFormat="1"/>
    <row r="32148" s="11" customFormat="1"/>
    <row r="32149" s="11" customFormat="1"/>
    <row r="32150" s="11" customFormat="1"/>
    <row r="32151" s="11" customFormat="1"/>
    <row r="32152" s="11" customFormat="1"/>
    <row r="32153" s="11" customFormat="1"/>
    <row r="32154" s="11" customFormat="1"/>
    <row r="32155" s="11" customFormat="1"/>
    <row r="32156" s="11" customFormat="1"/>
    <row r="32157" s="11" customFormat="1"/>
    <row r="32158" s="11" customFormat="1"/>
    <row r="32159" s="11" customFormat="1"/>
    <row r="32160" s="11" customFormat="1"/>
    <row r="32161" s="11" customFormat="1"/>
    <row r="32162" s="11" customFormat="1"/>
    <row r="32163" s="11" customFormat="1"/>
    <row r="32164" s="11" customFormat="1"/>
    <row r="32165" s="11" customFormat="1"/>
    <row r="32166" s="11" customFormat="1"/>
    <row r="32167" s="11" customFormat="1"/>
    <row r="32168" s="11" customFormat="1"/>
    <row r="32169" s="11" customFormat="1"/>
    <row r="32170" s="11" customFormat="1"/>
    <row r="32171" s="11" customFormat="1"/>
    <row r="32172" s="11" customFormat="1"/>
    <row r="32173" s="11" customFormat="1"/>
    <row r="32174" s="11" customFormat="1"/>
    <row r="32175" s="11" customFormat="1"/>
    <row r="32176" s="11" customFormat="1"/>
    <row r="32177" s="11" customFormat="1"/>
    <row r="32178" s="11" customFormat="1"/>
    <row r="32179" s="11" customFormat="1"/>
    <row r="32180" s="11" customFormat="1"/>
    <row r="32181" s="11" customFormat="1"/>
    <row r="32182" s="11" customFormat="1"/>
    <row r="32183" s="11" customFormat="1"/>
    <row r="32184" s="11" customFormat="1"/>
    <row r="32185" s="11" customFormat="1"/>
    <row r="32186" s="11" customFormat="1"/>
    <row r="32187" s="11" customFormat="1"/>
    <row r="32188" s="11" customFormat="1"/>
    <row r="32189" s="11" customFormat="1"/>
    <row r="32190" s="11" customFormat="1"/>
    <row r="32191" s="11" customFormat="1"/>
    <row r="32192" s="11" customFormat="1"/>
    <row r="32193" s="11" customFormat="1"/>
    <row r="32194" s="11" customFormat="1"/>
    <row r="32195" s="11" customFormat="1"/>
    <row r="32196" s="11" customFormat="1"/>
    <row r="32197" s="11" customFormat="1"/>
    <row r="32198" s="11" customFormat="1"/>
    <row r="32199" s="11" customFormat="1"/>
    <row r="32200" s="11" customFormat="1"/>
    <row r="32201" s="11" customFormat="1"/>
    <row r="32202" s="11" customFormat="1"/>
    <row r="32203" s="11" customFormat="1"/>
    <row r="32204" s="11" customFormat="1"/>
    <row r="32205" s="11" customFormat="1"/>
    <row r="32206" s="11" customFormat="1"/>
    <row r="32207" s="11" customFormat="1"/>
    <row r="32208" s="11" customFormat="1"/>
    <row r="32209" s="11" customFormat="1"/>
    <row r="32210" s="11" customFormat="1"/>
    <row r="32211" s="11" customFormat="1"/>
    <row r="32212" s="11" customFormat="1"/>
    <row r="32213" s="11" customFormat="1"/>
    <row r="32214" s="11" customFormat="1"/>
    <row r="32215" s="11" customFormat="1"/>
    <row r="32216" s="11" customFormat="1"/>
    <row r="32217" s="11" customFormat="1"/>
    <row r="32218" s="11" customFormat="1"/>
    <row r="32219" s="11" customFormat="1"/>
    <row r="32220" s="11" customFormat="1"/>
    <row r="32221" s="11" customFormat="1"/>
    <row r="32222" s="11" customFormat="1"/>
    <row r="32223" s="11" customFormat="1"/>
    <row r="32224" s="11" customFormat="1"/>
    <row r="32225" s="11" customFormat="1"/>
    <row r="32226" s="11" customFormat="1"/>
    <row r="32227" s="11" customFormat="1"/>
    <row r="32228" s="11" customFormat="1"/>
    <row r="32229" s="11" customFormat="1"/>
    <row r="32230" s="11" customFormat="1"/>
    <row r="32231" s="11" customFormat="1"/>
    <row r="32232" s="11" customFormat="1"/>
    <row r="32233" s="11" customFormat="1"/>
    <row r="32234" s="11" customFormat="1"/>
    <row r="32235" s="11" customFormat="1"/>
    <row r="32236" s="11" customFormat="1"/>
    <row r="32237" s="11" customFormat="1"/>
    <row r="32238" s="11" customFormat="1"/>
    <row r="32239" s="11" customFormat="1"/>
    <row r="32240" s="11" customFormat="1"/>
    <row r="32241" s="11" customFormat="1"/>
    <row r="32242" s="11" customFormat="1"/>
    <row r="32243" s="11" customFormat="1"/>
    <row r="32244" s="11" customFormat="1"/>
    <row r="32245" s="11" customFormat="1"/>
    <row r="32246" s="11" customFormat="1"/>
    <row r="32247" s="11" customFormat="1"/>
    <row r="32248" s="11" customFormat="1"/>
    <row r="32249" s="11" customFormat="1"/>
    <row r="32250" s="11" customFormat="1"/>
    <row r="32251" s="11" customFormat="1"/>
    <row r="32252" s="11" customFormat="1"/>
    <row r="32253" s="11" customFormat="1"/>
    <row r="32254" s="11" customFormat="1"/>
    <row r="32255" s="11" customFormat="1"/>
    <row r="32256" s="11" customFormat="1"/>
    <row r="32257" s="11" customFormat="1"/>
    <row r="32258" s="11" customFormat="1"/>
    <row r="32259" s="11" customFormat="1"/>
    <row r="32260" s="11" customFormat="1"/>
    <row r="32261" s="11" customFormat="1"/>
    <row r="32262" s="11" customFormat="1"/>
    <row r="32263" s="11" customFormat="1"/>
    <row r="32264" s="11" customFormat="1"/>
    <row r="32265" s="11" customFormat="1"/>
    <row r="32266" s="11" customFormat="1"/>
    <row r="32267" s="11" customFormat="1"/>
    <row r="32268" s="11" customFormat="1"/>
    <row r="32269" s="11" customFormat="1"/>
    <row r="32270" s="11" customFormat="1"/>
    <row r="32271" s="11" customFormat="1"/>
    <row r="32272" s="11" customFormat="1"/>
    <row r="32273" s="11" customFormat="1"/>
    <row r="32274" s="11" customFormat="1"/>
    <row r="32275" s="11" customFormat="1"/>
    <row r="32276" s="11" customFormat="1"/>
    <row r="32277" s="11" customFormat="1"/>
    <row r="32278" s="11" customFormat="1"/>
    <row r="32279" s="11" customFormat="1"/>
    <row r="32280" s="11" customFormat="1"/>
    <row r="32281" s="11" customFormat="1"/>
    <row r="32282" s="11" customFormat="1"/>
    <row r="32283" s="11" customFormat="1"/>
    <row r="32284" s="11" customFormat="1"/>
    <row r="32285" s="11" customFormat="1"/>
    <row r="32286" s="11" customFormat="1"/>
    <row r="32287" s="11" customFormat="1"/>
    <row r="32288" s="11" customFormat="1"/>
    <row r="32289" s="11" customFormat="1"/>
    <row r="32290" s="11" customFormat="1"/>
    <row r="32291" s="11" customFormat="1"/>
    <row r="32292" s="11" customFormat="1"/>
    <row r="32293" s="11" customFormat="1"/>
    <row r="32294" s="11" customFormat="1"/>
    <row r="32295" s="11" customFormat="1"/>
    <row r="32296" s="11" customFormat="1"/>
    <row r="32297" s="11" customFormat="1"/>
    <row r="32298" s="11" customFormat="1"/>
    <row r="32299" s="11" customFormat="1"/>
    <row r="32300" s="11" customFormat="1"/>
    <row r="32301" s="11" customFormat="1"/>
    <row r="32302" s="11" customFormat="1"/>
    <row r="32303" s="11" customFormat="1"/>
    <row r="32304" s="11" customFormat="1"/>
    <row r="32305" s="11" customFormat="1"/>
    <row r="32306" s="11" customFormat="1"/>
    <row r="32307" s="11" customFormat="1"/>
    <row r="32308" s="11" customFormat="1"/>
    <row r="32309" s="11" customFormat="1"/>
    <row r="32310" s="11" customFormat="1"/>
    <row r="32311" s="11" customFormat="1"/>
    <row r="32312" s="11" customFormat="1"/>
    <row r="32313" s="11" customFormat="1"/>
    <row r="32314" s="11" customFormat="1"/>
    <row r="32315" s="11" customFormat="1"/>
    <row r="32316" s="11" customFormat="1"/>
    <row r="32317" s="11" customFormat="1"/>
    <row r="32318" s="11" customFormat="1"/>
    <row r="32319" s="11" customFormat="1"/>
    <row r="32320" s="11" customFormat="1"/>
    <row r="32321" s="11" customFormat="1"/>
    <row r="32322" s="11" customFormat="1"/>
    <row r="32323" s="11" customFormat="1"/>
    <row r="32324" s="11" customFormat="1"/>
    <row r="32325" s="11" customFormat="1"/>
    <row r="32326" s="11" customFormat="1"/>
    <row r="32327" s="11" customFormat="1"/>
    <row r="32328" s="11" customFormat="1"/>
    <row r="32329" s="11" customFormat="1"/>
    <row r="32330" s="11" customFormat="1"/>
    <row r="32331" s="11" customFormat="1"/>
    <row r="32332" s="11" customFormat="1"/>
    <row r="32333" s="11" customFormat="1"/>
    <row r="32334" s="11" customFormat="1"/>
    <row r="32335" s="11" customFormat="1"/>
    <row r="32336" s="11" customFormat="1"/>
    <row r="32337" s="11" customFormat="1"/>
    <row r="32338" s="11" customFormat="1"/>
    <row r="32339" s="11" customFormat="1"/>
    <row r="32340" s="11" customFormat="1"/>
    <row r="32341" s="11" customFormat="1"/>
    <row r="32342" s="11" customFormat="1"/>
    <row r="32343" s="11" customFormat="1"/>
    <row r="32344" s="11" customFormat="1"/>
    <row r="32345" s="11" customFormat="1"/>
    <row r="32346" s="11" customFormat="1"/>
    <row r="32347" s="11" customFormat="1"/>
    <row r="32348" s="11" customFormat="1"/>
    <row r="32349" s="11" customFormat="1"/>
    <row r="32350" s="11" customFormat="1"/>
    <row r="32351" s="11" customFormat="1"/>
    <row r="32352" s="11" customFormat="1"/>
    <row r="32353" s="11" customFormat="1"/>
    <row r="32354" s="11" customFormat="1"/>
    <row r="32355" s="11" customFormat="1"/>
    <row r="32356" s="11" customFormat="1"/>
    <row r="32357" s="11" customFormat="1"/>
    <row r="32358" s="11" customFormat="1"/>
    <row r="32359" s="11" customFormat="1"/>
    <row r="32360" s="11" customFormat="1"/>
    <row r="32361" s="11" customFormat="1"/>
    <row r="32362" s="11" customFormat="1"/>
    <row r="32363" s="11" customFormat="1"/>
    <row r="32364" s="11" customFormat="1"/>
    <row r="32365" s="11" customFormat="1"/>
    <row r="32366" s="11" customFormat="1"/>
    <row r="32367" s="11" customFormat="1"/>
    <row r="32368" s="11" customFormat="1"/>
    <row r="32369" s="11" customFormat="1"/>
    <row r="32370" s="11" customFormat="1"/>
    <row r="32371" s="11" customFormat="1"/>
    <row r="32372" s="11" customFormat="1"/>
    <row r="32373" s="11" customFormat="1"/>
    <row r="32374" s="11" customFormat="1"/>
    <row r="32375" s="11" customFormat="1"/>
    <row r="32376" s="11" customFormat="1"/>
    <row r="32377" s="11" customFormat="1"/>
    <row r="32378" s="11" customFormat="1"/>
    <row r="32379" s="11" customFormat="1"/>
    <row r="32380" s="11" customFormat="1"/>
    <row r="32381" s="11" customFormat="1"/>
    <row r="32382" s="11" customFormat="1"/>
    <row r="32383" s="11" customFormat="1"/>
    <row r="32384" s="11" customFormat="1"/>
    <row r="32385" s="11" customFormat="1"/>
    <row r="32386" s="11" customFormat="1"/>
    <row r="32387" s="11" customFormat="1"/>
    <row r="32388" s="11" customFormat="1"/>
    <row r="32389" s="11" customFormat="1"/>
    <row r="32390" s="11" customFormat="1"/>
    <row r="32391" s="11" customFormat="1"/>
    <row r="32392" s="11" customFormat="1"/>
    <row r="32393" s="11" customFormat="1"/>
    <row r="32394" s="11" customFormat="1"/>
    <row r="32395" s="11" customFormat="1"/>
    <row r="32396" s="11" customFormat="1"/>
    <row r="32397" s="11" customFormat="1"/>
    <row r="32398" s="11" customFormat="1"/>
    <row r="32399" s="11" customFormat="1"/>
    <row r="32400" s="11" customFormat="1"/>
    <row r="32401" s="11" customFormat="1"/>
    <row r="32402" s="11" customFormat="1"/>
    <row r="32403" s="11" customFormat="1"/>
    <row r="32404" s="11" customFormat="1"/>
    <row r="32405" s="11" customFormat="1"/>
    <row r="32406" s="11" customFormat="1"/>
    <row r="32407" s="11" customFormat="1"/>
    <row r="32408" s="11" customFormat="1"/>
    <row r="32409" s="11" customFormat="1"/>
    <row r="32410" s="11" customFormat="1"/>
    <row r="32411" s="11" customFormat="1"/>
    <row r="32412" s="11" customFormat="1"/>
    <row r="32413" s="11" customFormat="1"/>
    <row r="32414" s="11" customFormat="1"/>
    <row r="32415" s="11" customFormat="1"/>
    <row r="32416" s="11" customFormat="1"/>
    <row r="32417" s="11" customFormat="1"/>
    <row r="32418" s="11" customFormat="1"/>
    <row r="32419" s="11" customFormat="1"/>
    <row r="32420" s="11" customFormat="1"/>
    <row r="32421" s="11" customFormat="1"/>
    <row r="32422" s="11" customFormat="1"/>
    <row r="32423" s="11" customFormat="1"/>
    <row r="32424" s="11" customFormat="1"/>
    <row r="32425" s="11" customFormat="1"/>
    <row r="32426" s="11" customFormat="1"/>
    <row r="32427" s="11" customFormat="1"/>
    <row r="32428" s="11" customFormat="1"/>
    <row r="32429" s="11" customFormat="1"/>
    <row r="32430" s="11" customFormat="1"/>
    <row r="32431" s="11" customFormat="1"/>
    <row r="32432" s="11" customFormat="1"/>
    <row r="32433" s="11" customFormat="1"/>
    <row r="32434" s="11" customFormat="1"/>
    <row r="32435" s="11" customFormat="1"/>
    <row r="32436" s="11" customFormat="1"/>
    <row r="32437" s="11" customFormat="1"/>
    <row r="32438" s="11" customFormat="1"/>
    <row r="32439" s="11" customFormat="1"/>
    <row r="32440" s="11" customFormat="1"/>
    <row r="32441" s="11" customFormat="1"/>
    <row r="32442" s="11" customFormat="1"/>
    <row r="32443" s="11" customFormat="1"/>
    <row r="32444" s="11" customFormat="1"/>
    <row r="32445" s="11" customFormat="1"/>
    <row r="32446" s="11" customFormat="1"/>
    <row r="32447" s="11" customFormat="1"/>
    <row r="32448" s="11" customFormat="1"/>
    <row r="32449" s="11" customFormat="1"/>
    <row r="32450" s="11" customFormat="1"/>
    <row r="32451" s="11" customFormat="1"/>
    <row r="32452" s="11" customFormat="1"/>
    <row r="32453" s="11" customFormat="1"/>
    <row r="32454" s="11" customFormat="1"/>
    <row r="32455" s="11" customFormat="1"/>
    <row r="32456" s="11" customFormat="1"/>
    <row r="32457" s="11" customFormat="1"/>
    <row r="32458" s="11" customFormat="1"/>
    <row r="32459" s="11" customFormat="1"/>
    <row r="32460" s="11" customFormat="1"/>
    <row r="32461" s="11" customFormat="1"/>
    <row r="32462" s="11" customFormat="1"/>
    <row r="32463" s="11" customFormat="1"/>
    <row r="32464" s="11" customFormat="1"/>
    <row r="32465" s="11" customFormat="1"/>
    <row r="32466" s="11" customFormat="1"/>
    <row r="32467" s="11" customFormat="1"/>
    <row r="32468" s="11" customFormat="1"/>
    <row r="32469" s="11" customFormat="1"/>
    <row r="32470" s="11" customFormat="1"/>
    <row r="32471" s="11" customFormat="1"/>
    <row r="32472" s="11" customFormat="1"/>
    <row r="32473" s="11" customFormat="1"/>
    <row r="32474" s="11" customFormat="1"/>
    <row r="32475" s="11" customFormat="1"/>
    <row r="32476" s="11" customFormat="1"/>
    <row r="32477" s="11" customFormat="1"/>
    <row r="32478" s="11" customFormat="1"/>
    <row r="32479" s="11" customFormat="1"/>
    <row r="32480" s="11" customFormat="1"/>
    <row r="32481" s="11" customFormat="1"/>
    <row r="32482" s="11" customFormat="1"/>
    <row r="32483" s="11" customFormat="1"/>
    <row r="32484" s="11" customFormat="1"/>
    <row r="32485" s="11" customFormat="1"/>
    <row r="32486" s="11" customFormat="1"/>
    <row r="32487" s="11" customFormat="1"/>
    <row r="32488" s="11" customFormat="1"/>
    <row r="32489" s="11" customFormat="1"/>
    <row r="32490" s="11" customFormat="1"/>
    <row r="32491" s="11" customFormat="1"/>
    <row r="32492" s="11" customFormat="1"/>
    <row r="32493" s="11" customFormat="1"/>
    <row r="32494" s="11" customFormat="1"/>
    <row r="32495" s="11" customFormat="1"/>
    <row r="32496" s="11" customFormat="1"/>
    <row r="32497" s="11" customFormat="1"/>
    <row r="32498" s="11" customFormat="1"/>
    <row r="32499" s="11" customFormat="1"/>
    <row r="32500" s="11" customFormat="1"/>
    <row r="32501" s="11" customFormat="1"/>
    <row r="32502" s="11" customFormat="1"/>
    <row r="32503" s="11" customFormat="1"/>
    <row r="32504" s="11" customFormat="1"/>
    <row r="32505" s="11" customFormat="1"/>
    <row r="32506" s="11" customFormat="1"/>
    <row r="32507" s="11" customFormat="1"/>
    <row r="32508" s="11" customFormat="1"/>
    <row r="32509" s="11" customFormat="1"/>
    <row r="32510" s="11" customFormat="1"/>
    <row r="32511" s="11" customFormat="1"/>
    <row r="32512" s="11" customFormat="1"/>
    <row r="32513" s="11" customFormat="1"/>
    <row r="32514" s="11" customFormat="1"/>
    <row r="32515" s="11" customFormat="1"/>
    <row r="32516" s="11" customFormat="1"/>
    <row r="32517" s="11" customFormat="1"/>
    <row r="32518" s="11" customFormat="1"/>
    <row r="32519" s="11" customFormat="1"/>
    <row r="32520" s="11" customFormat="1"/>
    <row r="32521" s="11" customFormat="1"/>
    <row r="32522" s="11" customFormat="1"/>
    <row r="32523" s="11" customFormat="1"/>
    <row r="32524" s="11" customFormat="1"/>
    <row r="32525" s="11" customFormat="1"/>
    <row r="32526" s="11" customFormat="1"/>
    <row r="32527" s="11" customFormat="1"/>
    <row r="32528" s="11" customFormat="1"/>
    <row r="32529" s="11" customFormat="1"/>
    <row r="32530" s="11" customFormat="1"/>
    <row r="32531" s="11" customFormat="1"/>
    <row r="32532" s="11" customFormat="1"/>
    <row r="32533" s="11" customFormat="1"/>
    <row r="32534" s="11" customFormat="1"/>
    <row r="32535" s="11" customFormat="1"/>
    <row r="32536" s="11" customFormat="1"/>
    <row r="32537" s="11" customFormat="1"/>
    <row r="32538" s="11" customFormat="1"/>
    <row r="32539" s="11" customFormat="1"/>
    <row r="32540" s="11" customFormat="1"/>
    <row r="32541" s="11" customFormat="1"/>
    <row r="32542" s="11" customFormat="1"/>
    <row r="32543" s="11" customFormat="1"/>
    <row r="32544" s="11" customFormat="1"/>
    <row r="32545" s="11" customFormat="1"/>
    <row r="32546" s="11" customFormat="1"/>
    <row r="32547" s="11" customFormat="1"/>
    <row r="32548" s="11" customFormat="1"/>
    <row r="32549" s="11" customFormat="1"/>
    <row r="32550" s="11" customFormat="1"/>
    <row r="32551" s="11" customFormat="1"/>
    <row r="32552" s="11" customFormat="1"/>
    <row r="32553" s="11" customFormat="1"/>
    <row r="32554" s="11" customFormat="1"/>
    <row r="32555" s="11" customFormat="1"/>
    <row r="32556" s="11" customFormat="1"/>
    <row r="32557" s="11" customFormat="1"/>
    <row r="32558" s="11" customFormat="1"/>
    <row r="32559" s="11" customFormat="1"/>
    <row r="32560" s="11" customFormat="1"/>
    <row r="32561" s="11" customFormat="1"/>
    <row r="32562" s="11" customFormat="1"/>
    <row r="32563" s="11" customFormat="1"/>
    <row r="32564" s="11" customFormat="1"/>
    <row r="32565" s="11" customFormat="1"/>
    <row r="32566" s="11" customFormat="1"/>
    <row r="32567" s="11" customFormat="1"/>
    <row r="32568" s="11" customFormat="1"/>
    <row r="32569" s="11" customFormat="1"/>
    <row r="32570" s="11" customFormat="1"/>
    <row r="32571" s="11" customFormat="1"/>
    <row r="32572" s="11" customFormat="1"/>
    <row r="32573" s="11" customFormat="1"/>
    <row r="32574" s="11" customFormat="1"/>
    <row r="32575" s="11" customFormat="1"/>
    <row r="32576" s="11" customFormat="1"/>
    <row r="32577" s="11" customFormat="1"/>
    <row r="32578" s="11" customFormat="1"/>
    <row r="32579" s="11" customFormat="1"/>
    <row r="32580" s="11" customFormat="1"/>
    <row r="32581" s="11" customFormat="1"/>
    <row r="32582" s="11" customFormat="1"/>
    <row r="32583" s="11" customFormat="1"/>
    <row r="32584" s="11" customFormat="1"/>
    <row r="32585" s="11" customFormat="1"/>
    <row r="32586" s="11" customFormat="1"/>
    <row r="32587" s="11" customFormat="1"/>
    <row r="32588" s="11" customFormat="1"/>
    <row r="32589" s="11" customFormat="1"/>
    <row r="32590" s="11" customFormat="1"/>
    <row r="32591" s="11" customFormat="1"/>
    <row r="32592" s="11" customFormat="1"/>
    <row r="32593" s="11" customFormat="1"/>
    <row r="32594" s="11" customFormat="1"/>
    <row r="32595" s="11" customFormat="1"/>
    <row r="32596" s="11" customFormat="1"/>
    <row r="32597" s="11" customFormat="1"/>
    <row r="32598" s="11" customFormat="1"/>
    <row r="32599" s="11" customFormat="1"/>
    <row r="32600" s="11" customFormat="1"/>
    <row r="32601" s="11" customFormat="1"/>
    <row r="32602" s="11" customFormat="1"/>
    <row r="32603" s="11" customFormat="1"/>
    <row r="32604" s="11" customFormat="1"/>
    <row r="32605" s="11" customFormat="1"/>
    <row r="32606" s="11" customFormat="1"/>
    <row r="32607" s="11" customFormat="1"/>
    <row r="32608" s="11" customFormat="1"/>
    <row r="32609" s="11" customFormat="1"/>
    <row r="32610" s="11" customFormat="1"/>
    <row r="32611" s="11" customFormat="1"/>
    <row r="32612" s="11" customFormat="1"/>
    <row r="32613" s="11" customFormat="1"/>
    <row r="32614" s="11" customFormat="1"/>
    <row r="32615" s="11" customFormat="1"/>
    <row r="32616" s="11" customFormat="1"/>
    <row r="32617" s="11" customFormat="1"/>
    <row r="32618" s="11" customFormat="1"/>
    <row r="32619" s="11" customFormat="1"/>
    <row r="32620" s="11" customFormat="1"/>
    <row r="32621" s="11" customFormat="1"/>
    <row r="32622" s="11" customFormat="1"/>
    <row r="32623" s="11" customFormat="1"/>
    <row r="32624" s="11" customFormat="1"/>
    <row r="32625" s="11" customFormat="1"/>
    <row r="32626" s="11" customFormat="1"/>
    <row r="32627" s="11" customFormat="1"/>
    <row r="32628" s="11" customFormat="1"/>
    <row r="32629" s="11" customFormat="1"/>
    <row r="32630" s="11" customFormat="1"/>
    <row r="32631" s="11" customFormat="1"/>
    <row r="32632" s="11" customFormat="1"/>
    <row r="32633" s="11" customFormat="1"/>
    <row r="32634" s="11" customFormat="1"/>
    <row r="32635" s="11" customFormat="1"/>
    <row r="32636" s="11" customFormat="1"/>
    <row r="32637" s="11" customFormat="1"/>
    <row r="32638" s="11" customFormat="1"/>
    <row r="32639" s="11" customFormat="1"/>
    <row r="32640" s="11" customFormat="1"/>
    <row r="32641" s="11" customFormat="1"/>
    <row r="32642" s="11" customFormat="1"/>
    <row r="32643" s="11" customFormat="1"/>
    <row r="32644" s="11" customFormat="1"/>
    <row r="32645" s="11" customFormat="1"/>
    <row r="32646" s="11" customFormat="1"/>
    <row r="32647" s="11" customFormat="1"/>
    <row r="32648" s="11" customFormat="1"/>
    <row r="32649" s="11" customFormat="1"/>
    <row r="32650" s="11" customFormat="1"/>
    <row r="32651" s="11" customFormat="1"/>
    <row r="32652" s="11" customFormat="1"/>
    <row r="32653" s="11" customFormat="1"/>
    <row r="32654" s="11" customFormat="1"/>
    <row r="32655" s="11" customFormat="1"/>
    <row r="32656" s="11" customFormat="1"/>
    <row r="32657" s="11" customFormat="1"/>
    <row r="32658" s="11" customFormat="1"/>
    <row r="32659" s="11" customFormat="1"/>
    <row r="32660" s="11" customFormat="1"/>
    <row r="32661" s="11" customFormat="1"/>
    <row r="32662" s="11" customFormat="1"/>
    <row r="32663" s="11" customFormat="1"/>
    <row r="32664" s="11" customFormat="1"/>
    <row r="32665" s="11" customFormat="1"/>
    <row r="32666" s="11" customFormat="1"/>
    <row r="32667" s="11" customFormat="1"/>
    <row r="32668" s="11" customFormat="1"/>
    <row r="32669" s="11" customFormat="1"/>
    <row r="32670" s="11" customFormat="1"/>
    <row r="32671" s="11" customFormat="1"/>
    <row r="32672" s="11" customFormat="1"/>
    <row r="32673" s="11" customFormat="1"/>
    <row r="32674" s="11" customFormat="1"/>
    <row r="32675" s="11" customFormat="1"/>
    <row r="32676" s="11" customFormat="1"/>
    <row r="32677" s="11" customFormat="1"/>
    <row r="32678" s="11" customFormat="1"/>
    <row r="32679" s="11" customFormat="1"/>
    <row r="32680" s="11" customFormat="1"/>
    <row r="32681" s="11" customFormat="1"/>
    <row r="32682" s="11" customFormat="1"/>
    <row r="32683" s="11" customFormat="1"/>
    <row r="32684" s="11" customFormat="1"/>
    <row r="32685" s="11" customFormat="1"/>
    <row r="32686" s="11" customFormat="1"/>
    <row r="32687" s="11" customFormat="1"/>
    <row r="32688" s="11" customFormat="1"/>
    <row r="32689" s="11" customFormat="1"/>
    <row r="32690" s="11" customFormat="1"/>
    <row r="32691" s="11" customFormat="1"/>
    <row r="32692" s="11" customFormat="1"/>
    <row r="32693" s="11" customFormat="1"/>
    <row r="32694" s="11" customFormat="1"/>
    <row r="32695" s="11" customFormat="1"/>
    <row r="32696" s="11" customFormat="1"/>
    <row r="32697" s="11" customFormat="1"/>
    <row r="32698" s="11" customFormat="1"/>
    <row r="32699" s="11" customFormat="1"/>
    <row r="32700" s="11" customFormat="1"/>
    <row r="32701" s="11" customFormat="1"/>
    <row r="32702" s="11" customFormat="1"/>
    <row r="32703" s="11" customFormat="1"/>
    <row r="32704" s="11" customFormat="1"/>
    <row r="32705" s="11" customFormat="1"/>
    <row r="32706" s="11" customFormat="1"/>
    <row r="32707" s="11" customFormat="1"/>
    <row r="32708" s="11" customFormat="1"/>
    <row r="32709" s="11" customFormat="1"/>
    <row r="32710" s="11" customFormat="1"/>
    <row r="32711" s="11" customFormat="1"/>
    <row r="32712" s="11" customFormat="1"/>
    <row r="32713" s="11" customFormat="1"/>
    <row r="32714" s="11" customFormat="1"/>
    <row r="32715" s="11" customFormat="1"/>
    <row r="32716" s="11" customFormat="1"/>
    <row r="32717" s="11" customFormat="1"/>
    <row r="32718" s="11" customFormat="1"/>
    <row r="32719" s="11" customFormat="1"/>
    <row r="32720" s="11" customFormat="1"/>
    <row r="32721" s="11" customFormat="1"/>
    <row r="32722" s="11" customFormat="1"/>
    <row r="32723" s="11" customFormat="1"/>
    <row r="32724" s="11" customFormat="1"/>
    <row r="32725" s="11" customFormat="1"/>
    <row r="32726" s="11" customFormat="1"/>
    <row r="32727" s="11" customFormat="1"/>
    <row r="32728" s="11" customFormat="1"/>
    <row r="32729" s="11" customFormat="1"/>
    <row r="32730" s="11" customFormat="1"/>
    <row r="32731" s="11" customFormat="1"/>
    <row r="32732" s="11" customFormat="1"/>
    <row r="32733" s="11" customFormat="1"/>
    <row r="32734" s="11" customFormat="1"/>
    <row r="32735" s="11" customFormat="1"/>
    <row r="32736" s="11" customFormat="1"/>
    <row r="32737" s="11" customFormat="1"/>
    <row r="32738" s="11" customFormat="1"/>
    <row r="32739" s="11" customFormat="1"/>
    <row r="32740" s="11" customFormat="1"/>
    <row r="32741" s="11" customFormat="1"/>
    <row r="32742" s="11" customFormat="1"/>
    <row r="32743" s="11" customFormat="1"/>
    <row r="32744" s="11" customFormat="1"/>
    <row r="32745" s="11" customFormat="1"/>
    <row r="32746" s="11" customFormat="1"/>
    <row r="32747" s="11" customFormat="1"/>
    <row r="32748" s="11" customFormat="1"/>
    <row r="32749" s="11" customFormat="1"/>
    <row r="32750" s="11" customFormat="1"/>
    <row r="32751" s="11" customFormat="1"/>
    <row r="32752" s="11" customFormat="1"/>
    <row r="32753" s="11" customFormat="1"/>
    <row r="32754" s="11" customFormat="1"/>
    <row r="32755" s="11" customFormat="1"/>
    <row r="32756" s="11" customFormat="1"/>
    <row r="32757" s="11" customFormat="1"/>
    <row r="32758" s="11" customFormat="1"/>
    <row r="32759" s="11" customFormat="1"/>
    <row r="32760" s="11" customFormat="1"/>
    <row r="32761" s="11" customFormat="1"/>
    <row r="32762" s="11" customFormat="1"/>
    <row r="32763" s="11" customFormat="1"/>
    <row r="32764" s="11" customFormat="1"/>
    <row r="32765" s="11" customFormat="1"/>
    <row r="32766" s="11" customFormat="1"/>
    <row r="32767" s="11" customFormat="1"/>
    <row r="32768" s="11" customFormat="1"/>
    <row r="32769" s="11" customFormat="1"/>
    <row r="32770" s="11" customFormat="1"/>
    <row r="32771" s="11" customFormat="1"/>
    <row r="32772" s="11" customFormat="1"/>
    <row r="32773" s="11" customFormat="1"/>
    <row r="32774" s="11" customFormat="1"/>
    <row r="32775" s="11" customFormat="1"/>
    <row r="32776" s="11" customFormat="1"/>
    <row r="32777" s="11" customFormat="1"/>
    <row r="32778" s="11" customFormat="1"/>
    <row r="32779" s="11" customFormat="1"/>
    <row r="32780" s="11" customFormat="1"/>
    <row r="32781" s="11" customFormat="1"/>
    <row r="32782" s="11" customFormat="1"/>
    <row r="32783" s="11" customFormat="1"/>
    <row r="32784" s="11" customFormat="1"/>
    <row r="32785" s="11" customFormat="1"/>
    <row r="32786" s="11" customFormat="1"/>
    <row r="32787" s="11" customFormat="1"/>
    <row r="32788" s="11" customFormat="1"/>
    <row r="32789" s="11" customFormat="1"/>
    <row r="32790" s="11" customFormat="1"/>
    <row r="32791" s="11" customFormat="1"/>
    <row r="32792" s="11" customFormat="1"/>
    <row r="32793" s="11" customFormat="1"/>
    <row r="32794" s="11" customFormat="1"/>
    <row r="32795" s="11" customFormat="1"/>
    <row r="32796" s="11" customFormat="1"/>
    <row r="32797" s="11" customFormat="1"/>
    <row r="32798" s="11" customFormat="1"/>
    <row r="32799" s="11" customFormat="1"/>
    <row r="32800" s="11" customFormat="1"/>
    <row r="32801" s="11" customFormat="1"/>
    <row r="32802" s="11" customFormat="1"/>
    <row r="32803" s="11" customFormat="1"/>
    <row r="32804" s="11" customFormat="1"/>
    <row r="32805" s="11" customFormat="1"/>
    <row r="32806" s="11" customFormat="1"/>
    <row r="32807" s="11" customFormat="1"/>
    <row r="32808" s="11" customFormat="1"/>
    <row r="32809" s="11" customFormat="1"/>
    <row r="32810" s="11" customFormat="1"/>
    <row r="32811" s="11" customFormat="1"/>
    <row r="32812" s="11" customFormat="1"/>
    <row r="32813" s="11" customFormat="1"/>
    <row r="32814" s="11" customFormat="1"/>
    <row r="32815" s="11" customFormat="1"/>
    <row r="32816" s="11" customFormat="1"/>
    <row r="32817" s="11" customFormat="1"/>
    <row r="32818" s="11" customFormat="1"/>
    <row r="32819" s="11" customFormat="1"/>
    <row r="32820" s="11" customFormat="1"/>
    <row r="32821" s="11" customFormat="1"/>
    <row r="32822" s="11" customFormat="1"/>
    <row r="32823" s="11" customFormat="1"/>
    <row r="32824" s="11" customFormat="1"/>
    <row r="32825" s="11" customFormat="1"/>
    <row r="32826" s="11" customFormat="1"/>
    <row r="32827" s="11" customFormat="1"/>
    <row r="32828" s="11" customFormat="1"/>
    <row r="32829" s="11" customFormat="1"/>
    <row r="32830" s="11" customFormat="1"/>
    <row r="32831" s="11" customFormat="1"/>
    <row r="32832" s="11" customFormat="1"/>
    <row r="32833" s="11" customFormat="1"/>
    <row r="32834" s="11" customFormat="1"/>
    <row r="32835" s="11" customFormat="1"/>
    <row r="32836" s="11" customFormat="1"/>
    <row r="32837" s="11" customFormat="1"/>
    <row r="32838" s="11" customFormat="1"/>
    <row r="32839" s="11" customFormat="1"/>
    <row r="32840" s="11" customFormat="1"/>
    <row r="32841" s="11" customFormat="1"/>
    <row r="32842" s="11" customFormat="1"/>
    <row r="32843" s="11" customFormat="1"/>
    <row r="32844" s="11" customFormat="1"/>
    <row r="32845" s="11" customFormat="1"/>
    <row r="32846" s="11" customFormat="1"/>
    <row r="32847" s="11" customFormat="1"/>
    <row r="32848" s="11" customFormat="1"/>
    <row r="32849" s="11" customFormat="1"/>
    <row r="32850" s="11" customFormat="1"/>
    <row r="32851" s="11" customFormat="1"/>
    <row r="32852" s="11" customFormat="1"/>
    <row r="32853" s="11" customFormat="1"/>
    <row r="32854" s="11" customFormat="1"/>
    <row r="32855" s="11" customFormat="1"/>
    <row r="32856" s="11" customFormat="1"/>
    <row r="32857" s="11" customFormat="1"/>
    <row r="32858" s="11" customFormat="1"/>
    <row r="32859" s="11" customFormat="1"/>
    <row r="32860" s="11" customFormat="1"/>
    <row r="32861" s="11" customFormat="1"/>
    <row r="32862" s="11" customFormat="1"/>
    <row r="32863" s="11" customFormat="1"/>
    <row r="32864" s="11" customFormat="1"/>
    <row r="32865" s="11" customFormat="1"/>
    <row r="32866" s="11" customFormat="1"/>
    <row r="32867" s="11" customFormat="1"/>
    <row r="32868" s="11" customFormat="1"/>
    <row r="32869" s="11" customFormat="1"/>
    <row r="32870" s="11" customFormat="1"/>
    <row r="32871" s="11" customFormat="1"/>
    <row r="32872" s="11" customFormat="1"/>
    <row r="32873" s="11" customFormat="1"/>
    <row r="32874" s="11" customFormat="1"/>
    <row r="32875" s="11" customFormat="1"/>
    <row r="32876" s="11" customFormat="1"/>
    <row r="32877" s="11" customFormat="1"/>
    <row r="32878" s="11" customFormat="1"/>
    <row r="32879" s="11" customFormat="1"/>
    <row r="32880" s="11" customFormat="1"/>
    <row r="32881" s="11" customFormat="1"/>
    <row r="32882" s="11" customFormat="1"/>
    <row r="32883" s="11" customFormat="1"/>
    <row r="32884" s="11" customFormat="1"/>
    <row r="32885" s="11" customFormat="1"/>
    <row r="32886" s="11" customFormat="1"/>
    <row r="32887" s="11" customFormat="1"/>
    <row r="32888" s="11" customFormat="1"/>
    <row r="32889" s="11" customFormat="1"/>
    <row r="32890" s="11" customFormat="1"/>
    <row r="32891" s="11" customFormat="1"/>
    <row r="32892" s="11" customFormat="1"/>
    <row r="32893" s="11" customFormat="1"/>
    <row r="32894" s="11" customFormat="1"/>
    <row r="32895" s="11" customFormat="1"/>
    <row r="32896" s="11" customFormat="1"/>
    <row r="32897" s="11" customFormat="1"/>
    <row r="32898" s="11" customFormat="1"/>
    <row r="32899" s="11" customFormat="1"/>
    <row r="32900" s="11" customFormat="1"/>
    <row r="32901" s="11" customFormat="1"/>
    <row r="32902" s="11" customFormat="1"/>
    <row r="32903" s="11" customFormat="1"/>
    <row r="32904" s="11" customFormat="1"/>
    <row r="32905" s="11" customFormat="1"/>
    <row r="32906" s="11" customFormat="1"/>
    <row r="32907" s="11" customFormat="1"/>
    <row r="32908" s="11" customFormat="1"/>
    <row r="32909" s="11" customFormat="1"/>
    <row r="32910" s="11" customFormat="1"/>
    <row r="32911" s="11" customFormat="1"/>
    <row r="32912" s="11" customFormat="1"/>
    <row r="32913" s="11" customFormat="1"/>
    <row r="32914" s="11" customFormat="1"/>
    <row r="32915" s="11" customFormat="1"/>
    <row r="32916" s="11" customFormat="1"/>
    <row r="32917" s="11" customFormat="1"/>
    <row r="32918" s="11" customFormat="1"/>
    <row r="32919" s="11" customFormat="1"/>
    <row r="32920" s="11" customFormat="1"/>
    <row r="32921" s="11" customFormat="1"/>
    <row r="32922" s="11" customFormat="1"/>
    <row r="32923" s="11" customFormat="1"/>
    <row r="32924" s="11" customFormat="1"/>
    <row r="32925" s="11" customFormat="1"/>
    <row r="32926" s="11" customFormat="1"/>
    <row r="32927" s="11" customFormat="1"/>
    <row r="32928" s="11" customFormat="1"/>
    <row r="32929" s="11" customFormat="1"/>
    <row r="32930" s="11" customFormat="1"/>
    <row r="32931" s="11" customFormat="1"/>
    <row r="32932" s="11" customFormat="1"/>
    <row r="32933" s="11" customFormat="1"/>
    <row r="32934" s="11" customFormat="1"/>
    <row r="32935" s="11" customFormat="1"/>
    <row r="32936" s="11" customFormat="1"/>
    <row r="32937" s="11" customFormat="1"/>
    <row r="32938" s="11" customFormat="1"/>
    <row r="32939" s="11" customFormat="1"/>
    <row r="32940" s="11" customFormat="1"/>
    <row r="32941" s="11" customFormat="1"/>
    <row r="32942" s="11" customFormat="1"/>
    <row r="32943" s="11" customFormat="1"/>
    <row r="32944" s="11" customFormat="1"/>
    <row r="32945" s="11" customFormat="1"/>
    <row r="32946" s="11" customFormat="1"/>
    <row r="32947" s="11" customFormat="1"/>
    <row r="32948" s="11" customFormat="1"/>
    <row r="32949" s="11" customFormat="1"/>
    <row r="32950" s="11" customFormat="1"/>
    <row r="32951" s="11" customFormat="1"/>
    <row r="32952" s="11" customFormat="1"/>
    <row r="32953" s="11" customFormat="1"/>
    <row r="32954" s="11" customFormat="1"/>
    <row r="32955" s="11" customFormat="1"/>
    <row r="32956" s="11" customFormat="1"/>
    <row r="32957" s="11" customFormat="1"/>
    <row r="32958" s="11" customFormat="1"/>
    <row r="32959" s="11" customFormat="1"/>
    <row r="32960" s="11" customFormat="1"/>
    <row r="32961" s="11" customFormat="1"/>
    <row r="32962" s="11" customFormat="1"/>
    <row r="32963" s="11" customFormat="1"/>
    <row r="32964" s="11" customFormat="1"/>
    <row r="32965" s="11" customFormat="1"/>
    <row r="32966" s="11" customFormat="1"/>
    <row r="32967" s="11" customFormat="1"/>
    <row r="32968" s="11" customFormat="1"/>
    <row r="32969" s="11" customFormat="1"/>
    <row r="32970" s="11" customFormat="1"/>
    <row r="32971" s="11" customFormat="1"/>
    <row r="32972" s="11" customFormat="1"/>
    <row r="32973" s="11" customFormat="1"/>
    <row r="32974" s="11" customFormat="1"/>
    <row r="32975" s="11" customFormat="1"/>
    <row r="32976" s="11" customFormat="1"/>
    <row r="32977" s="11" customFormat="1"/>
    <row r="32978" s="11" customFormat="1"/>
    <row r="32979" s="11" customFormat="1"/>
    <row r="32980" s="11" customFormat="1"/>
    <row r="32981" s="11" customFormat="1"/>
    <row r="32982" s="11" customFormat="1"/>
    <row r="32983" s="11" customFormat="1"/>
    <row r="32984" s="11" customFormat="1"/>
    <row r="32985" s="11" customFormat="1"/>
    <row r="32986" s="11" customFormat="1"/>
    <row r="32987" s="11" customFormat="1"/>
    <row r="32988" s="11" customFormat="1"/>
    <row r="32989" s="11" customFormat="1"/>
    <row r="32990" s="11" customFormat="1"/>
    <row r="32991" s="11" customFormat="1"/>
    <row r="32992" s="11" customFormat="1"/>
    <row r="32993" s="11" customFormat="1"/>
    <row r="32994" s="11" customFormat="1"/>
    <row r="32995" s="11" customFormat="1"/>
    <row r="32996" s="11" customFormat="1"/>
    <row r="32997" s="11" customFormat="1"/>
    <row r="32998" s="11" customFormat="1"/>
    <row r="32999" s="11" customFormat="1"/>
    <row r="33000" s="11" customFormat="1"/>
    <row r="33001" s="11" customFormat="1"/>
    <row r="33002" s="11" customFormat="1"/>
    <row r="33003" s="11" customFormat="1"/>
    <row r="33004" s="11" customFormat="1"/>
    <row r="33005" s="11" customFormat="1"/>
    <row r="33006" s="11" customFormat="1"/>
    <row r="33007" s="11" customFormat="1"/>
    <row r="33008" s="11" customFormat="1"/>
    <row r="33009" s="11" customFormat="1"/>
    <row r="33010" s="11" customFormat="1"/>
    <row r="33011" s="11" customFormat="1"/>
    <row r="33012" s="11" customFormat="1"/>
    <row r="33013" s="11" customFormat="1"/>
    <row r="33014" s="11" customFormat="1"/>
    <row r="33015" s="11" customFormat="1"/>
    <row r="33016" s="11" customFormat="1"/>
    <row r="33017" s="11" customFormat="1"/>
    <row r="33018" s="11" customFormat="1"/>
    <row r="33019" s="11" customFormat="1"/>
    <row r="33020" s="11" customFormat="1"/>
    <row r="33021" s="11" customFormat="1"/>
    <row r="33022" s="11" customFormat="1"/>
    <row r="33023" s="11" customFormat="1"/>
    <row r="33024" s="11" customFormat="1"/>
    <row r="33025" s="11" customFormat="1"/>
    <row r="33026" s="11" customFormat="1"/>
    <row r="33027" s="11" customFormat="1"/>
    <row r="33028" s="11" customFormat="1"/>
    <row r="33029" s="11" customFormat="1"/>
    <row r="33030" s="11" customFormat="1"/>
    <row r="33031" s="11" customFormat="1"/>
    <row r="33032" s="11" customFormat="1"/>
    <row r="33033" s="11" customFormat="1"/>
    <row r="33034" s="11" customFormat="1"/>
    <row r="33035" s="11" customFormat="1"/>
    <row r="33036" s="11" customFormat="1"/>
    <row r="33037" s="11" customFormat="1"/>
    <row r="33038" s="11" customFormat="1"/>
    <row r="33039" s="11" customFormat="1"/>
    <row r="33040" s="11" customFormat="1"/>
    <row r="33041" s="11" customFormat="1"/>
    <row r="33042" s="11" customFormat="1"/>
    <row r="33043" s="11" customFormat="1"/>
    <row r="33044" s="11" customFormat="1"/>
    <row r="33045" s="11" customFormat="1"/>
    <row r="33046" s="11" customFormat="1"/>
    <row r="33047" s="11" customFormat="1"/>
    <row r="33048" s="11" customFormat="1"/>
    <row r="33049" s="11" customFormat="1"/>
    <row r="33050" s="11" customFormat="1"/>
    <row r="33051" s="11" customFormat="1"/>
    <row r="33052" s="11" customFormat="1"/>
    <row r="33053" s="11" customFormat="1"/>
    <row r="33054" s="11" customFormat="1"/>
    <row r="33055" s="11" customFormat="1"/>
    <row r="33056" s="11" customFormat="1"/>
    <row r="33057" s="11" customFormat="1"/>
    <row r="33058" s="11" customFormat="1"/>
    <row r="33059" s="11" customFormat="1"/>
    <row r="33060" s="11" customFormat="1"/>
    <row r="33061" s="11" customFormat="1"/>
    <row r="33062" s="11" customFormat="1"/>
    <row r="33063" s="11" customFormat="1"/>
    <row r="33064" s="11" customFormat="1"/>
    <row r="33065" s="11" customFormat="1"/>
    <row r="33066" s="11" customFormat="1"/>
    <row r="33067" s="11" customFormat="1"/>
    <row r="33068" s="11" customFormat="1"/>
    <row r="33069" s="11" customFormat="1"/>
    <row r="33070" s="11" customFormat="1"/>
    <row r="33071" s="11" customFormat="1"/>
    <row r="33072" s="11" customFormat="1"/>
    <row r="33073" s="11" customFormat="1"/>
    <row r="33074" s="11" customFormat="1"/>
    <row r="33075" s="11" customFormat="1"/>
    <row r="33076" s="11" customFormat="1"/>
    <row r="33077" s="11" customFormat="1"/>
    <row r="33078" s="11" customFormat="1"/>
    <row r="33079" s="11" customFormat="1"/>
    <row r="33080" s="11" customFormat="1"/>
    <row r="33081" s="11" customFormat="1"/>
    <row r="33082" s="11" customFormat="1"/>
    <row r="33083" s="11" customFormat="1"/>
    <row r="33084" s="11" customFormat="1"/>
    <row r="33085" s="11" customFormat="1"/>
    <row r="33086" s="11" customFormat="1"/>
    <row r="33087" s="11" customFormat="1"/>
    <row r="33088" s="11" customFormat="1"/>
    <row r="33089" s="11" customFormat="1"/>
    <row r="33090" s="11" customFormat="1"/>
    <row r="33091" s="11" customFormat="1"/>
    <row r="33092" s="11" customFormat="1"/>
    <row r="33093" s="11" customFormat="1"/>
    <row r="33094" s="11" customFormat="1"/>
    <row r="33095" s="11" customFormat="1"/>
    <row r="33096" s="11" customFormat="1"/>
    <row r="33097" s="11" customFormat="1"/>
    <row r="33098" s="11" customFormat="1"/>
    <row r="33099" s="11" customFormat="1"/>
    <row r="33100" s="11" customFormat="1"/>
    <row r="33101" s="11" customFormat="1"/>
    <row r="33102" s="11" customFormat="1"/>
    <row r="33103" s="11" customFormat="1"/>
    <row r="33104" s="11" customFormat="1"/>
    <row r="33105" s="11" customFormat="1"/>
    <row r="33106" s="11" customFormat="1"/>
    <row r="33107" s="11" customFormat="1"/>
    <row r="33108" s="11" customFormat="1"/>
    <row r="33109" s="11" customFormat="1"/>
    <row r="33110" s="11" customFormat="1"/>
    <row r="33111" s="11" customFormat="1"/>
    <row r="33112" s="11" customFormat="1"/>
    <row r="33113" s="11" customFormat="1"/>
    <row r="33114" s="11" customFormat="1"/>
    <row r="33115" s="11" customFormat="1"/>
    <row r="33116" s="11" customFormat="1"/>
    <row r="33117" s="11" customFormat="1"/>
    <row r="33118" s="11" customFormat="1"/>
    <row r="33119" s="11" customFormat="1"/>
    <row r="33120" s="11" customFormat="1"/>
    <row r="33121" s="11" customFormat="1"/>
    <row r="33122" s="11" customFormat="1"/>
    <row r="33123" s="11" customFormat="1"/>
    <row r="33124" s="11" customFormat="1"/>
    <row r="33125" s="11" customFormat="1"/>
    <row r="33126" s="11" customFormat="1"/>
    <row r="33127" s="11" customFormat="1"/>
    <row r="33128" s="11" customFormat="1"/>
    <row r="33129" s="11" customFormat="1"/>
    <row r="33130" s="11" customFormat="1"/>
    <row r="33131" s="11" customFormat="1"/>
    <row r="33132" s="11" customFormat="1"/>
    <row r="33133" s="11" customFormat="1"/>
    <row r="33134" s="11" customFormat="1"/>
    <row r="33135" s="11" customFormat="1"/>
    <row r="33136" s="11" customFormat="1"/>
    <row r="33137" s="11" customFormat="1"/>
    <row r="33138" s="11" customFormat="1"/>
    <row r="33139" s="11" customFormat="1"/>
    <row r="33140" s="11" customFormat="1"/>
    <row r="33141" s="11" customFormat="1"/>
    <row r="33142" s="11" customFormat="1"/>
    <row r="33143" s="11" customFormat="1"/>
    <row r="33144" s="11" customFormat="1"/>
    <row r="33145" s="11" customFormat="1"/>
    <row r="33146" s="11" customFormat="1"/>
    <row r="33147" s="11" customFormat="1"/>
    <row r="33148" s="11" customFormat="1"/>
    <row r="33149" s="11" customFormat="1"/>
    <row r="33150" s="11" customFormat="1"/>
    <row r="33151" s="11" customFormat="1"/>
    <row r="33152" s="11" customFormat="1"/>
    <row r="33153" s="11" customFormat="1"/>
    <row r="33154" s="11" customFormat="1"/>
    <row r="33155" s="11" customFormat="1"/>
    <row r="33156" s="11" customFormat="1"/>
    <row r="33157" s="11" customFormat="1"/>
    <row r="33158" s="11" customFormat="1"/>
    <row r="33159" s="11" customFormat="1"/>
    <row r="33160" s="11" customFormat="1"/>
    <row r="33161" s="11" customFormat="1"/>
    <row r="33162" s="11" customFormat="1"/>
    <row r="33163" s="11" customFormat="1"/>
    <row r="33164" s="11" customFormat="1"/>
    <row r="33165" s="11" customFormat="1"/>
    <row r="33166" s="11" customFormat="1"/>
    <row r="33167" s="11" customFormat="1"/>
    <row r="33168" s="11" customFormat="1"/>
    <row r="33169" s="11" customFormat="1"/>
    <row r="33170" s="11" customFormat="1"/>
    <row r="33171" s="11" customFormat="1"/>
    <row r="33172" s="11" customFormat="1"/>
    <row r="33173" s="11" customFormat="1"/>
    <row r="33174" s="11" customFormat="1"/>
    <row r="33175" s="11" customFormat="1"/>
    <row r="33176" s="11" customFormat="1"/>
    <row r="33177" s="11" customFormat="1"/>
    <row r="33178" s="11" customFormat="1"/>
    <row r="33179" s="11" customFormat="1"/>
    <row r="33180" s="11" customFormat="1"/>
    <row r="33181" s="11" customFormat="1"/>
    <row r="33182" s="11" customFormat="1"/>
    <row r="33183" s="11" customFormat="1"/>
    <row r="33184" s="11" customFormat="1"/>
    <row r="33185" s="11" customFormat="1"/>
    <row r="33186" s="11" customFormat="1"/>
    <row r="33187" s="11" customFormat="1"/>
    <row r="33188" s="11" customFormat="1"/>
    <row r="33189" s="11" customFormat="1"/>
    <row r="33190" s="11" customFormat="1"/>
    <row r="33191" s="11" customFormat="1"/>
    <row r="33192" s="11" customFormat="1"/>
    <row r="33193" s="11" customFormat="1"/>
    <row r="33194" s="11" customFormat="1"/>
    <row r="33195" s="11" customFormat="1"/>
    <row r="33196" s="11" customFormat="1"/>
    <row r="33197" s="11" customFormat="1"/>
    <row r="33198" s="11" customFormat="1"/>
    <row r="33199" s="11" customFormat="1"/>
    <row r="33200" s="11" customFormat="1"/>
    <row r="33201" s="11" customFormat="1"/>
    <row r="33202" s="11" customFormat="1"/>
    <row r="33203" s="11" customFormat="1"/>
    <row r="33204" s="11" customFormat="1"/>
    <row r="33205" s="11" customFormat="1"/>
    <row r="33206" s="11" customFormat="1"/>
    <row r="33207" s="11" customFormat="1"/>
    <row r="33208" s="11" customFormat="1"/>
    <row r="33209" s="11" customFormat="1"/>
    <row r="33210" s="11" customFormat="1"/>
    <row r="33211" s="11" customFormat="1"/>
    <row r="33212" s="11" customFormat="1"/>
    <row r="33213" s="11" customFormat="1"/>
    <row r="33214" s="11" customFormat="1"/>
    <row r="33215" s="11" customFormat="1"/>
    <row r="33216" s="11" customFormat="1"/>
    <row r="33217" s="11" customFormat="1"/>
    <row r="33218" s="11" customFormat="1"/>
    <row r="33219" s="11" customFormat="1"/>
    <row r="33220" s="11" customFormat="1"/>
    <row r="33221" s="11" customFormat="1"/>
    <row r="33222" s="11" customFormat="1"/>
    <row r="33223" s="11" customFormat="1"/>
    <row r="33224" s="11" customFormat="1"/>
    <row r="33225" s="11" customFormat="1"/>
    <row r="33226" s="11" customFormat="1"/>
    <row r="33227" s="11" customFormat="1"/>
    <row r="33228" s="11" customFormat="1"/>
    <row r="33229" s="11" customFormat="1"/>
    <row r="33230" s="11" customFormat="1"/>
    <row r="33231" s="11" customFormat="1"/>
    <row r="33232" s="11" customFormat="1"/>
    <row r="33233" s="11" customFormat="1"/>
    <row r="33234" s="11" customFormat="1"/>
    <row r="33235" s="11" customFormat="1"/>
    <row r="33236" s="11" customFormat="1"/>
    <row r="33237" s="11" customFormat="1"/>
    <row r="33238" s="11" customFormat="1"/>
    <row r="33239" s="11" customFormat="1"/>
    <row r="33240" s="11" customFormat="1"/>
    <row r="33241" s="11" customFormat="1"/>
    <row r="33242" s="11" customFormat="1"/>
    <row r="33243" s="11" customFormat="1"/>
    <row r="33244" s="11" customFormat="1"/>
    <row r="33245" s="11" customFormat="1"/>
    <row r="33246" s="11" customFormat="1"/>
    <row r="33247" s="11" customFormat="1"/>
    <row r="33248" s="11" customFormat="1"/>
    <row r="33249" s="11" customFormat="1"/>
    <row r="33250" s="11" customFormat="1"/>
    <row r="33251" s="11" customFormat="1"/>
    <row r="33252" s="11" customFormat="1"/>
    <row r="33253" s="11" customFormat="1"/>
    <row r="33254" s="11" customFormat="1"/>
    <row r="33255" s="11" customFormat="1"/>
    <row r="33256" s="11" customFormat="1"/>
    <row r="33257" s="11" customFormat="1"/>
    <row r="33258" s="11" customFormat="1"/>
    <row r="33259" s="11" customFormat="1"/>
    <row r="33260" s="11" customFormat="1"/>
    <row r="33261" s="11" customFormat="1"/>
    <row r="33262" s="11" customFormat="1"/>
    <row r="33263" s="11" customFormat="1"/>
    <row r="33264" s="11" customFormat="1"/>
    <row r="33265" s="11" customFormat="1"/>
    <row r="33266" s="11" customFormat="1"/>
    <row r="33267" s="11" customFormat="1"/>
    <row r="33268" s="11" customFormat="1"/>
    <row r="33269" s="11" customFormat="1"/>
    <row r="33270" s="11" customFormat="1"/>
    <row r="33271" s="11" customFormat="1"/>
    <row r="33272" s="11" customFormat="1"/>
    <row r="33273" s="11" customFormat="1"/>
    <row r="33274" s="11" customFormat="1"/>
    <row r="33275" s="11" customFormat="1"/>
    <row r="33276" s="11" customFormat="1"/>
    <row r="33277" s="11" customFormat="1"/>
    <row r="33278" s="11" customFormat="1"/>
    <row r="33279" s="11" customFormat="1"/>
    <row r="33280" s="11" customFormat="1"/>
    <row r="33281" s="11" customFormat="1"/>
    <row r="33282" s="11" customFormat="1"/>
    <row r="33283" s="11" customFormat="1"/>
    <row r="33284" s="11" customFormat="1"/>
    <row r="33285" s="11" customFormat="1"/>
    <row r="33286" s="11" customFormat="1"/>
    <row r="33287" s="11" customFormat="1"/>
    <row r="33288" s="11" customFormat="1"/>
    <row r="33289" s="11" customFormat="1"/>
    <row r="33290" s="11" customFormat="1"/>
    <row r="33291" s="11" customFormat="1"/>
    <row r="33292" s="11" customFormat="1"/>
    <row r="33293" s="11" customFormat="1"/>
    <row r="33294" s="11" customFormat="1"/>
    <row r="33295" s="11" customFormat="1"/>
    <row r="33296" s="11" customFormat="1"/>
    <row r="33297" s="11" customFormat="1"/>
    <row r="33298" s="11" customFormat="1"/>
    <row r="33299" s="11" customFormat="1"/>
    <row r="33300" s="11" customFormat="1"/>
    <row r="33301" s="11" customFormat="1"/>
    <row r="33302" s="11" customFormat="1"/>
    <row r="33303" s="11" customFormat="1"/>
    <row r="33304" s="11" customFormat="1"/>
    <row r="33305" s="11" customFormat="1"/>
    <row r="33306" s="11" customFormat="1"/>
    <row r="33307" s="11" customFormat="1"/>
    <row r="33308" s="11" customFormat="1"/>
    <row r="33309" s="11" customFormat="1"/>
    <row r="33310" s="11" customFormat="1"/>
    <row r="33311" s="11" customFormat="1"/>
    <row r="33312" s="11" customFormat="1"/>
    <row r="33313" s="11" customFormat="1"/>
    <row r="33314" s="11" customFormat="1"/>
    <row r="33315" s="11" customFormat="1"/>
    <row r="33316" s="11" customFormat="1"/>
    <row r="33317" s="11" customFormat="1"/>
    <row r="33318" s="11" customFormat="1"/>
    <row r="33319" s="11" customFormat="1"/>
    <row r="33320" s="11" customFormat="1"/>
    <row r="33321" s="11" customFormat="1"/>
    <row r="33322" s="11" customFormat="1"/>
    <row r="33323" s="11" customFormat="1"/>
    <row r="33324" s="11" customFormat="1"/>
    <row r="33325" s="11" customFormat="1"/>
    <row r="33326" s="11" customFormat="1"/>
    <row r="33327" s="11" customFormat="1"/>
    <row r="33328" s="11" customFormat="1"/>
    <row r="33329" s="11" customFormat="1"/>
    <row r="33330" s="11" customFormat="1"/>
    <row r="33331" s="11" customFormat="1"/>
    <row r="33332" s="11" customFormat="1"/>
    <row r="33333" s="11" customFormat="1"/>
    <row r="33334" s="11" customFormat="1"/>
    <row r="33335" s="11" customFormat="1"/>
    <row r="33336" s="11" customFormat="1"/>
    <row r="33337" s="11" customFormat="1"/>
    <row r="33338" s="11" customFormat="1"/>
    <row r="33339" s="11" customFormat="1"/>
    <row r="33340" s="11" customFormat="1"/>
    <row r="33341" s="11" customFormat="1"/>
    <row r="33342" s="11" customFormat="1"/>
    <row r="33343" s="11" customFormat="1"/>
    <row r="33344" s="11" customFormat="1"/>
    <row r="33345" s="11" customFormat="1"/>
    <row r="33346" s="11" customFormat="1"/>
    <row r="33347" s="11" customFormat="1"/>
    <row r="33348" s="11" customFormat="1"/>
    <row r="33349" s="11" customFormat="1"/>
    <row r="33350" s="11" customFormat="1"/>
    <row r="33351" s="11" customFormat="1"/>
    <row r="33352" s="11" customFormat="1"/>
    <row r="33353" s="11" customFormat="1"/>
    <row r="33354" s="11" customFormat="1"/>
    <row r="33355" s="11" customFormat="1"/>
    <row r="33356" s="11" customFormat="1"/>
    <row r="33357" s="11" customFormat="1"/>
    <row r="33358" s="11" customFormat="1"/>
    <row r="33359" s="11" customFormat="1"/>
    <row r="33360" s="11" customFormat="1"/>
    <row r="33361" s="11" customFormat="1"/>
    <row r="33362" s="11" customFormat="1"/>
    <row r="33363" s="11" customFormat="1"/>
    <row r="33364" s="11" customFormat="1"/>
    <row r="33365" s="11" customFormat="1"/>
    <row r="33366" s="11" customFormat="1"/>
    <row r="33367" s="11" customFormat="1"/>
    <row r="33368" s="11" customFormat="1"/>
    <row r="33369" s="11" customFormat="1"/>
    <row r="33370" s="11" customFormat="1"/>
    <row r="33371" s="11" customFormat="1"/>
    <row r="33372" s="11" customFormat="1"/>
    <row r="33373" s="11" customFormat="1"/>
    <row r="33374" s="11" customFormat="1"/>
    <row r="33375" s="11" customFormat="1"/>
    <row r="33376" s="11" customFormat="1"/>
    <row r="33377" s="11" customFormat="1"/>
    <row r="33378" s="11" customFormat="1"/>
    <row r="33379" s="11" customFormat="1"/>
    <row r="33380" s="11" customFormat="1"/>
    <row r="33381" s="11" customFormat="1"/>
    <row r="33382" s="11" customFormat="1"/>
    <row r="33383" s="11" customFormat="1"/>
    <row r="33384" s="11" customFormat="1"/>
    <row r="33385" s="11" customFormat="1"/>
    <row r="33386" s="11" customFormat="1"/>
    <row r="33387" s="11" customFormat="1"/>
    <row r="33388" s="11" customFormat="1"/>
    <row r="33389" s="11" customFormat="1"/>
    <row r="33390" s="11" customFormat="1"/>
    <row r="33391" s="11" customFormat="1"/>
    <row r="33392" s="11" customFormat="1"/>
    <row r="33393" s="11" customFormat="1"/>
    <row r="33394" s="11" customFormat="1"/>
    <row r="33395" s="11" customFormat="1"/>
    <row r="33396" s="11" customFormat="1"/>
    <row r="33397" s="11" customFormat="1"/>
    <row r="33398" s="11" customFormat="1"/>
    <row r="33399" s="11" customFormat="1"/>
    <row r="33400" s="11" customFormat="1"/>
    <row r="33401" s="11" customFormat="1"/>
    <row r="33402" s="11" customFormat="1"/>
    <row r="33403" s="11" customFormat="1"/>
    <row r="33404" s="11" customFormat="1"/>
    <row r="33405" s="11" customFormat="1"/>
    <row r="33406" s="11" customFormat="1"/>
    <row r="33407" s="11" customFormat="1"/>
    <row r="33408" s="11" customFormat="1"/>
    <row r="33409" s="11" customFormat="1"/>
    <row r="33410" s="11" customFormat="1"/>
    <row r="33411" s="11" customFormat="1"/>
    <row r="33412" s="11" customFormat="1"/>
    <row r="33413" s="11" customFormat="1"/>
    <row r="33414" s="11" customFormat="1"/>
    <row r="33415" s="11" customFormat="1"/>
    <row r="33416" s="11" customFormat="1"/>
    <row r="33417" s="11" customFormat="1"/>
    <row r="33418" s="11" customFormat="1"/>
    <row r="33419" s="11" customFormat="1"/>
    <row r="33420" s="11" customFormat="1"/>
    <row r="33421" s="11" customFormat="1"/>
    <row r="33422" s="11" customFormat="1"/>
    <row r="33423" s="11" customFormat="1"/>
    <row r="33424" s="11" customFormat="1"/>
    <row r="33425" s="11" customFormat="1"/>
    <row r="33426" s="11" customFormat="1"/>
    <row r="33427" s="11" customFormat="1"/>
    <row r="33428" s="11" customFormat="1"/>
    <row r="33429" s="11" customFormat="1"/>
    <row r="33430" s="11" customFormat="1"/>
    <row r="33431" s="11" customFormat="1"/>
    <row r="33432" s="11" customFormat="1"/>
    <row r="33433" s="11" customFormat="1"/>
    <row r="33434" s="11" customFormat="1"/>
    <row r="33435" s="11" customFormat="1"/>
    <row r="33436" s="11" customFormat="1"/>
    <row r="33437" s="11" customFormat="1"/>
    <row r="33438" s="11" customFormat="1"/>
    <row r="33439" s="11" customFormat="1"/>
    <row r="33440" s="11" customFormat="1"/>
    <row r="33441" s="11" customFormat="1"/>
    <row r="33442" s="11" customFormat="1"/>
    <row r="33443" s="11" customFormat="1"/>
    <row r="33444" s="11" customFormat="1"/>
    <row r="33445" s="11" customFormat="1"/>
    <row r="33446" s="11" customFormat="1"/>
    <row r="33447" s="11" customFormat="1"/>
    <row r="33448" s="11" customFormat="1"/>
    <row r="33449" s="11" customFormat="1"/>
    <row r="33450" s="11" customFormat="1"/>
    <row r="33451" s="11" customFormat="1"/>
    <row r="33452" s="11" customFormat="1"/>
    <row r="33453" s="11" customFormat="1"/>
    <row r="33454" s="11" customFormat="1"/>
    <row r="33455" s="11" customFormat="1"/>
    <row r="33456" s="11" customFormat="1"/>
    <row r="33457" s="11" customFormat="1"/>
    <row r="33458" s="11" customFormat="1"/>
    <row r="33459" s="11" customFormat="1"/>
    <row r="33460" s="11" customFormat="1"/>
    <row r="33461" s="11" customFormat="1"/>
    <row r="33462" s="11" customFormat="1"/>
    <row r="33463" s="11" customFormat="1"/>
    <row r="33464" s="11" customFormat="1"/>
    <row r="33465" s="11" customFormat="1"/>
    <row r="33466" s="11" customFormat="1"/>
    <row r="33467" s="11" customFormat="1"/>
    <row r="33468" s="11" customFormat="1"/>
    <row r="33469" s="11" customFormat="1"/>
    <row r="33470" s="11" customFormat="1"/>
    <row r="33471" s="11" customFormat="1"/>
    <row r="33472" s="11" customFormat="1"/>
    <row r="33473" s="11" customFormat="1"/>
    <row r="33474" s="11" customFormat="1"/>
    <row r="33475" s="11" customFormat="1"/>
    <row r="33476" s="11" customFormat="1"/>
    <row r="33477" s="11" customFormat="1"/>
    <row r="33478" s="11" customFormat="1"/>
    <row r="33479" s="11" customFormat="1"/>
    <row r="33480" s="11" customFormat="1"/>
    <row r="33481" s="11" customFormat="1"/>
    <row r="33482" s="11" customFormat="1"/>
    <row r="33483" s="11" customFormat="1"/>
    <row r="33484" s="11" customFormat="1"/>
    <row r="33485" s="11" customFormat="1"/>
    <row r="33486" s="11" customFormat="1"/>
    <row r="33487" s="11" customFormat="1"/>
    <row r="33488" s="11" customFormat="1"/>
    <row r="33489" s="11" customFormat="1"/>
    <row r="33490" s="11" customFormat="1"/>
    <row r="33491" s="11" customFormat="1"/>
    <row r="33492" s="11" customFormat="1"/>
    <row r="33493" s="11" customFormat="1"/>
    <row r="33494" s="11" customFormat="1"/>
    <row r="33495" s="11" customFormat="1"/>
    <row r="33496" s="11" customFormat="1"/>
    <row r="33497" s="11" customFormat="1"/>
    <row r="33498" s="11" customFormat="1"/>
    <row r="33499" s="11" customFormat="1"/>
    <row r="33500" s="11" customFormat="1"/>
    <row r="33501" s="11" customFormat="1"/>
    <row r="33502" s="11" customFormat="1"/>
    <row r="33503" s="11" customFormat="1"/>
    <row r="33504" s="11" customFormat="1"/>
    <row r="33505" s="11" customFormat="1"/>
    <row r="33506" s="11" customFormat="1"/>
    <row r="33507" s="11" customFormat="1"/>
    <row r="33508" s="11" customFormat="1"/>
    <row r="33509" s="11" customFormat="1"/>
    <row r="33510" s="11" customFormat="1"/>
    <row r="33511" s="11" customFormat="1"/>
    <row r="33512" s="11" customFormat="1"/>
    <row r="33513" s="11" customFormat="1"/>
    <row r="33514" s="11" customFormat="1"/>
    <row r="33515" s="11" customFormat="1"/>
    <row r="33516" s="11" customFormat="1"/>
    <row r="33517" s="11" customFormat="1"/>
    <row r="33518" s="11" customFormat="1"/>
    <row r="33519" s="11" customFormat="1"/>
    <row r="33520" s="11" customFormat="1"/>
    <row r="33521" s="11" customFormat="1"/>
    <row r="33522" s="11" customFormat="1"/>
    <row r="33523" s="11" customFormat="1"/>
    <row r="33524" s="11" customFormat="1"/>
    <row r="33525" s="11" customFormat="1"/>
    <row r="33526" s="11" customFormat="1"/>
    <row r="33527" s="11" customFormat="1"/>
    <row r="33528" s="11" customFormat="1"/>
    <row r="33529" s="11" customFormat="1"/>
    <row r="33530" s="11" customFormat="1"/>
    <row r="33531" s="11" customFormat="1"/>
    <row r="33532" s="11" customFormat="1"/>
    <row r="33533" s="11" customFormat="1"/>
    <row r="33534" s="11" customFormat="1"/>
    <row r="33535" s="11" customFormat="1"/>
    <row r="33536" s="11" customFormat="1"/>
    <row r="33537" s="11" customFormat="1"/>
    <row r="33538" s="11" customFormat="1"/>
    <row r="33539" s="11" customFormat="1"/>
    <row r="33540" s="11" customFormat="1"/>
    <row r="33541" s="11" customFormat="1"/>
    <row r="33542" s="11" customFormat="1"/>
    <row r="33543" s="11" customFormat="1"/>
    <row r="33544" s="11" customFormat="1"/>
    <row r="33545" s="11" customFormat="1"/>
    <row r="33546" s="11" customFormat="1"/>
    <row r="33547" s="11" customFormat="1"/>
    <row r="33548" s="11" customFormat="1"/>
    <row r="33549" s="11" customFormat="1"/>
    <row r="33550" s="11" customFormat="1"/>
    <row r="33551" s="11" customFormat="1"/>
    <row r="33552" s="11" customFormat="1"/>
    <row r="33553" s="11" customFormat="1"/>
    <row r="33554" s="11" customFormat="1"/>
    <row r="33555" s="11" customFormat="1"/>
    <row r="33556" s="11" customFormat="1"/>
    <row r="33557" s="11" customFormat="1"/>
    <row r="33558" s="11" customFormat="1"/>
    <row r="33559" s="11" customFormat="1"/>
    <row r="33560" s="11" customFormat="1"/>
    <row r="33561" s="11" customFormat="1"/>
    <row r="33562" s="11" customFormat="1"/>
    <row r="33563" s="11" customFormat="1"/>
    <row r="33564" s="11" customFormat="1"/>
    <row r="33565" s="11" customFormat="1"/>
    <row r="33566" s="11" customFormat="1"/>
    <row r="33567" s="11" customFormat="1"/>
    <row r="33568" s="11" customFormat="1"/>
    <row r="33569" s="11" customFormat="1"/>
    <row r="33570" s="11" customFormat="1"/>
    <row r="33571" s="11" customFormat="1"/>
    <row r="33572" s="11" customFormat="1"/>
    <row r="33573" s="11" customFormat="1"/>
    <row r="33574" s="11" customFormat="1"/>
    <row r="33575" s="11" customFormat="1"/>
    <row r="33576" s="11" customFormat="1"/>
    <row r="33577" s="11" customFormat="1"/>
    <row r="33578" s="11" customFormat="1"/>
    <row r="33579" s="11" customFormat="1"/>
    <row r="33580" s="11" customFormat="1"/>
    <row r="33581" s="11" customFormat="1"/>
    <row r="33582" s="11" customFormat="1"/>
    <row r="33583" s="11" customFormat="1"/>
    <row r="33584" s="11" customFormat="1"/>
    <row r="33585" s="11" customFormat="1"/>
    <row r="33586" s="11" customFormat="1"/>
    <row r="33587" s="11" customFormat="1"/>
    <row r="33588" s="11" customFormat="1"/>
    <row r="33589" s="11" customFormat="1"/>
    <row r="33590" s="11" customFormat="1"/>
    <row r="33591" s="11" customFormat="1"/>
    <row r="33592" s="11" customFormat="1"/>
    <row r="33593" s="11" customFormat="1"/>
    <row r="33594" s="11" customFormat="1"/>
    <row r="33595" s="11" customFormat="1"/>
    <row r="33596" s="11" customFormat="1"/>
    <row r="33597" s="11" customFormat="1"/>
    <row r="33598" s="11" customFormat="1"/>
    <row r="33599" s="11" customFormat="1"/>
    <row r="33600" s="11" customFormat="1"/>
    <row r="33601" s="11" customFormat="1"/>
    <row r="33602" s="11" customFormat="1"/>
    <row r="33603" s="11" customFormat="1"/>
    <row r="33604" s="11" customFormat="1"/>
    <row r="33605" s="11" customFormat="1"/>
    <row r="33606" s="11" customFormat="1"/>
    <row r="33607" s="11" customFormat="1"/>
    <row r="33608" s="11" customFormat="1"/>
    <row r="33609" s="11" customFormat="1"/>
    <row r="33610" s="11" customFormat="1"/>
    <row r="33611" s="11" customFormat="1"/>
    <row r="33612" s="11" customFormat="1"/>
    <row r="33613" s="11" customFormat="1"/>
    <row r="33614" s="11" customFormat="1"/>
    <row r="33615" s="11" customFormat="1"/>
    <row r="33616" s="11" customFormat="1"/>
    <row r="33617" s="11" customFormat="1"/>
    <row r="33618" s="11" customFormat="1"/>
    <row r="33619" s="11" customFormat="1"/>
    <row r="33620" s="11" customFormat="1"/>
    <row r="33621" s="11" customFormat="1"/>
    <row r="33622" s="11" customFormat="1"/>
    <row r="33623" s="11" customFormat="1"/>
    <row r="33624" s="11" customFormat="1"/>
    <row r="33625" s="11" customFormat="1"/>
    <row r="33626" s="11" customFormat="1"/>
    <row r="33627" s="11" customFormat="1"/>
    <row r="33628" s="11" customFormat="1"/>
    <row r="33629" s="11" customFormat="1"/>
    <row r="33630" s="11" customFormat="1"/>
    <row r="33631" s="11" customFormat="1"/>
    <row r="33632" s="11" customFormat="1"/>
    <row r="33633" s="11" customFormat="1"/>
    <row r="33634" s="11" customFormat="1"/>
    <row r="33635" s="11" customFormat="1"/>
    <row r="33636" s="11" customFormat="1"/>
    <row r="33637" s="11" customFormat="1"/>
    <row r="33638" s="11" customFormat="1"/>
    <row r="33639" s="11" customFormat="1"/>
    <row r="33640" s="11" customFormat="1"/>
    <row r="33641" s="11" customFormat="1"/>
    <row r="33642" s="11" customFormat="1"/>
    <row r="33643" s="11" customFormat="1"/>
    <row r="33644" s="11" customFormat="1"/>
    <row r="33645" s="11" customFormat="1"/>
    <row r="33646" s="11" customFormat="1"/>
    <row r="33647" s="11" customFormat="1"/>
    <row r="33648" s="11" customFormat="1"/>
    <row r="33649" s="11" customFormat="1"/>
    <row r="33650" s="11" customFormat="1"/>
    <row r="33651" s="11" customFormat="1"/>
    <row r="33652" s="11" customFormat="1"/>
    <row r="33653" s="11" customFormat="1"/>
    <row r="33654" s="11" customFormat="1"/>
    <row r="33655" s="11" customFormat="1"/>
    <row r="33656" s="11" customFormat="1"/>
    <row r="33657" s="11" customFormat="1"/>
    <row r="33658" s="11" customFormat="1"/>
    <row r="33659" s="11" customFormat="1"/>
    <row r="33660" s="11" customFormat="1"/>
    <row r="33661" s="11" customFormat="1"/>
    <row r="33662" s="11" customFormat="1"/>
    <row r="33663" s="11" customFormat="1"/>
    <row r="33664" s="11" customFormat="1"/>
    <row r="33665" s="11" customFormat="1"/>
    <row r="33666" s="11" customFormat="1"/>
    <row r="33667" s="11" customFormat="1"/>
    <row r="33668" s="11" customFormat="1"/>
    <row r="33669" s="11" customFormat="1"/>
    <row r="33670" s="11" customFormat="1"/>
    <row r="33671" s="11" customFormat="1"/>
    <row r="33672" s="11" customFormat="1"/>
    <row r="33673" s="11" customFormat="1"/>
    <row r="33674" s="11" customFormat="1"/>
    <row r="33675" s="11" customFormat="1"/>
    <row r="33676" s="11" customFormat="1"/>
    <row r="33677" s="11" customFormat="1"/>
    <row r="33678" s="11" customFormat="1"/>
    <row r="33679" s="11" customFormat="1"/>
    <row r="33680" s="11" customFormat="1"/>
    <row r="33681" s="11" customFormat="1"/>
    <row r="33682" s="11" customFormat="1"/>
    <row r="33683" s="11" customFormat="1"/>
    <row r="33684" s="11" customFormat="1"/>
    <row r="33685" s="11" customFormat="1"/>
    <row r="33686" s="11" customFormat="1"/>
    <row r="33687" s="11" customFormat="1"/>
    <row r="33688" s="11" customFormat="1"/>
    <row r="33689" s="11" customFormat="1"/>
    <row r="33690" s="11" customFormat="1"/>
    <row r="33691" s="11" customFormat="1"/>
    <row r="33692" s="11" customFormat="1"/>
    <row r="33693" s="11" customFormat="1"/>
    <row r="33694" s="11" customFormat="1"/>
    <row r="33695" s="11" customFormat="1"/>
    <row r="33696" s="11" customFormat="1"/>
    <row r="33697" s="11" customFormat="1"/>
    <row r="33698" s="11" customFormat="1"/>
    <row r="33699" s="11" customFormat="1"/>
    <row r="33700" s="11" customFormat="1"/>
    <row r="33701" s="11" customFormat="1"/>
    <row r="33702" s="11" customFormat="1"/>
    <row r="33703" s="11" customFormat="1"/>
    <row r="33704" s="11" customFormat="1"/>
    <row r="33705" s="11" customFormat="1"/>
    <row r="33706" s="11" customFormat="1"/>
    <row r="33707" s="11" customFormat="1"/>
    <row r="33708" s="11" customFormat="1"/>
    <row r="33709" s="11" customFormat="1"/>
    <row r="33710" s="11" customFormat="1"/>
    <row r="33711" s="11" customFormat="1"/>
    <row r="33712" s="11" customFormat="1"/>
    <row r="33713" s="11" customFormat="1"/>
    <row r="33714" s="11" customFormat="1"/>
    <row r="33715" s="11" customFormat="1"/>
    <row r="33716" s="11" customFormat="1"/>
    <row r="33717" s="11" customFormat="1"/>
    <row r="33718" s="11" customFormat="1"/>
    <row r="33719" s="11" customFormat="1"/>
    <row r="33720" s="11" customFormat="1"/>
    <row r="33721" s="11" customFormat="1"/>
    <row r="33722" s="11" customFormat="1"/>
    <row r="33723" s="11" customFormat="1"/>
    <row r="33724" s="11" customFormat="1"/>
    <row r="33725" s="11" customFormat="1"/>
    <row r="33726" s="11" customFormat="1"/>
    <row r="33727" s="11" customFormat="1"/>
    <row r="33728" s="11" customFormat="1"/>
    <row r="33729" s="11" customFormat="1"/>
    <row r="33730" s="11" customFormat="1"/>
    <row r="33731" s="11" customFormat="1"/>
    <row r="33732" s="11" customFormat="1"/>
    <row r="33733" s="11" customFormat="1"/>
    <row r="33734" s="11" customFormat="1"/>
    <row r="33735" s="11" customFormat="1"/>
    <row r="33736" s="11" customFormat="1"/>
    <row r="33737" s="11" customFormat="1"/>
    <row r="33738" s="11" customFormat="1"/>
    <row r="33739" s="11" customFormat="1"/>
    <row r="33740" s="11" customFormat="1"/>
    <row r="33741" s="11" customFormat="1"/>
    <row r="33742" s="11" customFormat="1"/>
    <row r="33743" s="11" customFormat="1"/>
    <row r="33744" s="11" customFormat="1"/>
    <row r="33745" s="11" customFormat="1"/>
    <row r="33746" s="11" customFormat="1"/>
    <row r="33747" s="11" customFormat="1"/>
    <row r="33748" s="11" customFormat="1"/>
    <row r="33749" s="11" customFormat="1"/>
    <row r="33750" s="11" customFormat="1"/>
    <row r="33751" s="11" customFormat="1"/>
    <row r="33752" s="11" customFormat="1"/>
    <row r="33753" s="11" customFormat="1"/>
    <row r="33754" s="11" customFormat="1"/>
    <row r="33755" s="11" customFormat="1"/>
    <row r="33756" s="11" customFormat="1"/>
    <row r="33757" s="11" customFormat="1"/>
    <row r="33758" s="11" customFormat="1"/>
    <row r="33759" s="11" customFormat="1"/>
    <row r="33760" s="11" customFormat="1"/>
    <row r="33761" s="11" customFormat="1"/>
    <row r="33762" s="11" customFormat="1"/>
    <row r="33763" s="11" customFormat="1"/>
    <row r="33764" s="11" customFormat="1"/>
    <row r="33765" s="11" customFormat="1"/>
    <row r="33766" s="11" customFormat="1"/>
    <row r="33767" s="11" customFormat="1"/>
    <row r="33768" s="11" customFormat="1"/>
    <row r="33769" s="11" customFormat="1"/>
    <row r="33770" s="11" customFormat="1"/>
    <row r="33771" s="11" customFormat="1"/>
    <row r="33772" s="11" customFormat="1"/>
    <row r="33773" s="11" customFormat="1"/>
    <row r="33774" s="11" customFormat="1"/>
    <row r="33775" s="11" customFormat="1"/>
    <row r="33776" s="11" customFormat="1"/>
    <row r="33777" s="11" customFormat="1"/>
    <row r="33778" s="11" customFormat="1"/>
    <row r="33779" s="11" customFormat="1"/>
    <row r="33780" s="11" customFormat="1"/>
    <row r="33781" s="11" customFormat="1"/>
    <row r="33782" s="11" customFormat="1"/>
    <row r="33783" s="11" customFormat="1"/>
    <row r="33784" s="11" customFormat="1"/>
    <row r="33785" s="11" customFormat="1"/>
    <row r="33786" s="11" customFormat="1"/>
    <row r="33787" s="11" customFormat="1"/>
    <row r="33788" s="11" customFormat="1"/>
    <row r="33789" s="11" customFormat="1"/>
    <row r="33790" s="11" customFormat="1"/>
    <row r="33791" s="11" customFormat="1"/>
    <row r="33792" s="11" customFormat="1"/>
    <row r="33793" s="11" customFormat="1"/>
    <row r="33794" s="11" customFormat="1"/>
    <row r="33795" s="11" customFormat="1"/>
    <row r="33796" s="11" customFormat="1"/>
    <row r="33797" s="11" customFormat="1"/>
    <row r="33798" s="11" customFormat="1"/>
    <row r="33799" s="11" customFormat="1"/>
    <row r="33800" s="11" customFormat="1"/>
    <row r="33801" s="11" customFormat="1"/>
    <row r="33802" s="11" customFormat="1"/>
    <row r="33803" s="11" customFormat="1"/>
    <row r="33804" s="11" customFormat="1"/>
    <row r="33805" s="11" customFormat="1"/>
    <row r="33806" s="11" customFormat="1"/>
    <row r="33807" s="11" customFormat="1"/>
    <row r="33808" s="11" customFormat="1"/>
    <row r="33809" s="11" customFormat="1"/>
    <row r="33810" s="11" customFormat="1"/>
    <row r="33811" s="11" customFormat="1"/>
    <row r="33812" s="11" customFormat="1"/>
    <row r="33813" s="11" customFormat="1"/>
    <row r="33814" s="11" customFormat="1"/>
    <row r="33815" s="11" customFormat="1"/>
    <row r="33816" s="11" customFormat="1"/>
    <row r="33817" s="11" customFormat="1"/>
    <row r="33818" s="11" customFormat="1"/>
    <row r="33819" s="11" customFormat="1"/>
    <row r="33820" s="11" customFormat="1"/>
    <row r="33821" s="11" customFormat="1"/>
    <row r="33822" s="11" customFormat="1"/>
    <row r="33823" s="11" customFormat="1"/>
    <row r="33824" s="11" customFormat="1"/>
    <row r="33825" s="11" customFormat="1"/>
    <row r="33826" s="11" customFormat="1"/>
    <row r="33827" s="11" customFormat="1"/>
    <row r="33828" s="11" customFormat="1"/>
    <row r="33829" s="11" customFormat="1"/>
    <row r="33830" s="11" customFormat="1"/>
    <row r="33831" s="11" customFormat="1"/>
    <row r="33832" s="11" customFormat="1"/>
    <row r="33833" s="11" customFormat="1"/>
    <row r="33834" s="11" customFormat="1"/>
    <row r="33835" s="11" customFormat="1"/>
    <row r="33836" s="11" customFormat="1"/>
    <row r="33837" s="11" customFormat="1"/>
    <row r="33838" s="11" customFormat="1"/>
    <row r="33839" s="11" customFormat="1"/>
    <row r="33840" s="11" customFormat="1"/>
    <row r="33841" s="11" customFormat="1"/>
    <row r="33842" s="11" customFormat="1"/>
    <row r="33843" s="11" customFormat="1"/>
    <row r="33844" s="11" customFormat="1"/>
    <row r="33845" s="11" customFormat="1"/>
    <row r="33846" s="11" customFormat="1"/>
    <row r="33847" s="11" customFormat="1"/>
    <row r="33848" s="11" customFormat="1"/>
    <row r="33849" s="11" customFormat="1"/>
    <row r="33850" s="11" customFormat="1"/>
    <row r="33851" s="11" customFormat="1"/>
    <row r="33852" s="11" customFormat="1"/>
    <row r="33853" s="11" customFormat="1"/>
    <row r="33854" s="11" customFormat="1"/>
    <row r="33855" s="11" customFormat="1"/>
    <row r="33856" s="11" customFormat="1"/>
    <row r="33857" s="11" customFormat="1"/>
    <row r="33858" s="11" customFormat="1"/>
    <row r="33859" s="11" customFormat="1"/>
    <row r="33860" s="11" customFormat="1"/>
    <row r="33861" s="11" customFormat="1"/>
    <row r="33862" s="11" customFormat="1"/>
    <row r="33863" s="11" customFormat="1"/>
    <row r="33864" s="11" customFormat="1"/>
    <row r="33865" s="11" customFormat="1"/>
    <row r="33866" s="11" customFormat="1"/>
    <row r="33867" s="11" customFormat="1"/>
    <row r="33868" s="11" customFormat="1"/>
    <row r="33869" s="11" customFormat="1"/>
    <row r="33870" s="11" customFormat="1"/>
    <row r="33871" s="11" customFormat="1"/>
    <row r="33872" s="11" customFormat="1"/>
    <row r="33873" s="11" customFormat="1"/>
    <row r="33874" s="11" customFormat="1"/>
    <row r="33875" s="11" customFormat="1"/>
    <row r="33876" s="11" customFormat="1"/>
    <row r="33877" s="11" customFormat="1"/>
    <row r="33878" s="11" customFormat="1"/>
    <row r="33879" s="11" customFormat="1"/>
    <row r="33880" s="11" customFormat="1"/>
    <row r="33881" s="11" customFormat="1"/>
    <row r="33882" s="11" customFormat="1"/>
    <row r="33883" s="11" customFormat="1"/>
    <row r="33884" s="11" customFormat="1"/>
    <row r="33885" s="11" customFormat="1"/>
    <row r="33886" s="11" customFormat="1"/>
    <row r="33887" s="11" customFormat="1"/>
    <row r="33888" s="11" customFormat="1"/>
    <row r="33889" s="11" customFormat="1"/>
    <row r="33890" s="11" customFormat="1"/>
    <row r="33891" s="11" customFormat="1"/>
    <row r="33892" s="11" customFormat="1"/>
    <row r="33893" s="11" customFormat="1"/>
    <row r="33894" s="11" customFormat="1"/>
    <row r="33895" s="11" customFormat="1"/>
    <row r="33896" s="11" customFormat="1"/>
    <row r="33897" s="11" customFormat="1"/>
    <row r="33898" s="11" customFormat="1"/>
    <row r="33899" s="11" customFormat="1"/>
    <row r="33900" s="11" customFormat="1"/>
    <row r="33901" s="11" customFormat="1"/>
    <row r="33902" s="11" customFormat="1"/>
    <row r="33903" s="11" customFormat="1"/>
    <row r="33904" s="11" customFormat="1"/>
    <row r="33905" s="11" customFormat="1"/>
    <row r="33906" s="11" customFormat="1"/>
    <row r="33907" s="11" customFormat="1"/>
    <row r="33908" s="11" customFormat="1"/>
    <row r="33909" s="11" customFormat="1"/>
    <row r="33910" s="11" customFormat="1"/>
    <row r="33911" s="11" customFormat="1"/>
    <row r="33912" s="11" customFormat="1"/>
    <row r="33913" s="11" customFormat="1"/>
    <row r="33914" s="11" customFormat="1"/>
    <row r="33915" s="11" customFormat="1"/>
    <row r="33916" s="11" customFormat="1"/>
    <row r="33917" s="11" customFormat="1"/>
    <row r="33918" s="11" customFormat="1"/>
    <row r="33919" s="11" customFormat="1"/>
    <row r="33920" s="11" customFormat="1"/>
    <row r="33921" s="11" customFormat="1"/>
    <row r="33922" s="11" customFormat="1"/>
    <row r="33923" s="11" customFormat="1"/>
    <row r="33924" s="11" customFormat="1"/>
    <row r="33925" s="11" customFormat="1"/>
    <row r="33926" s="11" customFormat="1"/>
    <row r="33927" s="11" customFormat="1"/>
    <row r="33928" s="11" customFormat="1"/>
    <row r="33929" s="11" customFormat="1"/>
    <row r="33930" s="11" customFormat="1"/>
    <row r="33931" s="11" customFormat="1"/>
    <row r="33932" s="11" customFormat="1"/>
    <row r="33933" s="11" customFormat="1"/>
    <row r="33934" s="11" customFormat="1"/>
    <row r="33935" s="11" customFormat="1"/>
    <row r="33936" s="11" customFormat="1"/>
    <row r="33937" s="11" customFormat="1"/>
    <row r="33938" s="11" customFormat="1"/>
    <row r="33939" s="11" customFormat="1"/>
    <row r="33940" s="11" customFormat="1"/>
    <row r="33941" s="11" customFormat="1"/>
    <row r="33942" s="11" customFormat="1"/>
    <row r="33943" s="11" customFormat="1"/>
    <row r="33944" s="11" customFormat="1"/>
    <row r="33945" s="11" customFormat="1"/>
    <row r="33946" s="11" customFormat="1"/>
    <row r="33947" s="11" customFormat="1"/>
    <row r="33948" s="11" customFormat="1"/>
    <row r="33949" s="11" customFormat="1"/>
    <row r="33950" s="11" customFormat="1"/>
    <row r="33951" s="11" customFormat="1"/>
    <row r="33952" s="11" customFormat="1"/>
    <row r="33953" s="11" customFormat="1"/>
    <row r="33954" s="11" customFormat="1"/>
    <row r="33955" s="11" customFormat="1"/>
    <row r="33956" s="11" customFormat="1"/>
    <row r="33957" s="11" customFormat="1"/>
    <row r="33958" s="11" customFormat="1"/>
    <row r="33959" s="11" customFormat="1"/>
    <row r="33960" s="11" customFormat="1"/>
    <row r="33961" s="11" customFormat="1"/>
    <row r="33962" s="11" customFormat="1"/>
    <row r="33963" s="11" customFormat="1"/>
    <row r="33964" s="11" customFormat="1"/>
    <row r="33965" s="11" customFormat="1"/>
    <row r="33966" s="11" customFormat="1"/>
    <row r="33967" s="11" customFormat="1"/>
    <row r="33968" s="11" customFormat="1"/>
    <row r="33969" s="11" customFormat="1"/>
    <row r="33970" s="11" customFormat="1"/>
    <row r="33971" s="11" customFormat="1"/>
    <row r="33972" s="11" customFormat="1"/>
    <row r="33973" s="11" customFormat="1"/>
    <row r="33974" s="11" customFormat="1"/>
    <row r="33975" s="11" customFormat="1"/>
    <row r="33976" s="11" customFormat="1"/>
    <row r="33977" s="11" customFormat="1"/>
    <row r="33978" s="11" customFormat="1"/>
    <row r="33979" s="11" customFormat="1"/>
    <row r="33980" s="11" customFormat="1"/>
    <row r="33981" s="11" customFormat="1"/>
    <row r="33982" s="11" customFormat="1"/>
    <row r="33983" s="11" customFormat="1"/>
    <row r="33984" s="11" customFormat="1"/>
    <row r="33985" s="11" customFormat="1"/>
    <row r="33986" s="11" customFormat="1"/>
    <row r="33987" s="11" customFormat="1"/>
    <row r="33988" s="11" customFormat="1"/>
    <row r="33989" s="11" customFormat="1"/>
    <row r="33990" s="11" customFormat="1"/>
    <row r="33991" s="11" customFormat="1"/>
    <row r="33992" s="11" customFormat="1"/>
    <row r="33993" s="11" customFormat="1"/>
    <row r="33994" s="11" customFormat="1"/>
    <row r="33995" s="11" customFormat="1"/>
    <row r="33996" s="11" customFormat="1"/>
    <row r="33997" s="11" customFormat="1"/>
    <row r="33998" s="11" customFormat="1"/>
    <row r="33999" s="11" customFormat="1"/>
    <row r="34000" s="11" customFormat="1"/>
    <row r="34001" s="11" customFormat="1"/>
    <row r="34002" s="11" customFormat="1"/>
    <row r="34003" s="11" customFormat="1"/>
    <row r="34004" s="11" customFormat="1"/>
    <row r="34005" s="11" customFormat="1"/>
    <row r="34006" s="11" customFormat="1"/>
    <row r="34007" s="11" customFormat="1"/>
    <row r="34008" s="11" customFormat="1"/>
    <row r="34009" s="11" customFormat="1"/>
    <row r="34010" s="11" customFormat="1"/>
    <row r="34011" s="11" customFormat="1"/>
    <row r="34012" s="11" customFormat="1"/>
    <row r="34013" s="11" customFormat="1"/>
    <row r="34014" s="11" customFormat="1"/>
    <row r="34015" s="11" customFormat="1"/>
    <row r="34016" s="11" customFormat="1"/>
    <row r="34017" s="11" customFormat="1"/>
    <row r="34018" s="11" customFormat="1"/>
    <row r="34019" s="11" customFormat="1"/>
    <row r="34020" s="11" customFormat="1"/>
    <row r="34021" s="11" customFormat="1"/>
    <row r="34022" s="11" customFormat="1"/>
    <row r="34023" s="11" customFormat="1"/>
    <row r="34024" s="11" customFormat="1"/>
    <row r="34025" s="11" customFormat="1"/>
    <row r="34026" s="11" customFormat="1"/>
    <row r="34027" s="11" customFormat="1"/>
    <row r="34028" s="11" customFormat="1"/>
    <row r="34029" s="11" customFormat="1"/>
    <row r="34030" s="11" customFormat="1"/>
    <row r="34031" s="11" customFormat="1"/>
    <row r="34032" s="11" customFormat="1"/>
    <row r="34033" s="11" customFormat="1"/>
    <row r="34034" s="11" customFormat="1"/>
    <row r="34035" s="11" customFormat="1"/>
    <row r="34036" s="11" customFormat="1"/>
    <row r="34037" s="11" customFormat="1"/>
    <row r="34038" s="11" customFormat="1"/>
    <row r="34039" s="11" customFormat="1"/>
    <row r="34040" s="11" customFormat="1"/>
    <row r="34041" s="11" customFormat="1"/>
    <row r="34042" s="11" customFormat="1"/>
    <row r="34043" s="11" customFormat="1"/>
    <row r="34044" s="11" customFormat="1"/>
    <row r="34045" s="11" customFormat="1"/>
    <row r="34046" s="11" customFormat="1"/>
    <row r="34047" s="11" customFormat="1"/>
    <row r="34048" s="11" customFormat="1"/>
    <row r="34049" s="11" customFormat="1"/>
    <row r="34050" s="11" customFormat="1"/>
    <row r="34051" s="11" customFormat="1"/>
    <row r="34052" s="11" customFormat="1"/>
    <row r="34053" s="11" customFormat="1"/>
    <row r="34054" s="11" customFormat="1"/>
    <row r="34055" s="11" customFormat="1"/>
    <row r="34056" s="11" customFormat="1"/>
    <row r="34057" s="11" customFormat="1"/>
    <row r="34058" s="11" customFormat="1"/>
    <row r="34059" s="11" customFormat="1"/>
    <row r="34060" s="11" customFormat="1"/>
    <row r="34061" s="11" customFormat="1"/>
    <row r="34062" s="11" customFormat="1"/>
    <row r="34063" s="11" customFormat="1"/>
    <row r="34064" s="11" customFormat="1"/>
    <row r="34065" s="11" customFormat="1"/>
    <row r="34066" s="11" customFormat="1"/>
    <row r="34067" s="11" customFormat="1"/>
    <row r="34068" s="11" customFormat="1"/>
    <row r="34069" s="11" customFormat="1"/>
    <row r="34070" s="11" customFormat="1"/>
    <row r="34071" s="11" customFormat="1"/>
    <row r="34072" s="11" customFormat="1"/>
    <row r="34073" s="11" customFormat="1"/>
    <row r="34074" s="11" customFormat="1"/>
    <row r="34075" s="11" customFormat="1"/>
    <row r="34076" s="11" customFormat="1"/>
    <row r="34077" s="11" customFormat="1"/>
    <row r="34078" s="11" customFormat="1"/>
    <row r="34079" s="11" customFormat="1"/>
    <row r="34080" s="11" customFormat="1"/>
    <row r="34081" s="11" customFormat="1"/>
    <row r="34082" s="11" customFormat="1"/>
    <row r="34083" s="11" customFormat="1"/>
    <row r="34084" s="11" customFormat="1"/>
    <row r="34085" s="11" customFormat="1"/>
    <row r="34086" s="11" customFormat="1"/>
    <row r="34087" s="11" customFormat="1"/>
    <row r="34088" s="11" customFormat="1"/>
    <row r="34089" s="11" customFormat="1"/>
    <row r="34090" s="11" customFormat="1"/>
    <row r="34091" s="11" customFormat="1"/>
    <row r="34092" s="11" customFormat="1"/>
    <row r="34093" s="11" customFormat="1"/>
    <row r="34094" s="11" customFormat="1"/>
    <row r="34095" s="11" customFormat="1"/>
    <row r="34096" s="11" customFormat="1"/>
    <row r="34097" s="11" customFormat="1"/>
    <row r="34098" s="11" customFormat="1"/>
    <row r="34099" s="11" customFormat="1"/>
    <row r="34100" s="11" customFormat="1"/>
    <row r="34101" s="11" customFormat="1"/>
    <row r="34102" s="11" customFormat="1"/>
    <row r="34103" s="11" customFormat="1"/>
    <row r="34104" s="11" customFormat="1"/>
    <row r="34105" s="11" customFormat="1"/>
    <row r="34106" s="11" customFormat="1"/>
    <row r="34107" s="11" customFormat="1"/>
    <row r="34108" s="11" customFormat="1"/>
    <row r="34109" s="11" customFormat="1"/>
    <row r="34110" s="11" customFormat="1"/>
    <row r="34111" s="11" customFormat="1"/>
    <row r="34112" s="11" customFormat="1"/>
    <row r="34113" s="11" customFormat="1"/>
    <row r="34114" s="11" customFormat="1"/>
    <row r="34115" s="11" customFormat="1"/>
    <row r="34116" s="11" customFormat="1"/>
    <row r="34117" s="11" customFormat="1"/>
    <row r="34118" s="11" customFormat="1"/>
    <row r="34119" s="11" customFormat="1"/>
    <row r="34120" s="11" customFormat="1"/>
    <row r="34121" s="11" customFormat="1"/>
    <row r="34122" s="11" customFormat="1"/>
    <row r="34123" s="11" customFormat="1"/>
    <row r="34124" s="11" customFormat="1"/>
    <row r="34125" s="11" customFormat="1"/>
    <row r="34126" s="11" customFormat="1"/>
    <row r="34127" s="11" customFormat="1"/>
    <row r="34128" s="11" customFormat="1"/>
    <row r="34129" s="11" customFormat="1"/>
    <row r="34130" s="11" customFormat="1"/>
    <row r="34131" s="11" customFormat="1"/>
    <row r="34132" s="11" customFormat="1"/>
    <row r="34133" s="11" customFormat="1"/>
    <row r="34134" s="11" customFormat="1"/>
    <row r="34135" s="11" customFormat="1"/>
    <row r="34136" s="11" customFormat="1"/>
    <row r="34137" s="11" customFormat="1"/>
    <row r="34138" s="11" customFormat="1"/>
    <row r="34139" s="11" customFormat="1"/>
    <row r="34140" s="11" customFormat="1"/>
    <row r="34141" s="11" customFormat="1"/>
    <row r="34142" s="11" customFormat="1"/>
    <row r="34143" s="11" customFormat="1"/>
    <row r="34144" s="11" customFormat="1"/>
    <row r="34145" s="11" customFormat="1"/>
    <row r="34146" s="11" customFormat="1"/>
    <row r="34147" s="11" customFormat="1"/>
    <row r="34148" s="11" customFormat="1"/>
    <row r="34149" s="11" customFormat="1"/>
    <row r="34150" s="11" customFormat="1"/>
    <row r="34151" s="11" customFormat="1"/>
    <row r="34152" s="11" customFormat="1"/>
    <row r="34153" s="11" customFormat="1"/>
    <row r="34154" s="11" customFormat="1"/>
    <row r="34155" s="11" customFormat="1"/>
    <row r="34156" s="11" customFormat="1"/>
    <row r="34157" s="11" customFormat="1"/>
    <row r="34158" s="11" customFormat="1"/>
    <row r="34159" s="11" customFormat="1"/>
    <row r="34160" s="11" customFormat="1"/>
    <row r="34161" s="11" customFormat="1"/>
    <row r="34162" s="11" customFormat="1"/>
    <row r="34163" s="11" customFormat="1"/>
    <row r="34164" s="11" customFormat="1"/>
    <row r="34165" s="11" customFormat="1"/>
    <row r="34166" s="11" customFormat="1"/>
    <row r="34167" s="11" customFormat="1"/>
    <row r="34168" s="11" customFormat="1"/>
    <row r="34169" s="11" customFormat="1"/>
    <row r="34170" s="11" customFormat="1"/>
    <row r="34171" s="11" customFormat="1"/>
    <row r="34172" s="11" customFormat="1"/>
    <row r="34173" s="11" customFormat="1"/>
    <row r="34174" s="11" customFormat="1"/>
    <row r="34175" s="11" customFormat="1"/>
    <row r="34176" s="11" customFormat="1"/>
    <row r="34177" s="11" customFormat="1"/>
    <row r="34178" s="11" customFormat="1"/>
    <row r="34179" s="11" customFormat="1"/>
    <row r="34180" s="11" customFormat="1"/>
    <row r="34181" s="11" customFormat="1"/>
    <row r="34182" s="11" customFormat="1"/>
    <row r="34183" s="11" customFormat="1"/>
    <row r="34184" s="11" customFormat="1"/>
    <row r="34185" s="11" customFormat="1"/>
    <row r="34186" s="11" customFormat="1"/>
    <row r="34187" s="11" customFormat="1"/>
    <row r="34188" s="11" customFormat="1"/>
    <row r="34189" s="11" customFormat="1"/>
    <row r="34190" s="11" customFormat="1"/>
    <row r="34191" s="11" customFormat="1"/>
    <row r="34192" s="11" customFormat="1"/>
    <row r="34193" s="11" customFormat="1"/>
    <row r="34194" s="11" customFormat="1"/>
    <row r="34195" s="11" customFormat="1"/>
    <row r="34196" s="11" customFormat="1"/>
    <row r="34197" s="11" customFormat="1"/>
    <row r="34198" s="11" customFormat="1"/>
    <row r="34199" s="11" customFormat="1"/>
    <row r="34200" s="11" customFormat="1"/>
    <row r="34201" s="11" customFormat="1"/>
    <row r="34202" s="11" customFormat="1"/>
    <row r="34203" s="11" customFormat="1"/>
    <row r="34204" s="11" customFormat="1"/>
    <row r="34205" s="11" customFormat="1"/>
    <row r="34206" s="11" customFormat="1"/>
    <row r="34207" s="11" customFormat="1"/>
    <row r="34208" s="11" customFormat="1"/>
    <row r="34209" s="11" customFormat="1"/>
    <row r="34210" s="11" customFormat="1"/>
    <row r="34211" s="11" customFormat="1"/>
    <row r="34212" s="11" customFormat="1"/>
    <row r="34213" s="11" customFormat="1"/>
    <row r="34214" s="11" customFormat="1"/>
    <row r="34215" s="11" customFormat="1"/>
    <row r="34216" s="11" customFormat="1"/>
    <row r="34217" s="11" customFormat="1"/>
    <row r="34218" s="11" customFormat="1"/>
    <row r="34219" s="11" customFormat="1"/>
    <row r="34220" s="11" customFormat="1"/>
    <row r="34221" s="11" customFormat="1"/>
    <row r="34222" s="11" customFormat="1"/>
    <row r="34223" s="11" customFormat="1"/>
    <row r="34224" s="11" customFormat="1"/>
    <row r="34225" s="11" customFormat="1"/>
    <row r="34226" s="11" customFormat="1"/>
    <row r="34227" s="11" customFormat="1"/>
    <row r="34228" s="11" customFormat="1"/>
    <row r="34229" s="11" customFormat="1"/>
    <row r="34230" s="11" customFormat="1"/>
    <row r="34231" s="11" customFormat="1"/>
    <row r="34232" s="11" customFormat="1"/>
    <row r="34233" s="11" customFormat="1"/>
    <row r="34234" s="11" customFormat="1"/>
    <row r="34235" s="11" customFormat="1"/>
    <row r="34236" s="11" customFormat="1"/>
    <row r="34237" s="11" customFormat="1"/>
    <row r="34238" s="11" customFormat="1"/>
    <row r="34239" s="11" customFormat="1"/>
    <row r="34240" s="11" customFormat="1"/>
    <row r="34241" s="11" customFormat="1"/>
    <row r="34242" s="11" customFormat="1"/>
    <row r="34243" s="11" customFormat="1"/>
    <row r="34244" s="11" customFormat="1"/>
    <row r="34245" s="11" customFormat="1"/>
    <row r="34246" s="11" customFormat="1"/>
    <row r="34247" s="11" customFormat="1"/>
    <row r="34248" s="11" customFormat="1"/>
    <row r="34249" s="11" customFormat="1"/>
    <row r="34250" s="11" customFormat="1"/>
    <row r="34251" s="11" customFormat="1"/>
    <row r="34252" s="11" customFormat="1"/>
    <row r="34253" s="11" customFormat="1"/>
    <row r="34254" s="11" customFormat="1"/>
    <row r="34255" s="11" customFormat="1"/>
    <row r="34256" s="11" customFormat="1"/>
    <row r="34257" s="11" customFormat="1"/>
    <row r="34258" s="11" customFormat="1"/>
    <row r="34259" s="11" customFormat="1"/>
    <row r="34260" s="11" customFormat="1"/>
    <row r="34261" s="11" customFormat="1"/>
    <row r="34262" s="11" customFormat="1"/>
    <row r="34263" s="11" customFormat="1"/>
    <row r="34264" s="11" customFormat="1"/>
    <row r="34265" s="11" customFormat="1"/>
    <row r="34266" s="11" customFormat="1"/>
    <row r="34267" s="11" customFormat="1"/>
    <row r="34268" s="11" customFormat="1"/>
    <row r="34269" s="11" customFormat="1"/>
    <row r="34270" s="11" customFormat="1"/>
    <row r="34271" s="11" customFormat="1"/>
    <row r="34272" s="11" customFormat="1"/>
    <row r="34273" s="11" customFormat="1"/>
    <row r="34274" s="11" customFormat="1"/>
    <row r="34275" s="11" customFormat="1"/>
    <row r="34276" s="11" customFormat="1"/>
    <row r="34277" s="11" customFormat="1"/>
    <row r="34278" s="11" customFormat="1"/>
    <row r="34279" s="11" customFormat="1"/>
    <row r="34280" s="11" customFormat="1"/>
    <row r="34281" s="11" customFormat="1"/>
    <row r="34282" s="11" customFormat="1"/>
    <row r="34283" s="11" customFormat="1"/>
    <row r="34284" s="11" customFormat="1"/>
    <row r="34285" s="11" customFormat="1"/>
    <row r="34286" s="11" customFormat="1"/>
    <row r="34287" s="11" customFormat="1"/>
    <row r="34288" s="11" customFormat="1"/>
    <row r="34289" s="11" customFormat="1"/>
    <row r="34290" s="11" customFormat="1"/>
    <row r="34291" s="11" customFormat="1"/>
    <row r="34292" s="11" customFormat="1"/>
    <row r="34293" s="11" customFormat="1"/>
    <row r="34294" s="11" customFormat="1"/>
    <row r="34295" s="11" customFormat="1"/>
    <row r="34296" s="11" customFormat="1"/>
    <row r="34297" s="11" customFormat="1"/>
    <row r="34298" s="11" customFormat="1"/>
    <row r="34299" s="11" customFormat="1"/>
    <row r="34300" s="11" customFormat="1"/>
    <row r="34301" s="11" customFormat="1"/>
    <row r="34302" s="11" customFormat="1"/>
    <row r="34303" s="11" customFormat="1"/>
    <row r="34304" s="11" customFormat="1"/>
    <row r="34305" s="11" customFormat="1"/>
    <row r="34306" s="11" customFormat="1"/>
    <row r="34307" s="11" customFormat="1"/>
    <row r="34308" s="11" customFormat="1"/>
    <row r="34309" s="11" customFormat="1"/>
    <row r="34310" s="11" customFormat="1"/>
    <row r="34311" s="11" customFormat="1"/>
    <row r="34312" s="11" customFormat="1"/>
    <row r="34313" s="11" customFormat="1"/>
    <row r="34314" s="11" customFormat="1"/>
    <row r="34315" s="11" customFormat="1"/>
    <row r="34316" s="11" customFormat="1"/>
    <row r="34317" s="11" customFormat="1"/>
    <row r="34318" s="11" customFormat="1"/>
    <row r="34319" s="11" customFormat="1"/>
    <row r="34320" s="11" customFormat="1"/>
    <row r="34321" s="11" customFormat="1"/>
    <row r="34322" s="11" customFormat="1"/>
    <row r="34323" s="11" customFormat="1"/>
    <row r="34324" s="11" customFormat="1"/>
    <row r="34325" s="11" customFormat="1"/>
    <row r="34326" s="11" customFormat="1"/>
    <row r="34327" s="11" customFormat="1"/>
    <row r="34328" s="11" customFormat="1"/>
    <row r="34329" s="11" customFormat="1"/>
    <row r="34330" s="11" customFormat="1"/>
    <row r="34331" s="11" customFormat="1"/>
    <row r="34332" s="11" customFormat="1"/>
    <row r="34333" s="11" customFormat="1"/>
    <row r="34334" s="11" customFormat="1"/>
    <row r="34335" s="11" customFormat="1"/>
    <row r="34336" s="11" customFormat="1"/>
    <row r="34337" s="11" customFormat="1"/>
    <row r="34338" s="11" customFormat="1"/>
    <row r="34339" s="11" customFormat="1"/>
    <row r="34340" s="11" customFormat="1"/>
    <row r="34341" s="11" customFormat="1"/>
    <row r="34342" s="11" customFormat="1"/>
    <row r="34343" s="11" customFormat="1"/>
    <row r="34344" s="11" customFormat="1"/>
    <row r="34345" s="11" customFormat="1"/>
    <row r="34346" s="11" customFormat="1"/>
    <row r="34347" s="11" customFormat="1"/>
    <row r="34348" s="11" customFormat="1"/>
    <row r="34349" s="11" customFormat="1"/>
    <row r="34350" s="11" customFormat="1"/>
    <row r="34351" s="11" customFormat="1"/>
    <row r="34352" s="11" customFormat="1"/>
    <row r="34353" s="11" customFormat="1"/>
    <row r="34354" s="11" customFormat="1"/>
    <row r="34355" s="11" customFormat="1"/>
    <row r="34356" s="11" customFormat="1"/>
    <row r="34357" s="11" customFormat="1"/>
    <row r="34358" s="11" customFormat="1"/>
    <row r="34359" s="11" customFormat="1"/>
    <row r="34360" s="11" customFormat="1"/>
    <row r="34361" s="11" customFormat="1"/>
    <row r="34362" s="11" customFormat="1"/>
    <row r="34363" s="11" customFormat="1"/>
    <row r="34364" s="11" customFormat="1"/>
    <row r="34365" s="11" customFormat="1"/>
    <row r="34366" s="11" customFormat="1"/>
    <row r="34367" s="11" customFormat="1"/>
    <row r="34368" s="11" customFormat="1"/>
    <row r="34369" s="11" customFormat="1"/>
    <row r="34370" s="11" customFormat="1"/>
    <row r="34371" s="11" customFormat="1"/>
    <row r="34372" s="11" customFormat="1"/>
    <row r="34373" s="11" customFormat="1"/>
    <row r="34374" s="11" customFormat="1"/>
    <row r="34375" s="11" customFormat="1"/>
    <row r="34376" s="11" customFormat="1"/>
    <row r="34377" s="11" customFormat="1"/>
    <row r="34378" s="11" customFormat="1"/>
    <row r="34379" s="11" customFormat="1"/>
    <row r="34380" s="11" customFormat="1"/>
    <row r="34381" s="11" customFormat="1"/>
    <row r="34382" s="11" customFormat="1"/>
    <row r="34383" s="11" customFormat="1"/>
    <row r="34384" s="11" customFormat="1"/>
    <row r="34385" s="11" customFormat="1"/>
    <row r="34386" s="11" customFormat="1"/>
    <row r="34387" s="11" customFormat="1"/>
    <row r="34388" s="11" customFormat="1"/>
    <row r="34389" s="11" customFormat="1"/>
    <row r="34390" s="11" customFormat="1"/>
    <row r="34391" s="11" customFormat="1"/>
    <row r="34392" s="11" customFormat="1"/>
    <row r="34393" s="11" customFormat="1"/>
    <row r="34394" s="11" customFormat="1"/>
    <row r="34395" s="11" customFormat="1"/>
    <row r="34396" s="11" customFormat="1"/>
    <row r="34397" s="11" customFormat="1"/>
    <row r="34398" s="11" customFormat="1"/>
    <row r="34399" s="11" customFormat="1"/>
    <row r="34400" s="11" customFormat="1"/>
    <row r="34401" s="11" customFormat="1"/>
    <row r="34402" s="11" customFormat="1"/>
    <row r="34403" s="11" customFormat="1"/>
    <row r="34404" s="11" customFormat="1"/>
    <row r="34405" s="11" customFormat="1"/>
    <row r="34406" s="11" customFormat="1"/>
    <row r="34407" s="11" customFormat="1"/>
    <row r="34408" s="11" customFormat="1"/>
    <row r="34409" s="11" customFormat="1"/>
    <row r="34410" s="11" customFormat="1"/>
    <row r="34411" s="11" customFormat="1"/>
    <row r="34412" s="11" customFormat="1"/>
    <row r="34413" s="11" customFormat="1"/>
    <row r="34414" s="11" customFormat="1"/>
    <row r="34415" s="11" customFormat="1"/>
    <row r="34416" s="11" customFormat="1"/>
    <row r="34417" s="11" customFormat="1"/>
    <row r="34418" s="11" customFormat="1"/>
    <row r="34419" s="11" customFormat="1"/>
    <row r="34420" s="11" customFormat="1"/>
    <row r="34421" s="11" customFormat="1"/>
    <row r="34422" s="11" customFormat="1"/>
    <row r="34423" s="11" customFormat="1"/>
    <row r="34424" s="11" customFormat="1"/>
    <row r="34425" s="11" customFormat="1"/>
    <row r="34426" s="11" customFormat="1"/>
    <row r="34427" s="11" customFormat="1"/>
    <row r="34428" s="11" customFormat="1"/>
    <row r="34429" s="11" customFormat="1"/>
    <row r="34430" s="11" customFormat="1"/>
    <row r="34431" s="11" customFormat="1"/>
    <row r="34432" s="11" customFormat="1"/>
    <row r="34433" s="11" customFormat="1"/>
    <row r="34434" s="11" customFormat="1"/>
    <row r="34435" s="11" customFormat="1"/>
    <row r="34436" s="11" customFormat="1"/>
    <row r="34437" s="11" customFormat="1"/>
    <row r="34438" s="11" customFormat="1"/>
    <row r="34439" s="11" customFormat="1"/>
    <row r="34440" s="11" customFormat="1"/>
    <row r="34441" s="11" customFormat="1"/>
    <row r="34442" s="11" customFormat="1"/>
    <row r="34443" s="11" customFormat="1"/>
    <row r="34444" s="11" customFormat="1"/>
    <row r="34445" s="11" customFormat="1"/>
    <row r="34446" s="11" customFormat="1"/>
    <row r="34447" s="11" customFormat="1"/>
    <row r="34448" s="11" customFormat="1"/>
    <row r="34449" s="11" customFormat="1"/>
    <row r="34450" s="11" customFormat="1"/>
    <row r="34451" s="11" customFormat="1"/>
    <row r="34452" s="11" customFormat="1"/>
    <row r="34453" s="11" customFormat="1"/>
    <row r="34454" s="11" customFormat="1"/>
    <row r="34455" s="11" customFormat="1"/>
    <row r="34456" s="11" customFormat="1"/>
    <row r="34457" s="11" customFormat="1"/>
    <row r="34458" s="11" customFormat="1"/>
    <row r="34459" s="11" customFormat="1"/>
    <row r="34460" s="11" customFormat="1"/>
    <row r="34461" s="11" customFormat="1"/>
    <row r="34462" s="11" customFormat="1"/>
    <row r="34463" s="11" customFormat="1"/>
    <row r="34464" s="11" customFormat="1"/>
    <row r="34465" s="11" customFormat="1"/>
    <row r="34466" s="11" customFormat="1"/>
    <row r="34467" s="11" customFormat="1"/>
    <row r="34468" s="11" customFormat="1"/>
    <row r="34469" s="11" customFormat="1"/>
    <row r="34470" s="11" customFormat="1"/>
    <row r="34471" s="11" customFormat="1"/>
    <row r="34472" s="11" customFormat="1"/>
    <row r="34473" s="11" customFormat="1"/>
    <row r="34474" s="11" customFormat="1"/>
    <row r="34475" s="11" customFormat="1"/>
    <row r="34476" s="11" customFormat="1"/>
    <row r="34477" s="11" customFormat="1"/>
    <row r="34478" s="11" customFormat="1"/>
    <row r="34479" s="11" customFormat="1"/>
    <row r="34480" s="11" customFormat="1"/>
    <row r="34481" s="11" customFormat="1"/>
    <row r="34482" s="11" customFormat="1"/>
    <row r="34483" s="11" customFormat="1"/>
    <row r="34484" s="11" customFormat="1"/>
    <row r="34485" s="11" customFormat="1"/>
    <row r="34486" s="11" customFormat="1"/>
    <row r="34487" s="11" customFormat="1"/>
    <row r="34488" s="11" customFormat="1"/>
    <row r="34489" s="11" customFormat="1"/>
    <row r="34490" s="11" customFormat="1"/>
    <row r="34491" s="11" customFormat="1"/>
    <row r="34492" s="11" customFormat="1"/>
    <row r="34493" s="11" customFormat="1"/>
    <row r="34494" s="11" customFormat="1"/>
    <row r="34495" s="11" customFormat="1"/>
    <row r="34496" s="11" customFormat="1"/>
    <row r="34497" s="11" customFormat="1"/>
    <row r="34498" s="11" customFormat="1"/>
    <row r="34499" s="11" customFormat="1"/>
    <row r="34500" s="11" customFormat="1"/>
    <row r="34501" s="11" customFormat="1"/>
    <row r="34502" s="11" customFormat="1"/>
    <row r="34503" s="11" customFormat="1"/>
    <row r="34504" s="11" customFormat="1"/>
    <row r="34505" s="11" customFormat="1"/>
    <row r="34506" s="11" customFormat="1"/>
    <row r="34507" s="11" customFormat="1"/>
    <row r="34508" s="11" customFormat="1"/>
    <row r="34509" s="11" customFormat="1"/>
    <row r="34510" s="11" customFormat="1"/>
    <row r="34511" s="11" customFormat="1"/>
    <row r="34512" s="11" customFormat="1"/>
    <row r="34513" s="11" customFormat="1"/>
    <row r="34514" s="11" customFormat="1"/>
    <row r="34515" s="11" customFormat="1"/>
    <row r="34516" s="11" customFormat="1"/>
    <row r="34517" s="11" customFormat="1"/>
    <row r="34518" s="11" customFormat="1"/>
    <row r="34519" s="11" customFormat="1"/>
    <row r="34520" s="11" customFormat="1"/>
    <row r="34521" s="11" customFormat="1"/>
    <row r="34522" s="11" customFormat="1"/>
    <row r="34523" s="11" customFormat="1"/>
    <row r="34524" s="11" customFormat="1"/>
    <row r="34525" s="11" customFormat="1"/>
    <row r="34526" s="11" customFormat="1"/>
    <row r="34527" s="11" customFormat="1"/>
    <row r="34528" s="11" customFormat="1"/>
    <row r="34529" s="11" customFormat="1"/>
    <row r="34530" s="11" customFormat="1"/>
    <row r="34531" s="11" customFormat="1"/>
    <row r="34532" s="11" customFormat="1"/>
    <row r="34533" s="11" customFormat="1"/>
    <row r="34534" s="11" customFormat="1"/>
    <row r="34535" s="11" customFormat="1"/>
    <row r="34536" s="11" customFormat="1"/>
    <row r="34537" s="11" customFormat="1"/>
    <row r="34538" s="11" customFormat="1"/>
    <row r="34539" s="11" customFormat="1"/>
    <row r="34540" s="11" customFormat="1"/>
    <row r="34541" s="11" customFormat="1"/>
    <row r="34542" s="11" customFormat="1"/>
    <row r="34543" s="11" customFormat="1"/>
    <row r="34544" s="11" customFormat="1"/>
    <row r="34545" s="11" customFormat="1"/>
    <row r="34546" s="11" customFormat="1"/>
    <row r="34547" s="11" customFormat="1"/>
    <row r="34548" s="11" customFormat="1"/>
    <row r="34549" s="11" customFormat="1"/>
    <row r="34550" s="11" customFormat="1"/>
    <row r="34551" s="11" customFormat="1"/>
    <row r="34552" s="11" customFormat="1"/>
    <row r="34553" s="11" customFormat="1"/>
    <row r="34554" s="11" customFormat="1"/>
    <row r="34555" s="11" customFormat="1"/>
    <row r="34556" s="11" customFormat="1"/>
    <row r="34557" s="11" customFormat="1"/>
    <row r="34558" s="11" customFormat="1"/>
    <row r="34559" s="11" customFormat="1"/>
    <row r="34560" s="11" customFormat="1"/>
    <row r="34561" s="11" customFormat="1"/>
    <row r="34562" s="11" customFormat="1"/>
    <row r="34563" s="11" customFormat="1"/>
    <row r="34564" s="11" customFormat="1"/>
    <row r="34565" s="11" customFormat="1"/>
    <row r="34566" s="11" customFormat="1"/>
    <row r="34567" s="11" customFormat="1"/>
    <row r="34568" s="11" customFormat="1"/>
    <row r="34569" s="11" customFormat="1"/>
    <row r="34570" s="11" customFormat="1"/>
    <row r="34571" s="11" customFormat="1"/>
    <row r="34572" s="11" customFormat="1"/>
    <row r="34573" s="11" customFormat="1"/>
    <row r="34574" s="11" customFormat="1"/>
    <row r="34575" s="11" customFormat="1"/>
    <row r="34576" s="11" customFormat="1"/>
    <row r="34577" s="11" customFormat="1"/>
    <row r="34578" s="11" customFormat="1"/>
    <row r="34579" s="11" customFormat="1"/>
    <row r="34580" s="11" customFormat="1"/>
    <row r="34581" s="11" customFormat="1"/>
    <row r="34582" s="11" customFormat="1"/>
    <row r="34583" s="11" customFormat="1"/>
    <row r="34584" s="11" customFormat="1"/>
    <row r="34585" s="11" customFormat="1"/>
    <row r="34586" s="11" customFormat="1"/>
    <row r="34587" s="11" customFormat="1"/>
    <row r="34588" s="11" customFormat="1"/>
    <row r="34589" s="11" customFormat="1"/>
    <row r="34590" s="11" customFormat="1"/>
    <row r="34591" s="11" customFormat="1"/>
    <row r="34592" s="11" customFormat="1"/>
    <row r="34593" s="11" customFormat="1"/>
    <row r="34594" s="11" customFormat="1"/>
    <row r="34595" s="11" customFormat="1"/>
    <row r="34596" s="11" customFormat="1"/>
    <row r="34597" s="11" customFormat="1"/>
    <row r="34598" s="11" customFormat="1"/>
    <row r="34599" s="11" customFormat="1"/>
    <row r="34600" s="11" customFormat="1"/>
    <row r="34601" s="11" customFormat="1"/>
    <row r="34602" s="11" customFormat="1"/>
    <row r="34603" s="11" customFormat="1"/>
    <row r="34604" s="11" customFormat="1"/>
    <row r="34605" s="11" customFormat="1"/>
    <row r="34606" s="11" customFormat="1"/>
    <row r="34607" s="11" customFormat="1"/>
    <row r="34608" s="11" customFormat="1"/>
    <row r="34609" s="11" customFormat="1"/>
    <row r="34610" s="11" customFormat="1"/>
    <row r="34611" s="11" customFormat="1"/>
    <row r="34612" s="11" customFormat="1"/>
    <row r="34613" s="11" customFormat="1"/>
    <row r="34614" s="11" customFormat="1"/>
    <row r="34615" s="11" customFormat="1"/>
    <row r="34616" s="11" customFormat="1"/>
    <row r="34617" s="11" customFormat="1"/>
    <row r="34618" s="11" customFormat="1"/>
    <row r="34619" s="11" customFormat="1"/>
    <row r="34620" s="11" customFormat="1"/>
    <row r="34621" s="11" customFormat="1"/>
    <row r="34622" s="11" customFormat="1"/>
    <row r="34623" s="11" customFormat="1"/>
    <row r="34624" s="11" customFormat="1"/>
    <row r="34625" s="11" customFormat="1"/>
    <row r="34626" s="11" customFormat="1"/>
    <row r="34627" s="11" customFormat="1"/>
    <row r="34628" s="11" customFormat="1"/>
    <row r="34629" s="11" customFormat="1"/>
    <row r="34630" s="11" customFormat="1"/>
    <row r="34631" s="11" customFormat="1"/>
    <row r="34632" s="11" customFormat="1"/>
    <row r="34633" s="11" customFormat="1"/>
    <row r="34634" s="11" customFormat="1"/>
    <row r="34635" s="11" customFormat="1"/>
    <row r="34636" s="11" customFormat="1"/>
    <row r="34637" s="11" customFormat="1"/>
    <row r="34638" s="11" customFormat="1"/>
    <row r="34639" s="11" customFormat="1"/>
    <row r="34640" s="11" customFormat="1"/>
    <row r="34641" s="11" customFormat="1"/>
    <row r="34642" s="11" customFormat="1"/>
    <row r="34643" s="11" customFormat="1"/>
    <row r="34644" s="11" customFormat="1"/>
    <row r="34645" s="11" customFormat="1"/>
    <row r="34646" s="11" customFormat="1"/>
    <row r="34647" s="11" customFormat="1"/>
    <row r="34648" s="11" customFormat="1"/>
    <row r="34649" s="11" customFormat="1"/>
    <row r="34650" s="11" customFormat="1"/>
    <row r="34651" s="11" customFormat="1"/>
    <row r="34652" s="11" customFormat="1"/>
    <row r="34653" s="11" customFormat="1"/>
    <row r="34654" s="11" customFormat="1"/>
    <row r="34655" s="11" customFormat="1"/>
    <row r="34656" s="11" customFormat="1"/>
    <row r="34657" s="11" customFormat="1"/>
    <row r="34658" s="11" customFormat="1"/>
    <row r="34659" s="11" customFormat="1"/>
    <row r="34660" s="11" customFormat="1"/>
    <row r="34661" s="11" customFormat="1"/>
    <row r="34662" s="11" customFormat="1"/>
    <row r="34663" s="11" customFormat="1"/>
    <row r="34664" s="11" customFormat="1"/>
    <row r="34665" s="11" customFormat="1"/>
    <row r="34666" s="11" customFormat="1"/>
    <row r="34667" s="11" customFormat="1"/>
    <row r="34668" s="11" customFormat="1"/>
    <row r="34669" s="11" customFormat="1"/>
    <row r="34670" s="11" customFormat="1"/>
    <row r="34671" s="11" customFormat="1"/>
    <row r="34672" s="11" customFormat="1"/>
    <row r="34673" s="11" customFormat="1"/>
    <row r="34674" s="11" customFormat="1"/>
    <row r="34675" s="11" customFormat="1"/>
    <row r="34676" s="11" customFormat="1"/>
    <row r="34677" s="11" customFormat="1"/>
    <row r="34678" s="11" customFormat="1"/>
    <row r="34679" s="11" customFormat="1"/>
    <row r="34680" s="11" customFormat="1"/>
    <row r="34681" s="11" customFormat="1"/>
    <row r="34682" s="11" customFormat="1"/>
    <row r="34683" s="11" customFormat="1"/>
    <row r="34684" s="11" customFormat="1"/>
    <row r="34685" s="11" customFormat="1"/>
    <row r="34686" s="11" customFormat="1"/>
    <row r="34687" s="11" customFormat="1"/>
    <row r="34688" s="11" customFormat="1"/>
    <row r="34689" s="11" customFormat="1"/>
    <row r="34690" s="11" customFormat="1"/>
    <row r="34691" s="11" customFormat="1"/>
    <row r="34692" s="11" customFormat="1"/>
    <row r="34693" s="11" customFormat="1"/>
    <row r="34694" s="11" customFormat="1"/>
    <row r="34695" s="11" customFormat="1"/>
    <row r="34696" s="11" customFormat="1"/>
    <row r="34697" s="11" customFormat="1"/>
    <row r="34698" s="11" customFormat="1"/>
    <row r="34699" s="11" customFormat="1"/>
    <row r="34700" s="11" customFormat="1"/>
    <row r="34701" s="11" customFormat="1"/>
    <row r="34702" s="11" customFormat="1"/>
    <row r="34703" s="11" customFormat="1"/>
    <row r="34704" s="11" customFormat="1"/>
    <row r="34705" s="11" customFormat="1"/>
    <row r="34706" s="11" customFormat="1"/>
    <row r="34707" s="11" customFormat="1"/>
    <row r="34708" s="11" customFormat="1"/>
    <row r="34709" s="11" customFormat="1"/>
    <row r="34710" s="11" customFormat="1"/>
    <row r="34711" s="11" customFormat="1"/>
    <row r="34712" s="11" customFormat="1"/>
    <row r="34713" s="11" customFormat="1"/>
    <row r="34714" s="11" customFormat="1"/>
    <row r="34715" s="11" customFormat="1"/>
    <row r="34716" s="11" customFormat="1"/>
    <row r="34717" s="11" customFormat="1"/>
    <row r="34718" s="11" customFormat="1"/>
    <row r="34719" s="11" customFormat="1"/>
    <row r="34720" s="11" customFormat="1"/>
    <row r="34721" s="11" customFormat="1"/>
    <row r="34722" s="11" customFormat="1"/>
    <row r="34723" s="11" customFormat="1"/>
    <row r="34724" s="11" customFormat="1"/>
    <row r="34725" s="11" customFormat="1"/>
    <row r="34726" s="11" customFormat="1"/>
    <row r="34727" s="11" customFormat="1"/>
    <row r="34728" s="11" customFormat="1"/>
    <row r="34729" s="11" customFormat="1"/>
    <row r="34730" s="11" customFormat="1"/>
    <row r="34731" s="11" customFormat="1"/>
    <row r="34732" s="11" customFormat="1"/>
    <row r="34733" s="11" customFormat="1"/>
    <row r="34734" s="11" customFormat="1"/>
    <row r="34735" s="11" customFormat="1"/>
    <row r="34736" s="11" customFormat="1"/>
    <row r="34737" s="11" customFormat="1"/>
    <row r="34738" s="11" customFormat="1"/>
    <row r="34739" s="11" customFormat="1"/>
    <row r="34740" s="11" customFormat="1"/>
    <row r="34741" s="11" customFormat="1"/>
    <row r="34742" s="11" customFormat="1"/>
    <row r="34743" s="11" customFormat="1"/>
    <row r="34744" s="11" customFormat="1"/>
    <row r="34745" s="11" customFormat="1"/>
    <row r="34746" s="11" customFormat="1"/>
    <row r="34747" s="11" customFormat="1"/>
    <row r="34748" s="11" customFormat="1"/>
    <row r="34749" s="11" customFormat="1"/>
    <row r="34750" s="11" customFormat="1"/>
    <row r="34751" s="11" customFormat="1"/>
    <row r="34752" s="11" customFormat="1"/>
    <row r="34753" s="11" customFormat="1"/>
    <row r="34754" s="11" customFormat="1"/>
    <row r="34755" s="11" customFormat="1"/>
    <row r="34756" s="11" customFormat="1"/>
    <row r="34757" s="11" customFormat="1"/>
    <row r="34758" s="11" customFormat="1"/>
    <row r="34759" s="11" customFormat="1"/>
    <row r="34760" s="11" customFormat="1"/>
    <row r="34761" s="11" customFormat="1"/>
    <row r="34762" s="11" customFormat="1"/>
    <row r="34763" s="11" customFormat="1"/>
    <row r="34764" s="11" customFormat="1"/>
    <row r="34765" s="11" customFormat="1"/>
    <row r="34766" s="11" customFormat="1"/>
    <row r="34767" s="11" customFormat="1"/>
    <row r="34768" s="11" customFormat="1"/>
    <row r="34769" s="11" customFormat="1"/>
    <row r="34770" s="11" customFormat="1"/>
    <row r="34771" s="11" customFormat="1"/>
    <row r="34772" s="11" customFormat="1"/>
    <row r="34773" s="11" customFormat="1"/>
    <row r="34774" s="11" customFormat="1"/>
    <row r="34775" s="11" customFormat="1"/>
    <row r="34776" s="11" customFormat="1"/>
    <row r="34777" s="11" customFormat="1"/>
    <row r="34778" s="11" customFormat="1"/>
    <row r="34779" s="11" customFormat="1"/>
    <row r="34780" s="11" customFormat="1"/>
    <row r="34781" s="11" customFormat="1"/>
    <row r="34782" s="11" customFormat="1"/>
    <row r="34783" s="11" customFormat="1"/>
    <row r="34784" s="11" customFormat="1"/>
    <row r="34785" s="11" customFormat="1"/>
    <row r="34786" s="11" customFormat="1"/>
    <row r="34787" s="11" customFormat="1"/>
    <row r="34788" s="11" customFormat="1"/>
    <row r="34789" s="11" customFormat="1"/>
    <row r="34790" s="11" customFormat="1"/>
    <row r="34791" s="11" customFormat="1"/>
    <row r="34792" s="11" customFormat="1"/>
    <row r="34793" s="11" customFormat="1"/>
    <row r="34794" s="11" customFormat="1"/>
    <row r="34795" s="11" customFormat="1"/>
    <row r="34796" s="11" customFormat="1"/>
    <row r="34797" s="11" customFormat="1"/>
    <row r="34798" s="11" customFormat="1"/>
    <row r="34799" s="11" customFormat="1"/>
    <row r="34800" s="11" customFormat="1"/>
    <row r="34801" s="11" customFormat="1"/>
    <row r="34802" s="11" customFormat="1"/>
    <row r="34803" s="11" customFormat="1"/>
    <row r="34804" s="11" customFormat="1"/>
    <row r="34805" s="11" customFormat="1"/>
    <row r="34806" s="11" customFormat="1"/>
    <row r="34807" s="11" customFormat="1"/>
    <row r="34808" s="11" customFormat="1"/>
    <row r="34809" s="11" customFormat="1"/>
    <row r="34810" s="11" customFormat="1"/>
    <row r="34811" s="11" customFormat="1"/>
    <row r="34812" s="11" customFormat="1"/>
    <row r="34813" s="11" customFormat="1"/>
    <row r="34814" s="11" customFormat="1"/>
    <row r="34815" s="11" customFormat="1"/>
    <row r="34816" s="11" customFormat="1"/>
    <row r="34817" s="11" customFormat="1"/>
    <row r="34818" s="11" customFormat="1"/>
    <row r="34819" s="11" customFormat="1"/>
    <row r="34820" s="11" customFormat="1"/>
    <row r="34821" s="11" customFormat="1"/>
    <row r="34822" s="11" customFormat="1"/>
    <row r="34823" s="11" customFormat="1"/>
    <row r="34824" s="11" customFormat="1"/>
    <row r="34825" s="11" customFormat="1"/>
    <row r="34826" s="11" customFormat="1"/>
    <row r="34827" s="11" customFormat="1"/>
    <row r="34828" s="11" customFormat="1"/>
    <row r="34829" s="11" customFormat="1"/>
    <row r="34830" s="11" customFormat="1"/>
    <row r="34831" s="11" customFormat="1"/>
    <row r="34832" s="11" customFormat="1"/>
    <row r="34833" s="11" customFormat="1"/>
    <row r="34834" s="11" customFormat="1"/>
    <row r="34835" s="11" customFormat="1"/>
    <row r="34836" s="11" customFormat="1"/>
    <row r="34837" s="11" customFormat="1"/>
    <row r="34838" s="11" customFormat="1"/>
    <row r="34839" s="11" customFormat="1"/>
    <row r="34840" s="11" customFormat="1"/>
    <row r="34841" s="11" customFormat="1"/>
    <row r="34842" s="11" customFormat="1"/>
    <row r="34843" s="11" customFormat="1"/>
    <row r="34844" s="11" customFormat="1"/>
    <row r="34845" s="11" customFormat="1"/>
    <row r="34846" s="11" customFormat="1"/>
    <row r="34847" s="11" customFormat="1"/>
    <row r="34848" s="11" customFormat="1"/>
    <row r="34849" s="11" customFormat="1"/>
    <row r="34850" s="11" customFormat="1"/>
    <row r="34851" s="11" customFormat="1"/>
    <row r="34852" s="11" customFormat="1"/>
    <row r="34853" s="11" customFormat="1"/>
    <row r="34854" s="11" customFormat="1"/>
    <row r="34855" s="11" customFormat="1"/>
    <row r="34856" s="11" customFormat="1"/>
    <row r="34857" s="11" customFormat="1"/>
    <row r="34858" s="11" customFormat="1"/>
    <row r="34859" s="11" customFormat="1"/>
    <row r="34860" s="11" customFormat="1"/>
    <row r="34861" s="11" customFormat="1"/>
    <row r="34862" s="11" customFormat="1"/>
    <row r="34863" s="11" customFormat="1"/>
    <row r="34864" s="11" customFormat="1"/>
    <row r="34865" s="11" customFormat="1"/>
    <row r="34866" s="11" customFormat="1"/>
    <row r="34867" s="11" customFormat="1"/>
    <row r="34868" s="11" customFormat="1"/>
    <row r="34869" s="11" customFormat="1"/>
    <row r="34870" s="11" customFormat="1"/>
    <row r="34871" s="11" customFormat="1"/>
    <row r="34872" s="11" customFormat="1"/>
    <row r="34873" s="11" customFormat="1"/>
    <row r="34874" s="11" customFormat="1"/>
    <row r="34875" s="11" customFormat="1"/>
    <row r="34876" s="11" customFormat="1"/>
    <row r="34877" s="11" customFormat="1"/>
    <row r="34878" s="11" customFormat="1"/>
    <row r="34879" s="11" customFormat="1"/>
    <row r="34880" s="11" customFormat="1"/>
    <row r="34881" s="11" customFormat="1"/>
    <row r="34882" s="11" customFormat="1"/>
    <row r="34883" s="11" customFormat="1"/>
    <row r="34884" s="11" customFormat="1"/>
    <row r="34885" s="11" customFormat="1"/>
    <row r="34886" s="11" customFormat="1"/>
    <row r="34887" s="11" customFormat="1"/>
    <row r="34888" s="11" customFormat="1"/>
    <row r="34889" s="11" customFormat="1"/>
    <row r="34890" s="11" customFormat="1"/>
    <row r="34891" s="11" customFormat="1"/>
    <row r="34892" s="11" customFormat="1"/>
    <row r="34893" s="11" customFormat="1"/>
    <row r="34894" s="11" customFormat="1"/>
    <row r="34895" s="11" customFormat="1"/>
    <row r="34896" s="11" customFormat="1"/>
    <row r="34897" s="11" customFormat="1"/>
    <row r="34898" s="11" customFormat="1"/>
    <row r="34899" s="11" customFormat="1"/>
    <row r="34900" s="11" customFormat="1"/>
    <row r="34901" s="11" customFormat="1"/>
    <row r="34902" s="11" customFormat="1"/>
    <row r="34903" s="11" customFormat="1"/>
    <row r="34904" s="11" customFormat="1"/>
    <row r="34905" s="11" customFormat="1"/>
    <row r="34906" s="11" customFormat="1"/>
    <row r="34907" s="11" customFormat="1"/>
    <row r="34908" s="11" customFormat="1"/>
    <row r="34909" s="11" customFormat="1"/>
    <row r="34910" s="11" customFormat="1"/>
    <row r="34911" s="11" customFormat="1"/>
    <row r="34912" s="11" customFormat="1"/>
    <row r="34913" s="11" customFormat="1"/>
    <row r="34914" s="11" customFormat="1"/>
    <row r="34915" s="11" customFormat="1"/>
    <row r="34916" s="11" customFormat="1"/>
    <row r="34917" s="11" customFormat="1"/>
    <row r="34918" s="11" customFormat="1"/>
    <row r="34919" s="11" customFormat="1"/>
    <row r="34920" s="11" customFormat="1"/>
    <row r="34921" s="11" customFormat="1"/>
    <row r="34922" s="11" customFormat="1"/>
    <row r="34923" s="11" customFormat="1"/>
    <row r="34924" s="11" customFormat="1"/>
    <row r="34925" s="11" customFormat="1"/>
    <row r="34926" s="11" customFormat="1"/>
    <row r="34927" s="11" customFormat="1"/>
    <row r="34928" s="11" customFormat="1"/>
    <row r="34929" s="11" customFormat="1"/>
    <row r="34930" s="11" customFormat="1"/>
    <row r="34931" s="11" customFormat="1"/>
    <row r="34932" s="11" customFormat="1"/>
    <row r="34933" s="11" customFormat="1"/>
    <row r="34934" s="11" customFormat="1"/>
    <row r="34935" s="11" customFormat="1"/>
    <row r="34936" s="11" customFormat="1"/>
    <row r="34937" s="11" customFormat="1"/>
    <row r="34938" s="11" customFormat="1"/>
    <row r="34939" s="11" customFormat="1"/>
    <row r="34940" s="11" customFormat="1"/>
    <row r="34941" s="11" customFormat="1"/>
    <row r="34942" s="11" customFormat="1"/>
    <row r="34943" s="11" customFormat="1"/>
    <row r="34944" s="11" customFormat="1"/>
    <row r="34945" s="11" customFormat="1"/>
    <row r="34946" s="11" customFormat="1"/>
    <row r="34947" s="11" customFormat="1"/>
    <row r="34948" s="11" customFormat="1"/>
    <row r="34949" s="11" customFormat="1"/>
    <row r="34950" s="11" customFormat="1"/>
    <row r="34951" s="11" customFormat="1"/>
    <row r="34952" s="11" customFormat="1"/>
    <row r="34953" s="11" customFormat="1"/>
    <row r="34954" s="11" customFormat="1"/>
    <row r="34955" s="11" customFormat="1"/>
    <row r="34956" s="11" customFormat="1"/>
    <row r="34957" s="11" customFormat="1"/>
    <row r="34958" s="11" customFormat="1"/>
    <row r="34959" s="11" customFormat="1"/>
    <row r="34960" s="11" customFormat="1"/>
    <row r="34961" s="11" customFormat="1"/>
    <row r="34962" s="11" customFormat="1"/>
    <row r="34963" s="11" customFormat="1"/>
    <row r="34964" s="11" customFormat="1"/>
    <row r="34965" s="11" customFormat="1"/>
    <row r="34966" s="11" customFormat="1"/>
    <row r="34967" s="11" customFormat="1"/>
    <row r="34968" s="11" customFormat="1"/>
    <row r="34969" s="11" customFormat="1"/>
    <row r="34970" s="11" customFormat="1"/>
    <row r="34971" s="11" customFormat="1"/>
    <row r="34972" s="11" customFormat="1"/>
    <row r="34973" s="11" customFormat="1"/>
    <row r="34974" s="11" customFormat="1"/>
    <row r="34975" s="11" customFormat="1"/>
    <row r="34976" s="11" customFormat="1"/>
    <row r="34977" s="11" customFormat="1"/>
    <row r="34978" s="11" customFormat="1"/>
    <row r="34979" s="11" customFormat="1"/>
    <row r="34980" s="11" customFormat="1"/>
    <row r="34981" s="11" customFormat="1"/>
    <row r="34982" s="11" customFormat="1"/>
    <row r="34983" s="11" customFormat="1"/>
    <row r="34984" s="11" customFormat="1"/>
    <row r="34985" s="11" customFormat="1"/>
    <row r="34986" s="11" customFormat="1"/>
    <row r="34987" s="11" customFormat="1"/>
    <row r="34988" s="11" customFormat="1"/>
    <row r="34989" s="11" customFormat="1"/>
    <row r="34990" s="11" customFormat="1"/>
    <row r="34991" s="11" customFormat="1"/>
    <row r="34992" s="11" customFormat="1"/>
    <row r="34993" s="11" customFormat="1"/>
    <row r="34994" s="11" customFormat="1"/>
    <row r="34995" s="11" customFormat="1"/>
    <row r="34996" s="11" customFormat="1"/>
    <row r="34997" s="11" customFormat="1"/>
    <row r="34998" s="11" customFormat="1"/>
    <row r="34999" s="11" customFormat="1"/>
    <row r="35000" s="11" customFormat="1"/>
    <row r="35001" s="11" customFormat="1"/>
    <row r="35002" s="11" customFormat="1"/>
    <row r="35003" s="11" customFormat="1"/>
    <row r="35004" s="11" customFormat="1"/>
    <row r="35005" s="11" customFormat="1"/>
    <row r="35006" s="11" customFormat="1"/>
    <row r="35007" s="11" customFormat="1"/>
    <row r="35008" s="11" customFormat="1"/>
    <row r="35009" s="11" customFormat="1"/>
    <row r="35010" s="11" customFormat="1"/>
    <row r="35011" s="11" customFormat="1"/>
    <row r="35012" s="11" customFormat="1"/>
    <row r="35013" s="11" customFormat="1"/>
    <row r="35014" s="11" customFormat="1"/>
    <row r="35015" s="11" customFormat="1"/>
    <row r="35016" s="11" customFormat="1"/>
    <row r="35017" s="11" customFormat="1"/>
    <row r="35018" s="11" customFormat="1"/>
    <row r="35019" s="11" customFormat="1"/>
    <row r="35020" s="11" customFormat="1"/>
    <row r="35021" s="11" customFormat="1"/>
    <row r="35022" s="11" customFormat="1"/>
    <row r="35023" s="11" customFormat="1"/>
    <row r="35024" s="11" customFormat="1"/>
    <row r="35025" s="11" customFormat="1"/>
    <row r="35026" s="11" customFormat="1"/>
    <row r="35027" s="11" customFormat="1"/>
    <row r="35028" s="11" customFormat="1"/>
    <row r="35029" s="11" customFormat="1"/>
    <row r="35030" s="11" customFormat="1"/>
    <row r="35031" s="11" customFormat="1"/>
    <row r="35032" s="11" customFormat="1"/>
    <row r="35033" s="11" customFormat="1"/>
    <row r="35034" s="11" customFormat="1"/>
    <row r="35035" s="11" customFormat="1"/>
    <row r="35036" s="11" customFormat="1"/>
    <row r="35037" s="11" customFormat="1"/>
    <row r="35038" s="11" customFormat="1"/>
    <row r="35039" s="11" customFormat="1"/>
    <row r="35040" s="11" customFormat="1"/>
    <row r="35041" s="11" customFormat="1"/>
    <row r="35042" s="11" customFormat="1"/>
    <row r="35043" s="11" customFormat="1"/>
    <row r="35044" s="11" customFormat="1"/>
    <row r="35045" s="11" customFormat="1"/>
    <row r="35046" s="11" customFormat="1"/>
    <row r="35047" s="11" customFormat="1"/>
    <row r="35048" s="11" customFormat="1"/>
    <row r="35049" s="11" customFormat="1"/>
    <row r="35050" s="11" customFormat="1"/>
    <row r="35051" s="11" customFormat="1"/>
    <row r="35052" s="11" customFormat="1"/>
    <row r="35053" s="11" customFormat="1"/>
    <row r="35054" s="11" customFormat="1"/>
    <row r="35055" s="11" customFormat="1"/>
    <row r="35056" s="11" customFormat="1"/>
    <row r="35057" s="11" customFormat="1"/>
    <row r="35058" s="11" customFormat="1"/>
    <row r="35059" s="11" customFormat="1"/>
    <row r="35060" s="11" customFormat="1"/>
    <row r="35061" s="11" customFormat="1"/>
    <row r="35062" s="11" customFormat="1"/>
    <row r="35063" s="11" customFormat="1"/>
    <row r="35064" s="11" customFormat="1"/>
    <row r="35065" s="11" customFormat="1"/>
    <row r="35066" s="11" customFormat="1"/>
    <row r="35067" s="11" customFormat="1"/>
    <row r="35068" s="11" customFormat="1"/>
    <row r="35069" s="11" customFormat="1"/>
    <row r="35070" s="11" customFormat="1"/>
    <row r="35071" s="11" customFormat="1"/>
    <row r="35072" s="11" customFormat="1"/>
    <row r="35073" s="11" customFormat="1"/>
    <row r="35074" s="11" customFormat="1"/>
    <row r="35075" s="11" customFormat="1"/>
    <row r="35076" s="11" customFormat="1"/>
    <row r="35077" s="11" customFormat="1"/>
    <row r="35078" s="11" customFormat="1"/>
    <row r="35079" s="11" customFormat="1"/>
    <row r="35080" s="11" customFormat="1"/>
    <row r="35081" s="11" customFormat="1"/>
    <row r="35082" s="11" customFormat="1"/>
    <row r="35083" s="11" customFormat="1"/>
    <row r="35084" s="11" customFormat="1"/>
    <row r="35085" s="11" customFormat="1"/>
    <row r="35086" s="11" customFormat="1"/>
    <row r="35087" s="11" customFormat="1"/>
    <row r="35088" s="11" customFormat="1"/>
    <row r="35089" s="11" customFormat="1"/>
    <row r="35090" s="11" customFormat="1"/>
    <row r="35091" s="11" customFormat="1"/>
    <row r="35092" s="11" customFormat="1"/>
    <row r="35093" s="11" customFormat="1"/>
    <row r="35094" s="11" customFormat="1"/>
    <row r="35095" s="11" customFormat="1"/>
    <row r="35096" s="11" customFormat="1"/>
    <row r="35097" s="11" customFormat="1"/>
    <row r="35098" s="11" customFormat="1"/>
    <row r="35099" s="11" customFormat="1"/>
    <row r="35100" s="11" customFormat="1"/>
    <row r="35101" s="11" customFormat="1"/>
    <row r="35102" s="11" customFormat="1"/>
    <row r="35103" s="11" customFormat="1"/>
    <row r="35104" s="11" customFormat="1"/>
    <row r="35105" s="11" customFormat="1"/>
    <row r="35106" s="11" customFormat="1"/>
    <row r="35107" s="11" customFormat="1"/>
    <row r="35108" s="11" customFormat="1"/>
    <row r="35109" s="11" customFormat="1"/>
    <row r="35110" s="11" customFormat="1"/>
    <row r="35111" s="11" customFormat="1"/>
    <row r="35112" s="11" customFormat="1"/>
    <row r="35113" s="11" customFormat="1"/>
    <row r="35114" s="11" customFormat="1"/>
    <row r="35115" s="11" customFormat="1"/>
    <row r="35116" s="11" customFormat="1"/>
    <row r="35117" s="11" customFormat="1"/>
    <row r="35118" s="11" customFormat="1"/>
    <row r="35119" s="11" customFormat="1"/>
    <row r="35120" s="11" customFormat="1"/>
    <row r="35121" s="11" customFormat="1"/>
    <row r="35122" s="11" customFormat="1"/>
    <row r="35123" s="11" customFormat="1"/>
    <row r="35124" s="11" customFormat="1"/>
    <row r="35125" s="11" customFormat="1"/>
    <row r="35126" s="11" customFormat="1"/>
    <row r="35127" s="11" customFormat="1"/>
    <row r="35128" s="11" customFormat="1"/>
    <row r="35129" s="11" customFormat="1"/>
    <row r="35130" s="11" customFormat="1"/>
    <row r="35131" s="11" customFormat="1"/>
    <row r="35132" s="11" customFormat="1"/>
    <row r="35133" s="11" customFormat="1"/>
    <row r="35134" s="11" customFormat="1"/>
    <row r="35135" s="11" customFormat="1"/>
    <row r="35136" s="11" customFormat="1"/>
    <row r="35137" s="11" customFormat="1"/>
    <row r="35138" s="11" customFormat="1"/>
    <row r="35139" s="11" customFormat="1"/>
    <row r="35140" s="11" customFormat="1"/>
    <row r="35141" s="11" customFormat="1"/>
    <row r="35142" s="11" customFormat="1"/>
    <row r="35143" s="11" customFormat="1"/>
    <row r="35144" s="11" customFormat="1"/>
    <row r="35145" s="11" customFormat="1"/>
    <row r="35146" s="11" customFormat="1"/>
    <row r="35147" s="11" customFormat="1"/>
    <row r="35148" s="11" customFormat="1"/>
    <row r="35149" s="11" customFormat="1"/>
    <row r="35150" s="11" customFormat="1"/>
    <row r="35151" s="11" customFormat="1"/>
    <row r="35152" s="11" customFormat="1"/>
    <row r="35153" s="11" customFormat="1"/>
    <row r="35154" s="11" customFormat="1"/>
    <row r="35155" s="11" customFormat="1"/>
    <row r="35156" s="11" customFormat="1"/>
    <row r="35157" s="11" customFormat="1"/>
    <row r="35158" s="11" customFormat="1"/>
    <row r="35159" s="11" customFormat="1"/>
    <row r="35160" s="11" customFormat="1"/>
    <row r="35161" s="11" customFormat="1"/>
    <row r="35162" s="11" customFormat="1"/>
    <row r="35163" s="11" customFormat="1"/>
    <row r="35164" s="11" customFormat="1"/>
    <row r="35165" s="11" customFormat="1"/>
    <row r="35166" s="11" customFormat="1"/>
    <row r="35167" s="11" customFormat="1"/>
    <row r="35168" s="11" customFormat="1"/>
    <row r="35169" s="11" customFormat="1"/>
    <row r="35170" s="11" customFormat="1"/>
    <row r="35171" s="11" customFormat="1"/>
    <row r="35172" s="11" customFormat="1"/>
    <row r="35173" s="11" customFormat="1"/>
    <row r="35174" s="11" customFormat="1"/>
    <row r="35175" s="11" customFormat="1"/>
    <row r="35176" s="11" customFormat="1"/>
    <row r="35177" s="11" customFormat="1"/>
    <row r="35178" s="11" customFormat="1"/>
    <row r="35179" s="11" customFormat="1"/>
    <row r="35180" s="11" customFormat="1"/>
    <row r="35181" s="11" customFormat="1"/>
    <row r="35182" s="11" customFormat="1"/>
    <row r="35183" s="11" customFormat="1"/>
    <row r="35184" s="11" customFormat="1"/>
    <row r="35185" s="11" customFormat="1"/>
    <row r="35186" s="11" customFormat="1"/>
    <row r="35187" s="11" customFormat="1"/>
    <row r="35188" s="11" customFormat="1"/>
    <row r="35189" s="11" customFormat="1"/>
    <row r="35190" s="11" customFormat="1"/>
    <row r="35191" s="11" customFormat="1"/>
    <row r="35192" s="11" customFormat="1"/>
    <row r="35193" s="11" customFormat="1"/>
    <row r="35194" s="11" customFormat="1"/>
    <row r="35195" s="11" customFormat="1"/>
    <row r="35196" s="11" customFormat="1"/>
    <row r="35197" s="11" customFormat="1"/>
    <row r="35198" s="11" customFormat="1"/>
    <row r="35199" s="11" customFormat="1"/>
    <row r="35200" s="11" customFormat="1"/>
    <row r="35201" s="11" customFormat="1"/>
    <row r="35202" s="11" customFormat="1"/>
    <row r="35203" s="11" customFormat="1"/>
    <row r="35204" s="11" customFormat="1"/>
    <row r="35205" s="11" customFormat="1"/>
    <row r="35206" s="11" customFormat="1"/>
    <row r="35207" s="11" customFormat="1"/>
    <row r="35208" s="11" customFormat="1"/>
    <row r="35209" s="11" customFormat="1"/>
    <row r="35210" s="11" customFormat="1"/>
    <row r="35211" s="11" customFormat="1"/>
    <row r="35212" s="11" customFormat="1"/>
    <row r="35213" s="11" customFormat="1"/>
    <row r="35214" s="11" customFormat="1"/>
    <row r="35215" s="11" customFormat="1"/>
    <row r="35216" s="11" customFormat="1"/>
    <row r="35217" s="11" customFormat="1"/>
    <row r="35218" s="11" customFormat="1"/>
    <row r="35219" s="11" customFormat="1"/>
    <row r="35220" s="11" customFormat="1"/>
    <row r="35221" s="11" customFormat="1"/>
    <row r="35222" s="11" customFormat="1"/>
    <row r="35223" s="11" customFormat="1"/>
    <row r="35224" s="11" customFormat="1"/>
    <row r="35225" s="11" customFormat="1"/>
    <row r="35226" s="11" customFormat="1"/>
    <row r="35227" s="11" customFormat="1"/>
    <row r="35228" s="11" customFormat="1"/>
    <row r="35229" s="11" customFormat="1"/>
    <row r="35230" s="11" customFormat="1"/>
    <row r="35231" s="11" customFormat="1"/>
    <row r="35232" s="11" customFormat="1"/>
    <row r="35233" s="11" customFormat="1"/>
    <row r="35234" s="11" customFormat="1"/>
    <row r="35235" s="11" customFormat="1"/>
    <row r="35236" s="11" customFormat="1"/>
    <row r="35237" s="11" customFormat="1"/>
    <row r="35238" s="11" customFormat="1"/>
    <row r="35239" s="11" customFormat="1"/>
    <row r="35240" s="11" customFormat="1"/>
    <row r="35241" s="11" customFormat="1"/>
    <row r="35242" s="11" customFormat="1"/>
    <row r="35243" s="11" customFormat="1"/>
    <row r="35244" s="11" customFormat="1"/>
    <row r="35245" s="11" customFormat="1"/>
    <row r="35246" s="11" customFormat="1"/>
    <row r="35247" s="11" customFormat="1"/>
    <row r="35248" s="11" customFormat="1"/>
    <row r="35249" s="11" customFormat="1"/>
    <row r="35250" s="11" customFormat="1"/>
    <row r="35251" s="11" customFormat="1"/>
    <row r="35252" s="11" customFormat="1"/>
    <row r="35253" s="11" customFormat="1"/>
    <row r="35254" s="11" customFormat="1"/>
    <row r="35255" s="11" customFormat="1"/>
    <row r="35256" s="11" customFormat="1"/>
    <row r="35257" s="11" customFormat="1"/>
    <row r="35258" s="11" customFormat="1"/>
    <row r="35259" s="11" customFormat="1"/>
    <row r="35260" s="11" customFormat="1"/>
    <row r="35261" s="11" customFormat="1"/>
    <row r="35262" s="11" customFormat="1"/>
    <row r="35263" s="11" customFormat="1"/>
    <row r="35264" s="11" customFormat="1"/>
    <row r="35265" s="11" customFormat="1"/>
    <row r="35266" s="11" customFormat="1"/>
    <row r="35267" s="11" customFormat="1"/>
    <row r="35268" s="11" customFormat="1"/>
    <row r="35269" s="11" customFormat="1"/>
    <row r="35270" s="11" customFormat="1"/>
    <row r="35271" s="11" customFormat="1"/>
    <row r="35272" s="11" customFormat="1"/>
    <row r="35273" s="11" customFormat="1"/>
    <row r="35274" s="11" customFormat="1"/>
    <row r="35275" s="11" customFormat="1"/>
    <row r="35276" s="11" customFormat="1"/>
    <row r="35277" s="11" customFormat="1"/>
    <row r="35278" s="11" customFormat="1"/>
    <row r="35279" s="11" customFormat="1"/>
    <row r="35280" s="11" customFormat="1"/>
    <row r="35281" s="11" customFormat="1"/>
    <row r="35282" s="11" customFormat="1"/>
    <row r="35283" s="11" customFormat="1"/>
    <row r="35284" s="11" customFormat="1"/>
    <row r="35285" s="11" customFormat="1"/>
    <row r="35286" s="11" customFormat="1"/>
    <row r="35287" s="11" customFormat="1"/>
    <row r="35288" s="11" customFormat="1"/>
    <row r="35289" s="11" customFormat="1"/>
    <row r="35290" s="11" customFormat="1"/>
    <row r="35291" s="11" customFormat="1"/>
    <row r="35292" s="11" customFormat="1"/>
    <row r="35293" s="11" customFormat="1"/>
    <row r="35294" s="11" customFormat="1"/>
    <row r="35295" s="11" customFormat="1"/>
    <row r="35296" s="11" customFormat="1"/>
    <row r="35297" s="11" customFormat="1"/>
    <row r="35298" s="11" customFormat="1"/>
    <row r="35299" s="11" customFormat="1"/>
    <row r="35300" s="11" customFormat="1"/>
    <row r="35301" s="11" customFormat="1"/>
    <row r="35302" s="11" customFormat="1"/>
    <row r="35303" s="11" customFormat="1"/>
    <row r="35304" s="11" customFormat="1"/>
    <row r="35305" s="11" customFormat="1"/>
    <row r="35306" s="11" customFormat="1"/>
    <row r="35307" s="11" customFormat="1"/>
    <row r="35308" s="11" customFormat="1"/>
    <row r="35309" s="11" customFormat="1"/>
    <row r="35310" s="11" customFormat="1"/>
    <row r="35311" s="11" customFormat="1"/>
    <row r="35312" s="11" customFormat="1"/>
    <row r="35313" s="11" customFormat="1"/>
    <row r="35314" s="11" customFormat="1"/>
    <row r="35315" s="11" customFormat="1"/>
    <row r="35316" s="11" customFormat="1"/>
    <row r="35317" s="11" customFormat="1"/>
    <row r="35318" s="11" customFormat="1"/>
    <row r="35319" s="11" customFormat="1"/>
    <row r="35320" s="11" customFormat="1"/>
    <row r="35321" s="11" customFormat="1"/>
    <row r="35322" s="11" customFormat="1"/>
    <row r="35323" s="11" customFormat="1"/>
    <row r="35324" s="11" customFormat="1"/>
    <row r="35325" s="11" customFormat="1"/>
    <row r="35326" s="11" customFormat="1"/>
    <row r="35327" s="11" customFormat="1"/>
    <row r="35328" s="11" customFormat="1"/>
    <row r="35329" s="11" customFormat="1"/>
    <row r="35330" s="11" customFormat="1"/>
    <row r="35331" s="11" customFormat="1"/>
    <row r="35332" s="11" customFormat="1"/>
    <row r="35333" s="11" customFormat="1"/>
    <row r="35334" s="11" customFormat="1"/>
    <row r="35335" s="11" customFormat="1"/>
    <row r="35336" s="11" customFormat="1"/>
    <row r="35337" s="11" customFormat="1"/>
    <row r="35338" s="11" customFormat="1"/>
    <row r="35339" s="11" customFormat="1"/>
    <row r="35340" s="11" customFormat="1"/>
    <row r="35341" s="11" customFormat="1"/>
    <row r="35342" s="11" customFormat="1"/>
    <row r="35343" s="11" customFormat="1"/>
    <row r="35344" s="11" customFormat="1"/>
    <row r="35345" s="11" customFormat="1"/>
    <row r="35346" s="11" customFormat="1"/>
    <row r="35347" s="11" customFormat="1"/>
    <row r="35348" s="11" customFormat="1"/>
    <row r="35349" s="11" customFormat="1"/>
    <row r="35350" s="11" customFormat="1"/>
    <row r="35351" s="11" customFormat="1"/>
    <row r="35352" s="11" customFormat="1"/>
    <row r="35353" s="11" customFormat="1"/>
    <row r="35354" s="11" customFormat="1"/>
    <row r="35355" s="11" customFormat="1"/>
    <row r="35356" s="11" customFormat="1"/>
    <row r="35357" s="11" customFormat="1"/>
    <row r="35358" s="11" customFormat="1"/>
    <row r="35359" s="11" customFormat="1"/>
    <row r="35360" s="11" customFormat="1"/>
    <row r="35361" s="11" customFormat="1"/>
    <row r="35362" s="11" customFormat="1"/>
    <row r="35363" s="11" customFormat="1"/>
    <row r="35364" s="11" customFormat="1"/>
    <row r="35365" s="11" customFormat="1"/>
    <row r="35366" s="11" customFormat="1"/>
    <row r="35367" s="11" customFormat="1"/>
    <row r="35368" s="11" customFormat="1"/>
    <row r="35369" s="11" customFormat="1"/>
    <row r="35370" s="11" customFormat="1"/>
    <row r="35371" s="11" customFormat="1"/>
    <row r="35372" s="11" customFormat="1"/>
    <row r="35373" s="11" customFormat="1"/>
    <row r="35374" s="11" customFormat="1"/>
    <row r="35375" s="11" customFormat="1"/>
    <row r="35376" s="11" customFormat="1"/>
    <row r="35377" s="11" customFormat="1"/>
    <row r="35378" s="11" customFormat="1"/>
    <row r="35379" s="11" customFormat="1"/>
    <row r="35380" s="11" customFormat="1"/>
    <row r="35381" s="11" customFormat="1"/>
    <row r="35382" s="11" customFormat="1"/>
    <row r="35383" s="11" customFormat="1"/>
    <row r="35384" s="11" customFormat="1"/>
    <row r="35385" s="11" customFormat="1"/>
    <row r="35386" s="11" customFormat="1"/>
    <row r="35387" s="11" customFormat="1"/>
    <row r="35388" s="11" customFormat="1"/>
    <row r="35389" s="11" customFormat="1"/>
    <row r="35390" s="11" customFormat="1"/>
    <row r="35391" s="11" customFormat="1"/>
    <row r="35392" s="11" customFormat="1"/>
    <row r="35393" s="11" customFormat="1"/>
    <row r="35394" s="11" customFormat="1"/>
    <row r="35395" s="11" customFormat="1"/>
    <row r="35396" s="11" customFormat="1"/>
    <row r="35397" s="11" customFormat="1"/>
    <row r="35398" s="11" customFormat="1"/>
    <row r="35399" s="11" customFormat="1"/>
    <row r="35400" s="11" customFormat="1"/>
    <row r="35401" s="11" customFormat="1"/>
    <row r="35402" s="11" customFormat="1"/>
    <row r="35403" s="11" customFormat="1"/>
    <row r="35404" s="11" customFormat="1"/>
    <row r="35405" s="11" customFormat="1"/>
    <row r="35406" s="11" customFormat="1"/>
    <row r="35407" s="11" customFormat="1"/>
    <row r="35408" s="11" customFormat="1"/>
    <row r="35409" s="11" customFormat="1"/>
    <row r="35410" s="11" customFormat="1"/>
    <row r="35411" s="11" customFormat="1"/>
    <row r="35412" s="11" customFormat="1"/>
    <row r="35413" s="11" customFormat="1"/>
    <row r="35414" s="11" customFormat="1"/>
    <row r="35415" s="11" customFormat="1"/>
    <row r="35416" s="11" customFormat="1"/>
    <row r="35417" s="11" customFormat="1"/>
    <row r="35418" s="11" customFormat="1"/>
    <row r="35419" s="11" customFormat="1"/>
    <row r="35420" s="11" customFormat="1"/>
    <row r="35421" s="11" customFormat="1"/>
    <row r="35422" s="11" customFormat="1"/>
    <row r="35423" s="11" customFormat="1"/>
    <row r="35424" s="11" customFormat="1"/>
    <row r="35425" s="11" customFormat="1"/>
    <row r="35426" s="11" customFormat="1"/>
    <row r="35427" s="11" customFormat="1"/>
    <row r="35428" s="11" customFormat="1"/>
    <row r="35429" s="11" customFormat="1"/>
    <row r="35430" s="11" customFormat="1"/>
    <row r="35431" s="11" customFormat="1"/>
    <row r="35432" s="11" customFormat="1"/>
    <row r="35433" s="11" customFormat="1"/>
    <row r="35434" s="11" customFormat="1"/>
    <row r="35435" s="11" customFormat="1"/>
    <row r="35436" s="11" customFormat="1"/>
    <row r="35437" s="11" customFormat="1"/>
    <row r="35438" s="11" customFormat="1"/>
    <row r="35439" s="11" customFormat="1"/>
    <row r="35440" s="11" customFormat="1"/>
    <row r="35441" s="11" customFormat="1"/>
    <row r="35442" s="11" customFormat="1"/>
    <row r="35443" s="11" customFormat="1"/>
    <row r="35444" s="11" customFormat="1"/>
    <row r="35445" s="11" customFormat="1"/>
    <row r="35446" s="11" customFormat="1"/>
    <row r="35447" s="11" customFormat="1"/>
    <row r="35448" s="11" customFormat="1"/>
    <row r="35449" s="11" customFormat="1"/>
    <row r="35450" s="11" customFormat="1"/>
    <row r="35451" s="11" customFormat="1"/>
    <row r="35452" s="11" customFormat="1"/>
    <row r="35453" s="11" customFormat="1"/>
    <row r="35454" s="11" customFormat="1"/>
    <row r="35455" s="11" customFormat="1"/>
    <row r="35456" s="11" customFormat="1"/>
    <row r="35457" s="11" customFormat="1"/>
    <row r="35458" s="11" customFormat="1"/>
    <row r="35459" s="11" customFormat="1"/>
    <row r="35460" s="11" customFormat="1"/>
    <row r="35461" s="11" customFormat="1"/>
    <row r="35462" s="11" customFormat="1"/>
    <row r="35463" s="11" customFormat="1"/>
    <row r="35464" s="11" customFormat="1"/>
    <row r="35465" s="11" customFormat="1"/>
    <row r="35466" s="11" customFormat="1"/>
    <row r="35467" s="11" customFormat="1"/>
    <row r="35468" s="11" customFormat="1"/>
    <row r="35469" s="11" customFormat="1"/>
    <row r="35470" s="11" customFormat="1"/>
    <row r="35471" s="11" customFormat="1"/>
    <row r="35472" s="11" customFormat="1"/>
    <row r="35473" s="11" customFormat="1"/>
    <row r="35474" s="11" customFormat="1"/>
    <row r="35475" s="11" customFormat="1"/>
    <row r="35476" s="11" customFormat="1"/>
    <row r="35477" s="11" customFormat="1"/>
    <row r="35478" s="11" customFormat="1"/>
    <row r="35479" s="11" customFormat="1"/>
    <row r="35480" s="11" customFormat="1"/>
    <row r="35481" s="11" customFormat="1"/>
    <row r="35482" s="11" customFormat="1"/>
    <row r="35483" s="11" customFormat="1"/>
    <row r="35484" s="11" customFormat="1"/>
    <row r="35485" s="11" customFormat="1"/>
    <row r="35486" s="11" customFormat="1"/>
    <row r="35487" s="11" customFormat="1"/>
    <row r="35488" s="11" customFormat="1"/>
    <row r="35489" s="11" customFormat="1"/>
    <row r="35490" s="11" customFormat="1"/>
    <row r="35491" s="11" customFormat="1"/>
    <row r="35492" s="11" customFormat="1"/>
    <row r="35493" s="11" customFormat="1"/>
    <row r="35494" s="11" customFormat="1"/>
    <row r="35495" s="11" customFormat="1"/>
    <row r="35496" s="11" customFormat="1"/>
    <row r="35497" s="11" customFormat="1"/>
    <row r="35498" s="11" customFormat="1"/>
    <row r="35499" s="11" customFormat="1"/>
    <row r="35500" s="11" customFormat="1"/>
    <row r="35501" s="11" customFormat="1"/>
    <row r="35502" s="11" customFormat="1"/>
    <row r="35503" s="11" customFormat="1"/>
    <row r="35504" s="11" customFormat="1"/>
    <row r="35505" s="11" customFormat="1"/>
    <row r="35506" s="11" customFormat="1"/>
    <row r="35507" s="11" customFormat="1"/>
    <row r="35508" s="11" customFormat="1"/>
    <row r="35509" s="11" customFormat="1"/>
    <row r="35510" s="11" customFormat="1"/>
    <row r="35511" s="11" customFormat="1"/>
    <row r="35512" s="11" customFormat="1"/>
    <row r="35513" s="11" customFormat="1"/>
    <row r="35514" s="11" customFormat="1"/>
    <row r="35515" s="11" customFormat="1"/>
    <row r="35516" s="11" customFormat="1"/>
    <row r="35517" s="11" customFormat="1"/>
    <row r="35518" s="11" customFormat="1"/>
    <row r="35519" s="11" customFormat="1"/>
    <row r="35520" s="11" customFormat="1"/>
    <row r="35521" s="11" customFormat="1"/>
    <row r="35522" s="11" customFormat="1"/>
    <row r="35523" s="11" customFormat="1"/>
    <row r="35524" s="11" customFormat="1"/>
    <row r="35525" s="11" customFormat="1"/>
    <row r="35526" s="11" customFormat="1"/>
    <row r="35527" s="11" customFormat="1"/>
    <row r="35528" s="11" customFormat="1"/>
    <row r="35529" s="11" customFormat="1"/>
    <row r="35530" s="11" customFormat="1"/>
    <row r="35531" s="11" customFormat="1"/>
    <row r="35532" s="11" customFormat="1"/>
    <row r="35533" s="11" customFormat="1"/>
    <row r="35534" s="11" customFormat="1"/>
    <row r="35535" s="11" customFormat="1"/>
    <row r="35536" s="11" customFormat="1"/>
    <row r="35537" s="11" customFormat="1"/>
    <row r="35538" s="11" customFormat="1"/>
    <row r="35539" s="11" customFormat="1"/>
    <row r="35540" s="11" customFormat="1"/>
    <row r="35541" s="11" customFormat="1"/>
    <row r="35542" s="11" customFormat="1"/>
    <row r="35543" s="11" customFormat="1"/>
    <row r="35544" s="11" customFormat="1"/>
    <row r="35545" s="11" customFormat="1"/>
    <row r="35546" s="11" customFormat="1"/>
    <row r="35547" s="11" customFormat="1"/>
    <row r="35548" s="11" customFormat="1"/>
    <row r="35549" s="11" customFormat="1"/>
    <row r="35550" s="11" customFormat="1"/>
    <row r="35551" s="11" customFormat="1"/>
    <row r="35552" s="11" customFormat="1"/>
    <row r="35553" s="11" customFormat="1"/>
    <row r="35554" s="11" customFormat="1"/>
    <row r="35555" s="11" customFormat="1"/>
    <row r="35556" s="11" customFormat="1"/>
    <row r="35557" s="11" customFormat="1"/>
    <row r="35558" s="11" customFormat="1"/>
    <row r="35559" s="11" customFormat="1"/>
    <row r="35560" s="11" customFormat="1"/>
    <row r="35561" s="11" customFormat="1"/>
    <row r="35562" s="11" customFormat="1"/>
    <row r="35563" s="11" customFormat="1"/>
    <row r="35564" s="11" customFormat="1"/>
    <row r="35565" s="11" customFormat="1"/>
    <row r="35566" s="11" customFormat="1"/>
    <row r="35567" s="11" customFormat="1"/>
    <row r="35568" s="11" customFormat="1"/>
    <row r="35569" s="11" customFormat="1"/>
    <row r="35570" s="11" customFormat="1"/>
    <row r="35571" s="11" customFormat="1"/>
    <row r="35572" s="11" customFormat="1"/>
    <row r="35573" s="11" customFormat="1"/>
    <row r="35574" s="11" customFormat="1"/>
    <row r="35575" s="11" customFormat="1"/>
    <row r="35576" s="11" customFormat="1"/>
    <row r="35577" s="11" customFormat="1"/>
    <row r="35578" s="11" customFormat="1"/>
    <row r="35579" s="11" customFormat="1"/>
    <row r="35580" s="11" customFormat="1"/>
    <row r="35581" s="11" customFormat="1"/>
    <row r="35582" s="11" customFormat="1"/>
    <row r="35583" s="11" customFormat="1"/>
    <row r="35584" s="11" customFormat="1"/>
    <row r="35585" s="11" customFormat="1"/>
    <row r="35586" s="11" customFormat="1"/>
    <row r="35587" s="11" customFormat="1"/>
    <row r="35588" s="11" customFormat="1"/>
    <row r="35589" s="11" customFormat="1"/>
    <row r="35590" s="11" customFormat="1"/>
    <row r="35591" s="11" customFormat="1"/>
    <row r="35592" s="11" customFormat="1"/>
    <row r="35593" s="11" customFormat="1"/>
    <row r="35594" s="11" customFormat="1"/>
    <row r="35595" s="11" customFormat="1"/>
    <row r="35596" s="11" customFormat="1"/>
    <row r="35597" s="11" customFormat="1"/>
    <row r="35598" s="11" customFormat="1"/>
    <row r="35599" s="11" customFormat="1"/>
    <row r="35600" s="11" customFormat="1"/>
    <row r="35601" s="11" customFormat="1"/>
    <row r="35602" s="11" customFormat="1"/>
    <row r="35603" s="11" customFormat="1"/>
    <row r="35604" s="11" customFormat="1"/>
    <row r="35605" s="11" customFormat="1"/>
    <row r="35606" s="11" customFormat="1"/>
    <row r="35607" s="11" customFormat="1"/>
    <row r="35608" s="11" customFormat="1"/>
    <row r="35609" s="11" customFormat="1"/>
    <row r="35610" s="11" customFormat="1"/>
    <row r="35611" s="11" customFormat="1"/>
    <row r="35612" s="11" customFormat="1"/>
    <row r="35613" s="11" customFormat="1"/>
    <row r="35614" s="11" customFormat="1"/>
    <row r="35615" s="11" customFormat="1"/>
    <row r="35616" s="11" customFormat="1"/>
    <row r="35617" s="11" customFormat="1"/>
    <row r="35618" s="11" customFormat="1"/>
    <row r="35619" s="11" customFormat="1"/>
    <row r="35620" s="11" customFormat="1"/>
    <row r="35621" s="11" customFormat="1"/>
    <row r="35622" s="11" customFormat="1"/>
    <row r="35623" s="11" customFormat="1"/>
    <row r="35624" s="11" customFormat="1"/>
    <row r="35625" s="11" customFormat="1"/>
    <row r="35626" s="11" customFormat="1"/>
    <row r="35627" s="11" customFormat="1"/>
    <row r="35628" s="11" customFormat="1"/>
    <row r="35629" s="11" customFormat="1"/>
    <row r="35630" s="11" customFormat="1"/>
    <row r="35631" s="11" customFormat="1"/>
    <row r="35632" s="11" customFormat="1"/>
    <row r="35633" s="11" customFormat="1"/>
    <row r="35634" s="11" customFormat="1"/>
    <row r="35635" s="11" customFormat="1"/>
    <row r="35636" s="11" customFormat="1"/>
    <row r="35637" s="11" customFormat="1"/>
    <row r="35638" s="11" customFormat="1"/>
    <row r="35639" s="11" customFormat="1"/>
    <row r="35640" s="11" customFormat="1"/>
    <row r="35641" s="11" customFormat="1"/>
    <row r="35642" s="11" customFormat="1"/>
    <row r="35643" s="11" customFormat="1"/>
    <row r="35644" s="11" customFormat="1"/>
    <row r="35645" s="11" customFormat="1"/>
    <row r="35646" s="11" customFormat="1"/>
    <row r="35647" s="11" customFormat="1"/>
    <row r="35648" s="11" customFormat="1"/>
    <row r="35649" s="11" customFormat="1"/>
    <row r="35650" s="11" customFormat="1"/>
    <row r="35651" s="11" customFormat="1"/>
    <row r="35652" s="11" customFormat="1"/>
    <row r="35653" s="11" customFormat="1"/>
    <row r="35654" s="11" customFormat="1"/>
    <row r="35655" s="11" customFormat="1"/>
    <row r="35656" s="11" customFormat="1"/>
    <row r="35657" s="11" customFormat="1"/>
    <row r="35658" s="11" customFormat="1"/>
    <row r="35659" s="11" customFormat="1"/>
    <row r="35660" s="11" customFormat="1"/>
    <row r="35661" s="11" customFormat="1"/>
    <row r="35662" s="11" customFormat="1"/>
    <row r="35663" s="11" customFormat="1"/>
    <row r="35664" s="11" customFormat="1"/>
    <row r="35665" s="11" customFormat="1"/>
    <row r="35666" s="11" customFormat="1"/>
    <row r="35667" s="11" customFormat="1"/>
    <row r="35668" s="11" customFormat="1"/>
    <row r="35669" s="11" customFormat="1"/>
    <row r="35670" s="11" customFormat="1"/>
    <row r="35671" s="11" customFormat="1"/>
    <row r="35672" s="11" customFormat="1"/>
    <row r="35673" s="11" customFormat="1"/>
    <row r="35674" s="11" customFormat="1"/>
    <row r="35675" s="11" customFormat="1"/>
    <row r="35676" s="11" customFormat="1"/>
    <row r="35677" s="11" customFormat="1"/>
    <row r="35678" s="11" customFormat="1"/>
    <row r="35679" s="11" customFormat="1"/>
    <row r="35680" s="11" customFormat="1"/>
    <row r="35681" s="11" customFormat="1"/>
    <row r="35682" s="11" customFormat="1"/>
    <row r="35683" s="11" customFormat="1"/>
    <row r="35684" s="11" customFormat="1"/>
    <row r="35685" s="11" customFormat="1"/>
    <row r="35686" s="11" customFormat="1"/>
    <row r="35687" s="11" customFormat="1"/>
    <row r="35688" s="11" customFormat="1"/>
    <row r="35689" s="11" customFormat="1"/>
    <row r="35690" s="11" customFormat="1"/>
    <row r="35691" s="11" customFormat="1"/>
    <row r="35692" s="11" customFormat="1"/>
    <row r="35693" s="11" customFormat="1"/>
    <row r="35694" s="11" customFormat="1"/>
    <row r="35695" s="11" customFormat="1"/>
    <row r="35696" s="11" customFormat="1"/>
    <row r="35697" s="11" customFormat="1"/>
    <row r="35698" s="11" customFormat="1"/>
    <row r="35699" s="11" customFormat="1"/>
    <row r="35700" s="11" customFormat="1"/>
    <row r="35701" s="11" customFormat="1"/>
    <row r="35702" s="11" customFormat="1"/>
    <row r="35703" s="11" customFormat="1"/>
    <row r="35704" s="11" customFormat="1"/>
    <row r="35705" s="11" customFormat="1"/>
    <row r="35706" s="11" customFormat="1"/>
    <row r="35707" s="11" customFormat="1"/>
    <row r="35708" s="11" customFormat="1"/>
    <row r="35709" s="11" customFormat="1"/>
    <row r="35710" s="11" customFormat="1"/>
    <row r="35711" s="11" customFormat="1"/>
    <row r="35712" s="11" customFormat="1"/>
    <row r="35713" s="11" customFormat="1"/>
    <row r="35714" s="11" customFormat="1"/>
    <row r="35715" s="11" customFormat="1"/>
    <row r="35716" s="11" customFormat="1"/>
    <row r="35717" s="11" customFormat="1"/>
    <row r="35718" s="11" customFormat="1"/>
    <row r="35719" s="11" customFormat="1"/>
    <row r="35720" s="11" customFormat="1"/>
    <row r="35721" s="11" customFormat="1"/>
    <row r="35722" s="11" customFormat="1"/>
    <row r="35723" s="11" customFormat="1"/>
    <row r="35724" s="11" customFormat="1"/>
    <row r="35725" s="11" customFormat="1"/>
    <row r="35726" s="11" customFormat="1"/>
    <row r="35727" s="11" customFormat="1"/>
    <row r="35728" s="11" customFormat="1"/>
    <row r="35729" s="11" customFormat="1"/>
    <row r="35730" s="11" customFormat="1"/>
    <row r="35731" s="11" customFormat="1"/>
    <row r="35732" s="11" customFormat="1"/>
    <row r="35733" s="11" customFormat="1"/>
    <row r="35734" s="11" customFormat="1"/>
    <row r="35735" s="11" customFormat="1"/>
    <row r="35736" s="11" customFormat="1"/>
    <row r="35737" s="11" customFormat="1"/>
    <row r="35738" s="11" customFormat="1"/>
    <row r="35739" s="11" customFormat="1"/>
    <row r="35740" s="11" customFormat="1"/>
    <row r="35741" s="11" customFormat="1"/>
    <row r="35742" s="11" customFormat="1"/>
    <row r="35743" s="11" customFormat="1"/>
    <row r="35744" s="11" customFormat="1"/>
    <row r="35745" s="11" customFormat="1"/>
    <row r="35746" s="11" customFormat="1"/>
    <row r="35747" s="11" customFormat="1"/>
    <row r="35748" s="11" customFormat="1"/>
    <row r="35749" s="11" customFormat="1"/>
    <row r="35750" s="11" customFormat="1"/>
    <row r="35751" s="11" customFormat="1"/>
    <row r="35752" s="11" customFormat="1"/>
    <row r="35753" s="11" customFormat="1"/>
    <row r="35754" s="11" customFormat="1"/>
    <row r="35755" s="11" customFormat="1"/>
    <row r="35756" s="11" customFormat="1"/>
    <row r="35757" s="11" customFormat="1"/>
    <row r="35758" s="11" customFormat="1"/>
    <row r="35759" s="11" customFormat="1"/>
    <row r="35760" s="11" customFormat="1"/>
    <row r="35761" s="11" customFormat="1"/>
    <row r="35762" s="11" customFormat="1"/>
    <row r="35763" s="11" customFormat="1"/>
    <row r="35764" s="11" customFormat="1"/>
    <row r="35765" s="11" customFormat="1"/>
    <row r="35766" s="11" customFormat="1"/>
    <row r="35767" s="11" customFormat="1"/>
    <row r="35768" s="11" customFormat="1"/>
    <row r="35769" s="11" customFormat="1"/>
    <row r="35770" s="11" customFormat="1"/>
    <row r="35771" s="11" customFormat="1"/>
    <row r="35772" s="11" customFormat="1"/>
    <row r="35773" s="11" customFormat="1"/>
    <row r="35774" s="11" customFormat="1"/>
    <row r="35775" s="11" customFormat="1"/>
    <row r="35776" s="11" customFormat="1"/>
    <row r="35777" s="11" customFormat="1"/>
    <row r="35778" s="11" customFormat="1"/>
    <row r="35779" s="11" customFormat="1"/>
    <row r="35780" s="11" customFormat="1"/>
    <row r="35781" s="11" customFormat="1"/>
    <row r="35782" s="11" customFormat="1"/>
    <row r="35783" s="11" customFormat="1"/>
    <row r="35784" s="11" customFormat="1"/>
    <row r="35785" s="11" customFormat="1"/>
    <row r="35786" s="11" customFormat="1"/>
    <row r="35787" s="11" customFormat="1"/>
    <row r="35788" s="11" customFormat="1"/>
    <row r="35789" s="11" customFormat="1"/>
    <row r="35790" s="11" customFormat="1"/>
    <row r="35791" s="11" customFormat="1"/>
    <row r="35792" s="11" customFormat="1"/>
    <row r="35793" s="11" customFormat="1"/>
    <row r="35794" s="11" customFormat="1"/>
    <row r="35795" s="11" customFormat="1"/>
    <row r="35796" s="11" customFormat="1"/>
    <row r="35797" s="11" customFormat="1"/>
    <row r="35798" s="11" customFormat="1"/>
    <row r="35799" s="11" customFormat="1"/>
    <row r="35800" s="11" customFormat="1"/>
    <row r="35801" s="11" customFormat="1"/>
    <row r="35802" s="11" customFormat="1"/>
    <row r="35803" s="11" customFormat="1"/>
    <row r="35804" s="11" customFormat="1"/>
    <row r="35805" s="11" customFormat="1"/>
    <row r="35806" s="11" customFormat="1"/>
    <row r="35807" s="11" customFormat="1"/>
    <row r="35808" s="11" customFormat="1"/>
    <row r="35809" s="11" customFormat="1"/>
    <row r="35810" s="11" customFormat="1"/>
    <row r="35811" s="11" customFormat="1"/>
    <row r="35812" s="11" customFormat="1"/>
    <row r="35813" s="11" customFormat="1"/>
    <row r="35814" s="11" customFormat="1"/>
    <row r="35815" s="11" customFormat="1"/>
    <row r="35816" s="11" customFormat="1"/>
    <row r="35817" s="11" customFormat="1"/>
    <row r="35818" s="11" customFormat="1"/>
    <row r="35819" s="11" customFormat="1"/>
    <row r="35820" s="11" customFormat="1"/>
    <row r="35821" s="11" customFormat="1"/>
    <row r="35822" s="11" customFormat="1"/>
    <row r="35823" s="11" customFormat="1"/>
    <row r="35824" s="11" customFormat="1"/>
    <row r="35825" s="11" customFormat="1"/>
    <row r="35826" s="11" customFormat="1"/>
    <row r="35827" s="11" customFormat="1"/>
    <row r="35828" s="11" customFormat="1"/>
    <row r="35829" s="11" customFormat="1"/>
    <row r="35830" s="11" customFormat="1"/>
    <row r="35831" s="11" customFormat="1"/>
    <row r="35832" s="11" customFormat="1"/>
    <row r="35833" s="11" customFormat="1"/>
    <row r="35834" s="11" customFormat="1"/>
    <row r="35835" s="11" customFormat="1"/>
    <row r="35836" s="11" customFormat="1"/>
    <row r="35837" s="11" customFormat="1"/>
    <row r="35838" s="11" customFormat="1"/>
    <row r="35839" s="11" customFormat="1"/>
    <row r="35840" s="11" customFormat="1"/>
    <row r="35841" s="11" customFormat="1"/>
    <row r="35842" s="11" customFormat="1"/>
    <row r="35843" s="11" customFormat="1"/>
    <row r="35844" s="11" customFormat="1"/>
    <row r="35845" s="11" customFormat="1"/>
    <row r="35846" s="11" customFormat="1"/>
    <row r="35847" s="11" customFormat="1"/>
    <row r="35848" s="11" customFormat="1"/>
    <row r="35849" s="11" customFormat="1"/>
    <row r="35850" s="11" customFormat="1"/>
    <row r="35851" s="11" customFormat="1"/>
    <row r="35852" s="11" customFormat="1"/>
    <row r="35853" s="11" customFormat="1"/>
    <row r="35854" s="11" customFormat="1"/>
    <row r="35855" s="11" customFormat="1"/>
    <row r="35856" s="11" customFormat="1"/>
    <row r="35857" s="11" customFormat="1"/>
    <row r="35858" s="11" customFormat="1"/>
    <row r="35859" s="11" customFormat="1"/>
    <row r="35860" s="11" customFormat="1"/>
    <row r="35861" s="11" customFormat="1"/>
    <row r="35862" s="11" customFormat="1"/>
    <row r="35863" s="11" customFormat="1"/>
    <row r="35864" s="11" customFormat="1"/>
    <row r="35865" s="11" customFormat="1"/>
    <row r="35866" s="11" customFormat="1"/>
    <row r="35867" s="11" customFormat="1"/>
    <row r="35868" s="11" customFormat="1"/>
    <row r="35869" s="11" customFormat="1"/>
    <row r="35870" s="11" customFormat="1"/>
    <row r="35871" s="11" customFormat="1"/>
    <row r="35872" s="11" customFormat="1"/>
    <row r="35873" s="11" customFormat="1"/>
    <row r="35874" s="11" customFormat="1"/>
    <row r="35875" s="11" customFormat="1"/>
    <row r="35876" s="11" customFormat="1"/>
    <row r="35877" s="11" customFormat="1"/>
    <row r="35878" s="11" customFormat="1"/>
    <row r="35879" s="11" customFormat="1"/>
    <row r="35880" s="11" customFormat="1"/>
    <row r="35881" s="11" customFormat="1"/>
    <row r="35882" s="11" customFormat="1"/>
    <row r="35883" s="11" customFormat="1"/>
    <row r="35884" s="11" customFormat="1"/>
    <row r="35885" s="11" customFormat="1"/>
    <row r="35886" s="11" customFormat="1"/>
    <row r="35887" s="11" customFormat="1"/>
    <row r="35888" s="11" customFormat="1"/>
    <row r="35889" s="11" customFormat="1"/>
    <row r="35890" s="11" customFormat="1"/>
    <row r="35891" s="11" customFormat="1"/>
    <row r="35892" s="11" customFormat="1"/>
    <row r="35893" s="11" customFormat="1"/>
    <row r="35894" s="11" customFormat="1"/>
    <row r="35895" s="11" customFormat="1"/>
    <row r="35896" s="11" customFormat="1"/>
    <row r="35897" s="11" customFormat="1"/>
    <row r="35898" s="11" customFormat="1"/>
    <row r="35899" s="11" customFormat="1"/>
    <row r="35900" s="11" customFormat="1"/>
    <row r="35901" s="11" customFormat="1"/>
    <row r="35902" s="11" customFormat="1"/>
    <row r="35903" s="11" customFormat="1"/>
    <row r="35904" s="11" customFormat="1"/>
    <row r="35905" s="11" customFormat="1"/>
    <row r="35906" s="11" customFormat="1"/>
    <row r="35907" s="11" customFormat="1"/>
    <row r="35908" s="11" customFormat="1"/>
    <row r="35909" s="11" customFormat="1"/>
    <row r="35910" s="11" customFormat="1"/>
    <row r="35911" s="11" customFormat="1"/>
    <row r="35912" s="11" customFormat="1"/>
    <row r="35913" s="11" customFormat="1"/>
    <row r="35914" s="11" customFormat="1"/>
    <row r="35915" s="11" customFormat="1"/>
    <row r="35916" s="11" customFormat="1"/>
    <row r="35917" s="11" customFormat="1"/>
    <row r="35918" s="11" customFormat="1"/>
    <row r="35919" s="11" customFormat="1"/>
    <row r="35920" s="11" customFormat="1"/>
    <row r="35921" s="11" customFormat="1"/>
    <row r="35922" s="11" customFormat="1"/>
    <row r="35923" s="11" customFormat="1"/>
    <row r="35924" s="11" customFormat="1"/>
    <row r="35925" s="11" customFormat="1"/>
    <row r="35926" s="11" customFormat="1"/>
    <row r="35927" s="11" customFormat="1"/>
    <row r="35928" s="11" customFormat="1"/>
    <row r="35929" s="11" customFormat="1"/>
    <row r="35930" s="11" customFormat="1"/>
    <row r="35931" s="11" customFormat="1"/>
    <row r="35932" s="11" customFormat="1"/>
    <row r="35933" s="11" customFormat="1"/>
    <row r="35934" s="11" customFormat="1"/>
    <row r="35935" s="11" customFormat="1"/>
    <row r="35936" s="11" customFormat="1"/>
    <row r="35937" s="11" customFormat="1"/>
    <row r="35938" s="11" customFormat="1"/>
    <row r="35939" s="11" customFormat="1"/>
    <row r="35940" s="11" customFormat="1"/>
    <row r="35941" s="11" customFormat="1"/>
    <row r="35942" s="11" customFormat="1"/>
    <row r="35943" s="11" customFormat="1"/>
    <row r="35944" s="11" customFormat="1"/>
    <row r="35945" s="11" customFormat="1"/>
    <row r="35946" s="11" customFormat="1"/>
    <row r="35947" s="11" customFormat="1"/>
    <row r="35948" s="11" customFormat="1"/>
    <row r="35949" s="11" customFormat="1"/>
    <row r="35950" s="11" customFormat="1"/>
    <row r="35951" s="11" customFormat="1"/>
    <row r="35952" s="11" customFormat="1"/>
    <row r="35953" s="11" customFormat="1"/>
    <row r="35954" s="11" customFormat="1"/>
    <row r="35955" s="11" customFormat="1"/>
    <row r="35956" s="11" customFormat="1"/>
    <row r="35957" s="11" customFormat="1"/>
    <row r="35958" s="11" customFormat="1"/>
    <row r="35959" s="11" customFormat="1"/>
    <row r="35960" s="11" customFormat="1"/>
    <row r="35961" s="11" customFormat="1"/>
    <row r="35962" s="11" customFormat="1"/>
    <row r="35963" s="11" customFormat="1"/>
    <row r="35964" s="11" customFormat="1"/>
    <row r="35965" s="11" customFormat="1"/>
    <row r="35966" s="11" customFormat="1"/>
    <row r="35967" s="11" customFormat="1"/>
    <row r="35968" s="11" customFormat="1"/>
    <row r="35969" s="11" customFormat="1"/>
    <row r="35970" s="11" customFormat="1"/>
    <row r="35971" s="11" customFormat="1"/>
    <row r="35972" s="11" customFormat="1"/>
    <row r="35973" s="11" customFormat="1"/>
    <row r="35974" s="11" customFormat="1"/>
    <row r="35975" s="11" customFormat="1"/>
    <row r="35976" s="11" customFormat="1"/>
    <row r="35977" s="11" customFormat="1"/>
    <row r="35978" s="11" customFormat="1"/>
    <row r="35979" s="11" customFormat="1"/>
    <row r="35980" s="11" customFormat="1"/>
    <row r="35981" s="11" customFormat="1"/>
    <row r="35982" s="11" customFormat="1"/>
    <row r="35983" s="11" customFormat="1"/>
    <row r="35984" s="11" customFormat="1"/>
    <row r="35985" s="11" customFormat="1"/>
    <row r="35986" s="11" customFormat="1"/>
    <row r="35987" s="11" customFormat="1"/>
    <row r="35988" s="11" customFormat="1"/>
    <row r="35989" s="11" customFormat="1"/>
    <row r="35990" s="11" customFormat="1"/>
    <row r="35991" s="11" customFormat="1"/>
    <row r="35992" s="11" customFormat="1"/>
    <row r="35993" s="11" customFormat="1"/>
    <row r="35994" s="11" customFormat="1"/>
    <row r="35995" s="11" customFormat="1"/>
    <row r="35996" s="11" customFormat="1"/>
    <row r="35997" s="11" customFormat="1"/>
    <row r="35998" s="11" customFormat="1"/>
    <row r="35999" s="11" customFormat="1"/>
    <row r="36000" s="11" customFormat="1"/>
    <row r="36001" s="11" customFormat="1"/>
    <row r="36002" s="11" customFormat="1"/>
    <row r="36003" s="11" customFormat="1"/>
    <row r="36004" s="11" customFormat="1"/>
    <row r="36005" s="11" customFormat="1"/>
    <row r="36006" s="11" customFormat="1"/>
    <row r="36007" s="11" customFormat="1"/>
    <row r="36008" s="11" customFormat="1"/>
    <row r="36009" s="11" customFormat="1"/>
    <row r="36010" s="11" customFormat="1"/>
    <row r="36011" s="11" customFormat="1"/>
    <row r="36012" s="11" customFormat="1"/>
    <row r="36013" s="11" customFormat="1"/>
    <row r="36014" s="11" customFormat="1"/>
    <row r="36015" s="11" customFormat="1"/>
    <row r="36016" s="11" customFormat="1"/>
    <row r="36017" s="11" customFormat="1"/>
    <row r="36018" s="11" customFormat="1"/>
    <row r="36019" s="11" customFormat="1"/>
    <row r="36020" s="11" customFormat="1"/>
    <row r="36021" s="11" customFormat="1"/>
    <row r="36022" s="11" customFormat="1"/>
    <row r="36023" s="11" customFormat="1"/>
    <row r="36024" s="11" customFormat="1"/>
    <row r="36025" s="11" customFormat="1"/>
    <row r="36026" s="11" customFormat="1"/>
    <row r="36027" s="11" customFormat="1"/>
    <row r="36028" s="11" customFormat="1"/>
    <row r="36029" s="11" customFormat="1"/>
    <row r="36030" s="11" customFormat="1"/>
    <row r="36031" s="11" customFormat="1"/>
    <row r="36032" s="11" customFormat="1"/>
    <row r="36033" s="11" customFormat="1"/>
    <row r="36034" s="11" customFormat="1"/>
    <row r="36035" s="11" customFormat="1"/>
    <row r="36036" s="11" customFormat="1"/>
    <row r="36037" s="11" customFormat="1"/>
    <row r="36038" s="11" customFormat="1"/>
    <row r="36039" s="11" customFormat="1"/>
    <row r="36040" s="11" customFormat="1"/>
    <row r="36041" s="11" customFormat="1"/>
    <row r="36042" s="11" customFormat="1"/>
    <row r="36043" s="11" customFormat="1"/>
    <row r="36044" s="11" customFormat="1"/>
    <row r="36045" s="11" customFormat="1"/>
    <row r="36046" s="11" customFormat="1"/>
    <row r="36047" s="11" customFormat="1"/>
    <row r="36048" s="11" customFormat="1"/>
    <row r="36049" s="11" customFormat="1"/>
    <row r="36050" s="11" customFormat="1"/>
    <row r="36051" s="11" customFormat="1"/>
    <row r="36052" s="11" customFormat="1"/>
    <row r="36053" s="11" customFormat="1"/>
    <row r="36054" s="11" customFormat="1"/>
    <row r="36055" s="11" customFormat="1"/>
    <row r="36056" s="11" customFormat="1"/>
    <row r="36057" s="11" customFormat="1"/>
    <row r="36058" s="11" customFormat="1"/>
    <row r="36059" s="11" customFormat="1"/>
    <row r="36060" s="11" customFormat="1"/>
    <row r="36061" s="11" customFormat="1"/>
    <row r="36062" s="11" customFormat="1"/>
    <row r="36063" s="11" customFormat="1"/>
    <row r="36064" s="11" customFormat="1"/>
    <row r="36065" s="11" customFormat="1"/>
    <row r="36066" s="11" customFormat="1"/>
    <row r="36067" s="11" customFormat="1"/>
    <row r="36068" s="11" customFormat="1"/>
    <row r="36069" s="11" customFormat="1"/>
    <row r="36070" s="11" customFormat="1"/>
    <row r="36071" s="11" customFormat="1"/>
    <row r="36072" s="11" customFormat="1"/>
    <row r="36073" s="11" customFormat="1"/>
    <row r="36074" s="11" customFormat="1"/>
    <row r="36075" s="11" customFormat="1"/>
    <row r="36076" s="11" customFormat="1"/>
    <row r="36077" s="11" customFormat="1"/>
    <row r="36078" s="11" customFormat="1"/>
    <row r="36079" s="11" customFormat="1"/>
    <row r="36080" s="11" customFormat="1"/>
    <row r="36081" s="11" customFormat="1"/>
    <row r="36082" s="11" customFormat="1"/>
    <row r="36083" s="11" customFormat="1"/>
    <row r="36084" s="11" customFormat="1"/>
    <row r="36085" s="11" customFormat="1"/>
    <row r="36086" s="11" customFormat="1"/>
    <row r="36087" s="11" customFormat="1"/>
    <row r="36088" s="11" customFormat="1"/>
    <row r="36089" s="11" customFormat="1"/>
    <row r="36090" s="11" customFormat="1"/>
    <row r="36091" s="11" customFormat="1"/>
    <row r="36092" s="11" customFormat="1"/>
    <row r="36093" s="11" customFormat="1"/>
    <row r="36094" s="11" customFormat="1"/>
    <row r="36095" s="11" customFormat="1"/>
    <row r="36096" s="11" customFormat="1"/>
    <row r="36097" s="11" customFormat="1"/>
    <row r="36098" s="11" customFormat="1"/>
    <row r="36099" s="11" customFormat="1"/>
    <row r="36100" s="11" customFormat="1"/>
    <row r="36101" s="11" customFormat="1"/>
    <row r="36102" s="11" customFormat="1"/>
    <row r="36103" s="11" customFormat="1"/>
    <row r="36104" s="11" customFormat="1"/>
    <row r="36105" s="11" customFormat="1"/>
    <row r="36106" s="11" customFormat="1"/>
    <row r="36107" s="11" customFormat="1"/>
    <row r="36108" s="11" customFormat="1"/>
    <row r="36109" s="11" customFormat="1"/>
    <row r="36110" s="11" customFormat="1"/>
    <row r="36111" s="11" customFormat="1"/>
    <row r="36112" s="11" customFormat="1"/>
    <row r="36113" s="11" customFormat="1"/>
    <row r="36114" s="11" customFormat="1"/>
    <row r="36115" s="11" customFormat="1"/>
    <row r="36116" s="11" customFormat="1"/>
    <row r="36117" s="11" customFormat="1"/>
    <row r="36118" s="11" customFormat="1"/>
    <row r="36119" s="11" customFormat="1"/>
    <row r="36120" s="11" customFormat="1"/>
    <row r="36121" s="11" customFormat="1"/>
    <row r="36122" s="11" customFormat="1"/>
    <row r="36123" s="11" customFormat="1"/>
    <row r="36124" s="11" customFormat="1"/>
    <row r="36125" s="11" customFormat="1"/>
    <row r="36126" s="11" customFormat="1"/>
    <row r="36127" s="11" customFormat="1"/>
    <row r="36128" s="11" customFormat="1"/>
    <row r="36129" s="11" customFormat="1"/>
    <row r="36130" s="11" customFormat="1"/>
    <row r="36131" s="11" customFormat="1"/>
    <row r="36132" s="11" customFormat="1"/>
    <row r="36133" s="11" customFormat="1"/>
    <row r="36134" s="11" customFormat="1"/>
    <row r="36135" s="11" customFormat="1"/>
    <row r="36136" s="11" customFormat="1"/>
    <row r="36137" s="11" customFormat="1"/>
    <row r="36138" s="11" customFormat="1"/>
    <row r="36139" s="11" customFormat="1"/>
    <row r="36140" s="11" customFormat="1"/>
    <row r="36141" s="11" customFormat="1"/>
    <row r="36142" s="11" customFormat="1"/>
    <row r="36143" s="11" customFormat="1"/>
    <row r="36144" s="11" customFormat="1"/>
    <row r="36145" s="11" customFormat="1"/>
    <row r="36146" s="11" customFormat="1"/>
    <row r="36147" s="11" customFormat="1"/>
    <row r="36148" s="11" customFormat="1"/>
    <row r="36149" s="11" customFormat="1"/>
    <row r="36150" s="11" customFormat="1"/>
    <row r="36151" s="11" customFormat="1"/>
    <row r="36152" s="11" customFormat="1"/>
    <row r="36153" s="11" customFormat="1"/>
    <row r="36154" s="11" customFormat="1"/>
    <row r="36155" s="11" customFormat="1"/>
    <row r="36156" s="11" customFormat="1"/>
    <row r="36157" s="11" customFormat="1"/>
    <row r="36158" s="11" customFormat="1"/>
    <row r="36159" s="11" customFormat="1"/>
    <row r="36160" s="11" customFormat="1"/>
    <row r="36161" s="11" customFormat="1"/>
    <row r="36162" s="11" customFormat="1"/>
    <row r="36163" s="11" customFormat="1"/>
    <row r="36164" s="11" customFormat="1"/>
    <row r="36165" s="11" customFormat="1"/>
    <row r="36166" s="11" customFormat="1"/>
    <row r="36167" s="11" customFormat="1"/>
    <row r="36168" s="11" customFormat="1"/>
    <row r="36169" s="11" customFormat="1"/>
    <row r="36170" s="11" customFormat="1"/>
    <row r="36171" s="11" customFormat="1"/>
    <row r="36172" s="11" customFormat="1"/>
    <row r="36173" s="11" customFormat="1"/>
    <row r="36174" s="11" customFormat="1"/>
    <row r="36175" s="11" customFormat="1"/>
    <row r="36176" s="11" customFormat="1"/>
    <row r="36177" s="11" customFormat="1"/>
    <row r="36178" s="11" customFormat="1"/>
    <row r="36179" s="11" customFormat="1"/>
    <row r="36180" s="11" customFormat="1"/>
    <row r="36181" s="11" customFormat="1"/>
    <row r="36182" s="11" customFormat="1"/>
    <row r="36183" s="11" customFormat="1"/>
    <row r="36184" s="11" customFormat="1"/>
    <row r="36185" s="11" customFormat="1"/>
    <row r="36186" s="11" customFormat="1"/>
    <row r="36187" s="11" customFormat="1"/>
    <row r="36188" s="11" customFormat="1"/>
    <row r="36189" s="11" customFormat="1"/>
    <row r="36190" s="11" customFormat="1"/>
    <row r="36191" s="11" customFormat="1"/>
    <row r="36192" s="11" customFormat="1"/>
    <row r="36193" s="11" customFormat="1"/>
    <row r="36194" s="11" customFormat="1"/>
    <row r="36195" s="11" customFormat="1"/>
    <row r="36196" s="11" customFormat="1"/>
    <row r="36197" s="11" customFormat="1"/>
    <row r="36198" s="11" customFormat="1"/>
    <row r="36199" s="11" customFormat="1"/>
    <row r="36200" s="11" customFormat="1"/>
    <row r="36201" s="11" customFormat="1"/>
    <row r="36202" s="11" customFormat="1"/>
    <row r="36203" s="11" customFormat="1"/>
    <row r="36204" s="11" customFormat="1"/>
    <row r="36205" s="11" customFormat="1"/>
    <row r="36206" s="11" customFormat="1"/>
    <row r="36207" s="11" customFormat="1"/>
    <row r="36208" s="11" customFormat="1"/>
    <row r="36209" s="11" customFormat="1"/>
    <row r="36210" s="11" customFormat="1"/>
    <row r="36211" s="11" customFormat="1"/>
    <row r="36212" s="11" customFormat="1"/>
    <row r="36213" s="11" customFormat="1"/>
    <row r="36214" s="11" customFormat="1"/>
    <row r="36215" s="11" customFormat="1"/>
    <row r="36216" s="11" customFormat="1"/>
    <row r="36217" s="11" customFormat="1"/>
    <row r="36218" s="11" customFormat="1"/>
    <row r="36219" s="11" customFormat="1"/>
    <row r="36220" s="11" customFormat="1"/>
    <row r="36221" s="11" customFormat="1"/>
    <row r="36222" s="11" customFormat="1"/>
    <row r="36223" s="11" customFormat="1"/>
    <row r="36224" s="11" customFormat="1"/>
    <row r="36225" s="11" customFormat="1"/>
    <row r="36226" s="11" customFormat="1"/>
    <row r="36227" s="11" customFormat="1"/>
    <row r="36228" s="11" customFormat="1"/>
    <row r="36229" s="11" customFormat="1"/>
    <row r="36230" s="11" customFormat="1"/>
    <row r="36231" s="11" customFormat="1"/>
    <row r="36232" s="11" customFormat="1"/>
    <row r="36233" s="11" customFormat="1"/>
    <row r="36234" s="11" customFormat="1"/>
    <row r="36235" s="11" customFormat="1"/>
    <row r="36236" s="11" customFormat="1"/>
    <row r="36237" s="11" customFormat="1"/>
    <row r="36238" s="11" customFormat="1"/>
    <row r="36239" s="11" customFormat="1"/>
    <row r="36240" s="11" customFormat="1"/>
    <row r="36241" s="11" customFormat="1"/>
    <row r="36242" s="11" customFormat="1"/>
    <row r="36243" s="11" customFormat="1"/>
    <row r="36244" s="11" customFormat="1"/>
    <row r="36245" s="11" customFormat="1"/>
    <row r="36246" s="11" customFormat="1"/>
    <row r="36247" s="11" customFormat="1"/>
    <row r="36248" s="11" customFormat="1"/>
    <row r="36249" s="11" customFormat="1"/>
    <row r="36250" s="11" customFormat="1"/>
    <row r="36251" s="11" customFormat="1"/>
    <row r="36252" s="11" customFormat="1"/>
    <row r="36253" s="11" customFormat="1"/>
    <row r="36254" s="11" customFormat="1"/>
    <row r="36255" s="11" customFormat="1"/>
    <row r="36256" s="11" customFormat="1"/>
    <row r="36257" s="11" customFormat="1"/>
    <row r="36258" s="11" customFormat="1"/>
    <row r="36259" s="11" customFormat="1"/>
    <row r="36260" s="11" customFormat="1"/>
    <row r="36261" s="11" customFormat="1"/>
    <row r="36262" s="11" customFormat="1"/>
    <row r="36263" s="11" customFormat="1"/>
    <row r="36264" s="11" customFormat="1"/>
    <row r="36265" s="11" customFormat="1"/>
    <row r="36266" s="11" customFormat="1"/>
    <row r="36267" s="11" customFormat="1"/>
    <row r="36268" s="11" customFormat="1"/>
    <row r="36269" s="11" customFormat="1"/>
    <row r="36270" s="11" customFormat="1"/>
    <row r="36271" s="11" customFormat="1"/>
    <row r="36272" s="11" customFormat="1"/>
    <row r="36273" s="11" customFormat="1"/>
    <row r="36274" s="11" customFormat="1"/>
    <row r="36275" s="11" customFormat="1"/>
    <row r="36276" s="11" customFormat="1"/>
    <row r="36277" s="11" customFormat="1"/>
    <row r="36278" s="11" customFormat="1"/>
    <row r="36279" s="11" customFormat="1"/>
    <row r="36280" s="11" customFormat="1"/>
    <row r="36281" s="11" customFormat="1"/>
    <row r="36282" s="11" customFormat="1"/>
    <row r="36283" s="11" customFormat="1"/>
    <row r="36284" s="11" customFormat="1"/>
    <row r="36285" s="11" customFormat="1"/>
    <row r="36286" s="11" customFormat="1"/>
    <row r="36287" s="11" customFormat="1"/>
    <row r="36288" s="11" customFormat="1"/>
    <row r="36289" s="11" customFormat="1"/>
    <row r="36290" s="11" customFormat="1"/>
    <row r="36291" s="11" customFormat="1"/>
    <row r="36292" s="11" customFormat="1"/>
    <row r="36293" s="11" customFormat="1"/>
    <row r="36294" s="11" customFormat="1"/>
    <row r="36295" s="11" customFormat="1"/>
    <row r="36296" s="11" customFormat="1"/>
    <row r="36297" s="11" customFormat="1"/>
    <row r="36298" s="11" customFormat="1"/>
    <row r="36299" s="11" customFormat="1"/>
    <row r="36300" s="11" customFormat="1"/>
    <row r="36301" s="11" customFormat="1"/>
    <row r="36302" s="11" customFormat="1"/>
    <row r="36303" s="11" customFormat="1"/>
    <row r="36304" s="11" customFormat="1"/>
    <row r="36305" s="11" customFormat="1"/>
    <row r="36306" s="11" customFormat="1"/>
    <row r="36307" s="11" customFormat="1"/>
    <row r="36308" s="11" customFormat="1"/>
    <row r="36309" s="11" customFormat="1"/>
    <row r="36310" s="11" customFormat="1"/>
    <row r="36311" s="11" customFormat="1"/>
    <row r="36312" s="11" customFormat="1"/>
    <row r="36313" s="11" customFormat="1"/>
    <row r="36314" s="11" customFormat="1"/>
    <row r="36315" s="11" customFormat="1"/>
    <row r="36316" s="11" customFormat="1"/>
    <row r="36317" s="11" customFormat="1"/>
    <row r="36318" s="11" customFormat="1"/>
    <row r="36319" s="11" customFormat="1"/>
    <row r="36320" s="11" customFormat="1"/>
    <row r="36321" s="11" customFormat="1"/>
    <row r="36322" s="11" customFormat="1"/>
    <row r="36323" s="11" customFormat="1"/>
    <row r="36324" s="11" customFormat="1"/>
    <row r="36325" s="11" customFormat="1"/>
    <row r="36326" s="11" customFormat="1"/>
    <row r="36327" s="11" customFormat="1"/>
    <row r="36328" s="11" customFormat="1"/>
    <row r="36329" s="11" customFormat="1"/>
    <row r="36330" s="11" customFormat="1"/>
    <row r="36331" s="11" customFormat="1"/>
    <row r="36332" s="11" customFormat="1"/>
    <row r="36333" s="11" customFormat="1"/>
    <row r="36334" s="11" customFormat="1"/>
    <row r="36335" s="11" customFormat="1"/>
    <row r="36336" s="11" customFormat="1"/>
    <row r="36337" s="11" customFormat="1"/>
    <row r="36338" s="11" customFormat="1"/>
    <row r="36339" s="11" customFormat="1"/>
    <row r="36340" s="11" customFormat="1"/>
    <row r="36341" s="11" customFormat="1"/>
    <row r="36342" s="11" customFormat="1"/>
    <row r="36343" s="11" customFormat="1"/>
    <row r="36344" s="11" customFormat="1"/>
    <row r="36345" s="11" customFormat="1"/>
    <row r="36346" s="11" customFormat="1"/>
    <row r="36347" s="11" customFormat="1"/>
    <row r="36348" s="11" customFormat="1"/>
    <row r="36349" s="11" customFormat="1"/>
    <row r="36350" s="11" customFormat="1"/>
    <row r="36351" s="11" customFormat="1"/>
    <row r="36352" s="11" customFormat="1"/>
    <row r="36353" s="11" customFormat="1"/>
    <row r="36354" s="11" customFormat="1"/>
    <row r="36355" s="11" customFormat="1"/>
    <row r="36356" s="11" customFormat="1"/>
    <row r="36357" s="11" customFormat="1"/>
    <row r="36358" s="11" customFormat="1"/>
    <row r="36359" s="11" customFormat="1"/>
    <row r="36360" s="11" customFormat="1"/>
    <row r="36361" s="11" customFormat="1"/>
    <row r="36362" s="11" customFormat="1"/>
    <row r="36363" s="11" customFormat="1"/>
    <row r="36364" s="11" customFormat="1"/>
    <row r="36365" s="11" customFormat="1"/>
    <row r="36366" s="11" customFormat="1"/>
    <row r="36367" s="11" customFormat="1"/>
    <row r="36368" s="11" customFormat="1"/>
    <row r="36369" s="11" customFormat="1"/>
    <row r="36370" s="11" customFormat="1"/>
    <row r="36371" s="11" customFormat="1"/>
    <row r="36372" s="11" customFormat="1"/>
    <row r="36373" s="11" customFormat="1"/>
    <row r="36374" s="11" customFormat="1"/>
    <row r="36375" s="11" customFormat="1"/>
    <row r="36376" s="11" customFormat="1"/>
    <row r="36377" s="11" customFormat="1"/>
    <row r="36378" s="11" customFormat="1"/>
    <row r="36379" s="11" customFormat="1"/>
    <row r="36380" s="11" customFormat="1"/>
    <row r="36381" s="11" customFormat="1"/>
    <row r="36382" s="11" customFormat="1"/>
    <row r="36383" s="11" customFormat="1"/>
    <row r="36384" s="11" customFormat="1"/>
    <row r="36385" s="11" customFormat="1"/>
    <row r="36386" s="11" customFormat="1"/>
    <row r="36387" s="11" customFormat="1"/>
    <row r="36388" s="11" customFormat="1"/>
    <row r="36389" s="11" customFormat="1"/>
    <row r="36390" s="11" customFormat="1"/>
    <row r="36391" s="11" customFormat="1"/>
    <row r="36392" s="11" customFormat="1"/>
    <row r="36393" s="11" customFormat="1"/>
    <row r="36394" s="11" customFormat="1"/>
    <row r="36395" s="11" customFormat="1"/>
    <row r="36396" s="11" customFormat="1"/>
    <row r="36397" s="11" customFormat="1"/>
    <row r="36398" s="11" customFormat="1"/>
    <row r="36399" s="11" customFormat="1"/>
    <row r="36400" s="11" customFormat="1"/>
    <row r="36401" s="11" customFormat="1"/>
    <row r="36402" s="11" customFormat="1"/>
    <row r="36403" s="11" customFormat="1"/>
    <row r="36404" s="11" customFormat="1"/>
    <row r="36405" s="11" customFormat="1"/>
    <row r="36406" s="11" customFormat="1"/>
    <row r="36407" s="11" customFormat="1"/>
    <row r="36408" s="11" customFormat="1"/>
    <row r="36409" s="11" customFormat="1"/>
    <row r="36410" s="11" customFormat="1"/>
    <row r="36411" s="11" customFormat="1"/>
    <row r="36412" s="11" customFormat="1"/>
    <row r="36413" s="11" customFormat="1"/>
    <row r="36414" s="11" customFormat="1"/>
    <row r="36415" s="11" customFormat="1"/>
    <row r="36416" s="11" customFormat="1"/>
    <row r="36417" s="11" customFormat="1"/>
    <row r="36418" s="11" customFormat="1"/>
    <row r="36419" s="11" customFormat="1"/>
    <row r="36420" s="11" customFormat="1"/>
    <row r="36421" s="11" customFormat="1"/>
    <row r="36422" s="11" customFormat="1"/>
    <row r="36423" s="11" customFormat="1"/>
    <row r="36424" s="11" customFormat="1"/>
    <row r="36425" s="11" customFormat="1"/>
    <row r="36426" s="11" customFormat="1"/>
    <row r="36427" s="11" customFormat="1"/>
    <row r="36428" s="11" customFormat="1"/>
    <row r="36429" s="11" customFormat="1"/>
    <row r="36430" s="11" customFormat="1"/>
    <row r="36431" s="11" customFormat="1"/>
    <row r="36432" s="11" customFormat="1"/>
    <row r="36433" s="11" customFormat="1"/>
    <row r="36434" s="11" customFormat="1"/>
    <row r="36435" s="11" customFormat="1"/>
    <row r="36436" s="11" customFormat="1"/>
    <row r="36437" s="11" customFormat="1"/>
    <row r="36438" s="11" customFormat="1"/>
    <row r="36439" s="11" customFormat="1"/>
    <row r="36440" s="11" customFormat="1"/>
    <row r="36441" s="11" customFormat="1"/>
    <row r="36442" s="11" customFormat="1"/>
    <row r="36443" s="11" customFormat="1"/>
    <row r="36444" s="11" customFormat="1"/>
    <row r="36445" s="11" customFormat="1"/>
    <row r="36446" s="11" customFormat="1"/>
    <row r="36447" s="11" customFormat="1"/>
    <row r="36448" s="11" customFormat="1"/>
    <row r="36449" s="11" customFormat="1"/>
    <row r="36450" s="11" customFormat="1"/>
    <row r="36451" s="11" customFormat="1"/>
    <row r="36452" s="11" customFormat="1"/>
    <row r="36453" s="11" customFormat="1"/>
    <row r="36454" s="11" customFormat="1"/>
    <row r="36455" s="11" customFormat="1"/>
    <row r="36456" s="11" customFormat="1"/>
    <row r="36457" s="11" customFormat="1"/>
    <row r="36458" s="11" customFormat="1"/>
    <row r="36459" s="11" customFormat="1"/>
    <row r="36460" s="11" customFormat="1"/>
    <row r="36461" s="11" customFormat="1"/>
    <row r="36462" s="11" customFormat="1"/>
    <row r="36463" s="11" customFormat="1"/>
    <row r="36464" s="11" customFormat="1"/>
    <row r="36465" s="11" customFormat="1"/>
    <row r="36466" s="11" customFormat="1"/>
    <row r="36467" s="11" customFormat="1"/>
    <row r="36468" s="11" customFormat="1"/>
    <row r="36469" s="11" customFormat="1"/>
    <row r="36470" s="11" customFormat="1"/>
    <row r="36471" s="11" customFormat="1"/>
    <row r="36472" s="11" customFormat="1"/>
    <row r="36473" s="11" customFormat="1"/>
    <row r="36474" s="11" customFormat="1"/>
    <row r="36475" s="11" customFormat="1"/>
    <row r="36476" s="11" customFormat="1"/>
    <row r="36477" s="11" customFormat="1"/>
    <row r="36478" s="11" customFormat="1"/>
    <row r="36479" s="11" customFormat="1"/>
    <row r="36480" s="11" customFormat="1"/>
    <row r="36481" s="11" customFormat="1"/>
    <row r="36482" s="11" customFormat="1"/>
    <row r="36483" s="11" customFormat="1"/>
    <row r="36484" s="11" customFormat="1"/>
    <row r="36485" s="11" customFormat="1"/>
    <row r="36486" s="11" customFormat="1"/>
    <row r="36487" s="11" customFormat="1"/>
    <row r="36488" s="11" customFormat="1"/>
    <row r="36489" s="11" customFormat="1"/>
    <row r="36490" s="11" customFormat="1"/>
    <row r="36491" s="11" customFormat="1"/>
    <row r="36492" s="11" customFormat="1"/>
    <row r="36493" s="11" customFormat="1"/>
    <row r="36494" s="11" customFormat="1"/>
    <row r="36495" s="11" customFormat="1"/>
    <row r="36496" s="11" customFormat="1"/>
    <row r="36497" s="11" customFormat="1"/>
    <row r="36498" s="11" customFormat="1"/>
    <row r="36499" s="11" customFormat="1"/>
    <row r="36500" s="11" customFormat="1"/>
    <row r="36501" s="11" customFormat="1"/>
    <row r="36502" s="11" customFormat="1"/>
    <row r="36503" s="11" customFormat="1"/>
    <row r="36504" s="11" customFormat="1"/>
    <row r="36505" s="11" customFormat="1"/>
    <row r="36506" s="11" customFormat="1"/>
    <row r="36507" s="11" customFormat="1"/>
    <row r="36508" s="11" customFormat="1"/>
    <row r="36509" s="11" customFormat="1"/>
    <row r="36510" s="11" customFormat="1"/>
    <row r="36511" s="11" customFormat="1"/>
    <row r="36512" s="11" customFormat="1"/>
    <row r="36513" s="11" customFormat="1"/>
    <row r="36514" s="11" customFormat="1"/>
    <row r="36515" s="11" customFormat="1"/>
    <row r="36516" s="11" customFormat="1"/>
    <row r="36517" s="11" customFormat="1"/>
    <row r="36518" s="11" customFormat="1"/>
    <row r="36519" s="11" customFormat="1"/>
    <row r="36520" s="11" customFormat="1"/>
    <row r="36521" s="11" customFormat="1"/>
    <row r="36522" s="11" customFormat="1"/>
    <row r="36523" s="11" customFormat="1"/>
    <row r="36524" s="11" customFormat="1"/>
    <row r="36525" s="11" customFormat="1"/>
    <row r="36526" s="11" customFormat="1"/>
    <row r="36527" s="11" customFormat="1"/>
    <row r="36528" s="11" customFormat="1"/>
    <row r="36529" s="11" customFormat="1"/>
    <row r="36530" s="11" customFormat="1"/>
    <row r="36531" s="11" customFormat="1"/>
    <row r="36532" s="11" customFormat="1"/>
    <row r="36533" s="11" customFormat="1"/>
    <row r="36534" s="11" customFormat="1"/>
    <row r="36535" s="11" customFormat="1"/>
    <row r="36536" s="11" customFormat="1"/>
    <row r="36537" s="11" customFormat="1"/>
    <row r="36538" s="11" customFormat="1"/>
    <row r="36539" s="11" customFormat="1"/>
    <row r="36540" s="11" customFormat="1"/>
    <row r="36541" s="11" customFormat="1"/>
    <row r="36542" s="11" customFormat="1"/>
    <row r="36543" s="11" customFormat="1"/>
    <row r="36544" s="11" customFormat="1"/>
    <row r="36545" s="11" customFormat="1"/>
    <row r="36546" s="11" customFormat="1"/>
    <row r="36547" s="11" customFormat="1"/>
    <row r="36548" s="11" customFormat="1"/>
    <row r="36549" s="11" customFormat="1"/>
    <row r="36550" s="11" customFormat="1"/>
    <row r="36551" s="11" customFormat="1"/>
    <row r="36552" s="11" customFormat="1"/>
    <row r="36553" s="11" customFormat="1"/>
    <row r="36554" s="11" customFormat="1"/>
    <row r="36555" s="11" customFormat="1"/>
    <row r="36556" s="11" customFormat="1"/>
    <row r="36557" s="11" customFormat="1"/>
    <row r="36558" s="11" customFormat="1"/>
    <row r="36559" s="11" customFormat="1"/>
    <row r="36560" s="11" customFormat="1"/>
    <row r="36561" s="11" customFormat="1"/>
    <row r="36562" s="11" customFormat="1"/>
    <row r="36563" s="11" customFormat="1"/>
    <row r="36564" s="11" customFormat="1"/>
    <row r="36565" s="11" customFormat="1"/>
    <row r="36566" s="11" customFormat="1"/>
    <row r="36567" s="11" customFormat="1"/>
    <row r="36568" s="11" customFormat="1"/>
    <row r="36569" s="11" customFormat="1"/>
    <row r="36570" s="11" customFormat="1"/>
    <row r="36571" s="11" customFormat="1"/>
    <row r="36572" s="11" customFormat="1"/>
    <row r="36573" s="11" customFormat="1"/>
    <row r="36574" s="11" customFormat="1"/>
    <row r="36575" s="11" customFormat="1"/>
    <row r="36576" s="11" customFormat="1"/>
    <row r="36577" s="11" customFormat="1"/>
    <row r="36578" s="11" customFormat="1"/>
    <row r="36579" s="11" customFormat="1"/>
    <row r="36580" s="11" customFormat="1"/>
    <row r="36581" s="11" customFormat="1"/>
    <row r="36582" s="11" customFormat="1"/>
    <row r="36583" s="11" customFormat="1"/>
    <row r="36584" s="11" customFormat="1"/>
    <row r="36585" s="11" customFormat="1"/>
    <row r="36586" s="11" customFormat="1"/>
    <row r="36587" s="11" customFormat="1"/>
    <row r="36588" s="11" customFormat="1"/>
    <row r="36589" s="11" customFormat="1"/>
    <row r="36590" s="11" customFormat="1"/>
    <row r="36591" s="11" customFormat="1"/>
    <row r="36592" s="11" customFormat="1"/>
    <row r="36593" s="11" customFormat="1"/>
    <row r="36594" s="11" customFormat="1"/>
    <row r="36595" s="11" customFormat="1"/>
    <row r="36596" s="11" customFormat="1"/>
    <row r="36597" s="11" customFormat="1"/>
    <row r="36598" s="11" customFormat="1"/>
    <row r="36599" s="11" customFormat="1"/>
    <row r="36600" s="11" customFormat="1"/>
    <row r="36601" s="11" customFormat="1"/>
    <row r="36602" s="11" customFormat="1"/>
    <row r="36603" s="11" customFormat="1"/>
    <row r="36604" s="11" customFormat="1"/>
    <row r="36605" s="11" customFormat="1"/>
    <row r="36606" s="11" customFormat="1"/>
    <row r="36607" s="11" customFormat="1"/>
    <row r="36608" s="11" customFormat="1"/>
    <row r="36609" s="11" customFormat="1"/>
    <row r="36610" s="11" customFormat="1"/>
    <row r="36611" s="11" customFormat="1"/>
    <row r="36612" s="11" customFormat="1"/>
    <row r="36613" s="11" customFormat="1"/>
    <row r="36614" s="11" customFormat="1"/>
    <row r="36615" s="11" customFormat="1"/>
    <row r="36616" s="11" customFormat="1"/>
    <row r="36617" s="11" customFormat="1"/>
    <row r="36618" s="11" customFormat="1"/>
    <row r="36619" s="11" customFormat="1"/>
    <row r="36620" s="11" customFormat="1"/>
    <row r="36621" s="11" customFormat="1"/>
    <row r="36622" s="11" customFormat="1"/>
    <row r="36623" s="11" customFormat="1"/>
    <row r="36624" s="11" customFormat="1"/>
    <row r="36625" s="11" customFormat="1"/>
    <row r="36626" s="11" customFormat="1"/>
    <row r="36627" s="11" customFormat="1"/>
    <row r="36628" s="11" customFormat="1"/>
    <row r="36629" s="11" customFormat="1"/>
    <row r="36630" s="11" customFormat="1"/>
    <row r="36631" s="11" customFormat="1"/>
    <row r="36632" s="11" customFormat="1"/>
    <row r="36633" s="11" customFormat="1"/>
    <row r="36634" s="11" customFormat="1"/>
    <row r="36635" s="11" customFormat="1"/>
    <row r="36636" s="11" customFormat="1"/>
    <row r="36637" s="11" customFormat="1"/>
    <row r="36638" s="11" customFormat="1"/>
    <row r="36639" s="11" customFormat="1"/>
    <row r="36640" s="11" customFormat="1"/>
    <row r="36641" s="11" customFormat="1"/>
    <row r="36642" s="11" customFormat="1"/>
    <row r="36643" s="11" customFormat="1"/>
    <row r="36644" s="11" customFormat="1"/>
    <row r="36645" s="11" customFormat="1"/>
    <row r="36646" s="11" customFormat="1"/>
    <row r="36647" s="11" customFormat="1"/>
    <row r="36648" s="11" customFormat="1"/>
    <row r="36649" s="11" customFormat="1"/>
    <row r="36650" s="11" customFormat="1"/>
    <row r="36651" s="11" customFormat="1"/>
    <row r="36652" s="11" customFormat="1"/>
    <row r="36653" s="11" customFormat="1"/>
    <row r="36654" s="11" customFormat="1"/>
    <row r="36655" s="11" customFormat="1"/>
    <row r="36656" s="11" customFormat="1"/>
    <row r="36657" s="11" customFormat="1"/>
    <row r="36658" s="11" customFormat="1"/>
    <row r="36659" s="11" customFormat="1"/>
    <row r="36660" s="11" customFormat="1"/>
    <row r="36661" s="11" customFormat="1"/>
    <row r="36662" s="11" customFormat="1"/>
    <row r="36663" s="11" customFormat="1"/>
    <row r="36664" s="11" customFormat="1"/>
    <row r="36665" s="11" customFormat="1"/>
    <row r="36666" s="11" customFormat="1"/>
    <row r="36667" s="11" customFormat="1"/>
    <row r="36668" s="11" customFormat="1"/>
    <row r="36669" s="11" customFormat="1"/>
    <row r="36670" s="11" customFormat="1"/>
    <row r="36671" s="11" customFormat="1"/>
    <row r="36672" s="11" customFormat="1"/>
    <row r="36673" s="11" customFormat="1"/>
    <row r="36674" s="11" customFormat="1"/>
    <row r="36675" s="11" customFormat="1"/>
    <row r="36676" s="11" customFormat="1"/>
    <row r="36677" s="11" customFormat="1"/>
    <row r="36678" s="11" customFormat="1"/>
    <row r="36679" s="11" customFormat="1"/>
    <row r="36680" s="11" customFormat="1"/>
    <row r="36681" s="11" customFormat="1"/>
    <row r="36682" s="11" customFormat="1"/>
    <row r="36683" s="11" customFormat="1"/>
    <row r="36684" s="11" customFormat="1"/>
    <row r="36685" s="11" customFormat="1"/>
    <row r="36686" s="11" customFormat="1"/>
    <row r="36687" s="11" customFormat="1"/>
    <row r="36688" s="11" customFormat="1"/>
    <row r="36689" s="11" customFormat="1"/>
    <row r="36690" s="11" customFormat="1"/>
    <row r="36691" s="11" customFormat="1"/>
    <row r="36692" s="11" customFormat="1"/>
    <row r="36693" s="11" customFormat="1"/>
    <row r="36694" s="11" customFormat="1"/>
    <row r="36695" s="11" customFormat="1"/>
    <row r="36696" s="11" customFormat="1"/>
    <row r="36697" s="11" customFormat="1"/>
    <row r="36698" s="11" customFormat="1"/>
    <row r="36699" s="11" customFormat="1"/>
    <row r="36700" s="11" customFormat="1"/>
    <row r="36701" s="11" customFormat="1"/>
    <row r="36702" s="11" customFormat="1"/>
    <row r="36703" s="11" customFormat="1"/>
    <row r="36704" s="11" customFormat="1"/>
    <row r="36705" s="11" customFormat="1"/>
    <row r="36706" s="11" customFormat="1"/>
    <row r="36707" s="11" customFormat="1"/>
    <row r="36708" s="11" customFormat="1"/>
    <row r="36709" s="11" customFormat="1"/>
    <row r="36710" s="11" customFormat="1"/>
    <row r="36711" s="11" customFormat="1"/>
    <row r="36712" s="11" customFormat="1"/>
    <row r="36713" s="11" customFormat="1"/>
    <row r="36714" s="11" customFormat="1"/>
    <row r="36715" s="11" customFormat="1"/>
    <row r="36716" s="11" customFormat="1"/>
    <row r="36717" s="11" customFormat="1"/>
    <row r="36718" s="11" customFormat="1"/>
    <row r="36719" s="11" customFormat="1"/>
    <row r="36720" s="11" customFormat="1"/>
    <row r="36721" s="11" customFormat="1"/>
    <row r="36722" s="11" customFormat="1"/>
    <row r="36723" s="11" customFormat="1"/>
    <row r="36724" s="11" customFormat="1"/>
    <row r="36725" s="11" customFormat="1"/>
    <row r="36726" s="11" customFormat="1"/>
    <row r="36727" s="11" customFormat="1"/>
    <row r="36728" s="11" customFormat="1"/>
    <row r="36729" s="11" customFormat="1"/>
    <row r="36730" s="11" customFormat="1"/>
    <row r="36731" s="11" customFormat="1"/>
    <row r="36732" s="11" customFormat="1"/>
    <row r="36733" s="11" customFormat="1"/>
    <row r="36734" s="11" customFormat="1"/>
    <row r="36735" s="11" customFormat="1"/>
    <row r="36736" s="11" customFormat="1"/>
    <row r="36737" s="11" customFormat="1"/>
    <row r="36738" s="11" customFormat="1"/>
    <row r="36739" s="11" customFormat="1"/>
    <row r="36740" s="11" customFormat="1"/>
    <row r="36741" s="11" customFormat="1"/>
    <row r="36742" s="11" customFormat="1"/>
    <row r="36743" s="11" customFormat="1"/>
    <row r="36744" s="11" customFormat="1"/>
    <row r="36745" s="11" customFormat="1"/>
    <row r="36746" s="11" customFormat="1"/>
    <row r="36747" s="11" customFormat="1"/>
    <row r="36748" s="11" customFormat="1"/>
    <row r="36749" s="11" customFormat="1"/>
    <row r="36750" s="11" customFormat="1"/>
    <row r="36751" s="11" customFormat="1"/>
    <row r="36752" s="11" customFormat="1"/>
    <row r="36753" s="11" customFormat="1"/>
    <row r="36754" s="11" customFormat="1"/>
    <row r="36755" s="11" customFormat="1"/>
    <row r="36756" s="11" customFormat="1"/>
    <row r="36757" s="11" customFormat="1"/>
    <row r="36758" s="11" customFormat="1"/>
    <row r="36759" s="11" customFormat="1"/>
    <row r="36760" s="11" customFormat="1"/>
    <row r="36761" s="11" customFormat="1"/>
    <row r="36762" s="11" customFormat="1"/>
    <row r="36763" s="11" customFormat="1"/>
    <row r="36764" s="11" customFormat="1"/>
    <row r="36765" s="11" customFormat="1"/>
    <row r="36766" s="11" customFormat="1"/>
    <row r="36767" s="11" customFormat="1"/>
    <row r="36768" s="11" customFormat="1"/>
    <row r="36769" s="11" customFormat="1"/>
    <row r="36770" s="11" customFormat="1"/>
    <row r="36771" s="11" customFormat="1"/>
    <row r="36772" s="11" customFormat="1"/>
    <row r="36773" s="11" customFormat="1"/>
    <row r="36774" s="11" customFormat="1"/>
    <row r="36775" s="11" customFormat="1"/>
    <row r="36776" s="11" customFormat="1"/>
    <row r="36777" s="11" customFormat="1"/>
    <row r="36778" s="11" customFormat="1"/>
    <row r="36779" s="11" customFormat="1"/>
    <row r="36780" s="11" customFormat="1"/>
    <row r="36781" s="11" customFormat="1"/>
    <row r="36782" s="11" customFormat="1"/>
    <row r="36783" s="11" customFormat="1"/>
    <row r="36784" s="11" customFormat="1"/>
    <row r="36785" s="11" customFormat="1"/>
    <row r="36786" s="11" customFormat="1"/>
    <row r="36787" s="11" customFormat="1"/>
    <row r="36788" s="11" customFormat="1"/>
    <row r="36789" s="11" customFormat="1"/>
    <row r="36790" s="11" customFormat="1"/>
    <row r="36791" s="11" customFormat="1"/>
    <row r="36792" s="11" customFormat="1"/>
    <row r="36793" s="11" customFormat="1"/>
    <row r="36794" s="11" customFormat="1"/>
    <row r="36795" s="11" customFormat="1"/>
    <row r="36796" s="11" customFormat="1"/>
    <row r="36797" s="11" customFormat="1"/>
    <row r="36798" s="11" customFormat="1"/>
    <row r="36799" s="11" customFormat="1"/>
    <row r="36800" s="11" customFormat="1"/>
    <row r="36801" s="11" customFormat="1"/>
    <row r="36802" s="11" customFormat="1"/>
    <row r="36803" s="11" customFormat="1"/>
    <row r="36804" s="11" customFormat="1"/>
    <row r="36805" s="11" customFormat="1"/>
    <row r="36806" s="11" customFormat="1"/>
    <row r="36807" s="11" customFormat="1"/>
    <row r="36808" s="11" customFormat="1"/>
    <row r="36809" s="11" customFormat="1"/>
    <row r="36810" s="11" customFormat="1"/>
    <row r="36811" s="11" customFormat="1"/>
    <row r="36812" s="11" customFormat="1"/>
    <row r="36813" s="11" customFormat="1"/>
    <row r="36814" s="11" customFormat="1"/>
    <row r="36815" s="11" customFormat="1"/>
    <row r="36816" s="11" customFormat="1"/>
    <row r="36817" s="11" customFormat="1"/>
    <row r="36818" s="11" customFormat="1"/>
    <row r="36819" s="11" customFormat="1"/>
    <row r="36820" s="11" customFormat="1"/>
    <row r="36821" s="11" customFormat="1"/>
    <row r="36822" s="11" customFormat="1"/>
    <row r="36823" s="11" customFormat="1"/>
    <row r="36824" s="11" customFormat="1"/>
    <row r="36825" s="11" customFormat="1"/>
    <row r="36826" s="11" customFormat="1"/>
    <row r="36827" s="11" customFormat="1"/>
    <row r="36828" s="11" customFormat="1"/>
    <row r="36829" s="11" customFormat="1"/>
    <row r="36830" s="11" customFormat="1"/>
    <row r="36831" s="11" customFormat="1"/>
    <row r="36832" s="11" customFormat="1"/>
    <row r="36833" s="11" customFormat="1"/>
    <row r="36834" s="11" customFormat="1"/>
    <row r="36835" s="11" customFormat="1"/>
    <row r="36836" s="11" customFormat="1"/>
    <row r="36837" s="11" customFormat="1"/>
    <row r="36838" s="11" customFormat="1"/>
    <row r="36839" s="11" customFormat="1"/>
    <row r="36840" s="11" customFormat="1"/>
    <row r="36841" s="11" customFormat="1"/>
    <row r="36842" s="11" customFormat="1"/>
    <row r="36843" s="11" customFormat="1"/>
    <row r="36844" s="11" customFormat="1"/>
    <row r="36845" s="11" customFormat="1"/>
    <row r="36846" s="11" customFormat="1"/>
    <row r="36847" s="11" customFormat="1"/>
    <row r="36848" s="11" customFormat="1"/>
    <row r="36849" s="11" customFormat="1"/>
    <row r="36850" s="11" customFormat="1"/>
    <row r="36851" s="11" customFormat="1"/>
    <row r="36852" s="11" customFormat="1"/>
    <row r="36853" s="11" customFormat="1"/>
    <row r="36854" s="11" customFormat="1"/>
    <row r="36855" s="11" customFormat="1"/>
    <row r="36856" s="11" customFormat="1"/>
    <row r="36857" s="11" customFormat="1"/>
    <row r="36858" s="11" customFormat="1"/>
    <row r="36859" s="11" customFormat="1"/>
    <row r="36860" s="11" customFormat="1"/>
    <row r="36861" s="11" customFormat="1"/>
    <row r="36862" s="11" customFormat="1"/>
    <row r="36863" s="11" customFormat="1"/>
    <row r="36864" s="11" customFormat="1"/>
    <row r="36865" s="11" customFormat="1"/>
    <row r="36866" s="11" customFormat="1"/>
    <row r="36867" s="11" customFormat="1"/>
    <row r="36868" s="11" customFormat="1"/>
    <row r="36869" s="11" customFormat="1"/>
    <row r="36870" s="11" customFormat="1"/>
    <row r="36871" s="11" customFormat="1"/>
    <row r="36872" s="11" customFormat="1"/>
    <row r="36873" s="11" customFormat="1"/>
    <row r="36874" s="11" customFormat="1"/>
    <row r="36875" s="11" customFormat="1"/>
    <row r="36876" s="11" customFormat="1"/>
    <row r="36877" s="11" customFormat="1"/>
    <row r="36878" s="11" customFormat="1"/>
    <row r="36879" s="11" customFormat="1"/>
    <row r="36880" s="11" customFormat="1"/>
    <row r="36881" s="11" customFormat="1"/>
    <row r="36882" s="11" customFormat="1"/>
    <row r="36883" s="11" customFormat="1"/>
    <row r="36884" s="11" customFormat="1"/>
    <row r="36885" s="11" customFormat="1"/>
    <row r="36886" s="11" customFormat="1"/>
    <row r="36887" s="11" customFormat="1"/>
    <row r="36888" s="11" customFormat="1"/>
    <row r="36889" s="11" customFormat="1"/>
    <row r="36890" s="11" customFormat="1"/>
    <row r="36891" s="11" customFormat="1"/>
    <row r="36892" s="11" customFormat="1"/>
    <row r="36893" s="11" customFormat="1"/>
    <row r="36894" s="11" customFormat="1"/>
    <row r="36895" s="11" customFormat="1"/>
    <row r="36896" s="11" customFormat="1"/>
    <row r="36897" s="11" customFormat="1"/>
    <row r="36898" s="11" customFormat="1"/>
    <row r="36899" s="11" customFormat="1"/>
    <row r="36900" s="11" customFormat="1"/>
    <row r="36901" s="11" customFormat="1"/>
    <row r="36902" s="11" customFormat="1"/>
    <row r="36903" s="11" customFormat="1"/>
    <row r="36904" s="11" customFormat="1"/>
    <row r="36905" s="11" customFormat="1"/>
    <row r="36906" s="11" customFormat="1"/>
    <row r="36907" s="11" customFormat="1"/>
    <row r="36908" s="11" customFormat="1"/>
    <row r="36909" s="11" customFormat="1"/>
    <row r="36910" s="11" customFormat="1"/>
    <row r="36911" s="11" customFormat="1"/>
    <row r="36912" s="11" customFormat="1"/>
    <row r="36913" s="11" customFormat="1"/>
    <row r="36914" s="11" customFormat="1"/>
    <row r="36915" s="11" customFormat="1"/>
    <row r="36916" s="11" customFormat="1"/>
    <row r="36917" s="11" customFormat="1"/>
    <row r="36918" s="11" customFormat="1"/>
    <row r="36919" s="11" customFormat="1"/>
    <row r="36920" s="11" customFormat="1"/>
    <row r="36921" s="11" customFormat="1"/>
    <row r="36922" s="11" customFormat="1"/>
    <row r="36923" s="11" customFormat="1"/>
    <row r="36924" s="11" customFormat="1"/>
    <row r="36925" s="11" customFormat="1"/>
    <row r="36926" s="11" customFormat="1"/>
    <row r="36927" s="11" customFormat="1"/>
    <row r="36928" s="11" customFormat="1"/>
    <row r="36929" s="11" customFormat="1"/>
    <row r="36930" s="11" customFormat="1"/>
    <row r="36931" s="11" customFormat="1"/>
    <row r="36932" s="11" customFormat="1"/>
    <row r="36933" s="11" customFormat="1"/>
    <row r="36934" s="11" customFormat="1"/>
    <row r="36935" s="11" customFormat="1"/>
    <row r="36936" s="11" customFormat="1"/>
    <row r="36937" s="11" customFormat="1"/>
    <row r="36938" s="11" customFormat="1"/>
    <row r="36939" s="11" customFormat="1"/>
    <row r="36940" s="11" customFormat="1"/>
    <row r="36941" s="11" customFormat="1"/>
    <row r="36942" s="11" customFormat="1"/>
    <row r="36943" s="11" customFormat="1"/>
    <row r="36944" s="11" customFormat="1"/>
    <row r="36945" s="11" customFormat="1"/>
    <row r="36946" s="11" customFormat="1"/>
    <row r="36947" s="11" customFormat="1"/>
    <row r="36948" s="11" customFormat="1"/>
    <row r="36949" s="11" customFormat="1"/>
    <row r="36950" s="11" customFormat="1"/>
    <row r="36951" s="11" customFormat="1"/>
    <row r="36952" s="11" customFormat="1"/>
    <row r="36953" s="11" customFormat="1"/>
    <row r="36954" s="11" customFormat="1"/>
    <row r="36955" s="11" customFormat="1"/>
    <row r="36956" s="11" customFormat="1"/>
    <row r="36957" s="11" customFormat="1"/>
    <row r="36958" s="11" customFormat="1"/>
    <row r="36959" s="11" customFormat="1"/>
    <row r="36960" s="11" customFormat="1"/>
    <row r="36961" s="11" customFormat="1"/>
    <row r="36962" s="11" customFormat="1"/>
    <row r="36963" s="11" customFormat="1"/>
    <row r="36964" s="11" customFormat="1"/>
    <row r="36965" s="11" customFormat="1"/>
    <row r="36966" s="11" customFormat="1"/>
    <row r="36967" s="11" customFormat="1"/>
    <row r="36968" s="11" customFormat="1"/>
    <row r="36969" s="11" customFormat="1"/>
    <row r="36970" s="11" customFormat="1"/>
    <row r="36971" s="11" customFormat="1"/>
    <row r="36972" s="11" customFormat="1"/>
    <row r="36973" s="11" customFormat="1"/>
    <row r="36974" s="11" customFormat="1"/>
    <row r="36975" s="11" customFormat="1"/>
    <row r="36976" s="11" customFormat="1"/>
    <row r="36977" s="11" customFormat="1"/>
    <row r="36978" s="11" customFormat="1"/>
    <row r="36979" s="11" customFormat="1"/>
    <row r="36980" s="11" customFormat="1"/>
    <row r="36981" s="11" customFormat="1"/>
    <row r="36982" s="11" customFormat="1"/>
    <row r="36983" s="11" customFormat="1"/>
    <row r="36984" s="11" customFormat="1"/>
    <row r="36985" s="11" customFormat="1"/>
    <row r="36986" s="11" customFormat="1"/>
    <row r="36987" s="11" customFormat="1"/>
    <row r="36988" s="11" customFormat="1"/>
    <row r="36989" s="11" customFormat="1"/>
    <row r="36990" s="11" customFormat="1"/>
    <row r="36991" s="11" customFormat="1"/>
    <row r="36992" s="11" customFormat="1"/>
    <row r="36993" s="11" customFormat="1"/>
    <row r="36994" s="11" customFormat="1"/>
    <row r="36995" s="11" customFormat="1"/>
    <row r="36996" s="11" customFormat="1"/>
    <row r="36997" s="11" customFormat="1"/>
    <row r="36998" s="11" customFormat="1"/>
    <row r="36999" s="11" customFormat="1"/>
    <row r="37000" s="11" customFormat="1"/>
    <row r="37001" s="11" customFormat="1"/>
    <row r="37002" s="11" customFormat="1"/>
    <row r="37003" s="11" customFormat="1"/>
    <row r="37004" s="11" customFormat="1"/>
    <row r="37005" s="11" customFormat="1"/>
    <row r="37006" s="11" customFormat="1"/>
    <row r="37007" s="11" customFormat="1"/>
    <row r="37008" s="11" customFormat="1"/>
    <row r="37009" s="11" customFormat="1"/>
    <row r="37010" s="11" customFormat="1"/>
    <row r="37011" s="11" customFormat="1"/>
    <row r="37012" s="11" customFormat="1"/>
    <row r="37013" s="11" customFormat="1"/>
    <row r="37014" s="11" customFormat="1"/>
    <row r="37015" s="11" customFormat="1"/>
    <row r="37016" s="11" customFormat="1"/>
    <row r="37017" s="11" customFormat="1"/>
    <row r="37018" s="11" customFormat="1"/>
    <row r="37019" s="11" customFormat="1"/>
    <row r="37020" s="11" customFormat="1"/>
    <row r="37021" s="11" customFormat="1"/>
    <row r="37022" s="11" customFormat="1"/>
    <row r="37023" s="11" customFormat="1"/>
    <row r="37024" s="11" customFormat="1"/>
    <row r="37025" s="11" customFormat="1"/>
    <row r="37026" s="11" customFormat="1"/>
    <row r="37027" s="11" customFormat="1"/>
    <row r="37028" s="11" customFormat="1"/>
    <row r="37029" s="11" customFormat="1"/>
    <row r="37030" s="11" customFormat="1"/>
    <row r="37031" s="11" customFormat="1"/>
    <row r="37032" s="11" customFormat="1"/>
    <row r="37033" s="11" customFormat="1"/>
    <row r="37034" s="11" customFormat="1"/>
    <row r="37035" s="11" customFormat="1"/>
    <row r="37036" s="11" customFormat="1"/>
    <row r="37037" s="11" customFormat="1"/>
    <row r="37038" s="11" customFormat="1"/>
    <row r="37039" s="11" customFormat="1"/>
    <row r="37040" s="11" customFormat="1"/>
    <row r="37041" s="11" customFormat="1"/>
    <row r="37042" s="11" customFormat="1"/>
    <row r="37043" s="11" customFormat="1"/>
    <row r="37044" s="11" customFormat="1"/>
    <row r="37045" s="11" customFormat="1"/>
    <row r="37046" s="11" customFormat="1"/>
    <row r="37047" s="11" customFormat="1"/>
    <row r="37048" s="11" customFormat="1"/>
    <row r="37049" s="11" customFormat="1"/>
    <row r="37050" s="11" customFormat="1"/>
    <row r="37051" s="11" customFormat="1"/>
    <row r="37052" s="11" customFormat="1"/>
    <row r="37053" s="11" customFormat="1"/>
    <row r="37054" s="11" customFormat="1"/>
    <row r="37055" s="11" customFormat="1"/>
    <row r="37056" s="11" customFormat="1"/>
    <row r="37057" s="11" customFormat="1"/>
    <row r="37058" s="11" customFormat="1"/>
    <row r="37059" s="11" customFormat="1"/>
    <row r="37060" s="11" customFormat="1"/>
    <row r="37061" s="11" customFormat="1"/>
    <row r="37062" s="11" customFormat="1"/>
    <row r="37063" s="11" customFormat="1"/>
    <row r="37064" s="11" customFormat="1"/>
    <row r="37065" s="11" customFormat="1"/>
    <row r="37066" s="11" customFormat="1"/>
    <row r="37067" s="11" customFormat="1"/>
    <row r="37068" s="11" customFormat="1"/>
    <row r="37069" s="11" customFormat="1"/>
    <row r="37070" s="11" customFormat="1"/>
    <row r="37071" s="11" customFormat="1"/>
    <row r="37072" s="11" customFormat="1"/>
    <row r="37073" s="11" customFormat="1"/>
    <row r="37074" s="11" customFormat="1"/>
    <row r="37075" s="11" customFormat="1"/>
    <row r="37076" s="11" customFormat="1"/>
    <row r="37077" s="11" customFormat="1"/>
    <row r="37078" s="11" customFormat="1"/>
    <row r="37079" s="11" customFormat="1"/>
    <row r="37080" s="11" customFormat="1"/>
    <row r="37081" s="11" customFormat="1"/>
    <row r="37082" s="11" customFormat="1"/>
    <row r="37083" s="11" customFormat="1"/>
    <row r="37084" s="11" customFormat="1"/>
    <row r="37085" s="11" customFormat="1"/>
    <row r="37086" s="11" customFormat="1"/>
    <row r="37087" s="11" customFormat="1"/>
    <row r="37088" s="11" customFormat="1"/>
    <row r="37089" s="11" customFormat="1"/>
    <row r="37090" s="11" customFormat="1"/>
    <row r="37091" s="11" customFormat="1"/>
    <row r="37092" s="11" customFormat="1"/>
    <row r="37093" s="11" customFormat="1"/>
    <row r="37094" s="11" customFormat="1"/>
    <row r="37095" s="11" customFormat="1"/>
    <row r="37096" s="11" customFormat="1"/>
    <row r="37097" s="11" customFormat="1"/>
    <row r="37098" s="11" customFormat="1"/>
    <row r="37099" s="11" customFormat="1"/>
    <row r="37100" s="11" customFormat="1"/>
    <row r="37101" s="11" customFormat="1"/>
    <row r="37102" s="11" customFormat="1"/>
    <row r="37103" s="11" customFormat="1"/>
    <row r="37104" s="11" customFormat="1"/>
    <row r="37105" s="11" customFormat="1"/>
    <row r="37106" s="11" customFormat="1"/>
    <row r="37107" s="11" customFormat="1"/>
    <row r="37108" s="11" customFormat="1"/>
    <row r="37109" s="11" customFormat="1"/>
    <row r="37110" s="11" customFormat="1"/>
    <row r="37111" s="11" customFormat="1"/>
    <row r="37112" s="11" customFormat="1"/>
    <row r="37113" s="11" customFormat="1"/>
    <row r="37114" s="11" customFormat="1"/>
    <row r="37115" s="11" customFormat="1"/>
    <row r="37116" s="11" customFormat="1"/>
    <row r="37117" s="11" customFormat="1"/>
    <row r="37118" s="11" customFormat="1"/>
    <row r="37119" s="11" customFormat="1"/>
    <row r="37120" s="11" customFormat="1"/>
    <row r="37121" s="11" customFormat="1"/>
    <row r="37122" s="11" customFormat="1"/>
    <row r="37123" s="11" customFormat="1"/>
    <row r="37124" s="11" customFormat="1"/>
    <row r="37125" s="11" customFormat="1"/>
    <row r="37126" s="11" customFormat="1"/>
    <row r="37127" s="11" customFormat="1"/>
    <row r="37128" s="11" customFormat="1"/>
    <row r="37129" s="11" customFormat="1"/>
    <row r="37130" s="11" customFormat="1"/>
    <row r="37131" s="11" customFormat="1"/>
    <row r="37132" s="11" customFormat="1"/>
    <row r="37133" s="11" customFormat="1"/>
    <row r="37134" s="11" customFormat="1"/>
    <row r="37135" s="11" customFormat="1"/>
    <row r="37136" s="11" customFormat="1"/>
    <row r="37137" s="11" customFormat="1"/>
    <row r="37138" s="11" customFormat="1"/>
    <row r="37139" s="11" customFormat="1"/>
    <row r="37140" s="11" customFormat="1"/>
    <row r="37141" s="11" customFormat="1"/>
    <row r="37142" s="11" customFormat="1"/>
    <row r="37143" s="11" customFormat="1"/>
    <row r="37144" s="11" customFormat="1"/>
    <row r="37145" s="11" customFormat="1"/>
    <row r="37146" s="11" customFormat="1"/>
    <row r="37147" s="11" customFormat="1"/>
    <row r="37148" s="11" customFormat="1"/>
    <row r="37149" s="11" customFormat="1"/>
    <row r="37150" s="11" customFormat="1"/>
    <row r="37151" s="11" customFormat="1"/>
    <row r="37152" s="11" customFormat="1"/>
    <row r="37153" s="11" customFormat="1"/>
    <row r="37154" s="11" customFormat="1"/>
    <row r="37155" s="11" customFormat="1"/>
    <row r="37156" s="11" customFormat="1"/>
    <row r="37157" s="11" customFormat="1"/>
    <row r="37158" s="11" customFormat="1"/>
    <row r="37159" s="11" customFormat="1"/>
    <row r="37160" s="11" customFormat="1"/>
    <row r="37161" s="11" customFormat="1"/>
    <row r="37162" s="11" customFormat="1"/>
    <row r="37163" s="11" customFormat="1"/>
    <row r="37164" s="11" customFormat="1"/>
    <row r="37165" s="11" customFormat="1"/>
    <row r="37166" s="11" customFormat="1"/>
    <row r="37167" s="11" customFormat="1"/>
    <row r="37168" s="11" customFormat="1"/>
    <row r="37169" s="11" customFormat="1"/>
    <row r="37170" s="11" customFormat="1"/>
    <row r="37171" s="11" customFormat="1"/>
    <row r="37172" s="11" customFormat="1"/>
    <row r="37173" s="11" customFormat="1"/>
    <row r="37174" s="11" customFormat="1"/>
    <row r="37175" s="11" customFormat="1"/>
    <row r="37176" s="11" customFormat="1"/>
    <row r="37177" s="11" customFormat="1"/>
    <row r="37178" s="11" customFormat="1"/>
    <row r="37179" s="11" customFormat="1"/>
    <row r="37180" s="11" customFormat="1"/>
    <row r="37181" s="11" customFormat="1"/>
    <row r="37182" s="11" customFormat="1"/>
    <row r="37183" s="11" customFormat="1"/>
    <row r="37184" s="11" customFormat="1"/>
    <row r="37185" s="11" customFormat="1"/>
    <row r="37186" s="11" customFormat="1"/>
    <row r="37187" s="11" customFormat="1"/>
    <row r="37188" s="11" customFormat="1"/>
    <row r="37189" s="11" customFormat="1"/>
    <row r="37190" s="11" customFormat="1"/>
    <row r="37191" s="11" customFormat="1"/>
    <row r="37192" s="11" customFormat="1"/>
    <row r="37193" s="11" customFormat="1"/>
    <row r="37194" s="11" customFormat="1"/>
    <row r="37195" s="11" customFormat="1"/>
    <row r="37196" s="11" customFormat="1"/>
    <row r="37197" s="11" customFormat="1"/>
    <row r="37198" s="11" customFormat="1"/>
    <row r="37199" s="11" customFormat="1"/>
    <row r="37200" s="11" customFormat="1"/>
    <row r="37201" s="11" customFormat="1"/>
    <row r="37202" s="11" customFormat="1"/>
    <row r="37203" s="11" customFormat="1"/>
    <row r="37204" s="11" customFormat="1"/>
    <row r="37205" s="11" customFormat="1"/>
    <row r="37206" s="11" customFormat="1"/>
    <row r="37207" s="11" customFormat="1"/>
    <row r="37208" s="11" customFormat="1"/>
    <row r="37209" s="11" customFormat="1"/>
    <row r="37210" s="11" customFormat="1"/>
    <row r="37211" s="11" customFormat="1"/>
    <row r="37212" s="11" customFormat="1"/>
    <row r="37213" s="11" customFormat="1"/>
    <row r="37214" s="11" customFormat="1"/>
    <row r="37215" s="11" customFormat="1"/>
    <row r="37216" s="11" customFormat="1"/>
    <row r="37217" s="11" customFormat="1"/>
    <row r="37218" s="11" customFormat="1"/>
    <row r="37219" s="11" customFormat="1"/>
    <row r="37220" s="11" customFormat="1"/>
    <row r="37221" s="11" customFormat="1"/>
    <row r="37222" s="11" customFormat="1"/>
    <row r="37223" s="11" customFormat="1"/>
    <row r="37224" s="11" customFormat="1"/>
    <row r="37225" s="11" customFormat="1"/>
    <row r="37226" s="11" customFormat="1"/>
    <row r="37227" s="11" customFormat="1"/>
    <row r="37228" s="11" customFormat="1"/>
    <row r="37229" s="11" customFormat="1"/>
    <row r="37230" s="11" customFormat="1"/>
    <row r="37231" s="11" customFormat="1"/>
    <row r="37232" s="11" customFormat="1"/>
    <row r="37233" s="11" customFormat="1"/>
    <row r="37234" s="11" customFormat="1"/>
    <row r="37235" s="11" customFormat="1"/>
    <row r="37236" s="11" customFormat="1"/>
    <row r="37237" s="11" customFormat="1"/>
    <row r="37238" s="11" customFormat="1"/>
    <row r="37239" s="11" customFormat="1"/>
    <row r="37240" s="11" customFormat="1"/>
    <row r="37241" s="11" customFormat="1"/>
    <row r="37242" s="11" customFormat="1"/>
    <row r="37243" s="11" customFormat="1"/>
    <row r="37244" s="11" customFormat="1"/>
    <row r="37245" s="11" customFormat="1"/>
    <row r="37246" s="11" customFormat="1"/>
    <row r="37247" s="11" customFormat="1"/>
    <row r="37248" s="11" customFormat="1"/>
    <row r="37249" s="11" customFormat="1"/>
    <row r="37250" s="11" customFormat="1"/>
    <row r="37251" s="11" customFormat="1"/>
    <row r="37252" s="11" customFormat="1"/>
    <row r="37253" s="11" customFormat="1"/>
    <row r="37254" s="11" customFormat="1"/>
    <row r="37255" s="11" customFormat="1"/>
    <row r="37256" s="11" customFormat="1"/>
    <row r="37257" s="11" customFormat="1"/>
    <row r="37258" s="11" customFormat="1"/>
    <row r="37259" s="11" customFormat="1"/>
    <row r="37260" s="11" customFormat="1"/>
    <row r="37261" s="11" customFormat="1"/>
    <row r="37262" s="11" customFormat="1"/>
    <row r="37263" s="11" customFormat="1"/>
    <row r="37264" s="11" customFormat="1"/>
    <row r="37265" s="11" customFormat="1"/>
    <row r="37266" s="11" customFormat="1"/>
    <row r="37267" s="11" customFormat="1"/>
    <row r="37268" s="11" customFormat="1"/>
    <row r="37269" s="11" customFormat="1"/>
    <row r="37270" s="11" customFormat="1"/>
    <row r="37271" s="11" customFormat="1"/>
    <row r="37272" s="11" customFormat="1"/>
    <row r="37273" s="11" customFormat="1"/>
    <row r="37274" s="11" customFormat="1"/>
    <row r="37275" s="11" customFormat="1"/>
    <row r="37276" s="11" customFormat="1"/>
    <row r="37277" s="11" customFormat="1"/>
    <row r="37278" s="11" customFormat="1"/>
    <row r="37279" s="11" customFormat="1"/>
    <row r="37280" s="11" customFormat="1"/>
    <row r="37281" s="11" customFormat="1"/>
    <row r="37282" s="11" customFormat="1"/>
    <row r="37283" s="11" customFormat="1"/>
    <row r="37284" s="11" customFormat="1"/>
    <row r="37285" s="11" customFormat="1"/>
    <row r="37286" s="11" customFormat="1"/>
    <row r="37287" s="11" customFormat="1"/>
    <row r="37288" s="11" customFormat="1"/>
    <row r="37289" s="11" customFormat="1"/>
    <row r="37290" s="11" customFormat="1"/>
    <row r="37291" s="11" customFormat="1"/>
    <row r="37292" s="11" customFormat="1"/>
    <row r="37293" s="11" customFormat="1"/>
    <row r="37294" s="11" customFormat="1"/>
    <row r="37295" s="11" customFormat="1"/>
    <row r="37296" s="11" customFormat="1"/>
    <row r="37297" s="11" customFormat="1"/>
    <row r="37298" s="11" customFormat="1"/>
    <row r="37299" s="11" customFormat="1"/>
    <row r="37300" s="11" customFormat="1"/>
    <row r="37301" s="11" customFormat="1"/>
    <row r="37302" s="11" customFormat="1"/>
    <row r="37303" s="11" customFormat="1"/>
    <row r="37304" s="11" customFormat="1"/>
    <row r="37305" s="11" customFormat="1"/>
    <row r="37306" s="11" customFormat="1"/>
    <row r="37307" s="11" customFormat="1"/>
    <row r="37308" s="11" customFormat="1"/>
    <row r="37309" s="11" customFormat="1"/>
    <row r="37310" s="11" customFormat="1"/>
    <row r="37311" s="11" customFormat="1"/>
    <row r="37312" s="11" customFormat="1"/>
    <row r="37313" s="11" customFormat="1"/>
    <row r="37314" s="11" customFormat="1"/>
    <row r="37315" s="11" customFormat="1"/>
    <row r="37316" s="11" customFormat="1"/>
    <row r="37317" s="11" customFormat="1"/>
    <row r="37318" s="11" customFormat="1"/>
    <row r="37319" s="11" customFormat="1"/>
    <row r="37320" s="11" customFormat="1"/>
    <row r="37321" s="11" customFormat="1"/>
    <row r="37322" s="11" customFormat="1"/>
    <row r="37323" s="11" customFormat="1"/>
    <row r="37324" s="11" customFormat="1"/>
    <row r="37325" s="11" customFormat="1"/>
    <row r="37326" s="11" customFormat="1"/>
    <row r="37327" s="11" customFormat="1"/>
    <row r="37328" s="11" customFormat="1"/>
    <row r="37329" s="11" customFormat="1"/>
    <row r="37330" s="11" customFormat="1"/>
    <row r="37331" s="11" customFormat="1"/>
    <row r="37332" s="11" customFormat="1"/>
    <row r="37333" s="11" customFormat="1"/>
    <row r="37334" s="11" customFormat="1"/>
    <row r="37335" s="11" customFormat="1"/>
    <row r="37336" s="11" customFormat="1"/>
    <row r="37337" s="11" customFormat="1"/>
    <row r="37338" s="11" customFormat="1"/>
    <row r="37339" s="11" customFormat="1"/>
    <row r="37340" s="11" customFormat="1"/>
    <row r="37341" s="11" customFormat="1"/>
    <row r="37342" s="11" customFormat="1"/>
    <row r="37343" s="11" customFormat="1"/>
    <row r="37344" s="11" customFormat="1"/>
    <row r="37345" s="11" customFormat="1"/>
    <row r="37346" s="11" customFormat="1"/>
    <row r="37347" s="11" customFormat="1"/>
    <row r="37348" s="11" customFormat="1"/>
    <row r="37349" s="11" customFormat="1"/>
    <row r="37350" s="11" customFormat="1"/>
    <row r="37351" s="11" customFormat="1"/>
    <row r="37352" s="11" customFormat="1"/>
    <row r="37353" s="11" customFormat="1"/>
    <row r="37354" s="11" customFormat="1"/>
    <row r="37355" s="11" customFormat="1"/>
    <row r="37356" s="11" customFormat="1"/>
    <row r="37357" s="11" customFormat="1"/>
    <row r="37358" s="11" customFormat="1"/>
    <row r="37359" s="11" customFormat="1"/>
    <row r="37360" s="11" customFormat="1"/>
    <row r="37361" s="11" customFormat="1"/>
    <row r="37362" s="11" customFormat="1"/>
    <row r="37363" s="11" customFormat="1"/>
    <row r="37364" s="11" customFormat="1"/>
    <row r="37365" s="11" customFormat="1"/>
    <row r="37366" s="11" customFormat="1"/>
    <row r="37367" s="11" customFormat="1"/>
    <row r="37368" s="11" customFormat="1"/>
    <row r="37369" s="11" customFormat="1"/>
    <row r="37370" s="11" customFormat="1"/>
    <row r="37371" s="11" customFormat="1"/>
    <row r="37372" s="11" customFormat="1"/>
    <row r="37373" s="11" customFormat="1"/>
    <row r="37374" s="11" customFormat="1"/>
    <row r="37375" s="11" customFormat="1"/>
    <row r="37376" s="11" customFormat="1"/>
    <row r="37377" s="11" customFormat="1"/>
    <row r="37378" s="11" customFormat="1"/>
    <row r="37379" s="11" customFormat="1"/>
    <row r="37380" s="11" customFormat="1"/>
    <row r="37381" s="11" customFormat="1"/>
    <row r="37382" s="11" customFormat="1"/>
    <row r="37383" s="11" customFormat="1"/>
    <row r="37384" s="11" customFormat="1"/>
    <row r="37385" s="11" customFormat="1"/>
    <row r="37386" s="11" customFormat="1"/>
    <row r="37387" s="11" customFormat="1"/>
    <row r="37388" s="11" customFormat="1"/>
    <row r="37389" s="11" customFormat="1"/>
    <row r="37390" s="11" customFormat="1"/>
    <row r="37391" s="11" customFormat="1"/>
    <row r="37392" s="11" customFormat="1"/>
    <row r="37393" s="11" customFormat="1"/>
    <row r="37394" s="11" customFormat="1"/>
    <row r="37395" s="11" customFormat="1"/>
    <row r="37396" s="11" customFormat="1"/>
    <row r="37397" s="11" customFormat="1"/>
    <row r="37398" s="11" customFormat="1"/>
    <row r="37399" s="11" customFormat="1"/>
    <row r="37400" s="11" customFormat="1"/>
    <row r="37401" s="11" customFormat="1"/>
    <row r="37402" s="11" customFormat="1"/>
    <row r="37403" s="11" customFormat="1"/>
    <row r="37404" s="11" customFormat="1"/>
    <row r="37405" s="11" customFormat="1"/>
    <row r="37406" s="11" customFormat="1"/>
    <row r="37407" s="11" customFormat="1"/>
    <row r="37408" s="11" customFormat="1"/>
    <row r="37409" s="11" customFormat="1"/>
    <row r="37410" s="11" customFormat="1"/>
    <row r="37411" s="11" customFormat="1"/>
    <row r="37412" s="11" customFormat="1"/>
    <row r="37413" s="11" customFormat="1"/>
    <row r="37414" s="11" customFormat="1"/>
    <row r="37415" s="11" customFormat="1"/>
    <row r="37416" s="11" customFormat="1"/>
    <row r="37417" s="11" customFormat="1"/>
    <row r="37418" s="11" customFormat="1"/>
    <row r="37419" s="11" customFormat="1"/>
    <row r="37420" s="11" customFormat="1"/>
    <row r="37421" s="11" customFormat="1"/>
    <row r="37422" s="11" customFormat="1"/>
    <row r="37423" s="11" customFormat="1"/>
    <row r="37424" s="11" customFormat="1"/>
    <row r="37425" s="11" customFormat="1"/>
    <row r="37426" s="11" customFormat="1"/>
    <row r="37427" s="11" customFormat="1"/>
    <row r="37428" s="11" customFormat="1"/>
    <row r="37429" s="11" customFormat="1"/>
    <row r="37430" s="11" customFormat="1"/>
    <row r="37431" s="11" customFormat="1"/>
    <row r="37432" s="11" customFormat="1"/>
    <row r="37433" s="11" customFormat="1"/>
    <row r="37434" s="11" customFormat="1"/>
    <row r="37435" s="11" customFormat="1"/>
    <row r="37436" s="11" customFormat="1"/>
    <row r="37437" s="11" customFormat="1"/>
    <row r="37438" s="11" customFormat="1"/>
    <row r="37439" s="11" customFormat="1"/>
    <row r="37440" s="11" customFormat="1"/>
    <row r="37441" s="11" customFormat="1"/>
    <row r="37442" s="11" customFormat="1"/>
    <row r="37443" s="11" customFormat="1"/>
    <row r="37444" s="11" customFormat="1"/>
    <row r="37445" s="11" customFormat="1"/>
    <row r="37446" s="11" customFormat="1"/>
    <row r="37447" s="11" customFormat="1"/>
    <row r="37448" s="11" customFormat="1"/>
    <row r="37449" s="11" customFormat="1"/>
    <row r="37450" s="11" customFormat="1"/>
    <row r="37451" s="11" customFormat="1"/>
    <row r="37452" s="11" customFormat="1"/>
    <row r="37453" s="11" customFormat="1"/>
    <row r="37454" s="11" customFormat="1"/>
    <row r="37455" s="11" customFormat="1"/>
    <row r="37456" s="11" customFormat="1"/>
    <row r="37457" s="11" customFormat="1"/>
    <row r="37458" s="11" customFormat="1"/>
    <row r="37459" s="11" customFormat="1"/>
    <row r="37460" s="11" customFormat="1"/>
    <row r="37461" s="11" customFormat="1"/>
    <row r="37462" s="11" customFormat="1"/>
    <row r="37463" s="11" customFormat="1"/>
    <row r="37464" s="11" customFormat="1"/>
    <row r="37465" s="11" customFormat="1"/>
    <row r="37466" s="11" customFormat="1"/>
    <row r="37467" s="11" customFormat="1"/>
    <row r="37468" s="11" customFormat="1"/>
    <row r="37469" s="11" customFormat="1"/>
    <row r="37470" s="11" customFormat="1"/>
    <row r="37471" s="11" customFormat="1"/>
    <row r="37472" s="11" customFormat="1"/>
    <row r="37473" s="11" customFormat="1"/>
    <row r="37474" s="11" customFormat="1"/>
    <row r="37475" s="11" customFormat="1"/>
    <row r="37476" s="11" customFormat="1"/>
    <row r="37477" s="11" customFormat="1"/>
    <row r="37478" s="11" customFormat="1"/>
    <row r="37479" s="11" customFormat="1"/>
    <row r="37480" s="11" customFormat="1"/>
    <row r="37481" s="11" customFormat="1"/>
    <row r="37482" s="11" customFormat="1"/>
    <row r="37483" s="11" customFormat="1"/>
    <row r="37484" s="11" customFormat="1"/>
    <row r="37485" s="11" customFormat="1"/>
    <row r="37486" s="11" customFormat="1"/>
    <row r="37487" s="11" customFormat="1"/>
    <row r="37488" s="11" customFormat="1"/>
    <row r="37489" s="11" customFormat="1"/>
    <row r="37490" s="11" customFormat="1"/>
    <row r="37491" s="11" customFormat="1"/>
    <row r="37492" s="11" customFormat="1"/>
    <row r="37493" s="11" customFormat="1"/>
    <row r="37494" s="11" customFormat="1"/>
    <row r="37495" s="11" customFormat="1"/>
    <row r="37496" s="11" customFormat="1"/>
    <row r="37497" s="11" customFormat="1"/>
    <row r="37498" s="11" customFormat="1"/>
    <row r="37499" s="11" customFormat="1"/>
    <row r="37500" s="11" customFormat="1"/>
    <row r="37501" s="11" customFormat="1"/>
    <row r="37502" s="11" customFormat="1"/>
    <row r="37503" s="11" customFormat="1"/>
    <row r="37504" s="11" customFormat="1"/>
    <row r="37505" s="11" customFormat="1"/>
    <row r="37506" s="11" customFormat="1"/>
    <row r="37507" s="11" customFormat="1"/>
    <row r="37508" s="11" customFormat="1"/>
    <row r="37509" s="11" customFormat="1"/>
    <row r="37510" s="11" customFormat="1"/>
    <row r="37511" s="11" customFormat="1"/>
    <row r="37512" s="11" customFormat="1"/>
    <row r="37513" s="11" customFormat="1"/>
    <row r="37514" s="11" customFormat="1"/>
    <row r="37515" s="11" customFormat="1"/>
    <row r="37516" s="11" customFormat="1"/>
    <row r="37517" s="11" customFormat="1"/>
    <row r="37518" s="11" customFormat="1"/>
    <row r="37519" s="11" customFormat="1"/>
    <row r="37520" s="11" customFormat="1"/>
    <row r="37521" s="11" customFormat="1"/>
    <row r="37522" s="11" customFormat="1"/>
    <row r="37523" s="11" customFormat="1"/>
    <row r="37524" s="11" customFormat="1"/>
    <row r="37525" s="11" customFormat="1"/>
    <row r="37526" s="11" customFormat="1"/>
    <row r="37527" s="11" customFormat="1"/>
    <row r="37528" s="11" customFormat="1"/>
    <row r="37529" s="11" customFormat="1"/>
    <row r="37530" s="11" customFormat="1"/>
    <row r="37531" s="11" customFormat="1"/>
    <row r="37532" s="11" customFormat="1"/>
    <row r="37533" s="11" customFormat="1"/>
    <row r="37534" s="11" customFormat="1"/>
    <row r="37535" s="11" customFormat="1"/>
    <row r="37536" s="11" customFormat="1"/>
    <row r="37537" s="11" customFormat="1"/>
    <row r="37538" s="11" customFormat="1"/>
    <row r="37539" s="11" customFormat="1"/>
    <row r="37540" s="11" customFormat="1"/>
    <row r="37541" s="11" customFormat="1"/>
    <row r="37542" s="11" customFormat="1"/>
    <row r="37543" s="11" customFormat="1"/>
    <row r="37544" s="11" customFormat="1"/>
    <row r="37545" s="11" customFormat="1"/>
    <row r="37546" s="11" customFormat="1"/>
    <row r="37547" s="11" customFormat="1"/>
    <row r="37548" s="11" customFormat="1"/>
    <row r="37549" s="11" customFormat="1"/>
    <row r="37550" s="11" customFormat="1"/>
    <row r="37551" s="11" customFormat="1"/>
    <row r="37552" s="11" customFormat="1"/>
    <row r="37553" s="11" customFormat="1"/>
    <row r="37554" s="11" customFormat="1"/>
    <row r="37555" s="11" customFormat="1"/>
    <row r="37556" s="11" customFormat="1"/>
    <row r="37557" s="11" customFormat="1"/>
    <row r="37558" s="11" customFormat="1"/>
    <row r="37559" s="11" customFormat="1"/>
    <row r="37560" s="11" customFormat="1"/>
    <row r="37561" s="11" customFormat="1"/>
    <row r="37562" s="11" customFormat="1"/>
    <row r="37563" s="11" customFormat="1"/>
    <row r="37564" s="11" customFormat="1"/>
    <row r="37565" s="11" customFormat="1"/>
    <row r="37566" s="11" customFormat="1"/>
    <row r="37567" s="11" customFormat="1"/>
    <row r="37568" s="11" customFormat="1"/>
    <row r="37569" s="11" customFormat="1"/>
    <row r="37570" s="11" customFormat="1"/>
    <row r="37571" s="11" customFormat="1"/>
    <row r="37572" s="11" customFormat="1"/>
    <row r="37573" s="11" customFormat="1"/>
    <row r="37574" s="11" customFormat="1"/>
    <row r="37575" s="11" customFormat="1"/>
    <row r="37576" s="11" customFormat="1"/>
    <row r="37577" s="11" customFormat="1"/>
    <row r="37578" s="11" customFormat="1"/>
    <row r="37579" s="11" customFormat="1"/>
    <row r="37580" s="11" customFormat="1"/>
    <row r="37581" s="11" customFormat="1"/>
    <row r="37582" s="11" customFormat="1"/>
    <row r="37583" s="11" customFormat="1"/>
    <row r="37584" s="11" customFormat="1"/>
    <row r="37585" s="11" customFormat="1"/>
    <row r="37586" s="11" customFormat="1"/>
    <row r="37587" s="11" customFormat="1"/>
    <row r="37588" s="11" customFormat="1"/>
    <row r="37589" s="11" customFormat="1"/>
    <row r="37590" s="11" customFormat="1"/>
    <row r="37591" s="11" customFormat="1"/>
    <row r="37592" s="11" customFormat="1"/>
    <row r="37593" s="11" customFormat="1"/>
    <row r="37594" s="11" customFormat="1"/>
    <row r="37595" s="11" customFormat="1"/>
    <row r="37596" s="11" customFormat="1"/>
    <row r="37597" s="11" customFormat="1"/>
    <row r="37598" s="11" customFormat="1"/>
    <row r="37599" s="11" customFormat="1"/>
    <row r="37600" s="11" customFormat="1"/>
    <row r="37601" s="11" customFormat="1"/>
    <row r="37602" s="11" customFormat="1"/>
    <row r="37603" s="11" customFormat="1"/>
    <row r="37604" s="11" customFormat="1"/>
    <row r="37605" s="11" customFormat="1"/>
    <row r="37606" s="11" customFormat="1"/>
    <row r="37607" s="11" customFormat="1"/>
    <row r="37608" s="11" customFormat="1"/>
    <row r="37609" s="11" customFormat="1"/>
    <row r="37610" s="11" customFormat="1"/>
    <row r="37611" s="11" customFormat="1"/>
    <row r="37612" s="11" customFormat="1"/>
    <row r="37613" s="11" customFormat="1"/>
    <row r="37614" s="11" customFormat="1"/>
    <row r="37615" s="11" customFormat="1"/>
    <row r="37616" s="11" customFormat="1"/>
    <row r="37617" s="11" customFormat="1"/>
    <row r="37618" s="11" customFormat="1"/>
    <row r="37619" s="11" customFormat="1"/>
    <row r="37620" s="11" customFormat="1"/>
    <row r="37621" s="11" customFormat="1"/>
    <row r="37622" s="11" customFormat="1"/>
    <row r="37623" s="11" customFormat="1"/>
    <row r="37624" s="11" customFormat="1"/>
    <row r="37625" s="11" customFormat="1"/>
    <row r="37626" s="11" customFormat="1"/>
    <row r="37627" s="11" customFormat="1"/>
    <row r="37628" s="11" customFormat="1"/>
    <row r="37629" s="11" customFormat="1"/>
    <row r="37630" s="11" customFormat="1"/>
    <row r="37631" s="11" customFormat="1"/>
    <row r="37632" s="11" customFormat="1"/>
    <row r="37633" s="11" customFormat="1"/>
    <row r="37634" s="11" customFormat="1"/>
    <row r="37635" s="11" customFormat="1"/>
    <row r="37636" s="11" customFormat="1"/>
    <row r="37637" s="11" customFormat="1"/>
    <row r="37638" s="11" customFormat="1"/>
    <row r="37639" s="11" customFormat="1"/>
    <row r="37640" s="11" customFormat="1"/>
    <row r="37641" s="11" customFormat="1"/>
    <row r="37642" s="11" customFormat="1"/>
    <row r="37643" s="11" customFormat="1"/>
    <row r="37644" s="11" customFormat="1"/>
    <row r="37645" s="11" customFormat="1"/>
    <row r="37646" s="11" customFormat="1"/>
    <row r="37647" s="11" customFormat="1"/>
    <row r="37648" s="11" customFormat="1"/>
    <row r="37649" s="11" customFormat="1"/>
    <row r="37650" s="11" customFormat="1"/>
    <row r="37651" s="11" customFormat="1"/>
    <row r="37652" s="11" customFormat="1"/>
    <row r="37653" s="11" customFormat="1"/>
    <row r="37654" s="11" customFormat="1"/>
    <row r="37655" s="11" customFormat="1"/>
    <row r="37656" s="11" customFormat="1"/>
    <row r="37657" s="11" customFormat="1"/>
    <row r="37658" s="11" customFormat="1"/>
    <row r="37659" s="11" customFormat="1"/>
    <row r="37660" s="11" customFormat="1"/>
    <row r="37661" s="11" customFormat="1"/>
    <row r="37662" s="11" customFormat="1"/>
    <row r="37663" s="11" customFormat="1"/>
    <row r="37664" s="11" customFormat="1"/>
    <row r="37665" s="11" customFormat="1"/>
    <row r="37666" s="11" customFormat="1"/>
    <row r="37667" s="11" customFormat="1"/>
    <row r="37668" s="11" customFormat="1"/>
    <row r="37669" s="11" customFormat="1"/>
    <row r="37670" s="11" customFormat="1"/>
    <row r="37671" s="11" customFormat="1"/>
    <row r="37672" s="11" customFormat="1"/>
    <row r="37673" s="11" customFormat="1"/>
    <row r="37674" s="11" customFormat="1"/>
    <row r="37675" s="11" customFormat="1"/>
    <row r="37676" s="11" customFormat="1"/>
    <row r="37677" s="11" customFormat="1"/>
    <row r="37678" s="11" customFormat="1"/>
    <row r="37679" s="11" customFormat="1"/>
    <row r="37680" s="11" customFormat="1"/>
    <row r="37681" s="11" customFormat="1"/>
    <row r="37682" s="11" customFormat="1"/>
    <row r="37683" s="11" customFormat="1"/>
    <row r="37684" s="11" customFormat="1"/>
    <row r="37685" s="11" customFormat="1"/>
    <row r="37686" s="11" customFormat="1"/>
    <row r="37687" s="11" customFormat="1"/>
    <row r="37688" s="11" customFormat="1"/>
    <row r="37689" s="11" customFormat="1"/>
    <row r="37690" s="11" customFormat="1"/>
    <row r="37691" s="11" customFormat="1"/>
    <row r="37692" s="11" customFormat="1"/>
    <row r="37693" s="11" customFormat="1"/>
    <row r="37694" s="11" customFormat="1"/>
    <row r="37695" s="11" customFormat="1"/>
    <row r="37696" s="11" customFormat="1"/>
    <row r="37697" s="11" customFormat="1"/>
    <row r="37698" s="11" customFormat="1"/>
    <row r="37699" s="11" customFormat="1"/>
    <row r="37700" s="11" customFormat="1"/>
    <row r="37701" s="11" customFormat="1"/>
    <row r="37702" s="11" customFormat="1"/>
    <row r="37703" s="11" customFormat="1"/>
    <row r="37704" s="11" customFormat="1"/>
    <row r="37705" s="11" customFormat="1"/>
    <row r="37706" s="11" customFormat="1"/>
    <row r="37707" s="11" customFormat="1"/>
    <row r="37708" s="11" customFormat="1"/>
    <row r="37709" s="11" customFormat="1"/>
    <row r="37710" s="11" customFormat="1"/>
    <row r="37711" s="11" customFormat="1"/>
    <row r="37712" s="11" customFormat="1"/>
    <row r="37713" s="11" customFormat="1"/>
    <row r="37714" s="11" customFormat="1"/>
    <row r="37715" s="11" customFormat="1"/>
    <row r="37716" s="11" customFormat="1"/>
    <row r="37717" s="11" customFormat="1"/>
    <row r="37718" s="11" customFormat="1"/>
    <row r="37719" s="11" customFormat="1"/>
    <row r="37720" s="11" customFormat="1"/>
    <row r="37721" s="11" customFormat="1"/>
    <row r="37722" s="11" customFormat="1"/>
    <row r="37723" s="11" customFormat="1"/>
    <row r="37724" s="11" customFormat="1"/>
    <row r="37725" s="11" customFormat="1"/>
    <row r="37726" s="11" customFormat="1"/>
    <row r="37727" s="11" customFormat="1"/>
    <row r="37728" s="11" customFormat="1"/>
    <row r="37729" s="11" customFormat="1"/>
    <row r="37730" s="11" customFormat="1"/>
    <row r="37731" s="11" customFormat="1"/>
    <row r="37732" s="11" customFormat="1"/>
    <row r="37733" s="11" customFormat="1"/>
    <row r="37734" s="11" customFormat="1"/>
    <row r="37735" s="11" customFormat="1"/>
    <row r="37736" s="11" customFormat="1"/>
    <row r="37737" s="11" customFormat="1"/>
    <row r="37738" s="11" customFormat="1"/>
    <row r="37739" s="11" customFormat="1"/>
    <row r="37740" s="11" customFormat="1"/>
    <row r="37741" s="11" customFormat="1"/>
    <row r="37742" s="11" customFormat="1"/>
    <row r="37743" s="11" customFormat="1"/>
    <row r="37744" s="11" customFormat="1"/>
    <row r="37745" s="11" customFormat="1"/>
    <row r="37746" s="11" customFormat="1"/>
    <row r="37747" s="11" customFormat="1"/>
    <row r="37748" s="11" customFormat="1"/>
    <row r="37749" s="11" customFormat="1"/>
    <row r="37750" s="11" customFormat="1"/>
    <row r="37751" s="11" customFormat="1"/>
    <row r="37752" s="11" customFormat="1"/>
    <row r="37753" s="11" customFormat="1"/>
    <row r="37754" s="11" customFormat="1"/>
    <row r="37755" s="11" customFormat="1"/>
    <row r="37756" s="11" customFormat="1"/>
    <row r="37757" s="11" customFormat="1"/>
    <row r="37758" s="11" customFormat="1"/>
    <row r="37759" s="11" customFormat="1"/>
    <row r="37760" s="11" customFormat="1"/>
    <row r="37761" s="11" customFormat="1"/>
    <row r="37762" s="11" customFormat="1"/>
    <row r="37763" s="11" customFormat="1"/>
    <row r="37764" s="11" customFormat="1"/>
    <row r="37765" s="11" customFormat="1"/>
    <row r="37766" s="11" customFormat="1"/>
    <row r="37767" s="11" customFormat="1"/>
    <row r="37768" s="11" customFormat="1"/>
    <row r="37769" s="11" customFormat="1"/>
    <row r="37770" s="11" customFormat="1"/>
    <row r="37771" s="11" customFormat="1"/>
    <row r="37772" s="11" customFormat="1"/>
    <row r="37773" s="11" customFormat="1"/>
    <row r="37774" s="11" customFormat="1"/>
    <row r="37775" s="11" customFormat="1"/>
    <row r="37776" s="11" customFormat="1"/>
    <row r="37777" s="11" customFormat="1"/>
    <row r="37778" s="11" customFormat="1"/>
    <row r="37779" s="11" customFormat="1"/>
    <row r="37780" s="11" customFormat="1"/>
    <row r="37781" s="11" customFormat="1"/>
    <row r="37782" s="11" customFormat="1"/>
    <row r="37783" s="11" customFormat="1"/>
    <row r="37784" s="11" customFormat="1"/>
    <row r="37785" s="11" customFormat="1"/>
    <row r="37786" s="11" customFormat="1"/>
    <row r="37787" s="11" customFormat="1"/>
    <row r="37788" s="11" customFormat="1"/>
    <row r="37789" s="11" customFormat="1"/>
    <row r="37790" s="11" customFormat="1"/>
    <row r="37791" s="11" customFormat="1"/>
    <row r="37792" s="11" customFormat="1"/>
    <row r="37793" s="11" customFormat="1"/>
    <row r="37794" s="11" customFormat="1"/>
    <row r="37795" s="11" customFormat="1"/>
    <row r="37796" s="11" customFormat="1"/>
    <row r="37797" s="11" customFormat="1"/>
    <row r="37798" s="11" customFormat="1"/>
    <row r="37799" s="11" customFormat="1"/>
    <row r="37800" s="11" customFormat="1"/>
    <row r="37801" s="11" customFormat="1"/>
    <row r="37802" s="11" customFormat="1"/>
    <row r="37803" s="11" customFormat="1"/>
    <row r="37804" s="11" customFormat="1"/>
    <row r="37805" s="11" customFormat="1"/>
    <row r="37806" s="11" customFormat="1"/>
    <row r="37807" s="11" customFormat="1"/>
    <row r="37808" s="11" customFormat="1"/>
    <row r="37809" s="11" customFormat="1"/>
    <row r="37810" s="11" customFormat="1"/>
    <row r="37811" s="11" customFormat="1"/>
    <row r="37812" s="11" customFormat="1"/>
    <row r="37813" s="11" customFormat="1"/>
    <row r="37814" s="11" customFormat="1"/>
    <row r="37815" s="11" customFormat="1"/>
    <row r="37816" s="11" customFormat="1"/>
    <row r="37817" s="11" customFormat="1"/>
    <row r="37818" s="11" customFormat="1"/>
    <row r="37819" s="11" customFormat="1"/>
    <row r="37820" s="11" customFormat="1"/>
    <row r="37821" s="11" customFormat="1"/>
    <row r="37822" s="11" customFormat="1"/>
    <row r="37823" s="11" customFormat="1"/>
    <row r="37824" s="11" customFormat="1"/>
    <row r="37825" s="11" customFormat="1"/>
    <row r="37826" s="11" customFormat="1"/>
    <row r="37827" s="11" customFormat="1"/>
    <row r="37828" s="11" customFormat="1"/>
    <row r="37829" s="11" customFormat="1"/>
    <row r="37830" s="11" customFormat="1"/>
    <row r="37831" s="11" customFormat="1"/>
    <row r="37832" s="11" customFormat="1"/>
    <row r="37833" s="11" customFormat="1"/>
    <row r="37834" s="11" customFormat="1"/>
    <row r="37835" s="11" customFormat="1"/>
    <row r="37836" s="11" customFormat="1"/>
    <row r="37837" s="11" customFormat="1"/>
    <row r="37838" s="11" customFormat="1"/>
    <row r="37839" s="11" customFormat="1"/>
    <row r="37840" s="11" customFormat="1"/>
    <row r="37841" s="11" customFormat="1"/>
    <row r="37842" s="11" customFormat="1"/>
    <row r="37843" s="11" customFormat="1"/>
    <row r="37844" s="11" customFormat="1"/>
    <row r="37845" s="11" customFormat="1"/>
    <row r="37846" s="11" customFormat="1"/>
    <row r="37847" s="11" customFormat="1"/>
    <row r="37848" s="11" customFormat="1"/>
    <row r="37849" s="11" customFormat="1"/>
    <row r="37850" s="11" customFormat="1"/>
    <row r="37851" s="11" customFormat="1"/>
    <row r="37852" s="11" customFormat="1"/>
    <row r="37853" s="11" customFormat="1"/>
    <row r="37854" s="11" customFormat="1"/>
    <row r="37855" s="11" customFormat="1"/>
    <row r="37856" s="11" customFormat="1"/>
    <row r="37857" s="11" customFormat="1"/>
    <row r="37858" s="11" customFormat="1"/>
    <row r="37859" s="11" customFormat="1"/>
    <row r="37860" s="11" customFormat="1"/>
    <row r="37861" s="11" customFormat="1"/>
    <row r="37862" s="11" customFormat="1"/>
    <row r="37863" s="11" customFormat="1"/>
    <row r="37864" s="11" customFormat="1"/>
    <row r="37865" s="11" customFormat="1"/>
    <row r="37866" s="11" customFormat="1"/>
    <row r="37867" s="11" customFormat="1"/>
    <row r="37868" s="11" customFormat="1"/>
    <row r="37869" s="11" customFormat="1"/>
    <row r="37870" s="11" customFormat="1"/>
    <row r="37871" s="11" customFormat="1"/>
    <row r="37872" s="11" customFormat="1"/>
    <row r="37873" s="11" customFormat="1"/>
    <row r="37874" s="11" customFormat="1"/>
    <row r="37875" s="11" customFormat="1"/>
    <row r="37876" s="11" customFormat="1"/>
    <row r="37877" s="11" customFormat="1"/>
    <row r="37878" s="11" customFormat="1"/>
    <row r="37879" s="11" customFormat="1"/>
    <row r="37880" s="11" customFormat="1"/>
    <row r="37881" s="11" customFormat="1"/>
    <row r="37882" s="11" customFormat="1"/>
    <row r="37883" s="11" customFormat="1"/>
    <row r="37884" s="11" customFormat="1"/>
    <row r="37885" s="11" customFormat="1"/>
    <row r="37886" s="11" customFormat="1"/>
    <row r="37887" s="11" customFormat="1"/>
    <row r="37888" s="11" customFormat="1"/>
    <row r="37889" s="11" customFormat="1"/>
    <row r="37890" s="11" customFormat="1"/>
    <row r="37891" s="11" customFormat="1"/>
    <row r="37892" s="11" customFormat="1"/>
    <row r="37893" s="11" customFormat="1"/>
    <row r="37894" s="11" customFormat="1"/>
    <row r="37895" s="11" customFormat="1"/>
    <row r="37896" s="11" customFormat="1"/>
    <row r="37897" s="11" customFormat="1"/>
    <row r="37898" s="11" customFormat="1"/>
    <row r="37899" s="11" customFormat="1"/>
    <row r="37900" s="11" customFormat="1"/>
    <row r="37901" s="11" customFormat="1"/>
    <row r="37902" s="11" customFormat="1"/>
    <row r="37903" s="11" customFormat="1"/>
    <row r="37904" s="11" customFormat="1"/>
    <row r="37905" s="11" customFormat="1"/>
    <row r="37906" s="11" customFormat="1"/>
    <row r="37907" s="11" customFormat="1"/>
    <row r="37908" s="11" customFormat="1"/>
    <row r="37909" s="11" customFormat="1"/>
    <row r="37910" s="11" customFormat="1"/>
    <row r="37911" s="11" customFormat="1"/>
    <row r="37912" s="11" customFormat="1"/>
    <row r="37913" s="11" customFormat="1"/>
    <row r="37914" s="11" customFormat="1"/>
    <row r="37915" s="11" customFormat="1"/>
    <row r="37916" s="11" customFormat="1"/>
    <row r="37917" s="11" customFormat="1"/>
    <row r="37918" s="11" customFormat="1"/>
    <row r="37919" s="11" customFormat="1"/>
    <row r="37920" s="11" customFormat="1"/>
    <row r="37921" s="11" customFormat="1"/>
    <row r="37922" s="11" customFormat="1"/>
    <row r="37923" s="11" customFormat="1"/>
    <row r="37924" s="11" customFormat="1"/>
    <row r="37925" s="11" customFormat="1"/>
    <row r="37926" s="11" customFormat="1"/>
    <row r="37927" s="11" customFormat="1"/>
    <row r="37928" s="11" customFormat="1"/>
    <row r="37929" s="11" customFormat="1"/>
    <row r="37930" s="11" customFormat="1"/>
    <row r="37931" s="11" customFormat="1"/>
    <row r="37932" s="11" customFormat="1"/>
    <row r="37933" s="11" customFormat="1"/>
    <row r="37934" s="11" customFormat="1"/>
    <row r="37935" s="11" customFormat="1"/>
    <row r="37936" s="11" customFormat="1"/>
    <row r="37937" s="11" customFormat="1"/>
    <row r="37938" s="11" customFormat="1"/>
    <row r="37939" s="11" customFormat="1"/>
    <row r="37940" s="11" customFormat="1"/>
    <row r="37941" s="11" customFormat="1"/>
    <row r="37942" s="11" customFormat="1"/>
    <row r="37943" s="11" customFormat="1"/>
    <row r="37944" s="11" customFormat="1"/>
    <row r="37945" s="11" customFormat="1"/>
    <row r="37946" s="11" customFormat="1"/>
    <row r="37947" s="11" customFormat="1"/>
    <row r="37948" s="11" customFormat="1"/>
    <row r="37949" s="11" customFormat="1"/>
    <row r="37950" s="11" customFormat="1"/>
    <row r="37951" s="11" customFormat="1"/>
    <row r="37952" s="11" customFormat="1"/>
    <row r="37953" s="11" customFormat="1"/>
    <row r="37954" s="11" customFormat="1"/>
    <row r="37955" s="11" customFormat="1"/>
    <row r="37956" s="11" customFormat="1"/>
    <row r="37957" s="11" customFormat="1"/>
    <row r="37958" s="11" customFormat="1"/>
    <row r="37959" s="11" customFormat="1"/>
    <row r="37960" s="11" customFormat="1"/>
    <row r="37961" s="11" customFormat="1"/>
    <row r="37962" s="11" customFormat="1"/>
    <row r="37963" s="11" customFormat="1"/>
    <row r="37964" s="11" customFormat="1"/>
    <row r="37965" s="11" customFormat="1"/>
    <row r="37966" s="11" customFormat="1"/>
    <row r="37967" s="11" customFormat="1"/>
    <row r="37968" s="11" customFormat="1"/>
    <row r="37969" s="11" customFormat="1"/>
    <row r="37970" s="11" customFormat="1"/>
    <row r="37971" s="11" customFormat="1"/>
    <row r="37972" s="11" customFormat="1"/>
    <row r="37973" s="11" customFormat="1"/>
    <row r="37974" s="11" customFormat="1"/>
    <row r="37975" s="11" customFormat="1"/>
    <row r="37976" s="11" customFormat="1"/>
    <row r="37977" s="11" customFormat="1"/>
    <row r="37978" s="11" customFormat="1"/>
    <row r="37979" s="11" customFormat="1"/>
    <row r="37980" s="11" customFormat="1"/>
    <row r="37981" s="11" customFormat="1"/>
    <row r="37982" s="11" customFormat="1"/>
    <row r="37983" s="11" customFormat="1"/>
    <row r="37984" s="11" customFormat="1"/>
    <row r="37985" s="11" customFormat="1"/>
    <row r="37986" s="11" customFormat="1"/>
    <row r="37987" s="11" customFormat="1"/>
    <row r="37988" s="11" customFormat="1"/>
    <row r="37989" s="11" customFormat="1"/>
    <row r="37990" s="11" customFormat="1"/>
    <row r="37991" s="11" customFormat="1"/>
    <row r="37992" s="11" customFormat="1"/>
    <row r="37993" s="11" customFormat="1"/>
    <row r="37994" s="11" customFormat="1"/>
    <row r="37995" s="11" customFormat="1"/>
    <row r="37996" s="11" customFormat="1"/>
    <row r="37997" s="11" customFormat="1"/>
    <row r="37998" s="11" customFormat="1"/>
    <row r="37999" s="11" customFormat="1"/>
    <row r="38000" s="11" customFormat="1"/>
    <row r="38001" s="11" customFormat="1"/>
    <row r="38002" s="11" customFormat="1"/>
    <row r="38003" s="11" customFormat="1"/>
    <row r="38004" s="11" customFormat="1"/>
    <row r="38005" s="11" customFormat="1"/>
    <row r="38006" s="11" customFormat="1"/>
    <row r="38007" s="11" customFormat="1"/>
    <row r="38008" s="11" customFormat="1"/>
    <row r="38009" s="11" customFormat="1"/>
    <row r="38010" s="11" customFormat="1"/>
    <row r="38011" s="11" customFormat="1"/>
    <row r="38012" s="11" customFormat="1"/>
    <row r="38013" s="11" customFormat="1"/>
    <row r="38014" s="11" customFormat="1"/>
    <row r="38015" s="11" customFormat="1"/>
    <row r="38016" s="11" customFormat="1"/>
    <row r="38017" s="11" customFormat="1"/>
    <row r="38018" s="11" customFormat="1"/>
    <row r="38019" s="11" customFormat="1"/>
    <row r="38020" s="11" customFormat="1"/>
    <row r="38021" s="11" customFormat="1"/>
    <row r="38022" s="11" customFormat="1"/>
    <row r="38023" s="11" customFormat="1"/>
    <row r="38024" s="11" customFormat="1"/>
    <row r="38025" s="11" customFormat="1"/>
    <row r="38026" s="11" customFormat="1"/>
    <row r="38027" s="11" customFormat="1"/>
    <row r="38028" s="11" customFormat="1"/>
    <row r="38029" s="11" customFormat="1"/>
    <row r="38030" s="11" customFormat="1"/>
    <row r="38031" s="11" customFormat="1"/>
    <row r="38032" s="11" customFormat="1"/>
    <row r="38033" s="11" customFormat="1"/>
    <row r="38034" s="11" customFormat="1"/>
    <row r="38035" s="11" customFormat="1"/>
    <row r="38036" s="11" customFormat="1"/>
    <row r="38037" s="11" customFormat="1"/>
    <row r="38038" s="11" customFormat="1"/>
    <row r="38039" s="11" customFormat="1"/>
    <row r="38040" s="11" customFormat="1"/>
    <row r="38041" s="11" customFormat="1"/>
    <row r="38042" s="11" customFormat="1"/>
    <row r="38043" s="11" customFormat="1"/>
    <row r="38044" s="11" customFormat="1"/>
    <row r="38045" s="11" customFormat="1"/>
    <row r="38046" s="11" customFormat="1"/>
    <row r="38047" s="11" customFormat="1"/>
    <row r="38048" s="11" customFormat="1"/>
    <row r="38049" s="11" customFormat="1"/>
    <row r="38050" s="11" customFormat="1"/>
    <row r="38051" s="11" customFormat="1"/>
    <row r="38052" s="11" customFormat="1"/>
    <row r="38053" s="11" customFormat="1"/>
    <row r="38054" s="11" customFormat="1"/>
    <row r="38055" s="11" customFormat="1"/>
    <row r="38056" s="11" customFormat="1"/>
    <row r="38057" s="11" customFormat="1"/>
    <row r="38058" s="11" customFormat="1"/>
    <row r="38059" s="11" customFormat="1"/>
    <row r="38060" s="11" customFormat="1"/>
    <row r="38061" s="11" customFormat="1"/>
    <row r="38062" s="11" customFormat="1"/>
    <row r="38063" s="11" customFormat="1"/>
    <row r="38064" s="11" customFormat="1"/>
    <row r="38065" s="11" customFormat="1"/>
    <row r="38066" s="11" customFormat="1"/>
    <row r="38067" s="11" customFormat="1"/>
    <row r="38068" s="11" customFormat="1"/>
    <row r="38069" s="11" customFormat="1"/>
    <row r="38070" s="11" customFormat="1"/>
    <row r="38071" s="11" customFormat="1"/>
    <row r="38072" s="11" customFormat="1"/>
    <row r="38073" s="11" customFormat="1"/>
    <row r="38074" s="11" customFormat="1"/>
    <row r="38075" s="11" customFormat="1"/>
    <row r="38076" s="11" customFormat="1"/>
    <row r="38077" s="11" customFormat="1"/>
    <row r="38078" s="11" customFormat="1"/>
    <row r="38079" s="11" customFormat="1"/>
    <row r="38080" s="11" customFormat="1"/>
    <row r="38081" s="11" customFormat="1"/>
    <row r="38082" s="11" customFormat="1"/>
    <row r="38083" s="11" customFormat="1"/>
    <row r="38084" s="11" customFormat="1"/>
    <row r="38085" s="11" customFormat="1"/>
    <row r="38086" s="11" customFormat="1"/>
    <row r="38087" s="11" customFormat="1"/>
    <row r="38088" s="11" customFormat="1"/>
    <row r="38089" s="11" customFormat="1"/>
    <row r="38090" s="11" customFormat="1"/>
    <row r="38091" s="11" customFormat="1"/>
    <row r="38092" s="11" customFormat="1"/>
    <row r="38093" s="11" customFormat="1"/>
    <row r="38094" s="11" customFormat="1"/>
    <row r="38095" s="11" customFormat="1"/>
    <row r="38096" s="11" customFormat="1"/>
    <row r="38097" s="11" customFormat="1"/>
    <row r="38098" s="11" customFormat="1"/>
    <row r="38099" s="11" customFormat="1"/>
    <row r="38100" s="11" customFormat="1"/>
    <row r="38101" s="11" customFormat="1"/>
    <row r="38102" s="11" customFormat="1"/>
    <row r="38103" s="11" customFormat="1"/>
    <row r="38104" s="11" customFormat="1"/>
    <row r="38105" s="11" customFormat="1"/>
    <row r="38106" s="11" customFormat="1"/>
    <row r="38107" s="11" customFormat="1"/>
    <row r="38108" s="11" customFormat="1"/>
    <row r="38109" s="11" customFormat="1"/>
    <row r="38110" s="11" customFormat="1"/>
    <row r="38111" s="11" customFormat="1"/>
    <row r="38112" s="11" customFormat="1"/>
    <row r="38113" s="11" customFormat="1"/>
    <row r="38114" s="11" customFormat="1"/>
    <row r="38115" s="11" customFormat="1"/>
    <row r="38116" s="11" customFormat="1"/>
    <row r="38117" s="11" customFormat="1"/>
    <row r="38118" s="11" customFormat="1"/>
    <row r="38119" s="11" customFormat="1"/>
    <row r="38120" s="11" customFormat="1"/>
    <row r="38121" s="11" customFormat="1"/>
    <row r="38122" s="11" customFormat="1"/>
    <row r="38123" s="11" customFormat="1"/>
    <row r="38124" s="11" customFormat="1"/>
    <row r="38125" s="11" customFormat="1"/>
    <row r="38126" s="11" customFormat="1"/>
    <row r="38127" s="11" customFormat="1"/>
    <row r="38128" s="11" customFormat="1"/>
    <row r="38129" s="11" customFormat="1"/>
    <row r="38130" s="11" customFormat="1"/>
    <row r="38131" s="11" customFormat="1"/>
    <row r="38132" s="11" customFormat="1"/>
    <row r="38133" s="11" customFormat="1"/>
    <row r="38134" s="11" customFormat="1"/>
    <row r="38135" s="11" customFormat="1"/>
    <row r="38136" s="11" customFormat="1"/>
    <row r="38137" s="11" customFormat="1"/>
    <row r="38138" s="11" customFormat="1"/>
    <row r="38139" s="11" customFormat="1"/>
    <row r="38140" s="11" customFormat="1"/>
    <row r="38141" s="11" customFormat="1"/>
    <row r="38142" s="11" customFormat="1"/>
    <row r="38143" s="11" customFormat="1"/>
    <row r="38144" s="11" customFormat="1"/>
    <row r="38145" s="11" customFormat="1"/>
    <row r="38146" s="11" customFormat="1"/>
    <row r="38147" s="11" customFormat="1"/>
    <row r="38148" s="11" customFormat="1"/>
    <row r="38149" s="11" customFormat="1"/>
    <row r="38150" s="11" customFormat="1"/>
    <row r="38151" s="11" customFormat="1"/>
    <row r="38152" s="11" customFormat="1"/>
    <row r="38153" s="11" customFormat="1"/>
    <row r="38154" s="11" customFormat="1"/>
    <row r="38155" s="11" customFormat="1"/>
    <row r="38156" s="11" customFormat="1"/>
    <row r="38157" s="11" customFormat="1"/>
    <row r="38158" s="11" customFormat="1"/>
    <row r="38159" s="11" customFormat="1"/>
    <row r="38160" s="11" customFormat="1"/>
    <row r="38161" s="11" customFormat="1"/>
    <row r="38162" s="11" customFormat="1"/>
    <row r="38163" s="11" customFormat="1"/>
    <row r="38164" s="11" customFormat="1"/>
    <row r="38165" s="11" customFormat="1"/>
    <row r="38166" s="11" customFormat="1"/>
    <row r="38167" s="11" customFormat="1"/>
    <row r="38168" s="11" customFormat="1"/>
    <row r="38169" s="11" customFormat="1"/>
    <row r="38170" s="11" customFormat="1"/>
    <row r="38171" s="11" customFormat="1"/>
    <row r="38172" s="11" customFormat="1"/>
    <row r="38173" s="11" customFormat="1"/>
    <row r="38174" s="11" customFormat="1"/>
    <row r="38175" s="11" customFormat="1"/>
    <row r="38176" s="11" customFormat="1"/>
    <row r="38177" s="11" customFormat="1"/>
    <row r="38178" s="11" customFormat="1"/>
    <row r="38179" s="11" customFormat="1"/>
    <row r="38180" s="11" customFormat="1"/>
    <row r="38181" s="11" customFormat="1"/>
    <row r="38182" s="11" customFormat="1"/>
    <row r="38183" s="11" customFormat="1"/>
    <row r="38184" s="11" customFormat="1"/>
    <row r="38185" s="11" customFormat="1"/>
    <row r="38186" s="11" customFormat="1"/>
    <row r="38187" s="11" customFormat="1"/>
    <row r="38188" s="11" customFormat="1"/>
    <row r="38189" s="11" customFormat="1"/>
    <row r="38190" s="11" customFormat="1"/>
    <row r="38191" s="11" customFormat="1"/>
    <row r="38192" s="11" customFormat="1"/>
    <row r="38193" s="11" customFormat="1"/>
    <row r="38194" s="11" customFormat="1"/>
    <row r="38195" s="11" customFormat="1"/>
    <row r="38196" s="11" customFormat="1"/>
    <row r="38197" s="11" customFormat="1"/>
    <row r="38198" s="11" customFormat="1"/>
    <row r="38199" s="11" customFormat="1"/>
    <row r="38200" s="11" customFormat="1"/>
    <row r="38201" s="11" customFormat="1"/>
    <row r="38202" s="11" customFormat="1"/>
    <row r="38203" s="11" customFormat="1"/>
    <row r="38204" s="11" customFormat="1"/>
    <row r="38205" s="11" customFormat="1"/>
    <row r="38206" s="11" customFormat="1"/>
    <row r="38207" s="11" customFormat="1"/>
    <row r="38208" s="11" customFormat="1"/>
    <row r="38209" s="11" customFormat="1"/>
    <row r="38210" s="11" customFormat="1"/>
    <row r="38211" s="11" customFormat="1"/>
    <row r="38212" s="11" customFormat="1"/>
    <row r="38213" s="11" customFormat="1"/>
    <row r="38214" s="11" customFormat="1"/>
    <row r="38215" s="11" customFormat="1"/>
    <row r="38216" s="11" customFormat="1"/>
    <row r="38217" s="11" customFormat="1"/>
    <row r="38218" s="11" customFormat="1"/>
    <row r="38219" s="11" customFormat="1"/>
    <row r="38220" s="11" customFormat="1"/>
    <row r="38221" s="11" customFormat="1"/>
    <row r="38222" s="11" customFormat="1"/>
    <row r="38223" s="11" customFormat="1"/>
    <row r="38224" s="11" customFormat="1"/>
    <row r="38225" s="11" customFormat="1"/>
    <row r="38226" s="11" customFormat="1"/>
    <row r="38227" s="11" customFormat="1"/>
    <row r="38228" s="11" customFormat="1"/>
    <row r="38229" s="11" customFormat="1"/>
    <row r="38230" s="11" customFormat="1"/>
    <row r="38231" s="11" customFormat="1"/>
    <row r="38232" s="11" customFormat="1"/>
    <row r="38233" s="11" customFormat="1"/>
    <row r="38234" s="11" customFormat="1"/>
    <row r="38235" s="11" customFormat="1"/>
    <row r="38236" s="11" customFormat="1"/>
    <row r="38237" s="11" customFormat="1"/>
    <row r="38238" s="11" customFormat="1"/>
    <row r="38239" s="11" customFormat="1"/>
    <row r="38240" s="11" customFormat="1"/>
    <row r="38241" s="11" customFormat="1"/>
    <row r="38242" s="11" customFormat="1"/>
    <row r="38243" s="11" customFormat="1"/>
    <row r="38244" s="11" customFormat="1"/>
    <row r="38245" s="11" customFormat="1"/>
    <row r="38246" s="11" customFormat="1"/>
    <row r="38247" s="11" customFormat="1"/>
    <row r="38248" s="11" customFormat="1"/>
    <row r="38249" s="11" customFormat="1"/>
    <row r="38250" s="11" customFormat="1"/>
    <row r="38251" s="11" customFormat="1"/>
    <row r="38252" s="11" customFormat="1"/>
    <row r="38253" s="11" customFormat="1"/>
    <row r="38254" s="11" customFormat="1"/>
    <row r="38255" s="11" customFormat="1"/>
    <row r="38256" s="11" customFormat="1"/>
    <row r="38257" s="11" customFormat="1"/>
    <row r="38258" s="11" customFormat="1"/>
    <row r="38259" s="11" customFormat="1"/>
    <row r="38260" s="11" customFormat="1"/>
    <row r="38261" s="11" customFormat="1"/>
    <row r="38262" s="11" customFormat="1"/>
    <row r="38263" s="11" customFormat="1"/>
    <row r="38264" s="11" customFormat="1"/>
    <row r="38265" s="11" customFormat="1"/>
    <row r="38266" s="11" customFormat="1"/>
    <row r="38267" s="11" customFormat="1"/>
    <row r="38268" s="11" customFormat="1"/>
    <row r="38269" s="11" customFormat="1"/>
    <row r="38270" s="11" customFormat="1"/>
    <row r="38271" s="11" customFormat="1"/>
    <row r="38272" s="11" customFormat="1"/>
    <row r="38273" s="11" customFormat="1"/>
    <row r="38274" s="11" customFormat="1"/>
    <row r="38275" s="11" customFormat="1"/>
    <row r="38276" s="11" customFormat="1"/>
    <row r="38277" s="11" customFormat="1"/>
    <row r="38278" s="11" customFormat="1"/>
    <row r="38279" s="11" customFormat="1"/>
    <row r="38280" s="11" customFormat="1"/>
    <row r="38281" s="11" customFormat="1"/>
    <row r="38282" s="11" customFormat="1"/>
    <row r="38283" s="11" customFormat="1"/>
    <row r="38284" s="11" customFormat="1"/>
    <row r="38285" s="11" customFormat="1"/>
    <row r="38286" s="11" customFormat="1"/>
    <row r="38287" s="11" customFormat="1"/>
    <row r="38288" s="11" customFormat="1"/>
    <row r="38289" s="11" customFormat="1"/>
    <row r="38290" s="11" customFormat="1"/>
    <row r="38291" s="11" customFormat="1"/>
    <row r="38292" s="11" customFormat="1"/>
    <row r="38293" s="11" customFormat="1"/>
    <row r="38294" s="11" customFormat="1"/>
    <row r="38295" s="11" customFormat="1"/>
    <row r="38296" s="11" customFormat="1"/>
    <row r="38297" s="11" customFormat="1"/>
    <row r="38298" s="11" customFormat="1"/>
    <row r="38299" s="11" customFormat="1"/>
    <row r="38300" s="11" customFormat="1"/>
    <row r="38301" s="11" customFormat="1"/>
    <row r="38302" s="11" customFormat="1"/>
    <row r="38303" s="11" customFormat="1"/>
    <row r="38304" s="11" customFormat="1"/>
    <row r="38305" s="11" customFormat="1"/>
    <row r="38306" s="11" customFormat="1"/>
    <row r="38307" s="11" customFormat="1"/>
    <row r="38308" s="11" customFormat="1"/>
    <row r="38309" s="11" customFormat="1"/>
    <row r="38310" s="11" customFormat="1"/>
    <row r="38311" s="11" customFormat="1"/>
    <row r="38312" s="11" customFormat="1"/>
    <row r="38313" s="11" customFormat="1"/>
    <row r="38314" s="11" customFormat="1"/>
    <row r="38315" s="11" customFormat="1"/>
    <row r="38316" s="11" customFormat="1"/>
    <row r="38317" s="11" customFormat="1"/>
    <row r="38318" s="11" customFormat="1"/>
    <row r="38319" s="11" customFormat="1"/>
    <row r="38320" s="11" customFormat="1"/>
    <row r="38321" s="11" customFormat="1"/>
    <row r="38322" s="11" customFormat="1"/>
    <row r="38323" s="11" customFormat="1"/>
    <row r="38324" s="11" customFormat="1"/>
    <row r="38325" s="11" customFormat="1"/>
    <row r="38326" s="11" customFormat="1"/>
    <row r="38327" s="11" customFormat="1"/>
    <row r="38328" s="11" customFormat="1"/>
    <row r="38329" s="11" customFormat="1"/>
    <row r="38330" s="11" customFormat="1"/>
    <row r="38331" s="11" customFormat="1"/>
    <row r="38332" s="11" customFormat="1"/>
    <row r="38333" s="11" customFormat="1"/>
    <row r="38334" s="11" customFormat="1"/>
    <row r="38335" s="11" customFormat="1"/>
    <row r="38336" s="11" customFormat="1"/>
    <row r="38337" s="11" customFormat="1"/>
    <row r="38338" s="11" customFormat="1"/>
    <row r="38339" s="11" customFormat="1"/>
    <row r="38340" s="11" customFormat="1"/>
    <row r="38341" s="11" customFormat="1"/>
    <row r="38342" s="11" customFormat="1"/>
    <row r="38343" s="11" customFormat="1"/>
    <row r="38344" s="11" customFormat="1"/>
    <row r="38345" s="11" customFormat="1"/>
    <row r="38346" s="11" customFormat="1"/>
    <row r="38347" s="11" customFormat="1"/>
    <row r="38348" s="11" customFormat="1"/>
    <row r="38349" s="11" customFormat="1"/>
    <row r="38350" s="11" customFormat="1"/>
    <row r="38351" s="11" customFormat="1"/>
    <row r="38352" s="11" customFormat="1"/>
    <row r="38353" s="11" customFormat="1"/>
    <row r="38354" s="11" customFormat="1"/>
    <row r="38355" s="11" customFormat="1"/>
    <row r="38356" s="11" customFormat="1"/>
    <row r="38357" s="11" customFormat="1"/>
    <row r="38358" s="11" customFormat="1"/>
    <row r="38359" s="11" customFormat="1"/>
    <row r="38360" s="11" customFormat="1"/>
    <row r="38361" s="11" customFormat="1"/>
    <row r="38362" s="11" customFormat="1"/>
    <row r="38363" s="11" customFormat="1"/>
    <row r="38364" s="11" customFormat="1"/>
    <row r="38365" s="11" customFormat="1"/>
    <row r="38366" s="11" customFormat="1"/>
    <row r="38367" s="11" customFormat="1"/>
    <row r="38368" s="11" customFormat="1"/>
    <row r="38369" s="11" customFormat="1"/>
    <row r="38370" s="11" customFormat="1"/>
    <row r="38371" s="11" customFormat="1"/>
    <row r="38372" s="11" customFormat="1"/>
    <row r="38373" s="11" customFormat="1"/>
    <row r="38374" s="11" customFormat="1"/>
    <row r="38375" s="11" customFormat="1"/>
    <row r="38376" s="11" customFormat="1"/>
    <row r="38377" s="11" customFormat="1"/>
    <row r="38378" s="11" customFormat="1"/>
    <row r="38379" s="11" customFormat="1"/>
    <row r="38380" s="11" customFormat="1"/>
    <row r="38381" s="11" customFormat="1"/>
    <row r="38382" s="11" customFormat="1"/>
    <row r="38383" s="11" customFormat="1"/>
    <row r="38384" s="11" customFormat="1"/>
    <row r="38385" s="11" customFormat="1"/>
    <row r="38386" s="11" customFormat="1"/>
    <row r="38387" s="11" customFormat="1"/>
    <row r="38388" s="11" customFormat="1"/>
    <row r="38389" s="11" customFormat="1"/>
    <row r="38390" s="11" customFormat="1"/>
    <row r="38391" s="11" customFormat="1"/>
    <row r="38392" s="11" customFormat="1"/>
    <row r="38393" s="11" customFormat="1"/>
    <row r="38394" s="11" customFormat="1"/>
    <row r="38395" s="11" customFormat="1"/>
    <row r="38396" s="11" customFormat="1"/>
    <row r="38397" s="11" customFormat="1"/>
    <row r="38398" s="11" customFormat="1"/>
    <row r="38399" s="11" customFormat="1"/>
    <row r="38400" s="11" customFormat="1"/>
    <row r="38401" s="11" customFormat="1"/>
    <row r="38402" s="11" customFormat="1"/>
    <row r="38403" s="11" customFormat="1"/>
    <row r="38404" s="11" customFormat="1"/>
    <row r="38405" s="11" customFormat="1"/>
    <row r="38406" s="11" customFormat="1"/>
    <row r="38407" s="11" customFormat="1"/>
    <row r="38408" s="11" customFormat="1"/>
    <row r="38409" s="11" customFormat="1"/>
    <row r="38410" s="11" customFormat="1"/>
    <row r="38411" s="11" customFormat="1"/>
    <row r="38412" s="11" customFormat="1"/>
    <row r="38413" s="11" customFormat="1"/>
    <row r="38414" s="11" customFormat="1"/>
    <row r="38415" s="11" customFormat="1"/>
    <row r="38416" s="11" customFormat="1"/>
    <row r="38417" s="11" customFormat="1"/>
    <row r="38418" s="11" customFormat="1"/>
    <row r="38419" s="11" customFormat="1"/>
    <row r="38420" s="11" customFormat="1"/>
    <row r="38421" s="11" customFormat="1"/>
    <row r="38422" s="11" customFormat="1"/>
    <row r="38423" s="11" customFormat="1"/>
    <row r="38424" s="11" customFormat="1"/>
    <row r="38425" s="11" customFormat="1"/>
    <row r="38426" s="11" customFormat="1"/>
    <row r="38427" s="11" customFormat="1"/>
    <row r="38428" s="11" customFormat="1"/>
    <row r="38429" s="11" customFormat="1"/>
    <row r="38430" s="11" customFormat="1"/>
    <row r="38431" s="11" customFormat="1"/>
    <row r="38432" s="11" customFormat="1"/>
    <row r="38433" s="11" customFormat="1"/>
    <row r="38434" s="11" customFormat="1"/>
    <row r="38435" s="11" customFormat="1"/>
    <row r="38436" s="11" customFormat="1"/>
    <row r="38437" s="11" customFormat="1"/>
    <row r="38438" s="11" customFormat="1"/>
    <row r="38439" s="11" customFormat="1"/>
    <row r="38440" s="11" customFormat="1"/>
    <row r="38441" s="11" customFormat="1"/>
    <row r="38442" s="11" customFormat="1"/>
    <row r="38443" s="11" customFormat="1"/>
    <row r="38444" s="11" customFormat="1"/>
    <row r="38445" s="11" customFormat="1"/>
    <row r="38446" s="11" customFormat="1"/>
    <row r="38447" s="11" customFormat="1"/>
    <row r="38448" s="11" customFormat="1"/>
    <row r="38449" s="11" customFormat="1"/>
    <row r="38450" s="11" customFormat="1"/>
    <row r="38451" s="11" customFormat="1"/>
    <row r="38452" s="11" customFormat="1"/>
    <row r="38453" s="11" customFormat="1"/>
    <row r="38454" s="11" customFormat="1"/>
    <row r="38455" s="11" customFormat="1"/>
    <row r="38456" s="11" customFormat="1"/>
    <row r="38457" s="11" customFormat="1"/>
    <row r="38458" s="11" customFormat="1"/>
    <row r="38459" s="11" customFormat="1"/>
    <row r="38460" s="11" customFormat="1"/>
    <row r="38461" s="11" customFormat="1"/>
    <row r="38462" s="11" customFormat="1"/>
    <row r="38463" s="11" customFormat="1"/>
    <row r="38464" s="11" customFormat="1"/>
    <row r="38465" s="11" customFormat="1"/>
    <row r="38466" s="11" customFormat="1"/>
    <row r="38467" s="11" customFormat="1"/>
    <row r="38468" s="11" customFormat="1"/>
    <row r="38469" s="11" customFormat="1"/>
    <row r="38470" s="11" customFormat="1"/>
    <row r="38471" s="11" customFormat="1"/>
    <row r="38472" s="11" customFormat="1"/>
    <row r="38473" s="11" customFormat="1"/>
    <row r="38474" s="11" customFormat="1"/>
    <row r="38475" s="11" customFormat="1"/>
    <row r="38476" s="11" customFormat="1"/>
    <row r="38477" s="11" customFormat="1"/>
    <row r="38478" s="11" customFormat="1"/>
    <row r="38479" s="11" customFormat="1"/>
    <row r="38480" s="11" customFormat="1"/>
    <row r="38481" s="11" customFormat="1"/>
    <row r="38482" s="11" customFormat="1"/>
    <row r="38483" s="11" customFormat="1"/>
    <row r="38484" s="11" customFormat="1"/>
    <row r="38485" s="11" customFormat="1"/>
    <row r="38486" s="11" customFormat="1"/>
    <row r="38487" s="11" customFormat="1"/>
    <row r="38488" s="11" customFormat="1"/>
    <row r="38489" s="11" customFormat="1"/>
    <row r="38490" s="11" customFormat="1"/>
    <row r="38491" s="11" customFormat="1"/>
    <row r="38492" s="11" customFormat="1"/>
    <row r="38493" s="11" customFormat="1"/>
    <row r="38494" s="11" customFormat="1"/>
    <row r="38495" s="11" customFormat="1"/>
    <row r="38496" s="11" customFormat="1"/>
    <row r="38497" s="11" customFormat="1"/>
    <row r="38498" s="11" customFormat="1"/>
    <row r="38499" s="11" customFormat="1"/>
    <row r="38500" s="11" customFormat="1"/>
    <row r="38501" s="11" customFormat="1"/>
    <row r="38502" s="11" customFormat="1"/>
    <row r="38503" s="11" customFormat="1"/>
    <row r="38504" s="11" customFormat="1"/>
    <row r="38505" s="11" customFormat="1"/>
    <row r="38506" s="11" customFormat="1"/>
    <row r="38507" s="11" customFormat="1"/>
    <row r="38508" s="11" customFormat="1"/>
    <row r="38509" s="11" customFormat="1"/>
    <row r="38510" s="11" customFormat="1"/>
    <row r="38511" s="11" customFormat="1"/>
    <row r="38512" s="11" customFormat="1"/>
    <row r="38513" s="11" customFormat="1"/>
    <row r="38514" s="11" customFormat="1"/>
    <row r="38515" s="11" customFormat="1"/>
    <row r="38516" s="11" customFormat="1"/>
    <row r="38517" s="11" customFormat="1"/>
    <row r="38518" s="11" customFormat="1"/>
    <row r="38519" s="11" customFormat="1"/>
    <row r="38520" s="11" customFormat="1"/>
    <row r="38521" s="11" customFormat="1"/>
    <row r="38522" s="11" customFormat="1"/>
    <row r="38523" s="11" customFormat="1"/>
    <row r="38524" s="11" customFormat="1"/>
    <row r="38525" s="11" customFormat="1"/>
    <row r="38526" s="11" customFormat="1"/>
    <row r="38527" s="11" customFormat="1"/>
    <row r="38528" s="11" customFormat="1"/>
    <row r="38529" s="11" customFormat="1"/>
    <row r="38530" s="11" customFormat="1"/>
    <row r="38531" s="11" customFormat="1"/>
    <row r="38532" s="11" customFormat="1"/>
    <row r="38533" s="11" customFormat="1"/>
    <row r="38534" s="11" customFormat="1"/>
    <row r="38535" s="11" customFormat="1"/>
    <row r="38536" s="11" customFormat="1"/>
    <row r="38537" s="11" customFormat="1"/>
    <row r="38538" s="11" customFormat="1"/>
    <row r="38539" s="11" customFormat="1"/>
    <row r="38540" s="11" customFormat="1"/>
    <row r="38541" s="11" customFormat="1"/>
    <row r="38542" s="11" customFormat="1"/>
    <row r="38543" s="11" customFormat="1"/>
    <row r="38544" s="11" customFormat="1"/>
    <row r="38545" s="11" customFormat="1"/>
    <row r="38546" s="11" customFormat="1"/>
    <row r="38547" s="11" customFormat="1"/>
    <row r="38548" s="11" customFormat="1"/>
    <row r="38549" s="11" customFormat="1"/>
    <row r="38550" s="11" customFormat="1"/>
    <row r="38551" s="11" customFormat="1"/>
    <row r="38552" s="11" customFormat="1"/>
    <row r="38553" s="11" customFormat="1"/>
    <row r="38554" s="11" customFormat="1"/>
    <row r="38555" s="11" customFormat="1"/>
    <row r="38556" s="11" customFormat="1"/>
    <row r="38557" s="11" customFormat="1"/>
    <row r="38558" s="11" customFormat="1"/>
    <row r="38559" s="11" customFormat="1"/>
    <row r="38560" s="11" customFormat="1"/>
    <row r="38561" s="11" customFormat="1"/>
    <row r="38562" s="11" customFormat="1"/>
    <row r="38563" s="11" customFormat="1"/>
    <row r="38564" s="11" customFormat="1"/>
    <row r="38565" s="11" customFormat="1"/>
    <row r="38566" s="11" customFormat="1"/>
    <row r="38567" s="11" customFormat="1"/>
    <row r="38568" s="11" customFormat="1"/>
    <row r="38569" s="11" customFormat="1"/>
    <row r="38570" s="11" customFormat="1"/>
    <row r="38571" s="11" customFormat="1"/>
    <row r="38572" s="11" customFormat="1"/>
    <row r="38573" s="11" customFormat="1"/>
    <row r="38574" s="11" customFormat="1"/>
    <row r="38575" s="11" customFormat="1"/>
    <row r="38576" s="11" customFormat="1"/>
    <row r="38577" s="11" customFormat="1"/>
    <row r="38578" s="11" customFormat="1"/>
    <row r="38579" s="11" customFormat="1"/>
    <row r="38580" s="11" customFormat="1"/>
    <row r="38581" s="11" customFormat="1"/>
    <row r="38582" s="11" customFormat="1"/>
    <row r="38583" s="11" customFormat="1"/>
    <row r="38584" s="11" customFormat="1"/>
    <row r="38585" s="11" customFormat="1"/>
    <row r="38586" s="11" customFormat="1"/>
    <row r="38587" s="11" customFormat="1"/>
    <row r="38588" s="11" customFormat="1"/>
    <row r="38589" s="11" customFormat="1"/>
    <row r="38590" s="11" customFormat="1"/>
    <row r="38591" s="11" customFormat="1"/>
    <row r="38592" s="11" customFormat="1"/>
    <row r="38593" s="11" customFormat="1"/>
    <row r="38594" s="11" customFormat="1"/>
    <row r="38595" s="11" customFormat="1"/>
    <row r="38596" s="11" customFormat="1"/>
    <row r="38597" s="11" customFormat="1"/>
    <row r="38598" s="11" customFormat="1"/>
    <row r="38599" s="11" customFormat="1"/>
    <row r="38600" s="11" customFormat="1"/>
    <row r="38601" s="11" customFormat="1"/>
    <row r="38602" s="11" customFormat="1"/>
    <row r="38603" s="11" customFormat="1"/>
    <row r="38604" s="11" customFormat="1"/>
    <row r="38605" s="11" customFormat="1"/>
    <row r="38606" s="11" customFormat="1"/>
    <row r="38607" s="11" customFormat="1"/>
    <row r="38608" s="11" customFormat="1"/>
    <row r="38609" s="11" customFormat="1"/>
    <row r="38610" s="11" customFormat="1"/>
    <row r="38611" s="11" customFormat="1"/>
    <row r="38612" s="11" customFormat="1"/>
    <row r="38613" s="11" customFormat="1"/>
    <row r="38614" s="11" customFormat="1"/>
    <row r="38615" s="11" customFormat="1"/>
    <row r="38616" s="11" customFormat="1"/>
    <row r="38617" s="11" customFormat="1"/>
    <row r="38618" s="11" customFormat="1"/>
    <row r="38619" s="11" customFormat="1"/>
    <row r="38620" s="11" customFormat="1"/>
    <row r="38621" s="11" customFormat="1"/>
    <row r="38622" s="11" customFormat="1"/>
    <row r="38623" s="11" customFormat="1"/>
    <row r="38624" s="11" customFormat="1"/>
    <row r="38625" s="11" customFormat="1"/>
    <row r="38626" s="11" customFormat="1"/>
    <row r="38627" s="11" customFormat="1"/>
    <row r="38628" s="11" customFormat="1"/>
    <row r="38629" s="11" customFormat="1"/>
    <row r="38630" s="11" customFormat="1"/>
    <row r="38631" s="11" customFormat="1"/>
    <row r="38632" s="11" customFormat="1"/>
    <row r="38633" s="11" customFormat="1"/>
    <row r="38634" s="11" customFormat="1"/>
    <row r="38635" s="11" customFormat="1"/>
    <row r="38636" s="11" customFormat="1"/>
    <row r="38637" s="11" customFormat="1"/>
    <row r="38638" s="11" customFormat="1"/>
    <row r="38639" s="11" customFormat="1"/>
    <row r="38640" s="11" customFormat="1"/>
    <row r="38641" s="11" customFormat="1"/>
    <row r="38642" s="11" customFormat="1"/>
    <row r="38643" s="11" customFormat="1"/>
    <row r="38644" s="11" customFormat="1"/>
    <row r="38645" s="11" customFormat="1"/>
    <row r="38646" s="11" customFormat="1"/>
    <row r="38647" s="11" customFormat="1"/>
    <row r="38648" s="11" customFormat="1"/>
    <row r="38649" s="11" customFormat="1"/>
    <row r="38650" s="11" customFormat="1"/>
    <row r="38651" s="11" customFormat="1"/>
    <row r="38652" s="11" customFormat="1"/>
    <row r="38653" s="11" customFormat="1"/>
    <row r="38654" s="11" customFormat="1"/>
    <row r="38655" s="11" customFormat="1"/>
    <row r="38656" s="11" customFormat="1"/>
    <row r="38657" s="11" customFormat="1"/>
    <row r="38658" s="11" customFormat="1"/>
    <row r="38659" s="11" customFormat="1"/>
    <row r="38660" s="11" customFormat="1"/>
    <row r="38661" s="11" customFormat="1"/>
    <row r="38662" s="11" customFormat="1"/>
    <row r="38663" s="11" customFormat="1"/>
    <row r="38664" s="11" customFormat="1"/>
    <row r="38665" s="11" customFormat="1"/>
    <row r="38666" s="11" customFormat="1"/>
    <row r="38667" s="11" customFormat="1"/>
    <row r="38668" s="11" customFormat="1"/>
    <row r="38669" s="11" customFormat="1"/>
    <row r="38670" s="11" customFormat="1"/>
    <row r="38671" s="11" customFormat="1"/>
    <row r="38672" s="11" customFormat="1"/>
    <row r="38673" s="11" customFormat="1"/>
    <row r="38674" s="11" customFormat="1"/>
    <row r="38675" s="11" customFormat="1"/>
    <row r="38676" s="11" customFormat="1"/>
    <row r="38677" s="11" customFormat="1"/>
    <row r="38678" s="11" customFormat="1"/>
    <row r="38679" s="11" customFormat="1"/>
    <row r="38680" s="11" customFormat="1"/>
    <row r="38681" s="11" customFormat="1"/>
    <row r="38682" s="11" customFormat="1"/>
    <row r="38683" s="11" customFormat="1"/>
    <row r="38684" s="11" customFormat="1"/>
    <row r="38685" s="11" customFormat="1"/>
    <row r="38686" s="11" customFormat="1"/>
    <row r="38687" s="11" customFormat="1"/>
    <row r="38688" s="11" customFormat="1"/>
    <row r="38689" s="11" customFormat="1"/>
    <row r="38690" s="11" customFormat="1"/>
    <row r="38691" s="11" customFormat="1"/>
    <row r="38692" s="11" customFormat="1"/>
    <row r="38693" s="11" customFormat="1"/>
    <row r="38694" s="11" customFormat="1"/>
    <row r="38695" s="11" customFormat="1"/>
    <row r="38696" s="11" customFormat="1"/>
    <row r="38697" s="11" customFormat="1"/>
    <row r="38698" s="11" customFormat="1"/>
    <row r="38699" s="11" customFormat="1"/>
    <row r="38700" s="11" customFormat="1"/>
    <row r="38701" s="11" customFormat="1"/>
    <row r="38702" s="11" customFormat="1"/>
    <row r="38703" s="11" customFormat="1"/>
    <row r="38704" s="11" customFormat="1"/>
    <row r="38705" s="11" customFormat="1"/>
    <row r="38706" s="11" customFormat="1"/>
    <row r="38707" s="11" customFormat="1"/>
    <row r="38708" s="11" customFormat="1"/>
    <row r="38709" s="11" customFormat="1"/>
    <row r="38710" s="11" customFormat="1"/>
    <row r="38711" s="11" customFormat="1"/>
    <row r="38712" s="11" customFormat="1"/>
    <row r="38713" s="11" customFormat="1"/>
    <row r="38714" s="11" customFormat="1"/>
    <row r="38715" s="11" customFormat="1"/>
    <row r="38716" s="11" customFormat="1"/>
    <row r="38717" s="11" customFormat="1"/>
    <row r="38718" s="11" customFormat="1"/>
    <row r="38719" s="11" customFormat="1"/>
    <row r="38720" s="11" customFormat="1"/>
    <row r="38721" s="11" customFormat="1"/>
    <row r="38722" s="11" customFormat="1"/>
    <row r="38723" s="11" customFormat="1"/>
    <row r="38724" s="11" customFormat="1"/>
    <row r="38725" s="11" customFormat="1"/>
    <row r="38726" s="11" customFormat="1"/>
    <row r="38727" s="11" customFormat="1"/>
    <row r="38728" s="11" customFormat="1"/>
    <row r="38729" s="11" customFormat="1"/>
    <row r="38730" s="11" customFormat="1"/>
    <row r="38731" s="11" customFormat="1"/>
    <row r="38732" s="11" customFormat="1"/>
    <row r="38733" s="11" customFormat="1"/>
    <row r="38734" s="11" customFormat="1"/>
    <row r="38735" s="11" customFormat="1"/>
    <row r="38736" s="11" customFormat="1"/>
    <row r="38737" s="11" customFormat="1"/>
    <row r="38738" s="11" customFormat="1"/>
    <row r="38739" s="11" customFormat="1"/>
    <row r="38740" s="11" customFormat="1"/>
    <row r="38741" s="11" customFormat="1"/>
    <row r="38742" s="11" customFormat="1"/>
    <row r="38743" s="11" customFormat="1"/>
    <row r="38744" s="11" customFormat="1"/>
    <row r="38745" s="11" customFormat="1"/>
    <row r="38746" s="11" customFormat="1"/>
    <row r="38747" s="11" customFormat="1"/>
    <row r="38748" s="11" customFormat="1"/>
    <row r="38749" s="11" customFormat="1"/>
    <row r="38750" s="11" customFormat="1"/>
    <row r="38751" s="11" customFormat="1"/>
    <row r="38752" s="11" customFormat="1"/>
    <row r="38753" s="11" customFormat="1"/>
    <row r="38754" s="11" customFormat="1"/>
    <row r="38755" s="11" customFormat="1"/>
    <row r="38756" s="11" customFormat="1"/>
    <row r="38757" s="11" customFormat="1"/>
    <row r="38758" s="11" customFormat="1"/>
    <row r="38759" s="11" customFormat="1"/>
    <row r="38760" s="11" customFormat="1"/>
    <row r="38761" s="11" customFormat="1"/>
    <row r="38762" s="11" customFormat="1"/>
    <row r="38763" s="11" customFormat="1"/>
    <row r="38764" s="11" customFormat="1"/>
    <row r="38765" s="11" customFormat="1"/>
    <row r="38766" s="11" customFormat="1"/>
    <row r="38767" s="11" customFormat="1"/>
    <row r="38768" s="11" customFormat="1"/>
    <row r="38769" s="11" customFormat="1"/>
    <row r="38770" s="11" customFormat="1"/>
    <row r="38771" s="11" customFormat="1"/>
    <row r="38772" s="11" customFormat="1"/>
    <row r="38773" s="11" customFormat="1"/>
    <row r="38774" s="11" customFormat="1"/>
    <row r="38775" s="11" customFormat="1"/>
    <row r="38776" s="11" customFormat="1"/>
    <row r="38777" s="11" customFormat="1"/>
    <row r="38778" s="11" customFormat="1"/>
    <row r="38779" s="11" customFormat="1"/>
    <row r="38780" s="11" customFormat="1"/>
    <row r="38781" s="11" customFormat="1"/>
    <row r="38782" s="11" customFormat="1"/>
    <row r="38783" s="11" customFormat="1"/>
    <row r="38784" s="11" customFormat="1"/>
    <row r="38785" s="11" customFormat="1"/>
    <row r="38786" s="11" customFormat="1"/>
    <row r="38787" s="11" customFormat="1"/>
    <row r="38788" s="11" customFormat="1"/>
    <row r="38789" s="11" customFormat="1"/>
    <row r="38790" s="11" customFormat="1"/>
    <row r="38791" s="11" customFormat="1"/>
    <row r="38792" s="11" customFormat="1"/>
    <row r="38793" s="11" customFormat="1"/>
    <row r="38794" s="11" customFormat="1"/>
    <row r="38795" s="11" customFormat="1"/>
    <row r="38796" s="11" customFormat="1"/>
    <row r="38797" s="11" customFormat="1"/>
    <row r="38798" s="11" customFormat="1"/>
    <row r="38799" s="11" customFormat="1"/>
    <row r="38800" s="11" customFormat="1"/>
    <row r="38801" s="11" customFormat="1"/>
    <row r="38802" s="11" customFormat="1"/>
    <row r="38803" s="11" customFormat="1"/>
    <row r="38804" s="11" customFormat="1"/>
    <row r="38805" s="11" customFormat="1"/>
    <row r="38806" s="11" customFormat="1"/>
    <row r="38807" s="11" customFormat="1"/>
    <row r="38808" s="11" customFormat="1"/>
    <row r="38809" s="11" customFormat="1"/>
    <row r="38810" s="11" customFormat="1"/>
    <row r="38811" s="11" customFormat="1"/>
    <row r="38812" s="11" customFormat="1"/>
    <row r="38813" s="11" customFormat="1"/>
    <row r="38814" s="11" customFormat="1"/>
    <row r="38815" s="11" customFormat="1"/>
    <row r="38816" s="11" customFormat="1"/>
    <row r="38817" s="11" customFormat="1"/>
    <row r="38818" s="11" customFormat="1"/>
    <row r="38819" s="11" customFormat="1"/>
    <row r="38820" s="11" customFormat="1"/>
    <row r="38821" s="11" customFormat="1"/>
    <row r="38822" s="11" customFormat="1"/>
    <row r="38823" s="11" customFormat="1"/>
    <row r="38824" s="11" customFormat="1"/>
    <row r="38825" s="11" customFormat="1"/>
    <row r="38826" s="11" customFormat="1"/>
    <row r="38827" s="11" customFormat="1"/>
    <row r="38828" s="11" customFormat="1"/>
    <row r="38829" s="11" customFormat="1"/>
    <row r="38830" s="11" customFormat="1"/>
    <row r="38831" s="11" customFormat="1"/>
    <row r="38832" s="11" customFormat="1"/>
    <row r="38833" s="11" customFormat="1"/>
    <row r="38834" s="11" customFormat="1"/>
    <row r="38835" s="11" customFormat="1"/>
    <row r="38836" s="11" customFormat="1"/>
    <row r="38837" s="11" customFormat="1"/>
    <row r="38838" s="11" customFormat="1"/>
    <row r="38839" s="11" customFormat="1"/>
    <row r="38840" s="11" customFormat="1"/>
    <row r="38841" s="11" customFormat="1"/>
    <row r="38842" s="11" customFormat="1"/>
    <row r="38843" s="11" customFormat="1"/>
    <row r="38844" s="11" customFormat="1"/>
    <row r="38845" s="11" customFormat="1"/>
    <row r="38846" s="11" customFormat="1"/>
    <row r="38847" s="11" customFormat="1"/>
    <row r="38848" s="11" customFormat="1"/>
    <row r="38849" s="11" customFormat="1"/>
    <row r="38850" s="11" customFormat="1"/>
    <row r="38851" s="11" customFormat="1"/>
    <row r="38852" s="11" customFormat="1"/>
    <row r="38853" s="11" customFormat="1"/>
    <row r="38854" s="11" customFormat="1"/>
    <row r="38855" s="11" customFormat="1"/>
    <row r="38856" s="11" customFormat="1"/>
    <row r="38857" s="11" customFormat="1"/>
    <row r="38858" s="11" customFormat="1"/>
    <row r="38859" s="11" customFormat="1"/>
    <row r="38860" s="11" customFormat="1"/>
    <row r="38861" s="11" customFormat="1"/>
    <row r="38862" s="11" customFormat="1"/>
    <row r="38863" s="11" customFormat="1"/>
    <row r="38864" s="11" customFormat="1"/>
    <row r="38865" s="11" customFormat="1"/>
    <row r="38866" s="11" customFormat="1"/>
    <row r="38867" s="11" customFormat="1"/>
    <row r="38868" s="11" customFormat="1"/>
    <row r="38869" s="11" customFormat="1"/>
    <row r="38870" s="11" customFormat="1"/>
    <row r="38871" s="11" customFormat="1"/>
    <row r="38872" s="11" customFormat="1"/>
    <row r="38873" s="11" customFormat="1"/>
    <row r="38874" s="11" customFormat="1"/>
    <row r="38875" s="11" customFormat="1"/>
    <row r="38876" s="11" customFormat="1"/>
    <row r="38877" s="11" customFormat="1"/>
    <row r="38878" s="11" customFormat="1"/>
    <row r="38879" s="11" customFormat="1"/>
    <row r="38880" s="11" customFormat="1"/>
    <row r="38881" s="11" customFormat="1"/>
    <row r="38882" s="11" customFormat="1"/>
    <row r="38883" s="11" customFormat="1"/>
    <row r="38884" s="11" customFormat="1"/>
    <row r="38885" s="11" customFormat="1"/>
    <row r="38886" s="11" customFormat="1"/>
    <row r="38887" s="11" customFormat="1"/>
    <row r="38888" s="11" customFormat="1"/>
    <row r="38889" s="11" customFormat="1"/>
    <row r="38890" s="11" customFormat="1"/>
    <row r="38891" s="11" customFormat="1"/>
    <row r="38892" s="11" customFormat="1"/>
    <row r="38893" s="11" customFormat="1"/>
    <row r="38894" s="11" customFormat="1"/>
    <row r="38895" s="11" customFormat="1"/>
    <row r="38896" s="11" customFormat="1"/>
    <row r="38897" s="11" customFormat="1"/>
    <row r="38898" s="11" customFormat="1"/>
    <row r="38899" s="11" customFormat="1"/>
    <row r="38900" s="11" customFormat="1"/>
    <row r="38901" s="11" customFormat="1"/>
    <row r="38902" s="11" customFormat="1"/>
    <row r="38903" s="11" customFormat="1"/>
    <row r="38904" s="11" customFormat="1"/>
    <row r="38905" s="11" customFormat="1"/>
    <row r="38906" s="11" customFormat="1"/>
    <row r="38907" s="11" customFormat="1"/>
    <row r="38908" s="11" customFormat="1"/>
    <row r="38909" s="11" customFormat="1"/>
    <row r="38910" s="11" customFormat="1"/>
    <row r="38911" s="11" customFormat="1"/>
    <row r="38912" s="11" customFormat="1"/>
    <row r="38913" s="11" customFormat="1"/>
    <row r="38914" s="11" customFormat="1"/>
    <row r="38915" s="11" customFormat="1"/>
    <row r="38916" s="11" customFormat="1"/>
    <row r="38917" s="11" customFormat="1"/>
    <row r="38918" s="11" customFormat="1"/>
    <row r="38919" s="11" customFormat="1"/>
    <row r="38920" s="11" customFormat="1"/>
    <row r="38921" s="11" customFormat="1"/>
    <row r="38922" s="11" customFormat="1"/>
    <row r="38923" s="11" customFormat="1"/>
    <row r="38924" s="11" customFormat="1"/>
    <row r="38925" s="11" customFormat="1"/>
    <row r="38926" s="11" customFormat="1"/>
    <row r="38927" s="11" customFormat="1"/>
    <row r="38928" s="11" customFormat="1"/>
    <row r="38929" s="11" customFormat="1"/>
    <row r="38930" s="11" customFormat="1"/>
    <row r="38931" s="11" customFormat="1"/>
    <row r="38932" s="11" customFormat="1"/>
    <row r="38933" s="11" customFormat="1"/>
    <row r="38934" s="11" customFormat="1"/>
    <row r="38935" s="11" customFormat="1"/>
    <row r="38936" s="11" customFormat="1"/>
    <row r="38937" s="11" customFormat="1"/>
    <row r="38938" s="11" customFormat="1"/>
    <row r="38939" s="11" customFormat="1"/>
    <row r="38940" s="11" customFormat="1"/>
    <row r="38941" s="11" customFormat="1"/>
    <row r="38942" s="11" customFormat="1"/>
    <row r="38943" s="11" customFormat="1"/>
    <row r="38944" s="11" customFormat="1"/>
    <row r="38945" s="11" customFormat="1"/>
    <row r="38946" s="11" customFormat="1"/>
    <row r="38947" s="11" customFormat="1"/>
    <row r="38948" s="11" customFormat="1"/>
    <row r="38949" s="11" customFormat="1"/>
    <row r="38950" s="11" customFormat="1"/>
    <row r="38951" s="11" customFormat="1"/>
    <row r="38952" s="11" customFormat="1"/>
    <row r="38953" s="11" customFormat="1"/>
    <row r="38954" s="11" customFormat="1"/>
    <row r="38955" s="11" customFormat="1"/>
    <row r="38956" s="11" customFormat="1"/>
    <row r="38957" s="11" customFormat="1"/>
    <row r="38958" s="11" customFormat="1"/>
    <row r="38959" s="11" customFormat="1"/>
    <row r="38960" s="11" customFormat="1"/>
    <row r="38961" s="11" customFormat="1"/>
    <row r="38962" s="11" customFormat="1"/>
    <row r="38963" s="11" customFormat="1"/>
    <row r="38964" s="11" customFormat="1"/>
    <row r="38965" s="11" customFormat="1"/>
    <row r="38966" s="11" customFormat="1"/>
    <row r="38967" s="11" customFormat="1"/>
    <row r="38968" s="11" customFormat="1"/>
    <row r="38969" s="11" customFormat="1"/>
    <row r="38970" s="11" customFormat="1"/>
    <row r="38971" s="11" customFormat="1"/>
    <row r="38972" s="11" customFormat="1"/>
    <row r="38973" s="11" customFormat="1"/>
    <row r="38974" s="11" customFormat="1"/>
    <row r="38975" s="11" customFormat="1"/>
    <row r="38976" s="11" customFormat="1"/>
    <row r="38977" s="11" customFormat="1"/>
    <row r="38978" s="11" customFormat="1"/>
    <row r="38979" s="11" customFormat="1"/>
    <row r="38980" s="11" customFormat="1"/>
    <row r="38981" s="11" customFormat="1"/>
    <row r="38982" s="11" customFormat="1"/>
    <row r="38983" s="11" customFormat="1"/>
    <row r="38984" s="11" customFormat="1"/>
    <row r="38985" s="11" customFormat="1"/>
    <row r="38986" s="11" customFormat="1"/>
    <row r="38987" s="11" customFormat="1"/>
    <row r="38988" s="11" customFormat="1"/>
    <row r="38989" s="11" customFormat="1"/>
    <row r="38990" s="11" customFormat="1"/>
    <row r="38991" s="11" customFormat="1"/>
    <row r="38992" s="11" customFormat="1"/>
    <row r="38993" s="11" customFormat="1"/>
    <row r="38994" s="11" customFormat="1"/>
    <row r="38995" s="11" customFormat="1"/>
    <row r="38996" s="11" customFormat="1"/>
    <row r="38997" s="11" customFormat="1"/>
    <row r="38998" s="11" customFormat="1"/>
    <row r="38999" s="11" customFormat="1"/>
    <row r="39000" s="11" customFormat="1"/>
    <row r="39001" s="11" customFormat="1"/>
    <row r="39002" s="11" customFormat="1"/>
    <row r="39003" s="11" customFormat="1"/>
    <row r="39004" s="11" customFormat="1"/>
    <row r="39005" s="11" customFormat="1"/>
    <row r="39006" s="11" customFormat="1"/>
    <row r="39007" s="11" customFormat="1"/>
    <row r="39008" s="11" customFormat="1"/>
    <row r="39009" s="11" customFormat="1"/>
    <row r="39010" s="11" customFormat="1"/>
    <row r="39011" s="11" customFormat="1"/>
    <row r="39012" s="11" customFormat="1"/>
    <row r="39013" s="11" customFormat="1"/>
    <row r="39014" s="11" customFormat="1"/>
    <row r="39015" s="11" customFormat="1"/>
    <row r="39016" s="11" customFormat="1"/>
    <row r="39017" s="11" customFormat="1"/>
    <row r="39018" s="11" customFormat="1"/>
    <row r="39019" s="11" customFormat="1"/>
    <row r="39020" s="11" customFormat="1"/>
    <row r="39021" s="11" customFormat="1"/>
    <row r="39022" s="11" customFormat="1"/>
    <row r="39023" s="11" customFormat="1"/>
    <row r="39024" s="11" customFormat="1"/>
    <row r="39025" s="11" customFormat="1"/>
    <row r="39026" s="11" customFormat="1"/>
    <row r="39027" s="11" customFormat="1"/>
    <row r="39028" s="11" customFormat="1"/>
    <row r="39029" s="11" customFormat="1"/>
    <row r="39030" s="11" customFormat="1"/>
    <row r="39031" s="11" customFormat="1"/>
    <row r="39032" s="11" customFormat="1"/>
    <row r="39033" s="11" customFormat="1"/>
    <row r="39034" s="11" customFormat="1"/>
    <row r="39035" s="11" customFormat="1"/>
    <row r="39036" s="11" customFormat="1"/>
    <row r="39037" s="11" customFormat="1"/>
    <row r="39038" s="11" customFormat="1"/>
    <row r="39039" s="11" customFormat="1"/>
    <row r="39040" s="11" customFormat="1"/>
    <row r="39041" s="11" customFormat="1"/>
    <row r="39042" s="11" customFormat="1"/>
    <row r="39043" s="11" customFormat="1"/>
    <row r="39044" s="11" customFormat="1"/>
    <row r="39045" s="11" customFormat="1"/>
    <row r="39046" s="11" customFormat="1"/>
    <row r="39047" s="11" customFormat="1"/>
    <row r="39048" s="11" customFormat="1"/>
    <row r="39049" s="11" customFormat="1"/>
    <row r="39050" s="11" customFormat="1"/>
    <row r="39051" s="11" customFormat="1"/>
    <row r="39052" s="11" customFormat="1"/>
    <row r="39053" s="11" customFormat="1"/>
    <row r="39054" s="11" customFormat="1"/>
    <row r="39055" s="11" customFormat="1"/>
    <row r="39056" s="11" customFormat="1"/>
    <row r="39057" s="11" customFormat="1"/>
    <row r="39058" s="11" customFormat="1"/>
    <row r="39059" s="11" customFormat="1"/>
    <row r="39060" s="11" customFormat="1"/>
    <row r="39061" s="11" customFormat="1"/>
    <row r="39062" s="11" customFormat="1"/>
    <row r="39063" s="11" customFormat="1"/>
    <row r="39064" s="11" customFormat="1"/>
    <row r="39065" s="11" customFormat="1"/>
    <row r="39066" s="11" customFormat="1"/>
    <row r="39067" s="11" customFormat="1"/>
    <row r="39068" s="11" customFormat="1"/>
    <row r="39069" s="11" customFormat="1"/>
    <row r="39070" s="11" customFormat="1"/>
    <row r="39071" s="11" customFormat="1"/>
    <row r="39072" s="11" customFormat="1"/>
    <row r="39073" s="11" customFormat="1"/>
    <row r="39074" s="11" customFormat="1"/>
    <row r="39075" s="11" customFormat="1"/>
    <row r="39076" s="11" customFormat="1"/>
    <row r="39077" s="11" customFormat="1"/>
    <row r="39078" s="11" customFormat="1"/>
    <row r="39079" s="11" customFormat="1"/>
    <row r="39080" s="11" customFormat="1"/>
    <row r="39081" s="11" customFormat="1"/>
    <row r="39082" s="11" customFormat="1"/>
    <row r="39083" s="11" customFormat="1"/>
    <row r="39084" s="11" customFormat="1"/>
    <row r="39085" s="11" customFormat="1"/>
    <row r="39086" s="11" customFormat="1"/>
    <row r="39087" s="11" customFormat="1"/>
    <row r="39088" s="11" customFormat="1"/>
    <row r="39089" s="11" customFormat="1"/>
    <row r="39090" s="11" customFormat="1"/>
    <row r="39091" s="11" customFormat="1"/>
    <row r="39092" s="11" customFormat="1"/>
    <row r="39093" s="11" customFormat="1"/>
    <row r="39094" s="11" customFormat="1"/>
    <row r="39095" s="11" customFormat="1"/>
    <row r="39096" s="11" customFormat="1"/>
    <row r="39097" s="11" customFormat="1"/>
    <row r="39098" s="11" customFormat="1"/>
    <row r="39099" s="11" customFormat="1"/>
    <row r="39100" s="11" customFormat="1"/>
    <row r="39101" s="11" customFormat="1"/>
    <row r="39102" s="11" customFormat="1"/>
    <row r="39103" s="11" customFormat="1"/>
    <row r="39104" s="11" customFormat="1"/>
    <row r="39105" s="11" customFormat="1"/>
    <row r="39106" s="11" customFormat="1"/>
    <row r="39107" s="11" customFormat="1"/>
    <row r="39108" s="11" customFormat="1"/>
    <row r="39109" s="11" customFormat="1"/>
    <row r="39110" s="11" customFormat="1"/>
    <row r="39111" s="11" customFormat="1"/>
    <row r="39112" s="11" customFormat="1"/>
    <row r="39113" s="11" customFormat="1"/>
    <row r="39114" s="11" customFormat="1"/>
    <row r="39115" s="11" customFormat="1"/>
    <row r="39116" s="11" customFormat="1"/>
    <row r="39117" s="11" customFormat="1"/>
    <row r="39118" s="11" customFormat="1"/>
    <row r="39119" s="11" customFormat="1"/>
    <row r="39120" s="11" customFormat="1"/>
    <row r="39121" s="11" customFormat="1"/>
    <row r="39122" s="11" customFormat="1"/>
    <row r="39123" s="11" customFormat="1"/>
    <row r="39124" s="11" customFormat="1"/>
    <row r="39125" s="11" customFormat="1"/>
    <row r="39126" s="11" customFormat="1"/>
    <row r="39127" s="11" customFormat="1"/>
    <row r="39128" s="11" customFormat="1"/>
    <row r="39129" s="11" customFormat="1"/>
    <row r="39130" s="11" customFormat="1"/>
    <row r="39131" s="11" customFormat="1"/>
    <row r="39132" s="11" customFormat="1"/>
    <row r="39133" s="11" customFormat="1"/>
    <row r="39134" s="11" customFormat="1"/>
    <row r="39135" s="11" customFormat="1"/>
    <row r="39136" s="11" customFormat="1"/>
    <row r="39137" s="11" customFormat="1"/>
    <row r="39138" s="11" customFormat="1"/>
    <row r="39139" s="11" customFormat="1"/>
    <row r="39140" s="11" customFormat="1"/>
    <row r="39141" s="11" customFormat="1"/>
    <row r="39142" s="11" customFormat="1"/>
    <row r="39143" s="11" customFormat="1"/>
    <row r="39144" s="11" customFormat="1"/>
    <row r="39145" s="11" customFormat="1"/>
    <row r="39146" s="11" customFormat="1"/>
    <row r="39147" s="11" customFormat="1"/>
    <row r="39148" s="11" customFormat="1"/>
    <row r="39149" s="11" customFormat="1"/>
    <row r="39150" s="11" customFormat="1"/>
    <row r="39151" s="11" customFormat="1"/>
    <row r="39152" s="11" customFormat="1"/>
    <row r="39153" s="11" customFormat="1"/>
    <row r="39154" s="11" customFormat="1"/>
    <row r="39155" s="11" customFormat="1"/>
    <row r="39156" s="11" customFormat="1"/>
    <row r="39157" s="11" customFormat="1"/>
    <row r="39158" s="11" customFormat="1"/>
    <row r="39159" s="11" customFormat="1"/>
    <row r="39160" s="11" customFormat="1"/>
    <row r="39161" s="11" customFormat="1"/>
    <row r="39162" s="11" customFormat="1"/>
    <row r="39163" s="11" customFormat="1"/>
    <row r="39164" s="11" customFormat="1"/>
    <row r="39165" s="11" customFormat="1"/>
    <row r="39166" s="11" customFormat="1"/>
    <row r="39167" s="11" customFormat="1"/>
    <row r="39168" s="11" customFormat="1"/>
    <row r="39169" s="11" customFormat="1"/>
    <row r="39170" s="11" customFormat="1"/>
    <row r="39171" s="11" customFormat="1"/>
    <row r="39172" s="11" customFormat="1"/>
    <row r="39173" s="11" customFormat="1"/>
    <row r="39174" s="11" customFormat="1"/>
    <row r="39175" s="11" customFormat="1"/>
    <row r="39176" s="11" customFormat="1"/>
    <row r="39177" s="11" customFormat="1"/>
    <row r="39178" s="11" customFormat="1"/>
    <row r="39179" s="11" customFormat="1"/>
    <row r="39180" s="11" customFormat="1"/>
    <row r="39181" s="11" customFormat="1"/>
    <row r="39182" s="11" customFormat="1"/>
    <row r="39183" s="11" customFormat="1"/>
    <row r="39184" s="11" customFormat="1"/>
    <row r="39185" s="11" customFormat="1"/>
    <row r="39186" s="11" customFormat="1"/>
    <row r="39187" s="11" customFormat="1"/>
    <row r="39188" s="11" customFormat="1"/>
    <row r="39189" s="11" customFormat="1"/>
    <row r="39190" s="11" customFormat="1"/>
    <row r="39191" s="11" customFormat="1"/>
    <row r="39192" s="11" customFormat="1"/>
    <row r="39193" s="11" customFormat="1"/>
    <row r="39194" s="11" customFormat="1"/>
    <row r="39195" s="11" customFormat="1"/>
    <row r="39196" s="11" customFormat="1"/>
    <row r="39197" s="11" customFormat="1"/>
    <row r="39198" s="11" customFormat="1"/>
    <row r="39199" s="11" customFormat="1"/>
    <row r="39200" s="11" customFormat="1"/>
    <row r="39201" s="11" customFormat="1"/>
    <row r="39202" s="11" customFormat="1"/>
    <row r="39203" s="11" customFormat="1"/>
    <row r="39204" s="11" customFormat="1"/>
    <row r="39205" s="11" customFormat="1"/>
    <row r="39206" s="11" customFormat="1"/>
    <row r="39207" s="11" customFormat="1"/>
    <row r="39208" s="11" customFormat="1"/>
    <row r="39209" s="11" customFormat="1"/>
    <row r="39210" s="11" customFormat="1"/>
    <row r="39211" s="11" customFormat="1"/>
    <row r="39212" s="11" customFormat="1"/>
    <row r="39213" s="11" customFormat="1"/>
    <row r="39214" s="11" customFormat="1"/>
    <row r="39215" s="11" customFormat="1"/>
    <row r="39216" s="11" customFormat="1"/>
    <row r="39217" s="11" customFormat="1"/>
    <row r="39218" s="11" customFormat="1"/>
    <row r="39219" s="11" customFormat="1"/>
    <row r="39220" s="11" customFormat="1"/>
    <row r="39221" s="11" customFormat="1"/>
    <row r="39222" s="11" customFormat="1"/>
    <row r="39223" s="11" customFormat="1"/>
    <row r="39224" s="11" customFormat="1"/>
    <row r="39225" s="11" customFormat="1"/>
    <row r="39226" s="11" customFormat="1"/>
    <row r="39227" s="11" customFormat="1"/>
    <row r="39228" s="11" customFormat="1"/>
    <row r="39229" s="11" customFormat="1"/>
    <row r="39230" s="11" customFormat="1"/>
    <row r="39231" s="11" customFormat="1"/>
    <row r="39232" s="11" customFormat="1"/>
    <row r="39233" s="11" customFormat="1"/>
    <row r="39234" s="11" customFormat="1"/>
    <row r="39235" s="11" customFormat="1"/>
    <row r="39236" s="11" customFormat="1"/>
    <row r="39237" s="11" customFormat="1"/>
    <row r="39238" s="11" customFormat="1"/>
    <row r="39239" s="11" customFormat="1"/>
    <row r="39240" s="11" customFormat="1"/>
    <row r="39241" s="11" customFormat="1"/>
    <row r="39242" s="11" customFormat="1"/>
    <row r="39243" s="11" customFormat="1"/>
    <row r="39244" s="11" customFormat="1"/>
    <row r="39245" s="11" customFormat="1"/>
    <row r="39246" s="11" customFormat="1"/>
    <row r="39247" s="11" customFormat="1"/>
    <row r="39248" s="11" customFormat="1"/>
    <row r="39249" s="11" customFormat="1"/>
    <row r="39250" s="11" customFormat="1"/>
    <row r="39251" s="11" customFormat="1"/>
    <row r="39252" s="11" customFormat="1"/>
    <row r="39253" s="11" customFormat="1"/>
    <row r="39254" s="11" customFormat="1"/>
    <row r="39255" s="11" customFormat="1"/>
    <row r="39256" s="11" customFormat="1"/>
    <row r="39257" s="11" customFormat="1"/>
    <row r="39258" s="11" customFormat="1"/>
    <row r="39259" s="11" customFormat="1"/>
    <row r="39260" s="11" customFormat="1"/>
    <row r="39261" s="11" customFormat="1"/>
    <row r="39262" s="11" customFormat="1"/>
    <row r="39263" s="11" customFormat="1"/>
    <row r="39264" s="11" customFormat="1"/>
    <row r="39265" s="11" customFormat="1"/>
    <row r="39266" s="11" customFormat="1"/>
    <row r="39267" s="11" customFormat="1"/>
    <row r="39268" s="11" customFormat="1"/>
    <row r="39269" s="11" customFormat="1"/>
    <row r="39270" s="11" customFormat="1"/>
    <row r="39271" s="11" customFormat="1"/>
    <row r="39272" s="11" customFormat="1"/>
    <row r="39273" s="11" customFormat="1"/>
    <row r="39274" s="11" customFormat="1"/>
    <row r="39275" s="11" customFormat="1"/>
    <row r="39276" s="11" customFormat="1"/>
    <row r="39277" s="11" customFormat="1"/>
    <row r="39278" s="11" customFormat="1"/>
    <row r="39279" s="11" customFormat="1"/>
    <row r="39280" s="11" customFormat="1"/>
    <row r="39281" s="11" customFormat="1"/>
    <row r="39282" s="11" customFormat="1"/>
    <row r="39283" s="11" customFormat="1"/>
    <row r="39284" s="11" customFormat="1"/>
    <row r="39285" s="11" customFormat="1"/>
    <row r="39286" s="11" customFormat="1"/>
    <row r="39287" s="11" customFormat="1"/>
    <row r="39288" s="11" customFormat="1"/>
    <row r="39289" s="11" customFormat="1"/>
    <row r="39290" s="11" customFormat="1"/>
    <row r="39291" s="11" customFormat="1"/>
    <row r="39292" s="11" customFormat="1"/>
    <row r="39293" s="11" customFormat="1"/>
    <row r="39294" s="11" customFormat="1"/>
    <row r="39295" s="11" customFormat="1"/>
    <row r="39296" s="11" customFormat="1"/>
    <row r="39297" s="11" customFormat="1"/>
    <row r="39298" s="11" customFormat="1"/>
    <row r="39299" s="11" customFormat="1"/>
    <row r="39300" s="11" customFormat="1"/>
    <row r="39301" s="11" customFormat="1"/>
    <row r="39302" s="11" customFormat="1"/>
    <row r="39303" s="11" customFormat="1"/>
    <row r="39304" s="11" customFormat="1"/>
    <row r="39305" s="11" customFormat="1"/>
    <row r="39306" s="11" customFormat="1"/>
    <row r="39307" s="11" customFormat="1"/>
    <row r="39308" s="11" customFormat="1"/>
    <row r="39309" s="11" customFormat="1"/>
    <row r="39310" s="11" customFormat="1"/>
    <row r="39311" s="11" customFormat="1"/>
    <row r="39312" s="11" customFormat="1"/>
    <row r="39313" s="11" customFormat="1"/>
    <row r="39314" s="11" customFormat="1"/>
    <row r="39315" s="11" customFormat="1"/>
    <row r="39316" s="11" customFormat="1"/>
    <row r="39317" s="11" customFormat="1"/>
    <row r="39318" s="11" customFormat="1"/>
    <row r="39319" s="11" customFormat="1"/>
    <row r="39320" s="11" customFormat="1"/>
    <row r="39321" s="11" customFormat="1"/>
    <row r="39322" s="11" customFormat="1"/>
    <row r="39323" s="11" customFormat="1"/>
    <row r="39324" s="11" customFormat="1"/>
    <row r="39325" s="11" customFormat="1"/>
    <row r="39326" s="11" customFormat="1"/>
    <row r="39327" s="11" customFormat="1"/>
    <row r="39328" s="11" customFormat="1"/>
    <row r="39329" s="11" customFormat="1"/>
    <row r="39330" s="11" customFormat="1"/>
    <row r="39331" s="11" customFormat="1"/>
    <row r="39332" s="11" customFormat="1"/>
    <row r="39333" s="11" customFormat="1"/>
    <row r="39334" s="11" customFormat="1"/>
    <row r="39335" s="11" customFormat="1"/>
    <row r="39336" s="11" customFormat="1"/>
    <row r="39337" s="11" customFormat="1"/>
    <row r="39338" s="11" customFormat="1"/>
    <row r="39339" s="11" customFormat="1"/>
    <row r="39340" s="11" customFormat="1"/>
    <row r="39341" s="11" customFormat="1"/>
    <row r="39342" s="11" customFormat="1"/>
    <row r="39343" s="11" customFormat="1"/>
    <row r="39344" s="11" customFormat="1"/>
    <row r="39345" s="11" customFormat="1"/>
    <row r="39346" s="11" customFormat="1"/>
    <row r="39347" s="11" customFormat="1"/>
    <row r="39348" s="11" customFormat="1"/>
    <row r="39349" s="11" customFormat="1"/>
    <row r="39350" s="11" customFormat="1"/>
    <row r="39351" s="11" customFormat="1"/>
    <row r="39352" s="11" customFormat="1"/>
    <row r="39353" s="11" customFormat="1"/>
    <row r="39354" s="11" customFormat="1"/>
    <row r="39355" s="11" customFormat="1"/>
    <row r="39356" s="11" customFormat="1"/>
    <row r="39357" s="11" customFormat="1"/>
    <row r="39358" s="11" customFormat="1"/>
    <row r="39359" s="11" customFormat="1"/>
    <row r="39360" s="11" customFormat="1"/>
    <row r="39361" s="11" customFormat="1"/>
    <row r="39362" s="11" customFormat="1"/>
    <row r="39363" s="11" customFormat="1"/>
    <row r="39364" s="11" customFormat="1"/>
    <row r="39365" s="11" customFormat="1"/>
    <row r="39366" s="11" customFormat="1"/>
    <row r="39367" s="11" customFormat="1"/>
    <row r="39368" s="11" customFormat="1"/>
    <row r="39369" s="11" customFormat="1"/>
    <row r="39370" s="11" customFormat="1"/>
    <row r="39371" s="11" customFormat="1"/>
    <row r="39372" s="11" customFormat="1"/>
    <row r="39373" s="11" customFormat="1"/>
    <row r="39374" s="11" customFormat="1"/>
    <row r="39375" s="11" customFormat="1"/>
    <row r="39376" s="11" customFormat="1"/>
    <row r="39377" s="11" customFormat="1"/>
    <row r="39378" s="11" customFormat="1"/>
    <row r="39379" s="11" customFormat="1"/>
    <row r="39380" s="11" customFormat="1"/>
    <row r="39381" s="11" customFormat="1"/>
    <row r="39382" s="11" customFormat="1"/>
    <row r="39383" s="11" customFormat="1"/>
    <row r="39384" s="11" customFormat="1"/>
    <row r="39385" s="11" customFormat="1"/>
    <row r="39386" s="11" customFormat="1"/>
    <row r="39387" s="11" customFormat="1"/>
    <row r="39388" s="11" customFormat="1"/>
    <row r="39389" s="11" customFormat="1"/>
    <row r="39390" s="11" customFormat="1"/>
    <row r="39391" s="11" customFormat="1"/>
    <row r="39392" s="11" customFormat="1"/>
    <row r="39393" s="11" customFormat="1"/>
    <row r="39394" s="11" customFormat="1"/>
    <row r="39395" s="11" customFormat="1"/>
    <row r="39396" s="11" customFormat="1"/>
    <row r="39397" s="11" customFormat="1"/>
    <row r="39398" s="11" customFormat="1"/>
    <row r="39399" s="11" customFormat="1"/>
    <row r="39400" s="11" customFormat="1"/>
    <row r="39401" s="11" customFormat="1"/>
    <row r="39402" s="11" customFormat="1"/>
    <row r="39403" s="11" customFormat="1"/>
    <row r="39404" s="11" customFormat="1"/>
    <row r="39405" s="11" customFormat="1"/>
    <row r="39406" s="11" customFormat="1"/>
    <row r="39407" s="11" customFormat="1"/>
    <row r="39408" s="11" customFormat="1"/>
    <row r="39409" s="11" customFormat="1"/>
    <row r="39410" s="11" customFormat="1"/>
    <row r="39411" s="11" customFormat="1"/>
    <row r="39412" s="11" customFormat="1"/>
    <row r="39413" s="11" customFormat="1"/>
    <row r="39414" s="11" customFormat="1"/>
    <row r="39415" s="11" customFormat="1"/>
    <row r="39416" s="11" customFormat="1"/>
    <row r="39417" s="11" customFormat="1"/>
    <row r="39418" s="11" customFormat="1"/>
    <row r="39419" s="11" customFormat="1"/>
    <row r="39420" s="11" customFormat="1"/>
    <row r="39421" s="11" customFormat="1"/>
    <row r="39422" s="11" customFormat="1"/>
    <row r="39423" s="11" customFormat="1"/>
    <row r="39424" s="11" customFormat="1"/>
    <row r="39425" s="11" customFormat="1"/>
    <row r="39426" s="11" customFormat="1"/>
    <row r="39427" s="11" customFormat="1"/>
    <row r="39428" s="11" customFormat="1"/>
    <row r="39429" s="11" customFormat="1"/>
    <row r="39430" s="11" customFormat="1"/>
    <row r="39431" s="11" customFormat="1"/>
    <row r="39432" s="11" customFormat="1"/>
    <row r="39433" s="11" customFormat="1"/>
    <row r="39434" s="11" customFormat="1"/>
    <row r="39435" s="11" customFormat="1"/>
    <row r="39436" s="11" customFormat="1"/>
    <row r="39437" s="11" customFormat="1"/>
    <row r="39438" s="11" customFormat="1"/>
    <row r="39439" s="11" customFormat="1"/>
    <row r="39440" s="11" customFormat="1"/>
    <row r="39441" s="11" customFormat="1"/>
    <row r="39442" s="11" customFormat="1"/>
    <row r="39443" s="11" customFormat="1"/>
    <row r="39444" s="11" customFormat="1"/>
    <row r="39445" s="11" customFormat="1"/>
    <row r="39446" s="11" customFormat="1"/>
    <row r="39447" s="11" customFormat="1"/>
    <row r="39448" s="11" customFormat="1"/>
    <row r="39449" s="11" customFormat="1"/>
    <row r="39450" s="11" customFormat="1"/>
    <row r="39451" s="11" customFormat="1"/>
    <row r="39452" s="11" customFormat="1"/>
    <row r="39453" s="11" customFormat="1"/>
    <row r="39454" s="11" customFormat="1"/>
    <row r="39455" s="11" customFormat="1"/>
    <row r="39456" s="11" customFormat="1"/>
    <row r="39457" s="11" customFormat="1"/>
    <row r="39458" s="11" customFormat="1"/>
    <row r="39459" s="11" customFormat="1"/>
    <row r="39460" s="11" customFormat="1"/>
    <row r="39461" s="11" customFormat="1"/>
    <row r="39462" s="11" customFormat="1"/>
    <row r="39463" s="11" customFormat="1"/>
    <row r="39464" s="11" customFormat="1"/>
    <row r="39465" s="11" customFormat="1"/>
    <row r="39466" s="11" customFormat="1"/>
    <row r="39467" s="11" customFormat="1"/>
    <row r="39468" s="11" customFormat="1"/>
    <row r="39469" s="11" customFormat="1"/>
    <row r="39470" s="11" customFormat="1"/>
    <row r="39471" s="11" customFormat="1"/>
    <row r="39472" s="11" customFormat="1"/>
    <row r="39473" s="11" customFormat="1"/>
    <row r="39474" s="11" customFormat="1"/>
    <row r="39475" s="11" customFormat="1"/>
    <row r="39476" s="11" customFormat="1"/>
    <row r="39477" s="11" customFormat="1"/>
    <row r="39478" s="11" customFormat="1"/>
    <row r="39479" s="11" customFormat="1"/>
    <row r="39480" s="11" customFormat="1"/>
    <row r="39481" s="11" customFormat="1"/>
    <row r="39482" s="11" customFormat="1"/>
    <row r="39483" s="11" customFormat="1"/>
    <row r="39484" s="11" customFormat="1"/>
    <row r="39485" s="11" customFormat="1"/>
    <row r="39486" s="11" customFormat="1"/>
    <row r="39487" s="11" customFormat="1"/>
    <row r="39488" s="11" customFormat="1"/>
    <row r="39489" s="11" customFormat="1"/>
    <row r="39490" s="11" customFormat="1"/>
    <row r="39491" s="11" customFormat="1"/>
    <row r="39492" s="11" customFormat="1"/>
    <row r="39493" s="11" customFormat="1"/>
    <row r="39494" s="11" customFormat="1"/>
    <row r="39495" s="11" customFormat="1"/>
    <row r="39496" s="11" customFormat="1"/>
    <row r="39497" s="11" customFormat="1"/>
    <row r="39498" s="11" customFormat="1"/>
    <row r="39499" s="11" customFormat="1"/>
    <row r="39500" s="11" customFormat="1"/>
    <row r="39501" s="11" customFormat="1"/>
    <row r="39502" s="11" customFormat="1"/>
    <row r="39503" s="11" customFormat="1"/>
    <row r="39504" s="11" customFormat="1"/>
    <row r="39505" s="11" customFormat="1"/>
    <row r="39506" s="11" customFormat="1"/>
    <row r="39507" s="11" customFormat="1"/>
    <row r="39508" s="11" customFormat="1"/>
    <row r="39509" s="11" customFormat="1"/>
    <row r="39510" s="11" customFormat="1"/>
    <row r="39511" s="11" customFormat="1"/>
    <row r="39512" s="11" customFormat="1"/>
    <row r="39513" s="11" customFormat="1"/>
    <row r="39514" s="11" customFormat="1"/>
    <row r="39515" s="11" customFormat="1"/>
    <row r="39516" s="11" customFormat="1"/>
    <row r="39517" s="11" customFormat="1"/>
    <row r="39518" s="11" customFormat="1"/>
    <row r="39519" s="11" customFormat="1"/>
    <row r="39520" s="11" customFormat="1"/>
    <row r="39521" s="11" customFormat="1"/>
    <row r="39522" s="11" customFormat="1"/>
    <row r="39523" s="11" customFormat="1"/>
    <row r="39524" s="11" customFormat="1"/>
    <row r="39525" s="11" customFormat="1"/>
    <row r="39526" s="11" customFormat="1"/>
    <row r="39527" s="11" customFormat="1"/>
    <row r="39528" s="11" customFormat="1"/>
    <row r="39529" s="11" customFormat="1"/>
    <row r="39530" s="11" customFormat="1"/>
    <row r="39531" s="11" customFormat="1"/>
    <row r="39532" s="11" customFormat="1"/>
    <row r="39533" s="11" customFormat="1"/>
    <row r="39534" s="11" customFormat="1"/>
    <row r="39535" s="11" customFormat="1"/>
    <row r="39536" s="11" customFormat="1"/>
    <row r="39537" s="11" customFormat="1"/>
    <row r="39538" s="11" customFormat="1"/>
    <row r="39539" s="11" customFormat="1"/>
    <row r="39540" s="11" customFormat="1"/>
    <row r="39541" s="11" customFormat="1"/>
    <row r="39542" s="11" customFormat="1"/>
    <row r="39543" s="11" customFormat="1"/>
    <row r="39544" s="11" customFormat="1"/>
    <row r="39545" s="11" customFormat="1"/>
    <row r="39546" s="11" customFormat="1"/>
    <row r="39547" s="11" customFormat="1"/>
    <row r="39548" s="11" customFormat="1"/>
    <row r="39549" s="11" customFormat="1"/>
    <row r="39550" s="11" customFormat="1"/>
    <row r="39551" s="11" customFormat="1"/>
    <row r="39552" s="11" customFormat="1"/>
    <row r="39553" s="11" customFormat="1"/>
    <row r="39554" s="11" customFormat="1"/>
    <row r="39555" s="11" customFormat="1"/>
    <row r="39556" s="11" customFormat="1"/>
    <row r="39557" s="11" customFormat="1"/>
    <row r="39558" s="11" customFormat="1"/>
    <row r="39559" s="11" customFormat="1"/>
    <row r="39560" s="11" customFormat="1"/>
    <row r="39561" s="11" customFormat="1"/>
    <row r="39562" s="11" customFormat="1"/>
    <row r="39563" s="11" customFormat="1"/>
    <row r="39564" s="11" customFormat="1"/>
    <row r="39565" s="11" customFormat="1"/>
    <row r="39566" s="11" customFormat="1"/>
    <row r="39567" s="11" customFormat="1"/>
    <row r="39568" s="11" customFormat="1"/>
    <row r="39569" s="11" customFormat="1"/>
    <row r="39570" s="11" customFormat="1"/>
    <row r="39571" s="11" customFormat="1"/>
    <row r="39572" s="11" customFormat="1"/>
    <row r="39573" s="11" customFormat="1"/>
    <row r="39574" s="11" customFormat="1"/>
    <row r="39575" s="11" customFormat="1"/>
    <row r="39576" s="11" customFormat="1"/>
    <row r="39577" s="11" customFormat="1"/>
    <row r="39578" s="11" customFormat="1"/>
    <row r="39579" s="11" customFormat="1"/>
    <row r="39580" s="11" customFormat="1"/>
    <row r="39581" s="11" customFormat="1"/>
    <row r="39582" s="11" customFormat="1"/>
    <row r="39583" s="11" customFormat="1"/>
    <row r="39584" s="11" customFormat="1"/>
    <row r="39585" s="11" customFormat="1"/>
    <row r="39586" s="11" customFormat="1"/>
    <row r="39587" s="11" customFormat="1"/>
    <row r="39588" s="11" customFormat="1"/>
    <row r="39589" s="11" customFormat="1"/>
    <row r="39590" s="11" customFormat="1"/>
    <row r="39591" s="11" customFormat="1"/>
    <row r="39592" s="11" customFormat="1"/>
    <row r="39593" s="11" customFormat="1"/>
    <row r="39594" s="11" customFormat="1"/>
    <row r="39595" s="11" customFormat="1"/>
    <row r="39596" s="11" customFormat="1"/>
    <row r="39597" s="11" customFormat="1"/>
    <row r="39598" s="11" customFormat="1"/>
    <row r="39599" s="11" customFormat="1"/>
    <row r="39600" s="11" customFormat="1"/>
    <row r="39601" s="11" customFormat="1"/>
    <row r="39602" s="11" customFormat="1"/>
    <row r="39603" s="11" customFormat="1"/>
    <row r="39604" s="11" customFormat="1"/>
    <row r="39605" s="11" customFormat="1"/>
    <row r="39606" s="11" customFormat="1"/>
    <row r="39607" s="11" customFormat="1"/>
    <row r="39608" s="11" customFormat="1"/>
    <row r="39609" s="11" customFormat="1"/>
    <row r="39610" s="11" customFormat="1"/>
    <row r="39611" s="11" customFormat="1"/>
    <row r="39612" s="11" customFormat="1"/>
    <row r="39613" s="11" customFormat="1"/>
    <row r="39614" s="11" customFormat="1"/>
    <row r="39615" s="11" customFormat="1"/>
    <row r="39616" s="11" customFormat="1"/>
    <row r="39617" s="11" customFormat="1"/>
    <row r="39618" s="11" customFormat="1"/>
    <row r="39619" s="11" customFormat="1"/>
    <row r="39620" s="11" customFormat="1"/>
    <row r="39621" s="11" customFormat="1"/>
    <row r="39622" s="11" customFormat="1"/>
    <row r="39623" s="11" customFormat="1"/>
    <row r="39624" s="11" customFormat="1"/>
    <row r="39625" s="11" customFormat="1"/>
    <row r="39626" s="11" customFormat="1"/>
    <row r="39627" s="11" customFormat="1"/>
    <row r="39628" s="11" customFormat="1"/>
    <row r="39629" s="11" customFormat="1"/>
    <row r="39630" s="11" customFormat="1"/>
    <row r="39631" s="11" customFormat="1"/>
    <row r="39632" s="11" customFormat="1"/>
    <row r="39633" s="11" customFormat="1"/>
    <row r="39634" s="11" customFormat="1"/>
    <row r="39635" s="11" customFormat="1"/>
    <row r="39636" s="11" customFormat="1"/>
    <row r="39637" s="11" customFormat="1"/>
    <row r="39638" s="11" customFormat="1"/>
    <row r="39639" s="11" customFormat="1"/>
    <row r="39640" s="11" customFormat="1"/>
    <row r="39641" s="11" customFormat="1"/>
    <row r="39642" s="11" customFormat="1"/>
    <row r="39643" s="11" customFormat="1"/>
    <row r="39644" s="11" customFormat="1"/>
    <row r="39645" s="11" customFormat="1"/>
    <row r="39646" s="11" customFormat="1"/>
    <row r="39647" s="11" customFormat="1"/>
    <row r="39648" s="11" customFormat="1"/>
    <row r="39649" s="11" customFormat="1"/>
    <row r="39650" s="11" customFormat="1"/>
    <row r="39651" s="11" customFormat="1"/>
    <row r="39652" s="11" customFormat="1"/>
    <row r="39653" s="11" customFormat="1"/>
    <row r="39654" s="11" customFormat="1"/>
    <row r="39655" s="11" customFormat="1"/>
    <row r="39656" s="11" customFormat="1"/>
    <row r="39657" s="11" customFormat="1"/>
    <row r="39658" s="11" customFormat="1"/>
    <row r="39659" s="11" customFormat="1"/>
    <row r="39660" s="11" customFormat="1"/>
    <row r="39661" s="11" customFormat="1"/>
    <row r="39662" s="11" customFormat="1"/>
    <row r="39663" s="11" customFormat="1"/>
    <row r="39664" s="11" customFormat="1"/>
    <row r="39665" s="11" customFormat="1"/>
    <row r="39666" s="11" customFormat="1"/>
    <row r="39667" s="11" customFormat="1"/>
    <row r="39668" s="11" customFormat="1"/>
    <row r="39669" s="11" customFormat="1"/>
    <row r="39670" s="11" customFormat="1"/>
    <row r="39671" s="11" customFormat="1"/>
    <row r="39672" s="11" customFormat="1"/>
    <row r="39673" s="11" customFormat="1"/>
    <row r="39674" s="11" customFormat="1"/>
    <row r="39675" s="11" customFormat="1"/>
    <row r="39676" s="11" customFormat="1"/>
    <row r="39677" s="11" customFormat="1"/>
    <row r="39678" s="11" customFormat="1"/>
    <row r="39679" s="11" customFormat="1"/>
    <row r="39680" s="11" customFormat="1"/>
    <row r="39681" s="11" customFormat="1"/>
    <row r="39682" s="11" customFormat="1"/>
    <row r="39683" s="11" customFormat="1"/>
    <row r="39684" s="11" customFormat="1"/>
    <row r="39685" s="11" customFormat="1"/>
    <row r="39686" s="11" customFormat="1"/>
    <row r="39687" s="11" customFormat="1"/>
    <row r="39688" s="11" customFormat="1"/>
    <row r="39689" s="11" customFormat="1"/>
    <row r="39690" s="11" customFormat="1"/>
    <row r="39691" s="11" customFormat="1"/>
    <row r="39692" s="11" customFormat="1"/>
    <row r="39693" s="11" customFormat="1"/>
    <row r="39694" s="11" customFormat="1"/>
    <row r="39695" s="11" customFormat="1"/>
    <row r="39696" s="11" customFormat="1"/>
    <row r="39697" s="11" customFormat="1"/>
    <row r="39698" s="11" customFormat="1"/>
    <row r="39699" s="11" customFormat="1"/>
    <row r="39700" s="11" customFormat="1"/>
    <row r="39701" s="11" customFormat="1"/>
    <row r="39702" s="11" customFormat="1"/>
    <row r="39703" s="11" customFormat="1"/>
    <row r="39704" s="11" customFormat="1"/>
    <row r="39705" s="11" customFormat="1"/>
    <row r="39706" s="11" customFormat="1"/>
    <row r="39707" s="11" customFormat="1"/>
    <row r="39708" s="11" customFormat="1"/>
    <row r="39709" s="11" customFormat="1"/>
    <row r="39710" s="11" customFormat="1"/>
    <row r="39711" s="11" customFormat="1"/>
    <row r="39712" s="11" customFormat="1"/>
    <row r="39713" s="11" customFormat="1"/>
    <row r="39714" s="11" customFormat="1"/>
    <row r="39715" s="11" customFormat="1"/>
    <row r="39716" s="11" customFormat="1"/>
    <row r="39717" s="11" customFormat="1"/>
    <row r="39718" s="11" customFormat="1"/>
    <row r="39719" s="11" customFormat="1"/>
    <row r="39720" s="11" customFormat="1"/>
    <row r="39721" s="11" customFormat="1"/>
    <row r="39722" s="11" customFormat="1"/>
    <row r="39723" s="11" customFormat="1"/>
    <row r="39724" s="11" customFormat="1"/>
    <row r="39725" s="11" customFormat="1"/>
    <row r="39726" s="11" customFormat="1"/>
    <row r="39727" s="11" customFormat="1"/>
    <row r="39728" s="11" customFormat="1"/>
    <row r="39729" s="11" customFormat="1"/>
    <row r="39730" s="11" customFormat="1"/>
    <row r="39731" s="11" customFormat="1"/>
    <row r="39732" s="11" customFormat="1"/>
    <row r="39733" s="11" customFormat="1"/>
    <row r="39734" s="11" customFormat="1"/>
    <row r="39735" s="11" customFormat="1"/>
    <row r="39736" s="11" customFormat="1"/>
    <row r="39737" s="11" customFormat="1"/>
    <row r="39738" s="11" customFormat="1"/>
    <row r="39739" s="11" customFormat="1"/>
    <row r="39740" s="11" customFormat="1"/>
    <row r="39741" s="11" customFormat="1"/>
    <row r="39742" s="11" customFormat="1"/>
    <row r="39743" s="11" customFormat="1"/>
    <row r="39744" s="11" customFormat="1"/>
    <row r="39745" s="11" customFormat="1"/>
    <row r="39746" s="11" customFormat="1"/>
    <row r="39747" s="11" customFormat="1"/>
    <row r="39748" s="11" customFormat="1"/>
    <row r="39749" s="11" customFormat="1"/>
    <row r="39750" s="11" customFormat="1"/>
    <row r="39751" s="11" customFormat="1"/>
    <row r="39752" s="11" customFormat="1"/>
    <row r="39753" s="11" customFormat="1"/>
    <row r="39754" s="11" customFormat="1"/>
    <row r="39755" s="11" customFormat="1"/>
    <row r="39756" s="11" customFormat="1"/>
    <row r="39757" s="11" customFormat="1"/>
    <row r="39758" s="11" customFormat="1"/>
    <row r="39759" s="11" customFormat="1"/>
    <row r="39760" s="11" customFormat="1"/>
    <row r="39761" s="11" customFormat="1"/>
    <row r="39762" s="11" customFormat="1"/>
    <row r="39763" s="11" customFormat="1"/>
    <row r="39764" s="11" customFormat="1"/>
    <row r="39765" s="11" customFormat="1"/>
    <row r="39766" s="11" customFormat="1"/>
    <row r="39767" s="11" customFormat="1"/>
    <row r="39768" s="11" customFormat="1"/>
    <row r="39769" s="11" customFormat="1"/>
    <row r="39770" s="11" customFormat="1"/>
    <row r="39771" s="11" customFormat="1"/>
    <row r="39772" s="11" customFormat="1"/>
    <row r="39773" s="11" customFormat="1"/>
    <row r="39774" s="11" customFormat="1"/>
    <row r="39775" s="11" customFormat="1"/>
    <row r="39776" s="11" customFormat="1"/>
    <row r="39777" s="11" customFormat="1"/>
    <row r="39778" s="11" customFormat="1"/>
    <row r="39779" s="11" customFormat="1"/>
    <row r="39780" s="11" customFormat="1"/>
    <row r="39781" s="11" customFormat="1"/>
    <row r="39782" s="11" customFormat="1"/>
    <row r="39783" s="11" customFormat="1"/>
    <row r="39784" s="11" customFormat="1"/>
    <row r="39785" s="11" customFormat="1"/>
    <row r="39786" s="11" customFormat="1"/>
    <row r="39787" s="11" customFormat="1"/>
    <row r="39788" s="11" customFormat="1"/>
    <row r="39789" s="11" customFormat="1"/>
    <row r="39790" s="11" customFormat="1"/>
    <row r="39791" s="11" customFormat="1"/>
    <row r="39792" s="11" customFormat="1"/>
    <row r="39793" s="11" customFormat="1"/>
    <row r="39794" s="11" customFormat="1"/>
    <row r="39795" s="11" customFormat="1"/>
    <row r="39796" s="11" customFormat="1"/>
    <row r="39797" s="11" customFormat="1"/>
    <row r="39798" s="11" customFormat="1"/>
    <row r="39799" s="11" customFormat="1"/>
    <row r="39800" s="11" customFormat="1"/>
    <row r="39801" s="11" customFormat="1"/>
    <row r="39802" s="11" customFormat="1"/>
    <row r="39803" s="11" customFormat="1"/>
    <row r="39804" s="11" customFormat="1"/>
    <row r="39805" s="11" customFormat="1"/>
    <row r="39806" s="11" customFormat="1"/>
    <row r="39807" s="11" customFormat="1"/>
    <row r="39808" s="11" customFormat="1"/>
    <row r="39809" s="11" customFormat="1"/>
    <row r="39810" s="11" customFormat="1"/>
    <row r="39811" s="11" customFormat="1"/>
    <row r="39812" s="11" customFormat="1"/>
    <row r="39813" s="11" customFormat="1"/>
    <row r="39814" s="11" customFormat="1"/>
    <row r="39815" s="11" customFormat="1"/>
    <row r="39816" s="11" customFormat="1"/>
    <row r="39817" s="11" customFormat="1"/>
    <row r="39818" s="11" customFormat="1"/>
    <row r="39819" s="11" customFormat="1"/>
    <row r="39820" s="11" customFormat="1"/>
    <row r="39821" s="11" customFormat="1"/>
    <row r="39822" s="11" customFormat="1"/>
    <row r="39823" s="11" customFormat="1"/>
    <row r="39824" s="11" customFormat="1"/>
    <row r="39825" s="11" customFormat="1"/>
    <row r="39826" s="11" customFormat="1"/>
    <row r="39827" s="11" customFormat="1"/>
    <row r="39828" s="11" customFormat="1"/>
    <row r="39829" s="11" customFormat="1"/>
    <row r="39830" s="11" customFormat="1"/>
    <row r="39831" s="11" customFormat="1"/>
    <row r="39832" s="11" customFormat="1"/>
    <row r="39833" s="11" customFormat="1"/>
    <row r="39834" s="11" customFormat="1"/>
    <row r="39835" s="11" customFormat="1"/>
    <row r="39836" s="11" customFormat="1"/>
    <row r="39837" s="11" customFormat="1"/>
    <row r="39838" s="11" customFormat="1"/>
    <row r="39839" s="11" customFormat="1"/>
    <row r="39840" s="11" customFormat="1"/>
    <row r="39841" s="11" customFormat="1"/>
    <row r="39842" s="11" customFormat="1"/>
    <row r="39843" s="11" customFormat="1"/>
    <row r="39844" s="11" customFormat="1"/>
    <row r="39845" s="11" customFormat="1"/>
    <row r="39846" s="11" customFormat="1"/>
    <row r="39847" s="11" customFormat="1"/>
    <row r="39848" s="11" customFormat="1"/>
    <row r="39849" s="11" customFormat="1"/>
    <row r="39850" s="11" customFormat="1"/>
    <row r="39851" s="11" customFormat="1"/>
    <row r="39852" s="11" customFormat="1"/>
    <row r="39853" s="11" customFormat="1"/>
    <row r="39854" s="11" customFormat="1"/>
    <row r="39855" s="11" customFormat="1"/>
    <row r="39856" s="11" customFormat="1"/>
    <row r="39857" s="11" customFormat="1"/>
    <row r="39858" s="11" customFormat="1"/>
    <row r="39859" s="11" customFormat="1"/>
    <row r="39860" s="11" customFormat="1"/>
    <row r="39861" s="11" customFormat="1"/>
    <row r="39862" s="11" customFormat="1"/>
    <row r="39863" s="11" customFormat="1"/>
    <row r="39864" s="11" customFormat="1"/>
    <row r="39865" s="11" customFormat="1"/>
    <row r="39866" s="11" customFormat="1"/>
    <row r="39867" s="11" customFormat="1"/>
    <row r="39868" s="11" customFormat="1"/>
    <row r="39869" s="11" customFormat="1"/>
    <row r="39870" s="11" customFormat="1"/>
    <row r="39871" s="11" customFormat="1"/>
    <row r="39872" s="11" customFormat="1"/>
    <row r="39873" s="11" customFormat="1"/>
    <row r="39874" s="11" customFormat="1"/>
    <row r="39875" s="11" customFormat="1"/>
    <row r="39876" s="11" customFormat="1"/>
    <row r="39877" s="11" customFormat="1"/>
    <row r="39878" s="11" customFormat="1"/>
    <row r="39879" s="11" customFormat="1"/>
    <row r="39880" s="11" customFormat="1"/>
    <row r="39881" s="11" customFormat="1"/>
    <row r="39882" s="11" customFormat="1"/>
    <row r="39883" s="11" customFormat="1"/>
    <row r="39884" s="11" customFormat="1"/>
    <row r="39885" s="11" customFormat="1"/>
    <row r="39886" s="11" customFormat="1"/>
    <row r="39887" s="11" customFormat="1"/>
    <row r="39888" s="11" customFormat="1"/>
    <row r="39889" s="11" customFormat="1"/>
    <row r="39890" s="11" customFormat="1"/>
    <row r="39891" s="11" customFormat="1"/>
    <row r="39892" s="11" customFormat="1"/>
    <row r="39893" s="11" customFormat="1"/>
    <row r="39894" s="11" customFormat="1"/>
    <row r="39895" s="11" customFormat="1"/>
    <row r="39896" s="11" customFormat="1"/>
    <row r="39897" s="11" customFormat="1"/>
    <row r="39898" s="11" customFormat="1"/>
    <row r="39899" s="11" customFormat="1"/>
    <row r="39900" s="11" customFormat="1"/>
    <row r="39901" s="11" customFormat="1"/>
    <row r="39902" s="11" customFormat="1"/>
    <row r="39903" s="11" customFormat="1"/>
    <row r="39904" s="11" customFormat="1"/>
    <row r="39905" s="11" customFormat="1"/>
    <row r="39906" s="11" customFormat="1"/>
    <row r="39907" s="11" customFormat="1"/>
    <row r="39908" s="11" customFormat="1"/>
    <row r="39909" s="11" customFormat="1"/>
    <row r="39910" s="11" customFormat="1"/>
    <row r="39911" s="11" customFormat="1"/>
    <row r="39912" s="11" customFormat="1"/>
    <row r="39913" s="11" customFormat="1"/>
    <row r="39914" s="11" customFormat="1"/>
    <row r="39915" s="11" customFormat="1"/>
    <row r="39916" s="11" customFormat="1"/>
    <row r="39917" s="11" customFormat="1"/>
    <row r="39918" s="11" customFormat="1"/>
    <row r="39919" s="11" customFormat="1"/>
    <row r="39920" s="11" customFormat="1"/>
    <row r="39921" s="11" customFormat="1"/>
    <row r="39922" s="11" customFormat="1"/>
    <row r="39923" s="11" customFormat="1"/>
    <row r="39924" s="11" customFormat="1"/>
    <row r="39925" s="11" customFormat="1"/>
    <row r="39926" s="11" customFormat="1"/>
    <row r="39927" s="11" customFormat="1"/>
    <row r="39928" s="11" customFormat="1"/>
    <row r="39929" s="11" customFormat="1"/>
    <row r="39930" s="11" customFormat="1"/>
    <row r="39931" s="11" customFormat="1"/>
    <row r="39932" s="11" customFormat="1"/>
    <row r="39933" s="11" customFormat="1"/>
    <row r="39934" s="11" customFormat="1"/>
    <row r="39935" s="11" customFormat="1"/>
    <row r="39936" s="11" customFormat="1"/>
    <row r="39937" s="11" customFormat="1"/>
    <row r="39938" s="11" customFormat="1"/>
    <row r="39939" s="11" customFormat="1"/>
    <row r="39940" s="11" customFormat="1"/>
    <row r="39941" s="11" customFormat="1"/>
    <row r="39942" s="11" customFormat="1"/>
    <row r="39943" s="11" customFormat="1"/>
    <row r="39944" s="11" customFormat="1"/>
    <row r="39945" s="11" customFormat="1"/>
    <row r="39946" s="11" customFormat="1"/>
    <row r="39947" s="11" customFormat="1"/>
    <row r="39948" s="11" customFormat="1"/>
    <row r="39949" s="11" customFormat="1"/>
    <row r="39950" s="11" customFormat="1"/>
    <row r="39951" s="11" customFormat="1"/>
    <row r="39952" s="11" customFormat="1"/>
    <row r="39953" s="11" customFormat="1"/>
    <row r="39954" s="11" customFormat="1"/>
    <row r="39955" s="11" customFormat="1"/>
    <row r="39956" s="11" customFormat="1"/>
    <row r="39957" s="11" customFormat="1"/>
    <row r="39958" s="11" customFormat="1"/>
    <row r="39959" s="11" customFormat="1"/>
    <row r="39960" s="11" customFormat="1"/>
    <row r="39961" s="11" customFormat="1"/>
    <row r="39962" s="11" customFormat="1"/>
    <row r="39963" s="11" customFormat="1"/>
    <row r="39964" s="11" customFormat="1"/>
    <row r="39965" s="11" customFormat="1"/>
    <row r="39966" s="11" customFormat="1"/>
    <row r="39967" s="11" customFormat="1"/>
    <row r="39968" s="11" customFormat="1"/>
    <row r="39969" s="11" customFormat="1"/>
    <row r="39970" s="11" customFormat="1"/>
    <row r="39971" s="11" customFormat="1"/>
    <row r="39972" s="11" customFormat="1"/>
    <row r="39973" s="11" customFormat="1"/>
    <row r="39974" s="11" customFormat="1"/>
    <row r="39975" s="11" customFormat="1"/>
    <row r="39976" s="11" customFormat="1"/>
    <row r="39977" s="11" customFormat="1"/>
    <row r="39978" s="11" customFormat="1"/>
    <row r="39979" s="11" customFormat="1"/>
    <row r="39980" s="11" customFormat="1"/>
    <row r="39981" s="11" customFormat="1"/>
    <row r="39982" s="11" customFormat="1"/>
    <row r="39983" s="11" customFormat="1"/>
    <row r="39984" s="11" customFormat="1"/>
    <row r="39985" s="11" customFormat="1"/>
    <row r="39986" s="11" customFormat="1"/>
    <row r="39987" s="11" customFormat="1"/>
    <row r="39988" s="11" customFormat="1"/>
    <row r="39989" s="11" customFormat="1"/>
    <row r="39990" s="11" customFormat="1"/>
    <row r="39991" s="11" customFormat="1"/>
    <row r="39992" s="11" customFormat="1"/>
    <row r="39993" s="11" customFormat="1"/>
    <row r="39994" s="11" customFormat="1"/>
    <row r="39995" s="11" customFormat="1"/>
    <row r="39996" s="11" customFormat="1"/>
    <row r="39997" s="11" customFormat="1"/>
    <row r="39998" s="11" customFormat="1"/>
    <row r="39999" s="11" customFormat="1"/>
    <row r="40000" s="11" customFormat="1"/>
    <row r="40001" s="11" customFormat="1"/>
    <row r="40002" s="11" customFormat="1"/>
    <row r="40003" s="11" customFormat="1"/>
    <row r="40004" s="11" customFormat="1"/>
    <row r="40005" s="11" customFormat="1"/>
    <row r="40006" s="11" customFormat="1"/>
    <row r="40007" s="11" customFormat="1"/>
    <row r="40008" s="11" customFormat="1"/>
    <row r="40009" s="11" customFormat="1"/>
    <row r="40010" s="11" customFormat="1"/>
    <row r="40011" s="11" customFormat="1"/>
    <row r="40012" s="11" customFormat="1"/>
    <row r="40013" s="11" customFormat="1"/>
    <row r="40014" s="11" customFormat="1"/>
    <row r="40015" s="11" customFormat="1"/>
    <row r="40016" s="11" customFormat="1"/>
    <row r="40017" s="11" customFormat="1"/>
    <row r="40018" s="11" customFormat="1"/>
    <row r="40019" s="11" customFormat="1"/>
    <row r="40020" s="11" customFormat="1"/>
    <row r="40021" s="11" customFormat="1"/>
    <row r="40022" s="11" customFormat="1"/>
    <row r="40023" s="11" customFormat="1"/>
    <row r="40024" s="11" customFormat="1"/>
    <row r="40025" s="11" customFormat="1"/>
    <row r="40026" s="11" customFormat="1"/>
    <row r="40027" s="11" customFormat="1"/>
    <row r="40028" s="11" customFormat="1"/>
    <row r="40029" s="11" customFormat="1"/>
    <row r="40030" s="11" customFormat="1"/>
    <row r="40031" s="11" customFormat="1"/>
    <row r="40032" s="11" customFormat="1"/>
    <row r="40033" s="11" customFormat="1"/>
    <row r="40034" s="11" customFormat="1"/>
    <row r="40035" s="11" customFormat="1"/>
    <row r="40036" s="11" customFormat="1"/>
    <row r="40037" s="11" customFormat="1"/>
    <row r="40038" s="11" customFormat="1"/>
    <row r="40039" s="11" customFormat="1"/>
    <row r="40040" s="11" customFormat="1"/>
    <row r="40041" s="11" customFormat="1"/>
    <row r="40042" s="11" customFormat="1"/>
    <row r="40043" s="11" customFormat="1"/>
    <row r="40044" s="11" customFormat="1"/>
    <row r="40045" s="11" customFormat="1"/>
    <row r="40046" s="11" customFormat="1"/>
    <row r="40047" s="11" customFormat="1"/>
    <row r="40048" s="11" customFormat="1"/>
    <row r="40049" s="11" customFormat="1"/>
    <row r="40050" s="11" customFormat="1"/>
    <row r="40051" s="11" customFormat="1"/>
    <row r="40052" s="11" customFormat="1"/>
    <row r="40053" s="11" customFormat="1"/>
    <row r="40054" s="11" customFormat="1"/>
    <row r="40055" s="11" customFormat="1"/>
    <row r="40056" s="11" customFormat="1"/>
    <row r="40057" s="11" customFormat="1"/>
    <row r="40058" s="11" customFormat="1"/>
    <row r="40059" s="11" customFormat="1"/>
    <row r="40060" s="11" customFormat="1"/>
    <row r="40061" s="11" customFormat="1"/>
    <row r="40062" s="11" customFormat="1"/>
    <row r="40063" s="11" customFormat="1"/>
    <row r="40064" s="11" customFormat="1"/>
    <row r="40065" s="11" customFormat="1"/>
    <row r="40066" s="11" customFormat="1"/>
    <row r="40067" s="11" customFormat="1"/>
    <row r="40068" s="11" customFormat="1"/>
    <row r="40069" s="11" customFormat="1"/>
    <row r="40070" s="11" customFormat="1"/>
    <row r="40071" s="11" customFormat="1"/>
    <row r="40072" s="11" customFormat="1"/>
    <row r="40073" s="11" customFormat="1"/>
    <row r="40074" s="11" customFormat="1"/>
    <row r="40075" s="11" customFormat="1"/>
    <row r="40076" s="11" customFormat="1"/>
    <row r="40077" s="11" customFormat="1"/>
    <row r="40078" s="11" customFormat="1"/>
    <row r="40079" s="11" customFormat="1"/>
    <row r="40080" s="11" customFormat="1"/>
    <row r="40081" s="11" customFormat="1"/>
    <row r="40082" s="11" customFormat="1"/>
    <row r="40083" s="11" customFormat="1"/>
    <row r="40084" s="11" customFormat="1"/>
    <row r="40085" s="11" customFormat="1"/>
    <row r="40086" s="11" customFormat="1"/>
    <row r="40087" s="11" customFormat="1"/>
    <row r="40088" s="11" customFormat="1"/>
    <row r="40089" s="11" customFormat="1"/>
    <row r="40090" s="11" customFormat="1"/>
    <row r="40091" s="11" customFormat="1"/>
    <row r="40092" s="11" customFormat="1"/>
    <row r="40093" s="11" customFormat="1"/>
    <row r="40094" s="11" customFormat="1"/>
    <row r="40095" s="11" customFormat="1"/>
    <row r="40096" s="11" customFormat="1"/>
    <row r="40097" s="11" customFormat="1"/>
    <row r="40098" s="11" customFormat="1"/>
    <row r="40099" s="11" customFormat="1"/>
    <row r="40100" s="11" customFormat="1"/>
    <row r="40101" s="11" customFormat="1"/>
    <row r="40102" s="11" customFormat="1"/>
    <row r="40103" s="11" customFormat="1"/>
    <row r="40104" s="11" customFormat="1"/>
    <row r="40105" s="11" customFormat="1"/>
    <row r="40106" s="11" customFormat="1"/>
    <row r="40107" s="11" customFormat="1"/>
    <row r="40108" s="11" customFormat="1"/>
    <row r="40109" s="11" customFormat="1"/>
    <row r="40110" s="11" customFormat="1"/>
    <row r="40111" s="11" customFormat="1"/>
    <row r="40112" s="11" customFormat="1"/>
    <row r="40113" s="11" customFormat="1"/>
    <row r="40114" s="11" customFormat="1"/>
    <row r="40115" s="11" customFormat="1"/>
    <row r="40116" s="11" customFormat="1"/>
    <row r="40117" s="11" customFormat="1"/>
    <row r="40118" s="11" customFormat="1"/>
    <row r="40119" s="11" customFormat="1"/>
    <row r="40120" s="11" customFormat="1"/>
    <row r="40121" s="11" customFormat="1"/>
    <row r="40122" s="11" customFormat="1"/>
    <row r="40123" s="11" customFormat="1"/>
    <row r="40124" s="11" customFormat="1"/>
    <row r="40125" s="11" customFormat="1"/>
    <row r="40126" s="11" customFormat="1"/>
    <row r="40127" s="11" customFormat="1"/>
    <row r="40128" s="11" customFormat="1"/>
    <row r="40129" s="11" customFormat="1"/>
    <row r="40130" s="11" customFormat="1"/>
    <row r="40131" s="11" customFormat="1"/>
    <row r="40132" s="11" customFormat="1"/>
    <row r="40133" s="11" customFormat="1"/>
    <row r="40134" s="11" customFormat="1"/>
    <row r="40135" s="11" customFormat="1"/>
    <row r="40136" s="11" customFormat="1"/>
    <row r="40137" s="11" customFormat="1"/>
    <row r="40138" s="11" customFormat="1"/>
    <row r="40139" s="11" customFormat="1"/>
    <row r="40140" s="11" customFormat="1"/>
    <row r="40141" s="11" customFormat="1"/>
    <row r="40142" s="11" customFormat="1"/>
    <row r="40143" s="11" customFormat="1"/>
    <row r="40144" s="11" customFormat="1"/>
    <row r="40145" s="11" customFormat="1"/>
    <row r="40146" s="11" customFormat="1"/>
    <row r="40147" s="11" customFormat="1"/>
    <row r="40148" s="11" customFormat="1"/>
    <row r="40149" s="11" customFormat="1"/>
    <row r="40150" s="11" customFormat="1"/>
    <row r="40151" s="11" customFormat="1"/>
    <row r="40152" s="11" customFormat="1"/>
    <row r="40153" s="11" customFormat="1"/>
    <row r="40154" s="11" customFormat="1"/>
    <row r="40155" s="11" customFormat="1"/>
    <row r="40156" s="11" customFormat="1"/>
    <row r="40157" s="11" customFormat="1"/>
    <row r="40158" s="11" customFormat="1"/>
    <row r="40159" s="11" customFormat="1"/>
    <row r="40160" s="11" customFormat="1"/>
    <row r="40161" s="11" customFormat="1"/>
    <row r="40162" s="11" customFormat="1"/>
    <row r="40163" s="11" customFormat="1"/>
    <row r="40164" s="11" customFormat="1"/>
    <row r="40165" s="11" customFormat="1"/>
    <row r="40166" s="11" customFormat="1"/>
    <row r="40167" s="11" customFormat="1"/>
    <row r="40168" s="11" customFormat="1"/>
    <row r="40169" s="11" customFormat="1"/>
    <row r="40170" s="11" customFormat="1"/>
    <row r="40171" s="11" customFormat="1"/>
    <row r="40172" s="11" customFormat="1"/>
    <row r="40173" s="11" customFormat="1"/>
    <row r="40174" s="11" customFormat="1"/>
    <row r="40175" s="11" customFormat="1"/>
    <row r="40176" s="11" customFormat="1"/>
    <row r="40177" s="11" customFormat="1"/>
    <row r="40178" s="11" customFormat="1"/>
    <row r="40179" s="11" customFormat="1"/>
    <row r="40180" s="11" customFormat="1"/>
    <row r="40181" s="11" customFormat="1"/>
    <row r="40182" s="11" customFormat="1"/>
    <row r="40183" s="11" customFormat="1"/>
    <row r="40184" s="11" customFormat="1"/>
    <row r="40185" s="11" customFormat="1"/>
    <row r="40186" s="11" customFormat="1"/>
    <row r="40187" s="11" customFormat="1"/>
    <row r="40188" s="11" customFormat="1"/>
    <row r="40189" s="11" customFormat="1"/>
    <row r="40190" s="11" customFormat="1"/>
    <row r="40191" s="11" customFormat="1"/>
    <row r="40192" s="11" customFormat="1"/>
    <row r="40193" s="11" customFormat="1"/>
    <row r="40194" s="11" customFormat="1"/>
    <row r="40195" s="11" customFormat="1"/>
    <row r="40196" s="11" customFormat="1"/>
    <row r="40197" s="11" customFormat="1"/>
    <row r="40198" s="11" customFormat="1"/>
    <row r="40199" s="11" customFormat="1"/>
    <row r="40200" s="11" customFormat="1"/>
    <row r="40201" s="11" customFormat="1"/>
    <row r="40202" s="11" customFormat="1"/>
    <row r="40203" s="11" customFormat="1"/>
    <row r="40204" s="11" customFormat="1"/>
    <row r="40205" s="11" customFormat="1"/>
    <row r="40206" s="11" customFormat="1"/>
    <row r="40207" s="11" customFormat="1"/>
    <row r="40208" s="11" customFormat="1"/>
    <row r="40209" s="11" customFormat="1"/>
    <row r="40210" s="11" customFormat="1"/>
    <row r="40211" s="11" customFormat="1"/>
    <row r="40212" s="11" customFormat="1"/>
    <row r="40213" s="11" customFormat="1"/>
    <row r="40214" s="11" customFormat="1"/>
    <row r="40215" s="11" customFormat="1"/>
    <row r="40216" s="11" customFormat="1"/>
    <row r="40217" s="11" customFormat="1"/>
    <row r="40218" s="11" customFormat="1"/>
    <row r="40219" s="11" customFormat="1"/>
    <row r="40220" s="11" customFormat="1"/>
    <row r="40221" s="11" customFormat="1"/>
    <row r="40222" s="11" customFormat="1"/>
    <row r="40223" s="11" customFormat="1"/>
    <row r="40224" s="11" customFormat="1"/>
    <row r="40225" s="11" customFormat="1"/>
    <row r="40226" s="11" customFormat="1"/>
    <row r="40227" s="11" customFormat="1"/>
    <row r="40228" s="11" customFormat="1"/>
    <row r="40229" s="11" customFormat="1"/>
    <row r="40230" s="11" customFormat="1"/>
    <row r="40231" s="11" customFormat="1"/>
    <row r="40232" s="11" customFormat="1"/>
    <row r="40233" s="11" customFormat="1"/>
    <row r="40234" s="11" customFormat="1"/>
    <row r="40235" s="11" customFormat="1"/>
    <row r="40236" s="11" customFormat="1"/>
    <row r="40237" s="11" customFormat="1"/>
    <row r="40238" s="11" customFormat="1"/>
    <row r="40239" s="11" customFormat="1"/>
    <row r="40240" s="11" customFormat="1"/>
    <row r="40241" s="11" customFormat="1"/>
    <row r="40242" s="11" customFormat="1"/>
    <row r="40243" s="11" customFormat="1"/>
    <row r="40244" s="11" customFormat="1"/>
    <row r="40245" s="11" customFormat="1"/>
    <row r="40246" s="11" customFormat="1"/>
    <row r="40247" s="11" customFormat="1"/>
    <row r="40248" s="11" customFormat="1"/>
    <row r="40249" s="11" customFormat="1"/>
    <row r="40250" s="11" customFormat="1"/>
    <row r="40251" s="11" customFormat="1"/>
    <row r="40252" s="11" customFormat="1"/>
    <row r="40253" s="11" customFormat="1"/>
    <row r="40254" s="11" customFormat="1"/>
    <row r="40255" s="11" customFormat="1"/>
    <row r="40256" s="11" customFormat="1"/>
    <row r="40257" s="11" customFormat="1"/>
    <row r="40258" s="11" customFormat="1"/>
    <row r="40259" s="11" customFormat="1"/>
    <row r="40260" s="11" customFormat="1"/>
    <row r="40261" s="11" customFormat="1"/>
    <row r="40262" s="11" customFormat="1"/>
    <row r="40263" s="11" customFormat="1"/>
    <row r="40264" s="11" customFormat="1"/>
    <row r="40265" s="11" customFormat="1"/>
    <row r="40266" s="11" customFormat="1"/>
    <row r="40267" s="11" customFormat="1"/>
    <row r="40268" s="11" customFormat="1"/>
    <row r="40269" s="11" customFormat="1"/>
    <row r="40270" s="11" customFormat="1"/>
    <row r="40271" s="11" customFormat="1"/>
    <row r="40272" s="11" customFormat="1"/>
    <row r="40273" s="11" customFormat="1"/>
    <row r="40274" s="11" customFormat="1"/>
    <row r="40275" s="11" customFormat="1"/>
    <row r="40276" s="11" customFormat="1"/>
    <row r="40277" s="11" customFormat="1"/>
    <row r="40278" s="11" customFormat="1"/>
    <row r="40279" s="11" customFormat="1"/>
    <row r="40280" s="11" customFormat="1"/>
    <row r="40281" s="11" customFormat="1"/>
    <row r="40282" s="11" customFormat="1"/>
    <row r="40283" s="11" customFormat="1"/>
    <row r="40284" s="11" customFormat="1"/>
    <row r="40285" s="11" customFormat="1"/>
    <row r="40286" s="11" customFormat="1"/>
    <row r="40287" s="11" customFormat="1"/>
    <row r="40288" s="11" customFormat="1"/>
    <row r="40289" s="11" customFormat="1"/>
    <row r="40290" s="11" customFormat="1"/>
    <row r="40291" s="11" customFormat="1"/>
    <row r="40292" s="11" customFormat="1"/>
    <row r="40293" s="11" customFormat="1"/>
    <row r="40294" s="11" customFormat="1"/>
    <row r="40295" s="11" customFormat="1"/>
    <row r="40296" s="11" customFormat="1"/>
    <row r="40297" s="11" customFormat="1"/>
    <row r="40298" s="11" customFormat="1"/>
    <row r="40299" s="11" customFormat="1"/>
    <row r="40300" s="11" customFormat="1"/>
    <row r="40301" s="11" customFormat="1"/>
    <row r="40302" s="11" customFormat="1"/>
    <row r="40303" s="11" customFormat="1"/>
    <row r="40304" s="11" customFormat="1"/>
    <row r="40305" s="11" customFormat="1"/>
    <row r="40306" s="11" customFormat="1"/>
    <row r="40307" s="11" customFormat="1"/>
    <row r="40308" s="11" customFormat="1"/>
    <row r="40309" s="11" customFormat="1"/>
    <row r="40310" s="11" customFormat="1"/>
    <row r="40311" s="11" customFormat="1"/>
    <row r="40312" s="11" customFormat="1"/>
    <row r="40313" s="11" customFormat="1"/>
    <row r="40314" s="11" customFormat="1"/>
    <row r="40315" s="11" customFormat="1"/>
    <row r="40316" s="11" customFormat="1"/>
    <row r="40317" s="11" customFormat="1"/>
    <row r="40318" s="11" customFormat="1"/>
    <row r="40319" s="11" customFormat="1"/>
    <row r="40320" s="11" customFormat="1"/>
    <row r="40321" s="11" customFormat="1"/>
    <row r="40322" s="11" customFormat="1"/>
    <row r="40323" s="11" customFormat="1"/>
    <row r="40324" s="11" customFormat="1"/>
    <row r="40325" s="11" customFormat="1"/>
    <row r="40326" s="11" customFormat="1"/>
    <row r="40327" s="11" customFormat="1"/>
    <row r="40328" s="11" customFormat="1"/>
    <row r="40329" s="11" customFormat="1"/>
    <row r="40330" s="11" customFormat="1"/>
    <row r="40331" s="11" customFormat="1"/>
    <row r="40332" s="11" customFormat="1"/>
    <row r="40333" s="11" customFormat="1"/>
    <row r="40334" s="11" customFormat="1"/>
    <row r="40335" s="11" customFormat="1"/>
    <row r="40336" s="11" customFormat="1"/>
    <row r="40337" s="11" customFormat="1"/>
    <row r="40338" s="11" customFormat="1"/>
    <row r="40339" s="11" customFormat="1"/>
    <row r="40340" s="11" customFormat="1"/>
    <row r="40341" s="11" customFormat="1"/>
    <row r="40342" s="11" customFormat="1"/>
    <row r="40343" s="11" customFormat="1"/>
    <row r="40344" s="11" customFormat="1"/>
    <row r="40345" s="11" customFormat="1"/>
    <row r="40346" s="11" customFormat="1"/>
    <row r="40347" s="11" customFormat="1"/>
    <row r="40348" s="11" customFormat="1"/>
    <row r="40349" s="11" customFormat="1"/>
    <row r="40350" s="11" customFormat="1"/>
    <row r="40351" s="11" customFormat="1"/>
    <row r="40352" s="11" customFormat="1"/>
    <row r="40353" s="11" customFormat="1"/>
    <row r="40354" s="11" customFormat="1"/>
    <row r="40355" s="11" customFormat="1"/>
    <row r="40356" s="11" customFormat="1"/>
    <row r="40357" s="11" customFormat="1"/>
    <row r="40358" s="11" customFormat="1"/>
    <row r="40359" s="11" customFormat="1"/>
    <row r="40360" s="11" customFormat="1"/>
    <row r="40361" s="11" customFormat="1"/>
    <row r="40362" s="11" customFormat="1"/>
    <row r="40363" s="11" customFormat="1"/>
    <row r="40364" s="11" customFormat="1"/>
    <row r="40365" s="11" customFormat="1"/>
    <row r="40366" s="11" customFormat="1"/>
    <row r="40367" s="11" customFormat="1"/>
    <row r="40368" s="11" customFormat="1"/>
    <row r="40369" s="11" customFormat="1"/>
    <row r="40370" s="11" customFormat="1"/>
    <row r="40371" s="11" customFormat="1"/>
    <row r="40372" s="11" customFormat="1"/>
    <row r="40373" s="11" customFormat="1"/>
    <row r="40374" s="11" customFormat="1"/>
    <row r="40375" s="11" customFormat="1"/>
    <row r="40376" s="11" customFormat="1"/>
    <row r="40377" s="11" customFormat="1"/>
    <row r="40378" s="11" customFormat="1"/>
    <row r="40379" s="11" customFormat="1"/>
    <row r="40380" s="11" customFormat="1"/>
    <row r="40381" s="11" customFormat="1"/>
    <row r="40382" s="11" customFormat="1"/>
    <row r="40383" s="11" customFormat="1"/>
    <row r="40384" s="11" customFormat="1"/>
    <row r="40385" s="11" customFormat="1"/>
    <row r="40386" s="11" customFormat="1"/>
    <row r="40387" s="11" customFormat="1"/>
    <row r="40388" s="11" customFormat="1"/>
    <row r="40389" s="11" customFormat="1"/>
    <row r="40390" s="11" customFormat="1"/>
    <row r="40391" s="11" customFormat="1"/>
    <row r="40392" s="11" customFormat="1"/>
    <row r="40393" s="11" customFormat="1"/>
    <row r="40394" s="11" customFormat="1"/>
    <row r="40395" s="11" customFormat="1"/>
    <row r="40396" s="11" customFormat="1"/>
    <row r="40397" s="11" customFormat="1"/>
    <row r="40398" s="11" customFormat="1"/>
    <row r="40399" s="11" customFormat="1"/>
    <row r="40400" s="11" customFormat="1"/>
    <row r="40401" s="11" customFormat="1"/>
    <row r="40402" s="11" customFormat="1"/>
    <row r="40403" s="11" customFormat="1"/>
    <row r="40404" s="11" customFormat="1"/>
    <row r="40405" s="11" customFormat="1"/>
    <row r="40406" s="11" customFormat="1"/>
    <row r="40407" s="11" customFormat="1"/>
    <row r="40408" s="11" customFormat="1"/>
    <row r="40409" s="11" customFormat="1"/>
    <row r="40410" s="11" customFormat="1"/>
    <row r="40411" s="11" customFormat="1"/>
    <row r="40412" s="11" customFormat="1"/>
    <row r="40413" s="11" customFormat="1"/>
    <row r="40414" s="11" customFormat="1"/>
    <row r="40415" s="11" customFormat="1"/>
    <row r="40416" s="11" customFormat="1"/>
    <row r="40417" s="11" customFormat="1"/>
    <row r="40418" s="11" customFormat="1"/>
    <row r="40419" s="11" customFormat="1"/>
    <row r="40420" s="11" customFormat="1"/>
    <row r="40421" s="11" customFormat="1"/>
    <row r="40422" s="11" customFormat="1"/>
    <row r="40423" s="11" customFormat="1"/>
    <row r="40424" s="11" customFormat="1"/>
    <row r="40425" s="11" customFormat="1"/>
    <row r="40426" s="11" customFormat="1"/>
    <row r="40427" s="11" customFormat="1"/>
    <row r="40428" s="11" customFormat="1"/>
    <row r="40429" s="11" customFormat="1"/>
    <row r="40430" s="11" customFormat="1"/>
    <row r="40431" s="11" customFormat="1"/>
    <row r="40432" s="11" customFormat="1"/>
    <row r="40433" s="11" customFormat="1"/>
    <row r="40434" s="11" customFormat="1"/>
    <row r="40435" s="11" customFormat="1"/>
    <row r="40436" s="11" customFormat="1"/>
    <row r="40437" s="11" customFormat="1"/>
    <row r="40438" s="11" customFormat="1"/>
    <row r="40439" s="11" customFormat="1"/>
    <row r="40440" s="11" customFormat="1"/>
    <row r="40441" s="11" customFormat="1"/>
    <row r="40442" s="11" customFormat="1"/>
    <row r="40443" s="11" customFormat="1"/>
    <row r="40444" s="11" customFormat="1"/>
    <row r="40445" s="11" customFormat="1"/>
    <row r="40446" s="11" customFormat="1"/>
    <row r="40447" s="11" customFormat="1"/>
    <row r="40448" s="11" customFormat="1"/>
    <row r="40449" s="11" customFormat="1"/>
    <row r="40450" s="11" customFormat="1"/>
    <row r="40451" s="11" customFormat="1"/>
    <row r="40452" s="11" customFormat="1"/>
    <row r="40453" s="11" customFormat="1"/>
    <row r="40454" s="11" customFormat="1"/>
    <row r="40455" s="11" customFormat="1"/>
    <row r="40456" s="11" customFormat="1"/>
    <row r="40457" s="11" customFormat="1"/>
    <row r="40458" s="11" customFormat="1"/>
    <row r="40459" s="11" customFormat="1"/>
    <row r="40460" s="11" customFormat="1"/>
    <row r="40461" s="11" customFormat="1"/>
    <row r="40462" s="11" customFormat="1"/>
    <row r="40463" s="11" customFormat="1"/>
    <row r="40464" s="11" customFormat="1"/>
    <row r="40465" s="11" customFormat="1"/>
    <row r="40466" s="11" customFormat="1"/>
    <row r="40467" s="11" customFormat="1"/>
    <row r="40468" s="11" customFormat="1"/>
    <row r="40469" s="11" customFormat="1"/>
    <row r="40470" s="11" customFormat="1"/>
    <row r="40471" s="11" customFormat="1"/>
    <row r="40472" s="11" customFormat="1"/>
    <row r="40473" s="11" customFormat="1"/>
    <row r="40474" s="11" customFormat="1"/>
    <row r="40475" s="11" customFormat="1"/>
    <row r="40476" s="11" customFormat="1"/>
    <row r="40477" s="11" customFormat="1"/>
    <row r="40478" s="11" customFormat="1"/>
    <row r="40479" s="11" customFormat="1"/>
    <row r="40480" s="11" customFormat="1"/>
    <row r="40481" s="11" customFormat="1"/>
    <row r="40482" s="11" customFormat="1"/>
    <row r="40483" s="11" customFormat="1"/>
    <row r="40484" s="11" customFormat="1"/>
    <row r="40485" s="11" customFormat="1"/>
    <row r="40486" s="11" customFormat="1"/>
    <row r="40487" s="11" customFormat="1"/>
    <row r="40488" s="11" customFormat="1"/>
    <row r="40489" s="11" customFormat="1"/>
    <row r="40490" s="11" customFormat="1"/>
    <row r="40491" s="11" customFormat="1"/>
    <row r="40492" s="11" customFormat="1"/>
    <row r="40493" s="11" customFormat="1"/>
    <row r="40494" s="11" customFormat="1"/>
    <row r="40495" s="11" customFormat="1"/>
    <row r="40496" s="11" customFormat="1"/>
    <row r="40497" s="11" customFormat="1"/>
    <row r="40498" s="11" customFormat="1"/>
    <row r="40499" s="11" customFormat="1"/>
    <row r="40500" s="11" customFormat="1"/>
    <row r="40501" s="11" customFormat="1"/>
    <row r="40502" s="11" customFormat="1"/>
    <row r="40503" s="11" customFormat="1"/>
    <row r="40504" s="11" customFormat="1"/>
    <row r="40505" s="11" customFormat="1"/>
    <row r="40506" s="11" customFormat="1"/>
    <row r="40507" s="11" customFormat="1"/>
    <row r="40508" s="11" customFormat="1"/>
    <row r="40509" s="11" customFormat="1"/>
    <row r="40510" s="11" customFormat="1"/>
    <row r="40511" s="11" customFormat="1"/>
    <row r="40512" s="11" customFormat="1"/>
    <row r="40513" s="11" customFormat="1"/>
    <row r="40514" s="11" customFormat="1"/>
    <row r="40515" s="11" customFormat="1"/>
    <row r="40516" s="11" customFormat="1"/>
    <row r="40517" s="11" customFormat="1"/>
    <row r="40518" s="11" customFormat="1"/>
    <row r="40519" s="11" customFormat="1"/>
    <row r="40520" s="11" customFormat="1"/>
    <row r="40521" s="11" customFormat="1"/>
    <row r="40522" s="11" customFormat="1"/>
    <row r="40523" s="11" customFormat="1"/>
    <row r="40524" s="11" customFormat="1"/>
    <row r="40525" s="11" customFormat="1"/>
    <row r="40526" s="11" customFormat="1"/>
    <row r="40527" s="11" customFormat="1"/>
    <row r="40528" s="11" customFormat="1"/>
    <row r="40529" s="11" customFormat="1"/>
    <row r="40530" s="11" customFormat="1"/>
    <row r="40531" s="11" customFormat="1"/>
    <row r="40532" s="11" customFormat="1"/>
    <row r="40533" s="11" customFormat="1"/>
    <row r="40534" s="11" customFormat="1"/>
    <row r="40535" s="11" customFormat="1"/>
    <row r="40536" s="11" customFormat="1"/>
    <row r="40537" s="11" customFormat="1"/>
    <row r="40538" s="11" customFormat="1"/>
    <row r="40539" s="11" customFormat="1"/>
    <row r="40540" s="11" customFormat="1"/>
    <row r="40541" s="11" customFormat="1"/>
    <row r="40542" s="11" customFormat="1"/>
    <row r="40543" s="11" customFormat="1"/>
    <row r="40544" s="11" customFormat="1"/>
    <row r="40545" s="11" customFormat="1"/>
    <row r="40546" s="11" customFormat="1"/>
    <row r="40547" s="11" customFormat="1"/>
    <row r="40548" s="11" customFormat="1"/>
    <row r="40549" s="11" customFormat="1"/>
    <row r="40550" s="11" customFormat="1"/>
    <row r="40551" s="11" customFormat="1"/>
    <row r="40552" s="11" customFormat="1"/>
    <row r="40553" s="11" customFormat="1"/>
    <row r="40554" s="11" customFormat="1"/>
    <row r="40555" s="11" customFormat="1"/>
    <row r="40556" s="11" customFormat="1"/>
    <row r="40557" s="11" customFormat="1"/>
    <row r="40558" s="11" customFormat="1"/>
    <row r="40559" s="11" customFormat="1"/>
    <row r="40560" s="11" customFormat="1"/>
    <row r="40561" s="11" customFormat="1"/>
    <row r="40562" s="11" customFormat="1"/>
    <row r="40563" s="11" customFormat="1"/>
    <row r="40564" s="11" customFormat="1"/>
    <row r="40565" s="11" customFormat="1"/>
    <row r="40566" s="11" customFormat="1"/>
    <row r="40567" s="11" customFormat="1"/>
    <row r="40568" s="11" customFormat="1"/>
    <row r="40569" s="11" customFormat="1"/>
    <row r="40570" s="11" customFormat="1"/>
    <row r="40571" s="11" customFormat="1"/>
    <row r="40572" s="11" customFormat="1"/>
    <row r="40573" s="11" customFormat="1"/>
    <row r="40574" s="11" customFormat="1"/>
    <row r="40575" s="11" customFormat="1"/>
    <row r="40576" s="11" customFormat="1"/>
    <row r="40577" s="11" customFormat="1"/>
    <row r="40578" s="11" customFormat="1"/>
    <row r="40579" s="11" customFormat="1"/>
    <row r="40580" s="11" customFormat="1"/>
    <row r="40581" s="11" customFormat="1"/>
    <row r="40582" s="11" customFormat="1"/>
    <row r="40583" s="11" customFormat="1"/>
    <row r="40584" s="11" customFormat="1"/>
    <row r="40585" s="11" customFormat="1"/>
    <row r="40586" s="11" customFormat="1"/>
    <row r="40587" s="11" customFormat="1"/>
    <row r="40588" s="11" customFormat="1"/>
    <row r="40589" s="11" customFormat="1"/>
    <row r="40590" s="11" customFormat="1"/>
    <row r="40591" s="11" customFormat="1"/>
    <row r="40592" s="11" customFormat="1"/>
    <row r="40593" s="11" customFormat="1"/>
    <row r="40594" s="11" customFormat="1"/>
    <row r="40595" s="11" customFormat="1"/>
    <row r="40596" s="11" customFormat="1"/>
    <row r="40597" s="11" customFormat="1"/>
    <row r="40598" s="11" customFormat="1"/>
    <row r="40599" s="11" customFormat="1"/>
    <row r="40600" s="11" customFormat="1"/>
    <row r="40601" s="11" customFormat="1"/>
    <row r="40602" s="11" customFormat="1"/>
    <row r="40603" s="11" customFormat="1"/>
    <row r="40604" s="11" customFormat="1"/>
    <row r="40605" s="11" customFormat="1"/>
    <row r="40606" s="11" customFormat="1"/>
    <row r="40607" s="11" customFormat="1"/>
    <row r="40608" s="11" customFormat="1"/>
    <row r="40609" s="11" customFormat="1"/>
    <row r="40610" s="11" customFormat="1"/>
    <row r="40611" s="11" customFormat="1"/>
    <row r="40612" s="11" customFormat="1"/>
    <row r="40613" s="11" customFormat="1"/>
    <row r="40614" s="11" customFormat="1"/>
    <row r="40615" s="11" customFormat="1"/>
    <row r="40616" s="11" customFormat="1"/>
    <row r="40617" s="11" customFormat="1"/>
    <row r="40618" s="11" customFormat="1"/>
    <row r="40619" s="11" customFormat="1"/>
    <row r="40620" s="11" customFormat="1"/>
    <row r="40621" s="11" customFormat="1"/>
    <row r="40622" s="11" customFormat="1"/>
    <row r="40623" s="11" customFormat="1"/>
    <row r="40624" s="11" customFormat="1"/>
    <row r="40625" s="11" customFormat="1"/>
    <row r="40626" s="11" customFormat="1"/>
    <row r="40627" s="11" customFormat="1"/>
    <row r="40628" s="11" customFormat="1"/>
    <row r="40629" s="11" customFormat="1"/>
    <row r="40630" s="11" customFormat="1"/>
    <row r="40631" s="11" customFormat="1"/>
    <row r="40632" s="11" customFormat="1"/>
    <row r="40633" s="11" customFormat="1"/>
    <row r="40634" s="11" customFormat="1"/>
    <row r="40635" s="11" customFormat="1"/>
    <row r="40636" s="11" customFormat="1"/>
    <row r="40637" s="11" customFormat="1"/>
    <row r="40638" s="11" customFormat="1"/>
    <row r="40639" s="11" customFormat="1"/>
    <row r="40640" s="11" customFormat="1"/>
    <row r="40641" s="11" customFormat="1"/>
    <row r="40642" s="11" customFormat="1"/>
    <row r="40643" s="11" customFormat="1"/>
    <row r="40644" s="11" customFormat="1"/>
    <row r="40645" s="11" customFormat="1"/>
    <row r="40646" s="11" customFormat="1"/>
    <row r="40647" s="11" customFormat="1"/>
    <row r="40648" s="11" customFormat="1"/>
    <row r="40649" s="11" customFormat="1"/>
    <row r="40650" s="11" customFormat="1"/>
    <row r="40651" s="11" customFormat="1"/>
    <row r="40652" s="11" customFormat="1"/>
    <row r="40653" s="11" customFormat="1"/>
    <row r="40654" s="11" customFormat="1"/>
    <row r="40655" s="11" customFormat="1"/>
    <row r="40656" s="11" customFormat="1"/>
    <row r="40657" s="11" customFormat="1"/>
    <row r="40658" s="11" customFormat="1"/>
    <row r="40659" s="11" customFormat="1"/>
    <row r="40660" s="11" customFormat="1"/>
    <row r="40661" s="11" customFormat="1"/>
    <row r="40662" s="11" customFormat="1"/>
    <row r="40663" s="11" customFormat="1"/>
    <row r="40664" s="11" customFormat="1"/>
    <row r="40665" s="11" customFormat="1"/>
    <row r="40666" s="11" customFormat="1"/>
    <row r="40667" s="11" customFormat="1"/>
    <row r="40668" s="11" customFormat="1"/>
    <row r="40669" s="11" customFormat="1"/>
    <row r="40670" s="11" customFormat="1"/>
    <row r="40671" s="11" customFormat="1"/>
    <row r="40672" s="11" customFormat="1"/>
    <row r="40673" s="11" customFormat="1"/>
    <row r="40674" s="11" customFormat="1"/>
    <row r="40675" s="11" customFormat="1"/>
    <row r="40676" s="11" customFormat="1"/>
    <row r="40677" s="11" customFormat="1"/>
    <row r="40678" s="11" customFormat="1"/>
    <row r="40679" s="11" customFormat="1"/>
    <row r="40680" s="11" customFormat="1"/>
    <row r="40681" s="11" customFormat="1"/>
    <row r="40682" s="11" customFormat="1"/>
    <row r="40683" s="11" customFormat="1"/>
    <row r="40684" s="11" customFormat="1"/>
    <row r="40685" s="11" customFormat="1"/>
    <row r="40686" s="11" customFormat="1"/>
    <row r="40687" s="11" customFormat="1"/>
    <row r="40688" s="11" customFormat="1"/>
    <row r="40689" s="11" customFormat="1"/>
    <row r="40690" s="11" customFormat="1"/>
    <row r="40691" s="11" customFormat="1"/>
    <row r="40692" s="11" customFormat="1"/>
    <row r="40693" s="11" customFormat="1"/>
    <row r="40694" s="11" customFormat="1"/>
    <row r="40695" s="11" customFormat="1"/>
    <row r="40696" s="11" customFormat="1"/>
    <row r="40697" s="11" customFormat="1"/>
    <row r="40698" s="11" customFormat="1"/>
    <row r="40699" s="11" customFormat="1"/>
    <row r="40700" s="11" customFormat="1"/>
    <row r="40701" s="11" customFormat="1"/>
    <row r="40702" s="11" customFormat="1"/>
    <row r="40703" s="11" customFormat="1"/>
    <row r="40704" s="11" customFormat="1"/>
    <row r="40705" s="11" customFormat="1"/>
    <row r="40706" s="11" customFormat="1"/>
    <row r="40707" s="11" customFormat="1"/>
    <row r="40708" s="11" customFormat="1"/>
    <row r="40709" s="11" customFormat="1"/>
    <row r="40710" s="11" customFormat="1"/>
    <row r="40711" s="11" customFormat="1"/>
    <row r="40712" s="11" customFormat="1"/>
    <row r="40713" s="11" customFormat="1"/>
    <row r="40714" s="11" customFormat="1"/>
    <row r="40715" s="11" customFormat="1"/>
    <row r="40716" s="11" customFormat="1"/>
    <row r="40717" s="11" customFormat="1"/>
    <row r="40718" s="11" customFormat="1"/>
    <row r="40719" s="11" customFormat="1"/>
    <row r="40720" s="11" customFormat="1"/>
    <row r="40721" s="11" customFormat="1"/>
    <row r="40722" s="11" customFormat="1"/>
    <row r="40723" s="11" customFormat="1"/>
    <row r="40724" s="11" customFormat="1"/>
    <row r="40725" s="11" customFormat="1"/>
    <row r="40726" s="11" customFormat="1"/>
    <row r="40727" s="11" customFormat="1"/>
    <row r="40728" s="11" customFormat="1"/>
    <row r="40729" s="11" customFormat="1"/>
    <row r="40730" s="11" customFormat="1"/>
    <row r="40731" s="11" customFormat="1"/>
    <row r="40732" s="11" customFormat="1"/>
    <row r="40733" s="11" customFormat="1"/>
    <row r="40734" s="11" customFormat="1"/>
    <row r="40735" s="11" customFormat="1"/>
    <row r="40736" s="11" customFormat="1"/>
    <row r="40737" s="11" customFormat="1"/>
    <row r="40738" s="11" customFormat="1"/>
    <row r="40739" s="11" customFormat="1"/>
    <row r="40740" s="11" customFormat="1"/>
    <row r="40741" s="11" customFormat="1"/>
    <row r="40742" s="11" customFormat="1"/>
    <row r="40743" s="11" customFormat="1"/>
    <row r="40744" s="11" customFormat="1"/>
    <row r="40745" s="11" customFormat="1"/>
    <row r="40746" s="11" customFormat="1"/>
    <row r="40747" s="11" customFormat="1"/>
    <row r="40748" s="11" customFormat="1"/>
    <row r="40749" s="11" customFormat="1"/>
    <row r="40750" s="11" customFormat="1"/>
    <row r="40751" s="11" customFormat="1"/>
    <row r="40752" s="11" customFormat="1"/>
    <row r="40753" s="11" customFormat="1"/>
    <row r="40754" s="11" customFormat="1"/>
    <row r="40755" s="11" customFormat="1"/>
    <row r="40756" s="11" customFormat="1"/>
    <row r="40757" s="11" customFormat="1"/>
    <row r="40758" s="11" customFormat="1"/>
    <row r="40759" s="11" customFormat="1"/>
    <row r="40760" s="11" customFormat="1"/>
    <row r="40761" s="11" customFormat="1"/>
    <row r="40762" s="11" customFormat="1"/>
    <row r="40763" s="11" customFormat="1"/>
    <row r="40764" s="11" customFormat="1"/>
    <row r="40765" s="11" customFormat="1"/>
    <row r="40766" s="11" customFormat="1"/>
    <row r="40767" s="11" customFormat="1"/>
    <row r="40768" s="11" customFormat="1"/>
    <row r="40769" s="11" customFormat="1"/>
    <row r="40770" s="11" customFormat="1"/>
    <row r="40771" s="11" customFormat="1"/>
    <row r="40772" s="11" customFormat="1"/>
    <row r="40773" s="11" customFormat="1"/>
    <row r="40774" s="11" customFormat="1"/>
    <row r="40775" s="11" customFormat="1"/>
    <row r="40776" s="11" customFormat="1"/>
    <row r="40777" s="11" customFormat="1"/>
    <row r="40778" s="11" customFormat="1"/>
    <row r="40779" s="11" customFormat="1"/>
    <row r="40780" s="11" customFormat="1"/>
    <row r="40781" s="11" customFormat="1"/>
    <row r="40782" s="11" customFormat="1"/>
    <row r="40783" s="11" customFormat="1"/>
    <row r="40784" s="11" customFormat="1"/>
    <row r="40785" s="11" customFormat="1"/>
    <row r="40786" s="11" customFormat="1"/>
    <row r="40787" s="11" customFormat="1"/>
    <row r="40788" s="11" customFormat="1"/>
    <row r="40789" s="11" customFormat="1"/>
    <row r="40790" s="11" customFormat="1"/>
    <row r="40791" s="11" customFormat="1"/>
    <row r="40792" s="11" customFormat="1"/>
    <row r="40793" s="11" customFormat="1"/>
    <row r="40794" s="11" customFormat="1"/>
    <row r="40795" s="11" customFormat="1"/>
    <row r="40796" s="11" customFormat="1"/>
    <row r="40797" s="11" customFormat="1"/>
    <row r="40798" s="11" customFormat="1"/>
    <row r="40799" s="11" customFormat="1"/>
    <row r="40800" s="11" customFormat="1"/>
    <row r="40801" s="11" customFormat="1"/>
    <row r="40802" s="11" customFormat="1"/>
    <row r="40803" s="11" customFormat="1"/>
    <row r="40804" s="11" customFormat="1"/>
    <row r="40805" s="11" customFormat="1"/>
    <row r="40806" s="11" customFormat="1"/>
    <row r="40807" s="11" customFormat="1"/>
    <row r="40808" s="11" customFormat="1"/>
    <row r="40809" s="11" customFormat="1"/>
    <row r="40810" s="11" customFormat="1"/>
    <row r="40811" s="11" customFormat="1"/>
    <row r="40812" s="11" customFormat="1"/>
    <row r="40813" s="11" customFormat="1"/>
    <row r="40814" s="11" customFormat="1"/>
    <row r="40815" s="11" customFormat="1"/>
    <row r="40816" s="11" customFormat="1"/>
    <row r="40817" s="11" customFormat="1"/>
    <row r="40818" s="11" customFormat="1"/>
    <row r="40819" s="11" customFormat="1"/>
    <row r="40820" s="11" customFormat="1"/>
    <row r="40821" s="11" customFormat="1"/>
    <row r="40822" s="11" customFormat="1"/>
    <row r="40823" s="11" customFormat="1"/>
    <row r="40824" s="11" customFormat="1"/>
    <row r="40825" s="11" customFormat="1"/>
    <row r="40826" s="11" customFormat="1"/>
    <row r="40827" s="11" customFormat="1"/>
    <row r="40828" s="11" customFormat="1"/>
    <row r="40829" s="11" customFormat="1"/>
    <row r="40830" s="11" customFormat="1"/>
    <row r="40831" s="11" customFormat="1"/>
    <row r="40832" s="11" customFormat="1"/>
    <row r="40833" s="11" customFormat="1"/>
    <row r="40834" s="11" customFormat="1"/>
    <row r="40835" s="11" customFormat="1"/>
    <row r="40836" s="11" customFormat="1"/>
    <row r="40837" s="11" customFormat="1"/>
    <row r="40838" s="11" customFormat="1"/>
    <row r="40839" s="11" customFormat="1"/>
    <row r="40840" s="11" customFormat="1"/>
    <row r="40841" s="11" customFormat="1"/>
    <row r="40842" s="11" customFormat="1"/>
    <row r="40843" s="11" customFormat="1"/>
    <row r="40844" s="11" customFormat="1"/>
    <row r="40845" s="11" customFormat="1"/>
    <row r="40846" s="11" customFormat="1"/>
    <row r="40847" s="11" customFormat="1"/>
    <row r="40848" s="11" customFormat="1"/>
    <row r="40849" s="11" customFormat="1"/>
    <row r="40850" s="11" customFormat="1"/>
    <row r="40851" s="11" customFormat="1"/>
    <row r="40852" s="11" customFormat="1"/>
    <row r="40853" s="11" customFormat="1"/>
    <row r="40854" s="11" customFormat="1"/>
    <row r="40855" s="11" customFormat="1"/>
    <row r="40856" s="11" customFormat="1"/>
    <row r="40857" s="11" customFormat="1"/>
    <row r="40858" s="11" customFormat="1"/>
    <row r="40859" s="11" customFormat="1"/>
    <row r="40860" s="11" customFormat="1"/>
    <row r="40861" s="11" customFormat="1"/>
    <row r="40862" s="11" customFormat="1"/>
    <row r="40863" s="11" customFormat="1"/>
    <row r="40864" s="11" customFormat="1"/>
    <row r="40865" s="11" customFormat="1"/>
    <row r="40866" s="11" customFormat="1"/>
    <row r="40867" s="11" customFormat="1"/>
    <row r="40868" s="11" customFormat="1"/>
    <row r="40869" s="11" customFormat="1"/>
    <row r="40870" s="11" customFormat="1"/>
    <row r="40871" s="11" customFormat="1"/>
    <row r="40872" s="11" customFormat="1"/>
    <row r="40873" s="11" customFormat="1"/>
    <row r="40874" s="11" customFormat="1"/>
    <row r="40875" s="11" customFormat="1"/>
    <row r="40876" s="11" customFormat="1"/>
    <row r="40877" s="11" customFormat="1"/>
    <row r="40878" s="11" customFormat="1"/>
    <row r="40879" s="11" customFormat="1"/>
    <row r="40880" s="11" customFormat="1"/>
    <row r="40881" s="11" customFormat="1"/>
    <row r="40882" s="11" customFormat="1"/>
    <row r="40883" s="11" customFormat="1"/>
    <row r="40884" s="11" customFormat="1"/>
    <row r="40885" s="11" customFormat="1"/>
    <row r="40886" s="11" customFormat="1"/>
    <row r="40887" s="11" customFormat="1"/>
    <row r="40888" s="11" customFormat="1"/>
    <row r="40889" s="11" customFormat="1"/>
    <row r="40890" s="11" customFormat="1"/>
    <row r="40891" s="11" customFormat="1"/>
    <row r="40892" s="11" customFormat="1"/>
    <row r="40893" s="11" customFormat="1"/>
    <row r="40894" s="11" customFormat="1"/>
    <row r="40895" s="11" customFormat="1"/>
    <row r="40896" s="11" customFormat="1"/>
    <row r="40897" s="11" customFormat="1"/>
    <row r="40898" s="11" customFormat="1"/>
    <row r="40899" s="11" customFormat="1"/>
    <row r="40900" s="11" customFormat="1"/>
    <row r="40901" s="11" customFormat="1"/>
    <row r="40902" s="11" customFormat="1"/>
    <row r="40903" s="11" customFormat="1"/>
    <row r="40904" s="11" customFormat="1"/>
    <row r="40905" s="11" customFormat="1"/>
    <row r="40906" s="11" customFormat="1"/>
    <row r="40907" s="11" customFormat="1"/>
    <row r="40908" s="11" customFormat="1"/>
    <row r="40909" s="11" customFormat="1"/>
    <row r="40910" s="11" customFormat="1"/>
    <row r="40911" s="11" customFormat="1"/>
    <row r="40912" s="11" customFormat="1"/>
    <row r="40913" s="11" customFormat="1"/>
    <row r="40914" s="11" customFormat="1"/>
    <row r="40915" s="11" customFormat="1"/>
    <row r="40916" s="11" customFormat="1"/>
    <row r="40917" s="11" customFormat="1"/>
    <row r="40918" s="11" customFormat="1"/>
    <row r="40919" s="11" customFormat="1"/>
    <row r="40920" s="11" customFormat="1"/>
    <row r="40921" s="11" customFormat="1"/>
    <row r="40922" s="11" customFormat="1"/>
    <row r="40923" s="11" customFormat="1"/>
    <row r="40924" s="11" customFormat="1"/>
    <row r="40925" s="11" customFormat="1"/>
    <row r="40926" s="11" customFormat="1"/>
    <row r="40927" s="11" customFormat="1"/>
    <row r="40928" s="11" customFormat="1"/>
    <row r="40929" s="11" customFormat="1"/>
    <row r="40930" s="11" customFormat="1"/>
    <row r="40931" s="11" customFormat="1"/>
    <row r="40932" s="11" customFormat="1"/>
    <row r="40933" s="11" customFormat="1"/>
    <row r="40934" s="11" customFormat="1"/>
    <row r="40935" s="11" customFormat="1"/>
    <row r="40936" s="11" customFormat="1"/>
    <row r="40937" s="11" customFormat="1"/>
    <row r="40938" s="11" customFormat="1"/>
    <row r="40939" s="11" customFormat="1"/>
    <row r="40940" s="11" customFormat="1"/>
    <row r="40941" s="11" customFormat="1"/>
    <row r="40942" s="11" customFormat="1"/>
    <row r="40943" s="11" customFormat="1"/>
    <row r="40944" s="11" customFormat="1"/>
    <row r="40945" s="11" customFormat="1"/>
    <row r="40946" s="11" customFormat="1"/>
    <row r="40947" s="11" customFormat="1"/>
    <row r="40948" s="11" customFormat="1"/>
    <row r="40949" s="11" customFormat="1"/>
    <row r="40950" s="11" customFormat="1"/>
    <row r="40951" s="11" customFormat="1"/>
    <row r="40952" s="11" customFormat="1"/>
    <row r="40953" s="11" customFormat="1"/>
    <row r="40954" s="11" customFormat="1"/>
    <row r="40955" s="11" customFormat="1"/>
    <row r="40956" s="11" customFormat="1"/>
    <row r="40957" s="11" customFormat="1"/>
    <row r="40958" s="11" customFormat="1"/>
    <row r="40959" s="11" customFormat="1"/>
    <row r="40960" s="11" customFormat="1"/>
    <row r="40961" s="11" customFormat="1"/>
    <row r="40962" s="11" customFormat="1"/>
    <row r="40963" s="11" customFormat="1"/>
    <row r="40964" s="11" customFormat="1"/>
    <row r="40965" s="11" customFormat="1"/>
    <row r="40966" s="11" customFormat="1"/>
    <row r="40967" s="11" customFormat="1"/>
    <row r="40968" s="11" customFormat="1"/>
    <row r="40969" s="11" customFormat="1"/>
    <row r="40970" s="11" customFormat="1"/>
    <row r="40971" s="11" customFormat="1"/>
    <row r="40972" s="11" customFormat="1"/>
    <row r="40973" s="11" customFormat="1"/>
    <row r="40974" s="11" customFormat="1"/>
    <row r="40975" s="11" customFormat="1"/>
    <row r="40976" s="11" customFormat="1"/>
    <row r="40977" s="11" customFormat="1"/>
    <row r="40978" s="11" customFormat="1"/>
    <row r="40979" s="11" customFormat="1"/>
    <row r="40980" s="11" customFormat="1"/>
    <row r="40981" s="11" customFormat="1"/>
    <row r="40982" s="11" customFormat="1"/>
    <row r="40983" s="11" customFormat="1"/>
    <row r="40984" s="11" customFormat="1"/>
    <row r="40985" s="11" customFormat="1"/>
    <row r="40986" s="11" customFormat="1"/>
    <row r="40987" s="11" customFormat="1"/>
    <row r="40988" s="11" customFormat="1"/>
    <row r="40989" s="11" customFormat="1"/>
    <row r="40990" s="11" customFormat="1"/>
    <row r="40991" s="11" customFormat="1"/>
    <row r="40992" s="11" customFormat="1"/>
    <row r="40993" s="11" customFormat="1"/>
    <row r="40994" s="11" customFormat="1"/>
    <row r="40995" s="11" customFormat="1"/>
    <row r="40996" s="11" customFormat="1"/>
    <row r="40997" s="11" customFormat="1"/>
    <row r="40998" s="11" customFormat="1"/>
    <row r="40999" s="11" customFormat="1"/>
    <row r="41000" s="11" customFormat="1"/>
    <row r="41001" s="11" customFormat="1"/>
    <row r="41002" s="11" customFormat="1"/>
    <row r="41003" s="11" customFormat="1"/>
    <row r="41004" s="11" customFormat="1"/>
    <row r="41005" s="11" customFormat="1"/>
    <row r="41006" s="11" customFormat="1"/>
    <row r="41007" s="11" customFormat="1"/>
    <row r="41008" s="11" customFormat="1"/>
    <row r="41009" s="11" customFormat="1"/>
    <row r="41010" s="11" customFormat="1"/>
    <row r="41011" s="11" customFormat="1"/>
    <row r="41012" s="11" customFormat="1"/>
    <row r="41013" s="11" customFormat="1"/>
    <row r="41014" s="11" customFormat="1"/>
    <row r="41015" s="11" customFormat="1"/>
    <row r="41016" s="11" customFormat="1"/>
    <row r="41017" s="11" customFormat="1"/>
    <row r="41018" s="11" customFormat="1"/>
    <row r="41019" s="11" customFormat="1"/>
    <row r="41020" s="11" customFormat="1"/>
    <row r="41021" s="11" customFormat="1"/>
    <row r="41022" s="11" customFormat="1"/>
    <row r="41023" s="11" customFormat="1"/>
    <row r="41024" s="11" customFormat="1"/>
    <row r="41025" s="11" customFormat="1"/>
    <row r="41026" s="11" customFormat="1"/>
    <row r="41027" s="11" customFormat="1"/>
    <row r="41028" s="11" customFormat="1"/>
    <row r="41029" s="11" customFormat="1"/>
    <row r="41030" s="11" customFormat="1"/>
    <row r="41031" s="11" customFormat="1"/>
    <row r="41032" s="11" customFormat="1"/>
    <row r="41033" s="11" customFormat="1"/>
    <row r="41034" s="11" customFormat="1"/>
    <row r="41035" s="11" customFormat="1"/>
    <row r="41036" s="11" customFormat="1"/>
    <row r="41037" s="11" customFormat="1"/>
    <row r="41038" s="11" customFormat="1"/>
    <row r="41039" s="11" customFormat="1"/>
    <row r="41040" s="11" customFormat="1"/>
    <row r="41041" s="11" customFormat="1"/>
    <row r="41042" s="11" customFormat="1"/>
    <row r="41043" s="11" customFormat="1"/>
    <row r="41044" s="11" customFormat="1"/>
    <row r="41045" s="11" customFormat="1"/>
    <row r="41046" s="11" customFormat="1"/>
    <row r="41047" s="11" customFormat="1"/>
    <row r="41048" s="11" customFormat="1"/>
    <row r="41049" s="11" customFormat="1"/>
    <row r="41050" s="11" customFormat="1"/>
    <row r="41051" s="11" customFormat="1"/>
    <row r="41052" s="11" customFormat="1"/>
    <row r="41053" s="11" customFormat="1"/>
    <row r="41054" s="11" customFormat="1"/>
    <row r="41055" s="11" customFormat="1"/>
    <row r="41056" s="11" customFormat="1"/>
    <row r="41057" s="11" customFormat="1"/>
    <row r="41058" s="11" customFormat="1"/>
    <row r="41059" s="11" customFormat="1"/>
    <row r="41060" s="11" customFormat="1"/>
    <row r="41061" s="11" customFormat="1"/>
    <row r="41062" s="11" customFormat="1"/>
    <row r="41063" s="11" customFormat="1"/>
    <row r="41064" s="11" customFormat="1"/>
    <row r="41065" s="11" customFormat="1"/>
    <row r="41066" s="11" customFormat="1"/>
    <row r="41067" s="11" customFormat="1"/>
    <row r="41068" s="11" customFormat="1"/>
    <row r="41069" s="11" customFormat="1"/>
    <row r="41070" s="11" customFormat="1"/>
    <row r="41071" s="11" customFormat="1"/>
    <row r="41072" s="11" customFormat="1"/>
    <row r="41073" s="11" customFormat="1"/>
    <row r="41074" s="11" customFormat="1"/>
    <row r="41075" s="11" customFormat="1"/>
    <row r="41076" s="11" customFormat="1"/>
    <row r="41077" s="11" customFormat="1"/>
    <row r="41078" s="11" customFormat="1"/>
    <row r="41079" s="11" customFormat="1"/>
    <row r="41080" s="11" customFormat="1"/>
    <row r="41081" s="11" customFormat="1"/>
    <row r="41082" s="11" customFormat="1"/>
    <row r="41083" s="11" customFormat="1"/>
    <row r="41084" s="11" customFormat="1"/>
    <row r="41085" s="11" customFormat="1"/>
    <row r="41086" s="11" customFormat="1"/>
    <row r="41087" s="11" customFormat="1"/>
    <row r="41088" s="11" customFormat="1"/>
    <row r="41089" s="11" customFormat="1"/>
    <row r="41090" s="11" customFormat="1"/>
    <row r="41091" s="11" customFormat="1"/>
    <row r="41092" s="11" customFormat="1"/>
    <row r="41093" s="11" customFormat="1"/>
    <row r="41094" s="11" customFormat="1"/>
    <row r="41095" s="11" customFormat="1"/>
    <row r="41096" s="11" customFormat="1"/>
    <row r="41097" s="11" customFormat="1"/>
    <row r="41098" s="11" customFormat="1"/>
    <row r="41099" s="11" customFormat="1"/>
    <row r="41100" s="11" customFormat="1"/>
    <row r="41101" s="11" customFormat="1"/>
    <row r="41102" s="11" customFormat="1"/>
    <row r="41103" s="11" customFormat="1"/>
    <row r="41104" s="11" customFormat="1"/>
    <row r="41105" s="11" customFormat="1"/>
    <row r="41106" s="11" customFormat="1"/>
    <row r="41107" s="11" customFormat="1"/>
    <row r="41108" s="11" customFormat="1"/>
    <row r="41109" s="11" customFormat="1"/>
    <row r="41110" s="11" customFormat="1"/>
    <row r="41111" s="11" customFormat="1"/>
    <row r="41112" s="11" customFormat="1"/>
    <row r="41113" s="11" customFormat="1"/>
    <row r="41114" s="11" customFormat="1"/>
    <row r="41115" s="11" customFormat="1"/>
    <row r="41116" s="11" customFormat="1"/>
    <row r="41117" s="11" customFormat="1"/>
    <row r="41118" s="11" customFormat="1"/>
    <row r="41119" s="11" customFormat="1"/>
    <row r="41120" s="11" customFormat="1"/>
    <row r="41121" s="11" customFormat="1"/>
    <row r="41122" s="11" customFormat="1"/>
    <row r="41123" s="11" customFormat="1"/>
    <row r="41124" s="11" customFormat="1"/>
    <row r="41125" s="11" customFormat="1"/>
    <row r="41126" s="11" customFormat="1"/>
    <row r="41127" s="11" customFormat="1"/>
    <row r="41128" s="11" customFormat="1"/>
    <row r="41129" s="11" customFormat="1"/>
    <row r="41130" s="11" customFormat="1"/>
    <row r="41131" s="11" customFormat="1"/>
    <row r="41132" s="11" customFormat="1"/>
    <row r="41133" s="11" customFormat="1"/>
    <row r="41134" s="11" customFormat="1"/>
    <row r="41135" s="11" customFormat="1"/>
    <row r="41136" s="11" customFormat="1"/>
    <row r="41137" s="11" customFormat="1"/>
    <row r="41138" s="11" customFormat="1"/>
    <row r="41139" s="11" customFormat="1"/>
    <row r="41140" s="11" customFormat="1"/>
    <row r="41141" s="11" customFormat="1"/>
    <row r="41142" s="11" customFormat="1"/>
    <row r="41143" s="11" customFormat="1"/>
    <row r="41144" s="11" customFormat="1"/>
    <row r="41145" s="11" customFormat="1"/>
    <row r="41146" s="11" customFormat="1"/>
    <row r="41147" s="11" customFormat="1"/>
    <row r="41148" s="11" customFormat="1"/>
    <row r="41149" s="11" customFormat="1"/>
    <row r="41150" s="11" customFormat="1"/>
    <row r="41151" s="11" customFormat="1"/>
    <row r="41152" s="11" customFormat="1"/>
    <row r="41153" s="11" customFormat="1"/>
    <row r="41154" s="11" customFormat="1"/>
    <row r="41155" s="11" customFormat="1"/>
    <row r="41156" s="11" customFormat="1"/>
    <row r="41157" s="11" customFormat="1"/>
    <row r="41158" s="11" customFormat="1"/>
    <row r="41159" s="11" customFormat="1"/>
    <row r="41160" s="11" customFormat="1"/>
    <row r="41161" s="11" customFormat="1"/>
    <row r="41162" s="11" customFormat="1"/>
    <row r="41163" s="11" customFormat="1"/>
    <row r="41164" s="11" customFormat="1"/>
    <row r="41165" s="11" customFormat="1"/>
    <row r="41166" s="11" customFormat="1"/>
    <row r="41167" s="11" customFormat="1"/>
    <row r="41168" s="11" customFormat="1"/>
    <row r="41169" s="11" customFormat="1"/>
    <row r="41170" s="11" customFormat="1"/>
    <row r="41171" s="11" customFormat="1"/>
    <row r="41172" s="11" customFormat="1"/>
    <row r="41173" s="11" customFormat="1"/>
    <row r="41174" s="11" customFormat="1"/>
    <row r="41175" s="11" customFormat="1"/>
    <row r="41176" s="11" customFormat="1"/>
    <row r="41177" s="11" customFormat="1"/>
    <row r="41178" s="11" customFormat="1"/>
    <row r="41179" s="11" customFormat="1"/>
    <row r="41180" s="11" customFormat="1"/>
    <row r="41181" s="11" customFormat="1"/>
    <row r="41182" s="11" customFormat="1"/>
    <row r="41183" s="11" customFormat="1"/>
    <row r="41184" s="11" customFormat="1"/>
    <row r="41185" s="11" customFormat="1"/>
    <row r="41186" s="11" customFormat="1"/>
    <row r="41187" s="11" customFormat="1"/>
    <row r="41188" s="11" customFormat="1"/>
    <row r="41189" s="11" customFormat="1"/>
    <row r="41190" s="11" customFormat="1"/>
    <row r="41191" s="11" customFormat="1"/>
    <row r="41192" s="11" customFormat="1"/>
    <row r="41193" s="11" customFormat="1"/>
    <row r="41194" s="11" customFormat="1"/>
    <row r="41195" s="11" customFormat="1"/>
    <row r="41196" s="11" customFormat="1"/>
    <row r="41197" s="11" customFormat="1"/>
    <row r="41198" s="11" customFormat="1"/>
    <row r="41199" s="11" customFormat="1"/>
    <row r="41200" s="11" customFormat="1"/>
    <row r="41201" s="11" customFormat="1"/>
    <row r="41202" s="11" customFormat="1"/>
    <row r="41203" s="11" customFormat="1"/>
    <row r="41204" s="11" customFormat="1"/>
    <row r="41205" s="11" customFormat="1"/>
    <row r="41206" s="11" customFormat="1"/>
    <row r="41207" s="11" customFormat="1"/>
    <row r="41208" s="11" customFormat="1"/>
    <row r="41209" s="11" customFormat="1"/>
    <row r="41210" s="11" customFormat="1"/>
    <row r="41211" s="11" customFormat="1"/>
    <row r="41212" s="11" customFormat="1"/>
    <row r="41213" s="11" customFormat="1"/>
    <row r="41214" s="11" customFormat="1"/>
    <row r="41215" s="11" customFormat="1"/>
    <row r="41216" s="11" customFormat="1"/>
    <row r="41217" s="11" customFormat="1"/>
    <row r="41218" s="11" customFormat="1"/>
    <row r="41219" s="11" customFormat="1"/>
    <row r="41220" s="11" customFormat="1"/>
    <row r="41221" s="11" customFormat="1"/>
    <row r="41222" s="11" customFormat="1"/>
    <row r="41223" s="11" customFormat="1"/>
    <row r="41224" s="11" customFormat="1"/>
    <row r="41225" s="11" customFormat="1"/>
    <row r="41226" s="11" customFormat="1"/>
    <row r="41227" s="11" customFormat="1"/>
    <row r="41228" s="11" customFormat="1"/>
    <row r="41229" s="11" customFormat="1"/>
    <row r="41230" s="11" customFormat="1"/>
    <row r="41231" s="11" customFormat="1"/>
    <row r="41232" s="11" customFormat="1"/>
    <row r="41233" s="11" customFormat="1"/>
    <row r="41234" s="11" customFormat="1"/>
    <row r="41235" s="11" customFormat="1"/>
    <row r="41236" s="11" customFormat="1"/>
    <row r="41237" s="11" customFormat="1"/>
    <row r="41238" s="11" customFormat="1"/>
    <row r="41239" s="11" customFormat="1"/>
    <row r="41240" s="11" customFormat="1"/>
    <row r="41241" s="11" customFormat="1"/>
    <row r="41242" s="11" customFormat="1"/>
    <row r="41243" s="11" customFormat="1"/>
    <row r="41244" s="11" customFormat="1"/>
    <row r="41245" s="11" customFormat="1"/>
    <row r="41246" s="11" customFormat="1"/>
    <row r="41247" s="11" customFormat="1"/>
    <row r="41248" s="11" customFormat="1"/>
    <row r="41249" s="11" customFormat="1"/>
    <row r="41250" s="11" customFormat="1"/>
    <row r="41251" s="11" customFormat="1"/>
    <row r="41252" s="11" customFormat="1"/>
    <row r="41253" s="11" customFormat="1"/>
    <row r="41254" s="11" customFormat="1"/>
    <row r="41255" s="11" customFormat="1"/>
    <row r="41256" s="11" customFormat="1"/>
    <row r="41257" s="11" customFormat="1"/>
    <row r="41258" s="11" customFormat="1"/>
    <row r="41259" s="11" customFormat="1"/>
    <row r="41260" s="11" customFormat="1"/>
    <row r="41261" s="11" customFormat="1"/>
    <row r="41262" s="11" customFormat="1"/>
    <row r="41263" s="11" customFormat="1"/>
    <row r="41264" s="11" customFormat="1"/>
    <row r="41265" s="11" customFormat="1"/>
    <row r="41266" s="11" customFormat="1"/>
    <row r="41267" s="11" customFormat="1"/>
    <row r="41268" s="11" customFormat="1"/>
    <row r="41269" s="11" customFormat="1"/>
    <row r="41270" s="11" customFormat="1"/>
    <row r="41271" s="11" customFormat="1"/>
    <row r="41272" s="11" customFormat="1"/>
    <row r="41273" s="11" customFormat="1"/>
    <row r="41274" s="11" customFormat="1"/>
    <row r="41275" s="11" customFormat="1"/>
    <row r="41276" s="11" customFormat="1"/>
    <row r="41277" s="11" customFormat="1"/>
    <row r="41278" s="11" customFormat="1"/>
    <row r="41279" s="11" customFormat="1"/>
    <row r="41280" s="11" customFormat="1"/>
    <row r="41281" s="11" customFormat="1"/>
    <row r="41282" s="11" customFormat="1"/>
    <row r="41283" s="11" customFormat="1"/>
    <row r="41284" s="11" customFormat="1"/>
    <row r="41285" s="11" customFormat="1"/>
    <row r="41286" s="11" customFormat="1"/>
    <row r="41287" s="11" customFormat="1"/>
    <row r="41288" s="11" customFormat="1"/>
    <row r="41289" s="11" customFormat="1"/>
    <row r="41290" s="11" customFormat="1"/>
    <row r="41291" s="11" customFormat="1"/>
    <row r="41292" s="11" customFormat="1"/>
    <row r="41293" s="11" customFormat="1"/>
    <row r="41294" s="11" customFormat="1"/>
    <row r="41295" s="11" customFormat="1"/>
    <row r="41296" s="11" customFormat="1"/>
    <row r="41297" s="11" customFormat="1"/>
    <row r="41298" s="11" customFormat="1"/>
    <row r="41299" s="11" customFormat="1"/>
    <row r="41300" s="11" customFormat="1"/>
    <row r="41301" s="11" customFormat="1"/>
    <row r="41302" s="11" customFormat="1"/>
    <row r="41303" s="11" customFormat="1"/>
    <row r="41304" s="11" customFormat="1"/>
    <row r="41305" s="11" customFormat="1"/>
    <row r="41306" s="11" customFormat="1"/>
    <row r="41307" s="11" customFormat="1"/>
    <row r="41308" s="11" customFormat="1"/>
    <row r="41309" s="11" customFormat="1"/>
    <row r="41310" s="11" customFormat="1"/>
    <row r="41311" s="11" customFormat="1"/>
    <row r="41312" s="11" customFormat="1"/>
    <row r="41313" s="11" customFormat="1"/>
    <row r="41314" s="11" customFormat="1"/>
    <row r="41315" s="11" customFormat="1"/>
    <row r="41316" s="11" customFormat="1"/>
    <row r="41317" s="11" customFormat="1"/>
    <row r="41318" s="11" customFormat="1"/>
    <row r="41319" s="11" customFormat="1"/>
    <row r="41320" s="11" customFormat="1"/>
    <row r="41321" s="11" customFormat="1"/>
    <row r="41322" s="11" customFormat="1"/>
    <row r="41323" s="11" customFormat="1"/>
    <row r="41324" s="11" customFormat="1"/>
    <row r="41325" s="11" customFormat="1"/>
    <row r="41326" s="11" customFormat="1"/>
    <row r="41327" s="11" customFormat="1"/>
    <row r="41328" s="11" customFormat="1"/>
    <row r="41329" s="11" customFormat="1"/>
    <row r="41330" s="11" customFormat="1"/>
    <row r="41331" s="11" customFormat="1"/>
    <row r="41332" s="11" customFormat="1"/>
    <row r="41333" s="11" customFormat="1"/>
    <row r="41334" s="11" customFormat="1"/>
    <row r="41335" s="11" customFormat="1"/>
    <row r="41336" s="11" customFormat="1"/>
    <row r="41337" s="11" customFormat="1"/>
    <row r="41338" s="11" customFormat="1"/>
    <row r="41339" s="11" customFormat="1"/>
    <row r="41340" s="11" customFormat="1"/>
    <row r="41341" s="11" customFormat="1"/>
    <row r="41342" s="11" customFormat="1"/>
    <row r="41343" s="11" customFormat="1"/>
    <row r="41344" s="11" customFormat="1"/>
    <row r="41345" s="11" customFormat="1"/>
    <row r="41346" s="11" customFormat="1"/>
    <row r="41347" s="11" customFormat="1"/>
    <row r="41348" s="11" customFormat="1"/>
    <row r="41349" s="11" customFormat="1"/>
    <row r="41350" s="11" customFormat="1"/>
    <row r="41351" s="11" customFormat="1"/>
    <row r="41352" s="11" customFormat="1"/>
    <row r="41353" s="11" customFormat="1"/>
    <row r="41354" s="11" customFormat="1"/>
    <row r="41355" s="11" customFormat="1"/>
    <row r="41356" s="11" customFormat="1"/>
    <row r="41357" s="11" customFormat="1"/>
    <row r="41358" s="11" customFormat="1"/>
    <row r="41359" s="11" customFormat="1"/>
    <row r="41360" s="11" customFormat="1"/>
    <row r="41361" s="11" customFormat="1"/>
    <row r="41362" s="11" customFormat="1"/>
    <row r="41363" s="11" customFormat="1"/>
    <row r="41364" s="11" customFormat="1"/>
    <row r="41365" s="11" customFormat="1"/>
    <row r="41366" s="11" customFormat="1"/>
    <row r="41367" s="11" customFormat="1"/>
    <row r="41368" s="11" customFormat="1"/>
    <row r="41369" s="11" customFormat="1"/>
    <row r="41370" s="11" customFormat="1"/>
    <row r="41371" s="11" customFormat="1"/>
    <row r="41372" s="11" customFormat="1"/>
    <row r="41373" s="11" customFormat="1"/>
    <row r="41374" s="11" customFormat="1"/>
    <row r="41375" s="11" customFormat="1"/>
    <row r="41376" s="11" customFormat="1"/>
    <row r="41377" s="11" customFormat="1"/>
    <row r="41378" s="11" customFormat="1"/>
    <row r="41379" s="11" customFormat="1"/>
    <row r="41380" s="11" customFormat="1"/>
    <row r="41381" s="11" customFormat="1"/>
    <row r="41382" s="11" customFormat="1"/>
    <row r="41383" s="11" customFormat="1"/>
    <row r="41384" s="11" customFormat="1"/>
    <row r="41385" s="11" customFormat="1"/>
    <row r="41386" s="11" customFormat="1"/>
    <row r="41387" s="11" customFormat="1"/>
    <row r="41388" s="11" customFormat="1"/>
    <row r="41389" s="11" customFormat="1"/>
    <row r="41390" s="11" customFormat="1"/>
    <row r="41391" s="11" customFormat="1"/>
    <row r="41392" s="11" customFormat="1"/>
    <row r="41393" s="11" customFormat="1"/>
    <row r="41394" s="11" customFormat="1"/>
    <row r="41395" s="11" customFormat="1"/>
    <row r="41396" s="11" customFormat="1"/>
    <row r="41397" s="11" customFormat="1"/>
    <row r="41398" s="11" customFormat="1"/>
    <row r="41399" s="11" customFormat="1"/>
    <row r="41400" s="11" customFormat="1"/>
    <row r="41401" s="11" customFormat="1"/>
    <row r="41402" s="11" customFormat="1"/>
    <row r="41403" s="11" customFormat="1"/>
    <row r="41404" s="11" customFormat="1"/>
    <row r="41405" s="11" customFormat="1"/>
    <row r="41406" s="11" customFormat="1"/>
    <row r="41407" s="11" customFormat="1"/>
    <row r="41408" s="11" customFormat="1"/>
    <row r="41409" s="11" customFormat="1"/>
    <row r="41410" s="11" customFormat="1"/>
    <row r="41411" s="11" customFormat="1"/>
    <row r="41412" s="11" customFormat="1"/>
    <row r="41413" s="11" customFormat="1"/>
    <row r="41414" s="11" customFormat="1"/>
    <row r="41415" s="11" customFormat="1"/>
    <row r="41416" s="11" customFormat="1"/>
    <row r="41417" s="11" customFormat="1"/>
    <row r="41418" s="11" customFormat="1"/>
    <row r="41419" s="11" customFormat="1"/>
    <row r="41420" s="11" customFormat="1"/>
    <row r="41421" s="11" customFormat="1"/>
    <row r="41422" s="11" customFormat="1"/>
    <row r="41423" s="11" customFormat="1"/>
    <row r="41424" s="11" customFormat="1"/>
    <row r="41425" s="11" customFormat="1"/>
    <row r="41426" s="11" customFormat="1"/>
    <row r="41427" s="11" customFormat="1"/>
    <row r="41428" s="11" customFormat="1"/>
    <row r="41429" s="11" customFormat="1"/>
    <row r="41430" s="11" customFormat="1"/>
    <row r="41431" s="11" customFormat="1"/>
    <row r="41432" s="11" customFormat="1"/>
    <row r="41433" s="11" customFormat="1"/>
    <row r="41434" s="11" customFormat="1"/>
    <row r="41435" s="11" customFormat="1"/>
    <row r="41436" s="11" customFormat="1"/>
    <row r="41437" s="11" customFormat="1"/>
    <row r="41438" s="11" customFormat="1"/>
    <row r="41439" s="11" customFormat="1"/>
    <row r="41440" s="11" customFormat="1"/>
    <row r="41441" s="11" customFormat="1"/>
    <row r="41442" s="11" customFormat="1"/>
    <row r="41443" s="11" customFormat="1"/>
    <row r="41444" s="11" customFormat="1"/>
    <row r="41445" s="11" customFormat="1"/>
    <row r="41446" s="11" customFormat="1"/>
    <row r="41447" s="11" customFormat="1"/>
    <row r="41448" s="11" customFormat="1"/>
    <row r="41449" s="11" customFormat="1"/>
    <row r="41450" s="11" customFormat="1"/>
    <row r="41451" s="11" customFormat="1"/>
    <row r="41452" s="11" customFormat="1"/>
    <row r="41453" s="11" customFormat="1"/>
    <row r="41454" s="11" customFormat="1"/>
    <row r="41455" s="11" customFormat="1"/>
    <row r="41456" s="11" customFormat="1"/>
    <row r="41457" s="11" customFormat="1"/>
    <row r="41458" s="11" customFormat="1"/>
    <row r="41459" s="11" customFormat="1"/>
    <row r="41460" s="11" customFormat="1"/>
    <row r="41461" s="11" customFormat="1"/>
    <row r="41462" s="11" customFormat="1"/>
    <row r="41463" s="11" customFormat="1"/>
    <row r="41464" s="11" customFormat="1"/>
    <row r="41465" s="11" customFormat="1"/>
    <row r="41466" s="11" customFormat="1"/>
    <row r="41467" s="11" customFormat="1"/>
    <row r="41468" s="11" customFormat="1"/>
    <row r="41469" s="11" customFormat="1"/>
    <row r="41470" s="11" customFormat="1"/>
    <row r="41471" s="11" customFormat="1"/>
    <row r="41472" s="11" customFormat="1"/>
    <row r="41473" s="11" customFormat="1"/>
    <row r="41474" s="11" customFormat="1"/>
    <row r="41475" s="11" customFormat="1"/>
    <row r="41476" s="11" customFormat="1"/>
    <row r="41477" s="11" customFormat="1"/>
    <row r="41478" s="11" customFormat="1"/>
    <row r="41479" s="11" customFormat="1"/>
    <row r="41480" s="11" customFormat="1"/>
    <row r="41481" s="11" customFormat="1"/>
    <row r="41482" s="11" customFormat="1"/>
    <row r="41483" s="11" customFormat="1"/>
    <row r="41484" s="11" customFormat="1"/>
    <row r="41485" s="11" customFormat="1"/>
    <row r="41486" s="11" customFormat="1"/>
    <row r="41487" s="11" customFormat="1"/>
    <row r="41488" s="11" customFormat="1"/>
    <row r="41489" s="11" customFormat="1"/>
    <row r="41490" s="11" customFormat="1"/>
    <row r="41491" s="11" customFormat="1"/>
    <row r="41492" s="11" customFormat="1"/>
    <row r="41493" s="11" customFormat="1"/>
    <row r="41494" s="11" customFormat="1"/>
    <row r="41495" s="11" customFormat="1"/>
    <row r="41496" s="11" customFormat="1"/>
    <row r="41497" s="11" customFormat="1"/>
    <row r="41498" s="11" customFormat="1"/>
    <row r="41499" s="11" customFormat="1"/>
    <row r="41500" s="11" customFormat="1"/>
    <row r="41501" s="11" customFormat="1"/>
    <row r="41502" s="11" customFormat="1"/>
    <row r="41503" s="11" customFormat="1"/>
    <row r="41504" s="11" customFormat="1"/>
    <row r="41505" s="11" customFormat="1"/>
    <row r="41506" s="11" customFormat="1"/>
    <row r="41507" s="11" customFormat="1"/>
    <row r="41508" s="11" customFormat="1"/>
    <row r="41509" s="11" customFormat="1"/>
    <row r="41510" s="11" customFormat="1"/>
    <row r="41511" s="11" customFormat="1"/>
    <row r="41512" s="11" customFormat="1"/>
    <row r="41513" s="11" customFormat="1"/>
    <row r="41514" s="11" customFormat="1"/>
    <row r="41515" s="11" customFormat="1"/>
    <row r="41516" s="11" customFormat="1"/>
    <row r="41517" s="11" customFormat="1"/>
    <row r="41518" s="11" customFormat="1"/>
    <row r="41519" s="11" customFormat="1"/>
    <row r="41520" s="11" customFormat="1"/>
    <row r="41521" s="11" customFormat="1"/>
    <row r="41522" s="11" customFormat="1"/>
    <row r="41523" s="11" customFormat="1"/>
    <row r="41524" s="11" customFormat="1"/>
    <row r="41525" s="11" customFormat="1"/>
    <row r="41526" s="11" customFormat="1"/>
    <row r="41527" s="11" customFormat="1"/>
    <row r="41528" s="11" customFormat="1"/>
    <row r="41529" s="11" customFormat="1"/>
    <row r="41530" s="11" customFormat="1"/>
    <row r="41531" s="11" customFormat="1"/>
    <row r="41532" s="11" customFormat="1"/>
    <row r="41533" s="11" customFormat="1"/>
    <row r="41534" s="11" customFormat="1"/>
    <row r="41535" s="11" customFormat="1"/>
    <row r="41536" s="11" customFormat="1"/>
    <row r="41537" s="11" customFormat="1"/>
    <row r="41538" s="11" customFormat="1"/>
    <row r="41539" s="11" customFormat="1"/>
    <row r="41540" s="11" customFormat="1"/>
    <row r="41541" s="11" customFormat="1"/>
    <row r="41542" s="11" customFormat="1"/>
    <row r="41543" s="11" customFormat="1"/>
    <row r="41544" s="11" customFormat="1"/>
    <row r="41545" s="11" customFormat="1"/>
    <row r="41546" s="11" customFormat="1"/>
    <row r="41547" s="11" customFormat="1"/>
    <row r="41548" s="11" customFormat="1"/>
    <row r="41549" s="11" customFormat="1"/>
    <row r="41550" s="11" customFormat="1"/>
    <row r="41551" s="11" customFormat="1"/>
    <row r="41552" s="11" customFormat="1"/>
    <row r="41553" s="11" customFormat="1"/>
    <row r="41554" s="11" customFormat="1"/>
    <row r="41555" s="11" customFormat="1"/>
    <row r="41556" s="11" customFormat="1"/>
    <row r="41557" s="11" customFormat="1"/>
    <row r="41558" s="11" customFormat="1"/>
    <row r="41559" s="11" customFormat="1"/>
    <row r="41560" s="11" customFormat="1"/>
    <row r="41561" s="11" customFormat="1"/>
    <row r="41562" s="11" customFormat="1"/>
    <row r="41563" s="11" customFormat="1"/>
    <row r="41564" s="11" customFormat="1"/>
    <row r="41565" s="11" customFormat="1"/>
    <row r="41566" s="11" customFormat="1"/>
    <row r="41567" s="11" customFormat="1"/>
    <row r="41568" s="11" customFormat="1"/>
    <row r="41569" s="11" customFormat="1"/>
    <row r="41570" s="11" customFormat="1"/>
    <row r="41571" s="11" customFormat="1"/>
    <row r="41572" s="11" customFormat="1"/>
    <row r="41573" s="11" customFormat="1"/>
    <row r="41574" s="11" customFormat="1"/>
    <row r="41575" s="11" customFormat="1"/>
    <row r="41576" s="11" customFormat="1"/>
    <row r="41577" s="11" customFormat="1"/>
    <row r="41578" s="11" customFormat="1"/>
    <row r="41579" s="11" customFormat="1"/>
    <row r="41580" s="11" customFormat="1"/>
    <row r="41581" s="11" customFormat="1"/>
    <row r="41582" s="11" customFormat="1"/>
    <row r="41583" s="11" customFormat="1"/>
    <row r="41584" s="11" customFormat="1"/>
    <row r="41585" s="11" customFormat="1"/>
    <row r="41586" s="11" customFormat="1"/>
    <row r="41587" s="11" customFormat="1"/>
    <row r="41588" s="11" customFormat="1"/>
    <row r="41589" s="11" customFormat="1"/>
    <row r="41590" s="11" customFormat="1"/>
    <row r="41591" s="11" customFormat="1"/>
    <row r="41592" s="11" customFormat="1"/>
    <row r="41593" s="11" customFormat="1"/>
    <row r="41594" s="11" customFormat="1"/>
    <row r="41595" s="11" customFormat="1"/>
    <row r="41596" s="11" customFormat="1"/>
    <row r="41597" s="11" customFormat="1"/>
    <row r="41598" s="11" customFormat="1"/>
    <row r="41599" s="11" customFormat="1"/>
    <row r="41600" s="11" customFormat="1"/>
    <row r="41601" s="11" customFormat="1"/>
    <row r="41602" s="11" customFormat="1"/>
    <row r="41603" s="11" customFormat="1"/>
    <row r="41604" s="11" customFormat="1"/>
    <row r="41605" s="11" customFormat="1"/>
    <row r="41606" s="11" customFormat="1"/>
    <row r="41607" s="11" customFormat="1"/>
    <row r="41608" s="11" customFormat="1"/>
    <row r="41609" s="11" customFormat="1"/>
    <row r="41610" s="11" customFormat="1"/>
    <row r="41611" s="11" customFormat="1"/>
    <row r="41612" s="11" customFormat="1"/>
    <row r="41613" s="11" customFormat="1"/>
    <row r="41614" s="11" customFormat="1"/>
    <row r="41615" s="11" customFormat="1"/>
    <row r="41616" s="11" customFormat="1"/>
    <row r="41617" s="11" customFormat="1"/>
    <row r="41618" s="11" customFormat="1"/>
    <row r="41619" s="11" customFormat="1"/>
    <row r="41620" s="11" customFormat="1"/>
    <row r="41621" s="11" customFormat="1"/>
    <row r="41622" s="11" customFormat="1"/>
    <row r="41623" s="11" customFormat="1"/>
    <row r="41624" s="11" customFormat="1"/>
    <row r="41625" s="11" customFormat="1"/>
    <row r="41626" s="11" customFormat="1"/>
    <row r="41627" s="11" customFormat="1"/>
    <row r="41628" s="11" customFormat="1"/>
    <row r="41629" s="11" customFormat="1"/>
    <row r="41630" s="11" customFormat="1"/>
    <row r="41631" s="11" customFormat="1"/>
    <row r="41632" s="11" customFormat="1"/>
    <row r="41633" s="11" customFormat="1"/>
    <row r="41634" s="11" customFormat="1"/>
    <row r="41635" s="11" customFormat="1"/>
    <row r="41636" s="11" customFormat="1"/>
    <row r="41637" s="11" customFormat="1"/>
    <row r="41638" s="11" customFormat="1"/>
    <row r="41639" s="11" customFormat="1"/>
    <row r="41640" s="11" customFormat="1"/>
    <row r="41641" s="11" customFormat="1"/>
    <row r="41642" s="11" customFormat="1"/>
    <row r="41643" s="11" customFormat="1"/>
    <row r="41644" s="11" customFormat="1"/>
    <row r="41645" s="11" customFormat="1"/>
    <row r="41646" s="11" customFormat="1"/>
    <row r="41647" s="11" customFormat="1"/>
    <row r="41648" s="11" customFormat="1"/>
    <row r="41649" s="11" customFormat="1"/>
    <row r="41650" s="11" customFormat="1"/>
    <row r="41651" s="11" customFormat="1"/>
    <row r="41652" s="11" customFormat="1"/>
    <row r="41653" s="11" customFormat="1"/>
    <row r="41654" s="11" customFormat="1"/>
    <row r="41655" s="11" customFormat="1"/>
    <row r="41656" s="11" customFormat="1"/>
    <row r="41657" s="11" customFormat="1"/>
    <row r="41658" s="11" customFormat="1"/>
    <row r="41659" s="11" customFormat="1"/>
    <row r="41660" s="11" customFormat="1"/>
    <row r="41661" s="11" customFormat="1"/>
    <row r="41662" s="11" customFormat="1"/>
    <row r="41663" s="11" customFormat="1"/>
    <row r="41664" s="11" customFormat="1"/>
    <row r="41665" s="11" customFormat="1"/>
    <row r="41666" s="11" customFormat="1"/>
    <row r="41667" s="11" customFormat="1"/>
    <row r="41668" s="11" customFormat="1"/>
    <row r="41669" s="11" customFormat="1"/>
    <row r="41670" s="11" customFormat="1"/>
    <row r="41671" s="11" customFormat="1"/>
    <row r="41672" s="11" customFormat="1"/>
    <row r="41673" s="11" customFormat="1"/>
    <row r="41674" s="11" customFormat="1"/>
    <row r="41675" s="11" customFormat="1"/>
    <row r="41676" s="11" customFormat="1"/>
    <row r="41677" s="11" customFormat="1"/>
    <row r="41678" s="11" customFormat="1"/>
    <row r="41679" s="11" customFormat="1"/>
    <row r="41680" s="11" customFormat="1"/>
    <row r="41681" s="11" customFormat="1"/>
    <row r="41682" s="11" customFormat="1"/>
    <row r="41683" s="11" customFormat="1"/>
    <row r="41684" s="11" customFormat="1"/>
    <row r="41685" s="11" customFormat="1"/>
    <row r="41686" s="11" customFormat="1"/>
    <row r="41687" s="11" customFormat="1"/>
    <row r="41688" s="11" customFormat="1"/>
    <row r="41689" s="11" customFormat="1"/>
    <row r="41690" s="11" customFormat="1"/>
    <row r="41691" s="11" customFormat="1"/>
    <row r="41692" s="11" customFormat="1"/>
    <row r="41693" s="11" customFormat="1"/>
    <row r="41694" s="11" customFormat="1"/>
    <row r="41695" s="11" customFormat="1"/>
    <row r="41696" s="11" customFormat="1"/>
    <row r="41697" s="11" customFormat="1"/>
    <row r="41698" s="11" customFormat="1"/>
    <row r="41699" s="11" customFormat="1"/>
    <row r="41700" s="11" customFormat="1"/>
    <row r="41701" s="11" customFormat="1"/>
    <row r="41702" s="11" customFormat="1"/>
    <row r="41703" s="11" customFormat="1"/>
    <row r="41704" s="11" customFormat="1"/>
    <row r="41705" s="11" customFormat="1"/>
    <row r="41706" s="11" customFormat="1"/>
    <row r="41707" s="11" customFormat="1"/>
    <row r="41708" s="11" customFormat="1"/>
    <row r="41709" s="11" customFormat="1"/>
    <row r="41710" s="11" customFormat="1"/>
    <row r="41711" s="11" customFormat="1"/>
    <row r="41712" s="11" customFormat="1"/>
    <row r="41713" s="11" customFormat="1"/>
    <row r="41714" s="11" customFormat="1"/>
    <row r="41715" s="11" customFormat="1"/>
    <row r="41716" s="11" customFormat="1"/>
    <row r="41717" s="11" customFormat="1"/>
    <row r="41718" s="11" customFormat="1"/>
    <row r="41719" s="11" customFormat="1"/>
    <row r="41720" s="11" customFormat="1"/>
    <row r="41721" s="11" customFormat="1"/>
    <row r="41722" s="11" customFormat="1"/>
    <row r="41723" s="11" customFormat="1"/>
    <row r="41724" s="11" customFormat="1"/>
    <row r="41725" s="11" customFormat="1"/>
    <row r="41726" s="11" customFormat="1"/>
    <row r="41727" s="11" customFormat="1"/>
    <row r="41728" s="11" customFormat="1"/>
    <row r="41729" s="11" customFormat="1"/>
    <row r="41730" s="11" customFormat="1"/>
    <row r="41731" s="11" customFormat="1"/>
    <row r="41732" s="11" customFormat="1"/>
    <row r="41733" s="11" customFormat="1"/>
    <row r="41734" s="11" customFormat="1"/>
    <row r="41735" s="11" customFormat="1"/>
    <row r="41736" s="11" customFormat="1"/>
    <row r="41737" s="11" customFormat="1"/>
    <row r="41738" s="11" customFormat="1"/>
    <row r="41739" s="11" customFormat="1"/>
    <row r="41740" s="11" customFormat="1"/>
    <row r="41741" s="11" customFormat="1"/>
    <row r="41742" s="11" customFormat="1"/>
    <row r="41743" s="11" customFormat="1"/>
    <row r="41744" s="11" customFormat="1"/>
    <row r="41745" s="11" customFormat="1"/>
    <row r="41746" s="11" customFormat="1"/>
    <row r="41747" s="11" customFormat="1"/>
    <row r="41748" s="11" customFormat="1"/>
    <row r="41749" s="11" customFormat="1"/>
    <row r="41750" s="11" customFormat="1"/>
    <row r="41751" s="11" customFormat="1"/>
    <row r="41752" s="11" customFormat="1"/>
    <row r="41753" s="11" customFormat="1"/>
    <row r="41754" s="11" customFormat="1"/>
    <row r="41755" s="11" customFormat="1"/>
    <row r="41756" s="11" customFormat="1"/>
    <row r="41757" s="11" customFormat="1"/>
    <row r="41758" s="11" customFormat="1"/>
    <row r="41759" s="11" customFormat="1"/>
    <row r="41760" s="11" customFormat="1"/>
    <row r="41761" s="11" customFormat="1"/>
    <row r="41762" s="11" customFormat="1"/>
    <row r="41763" s="11" customFormat="1"/>
    <row r="41764" s="11" customFormat="1"/>
    <row r="41765" s="11" customFormat="1"/>
    <row r="41766" s="11" customFormat="1"/>
    <row r="41767" s="11" customFormat="1"/>
    <row r="41768" s="11" customFormat="1"/>
    <row r="41769" s="11" customFormat="1"/>
    <row r="41770" s="11" customFormat="1"/>
    <row r="41771" s="11" customFormat="1"/>
    <row r="41772" s="11" customFormat="1"/>
    <row r="41773" s="11" customFormat="1"/>
    <row r="41774" s="11" customFormat="1"/>
    <row r="41775" s="11" customFormat="1"/>
    <row r="41776" s="11" customFormat="1"/>
    <row r="41777" s="11" customFormat="1"/>
    <row r="41778" s="11" customFormat="1"/>
    <row r="41779" s="11" customFormat="1"/>
    <row r="41780" s="11" customFormat="1"/>
    <row r="41781" s="11" customFormat="1"/>
    <row r="41782" s="11" customFormat="1"/>
    <row r="41783" s="11" customFormat="1"/>
    <row r="41784" s="11" customFormat="1"/>
    <row r="41785" s="11" customFormat="1"/>
    <row r="41786" s="11" customFormat="1"/>
    <row r="41787" s="11" customFormat="1"/>
    <row r="41788" s="11" customFormat="1"/>
    <row r="41789" s="11" customFormat="1"/>
    <row r="41790" s="11" customFormat="1"/>
    <row r="41791" s="11" customFormat="1"/>
    <row r="41792" s="11" customFormat="1"/>
    <row r="41793" s="11" customFormat="1"/>
    <row r="41794" s="11" customFormat="1"/>
    <row r="41795" s="11" customFormat="1"/>
    <row r="41796" s="11" customFormat="1"/>
    <row r="41797" s="11" customFormat="1"/>
    <row r="41798" s="11" customFormat="1"/>
    <row r="41799" s="11" customFormat="1"/>
    <row r="41800" s="11" customFormat="1"/>
    <row r="41801" s="11" customFormat="1"/>
    <row r="41802" s="11" customFormat="1"/>
    <row r="41803" s="11" customFormat="1"/>
    <row r="41804" s="11" customFormat="1"/>
    <row r="41805" s="11" customFormat="1"/>
    <row r="41806" s="11" customFormat="1"/>
    <row r="41807" s="11" customFormat="1"/>
    <row r="41808" s="11" customFormat="1"/>
    <row r="41809" s="11" customFormat="1"/>
    <row r="41810" s="11" customFormat="1"/>
    <row r="41811" s="11" customFormat="1"/>
    <row r="41812" s="11" customFormat="1"/>
    <row r="41813" s="11" customFormat="1"/>
    <row r="41814" s="11" customFormat="1"/>
    <row r="41815" s="11" customFormat="1"/>
    <row r="41816" s="11" customFormat="1"/>
    <row r="41817" s="11" customFormat="1"/>
    <row r="41818" s="11" customFormat="1"/>
    <row r="41819" s="11" customFormat="1"/>
    <row r="41820" s="11" customFormat="1"/>
    <row r="41821" s="11" customFormat="1"/>
    <row r="41822" s="11" customFormat="1"/>
    <row r="41823" s="11" customFormat="1"/>
    <row r="41824" s="11" customFormat="1"/>
    <row r="41825" s="11" customFormat="1"/>
    <row r="41826" s="11" customFormat="1"/>
    <row r="41827" s="11" customFormat="1"/>
    <row r="41828" s="11" customFormat="1"/>
    <row r="41829" s="11" customFormat="1"/>
    <row r="41830" s="11" customFormat="1"/>
    <row r="41831" s="11" customFormat="1"/>
    <row r="41832" s="11" customFormat="1"/>
    <row r="41833" s="11" customFormat="1"/>
    <row r="41834" s="11" customFormat="1"/>
    <row r="41835" s="11" customFormat="1"/>
    <row r="41836" s="11" customFormat="1"/>
    <row r="41837" s="11" customFormat="1"/>
    <row r="41838" s="11" customFormat="1"/>
    <row r="41839" s="11" customFormat="1"/>
    <row r="41840" s="11" customFormat="1"/>
    <row r="41841" s="11" customFormat="1"/>
    <row r="41842" s="11" customFormat="1"/>
    <row r="41843" s="11" customFormat="1"/>
    <row r="41844" s="11" customFormat="1"/>
    <row r="41845" s="11" customFormat="1"/>
    <row r="41846" s="11" customFormat="1"/>
    <row r="41847" s="11" customFormat="1"/>
    <row r="41848" s="11" customFormat="1"/>
    <row r="41849" s="11" customFormat="1"/>
    <row r="41850" s="11" customFormat="1"/>
    <row r="41851" s="11" customFormat="1"/>
    <row r="41852" s="11" customFormat="1"/>
    <row r="41853" s="11" customFormat="1"/>
    <row r="41854" s="11" customFormat="1"/>
    <row r="41855" s="11" customFormat="1"/>
    <row r="41856" s="11" customFormat="1"/>
    <row r="41857" s="11" customFormat="1"/>
    <row r="41858" s="11" customFormat="1"/>
    <row r="41859" s="11" customFormat="1"/>
    <row r="41860" s="11" customFormat="1"/>
    <row r="41861" s="11" customFormat="1"/>
    <row r="41862" s="11" customFormat="1"/>
    <row r="41863" s="11" customFormat="1"/>
    <row r="41864" s="11" customFormat="1"/>
    <row r="41865" s="11" customFormat="1"/>
    <row r="41866" s="11" customFormat="1"/>
    <row r="41867" s="11" customFormat="1"/>
    <row r="41868" s="11" customFormat="1"/>
    <row r="41869" s="11" customFormat="1"/>
    <row r="41870" s="11" customFormat="1"/>
    <row r="41871" s="11" customFormat="1"/>
    <row r="41872" s="11" customFormat="1"/>
    <row r="41873" s="11" customFormat="1"/>
    <row r="41874" s="11" customFormat="1"/>
    <row r="41875" s="11" customFormat="1"/>
    <row r="41876" s="11" customFormat="1"/>
    <row r="41877" s="11" customFormat="1"/>
    <row r="41878" s="11" customFormat="1"/>
    <row r="41879" s="11" customFormat="1"/>
    <row r="41880" s="11" customFormat="1"/>
    <row r="41881" s="11" customFormat="1"/>
    <row r="41882" s="11" customFormat="1"/>
    <row r="41883" s="11" customFormat="1"/>
    <row r="41884" s="11" customFormat="1"/>
    <row r="41885" s="11" customFormat="1"/>
    <row r="41886" s="11" customFormat="1"/>
    <row r="41887" s="11" customFormat="1"/>
    <row r="41888" s="11" customFormat="1"/>
    <row r="41889" s="11" customFormat="1"/>
    <row r="41890" s="11" customFormat="1"/>
    <row r="41891" s="11" customFormat="1"/>
    <row r="41892" s="11" customFormat="1"/>
    <row r="41893" s="11" customFormat="1"/>
    <row r="41894" s="11" customFormat="1"/>
    <row r="41895" s="11" customFormat="1"/>
    <row r="41896" s="11" customFormat="1"/>
    <row r="41897" s="11" customFormat="1"/>
    <row r="41898" s="11" customFormat="1"/>
    <row r="41899" s="11" customFormat="1"/>
    <row r="41900" s="11" customFormat="1"/>
    <row r="41901" s="11" customFormat="1"/>
    <row r="41902" s="11" customFormat="1"/>
    <row r="41903" s="11" customFormat="1"/>
    <row r="41904" s="11" customFormat="1"/>
    <row r="41905" s="11" customFormat="1"/>
    <row r="41906" s="11" customFormat="1"/>
    <row r="41907" s="11" customFormat="1"/>
    <row r="41908" s="11" customFormat="1"/>
    <row r="41909" s="11" customFormat="1"/>
    <row r="41910" s="11" customFormat="1"/>
    <row r="41911" s="11" customFormat="1"/>
    <row r="41912" s="11" customFormat="1"/>
    <row r="41913" s="11" customFormat="1"/>
    <row r="41914" s="11" customFormat="1"/>
    <row r="41915" s="11" customFormat="1"/>
    <row r="41916" s="11" customFormat="1"/>
    <row r="41917" s="11" customFormat="1"/>
    <row r="41918" s="11" customFormat="1"/>
    <row r="41919" s="11" customFormat="1"/>
    <row r="41920" s="11" customFormat="1"/>
    <row r="41921" s="11" customFormat="1"/>
    <row r="41922" s="11" customFormat="1"/>
    <row r="41923" s="11" customFormat="1"/>
    <row r="41924" s="11" customFormat="1"/>
    <row r="41925" s="11" customFormat="1"/>
    <row r="41926" s="11" customFormat="1"/>
    <row r="41927" s="11" customFormat="1"/>
    <row r="41928" s="11" customFormat="1"/>
    <row r="41929" s="11" customFormat="1"/>
    <row r="41930" s="11" customFormat="1"/>
    <row r="41931" s="11" customFormat="1"/>
    <row r="41932" s="11" customFormat="1"/>
    <row r="41933" s="11" customFormat="1"/>
    <row r="41934" s="11" customFormat="1"/>
    <row r="41935" s="11" customFormat="1"/>
    <row r="41936" s="11" customFormat="1"/>
    <row r="41937" s="11" customFormat="1"/>
    <row r="41938" s="11" customFormat="1"/>
    <row r="41939" s="11" customFormat="1"/>
    <row r="41940" s="11" customFormat="1"/>
    <row r="41941" s="11" customFormat="1"/>
    <row r="41942" s="11" customFormat="1"/>
    <row r="41943" s="11" customFormat="1"/>
    <row r="41944" s="11" customFormat="1"/>
    <row r="41945" s="11" customFormat="1"/>
    <row r="41946" s="11" customFormat="1"/>
    <row r="41947" s="11" customFormat="1"/>
    <row r="41948" s="11" customFormat="1"/>
    <row r="41949" s="11" customFormat="1"/>
    <row r="41950" s="11" customFormat="1"/>
    <row r="41951" s="11" customFormat="1"/>
    <row r="41952" s="11" customFormat="1"/>
    <row r="41953" s="11" customFormat="1"/>
    <row r="41954" s="11" customFormat="1"/>
    <row r="41955" s="11" customFormat="1"/>
    <row r="41956" s="11" customFormat="1"/>
    <row r="41957" s="11" customFormat="1"/>
    <row r="41958" s="11" customFormat="1"/>
    <row r="41959" s="11" customFormat="1"/>
    <row r="41960" s="11" customFormat="1"/>
    <row r="41961" s="11" customFormat="1"/>
    <row r="41962" s="11" customFormat="1"/>
    <row r="41963" s="11" customFormat="1"/>
    <row r="41964" s="11" customFormat="1"/>
    <row r="41965" s="11" customFormat="1"/>
    <row r="41966" s="11" customFormat="1"/>
    <row r="41967" s="11" customFormat="1"/>
    <row r="41968" s="11" customFormat="1"/>
    <row r="41969" s="11" customFormat="1"/>
    <row r="41970" s="11" customFormat="1"/>
    <row r="41971" s="11" customFormat="1"/>
    <row r="41972" s="11" customFormat="1"/>
    <row r="41973" s="11" customFormat="1"/>
    <row r="41974" s="11" customFormat="1"/>
    <row r="41975" s="11" customFormat="1"/>
    <row r="41976" s="11" customFormat="1"/>
    <row r="41977" s="11" customFormat="1"/>
    <row r="41978" s="11" customFormat="1"/>
    <row r="41979" s="11" customFormat="1"/>
    <row r="41980" s="11" customFormat="1"/>
    <row r="41981" s="11" customFormat="1"/>
    <row r="41982" s="11" customFormat="1"/>
    <row r="41983" s="11" customFormat="1"/>
    <row r="41984" s="11" customFormat="1"/>
    <row r="41985" s="11" customFormat="1"/>
    <row r="41986" s="11" customFormat="1"/>
    <row r="41987" s="11" customFormat="1"/>
    <row r="41988" s="11" customFormat="1"/>
    <row r="41989" s="11" customFormat="1"/>
    <row r="41990" s="11" customFormat="1"/>
    <row r="41991" s="11" customFormat="1"/>
    <row r="41992" s="11" customFormat="1"/>
    <row r="41993" s="11" customFormat="1"/>
    <row r="41994" s="11" customFormat="1"/>
    <row r="41995" s="11" customFormat="1"/>
    <row r="41996" s="11" customFormat="1"/>
    <row r="41997" s="11" customFormat="1"/>
    <row r="41998" s="11" customFormat="1"/>
    <row r="41999" s="11" customFormat="1"/>
    <row r="42000" s="11" customFormat="1"/>
    <row r="42001" s="11" customFormat="1"/>
    <row r="42002" s="11" customFormat="1"/>
    <row r="42003" s="11" customFormat="1"/>
    <row r="42004" s="11" customFormat="1"/>
    <row r="42005" s="11" customFormat="1"/>
    <row r="42006" s="11" customFormat="1"/>
    <row r="42007" s="11" customFormat="1"/>
    <row r="42008" s="11" customFormat="1"/>
    <row r="42009" s="11" customFormat="1"/>
    <row r="42010" s="11" customFormat="1"/>
    <row r="42011" s="11" customFormat="1"/>
    <row r="42012" s="11" customFormat="1"/>
    <row r="42013" s="11" customFormat="1"/>
    <row r="42014" s="11" customFormat="1"/>
    <row r="42015" s="11" customFormat="1"/>
    <row r="42016" s="11" customFormat="1"/>
    <row r="42017" s="11" customFormat="1"/>
    <row r="42018" s="11" customFormat="1"/>
    <row r="42019" s="11" customFormat="1"/>
    <row r="42020" s="11" customFormat="1"/>
    <row r="42021" s="11" customFormat="1"/>
    <row r="42022" s="11" customFormat="1"/>
    <row r="42023" s="11" customFormat="1"/>
    <row r="42024" s="11" customFormat="1"/>
    <row r="42025" s="11" customFormat="1"/>
    <row r="42026" s="11" customFormat="1"/>
    <row r="42027" s="11" customFormat="1"/>
    <row r="42028" s="11" customFormat="1"/>
    <row r="42029" s="11" customFormat="1"/>
    <row r="42030" s="11" customFormat="1"/>
    <row r="42031" s="11" customFormat="1"/>
    <row r="42032" s="11" customFormat="1"/>
    <row r="42033" s="11" customFormat="1"/>
    <row r="42034" s="11" customFormat="1"/>
    <row r="42035" s="11" customFormat="1"/>
    <row r="42036" s="11" customFormat="1"/>
    <row r="42037" s="11" customFormat="1"/>
    <row r="42038" s="11" customFormat="1"/>
    <row r="42039" s="11" customFormat="1"/>
    <row r="42040" s="11" customFormat="1"/>
    <row r="42041" s="11" customFormat="1"/>
    <row r="42042" s="11" customFormat="1"/>
    <row r="42043" s="11" customFormat="1"/>
    <row r="42044" s="11" customFormat="1"/>
    <row r="42045" s="11" customFormat="1"/>
    <row r="42046" s="11" customFormat="1"/>
    <row r="42047" s="11" customFormat="1"/>
    <row r="42048" s="11" customFormat="1"/>
    <row r="42049" s="11" customFormat="1"/>
    <row r="42050" s="11" customFormat="1"/>
    <row r="42051" s="11" customFormat="1"/>
    <row r="42052" s="11" customFormat="1"/>
    <row r="42053" s="11" customFormat="1"/>
    <row r="42054" s="11" customFormat="1"/>
    <row r="42055" s="11" customFormat="1"/>
    <row r="42056" s="11" customFormat="1"/>
    <row r="42057" s="11" customFormat="1"/>
    <row r="42058" s="11" customFormat="1"/>
    <row r="42059" s="11" customFormat="1"/>
    <row r="42060" s="11" customFormat="1"/>
    <row r="42061" s="11" customFormat="1"/>
    <row r="42062" s="11" customFormat="1"/>
    <row r="42063" s="11" customFormat="1"/>
    <row r="42064" s="11" customFormat="1"/>
    <row r="42065" s="11" customFormat="1"/>
    <row r="42066" s="11" customFormat="1"/>
    <row r="42067" s="11" customFormat="1"/>
    <row r="42068" s="11" customFormat="1"/>
    <row r="42069" s="11" customFormat="1"/>
    <row r="42070" s="11" customFormat="1"/>
    <row r="42071" s="11" customFormat="1"/>
    <row r="42072" s="11" customFormat="1"/>
    <row r="42073" s="11" customFormat="1"/>
    <row r="42074" s="11" customFormat="1"/>
    <row r="42075" s="11" customFormat="1"/>
    <row r="42076" s="11" customFormat="1"/>
    <row r="42077" s="11" customFormat="1"/>
    <row r="42078" s="11" customFormat="1"/>
    <row r="42079" s="11" customFormat="1"/>
    <row r="42080" s="11" customFormat="1"/>
    <row r="42081" s="11" customFormat="1"/>
    <row r="42082" s="11" customFormat="1"/>
    <row r="42083" s="11" customFormat="1"/>
    <row r="42084" s="11" customFormat="1"/>
    <row r="42085" s="11" customFormat="1"/>
    <row r="42086" s="11" customFormat="1"/>
    <row r="42087" s="11" customFormat="1"/>
    <row r="42088" s="11" customFormat="1"/>
    <row r="42089" s="11" customFormat="1"/>
    <row r="42090" s="11" customFormat="1"/>
    <row r="42091" s="11" customFormat="1"/>
    <row r="42092" s="11" customFormat="1"/>
    <row r="42093" s="11" customFormat="1"/>
    <row r="42094" s="11" customFormat="1"/>
    <row r="42095" s="11" customFormat="1"/>
    <row r="42096" s="11" customFormat="1"/>
    <row r="42097" s="11" customFormat="1"/>
    <row r="42098" s="11" customFormat="1"/>
    <row r="42099" s="11" customFormat="1"/>
    <row r="42100" s="11" customFormat="1"/>
    <row r="42101" s="11" customFormat="1"/>
    <row r="42102" s="11" customFormat="1"/>
    <row r="42103" s="11" customFormat="1"/>
    <row r="42104" s="11" customFormat="1"/>
    <row r="42105" s="11" customFormat="1"/>
    <row r="42106" s="11" customFormat="1"/>
    <row r="42107" s="11" customFormat="1"/>
    <row r="42108" s="11" customFormat="1"/>
    <row r="42109" s="11" customFormat="1"/>
    <row r="42110" s="11" customFormat="1"/>
    <row r="42111" s="11" customFormat="1"/>
    <row r="42112" s="11" customFormat="1"/>
    <row r="42113" s="11" customFormat="1"/>
    <row r="42114" s="11" customFormat="1"/>
    <row r="42115" s="11" customFormat="1"/>
    <row r="42116" s="11" customFormat="1"/>
    <row r="42117" s="11" customFormat="1"/>
    <row r="42118" s="11" customFormat="1"/>
    <row r="42119" s="11" customFormat="1"/>
    <row r="42120" s="11" customFormat="1"/>
    <row r="42121" s="11" customFormat="1"/>
    <row r="42122" s="11" customFormat="1"/>
    <row r="42123" s="11" customFormat="1"/>
    <row r="42124" s="11" customFormat="1"/>
    <row r="42125" s="11" customFormat="1"/>
    <row r="42126" s="11" customFormat="1"/>
    <row r="42127" s="11" customFormat="1"/>
    <row r="42128" s="11" customFormat="1"/>
    <row r="42129" s="11" customFormat="1"/>
    <row r="42130" s="11" customFormat="1"/>
    <row r="42131" s="11" customFormat="1"/>
    <row r="42132" s="11" customFormat="1"/>
    <row r="42133" s="11" customFormat="1"/>
    <row r="42134" s="11" customFormat="1"/>
    <row r="42135" s="11" customFormat="1"/>
    <row r="42136" s="11" customFormat="1"/>
    <row r="42137" s="11" customFormat="1"/>
    <row r="42138" s="11" customFormat="1"/>
    <row r="42139" s="11" customFormat="1"/>
    <row r="42140" s="11" customFormat="1"/>
    <row r="42141" s="11" customFormat="1"/>
    <row r="42142" s="11" customFormat="1"/>
    <row r="42143" s="11" customFormat="1"/>
    <row r="42144" s="11" customFormat="1"/>
    <row r="42145" s="11" customFormat="1"/>
    <row r="42146" s="11" customFormat="1"/>
    <row r="42147" s="11" customFormat="1"/>
    <row r="42148" s="11" customFormat="1"/>
    <row r="42149" s="11" customFormat="1"/>
    <row r="42150" s="11" customFormat="1"/>
    <row r="42151" s="11" customFormat="1"/>
    <row r="42152" s="11" customFormat="1"/>
    <row r="42153" s="11" customFormat="1"/>
    <row r="42154" s="11" customFormat="1"/>
    <row r="42155" s="11" customFormat="1"/>
    <row r="42156" s="11" customFormat="1"/>
    <row r="42157" s="11" customFormat="1"/>
    <row r="42158" s="11" customFormat="1"/>
    <row r="42159" s="11" customFormat="1"/>
    <row r="42160" s="11" customFormat="1"/>
    <row r="42161" s="11" customFormat="1"/>
    <row r="42162" s="11" customFormat="1"/>
    <row r="42163" s="11" customFormat="1"/>
    <row r="42164" s="11" customFormat="1"/>
    <row r="42165" s="11" customFormat="1"/>
    <row r="42166" s="11" customFormat="1"/>
    <row r="42167" s="11" customFormat="1"/>
    <row r="42168" s="11" customFormat="1"/>
    <row r="42169" s="11" customFormat="1"/>
    <row r="42170" s="11" customFormat="1"/>
    <row r="42171" s="11" customFormat="1"/>
    <row r="42172" s="11" customFormat="1"/>
    <row r="42173" s="11" customFormat="1"/>
    <row r="42174" s="11" customFormat="1"/>
    <row r="42175" s="11" customFormat="1"/>
    <row r="42176" s="11" customFormat="1"/>
    <row r="42177" s="11" customFormat="1"/>
    <row r="42178" s="11" customFormat="1"/>
    <row r="42179" s="11" customFormat="1"/>
    <row r="42180" s="11" customFormat="1"/>
    <row r="42181" s="11" customFormat="1"/>
    <row r="42182" s="11" customFormat="1"/>
    <row r="42183" s="11" customFormat="1"/>
    <row r="42184" s="11" customFormat="1"/>
    <row r="42185" s="11" customFormat="1"/>
    <row r="42186" s="11" customFormat="1"/>
    <row r="42187" s="11" customFormat="1"/>
    <row r="42188" s="11" customFormat="1"/>
    <row r="42189" s="11" customFormat="1"/>
    <row r="42190" s="11" customFormat="1"/>
    <row r="42191" s="11" customFormat="1"/>
    <row r="42192" s="11" customFormat="1"/>
    <row r="42193" s="11" customFormat="1"/>
    <row r="42194" s="11" customFormat="1"/>
    <row r="42195" s="11" customFormat="1"/>
    <row r="42196" s="11" customFormat="1"/>
    <row r="42197" s="11" customFormat="1"/>
    <row r="42198" s="11" customFormat="1"/>
    <row r="42199" s="11" customFormat="1"/>
    <row r="42200" s="11" customFormat="1"/>
    <row r="42201" s="11" customFormat="1"/>
    <row r="42202" s="11" customFormat="1"/>
    <row r="42203" s="11" customFormat="1"/>
    <row r="42204" s="11" customFormat="1"/>
    <row r="42205" s="11" customFormat="1"/>
    <row r="42206" s="11" customFormat="1"/>
    <row r="42207" s="11" customFormat="1"/>
    <row r="42208" s="11" customFormat="1"/>
    <row r="42209" s="11" customFormat="1"/>
    <row r="42210" s="11" customFormat="1"/>
    <row r="42211" s="11" customFormat="1"/>
    <row r="42212" s="11" customFormat="1"/>
    <row r="42213" s="11" customFormat="1"/>
    <row r="42214" s="11" customFormat="1"/>
    <row r="42215" s="11" customFormat="1"/>
    <row r="42216" s="11" customFormat="1"/>
    <row r="42217" s="11" customFormat="1"/>
    <row r="42218" s="11" customFormat="1"/>
    <row r="42219" s="11" customFormat="1"/>
    <row r="42220" s="11" customFormat="1"/>
    <row r="42221" s="11" customFormat="1"/>
    <row r="42222" s="11" customFormat="1"/>
    <row r="42223" s="11" customFormat="1"/>
    <row r="42224" s="11" customFormat="1"/>
    <row r="42225" s="11" customFormat="1"/>
    <row r="42226" s="11" customFormat="1"/>
    <row r="42227" s="11" customFormat="1"/>
    <row r="42228" s="11" customFormat="1"/>
    <row r="42229" s="11" customFormat="1"/>
    <row r="42230" s="11" customFormat="1"/>
    <row r="42231" s="11" customFormat="1"/>
    <row r="42232" s="11" customFormat="1"/>
    <row r="42233" s="11" customFormat="1"/>
    <row r="42234" s="11" customFormat="1"/>
    <row r="42235" s="11" customFormat="1"/>
    <row r="42236" s="11" customFormat="1"/>
    <row r="42237" s="11" customFormat="1"/>
    <row r="42238" s="11" customFormat="1"/>
    <row r="42239" s="11" customFormat="1"/>
    <row r="42240" s="11" customFormat="1"/>
    <row r="42241" s="11" customFormat="1"/>
    <row r="42242" s="11" customFormat="1"/>
    <row r="42243" s="11" customFormat="1"/>
    <row r="42244" s="11" customFormat="1"/>
    <row r="42245" s="11" customFormat="1"/>
    <row r="42246" s="11" customFormat="1"/>
    <row r="42247" s="11" customFormat="1"/>
    <row r="42248" s="11" customFormat="1"/>
    <row r="42249" s="11" customFormat="1"/>
    <row r="42250" s="11" customFormat="1"/>
    <row r="42251" s="11" customFormat="1"/>
    <row r="42252" s="11" customFormat="1"/>
    <row r="42253" s="11" customFormat="1"/>
    <row r="42254" s="11" customFormat="1"/>
    <row r="42255" s="11" customFormat="1"/>
    <row r="42256" s="11" customFormat="1"/>
    <row r="42257" s="11" customFormat="1"/>
    <row r="42258" s="11" customFormat="1"/>
    <row r="42259" s="11" customFormat="1"/>
    <row r="42260" s="11" customFormat="1"/>
    <row r="42261" s="11" customFormat="1"/>
    <row r="42262" s="11" customFormat="1"/>
    <row r="42263" s="11" customFormat="1"/>
    <row r="42264" s="11" customFormat="1"/>
    <row r="42265" s="11" customFormat="1"/>
    <row r="42266" s="11" customFormat="1"/>
    <row r="42267" s="11" customFormat="1"/>
    <row r="42268" s="11" customFormat="1"/>
    <row r="42269" s="11" customFormat="1"/>
    <row r="42270" s="11" customFormat="1"/>
    <row r="42271" s="11" customFormat="1"/>
    <row r="42272" s="11" customFormat="1"/>
    <row r="42273" s="11" customFormat="1"/>
    <row r="42274" s="11" customFormat="1"/>
    <row r="42275" s="11" customFormat="1"/>
    <row r="42276" s="11" customFormat="1"/>
    <row r="42277" s="11" customFormat="1"/>
    <row r="42278" s="11" customFormat="1"/>
    <row r="42279" s="11" customFormat="1"/>
    <row r="42280" s="11" customFormat="1"/>
    <row r="42281" s="11" customFormat="1"/>
    <row r="42282" s="11" customFormat="1"/>
    <row r="42283" s="11" customFormat="1"/>
    <row r="42284" s="11" customFormat="1"/>
    <row r="42285" s="11" customFormat="1"/>
    <row r="42286" s="11" customFormat="1"/>
    <row r="42287" s="11" customFormat="1"/>
    <row r="42288" s="11" customFormat="1"/>
    <row r="42289" s="11" customFormat="1"/>
    <row r="42290" s="11" customFormat="1"/>
    <row r="42291" s="11" customFormat="1"/>
    <row r="42292" s="11" customFormat="1"/>
    <row r="42293" s="11" customFormat="1"/>
    <row r="42294" s="11" customFormat="1"/>
    <row r="42295" s="11" customFormat="1"/>
    <row r="42296" s="11" customFormat="1"/>
    <row r="42297" s="11" customFormat="1"/>
    <row r="42298" s="11" customFormat="1"/>
    <row r="42299" s="11" customFormat="1"/>
    <row r="42300" s="11" customFormat="1"/>
    <row r="42301" s="11" customFormat="1"/>
    <row r="42302" s="11" customFormat="1"/>
    <row r="42303" s="11" customFormat="1"/>
    <row r="42304" s="11" customFormat="1"/>
    <row r="42305" s="11" customFormat="1"/>
    <row r="42306" s="11" customFormat="1"/>
    <row r="42307" s="11" customFormat="1"/>
    <row r="42308" s="11" customFormat="1"/>
    <row r="42309" s="11" customFormat="1"/>
    <row r="42310" s="11" customFormat="1"/>
    <row r="42311" s="11" customFormat="1"/>
    <row r="42312" s="11" customFormat="1"/>
    <row r="42313" s="11" customFormat="1"/>
    <row r="42314" s="11" customFormat="1"/>
    <row r="42315" s="11" customFormat="1"/>
    <row r="42316" s="11" customFormat="1"/>
    <row r="42317" s="11" customFormat="1"/>
    <row r="42318" s="11" customFormat="1"/>
    <row r="42319" s="11" customFormat="1"/>
    <row r="42320" s="11" customFormat="1"/>
    <row r="42321" s="11" customFormat="1"/>
    <row r="42322" s="11" customFormat="1"/>
    <row r="42323" s="11" customFormat="1"/>
    <row r="42324" s="11" customFormat="1"/>
    <row r="42325" s="11" customFormat="1"/>
    <row r="42326" s="11" customFormat="1"/>
    <row r="42327" s="11" customFormat="1"/>
    <row r="42328" s="11" customFormat="1"/>
    <row r="42329" s="11" customFormat="1"/>
    <row r="42330" s="11" customFormat="1"/>
    <row r="42331" s="11" customFormat="1"/>
    <row r="42332" s="11" customFormat="1"/>
    <row r="42333" s="11" customFormat="1"/>
    <row r="42334" s="11" customFormat="1"/>
    <row r="42335" s="11" customFormat="1"/>
    <row r="42336" s="11" customFormat="1"/>
    <row r="42337" s="11" customFormat="1"/>
    <row r="42338" s="11" customFormat="1"/>
    <row r="42339" s="11" customFormat="1"/>
    <row r="42340" s="11" customFormat="1"/>
    <row r="42341" s="11" customFormat="1"/>
    <row r="42342" s="11" customFormat="1"/>
    <row r="42343" s="11" customFormat="1"/>
    <row r="42344" s="11" customFormat="1"/>
    <row r="42345" s="11" customFormat="1"/>
    <row r="42346" s="11" customFormat="1"/>
    <row r="42347" s="11" customFormat="1"/>
    <row r="42348" s="11" customFormat="1"/>
    <row r="42349" s="11" customFormat="1"/>
    <row r="42350" s="11" customFormat="1"/>
    <row r="42351" s="11" customFormat="1"/>
    <row r="42352" s="11" customFormat="1"/>
    <row r="42353" s="11" customFormat="1"/>
    <row r="42354" s="11" customFormat="1"/>
    <row r="42355" s="11" customFormat="1"/>
    <row r="42356" s="11" customFormat="1"/>
    <row r="42357" s="11" customFormat="1"/>
    <row r="42358" s="11" customFormat="1"/>
    <row r="42359" s="11" customFormat="1"/>
    <row r="42360" s="11" customFormat="1"/>
    <row r="42361" s="11" customFormat="1"/>
    <row r="42362" s="11" customFormat="1"/>
    <row r="42363" s="11" customFormat="1"/>
    <row r="42364" s="11" customFormat="1"/>
    <row r="42365" s="11" customFormat="1"/>
    <row r="42366" s="11" customFormat="1"/>
    <row r="42367" s="11" customFormat="1"/>
    <row r="42368" s="11" customFormat="1"/>
    <row r="42369" s="11" customFormat="1"/>
    <row r="42370" s="11" customFormat="1"/>
    <row r="42371" s="11" customFormat="1"/>
    <row r="42372" s="11" customFormat="1"/>
    <row r="42373" s="11" customFormat="1"/>
    <row r="42374" s="11" customFormat="1"/>
    <row r="42375" s="11" customFormat="1"/>
    <row r="42376" s="11" customFormat="1"/>
    <row r="42377" s="11" customFormat="1"/>
    <row r="42378" s="11" customFormat="1"/>
    <row r="42379" s="11" customFormat="1"/>
    <row r="42380" s="11" customFormat="1"/>
    <row r="42381" s="11" customFormat="1"/>
    <row r="42382" s="11" customFormat="1"/>
    <row r="42383" s="11" customFormat="1"/>
    <row r="42384" s="11" customFormat="1"/>
    <row r="42385" s="11" customFormat="1"/>
    <row r="42386" s="11" customFormat="1"/>
    <row r="42387" s="11" customFormat="1"/>
    <row r="42388" s="11" customFormat="1"/>
    <row r="42389" s="11" customFormat="1"/>
    <row r="42390" s="11" customFormat="1"/>
    <row r="42391" s="11" customFormat="1"/>
    <row r="42392" s="11" customFormat="1"/>
    <row r="42393" s="11" customFormat="1"/>
    <row r="42394" s="11" customFormat="1"/>
    <row r="42395" s="11" customFormat="1"/>
    <row r="42396" s="11" customFormat="1"/>
    <row r="42397" s="11" customFormat="1"/>
    <row r="42398" s="11" customFormat="1"/>
    <row r="42399" s="11" customFormat="1"/>
    <row r="42400" s="11" customFormat="1"/>
    <row r="42401" s="11" customFormat="1"/>
    <row r="42402" s="11" customFormat="1"/>
    <row r="42403" s="11" customFormat="1"/>
    <row r="42404" s="11" customFormat="1"/>
    <row r="42405" s="11" customFormat="1"/>
    <row r="42406" s="11" customFormat="1"/>
    <row r="42407" s="11" customFormat="1"/>
    <row r="42408" s="11" customFormat="1"/>
    <row r="42409" s="11" customFormat="1"/>
    <row r="42410" s="11" customFormat="1"/>
    <row r="42411" s="11" customFormat="1"/>
    <row r="42412" s="11" customFormat="1"/>
    <row r="42413" s="11" customFormat="1"/>
    <row r="42414" s="11" customFormat="1"/>
    <row r="42415" s="11" customFormat="1"/>
    <row r="42416" s="11" customFormat="1"/>
    <row r="42417" s="11" customFormat="1"/>
    <row r="42418" s="11" customFormat="1"/>
    <row r="42419" s="11" customFormat="1"/>
    <row r="42420" s="11" customFormat="1"/>
    <row r="42421" s="11" customFormat="1"/>
    <row r="42422" s="11" customFormat="1"/>
    <row r="42423" s="11" customFormat="1"/>
    <row r="42424" s="11" customFormat="1"/>
    <row r="42425" s="11" customFormat="1"/>
    <row r="42426" s="11" customFormat="1"/>
    <row r="42427" s="11" customFormat="1"/>
    <row r="42428" s="11" customFormat="1"/>
    <row r="42429" s="11" customFormat="1"/>
    <row r="42430" s="11" customFormat="1"/>
    <row r="42431" s="11" customFormat="1"/>
    <row r="42432" s="11" customFormat="1"/>
    <row r="42433" s="11" customFormat="1"/>
    <row r="42434" s="11" customFormat="1"/>
    <row r="42435" s="11" customFormat="1"/>
    <row r="42436" s="11" customFormat="1"/>
    <row r="42437" s="11" customFormat="1"/>
    <row r="42438" s="11" customFormat="1"/>
    <row r="42439" s="11" customFormat="1"/>
    <row r="42440" s="11" customFormat="1"/>
    <row r="42441" s="11" customFormat="1"/>
    <row r="42442" s="11" customFormat="1"/>
    <row r="42443" s="11" customFormat="1"/>
    <row r="42444" s="11" customFormat="1"/>
    <row r="42445" s="11" customFormat="1"/>
    <row r="42446" s="11" customFormat="1"/>
    <row r="42447" s="11" customFormat="1"/>
    <row r="42448" s="11" customFormat="1"/>
    <row r="42449" s="11" customFormat="1"/>
    <row r="42450" s="11" customFormat="1"/>
    <row r="42451" s="11" customFormat="1"/>
    <row r="42452" s="11" customFormat="1"/>
    <row r="42453" s="11" customFormat="1"/>
    <row r="42454" s="11" customFormat="1"/>
    <row r="42455" s="11" customFormat="1"/>
    <row r="42456" s="11" customFormat="1"/>
    <row r="42457" s="11" customFormat="1"/>
    <row r="42458" s="11" customFormat="1"/>
    <row r="42459" s="11" customFormat="1"/>
    <row r="42460" s="11" customFormat="1"/>
    <row r="42461" s="11" customFormat="1"/>
    <row r="42462" s="11" customFormat="1"/>
    <row r="42463" s="11" customFormat="1"/>
    <row r="42464" s="11" customFormat="1"/>
    <row r="42465" s="11" customFormat="1"/>
    <row r="42466" s="11" customFormat="1"/>
    <row r="42467" s="11" customFormat="1"/>
    <row r="42468" s="11" customFormat="1"/>
    <row r="42469" s="11" customFormat="1"/>
    <row r="42470" s="11" customFormat="1"/>
    <row r="42471" s="11" customFormat="1"/>
    <row r="42472" s="11" customFormat="1"/>
    <row r="42473" s="11" customFormat="1"/>
    <row r="42474" s="11" customFormat="1"/>
    <row r="42475" s="11" customFormat="1"/>
    <row r="42476" s="11" customFormat="1"/>
    <row r="42477" s="11" customFormat="1"/>
    <row r="42478" s="11" customFormat="1"/>
    <row r="42479" s="11" customFormat="1"/>
    <row r="42480" s="11" customFormat="1"/>
    <row r="42481" s="11" customFormat="1"/>
    <row r="42482" s="11" customFormat="1"/>
    <row r="42483" s="11" customFormat="1"/>
    <row r="42484" s="11" customFormat="1"/>
    <row r="42485" s="11" customFormat="1"/>
    <row r="42486" s="11" customFormat="1"/>
    <row r="42487" s="11" customFormat="1"/>
    <row r="42488" s="11" customFormat="1"/>
    <row r="42489" s="11" customFormat="1"/>
    <row r="42490" s="11" customFormat="1"/>
    <row r="42491" s="11" customFormat="1"/>
    <row r="42492" s="11" customFormat="1"/>
    <row r="42493" s="11" customFormat="1"/>
    <row r="42494" s="11" customFormat="1"/>
    <row r="42495" s="11" customFormat="1"/>
    <row r="42496" s="11" customFormat="1"/>
    <row r="42497" s="11" customFormat="1"/>
    <row r="42498" s="11" customFormat="1"/>
    <row r="42499" s="11" customFormat="1"/>
    <row r="42500" s="11" customFormat="1"/>
    <row r="42501" s="11" customFormat="1"/>
    <row r="42502" s="11" customFormat="1"/>
    <row r="42503" s="11" customFormat="1"/>
    <row r="42504" s="11" customFormat="1"/>
    <row r="42505" s="11" customFormat="1"/>
    <row r="42506" s="11" customFormat="1"/>
    <row r="42507" s="11" customFormat="1"/>
    <row r="42508" s="11" customFormat="1"/>
    <row r="42509" s="11" customFormat="1"/>
    <row r="42510" s="11" customFormat="1"/>
    <row r="42511" s="11" customFormat="1"/>
    <row r="42512" s="11" customFormat="1"/>
    <row r="42513" s="11" customFormat="1"/>
    <row r="42514" s="11" customFormat="1"/>
    <row r="42515" s="11" customFormat="1"/>
    <row r="42516" s="11" customFormat="1"/>
    <row r="42517" s="11" customFormat="1"/>
    <row r="42518" s="11" customFormat="1"/>
    <row r="42519" s="11" customFormat="1"/>
    <row r="42520" s="11" customFormat="1"/>
    <row r="42521" s="11" customFormat="1"/>
    <row r="42522" s="11" customFormat="1"/>
    <row r="42523" s="11" customFormat="1"/>
    <row r="42524" s="11" customFormat="1"/>
    <row r="42525" s="11" customFormat="1"/>
    <row r="42526" s="11" customFormat="1"/>
    <row r="42527" s="11" customFormat="1"/>
    <row r="42528" s="11" customFormat="1"/>
    <row r="42529" s="11" customFormat="1"/>
    <row r="42530" s="11" customFormat="1"/>
    <row r="42531" s="11" customFormat="1"/>
    <row r="42532" s="11" customFormat="1"/>
    <row r="42533" s="11" customFormat="1"/>
    <row r="42534" s="11" customFormat="1"/>
    <row r="42535" s="11" customFormat="1"/>
    <row r="42536" s="11" customFormat="1"/>
    <row r="42537" s="11" customFormat="1"/>
    <row r="42538" s="11" customFormat="1"/>
    <row r="42539" s="11" customFormat="1"/>
    <row r="42540" s="11" customFormat="1"/>
    <row r="42541" s="11" customFormat="1"/>
    <row r="42542" s="11" customFormat="1"/>
    <row r="42543" s="11" customFormat="1"/>
    <row r="42544" s="11" customFormat="1"/>
    <row r="42545" s="11" customFormat="1"/>
    <row r="42546" s="11" customFormat="1"/>
    <row r="42547" s="11" customFormat="1"/>
    <row r="42548" s="11" customFormat="1"/>
    <row r="42549" s="11" customFormat="1"/>
    <row r="42550" s="11" customFormat="1"/>
    <row r="42551" s="11" customFormat="1"/>
    <row r="42552" s="11" customFormat="1"/>
    <row r="42553" s="11" customFormat="1"/>
    <row r="42554" s="11" customFormat="1"/>
    <row r="42555" s="11" customFormat="1"/>
    <row r="42556" s="11" customFormat="1"/>
    <row r="42557" s="11" customFormat="1"/>
    <row r="42558" s="11" customFormat="1"/>
    <row r="42559" s="11" customFormat="1"/>
    <row r="42560" s="11" customFormat="1"/>
    <row r="42561" s="11" customFormat="1"/>
    <row r="42562" s="11" customFormat="1"/>
    <row r="42563" s="11" customFormat="1"/>
    <row r="42564" s="11" customFormat="1"/>
    <row r="42565" s="11" customFormat="1"/>
    <row r="42566" s="11" customFormat="1"/>
    <row r="42567" s="11" customFormat="1"/>
    <row r="42568" s="11" customFormat="1"/>
    <row r="42569" s="11" customFormat="1"/>
    <row r="42570" s="11" customFormat="1"/>
    <row r="42571" s="11" customFormat="1"/>
    <row r="42572" s="11" customFormat="1"/>
    <row r="42573" s="11" customFormat="1"/>
    <row r="42574" s="11" customFormat="1"/>
    <row r="42575" s="11" customFormat="1"/>
    <row r="42576" s="11" customFormat="1"/>
    <row r="42577" s="11" customFormat="1"/>
    <row r="42578" s="11" customFormat="1"/>
    <row r="42579" s="11" customFormat="1"/>
    <row r="42580" s="11" customFormat="1"/>
    <row r="42581" s="11" customFormat="1"/>
    <row r="42582" s="11" customFormat="1"/>
    <row r="42583" s="11" customFormat="1"/>
    <row r="42584" s="11" customFormat="1"/>
    <row r="42585" s="11" customFormat="1"/>
    <row r="42586" s="11" customFormat="1"/>
    <row r="42587" s="11" customFormat="1"/>
    <row r="42588" s="11" customFormat="1"/>
    <row r="42589" s="11" customFormat="1"/>
    <row r="42590" s="11" customFormat="1"/>
    <row r="42591" s="11" customFormat="1"/>
    <row r="42592" s="11" customFormat="1"/>
    <row r="42593" s="11" customFormat="1"/>
    <row r="42594" s="11" customFormat="1"/>
    <row r="42595" s="11" customFormat="1"/>
    <row r="42596" s="11" customFormat="1"/>
    <row r="42597" s="11" customFormat="1"/>
    <row r="42598" s="11" customFormat="1"/>
    <row r="42599" s="11" customFormat="1"/>
    <row r="42600" s="11" customFormat="1"/>
    <row r="42601" s="11" customFormat="1"/>
    <row r="42602" s="11" customFormat="1"/>
    <row r="42603" s="11" customFormat="1"/>
    <row r="42604" s="11" customFormat="1"/>
    <row r="42605" s="11" customFormat="1"/>
    <row r="42606" s="11" customFormat="1"/>
    <row r="42607" s="11" customFormat="1"/>
    <row r="42608" s="11" customFormat="1"/>
    <row r="42609" s="11" customFormat="1"/>
    <row r="42610" s="11" customFormat="1"/>
    <row r="42611" s="11" customFormat="1"/>
    <row r="42612" s="11" customFormat="1"/>
    <row r="42613" s="11" customFormat="1"/>
    <row r="42614" s="11" customFormat="1"/>
    <row r="42615" s="11" customFormat="1"/>
    <row r="42616" s="11" customFormat="1"/>
    <row r="42617" s="11" customFormat="1"/>
    <row r="42618" s="11" customFormat="1"/>
    <row r="42619" s="11" customFormat="1"/>
    <row r="42620" s="11" customFormat="1"/>
    <row r="42621" s="11" customFormat="1"/>
    <row r="42622" s="11" customFormat="1"/>
    <row r="42623" s="11" customFormat="1"/>
    <row r="42624" s="11" customFormat="1"/>
    <row r="42625" s="11" customFormat="1"/>
    <row r="42626" s="11" customFormat="1"/>
    <row r="42627" s="11" customFormat="1"/>
    <row r="42628" s="11" customFormat="1"/>
    <row r="42629" s="11" customFormat="1"/>
    <row r="42630" s="11" customFormat="1"/>
    <row r="42631" s="11" customFormat="1"/>
    <row r="42632" s="11" customFormat="1"/>
    <row r="42633" s="11" customFormat="1"/>
    <row r="42634" s="11" customFormat="1"/>
    <row r="42635" s="11" customFormat="1"/>
    <row r="42636" s="11" customFormat="1"/>
    <row r="42637" s="11" customFormat="1"/>
    <row r="42638" s="11" customFormat="1"/>
    <row r="42639" s="11" customFormat="1"/>
    <row r="42640" s="11" customFormat="1"/>
    <row r="42641" s="11" customFormat="1"/>
    <row r="42642" s="11" customFormat="1"/>
    <row r="42643" s="11" customFormat="1"/>
    <row r="42644" s="11" customFormat="1"/>
    <row r="42645" s="11" customFormat="1"/>
    <row r="42646" s="11" customFormat="1"/>
    <row r="42647" s="11" customFormat="1"/>
    <row r="42648" s="11" customFormat="1"/>
    <row r="42649" s="11" customFormat="1"/>
    <row r="42650" s="11" customFormat="1"/>
    <row r="42651" s="11" customFormat="1"/>
    <row r="42652" s="11" customFormat="1"/>
    <row r="42653" s="11" customFormat="1"/>
    <row r="42654" s="11" customFormat="1"/>
    <row r="42655" s="11" customFormat="1"/>
    <row r="42656" s="11" customFormat="1"/>
    <row r="42657" s="11" customFormat="1"/>
    <row r="42658" s="11" customFormat="1"/>
    <row r="42659" s="11" customFormat="1"/>
    <row r="42660" s="11" customFormat="1"/>
    <row r="42661" s="11" customFormat="1"/>
    <row r="42662" s="11" customFormat="1"/>
    <row r="42663" s="11" customFormat="1"/>
    <row r="42664" s="11" customFormat="1"/>
    <row r="42665" s="11" customFormat="1"/>
    <row r="42666" s="11" customFormat="1"/>
    <row r="42667" s="11" customFormat="1"/>
    <row r="42668" s="11" customFormat="1"/>
    <row r="42669" s="11" customFormat="1"/>
    <row r="42670" s="11" customFormat="1"/>
    <row r="42671" s="11" customFormat="1"/>
    <row r="42672" s="11" customFormat="1"/>
    <row r="42673" s="11" customFormat="1"/>
    <row r="42674" s="11" customFormat="1"/>
    <row r="42675" s="11" customFormat="1"/>
    <row r="42676" s="11" customFormat="1"/>
    <row r="42677" s="11" customFormat="1"/>
    <row r="42678" s="11" customFormat="1"/>
    <row r="42679" s="11" customFormat="1"/>
    <row r="42680" s="11" customFormat="1"/>
    <row r="42681" s="11" customFormat="1"/>
    <row r="42682" s="11" customFormat="1"/>
    <row r="42683" s="11" customFormat="1"/>
    <row r="42684" s="11" customFormat="1"/>
    <row r="42685" s="11" customFormat="1"/>
    <row r="42686" s="11" customFormat="1"/>
    <row r="42687" s="11" customFormat="1"/>
    <row r="42688" s="11" customFormat="1"/>
    <row r="42689" s="11" customFormat="1"/>
    <row r="42690" s="11" customFormat="1"/>
    <row r="42691" s="11" customFormat="1"/>
    <row r="42692" s="11" customFormat="1"/>
    <row r="42693" s="11" customFormat="1"/>
    <row r="42694" s="11" customFormat="1"/>
    <row r="42695" s="11" customFormat="1"/>
    <row r="42696" s="11" customFormat="1"/>
    <row r="42697" s="11" customFormat="1"/>
    <row r="42698" s="11" customFormat="1"/>
    <row r="42699" s="11" customFormat="1"/>
    <row r="42700" s="11" customFormat="1"/>
    <row r="42701" s="11" customFormat="1"/>
    <row r="42702" s="11" customFormat="1"/>
    <row r="42703" s="11" customFormat="1"/>
    <row r="42704" s="11" customFormat="1"/>
    <row r="42705" s="11" customFormat="1"/>
    <row r="42706" s="11" customFormat="1"/>
    <row r="42707" s="11" customFormat="1"/>
    <row r="42708" s="11" customFormat="1"/>
    <row r="42709" s="11" customFormat="1"/>
    <row r="42710" s="11" customFormat="1"/>
    <row r="42711" s="11" customFormat="1"/>
    <row r="42712" s="11" customFormat="1"/>
    <row r="42713" s="11" customFormat="1"/>
    <row r="42714" s="11" customFormat="1"/>
    <row r="42715" s="11" customFormat="1"/>
    <row r="42716" s="11" customFormat="1"/>
    <row r="42717" s="11" customFormat="1"/>
    <row r="42718" s="11" customFormat="1"/>
    <row r="42719" s="11" customFormat="1"/>
    <row r="42720" s="11" customFormat="1"/>
    <row r="42721" s="11" customFormat="1"/>
    <row r="42722" s="11" customFormat="1"/>
    <row r="42723" s="11" customFormat="1"/>
    <row r="42724" s="11" customFormat="1"/>
    <row r="42725" s="11" customFormat="1"/>
    <row r="42726" s="11" customFormat="1"/>
    <row r="42727" s="11" customFormat="1"/>
    <row r="42728" s="11" customFormat="1"/>
    <row r="42729" s="11" customFormat="1"/>
    <row r="42730" s="11" customFormat="1"/>
    <row r="42731" s="11" customFormat="1"/>
    <row r="42732" s="11" customFormat="1"/>
    <row r="42733" s="11" customFormat="1"/>
    <row r="42734" s="11" customFormat="1"/>
    <row r="42735" s="11" customFormat="1"/>
    <row r="42736" s="11" customFormat="1"/>
    <row r="42737" s="11" customFormat="1"/>
    <row r="42738" s="11" customFormat="1"/>
    <row r="42739" s="11" customFormat="1"/>
    <row r="42740" s="11" customFormat="1"/>
    <row r="42741" s="11" customFormat="1"/>
    <row r="42742" s="11" customFormat="1"/>
    <row r="42743" s="11" customFormat="1"/>
    <row r="42744" s="11" customFormat="1"/>
    <row r="42745" s="11" customFormat="1"/>
    <row r="42746" s="11" customFormat="1"/>
    <row r="42747" s="11" customFormat="1"/>
    <row r="42748" s="11" customFormat="1"/>
    <row r="42749" s="11" customFormat="1"/>
    <row r="42750" s="11" customFormat="1"/>
    <row r="42751" s="11" customFormat="1"/>
    <row r="42752" s="11" customFormat="1"/>
    <row r="42753" s="11" customFormat="1"/>
    <row r="42754" s="11" customFormat="1"/>
    <row r="42755" s="11" customFormat="1"/>
    <row r="42756" s="11" customFormat="1"/>
    <row r="42757" s="11" customFormat="1"/>
    <row r="42758" s="11" customFormat="1"/>
    <row r="42759" s="11" customFormat="1"/>
    <row r="42760" s="11" customFormat="1"/>
    <row r="42761" s="11" customFormat="1"/>
    <row r="42762" s="11" customFormat="1"/>
    <row r="42763" s="11" customFormat="1"/>
    <row r="42764" s="11" customFormat="1"/>
    <row r="42765" s="11" customFormat="1"/>
    <row r="42766" s="11" customFormat="1"/>
    <row r="42767" s="11" customFormat="1"/>
    <row r="42768" s="11" customFormat="1"/>
    <row r="42769" s="11" customFormat="1"/>
    <row r="42770" s="11" customFormat="1"/>
    <row r="42771" s="11" customFormat="1"/>
    <row r="42772" s="11" customFormat="1"/>
    <row r="42773" s="11" customFormat="1"/>
    <row r="42774" s="11" customFormat="1"/>
    <row r="42775" s="11" customFormat="1"/>
    <row r="42776" s="11" customFormat="1"/>
    <row r="42777" s="11" customFormat="1"/>
    <row r="42778" s="11" customFormat="1"/>
    <row r="42779" s="11" customFormat="1"/>
    <row r="42780" s="11" customFormat="1"/>
    <row r="42781" s="11" customFormat="1"/>
    <row r="42782" s="11" customFormat="1"/>
    <row r="42783" s="11" customFormat="1"/>
    <row r="42784" s="11" customFormat="1"/>
    <row r="42785" s="11" customFormat="1"/>
    <row r="42786" s="11" customFormat="1"/>
    <row r="42787" s="11" customFormat="1"/>
    <row r="42788" s="11" customFormat="1"/>
    <row r="42789" s="11" customFormat="1"/>
    <row r="42790" s="11" customFormat="1"/>
    <row r="42791" s="11" customFormat="1"/>
    <row r="42792" s="11" customFormat="1"/>
    <row r="42793" s="11" customFormat="1"/>
    <row r="42794" s="11" customFormat="1"/>
    <row r="42795" s="11" customFormat="1"/>
    <row r="42796" s="11" customFormat="1"/>
    <row r="42797" s="11" customFormat="1"/>
    <row r="42798" s="11" customFormat="1"/>
    <row r="42799" s="11" customFormat="1"/>
    <row r="42800" s="11" customFormat="1"/>
    <row r="42801" s="11" customFormat="1"/>
    <row r="42802" s="11" customFormat="1"/>
    <row r="42803" s="11" customFormat="1"/>
    <row r="42804" s="11" customFormat="1"/>
    <row r="42805" s="11" customFormat="1"/>
    <row r="42806" s="11" customFormat="1"/>
    <row r="42807" s="11" customFormat="1"/>
    <row r="42808" s="11" customFormat="1"/>
    <row r="42809" s="11" customFormat="1"/>
    <row r="42810" s="11" customFormat="1"/>
    <row r="42811" s="11" customFormat="1"/>
    <row r="42812" s="11" customFormat="1"/>
    <row r="42813" s="11" customFormat="1"/>
    <row r="42814" s="11" customFormat="1"/>
    <row r="42815" s="11" customFormat="1"/>
    <row r="42816" s="11" customFormat="1"/>
    <row r="42817" s="11" customFormat="1"/>
    <row r="42818" s="11" customFormat="1"/>
    <row r="42819" s="11" customFormat="1"/>
    <row r="42820" s="11" customFormat="1"/>
    <row r="42821" s="11" customFormat="1"/>
    <row r="42822" s="11" customFormat="1"/>
    <row r="42823" s="11" customFormat="1"/>
    <row r="42824" s="11" customFormat="1"/>
    <row r="42825" s="11" customFormat="1"/>
    <row r="42826" s="11" customFormat="1"/>
    <row r="42827" s="11" customFormat="1"/>
    <row r="42828" s="11" customFormat="1"/>
    <row r="42829" s="11" customFormat="1"/>
    <row r="42830" s="11" customFormat="1"/>
    <row r="42831" s="11" customFormat="1"/>
    <row r="42832" s="11" customFormat="1"/>
    <row r="42833" s="11" customFormat="1"/>
    <row r="42834" s="11" customFormat="1"/>
    <row r="42835" s="11" customFormat="1"/>
    <row r="42836" s="11" customFormat="1"/>
    <row r="42837" s="11" customFormat="1"/>
    <row r="42838" s="11" customFormat="1"/>
    <row r="42839" s="11" customFormat="1"/>
    <row r="42840" s="11" customFormat="1"/>
    <row r="42841" s="11" customFormat="1"/>
    <row r="42842" s="11" customFormat="1"/>
    <row r="42843" s="11" customFormat="1"/>
    <row r="42844" s="11" customFormat="1"/>
    <row r="42845" s="11" customFormat="1"/>
    <row r="42846" s="11" customFormat="1"/>
    <row r="42847" s="11" customFormat="1"/>
    <row r="42848" s="11" customFormat="1"/>
    <row r="42849" s="11" customFormat="1"/>
    <row r="42850" s="11" customFormat="1"/>
    <row r="42851" s="11" customFormat="1"/>
    <row r="42852" s="11" customFormat="1"/>
    <row r="42853" s="11" customFormat="1"/>
    <row r="42854" s="11" customFormat="1"/>
    <row r="42855" s="11" customFormat="1"/>
    <row r="42856" s="11" customFormat="1"/>
    <row r="42857" s="11" customFormat="1"/>
    <row r="42858" s="11" customFormat="1"/>
    <row r="42859" s="11" customFormat="1"/>
    <row r="42860" s="11" customFormat="1"/>
    <row r="42861" s="11" customFormat="1"/>
    <row r="42862" s="11" customFormat="1"/>
    <row r="42863" s="11" customFormat="1"/>
    <row r="42864" s="11" customFormat="1"/>
    <row r="42865" s="11" customFormat="1"/>
    <row r="42866" s="11" customFormat="1"/>
    <row r="42867" s="11" customFormat="1"/>
    <row r="42868" s="11" customFormat="1"/>
    <row r="42869" s="11" customFormat="1"/>
    <row r="42870" s="11" customFormat="1"/>
    <row r="42871" s="11" customFormat="1"/>
    <row r="42872" s="11" customFormat="1"/>
    <row r="42873" s="11" customFormat="1"/>
    <row r="42874" s="11" customFormat="1"/>
    <row r="42875" s="11" customFormat="1"/>
    <row r="42876" s="11" customFormat="1"/>
    <row r="42877" s="11" customFormat="1"/>
    <row r="42878" s="11" customFormat="1"/>
    <row r="42879" s="11" customFormat="1"/>
    <row r="42880" s="11" customFormat="1"/>
    <row r="42881" s="11" customFormat="1"/>
    <row r="42882" s="11" customFormat="1"/>
    <row r="42883" s="11" customFormat="1"/>
    <row r="42884" s="11" customFormat="1"/>
    <row r="42885" s="11" customFormat="1"/>
    <row r="42886" s="11" customFormat="1"/>
    <row r="42887" s="11" customFormat="1"/>
    <row r="42888" s="11" customFormat="1"/>
    <row r="42889" s="11" customFormat="1"/>
    <row r="42890" s="11" customFormat="1"/>
    <row r="42891" s="11" customFormat="1"/>
    <row r="42892" s="11" customFormat="1"/>
    <row r="42893" s="11" customFormat="1"/>
    <row r="42894" s="11" customFormat="1"/>
    <row r="42895" s="11" customFormat="1"/>
    <row r="42896" s="11" customFormat="1"/>
    <row r="42897" s="11" customFormat="1"/>
    <row r="42898" s="11" customFormat="1"/>
    <row r="42899" s="11" customFormat="1"/>
    <row r="42900" s="11" customFormat="1"/>
    <row r="42901" s="11" customFormat="1"/>
    <row r="42902" s="11" customFormat="1"/>
    <row r="42903" s="11" customFormat="1"/>
    <row r="42904" s="11" customFormat="1"/>
    <row r="42905" s="11" customFormat="1"/>
    <row r="42906" s="11" customFormat="1"/>
    <row r="42907" s="11" customFormat="1"/>
    <row r="42908" s="11" customFormat="1"/>
    <row r="42909" s="11" customFormat="1"/>
    <row r="42910" s="11" customFormat="1"/>
    <row r="42911" s="11" customFormat="1"/>
    <row r="42912" s="11" customFormat="1"/>
    <row r="42913" s="11" customFormat="1"/>
    <row r="42914" s="11" customFormat="1"/>
    <row r="42915" s="11" customFormat="1"/>
    <row r="42916" s="11" customFormat="1"/>
    <row r="42917" s="11" customFormat="1"/>
    <row r="42918" s="11" customFormat="1"/>
    <row r="42919" s="11" customFormat="1"/>
    <row r="42920" s="11" customFormat="1"/>
    <row r="42921" s="11" customFormat="1"/>
    <row r="42922" s="11" customFormat="1"/>
    <row r="42923" s="11" customFormat="1"/>
    <row r="42924" s="11" customFormat="1"/>
    <row r="42925" s="11" customFormat="1"/>
    <row r="42926" s="11" customFormat="1"/>
    <row r="42927" s="11" customFormat="1"/>
    <row r="42928" s="11" customFormat="1"/>
    <row r="42929" s="11" customFormat="1"/>
    <row r="42930" s="11" customFormat="1"/>
    <row r="42931" s="11" customFormat="1"/>
    <row r="42932" s="11" customFormat="1"/>
    <row r="42933" s="11" customFormat="1"/>
    <row r="42934" s="11" customFormat="1"/>
    <row r="42935" s="11" customFormat="1"/>
    <row r="42936" s="11" customFormat="1"/>
    <row r="42937" s="11" customFormat="1"/>
    <row r="42938" s="11" customFormat="1"/>
    <row r="42939" s="11" customFormat="1"/>
    <row r="42940" s="11" customFormat="1"/>
    <row r="42941" s="11" customFormat="1"/>
    <row r="42942" s="11" customFormat="1"/>
    <row r="42943" s="11" customFormat="1"/>
    <row r="42944" s="11" customFormat="1"/>
    <row r="42945" s="11" customFormat="1"/>
    <row r="42946" s="11" customFormat="1"/>
    <row r="42947" s="11" customFormat="1"/>
    <row r="42948" s="11" customFormat="1"/>
    <row r="42949" s="11" customFormat="1"/>
    <row r="42950" s="11" customFormat="1"/>
    <row r="42951" s="11" customFormat="1"/>
    <row r="42952" s="11" customFormat="1"/>
    <row r="42953" s="11" customFormat="1"/>
    <row r="42954" s="11" customFormat="1"/>
    <row r="42955" s="11" customFormat="1"/>
    <row r="42956" s="11" customFormat="1"/>
    <row r="42957" s="11" customFormat="1"/>
    <row r="42958" s="11" customFormat="1"/>
    <row r="42959" s="11" customFormat="1"/>
    <row r="42960" s="11" customFormat="1"/>
    <row r="42961" s="11" customFormat="1"/>
    <row r="42962" s="11" customFormat="1"/>
    <row r="42963" s="11" customFormat="1"/>
    <row r="42964" s="11" customFormat="1"/>
    <row r="42965" s="11" customFormat="1"/>
    <row r="42966" s="11" customFormat="1"/>
    <row r="42967" s="11" customFormat="1"/>
    <row r="42968" s="11" customFormat="1"/>
    <row r="42969" s="11" customFormat="1"/>
    <row r="42970" s="11" customFormat="1"/>
    <row r="42971" s="11" customFormat="1"/>
    <row r="42972" s="11" customFormat="1"/>
    <row r="42973" s="11" customFormat="1"/>
    <row r="42974" s="11" customFormat="1"/>
    <row r="42975" s="11" customFormat="1"/>
    <row r="42976" s="11" customFormat="1"/>
    <row r="42977" s="11" customFormat="1"/>
    <row r="42978" s="11" customFormat="1"/>
    <row r="42979" s="11" customFormat="1"/>
    <row r="42980" s="11" customFormat="1"/>
    <row r="42981" s="11" customFormat="1"/>
    <row r="42982" s="11" customFormat="1"/>
    <row r="42983" s="11" customFormat="1"/>
    <row r="42984" s="11" customFormat="1"/>
    <row r="42985" s="11" customFormat="1"/>
    <row r="42986" s="11" customFormat="1"/>
    <row r="42987" s="11" customFormat="1"/>
    <row r="42988" s="11" customFormat="1"/>
    <row r="42989" s="11" customFormat="1"/>
    <row r="42990" s="11" customFormat="1"/>
    <row r="42991" s="11" customFormat="1"/>
    <row r="42992" s="11" customFormat="1"/>
    <row r="42993" s="11" customFormat="1"/>
    <row r="42994" s="11" customFormat="1"/>
    <row r="42995" s="11" customFormat="1"/>
    <row r="42996" s="11" customFormat="1"/>
    <row r="42997" s="11" customFormat="1"/>
    <row r="42998" s="11" customFormat="1"/>
    <row r="42999" s="11" customFormat="1"/>
    <row r="43000" s="11" customFormat="1"/>
    <row r="43001" s="11" customFormat="1"/>
    <row r="43002" s="11" customFormat="1"/>
    <row r="43003" s="11" customFormat="1"/>
    <row r="43004" s="11" customFormat="1"/>
    <row r="43005" s="11" customFormat="1"/>
    <row r="43006" s="11" customFormat="1"/>
    <row r="43007" s="11" customFormat="1"/>
    <row r="43008" s="11" customFormat="1"/>
    <row r="43009" s="11" customFormat="1"/>
    <row r="43010" s="11" customFormat="1"/>
    <row r="43011" s="11" customFormat="1"/>
    <row r="43012" s="11" customFormat="1"/>
    <row r="43013" s="11" customFormat="1"/>
    <row r="43014" s="11" customFormat="1"/>
    <row r="43015" s="11" customFormat="1"/>
    <row r="43016" s="11" customFormat="1"/>
    <row r="43017" s="11" customFormat="1"/>
    <row r="43018" s="11" customFormat="1"/>
    <row r="43019" s="11" customFormat="1"/>
    <row r="43020" s="11" customFormat="1"/>
    <row r="43021" s="11" customFormat="1"/>
    <row r="43022" s="11" customFormat="1"/>
    <row r="43023" s="11" customFormat="1"/>
    <row r="43024" s="11" customFormat="1"/>
    <row r="43025" s="11" customFormat="1"/>
    <row r="43026" s="11" customFormat="1"/>
    <row r="43027" s="11" customFormat="1"/>
    <row r="43028" s="11" customFormat="1"/>
    <row r="43029" s="11" customFormat="1"/>
    <row r="43030" s="11" customFormat="1"/>
    <row r="43031" s="11" customFormat="1"/>
    <row r="43032" s="11" customFormat="1"/>
    <row r="43033" s="11" customFormat="1"/>
    <row r="43034" s="11" customFormat="1"/>
    <row r="43035" s="11" customFormat="1"/>
    <row r="43036" s="11" customFormat="1"/>
    <row r="43037" s="11" customFormat="1"/>
    <row r="43038" s="11" customFormat="1"/>
    <row r="43039" s="11" customFormat="1"/>
    <row r="43040" s="11" customFormat="1"/>
    <row r="43041" s="11" customFormat="1"/>
    <row r="43042" s="11" customFormat="1"/>
    <row r="43043" s="11" customFormat="1"/>
    <row r="43044" s="11" customFormat="1"/>
    <row r="43045" s="11" customFormat="1"/>
    <row r="43046" s="11" customFormat="1"/>
    <row r="43047" s="11" customFormat="1"/>
    <row r="43048" s="11" customFormat="1"/>
    <row r="43049" s="11" customFormat="1"/>
    <row r="43050" s="11" customFormat="1"/>
    <row r="43051" s="11" customFormat="1"/>
    <row r="43052" s="11" customFormat="1"/>
    <row r="43053" s="11" customFormat="1"/>
    <row r="43054" s="11" customFormat="1"/>
    <row r="43055" s="11" customFormat="1"/>
    <row r="43056" s="11" customFormat="1"/>
    <row r="43057" s="11" customFormat="1"/>
    <row r="43058" s="11" customFormat="1"/>
    <row r="43059" s="11" customFormat="1"/>
    <row r="43060" s="11" customFormat="1"/>
    <row r="43061" s="11" customFormat="1"/>
    <row r="43062" s="11" customFormat="1"/>
    <row r="43063" s="11" customFormat="1"/>
    <row r="43064" s="11" customFormat="1"/>
    <row r="43065" s="11" customFormat="1"/>
    <row r="43066" s="11" customFormat="1"/>
    <row r="43067" s="11" customFormat="1"/>
    <row r="43068" s="11" customFormat="1"/>
    <row r="43069" s="11" customFormat="1"/>
    <row r="43070" s="11" customFormat="1"/>
    <row r="43071" s="11" customFormat="1"/>
    <row r="43072" s="11" customFormat="1"/>
    <row r="43073" s="11" customFormat="1"/>
    <row r="43074" s="11" customFormat="1"/>
    <row r="43075" s="11" customFormat="1"/>
    <row r="43076" s="11" customFormat="1"/>
    <row r="43077" s="11" customFormat="1"/>
    <row r="43078" s="11" customFormat="1"/>
    <row r="43079" s="11" customFormat="1"/>
    <row r="43080" s="11" customFormat="1"/>
    <row r="43081" s="11" customFormat="1"/>
    <row r="43082" s="11" customFormat="1"/>
    <row r="43083" s="11" customFormat="1"/>
    <row r="43084" s="11" customFormat="1"/>
    <row r="43085" s="11" customFormat="1"/>
    <row r="43086" s="11" customFormat="1"/>
    <row r="43087" s="11" customFormat="1"/>
    <row r="43088" s="11" customFormat="1"/>
    <row r="43089" s="11" customFormat="1"/>
    <row r="43090" s="11" customFormat="1"/>
    <row r="43091" s="11" customFormat="1"/>
    <row r="43092" s="11" customFormat="1"/>
    <row r="43093" s="11" customFormat="1"/>
    <row r="43094" s="11" customFormat="1"/>
    <row r="43095" s="11" customFormat="1"/>
    <row r="43096" s="11" customFormat="1"/>
    <row r="43097" s="11" customFormat="1"/>
    <row r="43098" s="11" customFormat="1"/>
    <row r="43099" s="11" customFormat="1"/>
    <row r="43100" s="11" customFormat="1"/>
    <row r="43101" s="11" customFormat="1"/>
    <row r="43102" s="11" customFormat="1"/>
    <row r="43103" s="11" customFormat="1"/>
    <row r="43104" s="11" customFormat="1"/>
    <row r="43105" s="11" customFormat="1"/>
    <row r="43106" s="11" customFormat="1"/>
    <row r="43107" s="11" customFormat="1"/>
    <row r="43108" s="11" customFormat="1"/>
    <row r="43109" s="11" customFormat="1"/>
    <row r="43110" s="11" customFormat="1"/>
    <row r="43111" s="11" customFormat="1"/>
    <row r="43112" s="11" customFormat="1"/>
    <row r="43113" s="11" customFormat="1"/>
    <row r="43114" s="11" customFormat="1"/>
    <row r="43115" s="11" customFormat="1"/>
    <row r="43116" s="11" customFormat="1"/>
    <row r="43117" s="11" customFormat="1"/>
    <row r="43118" s="11" customFormat="1"/>
    <row r="43119" s="11" customFormat="1"/>
    <row r="43120" s="11" customFormat="1"/>
    <row r="43121" s="11" customFormat="1"/>
    <row r="43122" s="11" customFormat="1"/>
    <row r="43123" s="11" customFormat="1"/>
    <row r="43124" s="11" customFormat="1"/>
    <row r="43125" s="11" customFormat="1"/>
    <row r="43126" s="11" customFormat="1"/>
    <row r="43127" s="11" customFormat="1"/>
    <row r="43128" s="11" customFormat="1"/>
    <row r="43129" s="11" customFormat="1"/>
    <row r="43130" s="11" customFormat="1"/>
    <row r="43131" s="11" customFormat="1"/>
    <row r="43132" s="11" customFormat="1"/>
    <row r="43133" s="11" customFormat="1"/>
    <row r="43134" s="11" customFormat="1"/>
    <row r="43135" s="11" customFormat="1"/>
    <row r="43136" s="11" customFormat="1"/>
    <row r="43137" s="11" customFormat="1"/>
    <row r="43138" s="11" customFormat="1"/>
    <row r="43139" s="11" customFormat="1"/>
    <row r="43140" s="11" customFormat="1"/>
    <row r="43141" s="11" customFormat="1"/>
    <row r="43142" s="11" customFormat="1"/>
    <row r="43143" s="11" customFormat="1"/>
    <row r="43144" s="11" customFormat="1"/>
    <row r="43145" s="11" customFormat="1"/>
    <row r="43146" s="11" customFormat="1"/>
    <row r="43147" s="11" customFormat="1"/>
    <row r="43148" s="11" customFormat="1"/>
    <row r="43149" s="11" customFormat="1"/>
    <row r="43150" s="11" customFormat="1"/>
    <row r="43151" s="11" customFormat="1"/>
    <row r="43152" s="11" customFormat="1"/>
    <row r="43153" s="11" customFormat="1"/>
    <row r="43154" s="11" customFormat="1"/>
    <row r="43155" s="11" customFormat="1"/>
    <row r="43156" s="11" customFormat="1"/>
    <row r="43157" s="11" customFormat="1"/>
    <row r="43158" s="11" customFormat="1"/>
    <row r="43159" s="11" customFormat="1"/>
    <row r="43160" s="11" customFormat="1"/>
    <row r="43161" s="11" customFormat="1"/>
    <row r="43162" s="11" customFormat="1"/>
    <row r="43163" s="11" customFormat="1"/>
    <row r="43164" s="11" customFormat="1"/>
    <row r="43165" s="11" customFormat="1"/>
    <row r="43166" s="11" customFormat="1"/>
    <row r="43167" s="11" customFormat="1"/>
    <row r="43168" s="11" customFormat="1"/>
    <row r="43169" s="11" customFormat="1"/>
    <row r="43170" s="11" customFormat="1"/>
    <row r="43171" s="11" customFormat="1"/>
    <row r="43172" s="11" customFormat="1"/>
    <row r="43173" s="11" customFormat="1"/>
    <row r="43174" s="11" customFormat="1"/>
    <row r="43175" s="11" customFormat="1"/>
    <row r="43176" s="11" customFormat="1"/>
    <row r="43177" s="11" customFormat="1"/>
    <row r="43178" s="11" customFormat="1"/>
    <row r="43179" s="11" customFormat="1"/>
    <row r="43180" s="11" customFormat="1"/>
    <row r="43181" s="11" customFormat="1"/>
    <row r="43182" s="11" customFormat="1"/>
    <row r="43183" s="11" customFormat="1"/>
    <row r="43184" s="11" customFormat="1"/>
    <row r="43185" s="11" customFormat="1"/>
    <row r="43186" s="11" customFormat="1"/>
    <row r="43187" s="11" customFormat="1"/>
    <row r="43188" s="11" customFormat="1"/>
    <row r="43189" s="11" customFormat="1"/>
    <row r="43190" s="11" customFormat="1"/>
    <row r="43191" s="11" customFormat="1"/>
    <row r="43192" s="11" customFormat="1"/>
    <row r="43193" s="11" customFormat="1"/>
    <row r="43194" s="11" customFormat="1"/>
    <row r="43195" s="11" customFormat="1"/>
    <row r="43196" s="11" customFormat="1"/>
    <row r="43197" s="11" customFormat="1"/>
    <row r="43198" s="11" customFormat="1"/>
    <row r="43199" s="11" customFormat="1"/>
    <row r="43200" s="11" customFormat="1"/>
    <row r="43201" s="11" customFormat="1"/>
    <row r="43202" s="11" customFormat="1"/>
    <row r="43203" s="11" customFormat="1"/>
    <row r="43204" s="11" customFormat="1"/>
    <row r="43205" s="11" customFormat="1"/>
    <row r="43206" s="11" customFormat="1"/>
    <row r="43207" s="11" customFormat="1"/>
    <row r="43208" s="11" customFormat="1"/>
    <row r="43209" s="11" customFormat="1"/>
    <row r="43210" s="11" customFormat="1"/>
    <row r="43211" s="11" customFormat="1"/>
    <row r="43212" s="11" customFormat="1"/>
    <row r="43213" s="11" customFormat="1"/>
    <row r="43214" s="11" customFormat="1"/>
    <row r="43215" s="11" customFormat="1"/>
    <row r="43216" s="11" customFormat="1"/>
    <row r="43217" s="11" customFormat="1"/>
    <row r="43218" s="11" customFormat="1"/>
    <row r="43219" s="11" customFormat="1"/>
    <row r="43220" s="11" customFormat="1"/>
    <row r="43221" s="11" customFormat="1"/>
    <row r="43222" s="11" customFormat="1"/>
    <row r="43223" s="11" customFormat="1"/>
    <row r="43224" s="11" customFormat="1"/>
    <row r="43225" s="11" customFormat="1"/>
    <row r="43226" s="11" customFormat="1"/>
    <row r="43227" s="11" customFormat="1"/>
    <row r="43228" s="11" customFormat="1"/>
    <row r="43229" s="11" customFormat="1"/>
    <row r="43230" s="11" customFormat="1"/>
    <row r="43231" s="11" customFormat="1"/>
    <row r="43232" s="11" customFormat="1"/>
    <row r="43233" s="11" customFormat="1"/>
    <row r="43234" s="11" customFormat="1"/>
    <row r="43235" s="11" customFormat="1"/>
    <row r="43236" s="11" customFormat="1"/>
    <row r="43237" s="11" customFormat="1"/>
    <row r="43238" s="11" customFormat="1"/>
    <row r="43239" s="11" customFormat="1"/>
    <row r="43240" s="11" customFormat="1"/>
    <row r="43241" s="11" customFormat="1"/>
    <row r="43242" s="11" customFormat="1"/>
    <row r="43243" s="11" customFormat="1"/>
    <row r="43244" s="11" customFormat="1"/>
    <row r="43245" s="11" customFormat="1"/>
    <row r="43246" s="11" customFormat="1"/>
    <row r="43247" s="11" customFormat="1"/>
    <row r="43248" s="11" customFormat="1"/>
    <row r="43249" s="11" customFormat="1"/>
    <row r="43250" s="11" customFormat="1"/>
    <row r="43251" s="11" customFormat="1"/>
    <row r="43252" s="11" customFormat="1"/>
    <row r="43253" s="11" customFormat="1"/>
    <row r="43254" s="11" customFormat="1"/>
    <row r="43255" s="11" customFormat="1"/>
    <row r="43256" s="11" customFormat="1"/>
    <row r="43257" s="11" customFormat="1"/>
    <row r="43258" s="11" customFormat="1"/>
    <row r="43259" s="11" customFormat="1"/>
    <row r="43260" s="11" customFormat="1"/>
    <row r="43261" s="11" customFormat="1"/>
    <row r="43262" s="11" customFormat="1"/>
    <row r="43263" s="11" customFormat="1"/>
    <row r="43264" s="11" customFormat="1"/>
    <row r="43265" s="11" customFormat="1"/>
    <row r="43266" s="11" customFormat="1"/>
    <row r="43267" s="11" customFormat="1"/>
    <row r="43268" s="11" customFormat="1"/>
    <row r="43269" s="11" customFormat="1"/>
    <row r="43270" s="11" customFormat="1"/>
    <row r="43271" s="11" customFormat="1"/>
    <row r="43272" s="11" customFormat="1"/>
    <row r="43273" s="11" customFormat="1"/>
    <row r="43274" s="11" customFormat="1"/>
    <row r="43275" s="11" customFormat="1"/>
    <row r="43276" s="11" customFormat="1"/>
    <row r="43277" s="11" customFormat="1"/>
    <row r="43278" s="11" customFormat="1"/>
    <row r="43279" s="11" customFormat="1"/>
    <row r="43280" s="11" customFormat="1"/>
    <row r="43281" s="11" customFormat="1"/>
    <row r="43282" s="11" customFormat="1"/>
    <row r="43283" s="11" customFormat="1"/>
    <row r="43284" s="11" customFormat="1"/>
    <row r="43285" s="11" customFormat="1"/>
    <row r="43286" s="11" customFormat="1"/>
    <row r="43287" s="11" customFormat="1"/>
    <row r="43288" s="11" customFormat="1"/>
    <row r="43289" s="11" customFormat="1"/>
    <row r="43290" s="11" customFormat="1"/>
    <row r="43291" s="11" customFormat="1"/>
    <row r="43292" s="11" customFormat="1"/>
    <row r="43293" s="11" customFormat="1"/>
    <row r="43294" s="11" customFormat="1"/>
    <row r="43295" s="11" customFormat="1"/>
    <row r="43296" s="11" customFormat="1"/>
    <row r="43297" s="11" customFormat="1"/>
    <row r="43298" s="11" customFormat="1"/>
    <row r="43299" s="11" customFormat="1"/>
    <row r="43300" s="11" customFormat="1"/>
    <row r="43301" s="11" customFormat="1"/>
    <row r="43302" s="11" customFormat="1"/>
    <row r="43303" s="11" customFormat="1"/>
    <row r="43304" s="11" customFormat="1"/>
    <row r="43305" s="11" customFormat="1"/>
    <row r="43306" s="11" customFormat="1"/>
    <row r="43307" s="11" customFormat="1"/>
    <row r="43308" s="11" customFormat="1"/>
    <row r="43309" s="11" customFormat="1"/>
    <row r="43310" s="11" customFormat="1"/>
    <row r="43311" s="11" customFormat="1"/>
    <row r="43312" s="11" customFormat="1"/>
    <row r="43313" s="11" customFormat="1"/>
    <row r="43314" s="11" customFormat="1"/>
    <row r="43315" s="11" customFormat="1"/>
    <row r="43316" s="11" customFormat="1"/>
    <row r="43317" s="11" customFormat="1"/>
    <row r="43318" s="11" customFormat="1"/>
    <row r="43319" s="11" customFormat="1"/>
    <row r="43320" s="11" customFormat="1"/>
    <row r="43321" s="11" customFormat="1"/>
    <row r="43322" s="11" customFormat="1"/>
    <row r="43323" s="11" customFormat="1"/>
    <row r="43324" s="11" customFormat="1"/>
    <row r="43325" s="11" customFormat="1"/>
    <row r="43326" s="11" customFormat="1"/>
    <row r="43327" s="11" customFormat="1"/>
    <row r="43328" s="11" customFormat="1"/>
    <row r="43329" s="11" customFormat="1"/>
    <row r="43330" s="11" customFormat="1"/>
    <row r="43331" s="11" customFormat="1"/>
    <row r="43332" s="11" customFormat="1"/>
    <row r="43333" s="11" customFormat="1"/>
    <row r="43334" s="11" customFormat="1"/>
    <row r="43335" s="11" customFormat="1"/>
    <row r="43336" s="11" customFormat="1"/>
    <row r="43337" s="11" customFormat="1"/>
    <row r="43338" s="11" customFormat="1"/>
    <row r="43339" s="11" customFormat="1"/>
    <row r="43340" s="11" customFormat="1"/>
    <row r="43341" s="11" customFormat="1"/>
    <row r="43342" s="11" customFormat="1"/>
    <row r="43343" s="11" customFormat="1"/>
    <row r="43344" s="11" customFormat="1"/>
    <row r="43345" s="11" customFormat="1"/>
    <row r="43346" s="11" customFormat="1"/>
    <row r="43347" s="11" customFormat="1"/>
    <row r="43348" s="11" customFormat="1"/>
    <row r="43349" s="11" customFormat="1"/>
    <row r="43350" s="11" customFormat="1"/>
    <row r="43351" s="11" customFormat="1"/>
    <row r="43352" s="11" customFormat="1"/>
    <row r="43353" s="11" customFormat="1"/>
    <row r="43354" s="11" customFormat="1"/>
    <row r="43355" s="11" customFormat="1"/>
    <row r="43356" s="11" customFormat="1"/>
    <row r="43357" s="11" customFormat="1"/>
    <row r="43358" s="11" customFormat="1"/>
    <row r="43359" s="11" customFormat="1"/>
    <row r="43360" s="11" customFormat="1"/>
    <row r="43361" s="11" customFormat="1"/>
    <row r="43362" s="11" customFormat="1"/>
    <row r="43363" s="11" customFormat="1"/>
    <row r="43364" s="11" customFormat="1"/>
    <row r="43365" s="11" customFormat="1"/>
    <row r="43366" s="11" customFormat="1"/>
    <row r="43367" s="11" customFormat="1"/>
    <row r="43368" s="11" customFormat="1"/>
    <row r="43369" s="11" customFormat="1"/>
    <row r="43370" s="11" customFormat="1"/>
    <row r="43371" s="11" customFormat="1"/>
    <row r="43372" s="11" customFormat="1"/>
    <row r="43373" s="11" customFormat="1"/>
    <row r="43374" s="11" customFormat="1"/>
    <row r="43375" s="11" customFormat="1"/>
    <row r="43376" s="11" customFormat="1"/>
    <row r="43377" s="11" customFormat="1"/>
    <row r="43378" s="11" customFormat="1"/>
    <row r="43379" s="11" customFormat="1"/>
    <row r="43380" s="11" customFormat="1"/>
    <row r="43381" s="11" customFormat="1"/>
    <row r="43382" s="11" customFormat="1"/>
    <row r="43383" s="11" customFormat="1"/>
    <row r="43384" s="11" customFormat="1"/>
    <row r="43385" s="11" customFormat="1"/>
    <row r="43386" s="11" customFormat="1"/>
    <row r="43387" s="11" customFormat="1"/>
    <row r="43388" s="11" customFormat="1"/>
    <row r="43389" s="11" customFormat="1"/>
    <row r="43390" s="11" customFormat="1"/>
    <row r="43391" s="11" customFormat="1"/>
    <row r="43392" s="11" customFormat="1"/>
    <row r="43393" s="11" customFormat="1"/>
    <row r="43394" s="11" customFormat="1"/>
    <row r="43395" s="11" customFormat="1"/>
    <row r="43396" s="11" customFormat="1"/>
    <row r="43397" s="11" customFormat="1"/>
    <row r="43398" s="11" customFormat="1"/>
    <row r="43399" s="11" customFormat="1"/>
    <row r="43400" s="11" customFormat="1"/>
    <row r="43401" s="11" customFormat="1"/>
    <row r="43402" s="11" customFormat="1"/>
    <row r="43403" s="11" customFormat="1"/>
    <row r="43404" s="11" customFormat="1"/>
    <row r="43405" s="11" customFormat="1"/>
    <row r="43406" s="11" customFormat="1"/>
    <row r="43407" s="11" customFormat="1"/>
    <row r="43408" s="11" customFormat="1"/>
    <row r="43409" s="11" customFormat="1"/>
    <row r="43410" s="11" customFormat="1"/>
    <row r="43411" s="11" customFormat="1"/>
    <row r="43412" s="11" customFormat="1"/>
    <row r="43413" s="11" customFormat="1"/>
    <row r="43414" s="11" customFormat="1"/>
    <row r="43415" s="11" customFormat="1"/>
    <row r="43416" s="11" customFormat="1"/>
    <row r="43417" s="11" customFormat="1"/>
    <row r="43418" s="11" customFormat="1"/>
    <row r="43419" s="11" customFormat="1"/>
    <row r="43420" s="11" customFormat="1"/>
    <row r="43421" s="11" customFormat="1"/>
    <row r="43422" s="11" customFormat="1"/>
    <row r="43423" s="11" customFormat="1"/>
    <row r="43424" s="11" customFormat="1"/>
    <row r="43425" s="11" customFormat="1"/>
    <row r="43426" s="11" customFormat="1"/>
    <row r="43427" s="11" customFormat="1"/>
    <row r="43428" s="11" customFormat="1"/>
    <row r="43429" s="11" customFormat="1"/>
    <row r="43430" s="11" customFormat="1"/>
    <row r="43431" s="11" customFormat="1"/>
    <row r="43432" s="11" customFormat="1"/>
    <row r="43433" s="11" customFormat="1"/>
    <row r="43434" s="11" customFormat="1"/>
    <row r="43435" s="11" customFormat="1"/>
    <row r="43436" s="11" customFormat="1"/>
    <row r="43437" s="11" customFormat="1"/>
    <row r="43438" s="11" customFormat="1"/>
    <row r="43439" s="11" customFormat="1"/>
    <row r="43440" s="11" customFormat="1"/>
    <row r="43441" s="11" customFormat="1"/>
    <row r="43442" s="11" customFormat="1"/>
    <row r="43443" s="11" customFormat="1"/>
    <row r="43444" s="11" customFormat="1"/>
    <row r="43445" s="11" customFormat="1"/>
    <row r="43446" s="11" customFormat="1"/>
    <row r="43447" s="11" customFormat="1"/>
    <row r="43448" s="11" customFormat="1"/>
    <row r="43449" s="11" customFormat="1"/>
    <row r="43450" s="11" customFormat="1"/>
    <row r="43451" s="11" customFormat="1"/>
    <row r="43452" s="11" customFormat="1"/>
    <row r="43453" s="11" customFormat="1"/>
    <row r="43454" s="11" customFormat="1"/>
    <row r="43455" s="11" customFormat="1"/>
    <row r="43456" s="11" customFormat="1"/>
    <row r="43457" s="11" customFormat="1"/>
    <row r="43458" s="11" customFormat="1"/>
    <row r="43459" s="11" customFormat="1"/>
    <row r="43460" s="11" customFormat="1"/>
    <row r="43461" s="11" customFormat="1"/>
    <row r="43462" s="11" customFormat="1"/>
    <row r="43463" s="11" customFormat="1"/>
    <row r="43464" s="11" customFormat="1"/>
    <row r="43465" s="11" customFormat="1"/>
    <row r="43466" s="11" customFormat="1"/>
    <row r="43467" s="11" customFormat="1"/>
    <row r="43468" s="11" customFormat="1"/>
    <row r="43469" s="11" customFormat="1"/>
    <row r="43470" s="11" customFormat="1"/>
    <row r="43471" s="11" customFormat="1"/>
    <row r="43472" s="11" customFormat="1"/>
    <row r="43473" s="11" customFormat="1"/>
    <row r="43474" s="11" customFormat="1"/>
    <row r="43475" s="11" customFormat="1"/>
    <row r="43476" s="11" customFormat="1"/>
    <row r="43477" s="11" customFormat="1"/>
    <row r="43478" s="11" customFormat="1"/>
    <row r="43479" s="11" customFormat="1"/>
    <row r="43480" s="11" customFormat="1"/>
    <row r="43481" s="11" customFormat="1"/>
    <row r="43482" s="11" customFormat="1"/>
    <row r="43483" s="11" customFormat="1"/>
    <row r="43484" s="11" customFormat="1"/>
    <row r="43485" s="11" customFormat="1"/>
    <row r="43486" s="11" customFormat="1"/>
    <row r="43487" s="11" customFormat="1"/>
    <row r="43488" s="11" customFormat="1"/>
    <row r="43489" s="11" customFormat="1"/>
    <row r="43490" s="11" customFormat="1"/>
    <row r="43491" s="11" customFormat="1"/>
    <row r="43492" s="11" customFormat="1"/>
    <row r="43493" s="11" customFormat="1"/>
    <row r="43494" s="11" customFormat="1"/>
    <row r="43495" s="11" customFormat="1"/>
    <row r="43496" s="11" customFormat="1"/>
    <row r="43497" s="11" customFormat="1"/>
    <row r="43498" s="11" customFormat="1"/>
    <row r="43499" s="11" customFormat="1"/>
    <row r="43500" s="11" customFormat="1"/>
    <row r="43501" s="11" customFormat="1"/>
    <row r="43502" s="11" customFormat="1"/>
    <row r="43503" s="11" customFormat="1"/>
    <row r="43504" s="11" customFormat="1"/>
    <row r="43505" s="11" customFormat="1"/>
    <row r="43506" s="11" customFormat="1"/>
    <row r="43507" s="11" customFormat="1"/>
    <row r="43508" s="11" customFormat="1"/>
    <row r="43509" s="11" customFormat="1"/>
    <row r="43510" s="11" customFormat="1"/>
    <row r="43511" s="11" customFormat="1"/>
    <row r="43512" s="11" customFormat="1"/>
    <row r="43513" s="11" customFormat="1"/>
    <row r="43514" s="11" customFormat="1"/>
    <row r="43515" s="11" customFormat="1"/>
    <row r="43516" s="11" customFormat="1"/>
    <row r="43517" s="11" customFormat="1"/>
    <row r="43518" s="11" customFormat="1"/>
    <row r="43519" s="11" customFormat="1"/>
    <row r="43520" s="11" customFormat="1"/>
    <row r="43521" s="11" customFormat="1"/>
    <row r="43522" s="11" customFormat="1"/>
    <row r="43523" s="11" customFormat="1"/>
    <row r="43524" s="11" customFormat="1"/>
    <row r="43525" s="11" customFormat="1"/>
    <row r="43526" s="11" customFormat="1"/>
    <row r="43527" s="11" customFormat="1"/>
    <row r="43528" s="11" customFormat="1"/>
    <row r="43529" s="11" customFormat="1"/>
    <row r="43530" s="11" customFormat="1"/>
    <row r="43531" s="11" customFormat="1"/>
    <row r="43532" s="11" customFormat="1"/>
    <row r="43533" s="11" customFormat="1"/>
    <row r="43534" s="11" customFormat="1"/>
    <row r="43535" s="11" customFormat="1"/>
    <row r="43536" s="11" customFormat="1"/>
    <row r="43537" s="11" customFormat="1"/>
    <row r="43538" s="11" customFormat="1"/>
    <row r="43539" s="11" customFormat="1"/>
    <row r="43540" s="11" customFormat="1"/>
    <row r="43541" s="11" customFormat="1"/>
    <row r="43542" s="11" customFormat="1"/>
    <row r="43543" s="11" customFormat="1"/>
    <row r="43544" s="11" customFormat="1"/>
    <row r="43545" s="11" customFormat="1"/>
    <row r="43546" s="11" customFormat="1"/>
    <row r="43547" s="11" customFormat="1"/>
    <row r="43548" s="11" customFormat="1"/>
    <row r="43549" s="11" customFormat="1"/>
    <row r="43550" s="11" customFormat="1"/>
    <row r="43551" s="11" customFormat="1"/>
    <row r="43552" s="11" customFormat="1"/>
    <row r="43553" s="11" customFormat="1"/>
    <row r="43554" s="11" customFormat="1"/>
    <row r="43555" s="11" customFormat="1"/>
    <row r="43556" s="11" customFormat="1"/>
    <row r="43557" s="11" customFormat="1"/>
    <row r="43558" s="11" customFormat="1"/>
    <row r="43559" s="11" customFormat="1"/>
    <row r="43560" s="11" customFormat="1"/>
    <row r="43561" s="11" customFormat="1"/>
    <row r="43562" s="11" customFormat="1"/>
    <row r="43563" s="11" customFormat="1"/>
    <row r="43564" s="11" customFormat="1"/>
    <row r="43565" s="11" customFormat="1"/>
    <row r="43566" s="11" customFormat="1"/>
    <row r="43567" s="11" customFormat="1"/>
    <row r="43568" s="11" customFormat="1"/>
    <row r="43569" s="11" customFormat="1"/>
    <row r="43570" s="11" customFormat="1"/>
    <row r="43571" s="11" customFormat="1"/>
    <row r="43572" s="11" customFormat="1"/>
    <row r="43573" s="11" customFormat="1"/>
    <row r="43574" s="11" customFormat="1"/>
    <row r="43575" s="11" customFormat="1"/>
    <row r="43576" s="11" customFormat="1"/>
    <row r="43577" s="11" customFormat="1"/>
    <row r="43578" s="11" customFormat="1"/>
    <row r="43579" s="11" customFormat="1"/>
    <row r="43580" s="11" customFormat="1"/>
    <row r="43581" s="11" customFormat="1"/>
    <row r="43582" s="11" customFormat="1"/>
    <row r="43583" s="11" customFormat="1"/>
    <row r="43584" s="11" customFormat="1"/>
    <row r="43585" s="11" customFormat="1"/>
    <row r="43586" s="11" customFormat="1"/>
    <row r="43587" s="11" customFormat="1"/>
    <row r="43588" s="11" customFormat="1"/>
    <row r="43589" s="11" customFormat="1"/>
    <row r="43590" s="11" customFormat="1"/>
    <row r="43591" s="11" customFormat="1"/>
    <row r="43592" s="11" customFormat="1"/>
    <row r="43593" s="11" customFormat="1"/>
    <row r="43594" s="11" customFormat="1"/>
    <row r="43595" s="11" customFormat="1"/>
    <row r="43596" s="11" customFormat="1"/>
    <row r="43597" s="11" customFormat="1"/>
    <row r="43598" s="11" customFormat="1"/>
    <row r="43599" s="11" customFormat="1"/>
    <row r="43600" s="11" customFormat="1"/>
    <row r="43601" s="11" customFormat="1"/>
    <row r="43602" s="11" customFormat="1"/>
    <row r="43603" s="11" customFormat="1"/>
    <row r="43604" s="11" customFormat="1"/>
    <row r="43605" s="11" customFormat="1"/>
    <row r="43606" s="11" customFormat="1"/>
    <row r="43607" s="11" customFormat="1"/>
    <row r="43608" s="11" customFormat="1"/>
    <row r="43609" s="11" customFormat="1"/>
    <row r="43610" s="11" customFormat="1"/>
    <row r="43611" s="11" customFormat="1"/>
    <row r="43612" s="11" customFormat="1"/>
    <row r="43613" s="11" customFormat="1"/>
    <row r="43614" s="11" customFormat="1"/>
    <row r="43615" s="11" customFormat="1"/>
    <row r="43616" s="11" customFormat="1"/>
    <row r="43617" s="11" customFormat="1"/>
    <row r="43618" s="11" customFormat="1"/>
    <row r="43619" s="11" customFormat="1"/>
    <row r="43620" s="11" customFormat="1"/>
    <row r="43621" s="11" customFormat="1"/>
    <row r="43622" s="11" customFormat="1"/>
    <row r="43623" s="11" customFormat="1"/>
    <row r="43624" s="11" customFormat="1"/>
    <row r="43625" s="11" customFormat="1"/>
    <row r="43626" s="11" customFormat="1"/>
    <row r="43627" s="11" customFormat="1"/>
    <row r="43628" s="11" customFormat="1"/>
    <row r="43629" s="11" customFormat="1"/>
    <row r="43630" s="11" customFormat="1"/>
    <row r="43631" s="11" customFormat="1"/>
    <row r="43632" s="11" customFormat="1"/>
    <row r="43633" s="11" customFormat="1"/>
    <row r="43634" s="11" customFormat="1"/>
    <row r="43635" s="11" customFormat="1"/>
    <row r="43636" s="11" customFormat="1"/>
    <row r="43637" s="11" customFormat="1"/>
    <row r="43638" s="11" customFormat="1"/>
    <row r="43639" s="11" customFormat="1"/>
    <row r="43640" s="11" customFormat="1"/>
    <row r="43641" s="11" customFormat="1"/>
    <row r="43642" s="11" customFormat="1"/>
    <row r="43643" s="11" customFormat="1"/>
    <row r="43644" s="11" customFormat="1"/>
    <row r="43645" s="11" customFormat="1"/>
    <row r="43646" s="11" customFormat="1"/>
    <row r="43647" s="11" customFormat="1"/>
    <row r="43648" s="11" customFormat="1"/>
    <row r="43649" s="11" customFormat="1"/>
    <row r="43650" s="11" customFormat="1"/>
    <row r="43651" s="11" customFormat="1"/>
    <row r="43652" s="11" customFormat="1"/>
    <row r="43653" s="11" customFormat="1"/>
    <row r="43654" s="11" customFormat="1"/>
    <row r="43655" s="11" customFormat="1"/>
    <row r="43656" s="11" customFormat="1"/>
    <row r="43657" s="11" customFormat="1"/>
    <row r="43658" s="11" customFormat="1"/>
    <row r="43659" s="11" customFormat="1"/>
    <row r="43660" s="11" customFormat="1"/>
    <row r="43661" s="11" customFormat="1"/>
    <row r="43662" s="11" customFormat="1"/>
    <row r="43663" s="11" customFormat="1"/>
    <row r="43664" s="11" customFormat="1"/>
    <row r="43665" s="11" customFormat="1"/>
    <row r="43666" s="11" customFormat="1"/>
    <row r="43667" s="11" customFormat="1"/>
    <row r="43668" s="11" customFormat="1"/>
    <row r="43669" s="11" customFormat="1"/>
    <row r="43670" s="11" customFormat="1"/>
    <row r="43671" s="11" customFormat="1"/>
    <row r="43672" s="11" customFormat="1"/>
    <row r="43673" s="11" customFormat="1"/>
    <row r="43674" s="11" customFormat="1"/>
    <row r="43675" s="11" customFormat="1"/>
    <row r="43676" s="11" customFormat="1"/>
    <row r="43677" s="11" customFormat="1"/>
    <row r="43678" s="11" customFormat="1"/>
    <row r="43679" s="11" customFormat="1"/>
    <row r="43680" s="11" customFormat="1"/>
    <row r="43681" s="11" customFormat="1"/>
    <row r="43682" s="11" customFormat="1"/>
    <row r="43683" s="11" customFormat="1"/>
    <row r="43684" s="11" customFormat="1"/>
    <row r="43685" s="11" customFormat="1"/>
    <row r="43686" s="11" customFormat="1"/>
    <row r="43687" s="11" customFormat="1"/>
    <row r="43688" s="11" customFormat="1"/>
    <row r="43689" s="11" customFormat="1"/>
    <row r="43690" s="11" customFormat="1"/>
    <row r="43691" s="11" customFormat="1"/>
    <row r="43692" s="11" customFormat="1"/>
    <row r="43693" s="11" customFormat="1"/>
    <row r="43694" s="11" customFormat="1"/>
    <row r="43695" s="11" customFormat="1"/>
    <row r="43696" s="11" customFormat="1"/>
    <row r="43697" s="11" customFormat="1"/>
    <row r="43698" s="11" customFormat="1"/>
    <row r="43699" s="11" customFormat="1"/>
    <row r="43700" s="11" customFormat="1"/>
    <row r="43701" s="11" customFormat="1"/>
    <row r="43702" s="11" customFormat="1"/>
    <row r="43703" s="11" customFormat="1"/>
    <row r="43704" s="11" customFormat="1"/>
    <row r="43705" s="11" customFormat="1"/>
    <row r="43706" s="11" customFormat="1"/>
    <row r="43707" s="11" customFormat="1"/>
    <row r="43708" s="11" customFormat="1"/>
    <row r="43709" s="11" customFormat="1"/>
    <row r="43710" s="11" customFormat="1"/>
    <row r="43711" s="11" customFormat="1"/>
    <row r="43712" s="11" customFormat="1"/>
    <row r="43713" s="11" customFormat="1"/>
    <row r="43714" s="11" customFormat="1"/>
    <row r="43715" s="11" customFormat="1"/>
    <row r="43716" s="11" customFormat="1"/>
    <row r="43717" s="11" customFormat="1"/>
    <row r="43718" s="11" customFormat="1"/>
    <row r="43719" s="11" customFormat="1"/>
    <row r="43720" s="11" customFormat="1"/>
    <row r="43721" s="11" customFormat="1"/>
    <row r="43722" s="11" customFormat="1"/>
    <row r="43723" s="11" customFormat="1"/>
    <row r="43724" s="11" customFormat="1"/>
    <row r="43725" s="11" customFormat="1"/>
    <row r="43726" s="11" customFormat="1"/>
    <row r="43727" s="11" customFormat="1"/>
    <row r="43728" s="11" customFormat="1"/>
    <row r="43729" s="11" customFormat="1"/>
    <row r="43730" s="11" customFormat="1"/>
    <row r="43731" s="11" customFormat="1"/>
    <row r="43732" s="11" customFormat="1"/>
    <row r="43733" s="11" customFormat="1"/>
    <row r="43734" s="11" customFormat="1"/>
    <row r="43735" s="11" customFormat="1"/>
    <row r="43736" s="11" customFormat="1"/>
    <row r="43737" s="11" customFormat="1"/>
    <row r="43738" s="11" customFormat="1"/>
    <row r="43739" s="11" customFormat="1"/>
    <row r="43740" s="11" customFormat="1"/>
    <row r="43741" s="11" customFormat="1"/>
    <row r="43742" s="11" customFormat="1"/>
    <row r="43743" s="11" customFormat="1"/>
    <row r="43744" s="11" customFormat="1"/>
    <row r="43745" s="11" customFormat="1"/>
    <row r="43746" s="11" customFormat="1"/>
    <row r="43747" s="11" customFormat="1"/>
    <row r="43748" s="11" customFormat="1"/>
    <row r="43749" s="11" customFormat="1"/>
    <row r="43750" s="11" customFormat="1"/>
    <row r="43751" s="11" customFormat="1"/>
    <row r="43752" s="11" customFormat="1"/>
    <row r="43753" s="11" customFormat="1"/>
    <row r="43754" s="11" customFormat="1"/>
    <row r="43755" s="11" customFormat="1"/>
    <row r="43756" s="11" customFormat="1"/>
    <row r="43757" s="11" customFormat="1"/>
    <row r="43758" s="11" customFormat="1"/>
    <row r="43759" s="11" customFormat="1"/>
    <row r="43760" s="11" customFormat="1"/>
    <row r="43761" s="11" customFormat="1"/>
    <row r="43762" s="11" customFormat="1"/>
    <row r="43763" s="11" customFormat="1"/>
    <row r="43764" s="11" customFormat="1"/>
    <row r="43765" s="11" customFormat="1"/>
    <row r="43766" s="11" customFormat="1"/>
    <row r="43767" s="11" customFormat="1"/>
    <row r="43768" s="11" customFormat="1"/>
    <row r="43769" s="11" customFormat="1"/>
    <row r="43770" s="11" customFormat="1"/>
    <row r="43771" s="11" customFormat="1"/>
    <row r="43772" s="11" customFormat="1"/>
    <row r="43773" s="11" customFormat="1"/>
    <row r="43774" s="11" customFormat="1"/>
    <row r="43775" s="11" customFormat="1"/>
    <row r="43776" s="11" customFormat="1"/>
    <row r="43777" s="11" customFormat="1"/>
    <row r="43778" s="11" customFormat="1"/>
    <row r="43779" s="11" customFormat="1"/>
    <row r="43780" s="11" customFormat="1"/>
    <row r="43781" s="11" customFormat="1"/>
    <row r="43782" s="11" customFormat="1"/>
    <row r="43783" s="11" customFormat="1"/>
    <row r="43784" s="11" customFormat="1"/>
    <row r="43785" s="11" customFormat="1"/>
    <row r="43786" s="11" customFormat="1"/>
    <row r="43787" s="11" customFormat="1"/>
    <row r="43788" s="11" customFormat="1"/>
    <row r="43789" s="11" customFormat="1"/>
    <row r="43790" s="11" customFormat="1"/>
    <row r="43791" s="11" customFormat="1"/>
    <row r="43792" s="11" customFormat="1"/>
    <row r="43793" s="11" customFormat="1"/>
    <row r="43794" s="11" customFormat="1"/>
    <row r="43795" s="11" customFormat="1"/>
    <row r="43796" s="11" customFormat="1"/>
    <row r="43797" s="11" customFormat="1"/>
    <row r="43798" s="11" customFormat="1"/>
    <row r="43799" s="11" customFormat="1"/>
    <row r="43800" s="11" customFormat="1"/>
    <row r="43801" s="11" customFormat="1"/>
    <row r="43802" s="11" customFormat="1"/>
    <row r="43803" s="11" customFormat="1"/>
    <row r="43804" s="11" customFormat="1"/>
    <row r="43805" s="11" customFormat="1"/>
    <row r="43806" s="11" customFormat="1"/>
    <row r="43807" s="11" customFormat="1"/>
    <row r="43808" s="11" customFormat="1"/>
    <row r="43809" s="11" customFormat="1"/>
    <row r="43810" s="11" customFormat="1"/>
    <row r="43811" s="11" customFormat="1"/>
    <row r="43812" s="11" customFormat="1"/>
    <row r="43813" s="11" customFormat="1"/>
    <row r="43814" s="11" customFormat="1"/>
    <row r="43815" s="11" customFormat="1"/>
    <row r="43816" s="11" customFormat="1"/>
    <row r="43817" s="11" customFormat="1"/>
    <row r="43818" s="11" customFormat="1"/>
    <row r="43819" s="11" customFormat="1"/>
    <row r="43820" s="11" customFormat="1"/>
    <row r="43821" s="11" customFormat="1"/>
    <row r="43822" s="11" customFormat="1"/>
    <row r="43823" s="11" customFormat="1"/>
    <row r="43824" s="11" customFormat="1"/>
    <row r="43825" s="11" customFormat="1"/>
    <row r="43826" s="11" customFormat="1"/>
    <row r="43827" s="11" customFormat="1"/>
    <row r="43828" s="11" customFormat="1"/>
    <row r="43829" s="11" customFormat="1"/>
    <row r="43830" s="11" customFormat="1"/>
    <row r="43831" s="11" customFormat="1"/>
    <row r="43832" s="11" customFormat="1"/>
    <row r="43833" s="11" customFormat="1"/>
    <row r="43834" s="11" customFormat="1"/>
    <row r="43835" s="11" customFormat="1"/>
    <row r="43836" s="11" customFormat="1"/>
    <row r="43837" s="11" customFormat="1"/>
    <row r="43838" s="11" customFormat="1"/>
    <row r="43839" s="11" customFormat="1"/>
    <row r="43840" s="11" customFormat="1"/>
    <row r="43841" s="11" customFormat="1"/>
    <row r="43842" s="11" customFormat="1"/>
    <row r="43843" s="11" customFormat="1"/>
    <row r="43844" s="11" customFormat="1"/>
    <row r="43845" s="11" customFormat="1"/>
    <row r="43846" s="11" customFormat="1"/>
    <row r="43847" s="11" customFormat="1"/>
    <row r="43848" s="11" customFormat="1"/>
    <row r="43849" s="11" customFormat="1"/>
    <row r="43850" s="11" customFormat="1"/>
    <row r="43851" s="11" customFormat="1"/>
    <row r="43852" s="11" customFormat="1"/>
    <row r="43853" s="11" customFormat="1"/>
    <row r="43854" s="11" customFormat="1"/>
    <row r="43855" s="11" customFormat="1"/>
    <row r="43856" s="11" customFormat="1"/>
    <row r="43857" s="11" customFormat="1"/>
    <row r="43858" s="11" customFormat="1"/>
    <row r="43859" s="11" customFormat="1"/>
    <row r="43860" s="11" customFormat="1"/>
    <row r="43861" s="11" customFormat="1"/>
    <row r="43862" s="11" customFormat="1"/>
    <row r="43863" s="11" customFormat="1"/>
    <row r="43864" s="11" customFormat="1"/>
    <row r="43865" s="11" customFormat="1"/>
    <row r="43866" s="11" customFormat="1"/>
    <row r="43867" s="11" customFormat="1"/>
    <row r="43868" s="11" customFormat="1"/>
    <row r="43869" s="11" customFormat="1"/>
    <row r="43870" s="11" customFormat="1"/>
    <row r="43871" s="11" customFormat="1"/>
    <row r="43872" s="11" customFormat="1"/>
    <row r="43873" s="11" customFormat="1"/>
    <row r="43874" s="11" customFormat="1"/>
    <row r="43875" s="11" customFormat="1"/>
    <row r="43876" s="11" customFormat="1"/>
    <row r="43877" s="11" customFormat="1"/>
    <row r="43878" s="11" customFormat="1"/>
    <row r="43879" s="11" customFormat="1"/>
    <row r="43880" s="11" customFormat="1"/>
    <row r="43881" s="11" customFormat="1"/>
    <row r="43882" s="11" customFormat="1"/>
    <row r="43883" s="11" customFormat="1"/>
    <row r="43884" s="11" customFormat="1"/>
    <row r="43885" s="11" customFormat="1"/>
    <row r="43886" s="11" customFormat="1"/>
    <row r="43887" s="11" customFormat="1"/>
    <row r="43888" s="11" customFormat="1"/>
    <row r="43889" s="11" customFormat="1"/>
    <row r="43890" s="11" customFormat="1"/>
    <row r="43891" s="11" customFormat="1"/>
    <row r="43892" s="11" customFormat="1"/>
    <row r="43893" s="11" customFormat="1"/>
    <row r="43894" s="11" customFormat="1"/>
    <row r="43895" s="11" customFormat="1"/>
    <row r="43896" s="11" customFormat="1"/>
    <row r="43897" s="11" customFormat="1"/>
    <row r="43898" s="11" customFormat="1"/>
    <row r="43899" s="11" customFormat="1"/>
    <row r="43900" s="11" customFormat="1"/>
    <row r="43901" s="11" customFormat="1"/>
    <row r="43902" s="11" customFormat="1"/>
    <row r="43903" s="11" customFormat="1"/>
    <row r="43904" s="11" customFormat="1"/>
    <row r="43905" s="11" customFormat="1"/>
    <row r="43906" s="11" customFormat="1"/>
    <row r="43907" s="11" customFormat="1"/>
    <row r="43908" s="11" customFormat="1"/>
    <row r="43909" s="11" customFormat="1"/>
    <row r="43910" s="11" customFormat="1"/>
    <row r="43911" s="11" customFormat="1"/>
    <row r="43912" s="11" customFormat="1"/>
    <row r="43913" s="11" customFormat="1"/>
    <row r="43914" s="11" customFormat="1"/>
    <row r="43915" s="11" customFormat="1"/>
    <row r="43916" s="11" customFormat="1"/>
    <row r="43917" s="11" customFormat="1"/>
    <row r="43918" s="11" customFormat="1"/>
    <row r="43919" s="11" customFormat="1"/>
    <row r="43920" s="11" customFormat="1"/>
    <row r="43921" s="11" customFormat="1"/>
    <row r="43922" s="11" customFormat="1"/>
    <row r="43923" s="11" customFormat="1"/>
    <row r="43924" s="11" customFormat="1"/>
    <row r="43925" s="11" customFormat="1"/>
    <row r="43926" s="11" customFormat="1"/>
    <row r="43927" s="11" customFormat="1"/>
    <row r="43928" s="11" customFormat="1"/>
    <row r="43929" s="11" customFormat="1"/>
    <row r="43930" s="11" customFormat="1"/>
    <row r="43931" s="11" customFormat="1"/>
    <row r="43932" s="11" customFormat="1"/>
    <row r="43933" s="11" customFormat="1"/>
    <row r="43934" s="11" customFormat="1"/>
    <row r="43935" s="11" customFormat="1"/>
    <row r="43936" s="11" customFormat="1"/>
    <row r="43937" s="11" customFormat="1"/>
    <row r="43938" s="11" customFormat="1"/>
    <row r="43939" s="11" customFormat="1"/>
    <row r="43940" s="11" customFormat="1"/>
    <row r="43941" s="11" customFormat="1"/>
    <row r="43942" s="11" customFormat="1"/>
    <row r="43943" s="11" customFormat="1"/>
    <row r="43944" s="11" customFormat="1"/>
    <row r="43945" s="11" customFormat="1"/>
    <row r="43946" s="11" customFormat="1"/>
    <row r="43947" s="11" customFormat="1"/>
    <row r="43948" s="11" customFormat="1"/>
    <row r="43949" s="11" customFormat="1"/>
    <row r="43950" s="11" customFormat="1"/>
    <row r="43951" s="11" customFormat="1"/>
    <row r="43952" s="11" customFormat="1"/>
    <row r="43953" s="11" customFormat="1"/>
    <row r="43954" s="11" customFormat="1"/>
    <row r="43955" s="11" customFormat="1"/>
    <row r="43956" s="11" customFormat="1"/>
    <row r="43957" s="11" customFormat="1"/>
    <row r="43958" s="11" customFormat="1"/>
    <row r="43959" s="11" customFormat="1"/>
    <row r="43960" s="11" customFormat="1"/>
    <row r="43961" s="11" customFormat="1"/>
    <row r="43962" s="11" customFormat="1"/>
    <row r="43963" s="11" customFormat="1"/>
    <row r="43964" s="11" customFormat="1"/>
    <row r="43965" s="11" customFormat="1"/>
    <row r="43966" s="11" customFormat="1"/>
    <row r="43967" s="11" customFormat="1"/>
    <row r="43968" s="11" customFormat="1"/>
    <row r="43969" s="11" customFormat="1"/>
    <row r="43970" s="11" customFormat="1"/>
    <row r="43971" s="11" customFormat="1"/>
    <row r="43972" s="11" customFormat="1"/>
    <row r="43973" s="11" customFormat="1"/>
    <row r="43974" s="11" customFormat="1"/>
    <row r="43975" s="11" customFormat="1"/>
    <row r="43976" s="11" customFormat="1"/>
    <row r="43977" s="11" customFormat="1"/>
    <row r="43978" s="11" customFormat="1"/>
    <row r="43979" s="11" customFormat="1"/>
    <row r="43980" s="11" customFormat="1"/>
    <row r="43981" s="11" customFormat="1"/>
    <row r="43982" s="11" customFormat="1"/>
    <row r="43983" s="11" customFormat="1"/>
    <row r="43984" s="11" customFormat="1"/>
    <row r="43985" s="11" customFormat="1"/>
    <row r="43986" s="11" customFormat="1"/>
    <row r="43987" s="11" customFormat="1"/>
    <row r="43988" s="11" customFormat="1"/>
    <row r="43989" s="11" customFormat="1"/>
    <row r="43990" s="11" customFormat="1"/>
    <row r="43991" s="11" customFormat="1"/>
    <row r="43992" s="11" customFormat="1"/>
    <row r="43993" s="11" customFormat="1"/>
    <row r="43994" s="11" customFormat="1"/>
    <row r="43995" s="11" customFormat="1"/>
    <row r="43996" s="11" customFormat="1"/>
    <row r="43997" s="11" customFormat="1"/>
    <row r="43998" s="11" customFormat="1"/>
    <row r="43999" s="11" customFormat="1"/>
    <row r="44000" s="11" customFormat="1"/>
    <row r="44001" s="11" customFormat="1"/>
    <row r="44002" s="11" customFormat="1"/>
    <row r="44003" s="11" customFormat="1"/>
    <row r="44004" s="11" customFormat="1"/>
    <row r="44005" s="11" customFormat="1"/>
    <row r="44006" s="11" customFormat="1"/>
    <row r="44007" s="11" customFormat="1"/>
    <row r="44008" s="11" customFormat="1"/>
    <row r="44009" s="11" customFormat="1"/>
    <row r="44010" s="11" customFormat="1"/>
    <row r="44011" s="11" customFormat="1"/>
    <row r="44012" s="11" customFormat="1"/>
    <row r="44013" s="11" customFormat="1"/>
    <row r="44014" s="11" customFormat="1"/>
    <row r="44015" s="11" customFormat="1"/>
    <row r="44016" s="11" customFormat="1"/>
    <row r="44017" s="11" customFormat="1"/>
    <row r="44018" s="11" customFormat="1"/>
    <row r="44019" s="11" customFormat="1"/>
    <row r="44020" s="11" customFormat="1"/>
    <row r="44021" s="11" customFormat="1"/>
    <row r="44022" s="11" customFormat="1"/>
    <row r="44023" s="11" customFormat="1"/>
    <row r="44024" s="11" customFormat="1"/>
    <row r="44025" s="11" customFormat="1"/>
    <row r="44026" s="11" customFormat="1"/>
    <row r="44027" s="11" customFormat="1"/>
    <row r="44028" s="11" customFormat="1"/>
    <row r="44029" s="11" customFormat="1"/>
    <row r="44030" s="11" customFormat="1"/>
    <row r="44031" s="11" customFormat="1"/>
    <row r="44032" s="11" customFormat="1"/>
    <row r="44033" s="11" customFormat="1"/>
    <row r="44034" s="11" customFormat="1"/>
    <row r="44035" s="11" customFormat="1"/>
    <row r="44036" s="11" customFormat="1"/>
    <row r="44037" s="11" customFormat="1"/>
    <row r="44038" s="11" customFormat="1"/>
    <row r="44039" s="11" customFormat="1"/>
    <row r="44040" s="11" customFormat="1"/>
    <row r="44041" s="11" customFormat="1"/>
    <row r="44042" s="11" customFormat="1"/>
    <row r="44043" s="11" customFormat="1"/>
    <row r="44044" s="11" customFormat="1"/>
    <row r="44045" s="11" customFormat="1"/>
    <row r="44046" s="11" customFormat="1"/>
    <row r="44047" s="11" customFormat="1"/>
    <row r="44048" s="11" customFormat="1"/>
    <row r="44049" s="11" customFormat="1"/>
    <row r="44050" s="11" customFormat="1"/>
    <row r="44051" s="11" customFormat="1"/>
    <row r="44052" s="11" customFormat="1"/>
    <row r="44053" s="11" customFormat="1"/>
    <row r="44054" s="11" customFormat="1"/>
    <row r="44055" s="11" customFormat="1"/>
    <row r="44056" s="11" customFormat="1"/>
    <row r="44057" s="11" customFormat="1"/>
    <row r="44058" s="11" customFormat="1"/>
    <row r="44059" s="11" customFormat="1"/>
    <row r="44060" s="11" customFormat="1"/>
    <row r="44061" s="11" customFormat="1"/>
    <row r="44062" s="11" customFormat="1"/>
    <row r="44063" s="11" customFormat="1"/>
    <row r="44064" s="11" customFormat="1"/>
    <row r="44065" s="11" customFormat="1"/>
    <row r="44066" s="11" customFormat="1"/>
    <row r="44067" s="11" customFormat="1"/>
    <row r="44068" s="11" customFormat="1"/>
    <row r="44069" s="11" customFormat="1"/>
    <row r="44070" s="11" customFormat="1"/>
    <row r="44071" s="11" customFormat="1"/>
    <row r="44072" s="11" customFormat="1"/>
    <row r="44073" s="11" customFormat="1"/>
    <row r="44074" s="11" customFormat="1"/>
    <row r="44075" s="11" customFormat="1"/>
    <row r="44076" s="11" customFormat="1"/>
    <row r="44077" s="11" customFormat="1"/>
    <row r="44078" s="11" customFormat="1"/>
    <row r="44079" s="11" customFormat="1"/>
    <row r="44080" s="11" customFormat="1"/>
    <row r="44081" s="11" customFormat="1"/>
    <row r="44082" s="11" customFormat="1"/>
    <row r="44083" s="11" customFormat="1"/>
    <row r="44084" s="11" customFormat="1"/>
    <row r="44085" s="11" customFormat="1"/>
    <row r="44086" s="11" customFormat="1"/>
    <row r="44087" s="11" customFormat="1"/>
    <row r="44088" s="11" customFormat="1"/>
    <row r="44089" s="11" customFormat="1"/>
    <row r="44090" s="11" customFormat="1"/>
    <row r="44091" s="11" customFormat="1"/>
    <row r="44092" s="11" customFormat="1"/>
    <row r="44093" s="11" customFormat="1"/>
    <row r="44094" s="11" customFormat="1"/>
    <row r="44095" s="11" customFormat="1"/>
    <row r="44096" s="11" customFormat="1"/>
    <row r="44097" s="11" customFormat="1"/>
    <row r="44098" s="11" customFormat="1"/>
    <row r="44099" s="11" customFormat="1"/>
    <row r="44100" s="11" customFormat="1"/>
    <row r="44101" s="11" customFormat="1"/>
    <row r="44102" s="11" customFormat="1"/>
    <row r="44103" s="11" customFormat="1"/>
    <row r="44104" s="11" customFormat="1"/>
    <row r="44105" s="11" customFormat="1"/>
    <row r="44106" s="11" customFormat="1"/>
    <row r="44107" s="11" customFormat="1"/>
    <row r="44108" s="11" customFormat="1"/>
    <row r="44109" s="11" customFormat="1"/>
    <row r="44110" s="11" customFormat="1"/>
    <row r="44111" s="11" customFormat="1"/>
    <row r="44112" s="11" customFormat="1"/>
    <row r="44113" s="11" customFormat="1"/>
    <row r="44114" s="11" customFormat="1"/>
    <row r="44115" s="11" customFormat="1"/>
    <row r="44116" s="11" customFormat="1"/>
    <row r="44117" s="11" customFormat="1"/>
    <row r="44118" s="11" customFormat="1"/>
    <row r="44119" s="11" customFormat="1"/>
    <row r="44120" s="11" customFormat="1"/>
    <row r="44121" s="11" customFormat="1"/>
    <row r="44122" s="11" customFormat="1"/>
    <row r="44123" s="11" customFormat="1"/>
    <row r="44124" s="11" customFormat="1"/>
    <row r="44125" s="11" customFormat="1"/>
    <row r="44126" s="11" customFormat="1"/>
    <row r="44127" s="11" customFormat="1"/>
    <row r="44128" s="11" customFormat="1"/>
    <row r="44129" s="11" customFormat="1"/>
    <row r="44130" s="11" customFormat="1"/>
    <row r="44131" s="11" customFormat="1"/>
    <row r="44132" s="11" customFormat="1"/>
    <row r="44133" s="11" customFormat="1"/>
    <row r="44134" s="11" customFormat="1"/>
    <row r="44135" s="11" customFormat="1"/>
    <row r="44136" s="11" customFormat="1"/>
    <row r="44137" s="11" customFormat="1"/>
    <row r="44138" s="11" customFormat="1"/>
    <row r="44139" s="11" customFormat="1"/>
    <row r="44140" s="11" customFormat="1"/>
    <row r="44141" s="11" customFormat="1"/>
    <row r="44142" s="11" customFormat="1"/>
    <row r="44143" s="11" customFormat="1"/>
    <row r="44144" s="11" customFormat="1"/>
    <row r="44145" s="11" customFormat="1"/>
    <row r="44146" s="11" customFormat="1"/>
    <row r="44147" s="11" customFormat="1"/>
    <row r="44148" s="11" customFormat="1"/>
    <row r="44149" s="11" customFormat="1"/>
    <row r="44150" s="11" customFormat="1"/>
    <row r="44151" s="11" customFormat="1"/>
    <row r="44152" s="11" customFormat="1"/>
    <row r="44153" s="11" customFormat="1"/>
    <row r="44154" s="11" customFormat="1"/>
    <row r="44155" s="11" customFormat="1"/>
    <row r="44156" s="11" customFormat="1"/>
    <row r="44157" s="11" customFormat="1"/>
    <row r="44158" s="11" customFormat="1"/>
    <row r="44159" s="11" customFormat="1"/>
    <row r="44160" s="11" customFormat="1"/>
    <row r="44161" s="11" customFormat="1"/>
    <row r="44162" s="11" customFormat="1"/>
    <row r="44163" s="11" customFormat="1"/>
    <row r="44164" s="11" customFormat="1"/>
    <row r="44165" s="11" customFormat="1"/>
    <row r="44166" s="11" customFormat="1"/>
    <row r="44167" s="11" customFormat="1"/>
    <row r="44168" s="11" customFormat="1"/>
    <row r="44169" s="11" customFormat="1"/>
    <row r="44170" s="11" customFormat="1"/>
    <row r="44171" s="11" customFormat="1"/>
    <row r="44172" s="11" customFormat="1"/>
    <row r="44173" s="11" customFormat="1"/>
    <row r="44174" s="11" customFormat="1"/>
    <row r="44175" s="11" customFormat="1"/>
    <row r="44176" s="11" customFormat="1"/>
    <row r="44177" s="11" customFormat="1"/>
    <row r="44178" s="11" customFormat="1"/>
    <row r="44179" s="11" customFormat="1"/>
    <row r="44180" s="11" customFormat="1"/>
    <row r="44181" s="11" customFormat="1"/>
    <row r="44182" s="11" customFormat="1"/>
    <row r="44183" s="11" customFormat="1"/>
    <row r="44184" s="11" customFormat="1"/>
    <row r="44185" s="11" customFormat="1"/>
    <row r="44186" s="11" customFormat="1"/>
    <row r="44187" s="11" customFormat="1"/>
    <row r="44188" s="11" customFormat="1"/>
    <row r="44189" s="11" customFormat="1"/>
    <row r="44190" s="11" customFormat="1"/>
    <row r="44191" s="11" customFormat="1"/>
    <row r="44192" s="11" customFormat="1"/>
    <row r="44193" s="11" customFormat="1"/>
    <row r="44194" s="11" customFormat="1"/>
    <row r="44195" s="11" customFormat="1"/>
    <row r="44196" s="11" customFormat="1"/>
    <row r="44197" s="11" customFormat="1"/>
    <row r="44198" s="11" customFormat="1"/>
    <row r="44199" s="11" customFormat="1"/>
    <row r="44200" s="11" customFormat="1"/>
    <row r="44201" s="11" customFormat="1"/>
    <row r="44202" s="11" customFormat="1"/>
    <row r="44203" s="11" customFormat="1"/>
    <row r="44204" s="11" customFormat="1"/>
    <row r="44205" s="11" customFormat="1"/>
    <row r="44206" s="11" customFormat="1"/>
    <row r="44207" s="11" customFormat="1"/>
    <row r="44208" s="11" customFormat="1"/>
    <row r="44209" s="11" customFormat="1"/>
    <row r="44210" s="11" customFormat="1"/>
    <row r="44211" s="11" customFormat="1"/>
    <row r="44212" s="11" customFormat="1"/>
    <row r="44213" s="11" customFormat="1"/>
    <row r="44214" s="11" customFormat="1"/>
    <row r="44215" s="11" customFormat="1"/>
    <row r="44216" s="11" customFormat="1"/>
    <row r="44217" s="11" customFormat="1"/>
    <row r="44218" s="11" customFormat="1"/>
    <row r="44219" s="11" customFormat="1"/>
    <row r="44220" s="11" customFormat="1"/>
    <row r="44221" s="11" customFormat="1"/>
    <row r="44222" s="11" customFormat="1"/>
    <row r="44223" s="11" customFormat="1"/>
    <row r="44224" s="11" customFormat="1"/>
    <row r="44225" s="11" customFormat="1"/>
    <row r="44226" s="11" customFormat="1"/>
    <row r="44227" s="11" customFormat="1"/>
    <row r="44228" s="11" customFormat="1"/>
    <row r="44229" s="11" customFormat="1"/>
    <row r="44230" s="11" customFormat="1"/>
    <row r="44231" s="11" customFormat="1"/>
    <row r="44232" s="11" customFormat="1"/>
    <row r="44233" s="11" customFormat="1"/>
    <row r="44234" s="11" customFormat="1"/>
    <row r="44235" s="11" customFormat="1"/>
    <row r="44236" s="11" customFormat="1"/>
    <row r="44237" s="11" customFormat="1"/>
    <row r="44238" s="11" customFormat="1"/>
    <row r="44239" s="11" customFormat="1"/>
    <row r="44240" s="11" customFormat="1"/>
    <row r="44241" s="11" customFormat="1"/>
    <row r="44242" s="11" customFormat="1"/>
    <row r="44243" s="11" customFormat="1"/>
    <row r="44244" s="11" customFormat="1"/>
    <row r="44245" s="11" customFormat="1"/>
    <row r="44246" s="11" customFormat="1"/>
    <row r="44247" s="11" customFormat="1"/>
    <row r="44248" s="11" customFormat="1"/>
    <row r="44249" s="11" customFormat="1"/>
    <row r="44250" s="11" customFormat="1"/>
    <row r="44251" s="11" customFormat="1"/>
    <row r="44252" s="11" customFormat="1"/>
    <row r="44253" s="11" customFormat="1"/>
    <row r="44254" s="11" customFormat="1"/>
    <row r="44255" s="11" customFormat="1"/>
    <row r="44256" s="11" customFormat="1"/>
    <row r="44257" s="11" customFormat="1"/>
    <row r="44258" s="11" customFormat="1"/>
    <row r="44259" s="11" customFormat="1"/>
    <row r="44260" s="11" customFormat="1"/>
    <row r="44261" s="11" customFormat="1"/>
    <row r="44262" s="11" customFormat="1"/>
    <row r="44263" s="11" customFormat="1"/>
    <row r="44264" s="11" customFormat="1"/>
    <row r="44265" s="11" customFormat="1"/>
    <row r="44266" s="11" customFormat="1"/>
    <row r="44267" s="11" customFormat="1"/>
    <row r="44268" s="11" customFormat="1"/>
    <row r="44269" s="11" customFormat="1"/>
    <row r="44270" s="11" customFormat="1"/>
    <row r="44271" s="11" customFormat="1"/>
    <row r="44272" s="11" customFormat="1"/>
    <row r="44273" s="11" customFormat="1"/>
    <row r="44274" s="11" customFormat="1"/>
    <row r="44275" s="11" customFormat="1"/>
    <row r="44276" s="11" customFormat="1"/>
    <row r="44277" s="11" customFormat="1"/>
    <row r="44278" s="11" customFormat="1"/>
    <row r="44279" s="11" customFormat="1"/>
    <row r="44280" s="11" customFormat="1"/>
    <row r="44281" s="11" customFormat="1"/>
    <row r="44282" s="11" customFormat="1"/>
    <row r="44283" s="11" customFormat="1"/>
    <row r="44284" s="11" customFormat="1"/>
    <row r="44285" s="11" customFormat="1"/>
    <row r="44286" s="11" customFormat="1"/>
    <row r="44287" s="11" customFormat="1"/>
    <row r="44288" s="11" customFormat="1"/>
    <row r="44289" s="11" customFormat="1"/>
    <row r="44290" s="11" customFormat="1"/>
    <row r="44291" s="11" customFormat="1"/>
    <row r="44292" s="11" customFormat="1"/>
    <row r="44293" s="11" customFormat="1"/>
    <row r="44294" s="11" customFormat="1"/>
    <row r="44295" s="11" customFormat="1"/>
    <row r="44296" s="11" customFormat="1"/>
    <row r="44297" s="11" customFormat="1"/>
    <row r="44298" s="11" customFormat="1"/>
    <row r="44299" s="11" customFormat="1"/>
    <row r="44300" s="11" customFormat="1"/>
    <row r="44301" s="11" customFormat="1"/>
    <row r="44302" s="11" customFormat="1"/>
    <row r="44303" s="11" customFormat="1"/>
    <row r="44304" s="11" customFormat="1"/>
    <row r="44305" s="11" customFormat="1"/>
    <row r="44306" s="11" customFormat="1"/>
    <row r="44307" s="11" customFormat="1"/>
    <row r="44308" s="11" customFormat="1"/>
    <row r="44309" s="11" customFormat="1"/>
    <row r="44310" s="11" customFormat="1"/>
    <row r="44311" s="11" customFormat="1"/>
    <row r="44312" s="11" customFormat="1"/>
    <row r="44313" s="11" customFormat="1"/>
    <row r="44314" s="11" customFormat="1"/>
    <row r="44315" s="11" customFormat="1"/>
    <row r="44316" s="11" customFormat="1"/>
    <row r="44317" s="11" customFormat="1"/>
    <row r="44318" s="11" customFormat="1"/>
    <row r="44319" s="11" customFormat="1"/>
    <row r="44320" s="11" customFormat="1"/>
    <row r="44321" s="11" customFormat="1"/>
    <row r="44322" s="11" customFormat="1"/>
    <row r="44323" s="11" customFormat="1"/>
    <row r="44324" s="11" customFormat="1"/>
    <row r="44325" s="11" customFormat="1"/>
    <row r="44326" s="11" customFormat="1"/>
    <row r="44327" s="11" customFormat="1"/>
    <row r="44328" s="11" customFormat="1"/>
    <row r="44329" s="11" customFormat="1"/>
    <row r="44330" s="11" customFormat="1"/>
    <row r="44331" s="11" customFormat="1"/>
    <row r="44332" s="11" customFormat="1"/>
    <row r="44333" s="11" customFormat="1"/>
    <row r="44334" s="11" customFormat="1"/>
    <row r="44335" s="11" customFormat="1"/>
    <row r="44336" s="11" customFormat="1"/>
    <row r="44337" s="11" customFormat="1"/>
    <row r="44338" s="11" customFormat="1"/>
    <row r="44339" s="11" customFormat="1"/>
    <row r="44340" s="11" customFormat="1"/>
    <row r="44341" s="11" customFormat="1"/>
    <row r="44342" s="11" customFormat="1"/>
    <row r="44343" s="11" customFormat="1"/>
    <row r="44344" s="11" customFormat="1"/>
    <row r="44345" s="11" customFormat="1"/>
    <row r="44346" s="11" customFormat="1"/>
    <row r="44347" s="11" customFormat="1"/>
    <row r="44348" s="11" customFormat="1"/>
    <row r="44349" s="11" customFormat="1"/>
    <row r="44350" s="11" customFormat="1"/>
    <row r="44351" s="11" customFormat="1"/>
    <row r="44352" s="11" customFormat="1"/>
    <row r="44353" s="11" customFormat="1"/>
    <row r="44354" s="11" customFormat="1"/>
    <row r="44355" s="11" customFormat="1"/>
    <row r="44356" s="11" customFormat="1"/>
    <row r="44357" s="11" customFormat="1"/>
    <row r="44358" s="11" customFormat="1"/>
    <row r="44359" s="11" customFormat="1"/>
    <row r="44360" s="11" customFormat="1"/>
    <row r="44361" s="11" customFormat="1"/>
    <row r="44362" s="11" customFormat="1"/>
    <row r="44363" s="11" customFormat="1"/>
    <row r="44364" s="11" customFormat="1"/>
    <row r="44365" s="11" customFormat="1"/>
    <row r="44366" s="11" customFormat="1"/>
    <row r="44367" s="11" customFormat="1"/>
    <row r="44368" s="11" customFormat="1"/>
    <row r="44369" s="11" customFormat="1"/>
    <row r="44370" s="11" customFormat="1"/>
    <row r="44371" s="11" customFormat="1"/>
    <row r="44372" s="11" customFormat="1"/>
    <row r="44373" s="11" customFormat="1"/>
    <row r="44374" s="11" customFormat="1"/>
    <row r="44375" s="11" customFormat="1"/>
    <row r="44376" s="11" customFormat="1"/>
    <row r="44377" s="11" customFormat="1"/>
    <row r="44378" s="11" customFormat="1"/>
    <row r="44379" s="11" customFormat="1"/>
    <row r="44380" s="11" customFormat="1"/>
    <row r="44381" s="11" customFormat="1"/>
    <row r="44382" s="11" customFormat="1"/>
    <row r="44383" s="11" customFormat="1"/>
    <row r="44384" s="11" customFormat="1"/>
    <row r="44385" s="11" customFormat="1"/>
    <row r="44386" s="11" customFormat="1"/>
    <row r="44387" s="11" customFormat="1"/>
    <row r="44388" s="11" customFormat="1"/>
    <row r="44389" s="11" customFormat="1"/>
    <row r="44390" s="11" customFormat="1"/>
    <row r="44391" s="11" customFormat="1"/>
    <row r="44392" s="11" customFormat="1"/>
    <row r="44393" s="11" customFormat="1"/>
    <row r="44394" s="11" customFormat="1"/>
    <row r="44395" s="11" customFormat="1"/>
    <row r="44396" s="11" customFormat="1"/>
    <row r="44397" s="11" customFormat="1"/>
    <row r="44398" s="11" customFormat="1"/>
    <row r="44399" s="11" customFormat="1"/>
    <row r="44400" s="11" customFormat="1"/>
    <row r="44401" s="11" customFormat="1"/>
    <row r="44402" s="11" customFormat="1"/>
    <row r="44403" s="11" customFormat="1"/>
    <row r="44404" s="11" customFormat="1"/>
    <row r="44405" s="11" customFormat="1"/>
    <row r="44406" s="11" customFormat="1"/>
    <row r="44407" s="11" customFormat="1"/>
    <row r="44408" s="11" customFormat="1"/>
    <row r="44409" s="11" customFormat="1"/>
    <row r="44410" s="11" customFormat="1"/>
    <row r="44411" s="11" customFormat="1"/>
    <row r="44412" s="11" customFormat="1"/>
    <row r="44413" s="11" customFormat="1"/>
    <row r="44414" s="11" customFormat="1"/>
    <row r="44415" s="11" customFormat="1"/>
    <row r="44416" s="11" customFormat="1"/>
    <row r="44417" s="11" customFormat="1"/>
    <row r="44418" s="11" customFormat="1"/>
    <row r="44419" s="11" customFormat="1"/>
    <row r="44420" s="11" customFormat="1"/>
    <row r="44421" s="11" customFormat="1"/>
    <row r="44422" s="11" customFormat="1"/>
    <row r="44423" s="11" customFormat="1"/>
    <row r="44424" s="11" customFormat="1"/>
    <row r="44425" s="11" customFormat="1"/>
    <row r="44426" s="11" customFormat="1"/>
    <row r="44427" s="11" customFormat="1"/>
    <row r="44428" s="11" customFormat="1"/>
    <row r="44429" s="11" customFormat="1"/>
    <row r="44430" s="11" customFormat="1"/>
    <row r="44431" s="11" customFormat="1"/>
    <row r="44432" s="11" customFormat="1"/>
    <row r="44433" s="11" customFormat="1"/>
    <row r="44434" s="11" customFormat="1"/>
    <row r="44435" s="11" customFormat="1"/>
    <row r="44436" s="11" customFormat="1"/>
    <row r="44437" s="11" customFormat="1"/>
    <row r="44438" s="11" customFormat="1"/>
    <row r="44439" s="11" customFormat="1"/>
    <row r="44440" s="11" customFormat="1"/>
    <row r="44441" s="11" customFormat="1"/>
    <row r="44442" s="11" customFormat="1"/>
    <row r="44443" s="11" customFormat="1"/>
    <row r="44444" s="11" customFormat="1"/>
    <row r="44445" s="11" customFormat="1"/>
    <row r="44446" s="11" customFormat="1"/>
    <row r="44447" s="11" customFormat="1"/>
    <row r="44448" s="11" customFormat="1"/>
    <row r="44449" s="11" customFormat="1"/>
    <row r="44450" s="11" customFormat="1"/>
    <row r="44451" s="11" customFormat="1"/>
    <row r="44452" s="11" customFormat="1"/>
    <row r="44453" s="11" customFormat="1"/>
    <row r="44454" s="11" customFormat="1"/>
    <row r="44455" s="11" customFormat="1"/>
    <row r="44456" s="11" customFormat="1"/>
    <row r="44457" s="11" customFormat="1"/>
    <row r="44458" s="11" customFormat="1"/>
    <row r="44459" s="11" customFormat="1"/>
    <row r="44460" s="11" customFormat="1"/>
    <row r="44461" s="11" customFormat="1"/>
    <row r="44462" s="11" customFormat="1"/>
    <row r="44463" s="11" customFormat="1"/>
    <row r="44464" s="11" customFormat="1"/>
    <row r="44465" s="11" customFormat="1"/>
    <row r="44466" s="11" customFormat="1"/>
    <row r="44467" s="11" customFormat="1"/>
    <row r="44468" s="11" customFormat="1"/>
    <row r="44469" s="11" customFormat="1"/>
    <row r="44470" s="11" customFormat="1"/>
    <row r="44471" s="11" customFormat="1"/>
    <row r="44472" s="11" customFormat="1"/>
    <row r="44473" s="11" customFormat="1"/>
    <row r="44474" s="11" customFormat="1"/>
    <row r="44475" s="11" customFormat="1"/>
    <row r="44476" s="11" customFormat="1"/>
    <row r="44477" s="11" customFormat="1"/>
    <row r="44478" s="11" customFormat="1"/>
    <row r="44479" s="11" customFormat="1"/>
    <row r="44480" s="11" customFormat="1"/>
    <row r="44481" s="11" customFormat="1"/>
    <row r="44482" s="11" customFormat="1"/>
    <row r="44483" s="11" customFormat="1"/>
    <row r="44484" s="11" customFormat="1"/>
    <row r="44485" s="11" customFormat="1"/>
    <row r="44486" s="11" customFormat="1"/>
    <row r="44487" s="11" customFormat="1"/>
    <row r="44488" s="11" customFormat="1"/>
    <row r="44489" s="11" customFormat="1"/>
    <row r="44490" s="11" customFormat="1"/>
    <row r="44491" s="11" customFormat="1"/>
    <row r="44492" s="11" customFormat="1"/>
    <row r="44493" s="11" customFormat="1"/>
    <row r="44494" s="11" customFormat="1"/>
    <row r="44495" s="11" customFormat="1"/>
    <row r="44496" s="11" customFormat="1"/>
    <row r="44497" s="11" customFormat="1"/>
    <row r="44498" s="11" customFormat="1"/>
    <row r="44499" s="11" customFormat="1"/>
    <row r="44500" s="11" customFormat="1"/>
    <row r="44501" s="11" customFormat="1"/>
    <row r="44502" s="11" customFormat="1"/>
    <row r="44503" s="11" customFormat="1"/>
    <row r="44504" s="11" customFormat="1"/>
    <row r="44505" s="11" customFormat="1"/>
    <row r="44506" s="11" customFormat="1"/>
    <row r="44507" s="11" customFormat="1"/>
    <row r="44508" s="11" customFormat="1"/>
    <row r="44509" s="11" customFormat="1"/>
    <row r="44510" s="11" customFormat="1"/>
    <row r="44511" s="11" customFormat="1"/>
    <row r="44512" s="11" customFormat="1"/>
    <row r="44513" s="11" customFormat="1"/>
    <row r="44514" s="11" customFormat="1"/>
    <row r="44515" s="11" customFormat="1"/>
    <row r="44516" s="11" customFormat="1"/>
    <row r="44517" s="11" customFormat="1"/>
    <row r="44518" s="11" customFormat="1"/>
    <row r="44519" s="11" customFormat="1"/>
    <row r="44520" s="11" customFormat="1"/>
    <row r="44521" s="11" customFormat="1"/>
    <row r="44522" s="11" customFormat="1"/>
    <row r="44523" s="11" customFormat="1"/>
    <row r="44524" s="11" customFormat="1"/>
    <row r="44525" s="11" customFormat="1"/>
    <row r="44526" s="11" customFormat="1"/>
    <row r="44527" s="11" customFormat="1"/>
    <row r="44528" s="11" customFormat="1"/>
    <row r="44529" s="11" customFormat="1"/>
    <row r="44530" s="11" customFormat="1"/>
    <row r="44531" s="11" customFormat="1"/>
    <row r="44532" s="11" customFormat="1"/>
    <row r="44533" s="11" customFormat="1"/>
    <row r="44534" s="11" customFormat="1"/>
    <row r="44535" s="11" customFormat="1"/>
    <row r="44536" s="11" customFormat="1"/>
    <row r="44537" s="11" customFormat="1"/>
    <row r="44538" s="11" customFormat="1"/>
    <row r="44539" s="11" customFormat="1"/>
    <row r="44540" s="11" customFormat="1"/>
    <row r="44541" s="11" customFormat="1"/>
    <row r="44542" s="11" customFormat="1"/>
    <row r="44543" s="11" customFormat="1"/>
    <row r="44544" s="11" customFormat="1"/>
    <row r="44545" s="11" customFormat="1"/>
    <row r="44546" s="11" customFormat="1"/>
    <row r="44547" s="11" customFormat="1"/>
    <row r="44548" s="11" customFormat="1"/>
    <row r="44549" s="11" customFormat="1"/>
    <row r="44550" s="11" customFormat="1"/>
    <row r="44551" s="11" customFormat="1"/>
    <row r="44552" s="11" customFormat="1"/>
    <row r="44553" s="11" customFormat="1"/>
    <row r="44554" s="11" customFormat="1"/>
    <row r="44555" s="11" customFormat="1"/>
    <row r="44556" s="11" customFormat="1"/>
    <row r="44557" s="11" customFormat="1"/>
    <row r="44558" s="11" customFormat="1"/>
    <row r="44559" s="11" customFormat="1"/>
    <row r="44560" s="11" customFormat="1"/>
    <row r="44561" s="11" customFormat="1"/>
    <row r="44562" s="11" customFormat="1"/>
    <row r="44563" s="11" customFormat="1"/>
    <row r="44564" s="11" customFormat="1"/>
    <row r="44565" s="11" customFormat="1"/>
    <row r="44566" s="11" customFormat="1"/>
    <row r="44567" s="11" customFormat="1"/>
    <row r="44568" s="11" customFormat="1"/>
    <row r="44569" s="11" customFormat="1"/>
    <row r="44570" s="11" customFormat="1"/>
    <row r="44571" s="11" customFormat="1"/>
    <row r="44572" s="11" customFormat="1"/>
    <row r="44573" s="11" customFormat="1"/>
    <row r="44574" s="11" customFormat="1"/>
    <row r="44575" s="11" customFormat="1"/>
    <row r="44576" s="11" customFormat="1"/>
    <row r="44577" s="11" customFormat="1"/>
    <row r="44578" s="11" customFormat="1"/>
    <row r="44579" s="11" customFormat="1"/>
    <row r="44580" s="11" customFormat="1"/>
    <row r="44581" s="11" customFormat="1"/>
    <row r="44582" s="11" customFormat="1"/>
    <row r="44583" s="11" customFormat="1"/>
    <row r="44584" s="11" customFormat="1"/>
    <row r="44585" s="11" customFormat="1"/>
    <row r="44586" s="11" customFormat="1"/>
    <row r="44587" s="11" customFormat="1"/>
    <row r="44588" s="11" customFormat="1"/>
    <row r="44589" s="11" customFormat="1"/>
    <row r="44590" s="11" customFormat="1"/>
    <row r="44591" s="11" customFormat="1"/>
    <row r="44592" s="11" customFormat="1"/>
    <row r="44593" s="11" customFormat="1"/>
    <row r="44594" s="11" customFormat="1"/>
    <row r="44595" s="11" customFormat="1"/>
    <row r="44596" s="11" customFormat="1"/>
    <row r="44597" s="11" customFormat="1"/>
    <row r="44598" s="11" customFormat="1"/>
    <row r="44599" s="11" customFormat="1"/>
    <row r="44600" s="11" customFormat="1"/>
    <row r="44601" s="11" customFormat="1"/>
    <row r="44602" s="11" customFormat="1"/>
    <row r="44603" s="11" customFormat="1"/>
    <row r="44604" s="11" customFormat="1"/>
    <row r="44605" s="11" customFormat="1"/>
    <row r="44606" s="11" customFormat="1"/>
    <row r="44607" s="11" customFormat="1"/>
    <row r="44608" s="11" customFormat="1"/>
    <row r="44609" s="11" customFormat="1"/>
    <row r="44610" s="11" customFormat="1"/>
    <row r="44611" s="11" customFormat="1"/>
    <row r="44612" s="11" customFormat="1"/>
    <row r="44613" s="11" customFormat="1"/>
    <row r="44614" s="11" customFormat="1"/>
    <row r="44615" s="11" customFormat="1"/>
    <row r="44616" s="11" customFormat="1"/>
    <row r="44617" s="11" customFormat="1"/>
    <row r="44618" s="11" customFormat="1"/>
    <row r="44619" s="11" customFormat="1"/>
    <row r="44620" s="11" customFormat="1"/>
    <row r="44621" s="11" customFormat="1"/>
    <row r="44622" s="11" customFormat="1"/>
    <row r="44623" s="11" customFormat="1"/>
    <row r="44624" s="11" customFormat="1"/>
    <row r="44625" s="11" customFormat="1"/>
    <row r="44626" s="11" customFormat="1"/>
    <row r="44627" s="11" customFormat="1"/>
    <row r="44628" s="11" customFormat="1"/>
    <row r="44629" s="11" customFormat="1"/>
    <row r="44630" s="11" customFormat="1"/>
    <row r="44631" s="11" customFormat="1"/>
    <row r="44632" s="11" customFormat="1"/>
    <row r="44633" s="11" customFormat="1"/>
    <row r="44634" s="11" customFormat="1"/>
    <row r="44635" s="11" customFormat="1"/>
    <row r="44636" s="11" customFormat="1"/>
    <row r="44637" s="11" customFormat="1"/>
    <row r="44638" s="11" customFormat="1"/>
    <row r="44639" s="11" customFormat="1"/>
    <row r="44640" s="11" customFormat="1"/>
    <row r="44641" s="11" customFormat="1"/>
    <row r="44642" s="11" customFormat="1"/>
    <row r="44643" s="11" customFormat="1"/>
    <row r="44644" s="11" customFormat="1"/>
    <row r="44645" s="11" customFormat="1"/>
    <row r="44646" s="11" customFormat="1"/>
    <row r="44647" s="11" customFormat="1"/>
    <row r="44648" s="11" customFormat="1"/>
    <row r="44649" s="11" customFormat="1"/>
    <row r="44650" s="11" customFormat="1"/>
    <row r="44651" s="11" customFormat="1"/>
    <row r="44652" s="11" customFormat="1"/>
    <row r="44653" s="11" customFormat="1"/>
    <row r="44654" s="11" customFormat="1"/>
    <row r="44655" s="11" customFormat="1"/>
    <row r="44656" s="11" customFormat="1"/>
    <row r="44657" s="11" customFormat="1"/>
    <row r="44658" s="11" customFormat="1"/>
    <row r="44659" s="11" customFormat="1"/>
    <row r="44660" s="11" customFormat="1"/>
    <row r="44661" s="11" customFormat="1"/>
    <row r="44662" s="11" customFormat="1"/>
    <row r="44663" s="11" customFormat="1"/>
    <row r="44664" s="11" customFormat="1"/>
    <row r="44665" s="11" customFormat="1"/>
    <row r="44666" s="11" customFormat="1"/>
    <row r="44667" s="11" customFormat="1"/>
    <row r="44668" s="11" customFormat="1"/>
    <row r="44669" s="11" customFormat="1"/>
    <row r="44670" s="11" customFormat="1"/>
    <row r="44671" s="11" customFormat="1"/>
    <row r="44672" s="11" customFormat="1"/>
    <row r="44673" s="11" customFormat="1"/>
    <row r="44674" s="11" customFormat="1"/>
    <row r="44675" s="11" customFormat="1"/>
    <row r="44676" s="11" customFormat="1"/>
    <row r="44677" s="11" customFormat="1"/>
    <row r="44678" s="11" customFormat="1"/>
    <row r="44679" s="11" customFormat="1"/>
    <row r="44680" s="11" customFormat="1"/>
    <row r="44681" s="11" customFormat="1"/>
    <row r="44682" s="11" customFormat="1"/>
    <row r="44683" s="11" customFormat="1"/>
    <row r="44684" s="11" customFormat="1"/>
    <row r="44685" s="11" customFormat="1"/>
    <row r="44686" s="11" customFormat="1"/>
    <row r="44687" s="11" customFormat="1"/>
    <row r="44688" s="11" customFormat="1"/>
    <row r="44689" s="11" customFormat="1"/>
    <row r="44690" s="11" customFormat="1"/>
    <row r="44691" s="11" customFormat="1"/>
    <row r="44692" s="11" customFormat="1"/>
    <row r="44693" s="11" customFormat="1"/>
    <row r="44694" s="11" customFormat="1"/>
    <row r="44695" s="11" customFormat="1"/>
    <row r="44696" s="11" customFormat="1"/>
    <row r="44697" s="11" customFormat="1"/>
    <row r="44698" s="11" customFormat="1"/>
    <row r="44699" s="11" customFormat="1"/>
    <row r="44700" s="11" customFormat="1"/>
    <row r="44701" s="11" customFormat="1"/>
    <row r="44702" s="11" customFormat="1"/>
    <row r="44703" s="11" customFormat="1"/>
    <row r="44704" s="11" customFormat="1"/>
    <row r="44705" s="11" customFormat="1"/>
    <row r="44706" s="11" customFormat="1"/>
    <row r="44707" s="11" customFormat="1"/>
    <row r="44708" s="11" customFormat="1"/>
    <row r="44709" s="11" customFormat="1"/>
    <row r="44710" s="11" customFormat="1"/>
    <row r="44711" s="11" customFormat="1"/>
    <row r="44712" s="11" customFormat="1"/>
    <row r="44713" s="11" customFormat="1"/>
    <row r="44714" s="11" customFormat="1"/>
    <row r="44715" s="11" customFormat="1"/>
    <row r="44716" s="11" customFormat="1"/>
    <row r="44717" s="11" customFormat="1"/>
    <row r="44718" s="11" customFormat="1"/>
    <row r="44719" s="11" customFormat="1"/>
    <row r="44720" s="11" customFormat="1"/>
    <row r="44721" s="11" customFormat="1"/>
    <row r="44722" s="11" customFormat="1"/>
    <row r="44723" s="11" customFormat="1"/>
    <row r="44724" s="11" customFormat="1"/>
    <row r="44725" s="11" customFormat="1"/>
    <row r="44726" s="11" customFormat="1"/>
    <row r="44727" s="11" customFormat="1"/>
    <row r="44728" s="11" customFormat="1"/>
    <row r="44729" s="11" customFormat="1"/>
    <row r="44730" s="11" customFormat="1"/>
    <row r="44731" s="11" customFormat="1"/>
    <row r="44732" s="11" customFormat="1"/>
    <row r="44733" s="11" customFormat="1"/>
    <row r="44734" s="11" customFormat="1"/>
    <row r="44735" s="11" customFormat="1"/>
    <row r="44736" s="11" customFormat="1"/>
    <row r="44737" s="11" customFormat="1"/>
    <row r="44738" s="11" customFormat="1"/>
    <row r="44739" s="11" customFormat="1"/>
    <row r="44740" s="11" customFormat="1"/>
    <row r="44741" s="11" customFormat="1"/>
    <row r="44742" s="11" customFormat="1"/>
    <row r="44743" s="11" customFormat="1"/>
    <row r="44744" s="11" customFormat="1"/>
    <row r="44745" s="11" customFormat="1"/>
    <row r="44746" s="11" customFormat="1"/>
    <row r="44747" s="11" customFormat="1"/>
    <row r="44748" s="11" customFormat="1"/>
    <row r="44749" s="11" customFormat="1"/>
    <row r="44750" s="11" customFormat="1"/>
    <row r="44751" s="11" customFormat="1"/>
    <row r="44752" s="11" customFormat="1"/>
    <row r="44753" s="11" customFormat="1"/>
    <row r="44754" s="11" customFormat="1"/>
    <row r="44755" s="11" customFormat="1"/>
    <row r="44756" s="11" customFormat="1"/>
    <row r="44757" s="11" customFormat="1"/>
    <row r="44758" s="11" customFormat="1"/>
    <row r="44759" s="11" customFormat="1"/>
    <row r="44760" s="11" customFormat="1"/>
    <row r="44761" s="11" customFormat="1"/>
    <row r="44762" s="11" customFormat="1"/>
    <row r="44763" s="11" customFormat="1"/>
    <row r="44764" s="11" customFormat="1"/>
    <row r="44765" s="11" customFormat="1"/>
    <row r="44766" s="11" customFormat="1"/>
    <row r="44767" s="11" customFormat="1"/>
    <row r="44768" s="11" customFormat="1"/>
    <row r="44769" s="11" customFormat="1"/>
    <row r="44770" s="11" customFormat="1"/>
    <row r="44771" s="11" customFormat="1"/>
    <row r="44772" s="11" customFormat="1"/>
    <row r="44773" s="11" customFormat="1"/>
    <row r="44774" s="11" customFormat="1"/>
    <row r="44775" s="11" customFormat="1"/>
    <row r="44776" s="11" customFormat="1"/>
    <row r="44777" s="11" customFormat="1"/>
    <row r="44778" s="11" customFormat="1"/>
    <row r="44779" s="11" customFormat="1"/>
    <row r="44780" s="11" customFormat="1"/>
    <row r="44781" s="11" customFormat="1"/>
    <row r="44782" s="11" customFormat="1"/>
    <row r="44783" s="11" customFormat="1"/>
    <row r="44784" s="11" customFormat="1"/>
    <row r="44785" s="11" customFormat="1"/>
    <row r="44786" s="11" customFormat="1"/>
    <row r="44787" s="11" customFormat="1"/>
    <row r="44788" s="11" customFormat="1"/>
    <row r="44789" s="11" customFormat="1"/>
    <row r="44790" s="11" customFormat="1"/>
    <row r="44791" s="11" customFormat="1"/>
    <row r="44792" s="11" customFormat="1"/>
    <row r="44793" s="11" customFormat="1"/>
    <row r="44794" s="11" customFormat="1"/>
    <row r="44795" s="11" customFormat="1"/>
    <row r="44796" s="11" customFormat="1"/>
    <row r="44797" s="11" customFormat="1"/>
    <row r="44798" s="11" customFormat="1"/>
    <row r="44799" s="11" customFormat="1"/>
    <row r="44800" s="11" customFormat="1"/>
    <row r="44801" s="11" customFormat="1"/>
    <row r="44802" s="11" customFormat="1"/>
    <row r="44803" s="11" customFormat="1"/>
    <row r="44804" s="11" customFormat="1"/>
    <row r="44805" s="11" customFormat="1"/>
    <row r="44806" s="11" customFormat="1"/>
    <row r="44807" s="11" customFormat="1"/>
    <row r="44808" s="11" customFormat="1"/>
    <row r="44809" s="11" customFormat="1"/>
    <row r="44810" s="11" customFormat="1"/>
    <row r="44811" s="11" customFormat="1"/>
    <row r="44812" s="11" customFormat="1"/>
    <row r="44813" s="11" customFormat="1"/>
    <row r="44814" s="11" customFormat="1"/>
    <row r="44815" s="11" customFormat="1"/>
    <row r="44816" s="11" customFormat="1"/>
    <row r="44817" s="11" customFormat="1"/>
    <row r="44818" s="11" customFormat="1"/>
    <row r="44819" s="11" customFormat="1"/>
    <row r="44820" s="11" customFormat="1"/>
    <row r="44821" s="11" customFormat="1"/>
    <row r="44822" s="11" customFormat="1"/>
    <row r="44823" s="11" customFormat="1"/>
    <row r="44824" s="11" customFormat="1"/>
    <row r="44825" s="11" customFormat="1"/>
    <row r="44826" s="11" customFormat="1"/>
    <row r="44827" s="11" customFormat="1"/>
    <row r="44828" s="11" customFormat="1"/>
    <row r="44829" s="11" customFormat="1"/>
    <row r="44830" s="11" customFormat="1"/>
    <row r="44831" s="11" customFormat="1"/>
    <row r="44832" s="11" customFormat="1"/>
    <row r="44833" s="11" customFormat="1"/>
    <row r="44834" s="11" customFormat="1"/>
    <row r="44835" s="11" customFormat="1"/>
    <row r="44836" s="11" customFormat="1"/>
    <row r="44837" s="11" customFormat="1"/>
    <row r="44838" s="11" customFormat="1"/>
    <row r="44839" s="11" customFormat="1"/>
    <row r="44840" s="11" customFormat="1"/>
    <row r="44841" s="11" customFormat="1"/>
    <row r="44842" s="11" customFormat="1"/>
    <row r="44843" s="11" customFormat="1"/>
    <row r="44844" s="11" customFormat="1"/>
    <row r="44845" s="11" customFormat="1"/>
    <row r="44846" s="11" customFormat="1"/>
    <row r="44847" s="11" customFormat="1"/>
    <row r="44848" s="11" customFormat="1"/>
    <row r="44849" s="11" customFormat="1"/>
    <row r="44850" s="11" customFormat="1"/>
    <row r="44851" s="11" customFormat="1"/>
    <row r="44852" s="11" customFormat="1"/>
    <row r="44853" s="11" customFormat="1"/>
    <row r="44854" s="11" customFormat="1"/>
    <row r="44855" s="11" customFormat="1"/>
    <row r="44856" s="11" customFormat="1"/>
    <row r="44857" s="11" customFormat="1"/>
    <row r="44858" s="11" customFormat="1"/>
    <row r="44859" s="11" customFormat="1"/>
    <row r="44860" s="11" customFormat="1"/>
    <row r="44861" s="11" customFormat="1"/>
    <row r="44862" s="11" customFormat="1"/>
    <row r="44863" s="11" customFormat="1"/>
    <row r="44864" s="11" customFormat="1"/>
    <row r="44865" s="11" customFormat="1"/>
    <row r="44866" s="11" customFormat="1"/>
    <row r="44867" s="11" customFormat="1"/>
    <row r="44868" s="11" customFormat="1"/>
    <row r="44869" s="11" customFormat="1"/>
    <row r="44870" s="11" customFormat="1"/>
    <row r="44871" s="11" customFormat="1"/>
    <row r="44872" s="11" customFormat="1"/>
    <row r="44873" s="11" customFormat="1"/>
    <row r="44874" s="11" customFormat="1"/>
    <row r="44875" s="11" customFormat="1"/>
    <row r="44876" s="11" customFormat="1"/>
    <row r="44877" s="11" customFormat="1"/>
    <row r="44878" s="11" customFormat="1"/>
    <row r="44879" s="11" customFormat="1"/>
    <row r="44880" s="11" customFormat="1"/>
    <row r="44881" s="11" customFormat="1"/>
    <row r="44882" s="11" customFormat="1"/>
    <row r="44883" s="11" customFormat="1"/>
    <row r="44884" s="11" customFormat="1"/>
    <row r="44885" s="11" customFormat="1"/>
    <row r="44886" s="11" customFormat="1"/>
    <row r="44887" s="11" customFormat="1"/>
    <row r="44888" s="11" customFormat="1"/>
    <row r="44889" s="11" customFormat="1"/>
    <row r="44890" s="11" customFormat="1"/>
    <row r="44891" s="11" customFormat="1"/>
    <row r="44892" s="11" customFormat="1"/>
    <row r="44893" s="11" customFormat="1"/>
    <row r="44894" s="11" customFormat="1"/>
    <row r="44895" s="11" customFormat="1"/>
    <row r="44896" s="11" customFormat="1"/>
    <row r="44897" s="11" customFormat="1"/>
    <row r="44898" s="11" customFormat="1"/>
    <row r="44899" s="11" customFormat="1"/>
    <row r="44900" s="11" customFormat="1"/>
    <row r="44901" s="11" customFormat="1"/>
    <row r="44902" s="11" customFormat="1"/>
    <row r="44903" s="11" customFormat="1"/>
    <row r="44904" s="11" customFormat="1"/>
    <row r="44905" s="11" customFormat="1"/>
    <row r="44906" s="11" customFormat="1"/>
    <row r="44907" s="11" customFormat="1"/>
    <row r="44908" s="11" customFormat="1"/>
    <row r="44909" s="11" customFormat="1"/>
    <row r="44910" s="11" customFormat="1"/>
    <row r="44911" s="11" customFormat="1"/>
    <row r="44912" s="11" customFormat="1"/>
    <row r="44913" s="11" customFormat="1"/>
    <row r="44914" s="11" customFormat="1"/>
    <row r="44915" s="11" customFormat="1"/>
    <row r="44916" s="11" customFormat="1"/>
    <row r="44917" s="11" customFormat="1"/>
    <row r="44918" s="11" customFormat="1"/>
    <row r="44919" s="11" customFormat="1"/>
    <row r="44920" s="11" customFormat="1"/>
    <row r="44921" s="11" customFormat="1"/>
    <row r="44922" s="11" customFormat="1"/>
    <row r="44923" s="11" customFormat="1"/>
    <row r="44924" s="11" customFormat="1"/>
    <row r="44925" s="11" customFormat="1"/>
    <row r="44926" s="11" customFormat="1"/>
    <row r="44927" s="11" customFormat="1"/>
    <row r="44928" s="11" customFormat="1"/>
    <row r="44929" s="11" customFormat="1"/>
    <row r="44930" s="11" customFormat="1"/>
    <row r="44931" s="11" customFormat="1"/>
    <row r="44932" s="11" customFormat="1"/>
    <row r="44933" s="11" customFormat="1"/>
    <row r="44934" s="11" customFormat="1"/>
    <row r="44935" s="11" customFormat="1"/>
    <row r="44936" s="11" customFormat="1"/>
    <row r="44937" s="11" customFormat="1"/>
    <row r="44938" s="11" customFormat="1"/>
    <row r="44939" s="11" customFormat="1"/>
    <row r="44940" s="11" customFormat="1"/>
    <row r="44941" s="11" customFormat="1"/>
    <row r="44942" s="11" customFormat="1"/>
    <row r="44943" s="11" customFormat="1"/>
    <row r="44944" s="11" customFormat="1"/>
    <row r="44945" s="11" customFormat="1"/>
    <row r="44946" s="11" customFormat="1"/>
    <row r="44947" s="11" customFormat="1"/>
    <row r="44948" s="11" customFormat="1"/>
    <row r="44949" s="11" customFormat="1"/>
    <row r="44950" s="11" customFormat="1"/>
    <row r="44951" s="11" customFormat="1"/>
    <row r="44952" s="11" customFormat="1"/>
    <row r="44953" s="11" customFormat="1"/>
    <row r="44954" s="11" customFormat="1"/>
    <row r="44955" s="11" customFormat="1"/>
    <row r="44956" s="11" customFormat="1"/>
    <row r="44957" s="11" customFormat="1"/>
    <row r="44958" s="11" customFormat="1"/>
    <row r="44959" s="11" customFormat="1"/>
    <row r="44960" s="11" customFormat="1"/>
    <row r="44961" s="11" customFormat="1"/>
    <row r="44962" s="11" customFormat="1"/>
    <row r="44963" s="11" customFormat="1"/>
    <row r="44964" s="11" customFormat="1"/>
    <row r="44965" s="11" customFormat="1"/>
    <row r="44966" s="11" customFormat="1"/>
    <row r="44967" s="11" customFormat="1"/>
    <row r="44968" s="11" customFormat="1"/>
    <row r="44969" s="11" customFormat="1"/>
    <row r="44970" s="11" customFormat="1"/>
    <row r="44971" s="11" customFormat="1"/>
    <row r="44972" s="11" customFormat="1"/>
    <row r="44973" s="11" customFormat="1"/>
    <row r="44974" s="11" customFormat="1"/>
    <row r="44975" s="11" customFormat="1"/>
    <row r="44976" s="11" customFormat="1"/>
    <row r="44977" s="11" customFormat="1"/>
    <row r="44978" s="11" customFormat="1"/>
    <row r="44979" s="11" customFormat="1"/>
    <row r="44980" s="11" customFormat="1"/>
    <row r="44981" s="11" customFormat="1"/>
    <row r="44982" s="11" customFormat="1"/>
    <row r="44983" s="11" customFormat="1"/>
    <row r="44984" s="11" customFormat="1"/>
    <row r="44985" s="11" customFormat="1"/>
    <row r="44986" s="11" customFormat="1"/>
    <row r="44987" s="11" customFormat="1"/>
    <row r="44988" s="11" customFormat="1"/>
    <row r="44989" s="11" customFormat="1"/>
    <row r="44990" s="11" customFormat="1"/>
    <row r="44991" s="11" customFormat="1"/>
    <row r="44992" s="11" customFormat="1"/>
    <row r="44993" s="11" customFormat="1"/>
    <row r="44994" s="11" customFormat="1"/>
    <row r="44995" s="11" customFormat="1"/>
    <row r="44996" s="11" customFormat="1"/>
    <row r="44997" s="11" customFormat="1"/>
    <row r="44998" s="11" customFormat="1"/>
    <row r="44999" s="11" customFormat="1"/>
    <row r="45000" s="11" customFormat="1"/>
    <row r="45001" s="11" customFormat="1"/>
    <row r="45002" s="11" customFormat="1"/>
    <row r="45003" s="11" customFormat="1"/>
    <row r="45004" s="11" customFormat="1"/>
    <row r="45005" s="11" customFormat="1"/>
    <row r="45006" s="11" customFormat="1"/>
    <row r="45007" s="11" customFormat="1"/>
    <row r="45008" s="11" customFormat="1"/>
    <row r="45009" s="11" customFormat="1"/>
    <row r="45010" s="11" customFormat="1"/>
    <row r="45011" s="11" customFormat="1"/>
    <row r="45012" s="11" customFormat="1"/>
    <row r="45013" s="11" customFormat="1"/>
    <row r="45014" s="11" customFormat="1"/>
    <row r="45015" s="11" customFormat="1"/>
    <row r="45016" s="11" customFormat="1"/>
    <row r="45017" s="11" customFormat="1"/>
    <row r="45018" s="11" customFormat="1"/>
    <row r="45019" s="11" customFormat="1"/>
    <row r="45020" s="11" customFormat="1"/>
    <row r="45021" s="11" customFormat="1"/>
    <row r="45022" s="11" customFormat="1"/>
    <row r="45023" s="11" customFormat="1"/>
    <row r="45024" s="11" customFormat="1"/>
    <row r="45025" s="11" customFormat="1"/>
    <row r="45026" s="11" customFormat="1"/>
    <row r="45027" s="11" customFormat="1"/>
    <row r="45028" s="11" customFormat="1"/>
    <row r="45029" s="11" customFormat="1"/>
    <row r="45030" s="11" customFormat="1"/>
    <row r="45031" s="11" customFormat="1"/>
    <row r="45032" s="11" customFormat="1"/>
    <row r="45033" s="11" customFormat="1"/>
    <row r="45034" s="11" customFormat="1"/>
    <row r="45035" s="11" customFormat="1"/>
    <row r="45036" s="11" customFormat="1"/>
    <row r="45037" s="11" customFormat="1"/>
    <row r="45038" s="11" customFormat="1"/>
    <row r="45039" s="11" customFormat="1"/>
    <row r="45040" s="11" customFormat="1"/>
    <row r="45041" s="11" customFormat="1"/>
    <row r="45042" s="11" customFormat="1"/>
    <row r="45043" s="11" customFormat="1"/>
    <row r="45044" s="11" customFormat="1"/>
    <row r="45045" s="11" customFormat="1"/>
    <row r="45046" s="11" customFormat="1"/>
    <row r="45047" s="11" customFormat="1"/>
    <row r="45048" s="11" customFormat="1"/>
    <row r="45049" s="11" customFormat="1"/>
    <row r="45050" s="11" customFormat="1"/>
    <row r="45051" s="11" customFormat="1"/>
    <row r="45052" s="11" customFormat="1"/>
    <row r="45053" s="11" customFormat="1"/>
    <row r="45054" s="11" customFormat="1"/>
    <row r="45055" s="11" customFormat="1"/>
    <row r="45056" s="11" customFormat="1"/>
    <row r="45057" s="11" customFormat="1"/>
    <row r="45058" s="11" customFormat="1"/>
    <row r="45059" s="11" customFormat="1"/>
    <row r="45060" s="11" customFormat="1"/>
    <row r="45061" s="11" customFormat="1"/>
    <row r="45062" s="11" customFormat="1"/>
    <row r="45063" s="11" customFormat="1"/>
    <row r="45064" s="11" customFormat="1"/>
    <row r="45065" s="11" customFormat="1"/>
    <row r="45066" s="11" customFormat="1"/>
    <row r="45067" s="11" customFormat="1"/>
    <row r="45068" s="11" customFormat="1"/>
    <row r="45069" s="11" customFormat="1"/>
    <row r="45070" s="11" customFormat="1"/>
    <row r="45071" s="11" customFormat="1"/>
    <row r="45072" s="11" customFormat="1"/>
    <row r="45073" s="11" customFormat="1"/>
    <row r="45074" s="11" customFormat="1"/>
    <row r="45075" s="11" customFormat="1"/>
    <row r="45076" s="11" customFormat="1"/>
    <row r="45077" s="11" customFormat="1"/>
    <row r="45078" s="11" customFormat="1"/>
    <row r="45079" s="11" customFormat="1"/>
    <row r="45080" s="11" customFormat="1"/>
    <row r="45081" s="11" customFormat="1"/>
    <row r="45082" s="11" customFormat="1"/>
    <row r="45083" s="11" customFormat="1"/>
    <row r="45084" s="11" customFormat="1"/>
    <row r="45085" s="11" customFormat="1"/>
    <row r="45086" s="11" customFormat="1"/>
    <row r="45087" s="11" customFormat="1"/>
    <row r="45088" s="11" customFormat="1"/>
    <row r="45089" s="11" customFormat="1"/>
    <row r="45090" s="11" customFormat="1"/>
    <row r="45091" s="11" customFormat="1"/>
    <row r="45092" s="11" customFormat="1"/>
    <row r="45093" s="11" customFormat="1"/>
    <row r="45094" s="11" customFormat="1"/>
    <row r="45095" s="11" customFormat="1"/>
    <row r="45096" s="11" customFormat="1"/>
    <row r="45097" s="11" customFormat="1"/>
    <row r="45098" s="11" customFormat="1"/>
    <row r="45099" s="11" customFormat="1"/>
    <row r="45100" s="11" customFormat="1"/>
    <row r="45101" s="11" customFormat="1"/>
    <row r="45102" s="11" customFormat="1"/>
    <row r="45103" s="11" customFormat="1"/>
    <row r="45104" s="11" customFormat="1"/>
    <row r="45105" s="11" customFormat="1"/>
    <row r="45106" s="11" customFormat="1"/>
    <row r="45107" s="11" customFormat="1"/>
    <row r="45108" s="11" customFormat="1"/>
    <row r="45109" s="11" customFormat="1"/>
    <row r="45110" s="11" customFormat="1"/>
    <row r="45111" s="11" customFormat="1"/>
    <row r="45112" s="11" customFormat="1"/>
    <row r="45113" s="11" customFormat="1"/>
    <row r="45114" s="11" customFormat="1"/>
    <row r="45115" s="11" customFormat="1"/>
    <row r="45116" s="11" customFormat="1"/>
    <row r="45117" s="11" customFormat="1"/>
    <row r="45118" s="11" customFormat="1"/>
    <row r="45119" s="11" customFormat="1"/>
    <row r="45120" s="11" customFormat="1"/>
    <row r="45121" s="11" customFormat="1"/>
    <row r="45122" s="11" customFormat="1"/>
    <row r="45123" s="11" customFormat="1"/>
    <row r="45124" s="11" customFormat="1"/>
    <row r="45125" s="11" customFormat="1"/>
    <row r="45126" s="11" customFormat="1"/>
    <row r="45127" s="11" customFormat="1"/>
    <row r="45128" s="11" customFormat="1"/>
    <row r="45129" s="11" customFormat="1"/>
    <row r="45130" s="11" customFormat="1"/>
    <row r="45131" s="11" customFormat="1"/>
    <row r="45132" s="11" customFormat="1"/>
    <row r="45133" s="11" customFormat="1"/>
    <row r="45134" s="11" customFormat="1"/>
    <row r="45135" s="11" customFormat="1"/>
    <row r="45136" s="11" customFormat="1"/>
    <row r="45137" s="11" customFormat="1"/>
    <row r="45138" s="11" customFormat="1"/>
    <row r="45139" s="11" customFormat="1"/>
    <row r="45140" s="11" customFormat="1"/>
    <row r="45141" s="11" customFormat="1"/>
    <row r="45142" s="11" customFormat="1"/>
    <row r="45143" s="11" customFormat="1"/>
    <row r="45144" s="11" customFormat="1"/>
    <row r="45145" s="11" customFormat="1"/>
    <row r="45146" s="11" customFormat="1"/>
    <row r="45147" s="11" customFormat="1"/>
    <row r="45148" s="11" customFormat="1"/>
    <row r="45149" s="11" customFormat="1"/>
    <row r="45150" s="11" customFormat="1"/>
    <row r="45151" s="11" customFormat="1"/>
    <row r="45152" s="11" customFormat="1"/>
    <row r="45153" s="11" customFormat="1"/>
    <row r="45154" s="11" customFormat="1"/>
    <row r="45155" s="11" customFormat="1"/>
    <row r="45156" s="11" customFormat="1"/>
    <row r="45157" s="11" customFormat="1"/>
    <row r="45158" s="11" customFormat="1"/>
    <row r="45159" s="11" customFormat="1"/>
    <row r="45160" s="11" customFormat="1"/>
    <row r="45161" s="11" customFormat="1"/>
    <row r="45162" s="11" customFormat="1"/>
    <row r="45163" s="11" customFormat="1"/>
    <row r="45164" s="11" customFormat="1"/>
    <row r="45165" s="11" customFormat="1"/>
    <row r="45166" s="11" customFormat="1"/>
    <row r="45167" s="11" customFormat="1"/>
    <row r="45168" s="11" customFormat="1"/>
    <row r="45169" s="11" customFormat="1"/>
    <row r="45170" s="11" customFormat="1"/>
    <row r="45171" s="11" customFormat="1"/>
    <row r="45172" s="11" customFormat="1"/>
    <row r="45173" s="11" customFormat="1"/>
    <row r="45174" s="11" customFormat="1"/>
    <row r="45175" s="11" customFormat="1"/>
    <row r="45176" s="11" customFormat="1"/>
    <row r="45177" s="11" customFormat="1"/>
    <row r="45178" s="11" customFormat="1"/>
    <row r="45179" s="11" customFormat="1"/>
    <row r="45180" s="11" customFormat="1"/>
    <row r="45181" s="11" customFormat="1"/>
    <row r="45182" s="11" customFormat="1"/>
    <row r="45183" s="11" customFormat="1"/>
    <row r="45184" s="11" customFormat="1"/>
    <row r="45185" s="11" customFormat="1"/>
    <row r="45186" s="11" customFormat="1"/>
    <row r="45187" s="11" customFormat="1"/>
    <row r="45188" s="11" customFormat="1"/>
    <row r="45189" s="11" customFormat="1"/>
    <row r="45190" s="11" customFormat="1"/>
    <row r="45191" s="11" customFormat="1"/>
    <row r="45192" s="11" customFormat="1"/>
    <row r="45193" s="11" customFormat="1"/>
    <row r="45194" s="11" customFormat="1"/>
    <row r="45195" s="11" customFormat="1"/>
    <row r="45196" s="11" customFormat="1"/>
    <row r="45197" s="11" customFormat="1"/>
    <row r="45198" s="11" customFormat="1"/>
    <row r="45199" s="11" customFormat="1"/>
    <row r="45200" s="11" customFormat="1"/>
    <row r="45201" s="11" customFormat="1"/>
    <row r="45202" s="11" customFormat="1"/>
    <row r="45203" s="11" customFormat="1"/>
    <row r="45204" s="11" customFormat="1"/>
    <row r="45205" s="11" customFormat="1"/>
    <row r="45206" s="11" customFormat="1"/>
    <row r="45207" s="11" customFormat="1"/>
    <row r="45208" s="11" customFormat="1"/>
    <row r="45209" s="11" customFormat="1"/>
    <row r="45210" s="11" customFormat="1"/>
    <row r="45211" s="11" customFormat="1"/>
    <row r="45212" s="11" customFormat="1"/>
    <row r="45213" s="11" customFormat="1"/>
    <row r="45214" s="11" customFormat="1"/>
    <row r="45215" s="11" customFormat="1"/>
    <row r="45216" s="11" customFormat="1"/>
    <row r="45217" s="11" customFormat="1"/>
    <row r="45218" s="11" customFormat="1"/>
    <row r="45219" s="11" customFormat="1"/>
    <row r="45220" s="11" customFormat="1"/>
    <row r="45221" s="11" customFormat="1"/>
    <row r="45222" s="11" customFormat="1"/>
    <row r="45223" s="11" customFormat="1"/>
    <row r="45224" s="11" customFormat="1"/>
    <row r="45225" s="11" customFormat="1"/>
    <row r="45226" s="11" customFormat="1"/>
    <row r="45227" s="11" customFormat="1"/>
    <row r="45228" s="11" customFormat="1"/>
    <row r="45229" s="11" customFormat="1"/>
    <row r="45230" s="11" customFormat="1"/>
    <row r="45231" s="11" customFormat="1"/>
    <row r="45232" s="11" customFormat="1"/>
    <row r="45233" s="11" customFormat="1"/>
    <row r="45234" s="11" customFormat="1"/>
    <row r="45235" s="11" customFormat="1"/>
    <row r="45236" s="11" customFormat="1"/>
    <row r="45237" s="11" customFormat="1"/>
    <row r="45238" s="11" customFormat="1"/>
    <row r="45239" s="11" customFormat="1"/>
    <row r="45240" s="11" customFormat="1"/>
    <row r="45241" s="11" customFormat="1"/>
    <row r="45242" s="11" customFormat="1"/>
    <row r="45243" s="11" customFormat="1"/>
    <row r="45244" s="11" customFormat="1"/>
    <row r="45245" s="11" customFormat="1"/>
    <row r="45246" s="11" customFormat="1"/>
    <row r="45247" s="11" customFormat="1"/>
    <row r="45248" s="11" customFormat="1"/>
    <row r="45249" s="11" customFormat="1"/>
    <row r="45250" s="11" customFormat="1"/>
    <row r="45251" s="11" customFormat="1"/>
    <row r="45252" s="11" customFormat="1"/>
    <row r="45253" s="11" customFormat="1"/>
    <row r="45254" s="11" customFormat="1"/>
    <row r="45255" s="11" customFormat="1"/>
    <row r="45256" s="11" customFormat="1"/>
    <row r="45257" s="11" customFormat="1"/>
    <row r="45258" s="11" customFormat="1"/>
    <row r="45259" s="11" customFormat="1"/>
    <row r="45260" s="11" customFormat="1"/>
    <row r="45261" s="11" customFormat="1"/>
    <row r="45262" s="11" customFormat="1"/>
    <row r="45263" s="11" customFormat="1"/>
    <row r="45264" s="11" customFormat="1"/>
    <row r="45265" s="11" customFormat="1"/>
    <row r="45266" s="11" customFormat="1"/>
    <row r="45267" s="11" customFormat="1"/>
    <row r="45268" s="11" customFormat="1"/>
    <row r="45269" s="11" customFormat="1"/>
    <row r="45270" s="11" customFormat="1"/>
    <row r="45271" s="11" customFormat="1"/>
    <row r="45272" s="11" customFormat="1"/>
    <row r="45273" s="11" customFormat="1"/>
    <row r="45274" s="11" customFormat="1"/>
    <row r="45275" s="11" customFormat="1"/>
    <row r="45276" s="11" customFormat="1"/>
    <row r="45277" s="11" customFormat="1"/>
    <row r="45278" s="11" customFormat="1"/>
    <row r="45279" s="11" customFormat="1"/>
    <row r="45280" s="11" customFormat="1"/>
    <row r="45281" s="11" customFormat="1"/>
    <row r="45282" s="11" customFormat="1"/>
    <row r="45283" s="11" customFormat="1"/>
    <row r="45284" s="11" customFormat="1"/>
    <row r="45285" s="11" customFormat="1"/>
    <row r="45286" s="11" customFormat="1"/>
    <row r="45287" s="11" customFormat="1"/>
    <row r="45288" s="11" customFormat="1"/>
    <row r="45289" s="11" customFormat="1"/>
    <row r="45290" s="11" customFormat="1"/>
    <row r="45291" s="11" customFormat="1"/>
    <row r="45292" s="11" customFormat="1"/>
    <row r="45293" s="11" customFormat="1"/>
    <row r="45294" s="11" customFormat="1"/>
    <row r="45295" s="11" customFormat="1"/>
    <row r="45296" s="11" customFormat="1"/>
    <row r="45297" s="11" customFormat="1"/>
    <row r="45298" s="11" customFormat="1"/>
    <row r="45299" s="11" customFormat="1"/>
    <row r="45300" s="11" customFormat="1"/>
    <row r="45301" s="11" customFormat="1"/>
    <row r="45302" s="11" customFormat="1"/>
    <row r="45303" s="11" customFormat="1"/>
    <row r="45304" s="11" customFormat="1"/>
    <row r="45305" s="11" customFormat="1"/>
    <row r="45306" s="11" customFormat="1"/>
    <row r="45307" s="11" customFormat="1"/>
    <row r="45308" s="11" customFormat="1"/>
    <row r="45309" s="11" customFormat="1"/>
    <row r="45310" s="11" customFormat="1"/>
    <row r="45311" s="11" customFormat="1"/>
    <row r="45312" s="11" customFormat="1"/>
    <row r="45313" s="11" customFormat="1"/>
    <row r="45314" s="11" customFormat="1"/>
    <row r="45315" s="11" customFormat="1"/>
    <row r="45316" s="11" customFormat="1"/>
    <row r="45317" s="11" customFormat="1"/>
    <row r="45318" s="11" customFormat="1"/>
    <row r="45319" s="11" customFormat="1"/>
    <row r="45320" s="11" customFormat="1"/>
    <row r="45321" s="11" customFormat="1"/>
    <row r="45322" s="11" customFormat="1"/>
    <row r="45323" s="11" customFormat="1"/>
    <row r="45324" s="11" customFormat="1"/>
    <row r="45325" s="11" customFormat="1"/>
    <row r="45326" s="11" customFormat="1"/>
    <row r="45327" s="11" customFormat="1"/>
    <row r="45328" s="11" customFormat="1"/>
    <row r="45329" s="11" customFormat="1"/>
    <row r="45330" s="11" customFormat="1"/>
    <row r="45331" s="11" customFormat="1"/>
    <row r="45332" s="11" customFormat="1"/>
    <row r="45333" s="11" customFormat="1"/>
    <row r="45334" s="11" customFormat="1"/>
    <row r="45335" s="11" customFormat="1"/>
    <row r="45336" s="11" customFormat="1"/>
    <row r="45337" s="11" customFormat="1"/>
    <row r="45338" s="11" customFormat="1"/>
    <row r="45339" s="11" customFormat="1"/>
    <row r="45340" s="11" customFormat="1"/>
    <row r="45341" s="11" customFormat="1"/>
    <row r="45342" s="11" customFormat="1"/>
    <row r="45343" s="11" customFormat="1"/>
    <row r="45344" s="11" customFormat="1"/>
    <row r="45345" s="11" customFormat="1"/>
    <row r="45346" s="11" customFormat="1"/>
    <row r="45347" s="11" customFormat="1"/>
    <row r="45348" s="11" customFormat="1"/>
    <row r="45349" s="11" customFormat="1"/>
    <row r="45350" s="11" customFormat="1"/>
    <row r="45351" s="11" customFormat="1"/>
    <row r="45352" s="11" customFormat="1"/>
    <row r="45353" s="11" customFormat="1"/>
    <row r="45354" s="11" customFormat="1"/>
    <row r="45355" s="11" customFormat="1"/>
    <row r="45356" s="11" customFormat="1"/>
    <row r="45357" s="11" customFormat="1"/>
    <row r="45358" s="11" customFormat="1"/>
    <row r="45359" s="11" customFormat="1"/>
    <row r="45360" s="11" customFormat="1"/>
    <row r="45361" s="11" customFormat="1"/>
    <row r="45362" s="11" customFormat="1"/>
    <row r="45363" s="11" customFormat="1"/>
    <row r="45364" s="11" customFormat="1"/>
    <row r="45365" s="11" customFormat="1"/>
    <row r="45366" s="11" customFormat="1"/>
    <row r="45367" s="11" customFormat="1"/>
    <row r="45368" s="11" customFormat="1"/>
    <row r="45369" s="11" customFormat="1"/>
    <row r="45370" s="11" customFormat="1"/>
    <row r="45371" s="11" customFormat="1"/>
    <row r="45372" s="11" customFormat="1"/>
    <row r="45373" s="11" customFormat="1"/>
    <row r="45374" s="11" customFormat="1"/>
    <row r="45375" s="11" customFormat="1"/>
    <row r="45376" s="11" customFormat="1"/>
    <row r="45377" s="11" customFormat="1"/>
    <row r="45378" s="11" customFormat="1"/>
    <row r="45379" s="11" customFormat="1"/>
    <row r="45380" s="11" customFormat="1"/>
    <row r="45381" s="11" customFormat="1"/>
    <row r="45382" s="11" customFormat="1"/>
    <row r="45383" s="11" customFormat="1"/>
    <row r="45384" s="11" customFormat="1"/>
    <row r="45385" s="11" customFormat="1"/>
    <row r="45386" s="11" customFormat="1"/>
    <row r="45387" s="11" customFormat="1"/>
    <row r="45388" s="11" customFormat="1"/>
    <row r="45389" s="11" customFormat="1"/>
    <row r="45390" s="11" customFormat="1"/>
    <row r="45391" s="11" customFormat="1"/>
    <row r="45392" s="11" customFormat="1"/>
    <row r="45393" s="11" customFormat="1"/>
    <row r="45394" s="11" customFormat="1"/>
    <row r="45395" s="11" customFormat="1"/>
    <row r="45396" s="11" customFormat="1"/>
    <row r="45397" s="11" customFormat="1"/>
    <row r="45398" s="11" customFormat="1"/>
    <row r="45399" s="11" customFormat="1"/>
    <row r="45400" s="11" customFormat="1"/>
    <row r="45401" s="11" customFormat="1"/>
    <row r="45402" s="11" customFormat="1"/>
    <row r="45403" s="11" customFormat="1"/>
    <row r="45404" s="11" customFormat="1"/>
    <row r="45405" s="11" customFormat="1"/>
    <row r="45406" s="11" customFormat="1"/>
    <row r="45407" s="11" customFormat="1"/>
    <row r="45408" s="11" customFormat="1"/>
    <row r="45409" s="11" customFormat="1"/>
    <row r="45410" s="11" customFormat="1"/>
    <row r="45411" s="11" customFormat="1"/>
    <row r="45412" s="11" customFormat="1"/>
    <row r="45413" s="11" customFormat="1"/>
    <row r="45414" s="11" customFormat="1"/>
    <row r="45415" s="11" customFormat="1"/>
    <row r="45416" s="11" customFormat="1"/>
    <row r="45417" s="11" customFormat="1"/>
    <row r="45418" s="11" customFormat="1"/>
    <row r="45419" s="11" customFormat="1"/>
    <row r="45420" s="11" customFormat="1"/>
    <row r="45421" s="11" customFormat="1"/>
    <row r="45422" s="11" customFormat="1"/>
    <row r="45423" s="11" customFormat="1"/>
    <row r="45424" s="11" customFormat="1"/>
    <row r="45425" s="11" customFormat="1"/>
    <row r="45426" s="11" customFormat="1"/>
    <row r="45427" s="11" customFormat="1"/>
    <row r="45428" s="11" customFormat="1"/>
    <row r="45429" s="11" customFormat="1"/>
    <row r="45430" s="11" customFormat="1"/>
    <row r="45431" s="11" customFormat="1"/>
    <row r="45432" s="11" customFormat="1"/>
    <row r="45433" s="11" customFormat="1"/>
    <row r="45434" s="11" customFormat="1"/>
    <row r="45435" s="11" customFormat="1"/>
    <row r="45436" s="11" customFormat="1"/>
    <row r="45437" s="11" customFormat="1"/>
    <row r="45438" s="11" customFormat="1"/>
    <row r="45439" s="11" customFormat="1"/>
    <row r="45440" s="11" customFormat="1"/>
    <row r="45441" s="11" customFormat="1"/>
    <row r="45442" s="11" customFormat="1"/>
    <row r="45443" s="11" customFormat="1"/>
    <row r="45444" s="11" customFormat="1"/>
    <row r="45445" s="11" customFormat="1"/>
    <row r="45446" s="11" customFormat="1"/>
    <row r="45447" s="11" customFormat="1"/>
    <row r="45448" s="11" customFormat="1"/>
    <row r="45449" s="11" customFormat="1"/>
    <row r="45450" s="11" customFormat="1"/>
    <row r="45451" s="11" customFormat="1"/>
    <row r="45452" s="11" customFormat="1"/>
    <row r="45453" s="11" customFormat="1"/>
    <row r="45454" s="11" customFormat="1"/>
    <row r="45455" s="11" customFormat="1"/>
    <row r="45456" s="11" customFormat="1"/>
    <row r="45457" s="11" customFormat="1"/>
    <row r="45458" s="11" customFormat="1"/>
    <row r="45459" s="11" customFormat="1"/>
    <row r="45460" s="11" customFormat="1"/>
    <row r="45461" s="11" customFormat="1"/>
    <row r="45462" s="11" customFormat="1"/>
    <row r="45463" s="11" customFormat="1"/>
    <row r="45464" s="11" customFormat="1"/>
    <row r="45465" s="11" customFormat="1"/>
    <row r="45466" s="11" customFormat="1"/>
    <row r="45467" s="11" customFormat="1"/>
    <row r="45468" s="11" customFormat="1"/>
    <row r="45469" s="11" customFormat="1"/>
    <row r="45470" s="11" customFormat="1"/>
    <row r="45471" s="11" customFormat="1"/>
    <row r="45472" s="11" customFormat="1"/>
    <row r="45473" s="11" customFormat="1"/>
    <row r="45474" s="11" customFormat="1"/>
    <row r="45475" s="11" customFormat="1"/>
    <row r="45476" s="11" customFormat="1"/>
    <row r="45477" s="11" customFormat="1"/>
    <row r="45478" s="11" customFormat="1"/>
    <row r="45479" s="11" customFormat="1"/>
    <row r="45480" s="11" customFormat="1"/>
    <row r="45481" s="11" customFormat="1"/>
    <row r="45482" s="11" customFormat="1"/>
    <row r="45483" s="11" customFormat="1"/>
    <row r="45484" s="11" customFormat="1"/>
    <row r="45485" s="11" customFormat="1"/>
    <row r="45486" s="11" customFormat="1"/>
    <row r="45487" s="11" customFormat="1"/>
    <row r="45488" s="11" customFormat="1"/>
    <row r="45489" s="11" customFormat="1"/>
    <row r="45490" s="11" customFormat="1"/>
    <row r="45491" s="11" customFormat="1"/>
    <row r="45492" s="11" customFormat="1"/>
    <row r="45493" s="11" customFormat="1"/>
    <row r="45494" s="11" customFormat="1"/>
    <row r="45495" s="11" customFormat="1"/>
    <row r="45496" s="11" customFormat="1"/>
    <row r="45497" s="11" customFormat="1"/>
    <row r="45498" s="11" customFormat="1"/>
    <row r="45499" s="11" customFormat="1"/>
    <row r="45500" s="11" customFormat="1"/>
    <row r="45501" s="11" customFormat="1"/>
    <row r="45502" s="11" customFormat="1"/>
    <row r="45503" s="11" customFormat="1"/>
    <row r="45504" s="11" customFormat="1"/>
    <row r="45505" s="11" customFormat="1"/>
    <row r="45506" s="11" customFormat="1"/>
    <row r="45507" s="11" customFormat="1"/>
    <row r="45508" s="11" customFormat="1"/>
    <row r="45509" s="11" customFormat="1"/>
    <row r="45510" s="11" customFormat="1"/>
    <row r="45511" s="11" customFormat="1"/>
    <row r="45512" s="11" customFormat="1"/>
    <row r="45513" s="11" customFormat="1"/>
    <row r="45514" s="11" customFormat="1"/>
    <row r="45515" s="11" customFormat="1"/>
    <row r="45516" s="11" customFormat="1"/>
    <row r="45517" s="11" customFormat="1"/>
    <row r="45518" s="11" customFormat="1"/>
    <row r="45519" s="11" customFormat="1"/>
    <row r="45520" s="11" customFormat="1"/>
    <row r="45521" s="11" customFormat="1"/>
    <row r="45522" s="11" customFormat="1"/>
    <row r="45523" s="11" customFormat="1"/>
    <row r="45524" s="11" customFormat="1"/>
    <row r="45525" s="11" customFormat="1"/>
    <row r="45526" s="11" customFormat="1"/>
    <row r="45527" s="11" customFormat="1"/>
    <row r="45528" s="11" customFormat="1"/>
    <row r="45529" s="11" customFormat="1"/>
    <row r="45530" s="11" customFormat="1"/>
    <row r="45531" s="11" customFormat="1"/>
    <row r="45532" s="11" customFormat="1"/>
    <row r="45533" s="11" customFormat="1"/>
    <row r="45534" s="11" customFormat="1"/>
    <row r="45535" s="11" customFormat="1"/>
    <row r="45536" s="11" customFormat="1"/>
    <row r="45537" s="11" customFormat="1"/>
    <row r="45538" s="11" customFormat="1"/>
    <row r="45539" s="11" customFormat="1"/>
    <row r="45540" s="11" customFormat="1"/>
    <row r="45541" s="11" customFormat="1"/>
    <row r="45542" s="11" customFormat="1"/>
    <row r="45543" s="11" customFormat="1"/>
    <row r="45544" s="11" customFormat="1"/>
    <row r="45545" s="11" customFormat="1"/>
    <row r="45546" s="11" customFormat="1"/>
    <row r="45547" s="11" customFormat="1"/>
    <row r="45548" s="11" customFormat="1"/>
    <row r="45549" s="11" customFormat="1"/>
    <row r="45550" s="11" customFormat="1"/>
    <row r="45551" s="11" customFormat="1"/>
    <row r="45552" s="11" customFormat="1"/>
    <row r="45553" s="11" customFormat="1"/>
    <row r="45554" s="11" customFormat="1"/>
    <row r="45555" s="11" customFormat="1"/>
    <row r="45556" s="11" customFormat="1"/>
    <row r="45557" s="11" customFormat="1"/>
    <row r="45558" s="11" customFormat="1"/>
    <row r="45559" s="11" customFormat="1"/>
    <row r="45560" s="11" customFormat="1"/>
    <row r="45561" s="11" customFormat="1"/>
    <row r="45562" s="11" customFormat="1"/>
    <row r="45563" s="11" customFormat="1"/>
    <row r="45564" s="11" customFormat="1"/>
    <row r="45565" s="11" customFormat="1"/>
    <row r="45566" s="11" customFormat="1"/>
    <row r="45567" s="11" customFormat="1"/>
    <row r="45568" s="11" customFormat="1"/>
    <row r="45569" s="11" customFormat="1"/>
    <row r="45570" s="11" customFormat="1"/>
    <row r="45571" s="11" customFormat="1"/>
    <row r="45572" s="11" customFormat="1"/>
    <row r="45573" s="11" customFormat="1"/>
    <row r="45574" s="11" customFormat="1"/>
    <row r="45575" s="11" customFormat="1"/>
    <row r="45576" s="11" customFormat="1"/>
    <row r="45577" s="11" customFormat="1"/>
    <row r="45578" s="11" customFormat="1"/>
    <row r="45579" s="11" customFormat="1"/>
    <row r="45580" s="11" customFormat="1"/>
    <row r="45581" s="11" customFormat="1"/>
    <row r="45582" s="11" customFormat="1"/>
    <row r="45583" s="11" customFormat="1"/>
    <row r="45584" s="11" customFormat="1"/>
    <row r="45585" s="11" customFormat="1"/>
    <row r="45586" s="11" customFormat="1"/>
    <row r="45587" s="11" customFormat="1"/>
    <row r="45588" s="11" customFormat="1"/>
    <row r="45589" s="11" customFormat="1"/>
    <row r="45590" s="11" customFormat="1"/>
    <row r="45591" s="11" customFormat="1"/>
    <row r="45592" s="11" customFormat="1"/>
    <row r="45593" s="11" customFormat="1"/>
    <row r="45594" s="11" customFormat="1"/>
    <row r="45595" s="11" customFormat="1"/>
    <row r="45596" s="11" customFormat="1"/>
    <row r="45597" s="11" customFormat="1"/>
    <row r="45598" s="11" customFormat="1"/>
    <row r="45599" s="11" customFormat="1"/>
    <row r="45600" s="11" customFormat="1"/>
    <row r="45601" s="11" customFormat="1"/>
    <row r="45602" s="11" customFormat="1"/>
    <row r="45603" s="11" customFormat="1"/>
    <row r="45604" s="11" customFormat="1"/>
    <row r="45605" s="11" customFormat="1"/>
    <row r="45606" s="11" customFormat="1"/>
    <row r="45607" s="11" customFormat="1"/>
    <row r="45608" s="11" customFormat="1"/>
    <row r="45609" s="11" customFormat="1"/>
    <row r="45610" s="11" customFormat="1"/>
    <row r="45611" s="11" customFormat="1"/>
    <row r="45612" s="11" customFormat="1"/>
    <row r="45613" s="11" customFormat="1"/>
    <row r="45614" s="11" customFormat="1"/>
    <row r="45615" s="11" customFormat="1"/>
    <row r="45616" s="11" customFormat="1"/>
    <row r="45617" s="11" customFormat="1"/>
    <row r="45618" s="11" customFormat="1"/>
    <row r="45619" s="11" customFormat="1"/>
    <row r="45620" s="11" customFormat="1"/>
    <row r="45621" s="11" customFormat="1"/>
    <row r="45622" s="11" customFormat="1"/>
    <row r="45623" s="11" customFormat="1"/>
    <row r="45624" s="11" customFormat="1"/>
    <row r="45625" s="11" customFormat="1"/>
    <row r="45626" s="11" customFormat="1"/>
    <row r="45627" s="11" customFormat="1"/>
    <row r="45628" s="11" customFormat="1"/>
    <row r="45629" s="11" customFormat="1"/>
    <row r="45630" s="11" customFormat="1"/>
    <row r="45631" s="11" customFormat="1"/>
    <row r="45632" s="11" customFormat="1"/>
    <row r="45633" s="11" customFormat="1"/>
    <row r="45634" s="11" customFormat="1"/>
    <row r="45635" s="11" customFormat="1"/>
    <row r="45636" s="11" customFormat="1"/>
    <row r="45637" s="11" customFormat="1"/>
    <row r="45638" s="11" customFormat="1"/>
    <row r="45639" s="11" customFormat="1"/>
    <row r="45640" s="11" customFormat="1"/>
    <row r="45641" s="11" customFormat="1"/>
    <row r="45642" s="11" customFormat="1"/>
    <row r="45643" s="11" customFormat="1"/>
    <row r="45644" s="11" customFormat="1"/>
    <row r="45645" s="11" customFormat="1"/>
    <row r="45646" s="11" customFormat="1"/>
    <row r="45647" s="11" customFormat="1"/>
    <row r="45648" s="11" customFormat="1"/>
    <row r="45649" s="11" customFormat="1"/>
    <row r="45650" s="11" customFormat="1"/>
    <row r="45651" s="11" customFormat="1"/>
    <row r="45652" s="11" customFormat="1"/>
    <row r="45653" s="11" customFormat="1"/>
    <row r="45654" s="11" customFormat="1"/>
    <row r="45655" s="11" customFormat="1"/>
    <row r="45656" s="11" customFormat="1"/>
    <row r="45657" s="11" customFormat="1"/>
    <row r="45658" s="11" customFormat="1"/>
    <row r="45659" s="11" customFormat="1"/>
    <row r="45660" s="11" customFormat="1"/>
    <row r="45661" s="11" customFormat="1"/>
    <row r="45662" s="11" customFormat="1"/>
    <row r="45663" s="11" customFormat="1"/>
    <row r="45664" s="11" customFormat="1"/>
    <row r="45665" s="11" customFormat="1"/>
    <row r="45666" s="11" customFormat="1"/>
    <row r="45667" s="11" customFormat="1"/>
    <row r="45668" s="11" customFormat="1"/>
    <row r="45669" s="11" customFormat="1"/>
    <row r="45670" s="11" customFormat="1"/>
    <row r="45671" s="11" customFormat="1"/>
    <row r="45672" s="11" customFormat="1"/>
    <row r="45673" s="11" customFormat="1"/>
    <row r="45674" s="11" customFormat="1"/>
    <row r="45675" s="11" customFormat="1"/>
    <row r="45676" s="11" customFormat="1"/>
    <row r="45677" s="11" customFormat="1"/>
    <row r="45678" s="11" customFormat="1"/>
    <row r="45679" s="11" customFormat="1"/>
    <row r="45680" s="11" customFormat="1"/>
    <row r="45681" s="11" customFormat="1"/>
    <row r="45682" s="11" customFormat="1"/>
    <row r="45683" s="11" customFormat="1"/>
    <row r="45684" s="11" customFormat="1"/>
    <row r="45685" s="11" customFormat="1"/>
    <row r="45686" s="11" customFormat="1"/>
    <row r="45687" s="11" customFormat="1"/>
    <row r="45688" s="11" customFormat="1"/>
    <row r="45689" s="11" customFormat="1"/>
    <row r="45690" s="11" customFormat="1"/>
    <row r="45691" s="11" customFormat="1"/>
    <row r="45692" s="11" customFormat="1"/>
    <row r="45693" s="11" customFormat="1"/>
    <row r="45694" s="11" customFormat="1"/>
    <row r="45695" s="11" customFormat="1"/>
    <row r="45696" s="11" customFormat="1"/>
    <row r="45697" s="11" customFormat="1"/>
    <row r="45698" s="11" customFormat="1"/>
    <row r="45699" s="11" customFormat="1"/>
    <row r="45700" s="11" customFormat="1"/>
    <row r="45701" s="11" customFormat="1"/>
    <row r="45702" s="11" customFormat="1"/>
    <row r="45703" s="11" customFormat="1"/>
    <row r="45704" s="11" customFormat="1"/>
    <row r="45705" s="11" customFormat="1"/>
    <row r="45706" s="11" customFormat="1"/>
    <row r="45707" s="11" customFormat="1"/>
    <row r="45708" s="11" customFormat="1"/>
    <row r="45709" s="11" customFormat="1"/>
    <row r="45710" s="11" customFormat="1"/>
    <row r="45711" s="11" customFormat="1"/>
    <row r="45712" s="11" customFormat="1"/>
    <row r="45713" s="11" customFormat="1"/>
    <row r="45714" s="11" customFormat="1"/>
    <row r="45715" s="11" customFormat="1"/>
    <row r="45716" s="11" customFormat="1"/>
    <row r="45717" s="11" customFormat="1"/>
    <row r="45718" s="11" customFormat="1"/>
    <row r="45719" s="11" customFormat="1"/>
    <row r="45720" s="11" customFormat="1"/>
    <row r="45721" s="11" customFormat="1"/>
    <row r="45722" s="11" customFormat="1"/>
    <row r="45723" s="11" customFormat="1"/>
    <row r="45724" s="11" customFormat="1"/>
    <row r="45725" s="11" customFormat="1"/>
    <row r="45726" s="11" customFormat="1"/>
    <row r="45727" s="11" customFormat="1"/>
    <row r="45728" s="11" customFormat="1"/>
    <row r="45729" s="11" customFormat="1"/>
    <row r="45730" s="11" customFormat="1"/>
    <row r="45731" s="11" customFormat="1"/>
    <row r="45732" s="11" customFormat="1"/>
    <row r="45733" s="11" customFormat="1"/>
    <row r="45734" s="11" customFormat="1"/>
    <row r="45735" s="11" customFormat="1"/>
    <row r="45736" s="11" customFormat="1"/>
    <row r="45737" s="11" customFormat="1"/>
    <row r="45738" s="11" customFormat="1"/>
    <row r="45739" s="11" customFormat="1"/>
    <row r="45740" s="11" customFormat="1"/>
    <row r="45741" s="11" customFormat="1"/>
    <row r="45742" s="11" customFormat="1"/>
    <row r="45743" s="11" customFormat="1"/>
    <row r="45744" s="11" customFormat="1"/>
    <row r="45745" s="11" customFormat="1"/>
    <row r="45746" s="11" customFormat="1"/>
    <row r="45747" s="11" customFormat="1"/>
    <row r="45748" s="11" customFormat="1"/>
    <row r="45749" s="11" customFormat="1"/>
    <row r="45750" s="11" customFormat="1"/>
    <row r="45751" s="11" customFormat="1"/>
    <row r="45752" s="11" customFormat="1"/>
    <row r="45753" s="11" customFormat="1"/>
    <row r="45754" s="11" customFormat="1"/>
    <row r="45755" s="11" customFormat="1"/>
    <row r="45756" s="11" customFormat="1"/>
    <row r="45757" s="11" customFormat="1"/>
    <row r="45758" s="11" customFormat="1"/>
    <row r="45759" s="11" customFormat="1"/>
    <row r="45760" s="11" customFormat="1"/>
    <row r="45761" s="11" customFormat="1"/>
    <row r="45762" s="11" customFormat="1"/>
    <row r="45763" s="11" customFormat="1"/>
    <row r="45764" s="11" customFormat="1"/>
    <row r="45765" s="11" customFormat="1"/>
    <row r="45766" s="11" customFormat="1"/>
    <row r="45767" s="11" customFormat="1"/>
    <row r="45768" s="11" customFormat="1"/>
    <row r="45769" s="11" customFormat="1"/>
    <row r="45770" s="11" customFormat="1"/>
    <row r="45771" s="11" customFormat="1"/>
    <row r="45772" s="11" customFormat="1"/>
    <row r="45773" s="11" customFormat="1"/>
    <row r="45774" s="11" customFormat="1"/>
    <row r="45775" s="11" customFormat="1"/>
    <row r="45776" s="11" customFormat="1"/>
    <row r="45777" s="11" customFormat="1"/>
    <row r="45778" s="11" customFormat="1"/>
    <row r="45779" s="11" customFormat="1"/>
    <row r="45780" s="11" customFormat="1"/>
    <row r="45781" s="11" customFormat="1"/>
    <row r="45782" s="11" customFormat="1"/>
    <row r="45783" s="11" customFormat="1"/>
    <row r="45784" s="11" customFormat="1"/>
    <row r="45785" s="11" customFormat="1"/>
    <row r="45786" s="11" customFormat="1"/>
    <row r="45787" s="11" customFormat="1"/>
    <row r="45788" s="11" customFormat="1"/>
    <row r="45789" s="11" customFormat="1"/>
    <row r="45790" s="11" customFormat="1"/>
    <row r="45791" s="11" customFormat="1"/>
    <row r="45792" s="11" customFormat="1"/>
    <row r="45793" s="11" customFormat="1"/>
    <row r="45794" s="11" customFormat="1"/>
    <row r="45795" s="11" customFormat="1"/>
    <row r="45796" s="11" customFormat="1"/>
    <row r="45797" s="11" customFormat="1"/>
    <row r="45798" s="11" customFormat="1"/>
    <row r="45799" s="11" customFormat="1"/>
    <row r="45800" s="11" customFormat="1"/>
    <row r="45801" s="11" customFormat="1"/>
    <row r="45802" s="11" customFormat="1"/>
    <row r="45803" s="11" customFormat="1"/>
    <row r="45804" s="11" customFormat="1"/>
    <row r="45805" s="11" customFormat="1"/>
    <row r="45806" s="11" customFormat="1"/>
    <row r="45807" s="11" customFormat="1"/>
    <row r="45808" s="11" customFormat="1"/>
    <row r="45809" s="11" customFormat="1"/>
    <row r="45810" s="11" customFormat="1"/>
    <row r="45811" s="11" customFormat="1"/>
    <row r="45812" s="11" customFormat="1"/>
    <row r="45813" s="11" customFormat="1"/>
    <row r="45814" s="11" customFormat="1"/>
    <row r="45815" s="11" customFormat="1"/>
    <row r="45816" s="11" customFormat="1"/>
    <row r="45817" s="11" customFormat="1"/>
    <row r="45818" s="11" customFormat="1"/>
    <row r="45819" s="11" customFormat="1"/>
    <row r="45820" s="11" customFormat="1"/>
    <row r="45821" s="11" customFormat="1"/>
    <row r="45822" s="11" customFormat="1"/>
    <row r="45823" s="11" customFormat="1"/>
    <row r="45824" s="11" customFormat="1"/>
    <row r="45825" s="11" customFormat="1"/>
    <row r="45826" s="11" customFormat="1"/>
    <row r="45827" s="11" customFormat="1"/>
    <row r="45828" s="11" customFormat="1"/>
    <row r="45829" s="11" customFormat="1"/>
    <row r="45830" s="11" customFormat="1"/>
    <row r="45831" s="11" customFormat="1"/>
    <row r="45832" s="11" customFormat="1"/>
    <row r="45833" s="11" customFormat="1"/>
    <row r="45834" s="11" customFormat="1"/>
    <row r="45835" s="11" customFormat="1"/>
    <row r="45836" s="11" customFormat="1"/>
    <row r="45837" s="11" customFormat="1"/>
    <row r="45838" s="11" customFormat="1"/>
    <row r="45839" s="11" customFormat="1"/>
    <row r="45840" s="11" customFormat="1"/>
    <row r="45841" s="11" customFormat="1"/>
    <row r="45842" s="11" customFormat="1"/>
    <row r="45843" s="11" customFormat="1"/>
    <row r="45844" s="11" customFormat="1"/>
    <row r="45845" s="11" customFormat="1"/>
    <row r="45846" s="11" customFormat="1"/>
    <row r="45847" s="11" customFormat="1"/>
    <row r="45848" s="11" customFormat="1"/>
    <row r="45849" s="11" customFormat="1"/>
    <row r="45850" s="11" customFormat="1"/>
    <row r="45851" s="11" customFormat="1"/>
    <row r="45852" s="11" customFormat="1"/>
    <row r="45853" s="11" customFormat="1"/>
    <row r="45854" s="11" customFormat="1"/>
    <row r="45855" s="11" customFormat="1"/>
    <row r="45856" s="11" customFormat="1"/>
    <row r="45857" s="11" customFormat="1"/>
    <row r="45858" s="11" customFormat="1"/>
    <row r="45859" s="11" customFormat="1"/>
    <row r="45860" s="11" customFormat="1"/>
    <row r="45861" s="11" customFormat="1"/>
    <row r="45862" s="11" customFormat="1"/>
    <row r="45863" s="11" customFormat="1"/>
    <row r="45864" s="11" customFormat="1"/>
    <row r="45865" s="11" customFormat="1"/>
    <row r="45866" s="11" customFormat="1"/>
    <row r="45867" s="11" customFormat="1"/>
    <row r="45868" s="11" customFormat="1"/>
    <row r="45869" s="11" customFormat="1"/>
    <row r="45870" s="11" customFormat="1"/>
    <row r="45871" s="11" customFormat="1"/>
    <row r="45872" s="11" customFormat="1"/>
    <row r="45873" s="11" customFormat="1"/>
    <row r="45874" s="11" customFormat="1"/>
    <row r="45875" s="11" customFormat="1"/>
    <row r="45876" s="11" customFormat="1"/>
    <row r="45877" s="11" customFormat="1"/>
    <row r="45878" s="11" customFormat="1"/>
    <row r="45879" s="11" customFormat="1"/>
    <row r="45880" s="11" customFormat="1"/>
    <row r="45881" s="11" customFormat="1"/>
    <row r="45882" s="11" customFormat="1"/>
    <row r="45883" s="11" customFormat="1"/>
    <row r="45884" s="11" customFormat="1"/>
    <row r="45885" s="11" customFormat="1"/>
    <row r="45886" s="11" customFormat="1"/>
    <row r="45887" s="11" customFormat="1"/>
    <row r="45888" s="11" customFormat="1"/>
    <row r="45889" s="11" customFormat="1"/>
    <row r="45890" s="11" customFormat="1"/>
    <row r="45891" s="11" customFormat="1"/>
    <row r="45892" s="11" customFormat="1"/>
    <row r="45893" s="11" customFormat="1"/>
    <row r="45894" s="11" customFormat="1"/>
    <row r="45895" s="11" customFormat="1"/>
    <row r="45896" s="11" customFormat="1"/>
    <row r="45897" s="11" customFormat="1"/>
    <row r="45898" s="11" customFormat="1"/>
    <row r="45899" s="11" customFormat="1"/>
    <row r="45900" s="11" customFormat="1"/>
    <row r="45901" s="11" customFormat="1"/>
    <row r="45902" s="11" customFormat="1"/>
    <row r="45903" s="11" customFormat="1"/>
    <row r="45904" s="11" customFormat="1"/>
    <row r="45905" s="11" customFormat="1"/>
    <row r="45906" s="11" customFormat="1"/>
    <row r="45907" s="11" customFormat="1"/>
    <row r="45908" s="11" customFormat="1"/>
    <row r="45909" s="11" customFormat="1"/>
    <row r="45910" s="11" customFormat="1"/>
    <row r="45911" s="11" customFormat="1"/>
    <row r="45912" s="11" customFormat="1"/>
    <row r="45913" s="11" customFormat="1"/>
    <row r="45914" s="11" customFormat="1"/>
    <row r="45915" s="11" customFormat="1"/>
    <row r="45916" s="11" customFormat="1"/>
    <row r="45917" s="11" customFormat="1"/>
    <row r="45918" s="11" customFormat="1"/>
    <row r="45919" s="11" customFormat="1"/>
    <row r="45920" s="11" customFormat="1"/>
    <row r="45921" s="11" customFormat="1"/>
    <row r="45922" s="11" customFormat="1"/>
    <row r="45923" s="11" customFormat="1"/>
    <row r="45924" s="11" customFormat="1"/>
    <row r="45925" s="11" customFormat="1"/>
    <row r="45926" s="11" customFormat="1"/>
    <row r="45927" s="11" customFormat="1"/>
    <row r="45928" s="11" customFormat="1"/>
    <row r="45929" s="11" customFormat="1"/>
    <row r="45930" s="11" customFormat="1"/>
    <row r="45931" s="11" customFormat="1"/>
    <row r="45932" s="11" customFormat="1"/>
    <row r="45933" s="11" customFormat="1"/>
    <row r="45934" s="11" customFormat="1"/>
    <row r="45935" s="11" customFormat="1"/>
    <row r="45936" s="11" customFormat="1"/>
    <row r="45937" s="11" customFormat="1"/>
    <row r="45938" s="11" customFormat="1"/>
    <row r="45939" s="11" customFormat="1"/>
    <row r="45940" s="11" customFormat="1"/>
    <row r="45941" s="11" customFormat="1"/>
    <row r="45942" s="11" customFormat="1"/>
    <row r="45943" s="11" customFormat="1"/>
    <row r="45944" s="11" customFormat="1"/>
    <row r="45945" s="11" customFormat="1"/>
    <row r="45946" s="11" customFormat="1"/>
    <row r="45947" s="11" customFormat="1"/>
    <row r="45948" s="11" customFormat="1"/>
    <row r="45949" s="11" customFormat="1"/>
    <row r="45950" s="11" customFormat="1"/>
    <row r="45951" s="11" customFormat="1"/>
    <row r="45952" s="11" customFormat="1"/>
    <row r="45953" s="11" customFormat="1"/>
    <row r="45954" s="11" customFormat="1"/>
    <row r="45955" s="11" customFormat="1"/>
    <row r="45956" s="11" customFormat="1"/>
    <row r="45957" s="11" customFormat="1"/>
    <row r="45958" s="11" customFormat="1"/>
    <row r="45959" s="11" customFormat="1"/>
    <row r="45960" s="11" customFormat="1"/>
    <row r="45961" s="11" customFormat="1"/>
    <row r="45962" s="11" customFormat="1"/>
    <row r="45963" s="11" customFormat="1"/>
    <row r="45964" s="11" customFormat="1"/>
    <row r="45965" s="11" customFormat="1"/>
    <row r="45966" s="11" customFormat="1"/>
    <row r="45967" s="11" customFormat="1"/>
    <row r="45968" s="11" customFormat="1"/>
    <row r="45969" s="11" customFormat="1"/>
    <row r="45970" s="11" customFormat="1"/>
    <row r="45971" s="11" customFormat="1"/>
    <row r="45972" s="11" customFormat="1"/>
    <row r="45973" s="11" customFormat="1"/>
    <row r="45974" s="11" customFormat="1"/>
    <row r="45975" s="11" customFormat="1"/>
    <row r="45976" s="11" customFormat="1"/>
    <row r="45977" s="11" customFormat="1"/>
    <row r="45978" s="11" customFormat="1"/>
    <row r="45979" s="11" customFormat="1"/>
    <row r="45980" s="11" customFormat="1"/>
    <row r="45981" s="11" customFormat="1"/>
    <row r="45982" s="11" customFormat="1"/>
    <row r="45983" s="11" customFormat="1"/>
    <row r="45984" s="11" customFormat="1"/>
    <row r="45985" s="11" customFormat="1"/>
    <row r="45986" s="11" customFormat="1"/>
    <row r="45987" s="11" customFormat="1"/>
    <row r="45988" s="11" customFormat="1"/>
    <row r="45989" s="11" customFormat="1"/>
    <row r="45990" s="11" customFormat="1"/>
    <row r="45991" s="11" customFormat="1"/>
    <row r="45992" s="11" customFormat="1"/>
    <row r="45993" s="11" customFormat="1"/>
    <row r="45994" s="11" customFormat="1"/>
    <row r="45995" s="11" customFormat="1"/>
    <row r="45996" s="11" customFormat="1"/>
    <row r="45997" s="11" customFormat="1"/>
    <row r="45998" s="11" customFormat="1"/>
    <row r="45999" s="11" customFormat="1"/>
    <row r="46000" s="11" customFormat="1"/>
    <row r="46001" s="11" customFormat="1"/>
    <row r="46002" s="11" customFormat="1"/>
    <row r="46003" s="11" customFormat="1"/>
    <row r="46004" s="11" customFormat="1"/>
    <row r="46005" s="11" customFormat="1"/>
    <row r="46006" s="11" customFormat="1"/>
    <row r="46007" s="11" customFormat="1"/>
    <row r="46008" s="11" customFormat="1"/>
    <row r="46009" s="11" customFormat="1"/>
    <row r="46010" s="11" customFormat="1"/>
    <row r="46011" s="11" customFormat="1"/>
    <row r="46012" s="11" customFormat="1"/>
    <row r="46013" s="11" customFormat="1"/>
    <row r="46014" s="11" customFormat="1"/>
    <row r="46015" s="11" customFormat="1"/>
    <row r="46016" s="11" customFormat="1"/>
    <row r="46017" s="11" customFormat="1"/>
    <row r="46018" s="11" customFormat="1"/>
    <row r="46019" s="11" customFormat="1"/>
    <row r="46020" s="11" customFormat="1"/>
    <row r="46021" s="11" customFormat="1"/>
    <row r="46022" s="11" customFormat="1"/>
    <row r="46023" s="11" customFormat="1"/>
    <row r="46024" s="11" customFormat="1"/>
    <row r="46025" s="11" customFormat="1"/>
    <row r="46026" s="11" customFormat="1"/>
    <row r="46027" s="11" customFormat="1"/>
    <row r="46028" s="11" customFormat="1"/>
    <row r="46029" s="11" customFormat="1"/>
    <row r="46030" s="11" customFormat="1"/>
    <row r="46031" s="11" customFormat="1"/>
    <row r="46032" s="11" customFormat="1"/>
    <row r="46033" s="11" customFormat="1"/>
    <row r="46034" s="11" customFormat="1"/>
    <row r="46035" s="11" customFormat="1"/>
    <row r="46036" s="11" customFormat="1"/>
    <row r="46037" s="11" customFormat="1"/>
    <row r="46038" s="11" customFormat="1"/>
    <row r="46039" s="11" customFormat="1"/>
    <row r="46040" s="11" customFormat="1"/>
    <row r="46041" s="11" customFormat="1"/>
    <row r="46042" s="11" customFormat="1"/>
    <row r="46043" s="11" customFormat="1"/>
    <row r="46044" s="11" customFormat="1"/>
    <row r="46045" s="11" customFormat="1"/>
    <row r="46046" s="11" customFormat="1"/>
    <row r="46047" s="11" customFormat="1"/>
    <row r="46048" s="11" customFormat="1"/>
    <row r="46049" s="11" customFormat="1"/>
    <row r="46050" s="11" customFormat="1"/>
    <row r="46051" s="11" customFormat="1"/>
    <row r="46052" s="11" customFormat="1"/>
    <row r="46053" s="11" customFormat="1"/>
    <row r="46054" s="11" customFormat="1"/>
    <row r="46055" s="11" customFormat="1"/>
    <row r="46056" s="11" customFormat="1"/>
    <row r="46057" s="11" customFormat="1"/>
    <row r="46058" s="11" customFormat="1"/>
    <row r="46059" s="11" customFormat="1"/>
    <row r="46060" s="11" customFormat="1"/>
    <row r="46061" s="11" customFormat="1"/>
    <row r="46062" s="11" customFormat="1"/>
    <row r="46063" s="11" customFormat="1"/>
    <row r="46064" s="11" customFormat="1"/>
    <row r="46065" s="11" customFormat="1"/>
    <row r="46066" s="11" customFormat="1"/>
    <row r="46067" s="11" customFormat="1"/>
    <row r="46068" s="11" customFormat="1"/>
    <row r="46069" s="11" customFormat="1"/>
    <row r="46070" s="11" customFormat="1"/>
    <row r="46071" s="11" customFormat="1"/>
    <row r="46072" s="11" customFormat="1"/>
    <row r="46073" s="11" customFormat="1"/>
    <row r="46074" s="11" customFormat="1"/>
    <row r="46075" s="11" customFormat="1"/>
    <row r="46076" s="11" customFormat="1"/>
    <row r="46077" s="11" customFormat="1"/>
    <row r="46078" s="11" customFormat="1"/>
    <row r="46079" s="11" customFormat="1"/>
    <row r="46080" s="11" customFormat="1"/>
    <row r="46081" s="11" customFormat="1"/>
    <row r="46082" s="11" customFormat="1"/>
    <row r="46083" s="11" customFormat="1"/>
    <row r="46084" s="11" customFormat="1"/>
    <row r="46085" s="11" customFormat="1"/>
    <row r="46086" s="11" customFormat="1"/>
    <row r="46087" s="11" customFormat="1"/>
    <row r="46088" s="11" customFormat="1"/>
    <row r="46089" s="11" customFormat="1"/>
    <row r="46090" s="11" customFormat="1"/>
    <row r="46091" s="11" customFormat="1"/>
    <row r="46092" s="11" customFormat="1"/>
    <row r="46093" s="11" customFormat="1"/>
    <row r="46094" s="11" customFormat="1"/>
    <row r="46095" s="11" customFormat="1"/>
    <row r="46096" s="11" customFormat="1"/>
    <row r="46097" s="11" customFormat="1"/>
    <row r="46098" s="11" customFormat="1"/>
    <row r="46099" s="11" customFormat="1"/>
    <row r="46100" s="11" customFormat="1"/>
    <row r="46101" s="11" customFormat="1"/>
    <row r="46102" s="11" customFormat="1"/>
    <row r="46103" s="11" customFormat="1"/>
    <row r="46104" s="11" customFormat="1"/>
    <row r="46105" s="11" customFormat="1"/>
    <row r="46106" s="11" customFormat="1"/>
    <row r="46107" s="11" customFormat="1"/>
    <row r="46108" s="11" customFormat="1"/>
    <row r="46109" s="11" customFormat="1"/>
    <row r="46110" s="11" customFormat="1"/>
    <row r="46111" s="11" customFormat="1"/>
    <row r="46112" s="11" customFormat="1"/>
    <row r="46113" s="11" customFormat="1"/>
    <row r="46114" s="11" customFormat="1"/>
    <row r="46115" s="11" customFormat="1"/>
    <row r="46116" s="11" customFormat="1"/>
    <row r="46117" s="11" customFormat="1"/>
    <row r="46118" s="11" customFormat="1"/>
    <row r="46119" s="11" customFormat="1"/>
    <row r="46120" s="11" customFormat="1"/>
    <row r="46121" s="11" customFormat="1"/>
    <row r="46122" s="11" customFormat="1"/>
    <row r="46123" s="11" customFormat="1"/>
    <row r="46124" s="11" customFormat="1"/>
    <row r="46125" s="11" customFormat="1"/>
    <row r="46126" s="11" customFormat="1"/>
    <row r="46127" s="11" customFormat="1"/>
    <row r="46128" s="11" customFormat="1"/>
    <row r="46129" s="11" customFormat="1"/>
    <row r="46130" s="11" customFormat="1"/>
    <row r="46131" s="11" customFormat="1"/>
    <row r="46132" s="11" customFormat="1"/>
    <row r="46133" s="11" customFormat="1"/>
    <row r="46134" s="11" customFormat="1"/>
    <row r="46135" s="11" customFormat="1"/>
    <row r="46136" s="11" customFormat="1"/>
    <row r="46137" s="11" customFormat="1"/>
    <row r="46138" s="11" customFormat="1"/>
    <row r="46139" s="11" customFormat="1"/>
    <row r="46140" s="11" customFormat="1"/>
    <row r="46141" s="11" customFormat="1"/>
    <row r="46142" s="11" customFormat="1"/>
    <row r="46143" s="11" customFormat="1"/>
    <row r="46144" s="11" customFormat="1"/>
    <row r="46145" s="11" customFormat="1"/>
    <row r="46146" s="11" customFormat="1"/>
    <row r="46147" s="11" customFormat="1"/>
    <row r="46148" s="11" customFormat="1"/>
    <row r="46149" s="11" customFormat="1"/>
    <row r="46150" s="11" customFormat="1"/>
    <row r="46151" s="11" customFormat="1"/>
    <row r="46152" s="11" customFormat="1"/>
    <row r="46153" s="11" customFormat="1"/>
    <row r="46154" s="11" customFormat="1"/>
    <row r="46155" s="11" customFormat="1"/>
    <row r="46156" s="11" customFormat="1"/>
    <row r="46157" s="11" customFormat="1"/>
    <row r="46158" s="11" customFormat="1"/>
    <row r="46159" s="11" customFormat="1"/>
    <row r="46160" s="11" customFormat="1"/>
    <row r="46161" s="11" customFormat="1"/>
    <row r="46162" s="11" customFormat="1"/>
    <row r="46163" s="11" customFormat="1"/>
    <row r="46164" s="11" customFormat="1"/>
    <row r="46165" s="11" customFormat="1"/>
    <row r="46166" s="11" customFormat="1"/>
    <row r="46167" s="11" customFormat="1"/>
    <row r="46168" s="11" customFormat="1"/>
    <row r="46169" s="11" customFormat="1"/>
    <row r="46170" s="11" customFormat="1"/>
    <row r="46171" s="11" customFormat="1"/>
    <row r="46172" s="11" customFormat="1"/>
    <row r="46173" s="11" customFormat="1"/>
    <row r="46174" s="11" customFormat="1"/>
    <row r="46175" s="11" customFormat="1"/>
    <row r="46176" s="11" customFormat="1"/>
    <row r="46177" s="11" customFormat="1"/>
    <row r="46178" s="11" customFormat="1"/>
    <row r="46179" s="11" customFormat="1"/>
    <row r="46180" s="11" customFormat="1"/>
    <row r="46181" s="11" customFormat="1"/>
    <row r="46182" s="11" customFormat="1"/>
    <row r="46183" s="11" customFormat="1"/>
    <row r="46184" s="11" customFormat="1"/>
    <row r="46185" s="11" customFormat="1"/>
    <row r="46186" s="11" customFormat="1"/>
    <row r="46187" s="11" customFormat="1"/>
    <row r="46188" s="11" customFormat="1"/>
    <row r="46189" s="11" customFormat="1"/>
    <row r="46190" s="11" customFormat="1"/>
    <row r="46191" s="11" customFormat="1"/>
    <row r="46192" s="11" customFormat="1"/>
    <row r="46193" s="11" customFormat="1"/>
    <row r="46194" s="11" customFormat="1"/>
    <row r="46195" s="11" customFormat="1"/>
    <row r="46196" s="11" customFormat="1"/>
    <row r="46197" s="11" customFormat="1"/>
    <row r="46198" s="11" customFormat="1"/>
    <row r="46199" s="11" customFormat="1"/>
    <row r="46200" s="11" customFormat="1"/>
    <row r="46201" s="11" customFormat="1"/>
    <row r="46202" s="11" customFormat="1"/>
    <row r="46203" s="11" customFormat="1"/>
    <row r="46204" s="11" customFormat="1"/>
    <row r="46205" s="11" customFormat="1"/>
    <row r="46206" s="11" customFormat="1"/>
    <row r="46207" s="11" customFormat="1"/>
    <row r="46208" s="11" customFormat="1"/>
    <row r="46209" s="11" customFormat="1"/>
    <row r="46210" s="11" customFormat="1"/>
    <row r="46211" s="11" customFormat="1"/>
    <row r="46212" s="11" customFormat="1"/>
    <row r="46213" s="11" customFormat="1"/>
    <row r="46214" s="11" customFormat="1"/>
    <row r="46215" s="11" customFormat="1"/>
    <row r="46216" s="11" customFormat="1"/>
    <row r="46217" s="11" customFormat="1"/>
    <row r="46218" s="11" customFormat="1"/>
    <row r="46219" s="11" customFormat="1"/>
    <row r="46220" s="11" customFormat="1"/>
    <row r="46221" s="11" customFormat="1"/>
    <row r="46222" s="11" customFormat="1"/>
    <row r="46223" s="11" customFormat="1"/>
    <row r="46224" s="11" customFormat="1"/>
    <row r="46225" s="11" customFormat="1"/>
    <row r="46226" s="11" customFormat="1"/>
    <row r="46227" s="11" customFormat="1"/>
    <row r="46228" s="11" customFormat="1"/>
    <row r="46229" s="11" customFormat="1"/>
    <row r="46230" s="11" customFormat="1"/>
    <row r="46231" s="11" customFormat="1"/>
    <row r="46232" s="11" customFormat="1"/>
    <row r="46233" s="11" customFormat="1"/>
    <row r="46234" s="11" customFormat="1"/>
    <row r="46235" s="11" customFormat="1"/>
    <row r="46236" s="11" customFormat="1"/>
    <row r="46237" s="11" customFormat="1"/>
    <row r="46238" s="11" customFormat="1"/>
    <row r="46239" s="11" customFormat="1"/>
    <row r="46240" s="11" customFormat="1"/>
    <row r="46241" s="11" customFormat="1"/>
    <row r="46242" s="11" customFormat="1"/>
    <row r="46243" s="11" customFormat="1"/>
    <row r="46244" s="11" customFormat="1"/>
    <row r="46245" s="11" customFormat="1"/>
    <row r="46246" s="11" customFormat="1"/>
    <row r="46247" s="11" customFormat="1"/>
    <row r="46248" s="11" customFormat="1"/>
    <row r="46249" s="11" customFormat="1"/>
    <row r="46250" s="11" customFormat="1"/>
    <row r="46251" s="11" customFormat="1"/>
    <row r="46252" s="11" customFormat="1"/>
    <row r="46253" s="11" customFormat="1"/>
    <row r="46254" s="11" customFormat="1"/>
    <row r="46255" s="11" customFormat="1"/>
    <row r="46256" s="11" customFormat="1"/>
    <row r="46257" s="11" customFormat="1"/>
    <row r="46258" s="11" customFormat="1"/>
    <row r="46259" s="11" customFormat="1"/>
    <row r="46260" s="11" customFormat="1"/>
    <row r="46261" s="11" customFormat="1"/>
    <row r="46262" s="11" customFormat="1"/>
    <row r="46263" s="11" customFormat="1"/>
    <row r="46264" s="11" customFormat="1"/>
    <row r="46265" s="11" customFormat="1"/>
    <row r="46266" s="11" customFormat="1"/>
    <row r="46267" s="11" customFormat="1"/>
    <row r="46268" s="11" customFormat="1"/>
    <row r="46269" s="11" customFormat="1"/>
    <row r="46270" s="11" customFormat="1"/>
    <row r="46271" s="11" customFormat="1"/>
    <row r="46272" s="11" customFormat="1"/>
    <row r="46273" s="11" customFormat="1"/>
    <row r="46274" s="11" customFormat="1"/>
    <row r="46275" s="11" customFormat="1"/>
    <row r="46276" s="11" customFormat="1"/>
    <row r="46277" s="11" customFormat="1"/>
    <row r="46278" s="11" customFormat="1"/>
    <row r="46279" s="11" customFormat="1"/>
    <row r="46280" s="11" customFormat="1"/>
    <row r="46281" s="11" customFormat="1"/>
    <row r="46282" s="11" customFormat="1"/>
    <row r="46283" s="11" customFormat="1"/>
    <row r="46284" s="11" customFormat="1"/>
    <row r="46285" s="11" customFormat="1"/>
    <row r="46286" s="11" customFormat="1"/>
    <row r="46287" s="11" customFormat="1"/>
    <row r="46288" s="11" customFormat="1"/>
    <row r="46289" s="11" customFormat="1"/>
    <row r="46290" s="11" customFormat="1"/>
    <row r="46291" s="11" customFormat="1"/>
    <row r="46292" s="11" customFormat="1"/>
    <row r="46293" s="11" customFormat="1"/>
    <row r="46294" s="11" customFormat="1"/>
    <row r="46295" s="11" customFormat="1"/>
    <row r="46296" s="11" customFormat="1"/>
    <row r="46297" s="11" customFormat="1"/>
    <row r="46298" s="11" customFormat="1"/>
    <row r="46299" s="11" customFormat="1"/>
    <row r="46300" s="11" customFormat="1"/>
    <row r="46301" s="11" customFormat="1"/>
    <row r="46302" s="11" customFormat="1"/>
    <row r="46303" s="11" customFormat="1"/>
    <row r="46304" s="11" customFormat="1"/>
    <row r="46305" s="11" customFormat="1"/>
    <row r="46306" s="11" customFormat="1"/>
    <row r="46307" s="11" customFormat="1"/>
    <row r="46308" s="11" customFormat="1"/>
    <row r="46309" s="11" customFormat="1"/>
    <row r="46310" s="11" customFormat="1"/>
    <row r="46311" s="11" customFormat="1"/>
    <row r="46312" s="11" customFormat="1"/>
    <row r="46313" s="11" customFormat="1"/>
    <row r="46314" s="11" customFormat="1"/>
    <row r="46315" s="11" customFormat="1"/>
    <row r="46316" s="11" customFormat="1"/>
    <row r="46317" s="11" customFormat="1"/>
    <row r="46318" s="11" customFormat="1"/>
    <row r="46319" s="11" customFormat="1"/>
    <row r="46320" s="11" customFormat="1"/>
    <row r="46321" s="11" customFormat="1"/>
    <row r="46322" s="11" customFormat="1"/>
    <row r="46323" s="11" customFormat="1"/>
    <row r="46324" s="11" customFormat="1"/>
    <row r="46325" s="11" customFormat="1"/>
    <row r="46326" s="11" customFormat="1"/>
    <row r="46327" s="11" customFormat="1"/>
    <row r="46328" s="11" customFormat="1"/>
    <row r="46329" s="11" customFormat="1"/>
    <row r="46330" s="11" customFormat="1"/>
    <row r="46331" s="11" customFormat="1"/>
    <row r="46332" s="11" customFormat="1"/>
    <row r="46333" s="11" customFormat="1"/>
    <row r="46334" s="11" customFormat="1"/>
    <row r="46335" s="11" customFormat="1"/>
    <row r="46336" s="11" customFormat="1"/>
    <row r="46337" s="11" customFormat="1"/>
    <row r="46338" s="11" customFormat="1"/>
    <row r="46339" s="11" customFormat="1"/>
    <row r="46340" s="11" customFormat="1"/>
    <row r="46341" s="11" customFormat="1"/>
    <row r="46342" s="11" customFormat="1"/>
    <row r="46343" s="11" customFormat="1"/>
    <row r="46344" s="11" customFormat="1"/>
    <row r="46345" s="11" customFormat="1"/>
    <row r="46346" s="11" customFormat="1"/>
    <row r="46347" s="11" customFormat="1"/>
    <row r="46348" s="11" customFormat="1"/>
    <row r="46349" s="11" customFormat="1"/>
    <row r="46350" s="11" customFormat="1"/>
    <row r="46351" s="11" customFormat="1"/>
    <row r="46352" s="11" customFormat="1"/>
    <row r="46353" s="11" customFormat="1"/>
    <row r="46354" s="11" customFormat="1"/>
    <row r="46355" s="11" customFormat="1"/>
    <row r="46356" s="11" customFormat="1"/>
    <row r="46357" s="11" customFormat="1"/>
    <row r="46358" s="11" customFormat="1"/>
    <row r="46359" s="11" customFormat="1"/>
    <row r="46360" s="11" customFormat="1"/>
    <row r="46361" s="11" customFormat="1"/>
    <row r="46362" s="11" customFormat="1"/>
    <row r="46363" s="11" customFormat="1"/>
    <row r="46364" s="11" customFormat="1"/>
    <row r="46365" s="11" customFormat="1"/>
    <row r="46366" s="11" customFormat="1"/>
    <row r="46367" s="11" customFormat="1"/>
    <row r="46368" s="11" customFormat="1"/>
    <row r="46369" s="11" customFormat="1"/>
    <row r="46370" s="11" customFormat="1"/>
    <row r="46371" s="11" customFormat="1"/>
    <row r="46372" s="11" customFormat="1"/>
    <row r="46373" s="11" customFormat="1"/>
    <row r="46374" s="11" customFormat="1"/>
    <row r="46375" s="11" customFormat="1"/>
    <row r="46376" s="11" customFormat="1"/>
    <row r="46377" s="11" customFormat="1"/>
    <row r="46378" s="11" customFormat="1"/>
    <row r="46379" s="11" customFormat="1"/>
    <row r="46380" s="11" customFormat="1"/>
    <row r="46381" s="11" customFormat="1"/>
    <row r="46382" s="11" customFormat="1"/>
    <row r="46383" s="11" customFormat="1"/>
    <row r="46384" s="11" customFormat="1"/>
    <row r="46385" s="11" customFormat="1"/>
    <row r="46386" s="11" customFormat="1"/>
    <row r="46387" s="11" customFormat="1"/>
    <row r="46388" s="11" customFormat="1"/>
    <row r="46389" s="11" customFormat="1"/>
    <row r="46390" s="11" customFormat="1"/>
    <row r="46391" s="11" customFormat="1"/>
    <row r="46392" s="11" customFormat="1"/>
    <row r="46393" s="11" customFormat="1"/>
    <row r="46394" s="11" customFormat="1"/>
    <row r="46395" s="11" customFormat="1"/>
    <row r="46396" s="11" customFormat="1"/>
    <row r="46397" s="11" customFormat="1"/>
    <row r="46398" s="11" customFormat="1"/>
    <row r="46399" s="11" customFormat="1"/>
    <row r="46400" s="11" customFormat="1"/>
    <row r="46401" s="11" customFormat="1"/>
    <row r="46402" s="11" customFormat="1"/>
    <row r="46403" s="11" customFormat="1"/>
    <row r="46404" s="11" customFormat="1"/>
    <row r="46405" s="11" customFormat="1"/>
    <row r="46406" s="11" customFormat="1"/>
    <row r="46407" s="11" customFormat="1"/>
    <row r="46408" s="11" customFormat="1"/>
    <row r="46409" s="11" customFormat="1"/>
    <row r="46410" s="11" customFormat="1"/>
    <row r="46411" s="11" customFormat="1"/>
    <row r="46412" s="11" customFormat="1"/>
    <row r="46413" s="11" customFormat="1"/>
    <row r="46414" s="11" customFormat="1"/>
    <row r="46415" s="11" customFormat="1"/>
    <row r="46416" s="11" customFormat="1"/>
    <row r="46417" s="11" customFormat="1"/>
    <row r="46418" s="11" customFormat="1"/>
    <row r="46419" s="11" customFormat="1"/>
    <row r="46420" s="11" customFormat="1"/>
    <row r="46421" s="11" customFormat="1"/>
    <row r="46422" s="11" customFormat="1"/>
    <row r="46423" s="11" customFormat="1"/>
    <row r="46424" s="11" customFormat="1"/>
    <row r="46425" s="11" customFormat="1"/>
    <row r="46426" s="11" customFormat="1"/>
    <row r="46427" s="11" customFormat="1"/>
    <row r="46428" s="11" customFormat="1"/>
    <row r="46429" s="11" customFormat="1"/>
    <row r="46430" s="11" customFormat="1"/>
    <row r="46431" s="11" customFormat="1"/>
    <row r="46432" s="11" customFormat="1"/>
    <row r="46433" s="11" customFormat="1"/>
    <row r="46434" s="11" customFormat="1"/>
    <row r="46435" s="11" customFormat="1"/>
    <row r="46436" s="11" customFormat="1"/>
    <row r="46437" s="11" customFormat="1"/>
    <row r="46438" s="11" customFormat="1"/>
    <row r="46439" s="11" customFormat="1"/>
    <row r="46440" s="11" customFormat="1"/>
    <row r="46441" s="11" customFormat="1"/>
    <row r="46442" s="11" customFormat="1"/>
    <row r="46443" s="11" customFormat="1"/>
    <row r="46444" s="11" customFormat="1"/>
    <row r="46445" s="11" customFormat="1"/>
    <row r="46446" s="11" customFormat="1"/>
    <row r="46447" s="11" customFormat="1"/>
    <row r="46448" s="11" customFormat="1"/>
    <row r="46449" s="11" customFormat="1"/>
    <row r="46450" s="11" customFormat="1"/>
    <row r="46451" s="11" customFormat="1"/>
    <row r="46452" s="11" customFormat="1"/>
    <row r="46453" s="11" customFormat="1"/>
    <row r="46454" s="11" customFormat="1"/>
    <row r="46455" s="11" customFormat="1"/>
    <row r="46456" s="11" customFormat="1"/>
    <row r="46457" s="11" customFormat="1"/>
    <row r="46458" s="11" customFormat="1"/>
    <row r="46459" s="11" customFormat="1"/>
    <row r="46460" s="11" customFormat="1"/>
    <row r="46461" s="11" customFormat="1"/>
    <row r="46462" s="11" customFormat="1"/>
    <row r="46463" s="11" customFormat="1"/>
    <row r="46464" s="11" customFormat="1"/>
    <row r="46465" s="11" customFormat="1"/>
    <row r="46466" s="11" customFormat="1"/>
    <row r="46467" s="11" customFormat="1"/>
    <row r="46468" s="11" customFormat="1"/>
    <row r="46469" s="11" customFormat="1"/>
    <row r="46470" s="11" customFormat="1"/>
    <row r="46471" s="11" customFormat="1"/>
    <row r="46472" s="11" customFormat="1"/>
    <row r="46473" s="11" customFormat="1"/>
    <row r="46474" s="11" customFormat="1"/>
    <row r="46475" s="11" customFormat="1"/>
    <row r="46476" s="11" customFormat="1"/>
    <row r="46477" s="11" customFormat="1"/>
    <row r="46478" s="11" customFormat="1"/>
    <row r="46479" s="11" customFormat="1"/>
    <row r="46480" s="11" customFormat="1"/>
    <row r="46481" s="11" customFormat="1"/>
    <row r="46482" s="11" customFormat="1"/>
    <row r="46483" s="11" customFormat="1"/>
    <row r="46484" s="11" customFormat="1"/>
    <row r="46485" s="11" customFormat="1"/>
    <row r="46486" s="11" customFormat="1"/>
    <row r="46487" s="11" customFormat="1"/>
    <row r="46488" s="11" customFormat="1"/>
    <row r="46489" s="11" customFormat="1"/>
    <row r="46490" s="11" customFormat="1"/>
    <row r="46491" s="11" customFormat="1"/>
    <row r="46492" s="11" customFormat="1"/>
    <row r="46493" s="11" customFormat="1"/>
    <row r="46494" s="11" customFormat="1"/>
    <row r="46495" s="11" customFormat="1"/>
    <row r="46496" s="11" customFormat="1"/>
    <row r="46497" s="11" customFormat="1"/>
    <row r="46498" s="11" customFormat="1"/>
    <row r="46499" s="11" customFormat="1"/>
    <row r="46500" s="11" customFormat="1"/>
    <row r="46501" s="11" customFormat="1"/>
    <row r="46502" s="11" customFormat="1"/>
    <row r="46503" s="11" customFormat="1"/>
    <row r="46504" s="11" customFormat="1"/>
    <row r="46505" s="11" customFormat="1"/>
    <row r="46506" s="11" customFormat="1"/>
    <row r="46507" s="11" customFormat="1"/>
    <row r="46508" s="11" customFormat="1"/>
    <row r="46509" s="11" customFormat="1"/>
    <row r="46510" s="11" customFormat="1"/>
    <row r="46511" s="11" customFormat="1"/>
    <row r="46512" s="11" customFormat="1"/>
    <row r="46513" s="11" customFormat="1"/>
    <row r="46514" s="11" customFormat="1"/>
    <row r="46515" s="11" customFormat="1"/>
    <row r="46516" s="11" customFormat="1"/>
    <row r="46517" s="11" customFormat="1"/>
    <row r="46518" s="11" customFormat="1"/>
    <row r="46519" s="11" customFormat="1"/>
    <row r="46520" s="11" customFormat="1"/>
    <row r="46521" s="11" customFormat="1"/>
    <row r="46522" s="11" customFormat="1"/>
    <row r="46523" s="11" customFormat="1"/>
    <row r="46524" s="11" customFormat="1"/>
    <row r="46525" s="11" customFormat="1"/>
    <row r="46526" s="11" customFormat="1"/>
    <row r="46527" s="11" customFormat="1"/>
    <row r="46528" s="11" customFormat="1"/>
    <row r="46529" s="11" customFormat="1"/>
    <row r="46530" s="11" customFormat="1"/>
    <row r="46531" s="11" customFormat="1"/>
    <row r="46532" s="11" customFormat="1"/>
    <row r="46533" s="11" customFormat="1"/>
    <row r="46534" s="11" customFormat="1"/>
    <row r="46535" s="11" customFormat="1"/>
    <row r="46536" s="11" customFormat="1"/>
    <row r="46537" s="11" customFormat="1"/>
    <row r="46538" s="11" customFormat="1"/>
    <row r="46539" s="11" customFormat="1"/>
    <row r="46540" s="11" customFormat="1"/>
    <row r="46541" s="11" customFormat="1"/>
    <row r="46542" s="11" customFormat="1"/>
    <row r="46543" s="11" customFormat="1"/>
    <row r="46544" s="11" customFormat="1"/>
    <row r="46545" s="11" customFormat="1"/>
    <row r="46546" s="11" customFormat="1"/>
    <row r="46547" s="11" customFormat="1"/>
    <row r="46548" s="11" customFormat="1"/>
    <row r="46549" s="11" customFormat="1"/>
    <row r="46550" s="11" customFormat="1"/>
    <row r="46551" s="11" customFormat="1"/>
    <row r="46552" s="11" customFormat="1"/>
    <row r="46553" s="11" customFormat="1"/>
    <row r="46554" s="11" customFormat="1"/>
    <row r="46555" s="11" customFormat="1"/>
    <row r="46556" s="11" customFormat="1"/>
    <row r="46557" s="11" customFormat="1"/>
    <row r="46558" s="11" customFormat="1"/>
    <row r="46559" s="11" customFormat="1"/>
    <row r="46560" s="11" customFormat="1"/>
    <row r="46561" s="11" customFormat="1"/>
    <row r="46562" s="11" customFormat="1"/>
    <row r="46563" s="11" customFormat="1"/>
    <row r="46564" s="11" customFormat="1"/>
    <row r="46565" s="11" customFormat="1"/>
    <row r="46566" s="11" customFormat="1"/>
    <row r="46567" s="11" customFormat="1"/>
    <row r="46568" s="11" customFormat="1"/>
    <row r="46569" s="11" customFormat="1"/>
    <row r="46570" s="11" customFormat="1"/>
    <row r="46571" s="11" customFormat="1"/>
    <row r="46572" s="11" customFormat="1"/>
    <row r="46573" s="11" customFormat="1"/>
    <row r="46574" s="11" customFormat="1"/>
    <row r="46575" s="11" customFormat="1"/>
    <row r="46576" s="11" customFormat="1"/>
    <row r="46577" s="11" customFormat="1"/>
    <row r="46578" s="11" customFormat="1"/>
    <row r="46579" s="11" customFormat="1"/>
    <row r="46580" s="11" customFormat="1"/>
    <row r="46581" s="11" customFormat="1"/>
    <row r="46582" s="11" customFormat="1"/>
    <row r="46583" s="11" customFormat="1"/>
    <row r="46584" s="11" customFormat="1"/>
    <row r="46585" s="11" customFormat="1"/>
    <row r="46586" s="11" customFormat="1"/>
    <row r="46587" s="11" customFormat="1"/>
    <row r="46588" s="11" customFormat="1"/>
    <row r="46589" s="11" customFormat="1"/>
    <row r="46590" s="11" customFormat="1"/>
    <row r="46591" s="11" customFormat="1"/>
    <row r="46592" s="11" customFormat="1"/>
    <row r="46593" s="11" customFormat="1"/>
    <row r="46594" s="11" customFormat="1"/>
    <row r="46595" s="11" customFormat="1"/>
    <row r="46596" s="11" customFormat="1"/>
    <row r="46597" s="11" customFormat="1"/>
    <row r="46598" s="11" customFormat="1"/>
    <row r="46599" s="11" customFormat="1"/>
    <row r="46600" s="11" customFormat="1"/>
    <row r="46601" s="11" customFormat="1"/>
    <row r="46602" s="11" customFormat="1"/>
    <row r="46603" s="11" customFormat="1"/>
    <row r="46604" s="11" customFormat="1"/>
    <row r="46605" s="11" customFormat="1"/>
    <row r="46606" s="11" customFormat="1"/>
    <row r="46607" s="11" customFormat="1"/>
    <row r="46608" s="11" customFormat="1"/>
    <row r="46609" s="11" customFormat="1"/>
    <row r="46610" s="11" customFormat="1"/>
    <row r="46611" s="11" customFormat="1"/>
    <row r="46612" s="11" customFormat="1"/>
    <row r="46613" s="11" customFormat="1"/>
    <row r="46614" s="11" customFormat="1"/>
    <row r="46615" s="11" customFormat="1"/>
    <row r="46616" s="11" customFormat="1"/>
    <row r="46617" s="11" customFormat="1"/>
    <row r="46618" s="11" customFormat="1"/>
    <row r="46619" s="11" customFormat="1"/>
    <row r="46620" s="11" customFormat="1"/>
    <row r="46621" s="11" customFormat="1"/>
    <row r="46622" s="11" customFormat="1"/>
    <row r="46623" s="11" customFormat="1"/>
    <row r="46624" s="11" customFormat="1"/>
    <row r="46625" s="11" customFormat="1"/>
    <row r="46626" s="11" customFormat="1"/>
    <row r="46627" s="11" customFormat="1"/>
    <row r="46628" s="11" customFormat="1"/>
    <row r="46629" s="11" customFormat="1"/>
    <row r="46630" s="11" customFormat="1"/>
    <row r="46631" s="11" customFormat="1"/>
    <row r="46632" s="11" customFormat="1"/>
    <row r="46633" s="11" customFormat="1"/>
    <row r="46634" s="11" customFormat="1"/>
    <row r="46635" s="11" customFormat="1"/>
    <row r="46636" s="11" customFormat="1"/>
    <row r="46637" s="11" customFormat="1"/>
    <row r="46638" s="11" customFormat="1"/>
    <row r="46639" s="11" customFormat="1"/>
    <row r="46640" s="11" customFormat="1"/>
    <row r="46641" s="11" customFormat="1"/>
    <row r="46642" s="11" customFormat="1"/>
    <row r="46643" s="11" customFormat="1"/>
    <row r="46644" s="11" customFormat="1"/>
    <row r="46645" s="11" customFormat="1"/>
    <row r="46646" s="11" customFormat="1"/>
    <row r="46647" s="11" customFormat="1"/>
    <row r="46648" s="11" customFormat="1"/>
    <row r="46649" s="11" customFormat="1"/>
    <row r="46650" s="11" customFormat="1"/>
    <row r="46651" s="11" customFormat="1"/>
    <row r="46652" s="11" customFormat="1"/>
    <row r="46653" s="11" customFormat="1"/>
    <row r="46654" s="11" customFormat="1"/>
    <row r="46655" s="11" customFormat="1"/>
    <row r="46656" s="11" customFormat="1"/>
    <row r="46657" s="11" customFormat="1"/>
    <row r="46658" s="11" customFormat="1"/>
    <row r="46659" s="11" customFormat="1"/>
    <row r="46660" s="11" customFormat="1"/>
    <row r="46661" s="11" customFormat="1"/>
    <row r="46662" s="11" customFormat="1"/>
    <row r="46663" s="11" customFormat="1"/>
    <row r="46664" s="11" customFormat="1"/>
    <row r="46665" s="11" customFormat="1"/>
    <row r="46666" s="11" customFormat="1"/>
    <row r="46667" s="11" customFormat="1"/>
    <row r="46668" s="11" customFormat="1"/>
    <row r="46669" s="11" customFormat="1"/>
    <row r="46670" s="11" customFormat="1"/>
    <row r="46671" s="11" customFormat="1"/>
    <row r="46672" s="11" customFormat="1"/>
    <row r="46673" s="11" customFormat="1"/>
    <row r="46674" s="11" customFormat="1"/>
    <row r="46675" s="11" customFormat="1"/>
    <row r="46676" s="11" customFormat="1"/>
    <row r="46677" s="11" customFormat="1"/>
    <row r="46678" s="11" customFormat="1"/>
    <row r="46679" s="11" customFormat="1"/>
    <row r="46680" s="11" customFormat="1"/>
    <row r="46681" s="11" customFormat="1"/>
    <row r="46682" s="11" customFormat="1"/>
    <row r="46683" s="11" customFormat="1"/>
    <row r="46684" s="11" customFormat="1"/>
    <row r="46685" s="11" customFormat="1"/>
    <row r="46686" s="11" customFormat="1"/>
    <row r="46687" s="11" customFormat="1"/>
    <row r="46688" s="11" customFormat="1"/>
    <row r="46689" s="11" customFormat="1"/>
    <row r="46690" s="11" customFormat="1"/>
    <row r="46691" s="11" customFormat="1"/>
    <row r="46692" s="11" customFormat="1"/>
    <row r="46693" s="11" customFormat="1"/>
    <row r="46694" s="11" customFormat="1"/>
    <row r="46695" s="11" customFormat="1"/>
    <row r="46696" s="11" customFormat="1"/>
    <row r="46697" s="11" customFormat="1"/>
    <row r="46698" s="11" customFormat="1"/>
    <row r="46699" s="11" customFormat="1"/>
    <row r="46700" s="11" customFormat="1"/>
    <row r="46701" s="11" customFormat="1"/>
    <row r="46702" s="11" customFormat="1"/>
    <row r="46703" s="11" customFormat="1"/>
    <row r="46704" s="11" customFormat="1"/>
    <row r="46705" s="11" customFormat="1"/>
    <row r="46706" s="11" customFormat="1"/>
    <row r="46707" s="11" customFormat="1"/>
    <row r="46708" s="11" customFormat="1"/>
    <row r="46709" s="11" customFormat="1"/>
    <row r="46710" s="11" customFormat="1"/>
    <row r="46711" s="11" customFormat="1"/>
    <row r="46712" s="11" customFormat="1"/>
    <row r="46713" s="11" customFormat="1"/>
    <row r="46714" s="11" customFormat="1"/>
    <row r="46715" s="11" customFormat="1"/>
    <row r="46716" s="11" customFormat="1"/>
    <row r="46717" s="11" customFormat="1"/>
    <row r="46718" s="11" customFormat="1"/>
    <row r="46719" s="11" customFormat="1"/>
    <row r="46720" s="11" customFormat="1"/>
    <row r="46721" s="11" customFormat="1"/>
    <row r="46722" s="11" customFormat="1"/>
    <row r="46723" s="11" customFormat="1"/>
    <row r="46724" s="11" customFormat="1"/>
    <row r="46725" s="11" customFormat="1"/>
    <row r="46726" s="11" customFormat="1"/>
    <row r="46727" s="11" customFormat="1"/>
    <row r="46728" s="11" customFormat="1"/>
    <row r="46729" s="11" customFormat="1"/>
    <row r="46730" s="11" customFormat="1"/>
    <row r="46731" s="11" customFormat="1"/>
    <row r="46732" s="11" customFormat="1"/>
    <row r="46733" s="11" customFormat="1"/>
    <row r="46734" s="11" customFormat="1"/>
    <row r="46735" s="11" customFormat="1"/>
    <row r="46736" s="11" customFormat="1"/>
    <row r="46737" s="11" customFormat="1"/>
    <row r="46738" s="11" customFormat="1"/>
    <row r="46739" s="11" customFormat="1"/>
    <row r="46740" s="11" customFormat="1"/>
    <row r="46741" s="11" customFormat="1"/>
    <row r="46742" s="11" customFormat="1"/>
    <row r="46743" s="11" customFormat="1"/>
    <row r="46744" s="11" customFormat="1"/>
    <row r="46745" s="11" customFormat="1"/>
    <row r="46746" s="11" customFormat="1"/>
    <row r="46747" s="11" customFormat="1"/>
    <row r="46748" s="11" customFormat="1"/>
    <row r="46749" s="11" customFormat="1"/>
    <row r="46750" s="11" customFormat="1"/>
    <row r="46751" s="11" customFormat="1"/>
    <row r="46752" s="11" customFormat="1"/>
    <row r="46753" s="11" customFormat="1"/>
    <row r="46754" s="11" customFormat="1"/>
    <row r="46755" s="11" customFormat="1"/>
    <row r="46756" s="11" customFormat="1"/>
    <row r="46757" s="11" customFormat="1"/>
    <row r="46758" s="11" customFormat="1"/>
    <row r="46759" s="11" customFormat="1"/>
    <row r="46760" s="11" customFormat="1"/>
    <row r="46761" s="11" customFormat="1"/>
    <row r="46762" s="11" customFormat="1"/>
    <row r="46763" s="11" customFormat="1"/>
    <row r="46764" s="11" customFormat="1"/>
    <row r="46765" s="11" customFormat="1"/>
    <row r="46766" s="11" customFormat="1"/>
    <row r="46767" s="11" customFormat="1"/>
    <row r="46768" s="11" customFormat="1"/>
    <row r="46769" s="11" customFormat="1"/>
    <row r="46770" s="11" customFormat="1"/>
    <row r="46771" s="11" customFormat="1"/>
    <row r="46772" s="11" customFormat="1"/>
    <row r="46773" s="11" customFormat="1"/>
    <row r="46774" s="11" customFormat="1"/>
    <row r="46775" s="11" customFormat="1"/>
    <row r="46776" s="11" customFormat="1"/>
    <row r="46777" s="11" customFormat="1"/>
    <row r="46778" s="11" customFormat="1"/>
    <row r="46779" s="11" customFormat="1"/>
    <row r="46780" s="11" customFormat="1"/>
    <row r="46781" s="11" customFormat="1"/>
    <row r="46782" s="11" customFormat="1"/>
    <row r="46783" s="11" customFormat="1"/>
    <row r="46784" s="11" customFormat="1"/>
    <row r="46785" s="11" customFormat="1"/>
    <row r="46786" s="11" customFormat="1"/>
    <row r="46787" s="11" customFormat="1"/>
    <row r="46788" s="11" customFormat="1"/>
    <row r="46789" s="11" customFormat="1"/>
    <row r="46790" s="11" customFormat="1"/>
    <row r="46791" s="11" customFormat="1"/>
    <row r="46792" s="11" customFormat="1"/>
    <row r="46793" s="11" customFormat="1"/>
    <row r="46794" s="11" customFormat="1"/>
    <row r="46795" s="11" customFormat="1"/>
    <row r="46796" s="11" customFormat="1"/>
    <row r="46797" s="11" customFormat="1"/>
    <row r="46798" s="11" customFormat="1"/>
    <row r="46799" s="11" customFormat="1"/>
    <row r="46800" s="11" customFormat="1"/>
    <row r="46801" s="11" customFormat="1"/>
    <row r="46802" s="11" customFormat="1"/>
    <row r="46803" s="11" customFormat="1"/>
    <row r="46804" s="11" customFormat="1"/>
    <row r="46805" s="11" customFormat="1"/>
    <row r="46806" s="11" customFormat="1"/>
    <row r="46807" s="11" customFormat="1"/>
    <row r="46808" s="11" customFormat="1"/>
    <row r="46809" s="11" customFormat="1"/>
    <row r="46810" s="11" customFormat="1"/>
    <row r="46811" s="11" customFormat="1"/>
    <row r="46812" s="11" customFormat="1"/>
    <row r="46813" s="11" customFormat="1"/>
    <row r="46814" s="11" customFormat="1"/>
    <row r="46815" s="11" customFormat="1"/>
    <row r="46816" s="11" customFormat="1"/>
    <row r="46817" s="11" customFormat="1"/>
    <row r="46818" s="11" customFormat="1"/>
    <row r="46819" s="11" customFormat="1"/>
    <row r="46820" s="11" customFormat="1"/>
    <row r="46821" s="11" customFormat="1"/>
    <row r="46822" s="11" customFormat="1"/>
    <row r="46823" s="11" customFormat="1"/>
    <row r="46824" s="11" customFormat="1"/>
    <row r="46825" s="11" customFormat="1"/>
    <row r="46826" s="11" customFormat="1"/>
    <row r="46827" s="11" customFormat="1"/>
    <row r="46828" s="11" customFormat="1"/>
    <row r="46829" s="11" customFormat="1"/>
    <row r="46830" s="11" customFormat="1"/>
    <row r="46831" s="11" customFormat="1"/>
    <row r="46832" s="11" customFormat="1"/>
    <row r="46833" s="11" customFormat="1"/>
    <row r="46834" s="11" customFormat="1"/>
    <row r="46835" s="11" customFormat="1"/>
    <row r="46836" s="11" customFormat="1"/>
    <row r="46837" s="11" customFormat="1"/>
    <row r="46838" s="11" customFormat="1"/>
    <row r="46839" s="11" customFormat="1"/>
    <row r="46840" s="11" customFormat="1"/>
    <row r="46841" s="11" customFormat="1"/>
    <row r="46842" s="11" customFormat="1"/>
    <row r="46843" s="11" customFormat="1"/>
    <row r="46844" s="11" customFormat="1"/>
    <row r="46845" s="11" customFormat="1"/>
    <row r="46846" s="11" customFormat="1"/>
    <row r="46847" s="11" customFormat="1"/>
    <row r="46848" s="11" customFormat="1"/>
    <row r="46849" s="11" customFormat="1"/>
    <row r="46850" s="11" customFormat="1"/>
    <row r="46851" s="11" customFormat="1"/>
    <row r="46852" s="11" customFormat="1"/>
    <row r="46853" s="11" customFormat="1"/>
    <row r="46854" s="11" customFormat="1"/>
    <row r="46855" s="11" customFormat="1"/>
    <row r="46856" s="11" customFormat="1"/>
    <row r="46857" s="11" customFormat="1"/>
    <row r="46858" s="11" customFormat="1"/>
    <row r="46859" s="11" customFormat="1"/>
    <row r="46860" s="11" customFormat="1"/>
    <row r="46861" s="11" customFormat="1"/>
    <row r="46862" s="11" customFormat="1"/>
    <row r="46863" s="11" customFormat="1"/>
    <row r="46864" s="11" customFormat="1"/>
    <row r="46865" s="11" customFormat="1"/>
    <row r="46866" s="11" customFormat="1"/>
    <row r="46867" s="11" customFormat="1"/>
    <row r="46868" s="11" customFormat="1"/>
    <row r="46869" s="11" customFormat="1"/>
    <row r="46870" s="11" customFormat="1"/>
    <row r="46871" s="11" customFormat="1"/>
    <row r="46872" s="11" customFormat="1"/>
    <row r="46873" s="11" customFormat="1"/>
    <row r="46874" s="11" customFormat="1"/>
    <row r="46875" s="11" customFormat="1"/>
    <row r="46876" s="11" customFormat="1"/>
    <row r="46877" s="11" customFormat="1"/>
    <row r="46878" s="11" customFormat="1"/>
    <row r="46879" s="11" customFormat="1"/>
    <row r="46880" s="11" customFormat="1"/>
    <row r="46881" s="11" customFormat="1"/>
    <row r="46882" s="11" customFormat="1"/>
    <row r="46883" s="11" customFormat="1"/>
    <row r="46884" s="11" customFormat="1"/>
    <row r="46885" s="11" customFormat="1"/>
    <row r="46886" s="11" customFormat="1"/>
    <row r="46887" s="11" customFormat="1"/>
    <row r="46888" s="11" customFormat="1"/>
    <row r="46889" s="11" customFormat="1"/>
    <row r="46890" s="11" customFormat="1"/>
    <row r="46891" s="11" customFormat="1"/>
    <row r="46892" s="11" customFormat="1"/>
    <row r="46893" s="11" customFormat="1"/>
    <row r="46894" s="11" customFormat="1"/>
    <row r="46895" s="11" customFormat="1"/>
    <row r="46896" s="11" customFormat="1"/>
    <row r="46897" s="11" customFormat="1"/>
    <row r="46898" s="11" customFormat="1"/>
    <row r="46899" s="11" customFormat="1"/>
    <row r="46900" s="11" customFormat="1"/>
    <row r="46901" s="11" customFormat="1"/>
    <row r="46902" s="11" customFormat="1"/>
    <row r="46903" s="11" customFormat="1"/>
    <row r="46904" s="11" customFormat="1"/>
    <row r="46905" s="11" customFormat="1"/>
    <row r="46906" s="11" customFormat="1"/>
    <row r="46907" s="11" customFormat="1"/>
    <row r="46908" s="11" customFormat="1"/>
    <row r="46909" s="11" customFormat="1"/>
    <row r="46910" s="11" customFormat="1"/>
    <row r="46911" s="11" customFormat="1"/>
    <row r="46912" s="11" customFormat="1"/>
    <row r="46913" s="11" customFormat="1"/>
    <row r="46914" s="11" customFormat="1"/>
    <row r="46915" s="11" customFormat="1"/>
    <row r="46916" s="11" customFormat="1"/>
    <row r="46917" s="11" customFormat="1"/>
    <row r="46918" s="11" customFormat="1"/>
    <row r="46919" s="11" customFormat="1"/>
    <row r="46920" s="11" customFormat="1"/>
    <row r="46921" s="11" customFormat="1"/>
    <row r="46922" s="11" customFormat="1"/>
    <row r="46923" s="11" customFormat="1"/>
    <row r="46924" s="11" customFormat="1"/>
    <row r="46925" s="11" customFormat="1"/>
    <row r="46926" s="11" customFormat="1"/>
    <row r="46927" s="11" customFormat="1"/>
    <row r="46928" s="11" customFormat="1"/>
    <row r="46929" s="11" customFormat="1"/>
    <row r="46930" s="11" customFormat="1"/>
    <row r="46931" s="11" customFormat="1"/>
    <row r="46932" s="11" customFormat="1"/>
    <row r="46933" s="11" customFormat="1"/>
    <row r="46934" s="11" customFormat="1"/>
    <row r="46935" s="11" customFormat="1"/>
    <row r="46936" s="11" customFormat="1"/>
    <row r="46937" s="11" customFormat="1"/>
    <row r="46938" s="11" customFormat="1"/>
    <row r="46939" s="11" customFormat="1"/>
    <row r="46940" s="11" customFormat="1"/>
    <row r="46941" s="11" customFormat="1"/>
    <row r="46942" s="11" customFormat="1"/>
    <row r="46943" s="11" customFormat="1"/>
    <row r="46944" s="11" customFormat="1"/>
    <row r="46945" s="11" customFormat="1"/>
    <row r="46946" s="11" customFormat="1"/>
    <row r="46947" s="11" customFormat="1"/>
    <row r="46948" s="11" customFormat="1"/>
    <row r="46949" s="11" customFormat="1"/>
    <row r="46950" s="11" customFormat="1"/>
    <row r="46951" s="11" customFormat="1"/>
    <row r="46952" s="11" customFormat="1"/>
    <row r="46953" s="11" customFormat="1"/>
    <row r="46954" s="11" customFormat="1"/>
    <row r="46955" s="11" customFormat="1"/>
    <row r="46956" s="11" customFormat="1"/>
    <row r="46957" s="11" customFormat="1"/>
    <row r="46958" s="11" customFormat="1"/>
    <row r="46959" s="11" customFormat="1"/>
    <row r="46960" s="11" customFormat="1"/>
    <row r="46961" s="11" customFormat="1"/>
    <row r="46962" s="11" customFormat="1"/>
    <row r="46963" s="11" customFormat="1"/>
    <row r="46964" s="11" customFormat="1"/>
    <row r="46965" s="11" customFormat="1"/>
    <row r="46966" s="11" customFormat="1"/>
    <row r="46967" s="11" customFormat="1"/>
    <row r="46968" s="11" customFormat="1"/>
    <row r="46969" s="11" customFormat="1"/>
    <row r="46970" s="11" customFormat="1"/>
    <row r="46971" s="11" customFormat="1"/>
    <row r="46972" s="11" customFormat="1"/>
    <row r="46973" s="11" customFormat="1"/>
    <row r="46974" s="11" customFormat="1"/>
    <row r="46975" s="11" customFormat="1"/>
    <row r="46976" s="11" customFormat="1"/>
    <row r="46977" s="11" customFormat="1"/>
    <row r="46978" s="11" customFormat="1"/>
    <row r="46979" s="11" customFormat="1"/>
    <row r="46980" s="11" customFormat="1"/>
    <row r="46981" s="11" customFormat="1"/>
    <row r="46982" s="11" customFormat="1"/>
    <row r="46983" s="11" customFormat="1"/>
    <row r="46984" s="11" customFormat="1"/>
    <row r="46985" s="11" customFormat="1"/>
    <row r="46986" s="11" customFormat="1"/>
    <row r="46987" s="11" customFormat="1"/>
    <row r="46988" s="11" customFormat="1"/>
    <row r="46989" s="11" customFormat="1"/>
    <row r="46990" s="11" customFormat="1"/>
    <row r="46991" s="11" customFormat="1"/>
    <row r="46992" s="11" customFormat="1"/>
    <row r="46993" s="11" customFormat="1"/>
    <row r="46994" s="11" customFormat="1"/>
    <row r="46995" s="11" customFormat="1"/>
    <row r="46996" s="11" customFormat="1"/>
    <row r="46997" s="11" customFormat="1"/>
    <row r="46998" s="11" customFormat="1"/>
    <row r="46999" s="11" customFormat="1"/>
    <row r="47000" s="11" customFormat="1"/>
    <row r="47001" s="11" customFormat="1"/>
    <row r="47002" s="11" customFormat="1"/>
    <row r="47003" s="11" customFormat="1"/>
    <row r="47004" s="11" customFormat="1"/>
    <row r="47005" s="11" customFormat="1"/>
    <row r="47006" s="11" customFormat="1"/>
    <row r="47007" s="11" customFormat="1"/>
    <row r="47008" s="11" customFormat="1"/>
    <row r="47009" s="11" customFormat="1"/>
    <row r="47010" s="11" customFormat="1"/>
    <row r="47011" s="11" customFormat="1"/>
    <row r="47012" s="11" customFormat="1"/>
    <row r="47013" s="11" customFormat="1"/>
    <row r="47014" s="11" customFormat="1"/>
    <row r="47015" s="11" customFormat="1"/>
    <row r="47016" s="11" customFormat="1"/>
    <row r="47017" s="11" customFormat="1"/>
    <row r="47018" s="11" customFormat="1"/>
    <row r="47019" s="11" customFormat="1"/>
    <row r="47020" s="11" customFormat="1"/>
    <row r="47021" s="11" customFormat="1"/>
    <row r="47022" s="11" customFormat="1"/>
    <row r="47023" s="11" customFormat="1"/>
    <row r="47024" s="11" customFormat="1"/>
    <row r="47025" s="11" customFormat="1"/>
    <row r="47026" s="11" customFormat="1"/>
    <row r="47027" s="11" customFormat="1"/>
    <row r="47028" s="11" customFormat="1"/>
    <row r="47029" s="11" customFormat="1"/>
    <row r="47030" s="11" customFormat="1"/>
    <row r="47031" s="11" customFormat="1"/>
    <row r="47032" s="11" customFormat="1"/>
    <row r="47033" s="11" customFormat="1"/>
    <row r="47034" s="11" customFormat="1"/>
    <row r="47035" s="11" customFormat="1"/>
    <row r="47036" s="11" customFormat="1"/>
    <row r="47037" s="11" customFormat="1"/>
    <row r="47038" s="11" customFormat="1"/>
    <row r="47039" s="11" customFormat="1"/>
    <row r="47040" s="11" customFormat="1"/>
    <row r="47041" s="11" customFormat="1"/>
    <row r="47042" s="11" customFormat="1"/>
    <row r="47043" s="11" customFormat="1"/>
    <row r="47044" s="11" customFormat="1"/>
    <row r="47045" s="11" customFormat="1"/>
    <row r="47046" s="11" customFormat="1"/>
    <row r="47047" s="11" customFormat="1"/>
    <row r="47048" s="11" customFormat="1"/>
    <row r="47049" s="11" customFormat="1"/>
    <row r="47050" s="11" customFormat="1"/>
    <row r="47051" s="11" customFormat="1"/>
    <row r="47052" s="11" customFormat="1"/>
    <row r="47053" s="11" customFormat="1"/>
    <row r="47054" s="11" customFormat="1"/>
    <row r="47055" s="11" customFormat="1"/>
    <row r="47056" s="11" customFormat="1"/>
    <row r="47057" s="11" customFormat="1"/>
    <row r="47058" s="11" customFormat="1"/>
    <row r="47059" s="11" customFormat="1"/>
    <row r="47060" s="11" customFormat="1"/>
    <row r="47061" s="11" customFormat="1"/>
    <row r="47062" s="11" customFormat="1"/>
    <row r="47063" s="11" customFormat="1"/>
    <row r="47064" s="11" customFormat="1"/>
    <row r="47065" s="11" customFormat="1"/>
    <row r="47066" s="11" customFormat="1"/>
    <row r="47067" s="11" customFormat="1"/>
    <row r="47068" s="11" customFormat="1"/>
    <row r="47069" s="11" customFormat="1"/>
    <row r="47070" s="11" customFormat="1"/>
    <row r="47071" s="11" customFormat="1"/>
    <row r="47072" s="11" customFormat="1"/>
    <row r="47073" s="11" customFormat="1"/>
    <row r="47074" s="11" customFormat="1"/>
    <row r="47075" s="11" customFormat="1"/>
    <row r="47076" s="11" customFormat="1"/>
    <row r="47077" s="11" customFormat="1"/>
    <row r="47078" s="11" customFormat="1"/>
    <row r="47079" s="11" customFormat="1"/>
    <row r="47080" s="11" customFormat="1"/>
    <row r="47081" s="11" customFormat="1"/>
    <row r="47082" s="11" customFormat="1"/>
    <row r="47083" s="11" customFormat="1"/>
    <row r="47084" s="11" customFormat="1"/>
    <row r="47085" s="11" customFormat="1"/>
    <row r="47086" s="11" customFormat="1"/>
    <row r="47087" s="11" customFormat="1"/>
    <row r="47088" s="11" customFormat="1"/>
    <row r="47089" s="11" customFormat="1"/>
    <row r="47090" s="11" customFormat="1"/>
    <row r="47091" s="11" customFormat="1"/>
    <row r="47092" s="11" customFormat="1"/>
    <row r="47093" s="11" customFormat="1"/>
    <row r="47094" s="11" customFormat="1"/>
    <row r="47095" s="11" customFormat="1"/>
    <row r="47096" s="11" customFormat="1"/>
    <row r="47097" s="11" customFormat="1"/>
    <row r="47098" s="11" customFormat="1"/>
    <row r="47099" s="11" customFormat="1"/>
    <row r="47100" s="11" customFormat="1"/>
    <row r="47101" s="11" customFormat="1"/>
    <row r="47102" s="11" customFormat="1"/>
    <row r="47103" s="11" customFormat="1"/>
    <row r="47104" s="11" customFormat="1"/>
    <row r="47105" s="11" customFormat="1"/>
    <row r="47106" s="11" customFormat="1"/>
    <row r="47107" s="11" customFormat="1"/>
    <row r="47108" s="11" customFormat="1"/>
    <row r="47109" s="11" customFormat="1"/>
    <row r="47110" s="11" customFormat="1"/>
    <row r="47111" s="11" customFormat="1"/>
    <row r="47112" s="11" customFormat="1"/>
    <row r="47113" s="11" customFormat="1"/>
    <row r="47114" s="11" customFormat="1"/>
    <row r="47115" s="11" customFormat="1"/>
    <row r="47116" s="11" customFormat="1"/>
    <row r="47117" s="11" customFormat="1"/>
    <row r="47118" s="11" customFormat="1"/>
    <row r="47119" s="11" customFormat="1"/>
    <row r="47120" s="11" customFormat="1"/>
    <row r="47121" s="11" customFormat="1"/>
    <row r="47122" s="11" customFormat="1"/>
    <row r="47123" s="11" customFormat="1"/>
    <row r="47124" s="11" customFormat="1"/>
    <row r="47125" s="11" customFormat="1"/>
    <row r="47126" s="11" customFormat="1"/>
    <row r="47127" s="11" customFormat="1"/>
    <row r="47128" s="11" customFormat="1"/>
    <row r="47129" s="11" customFormat="1"/>
    <row r="47130" s="11" customFormat="1"/>
    <row r="47131" s="11" customFormat="1"/>
    <row r="47132" s="11" customFormat="1"/>
    <row r="47133" s="11" customFormat="1"/>
    <row r="47134" s="11" customFormat="1"/>
    <row r="47135" s="11" customFormat="1"/>
    <row r="47136" s="11" customFormat="1"/>
    <row r="47137" s="11" customFormat="1"/>
    <row r="47138" s="11" customFormat="1"/>
    <row r="47139" s="11" customFormat="1"/>
    <row r="47140" s="11" customFormat="1"/>
    <row r="47141" s="11" customFormat="1"/>
    <row r="47142" s="11" customFormat="1"/>
    <row r="47143" s="11" customFormat="1"/>
    <row r="47144" s="11" customFormat="1"/>
    <row r="47145" s="11" customFormat="1"/>
    <row r="47146" s="11" customFormat="1"/>
    <row r="47147" s="11" customFormat="1"/>
    <row r="47148" s="11" customFormat="1"/>
    <row r="47149" s="11" customFormat="1"/>
    <row r="47150" s="11" customFormat="1"/>
    <row r="47151" s="11" customFormat="1"/>
    <row r="47152" s="11" customFormat="1"/>
    <row r="47153" s="11" customFormat="1"/>
    <row r="47154" s="11" customFormat="1"/>
    <row r="47155" s="11" customFormat="1"/>
    <row r="47156" s="11" customFormat="1"/>
    <row r="47157" s="11" customFormat="1"/>
    <row r="47158" s="11" customFormat="1"/>
    <row r="47159" s="11" customFormat="1"/>
    <row r="47160" s="11" customFormat="1"/>
    <row r="47161" s="11" customFormat="1"/>
    <row r="47162" s="11" customFormat="1"/>
    <row r="47163" s="11" customFormat="1"/>
    <row r="47164" s="11" customFormat="1"/>
    <row r="47165" s="11" customFormat="1"/>
    <row r="47166" s="11" customFormat="1"/>
    <row r="47167" s="11" customFormat="1"/>
    <row r="47168" s="11" customFormat="1"/>
    <row r="47169" s="11" customFormat="1"/>
    <row r="47170" s="11" customFormat="1"/>
    <row r="47171" s="11" customFormat="1"/>
    <row r="47172" s="11" customFormat="1"/>
    <row r="47173" s="11" customFormat="1"/>
    <row r="47174" s="11" customFormat="1"/>
    <row r="47175" s="11" customFormat="1"/>
    <row r="47176" s="11" customFormat="1"/>
    <row r="47177" s="11" customFormat="1"/>
    <row r="47178" s="11" customFormat="1"/>
    <row r="47179" s="11" customFormat="1"/>
    <row r="47180" s="11" customFormat="1"/>
    <row r="47181" s="11" customFormat="1"/>
    <row r="47182" s="11" customFormat="1"/>
    <row r="47183" s="11" customFormat="1"/>
    <row r="47184" s="11" customFormat="1"/>
    <row r="47185" s="11" customFormat="1"/>
    <row r="47186" s="11" customFormat="1"/>
    <row r="47187" s="11" customFormat="1"/>
    <row r="47188" s="11" customFormat="1"/>
    <row r="47189" s="11" customFormat="1"/>
    <row r="47190" s="11" customFormat="1"/>
    <row r="47191" s="11" customFormat="1"/>
    <row r="47192" s="11" customFormat="1"/>
    <row r="47193" s="11" customFormat="1"/>
    <row r="47194" s="11" customFormat="1"/>
    <row r="47195" s="11" customFormat="1"/>
    <row r="47196" s="11" customFormat="1"/>
    <row r="47197" s="11" customFormat="1"/>
    <row r="47198" s="11" customFormat="1"/>
    <row r="47199" s="11" customFormat="1"/>
    <row r="47200" s="11" customFormat="1"/>
    <row r="47201" s="11" customFormat="1"/>
    <row r="47202" s="11" customFormat="1"/>
    <row r="47203" s="11" customFormat="1"/>
    <row r="47204" s="11" customFormat="1"/>
    <row r="47205" s="11" customFormat="1"/>
    <row r="47206" s="11" customFormat="1"/>
    <row r="47207" s="11" customFormat="1"/>
    <row r="47208" s="11" customFormat="1"/>
    <row r="47209" s="11" customFormat="1"/>
    <row r="47210" s="11" customFormat="1"/>
    <row r="47211" s="11" customFormat="1"/>
    <row r="47212" s="11" customFormat="1"/>
    <row r="47213" s="11" customFormat="1"/>
    <row r="47214" s="11" customFormat="1"/>
    <row r="47215" s="11" customFormat="1"/>
    <row r="47216" s="11" customFormat="1"/>
    <row r="47217" s="11" customFormat="1"/>
    <row r="47218" s="11" customFormat="1"/>
    <row r="47219" s="11" customFormat="1"/>
    <row r="47220" s="11" customFormat="1"/>
    <row r="47221" s="11" customFormat="1"/>
    <row r="47222" s="11" customFormat="1"/>
    <row r="47223" s="11" customFormat="1"/>
    <row r="47224" s="11" customFormat="1"/>
    <row r="47225" s="11" customFormat="1"/>
    <row r="47226" s="11" customFormat="1"/>
    <row r="47227" s="11" customFormat="1"/>
    <row r="47228" s="11" customFormat="1"/>
    <row r="47229" s="11" customFormat="1"/>
    <row r="47230" s="11" customFormat="1"/>
    <row r="47231" s="11" customFormat="1"/>
    <row r="47232" s="11" customFormat="1"/>
    <row r="47233" s="11" customFormat="1"/>
    <row r="47234" s="11" customFormat="1"/>
    <row r="47235" s="11" customFormat="1"/>
    <row r="47236" s="11" customFormat="1"/>
    <row r="47237" s="11" customFormat="1"/>
    <row r="47238" s="11" customFormat="1"/>
    <row r="47239" s="11" customFormat="1"/>
    <row r="47240" s="11" customFormat="1"/>
    <row r="47241" s="11" customFormat="1"/>
    <row r="47242" s="11" customFormat="1"/>
    <row r="47243" s="11" customFormat="1"/>
    <row r="47244" s="11" customFormat="1"/>
    <row r="47245" s="11" customFormat="1"/>
    <row r="47246" s="11" customFormat="1"/>
    <row r="47247" s="11" customFormat="1"/>
    <row r="47248" s="11" customFormat="1"/>
    <row r="47249" s="11" customFormat="1"/>
    <row r="47250" s="11" customFormat="1"/>
    <row r="47251" s="11" customFormat="1"/>
    <row r="47252" s="11" customFormat="1"/>
    <row r="47253" s="11" customFormat="1"/>
    <row r="47254" s="11" customFormat="1"/>
    <row r="47255" s="11" customFormat="1"/>
    <row r="47256" s="11" customFormat="1"/>
    <row r="47257" s="11" customFormat="1"/>
    <row r="47258" s="11" customFormat="1"/>
    <row r="47259" s="11" customFormat="1"/>
    <row r="47260" s="11" customFormat="1"/>
    <row r="47261" s="11" customFormat="1"/>
    <row r="47262" s="11" customFormat="1"/>
    <row r="47263" s="11" customFormat="1"/>
    <row r="47264" s="11" customFormat="1"/>
    <row r="47265" s="11" customFormat="1"/>
    <row r="47266" s="11" customFormat="1"/>
    <row r="47267" s="11" customFormat="1"/>
    <row r="47268" s="11" customFormat="1"/>
    <row r="47269" s="11" customFormat="1"/>
    <row r="47270" s="11" customFormat="1"/>
    <row r="47271" s="11" customFormat="1"/>
    <row r="47272" s="11" customFormat="1"/>
    <row r="47273" s="11" customFormat="1"/>
    <row r="47274" s="11" customFormat="1"/>
    <row r="47275" s="11" customFormat="1"/>
    <row r="47276" s="11" customFormat="1"/>
    <row r="47277" s="11" customFormat="1"/>
    <row r="47278" s="11" customFormat="1"/>
    <row r="47279" s="11" customFormat="1"/>
    <row r="47280" s="11" customFormat="1"/>
    <row r="47281" s="11" customFormat="1"/>
    <row r="47282" s="11" customFormat="1"/>
    <row r="47283" s="11" customFormat="1"/>
    <row r="47284" s="11" customFormat="1"/>
    <row r="47285" s="11" customFormat="1"/>
    <row r="47286" s="11" customFormat="1"/>
    <row r="47287" s="11" customFormat="1"/>
    <row r="47288" s="11" customFormat="1"/>
    <row r="47289" s="11" customFormat="1"/>
    <row r="47290" s="11" customFormat="1"/>
    <row r="47291" s="11" customFormat="1"/>
    <row r="47292" s="11" customFormat="1"/>
    <row r="47293" s="11" customFormat="1"/>
    <row r="47294" s="11" customFormat="1"/>
    <row r="47295" s="11" customFormat="1"/>
    <row r="47296" s="11" customFormat="1"/>
    <row r="47297" s="11" customFormat="1"/>
    <row r="47298" s="11" customFormat="1"/>
    <row r="47299" s="11" customFormat="1"/>
    <row r="47300" s="11" customFormat="1"/>
    <row r="47301" s="11" customFormat="1"/>
    <row r="47302" s="11" customFormat="1"/>
    <row r="47303" s="11" customFormat="1"/>
    <row r="47304" s="11" customFormat="1"/>
    <row r="47305" s="11" customFormat="1"/>
    <row r="47306" s="11" customFormat="1"/>
    <row r="47307" s="11" customFormat="1"/>
    <row r="47308" s="11" customFormat="1"/>
    <row r="47309" s="11" customFormat="1"/>
    <row r="47310" s="11" customFormat="1"/>
    <row r="47311" s="11" customFormat="1"/>
    <row r="47312" s="11" customFormat="1"/>
    <row r="47313" s="11" customFormat="1"/>
    <row r="47314" s="11" customFormat="1"/>
    <row r="47315" s="11" customFormat="1"/>
    <row r="47316" s="11" customFormat="1"/>
    <row r="47317" s="11" customFormat="1"/>
    <row r="47318" s="11" customFormat="1"/>
    <row r="47319" s="11" customFormat="1"/>
    <row r="47320" s="11" customFormat="1"/>
    <row r="47321" s="11" customFormat="1"/>
    <row r="47322" s="11" customFormat="1"/>
    <row r="47323" s="11" customFormat="1"/>
    <row r="47324" s="11" customFormat="1"/>
    <row r="47325" s="11" customFormat="1"/>
    <row r="47326" s="11" customFormat="1"/>
    <row r="47327" s="11" customFormat="1"/>
    <row r="47328" s="11" customFormat="1"/>
    <row r="47329" s="11" customFormat="1"/>
    <row r="47330" s="11" customFormat="1"/>
    <row r="47331" s="11" customFormat="1"/>
    <row r="47332" s="11" customFormat="1"/>
    <row r="47333" s="11" customFormat="1"/>
    <row r="47334" s="11" customFormat="1"/>
    <row r="47335" s="11" customFormat="1"/>
    <row r="47336" s="11" customFormat="1"/>
    <row r="47337" s="11" customFormat="1"/>
    <row r="47338" s="11" customFormat="1"/>
    <row r="47339" s="11" customFormat="1"/>
    <row r="47340" s="11" customFormat="1"/>
    <row r="47341" s="11" customFormat="1"/>
    <row r="47342" s="11" customFormat="1"/>
    <row r="47343" s="11" customFormat="1"/>
    <row r="47344" s="11" customFormat="1"/>
    <row r="47345" s="11" customFormat="1"/>
    <row r="47346" s="11" customFormat="1"/>
    <row r="47347" s="11" customFormat="1"/>
    <row r="47348" s="11" customFormat="1"/>
    <row r="47349" s="11" customFormat="1"/>
    <row r="47350" s="11" customFormat="1"/>
    <row r="47351" s="11" customFormat="1"/>
    <row r="47352" s="11" customFormat="1"/>
    <row r="47353" s="11" customFormat="1"/>
    <row r="47354" s="11" customFormat="1"/>
    <row r="47355" s="11" customFormat="1"/>
    <row r="47356" s="11" customFormat="1"/>
    <row r="47357" s="11" customFormat="1"/>
    <row r="47358" s="11" customFormat="1"/>
    <row r="47359" s="11" customFormat="1"/>
    <row r="47360" s="11" customFormat="1"/>
    <row r="47361" s="11" customFormat="1"/>
    <row r="47362" s="11" customFormat="1"/>
    <row r="47363" s="11" customFormat="1"/>
    <row r="47364" s="11" customFormat="1"/>
    <row r="47365" s="11" customFormat="1"/>
    <row r="47366" s="11" customFormat="1"/>
    <row r="47367" s="11" customFormat="1"/>
    <row r="47368" s="11" customFormat="1"/>
    <row r="47369" s="11" customFormat="1"/>
    <row r="47370" s="11" customFormat="1"/>
    <row r="47371" s="11" customFormat="1"/>
    <row r="47372" s="11" customFormat="1"/>
    <row r="47373" s="11" customFormat="1"/>
    <row r="47374" s="11" customFormat="1"/>
    <row r="47375" s="11" customFormat="1"/>
    <row r="47376" s="11" customFormat="1"/>
    <row r="47377" s="11" customFormat="1"/>
    <row r="47378" s="11" customFormat="1"/>
    <row r="47379" s="11" customFormat="1"/>
    <row r="47380" s="11" customFormat="1"/>
    <row r="47381" s="11" customFormat="1"/>
    <row r="47382" s="11" customFormat="1"/>
    <row r="47383" s="11" customFormat="1"/>
    <row r="47384" s="11" customFormat="1"/>
    <row r="47385" s="11" customFormat="1"/>
    <row r="47386" s="11" customFormat="1"/>
    <row r="47387" s="11" customFormat="1"/>
    <row r="47388" s="11" customFormat="1"/>
    <row r="47389" s="11" customFormat="1"/>
    <row r="47390" s="11" customFormat="1"/>
    <row r="47391" s="11" customFormat="1"/>
    <row r="47392" s="11" customFormat="1"/>
    <row r="47393" s="11" customFormat="1"/>
    <row r="47394" s="11" customFormat="1"/>
    <row r="47395" s="11" customFormat="1"/>
    <row r="47396" s="11" customFormat="1"/>
    <row r="47397" s="11" customFormat="1"/>
    <row r="47398" s="11" customFormat="1"/>
    <row r="47399" s="11" customFormat="1"/>
    <row r="47400" s="11" customFormat="1"/>
    <row r="47401" s="11" customFormat="1"/>
    <row r="47402" s="11" customFormat="1"/>
    <row r="47403" s="11" customFormat="1"/>
    <row r="47404" s="11" customFormat="1"/>
    <row r="47405" s="11" customFormat="1"/>
    <row r="47406" s="11" customFormat="1"/>
    <row r="47407" s="11" customFormat="1"/>
    <row r="47408" s="11" customFormat="1"/>
    <row r="47409" s="11" customFormat="1"/>
    <row r="47410" s="11" customFormat="1"/>
    <row r="47411" s="11" customFormat="1"/>
    <row r="47412" s="11" customFormat="1"/>
    <row r="47413" s="11" customFormat="1"/>
    <row r="47414" s="11" customFormat="1"/>
    <row r="47415" s="11" customFormat="1"/>
    <row r="47416" s="11" customFormat="1"/>
    <row r="47417" s="11" customFormat="1"/>
    <row r="47418" s="11" customFormat="1"/>
    <row r="47419" s="11" customFormat="1"/>
    <row r="47420" s="11" customFormat="1"/>
    <row r="47421" s="11" customFormat="1"/>
    <row r="47422" s="11" customFormat="1"/>
    <row r="47423" s="11" customFormat="1"/>
    <row r="47424" s="11" customFormat="1"/>
    <row r="47425" s="11" customFormat="1"/>
    <row r="47426" s="11" customFormat="1"/>
    <row r="47427" s="11" customFormat="1"/>
    <row r="47428" s="11" customFormat="1"/>
    <row r="47429" s="11" customFormat="1"/>
    <row r="47430" s="11" customFormat="1"/>
    <row r="47431" s="11" customFormat="1"/>
    <row r="47432" s="11" customFormat="1"/>
    <row r="47433" s="11" customFormat="1"/>
    <row r="47434" s="11" customFormat="1"/>
    <row r="47435" s="11" customFormat="1"/>
    <row r="47436" s="11" customFormat="1"/>
    <row r="47437" s="11" customFormat="1"/>
    <row r="47438" s="11" customFormat="1"/>
    <row r="47439" s="11" customFormat="1"/>
    <row r="47440" s="11" customFormat="1"/>
    <row r="47441" s="11" customFormat="1"/>
    <row r="47442" s="11" customFormat="1"/>
    <row r="47443" s="11" customFormat="1"/>
    <row r="47444" s="11" customFormat="1"/>
    <row r="47445" s="11" customFormat="1"/>
    <row r="47446" s="11" customFormat="1"/>
    <row r="47447" s="11" customFormat="1"/>
    <row r="47448" s="11" customFormat="1"/>
    <row r="47449" s="11" customFormat="1"/>
    <row r="47450" s="11" customFormat="1"/>
    <row r="47451" s="11" customFormat="1"/>
    <row r="47452" s="11" customFormat="1"/>
    <row r="47453" s="11" customFormat="1"/>
    <row r="47454" s="11" customFormat="1"/>
    <row r="47455" s="11" customFormat="1"/>
    <row r="47456" s="11" customFormat="1"/>
    <row r="47457" s="11" customFormat="1"/>
    <row r="47458" s="11" customFormat="1"/>
    <row r="47459" s="11" customFormat="1"/>
    <row r="47460" s="11" customFormat="1"/>
    <row r="47461" s="11" customFormat="1"/>
    <row r="47462" s="11" customFormat="1"/>
    <row r="47463" s="11" customFormat="1"/>
    <row r="47464" s="11" customFormat="1"/>
    <row r="47465" s="11" customFormat="1"/>
    <row r="47466" s="11" customFormat="1"/>
    <row r="47467" s="11" customFormat="1"/>
    <row r="47468" s="11" customFormat="1"/>
    <row r="47469" s="11" customFormat="1"/>
    <row r="47470" s="11" customFormat="1"/>
    <row r="47471" s="11" customFormat="1"/>
    <row r="47472" s="11" customFormat="1"/>
    <row r="47473" s="11" customFormat="1"/>
    <row r="47474" s="11" customFormat="1"/>
    <row r="47475" s="11" customFormat="1"/>
    <row r="47476" s="11" customFormat="1"/>
    <row r="47477" s="11" customFormat="1"/>
    <row r="47478" s="11" customFormat="1"/>
    <row r="47479" s="11" customFormat="1"/>
    <row r="47480" s="11" customFormat="1"/>
    <row r="47481" s="11" customFormat="1"/>
    <row r="47482" s="11" customFormat="1"/>
    <row r="47483" s="11" customFormat="1"/>
    <row r="47484" s="11" customFormat="1"/>
    <row r="47485" s="11" customFormat="1"/>
    <row r="47486" s="11" customFormat="1"/>
    <row r="47487" s="11" customFormat="1"/>
    <row r="47488" s="11" customFormat="1"/>
    <row r="47489" s="11" customFormat="1"/>
    <row r="47490" s="11" customFormat="1"/>
    <row r="47491" s="11" customFormat="1"/>
    <row r="47492" s="11" customFormat="1"/>
    <row r="47493" s="11" customFormat="1"/>
    <row r="47494" s="11" customFormat="1"/>
    <row r="47495" s="11" customFormat="1"/>
    <row r="47496" s="11" customFormat="1"/>
    <row r="47497" s="11" customFormat="1"/>
    <row r="47498" s="11" customFormat="1"/>
    <row r="47499" s="11" customFormat="1"/>
    <row r="47500" s="11" customFormat="1"/>
    <row r="47501" s="11" customFormat="1"/>
    <row r="47502" s="11" customFormat="1"/>
    <row r="47503" s="11" customFormat="1"/>
    <row r="47504" s="11" customFormat="1"/>
    <row r="47505" s="11" customFormat="1"/>
    <row r="47506" s="11" customFormat="1"/>
    <row r="47507" s="11" customFormat="1"/>
    <row r="47508" s="11" customFormat="1"/>
    <row r="47509" s="11" customFormat="1"/>
    <row r="47510" s="11" customFormat="1"/>
    <row r="47511" s="11" customFormat="1"/>
    <row r="47512" s="11" customFormat="1"/>
    <row r="47513" s="11" customFormat="1"/>
    <row r="47514" s="11" customFormat="1"/>
    <row r="47515" s="11" customFormat="1"/>
    <row r="47516" s="11" customFormat="1"/>
    <row r="47517" s="11" customFormat="1"/>
    <row r="47518" s="11" customFormat="1"/>
    <row r="47519" s="11" customFormat="1"/>
    <row r="47520" s="11" customFormat="1"/>
    <row r="47521" s="11" customFormat="1"/>
    <row r="47522" s="11" customFormat="1"/>
    <row r="47523" s="11" customFormat="1"/>
    <row r="47524" s="11" customFormat="1"/>
    <row r="47525" s="11" customFormat="1"/>
    <row r="47526" s="11" customFormat="1"/>
    <row r="47527" s="11" customFormat="1"/>
    <row r="47528" s="11" customFormat="1"/>
    <row r="47529" s="11" customFormat="1"/>
    <row r="47530" s="11" customFormat="1"/>
    <row r="47531" s="11" customFormat="1"/>
    <row r="47532" s="11" customFormat="1"/>
    <row r="47533" s="11" customFormat="1"/>
    <row r="47534" s="11" customFormat="1"/>
    <row r="47535" s="11" customFormat="1"/>
    <row r="47536" s="11" customFormat="1"/>
    <row r="47537" s="11" customFormat="1"/>
    <row r="47538" s="11" customFormat="1"/>
    <row r="47539" s="11" customFormat="1"/>
    <row r="47540" s="11" customFormat="1"/>
    <row r="47541" s="11" customFormat="1"/>
    <row r="47542" s="11" customFormat="1"/>
    <row r="47543" s="11" customFormat="1"/>
    <row r="47544" s="11" customFormat="1"/>
    <row r="47545" s="11" customFormat="1"/>
    <row r="47546" s="11" customFormat="1"/>
    <row r="47547" s="11" customFormat="1"/>
    <row r="47548" s="11" customFormat="1"/>
    <row r="47549" s="11" customFormat="1"/>
    <row r="47550" s="11" customFormat="1"/>
    <row r="47551" s="11" customFormat="1"/>
    <row r="47552" s="11" customFormat="1"/>
    <row r="47553" s="11" customFormat="1"/>
    <row r="47554" s="11" customFormat="1"/>
    <row r="47555" s="11" customFormat="1"/>
    <row r="47556" s="11" customFormat="1"/>
    <row r="47557" s="11" customFormat="1"/>
    <row r="47558" s="11" customFormat="1"/>
    <row r="47559" s="11" customFormat="1"/>
    <row r="47560" s="11" customFormat="1"/>
    <row r="47561" s="11" customFormat="1"/>
    <row r="47562" s="11" customFormat="1"/>
    <row r="47563" s="11" customFormat="1"/>
    <row r="47564" s="11" customFormat="1"/>
    <row r="47565" s="11" customFormat="1"/>
    <row r="47566" s="11" customFormat="1"/>
    <row r="47567" s="11" customFormat="1"/>
    <row r="47568" s="11" customFormat="1"/>
    <row r="47569" s="11" customFormat="1"/>
    <row r="47570" s="11" customFormat="1"/>
    <row r="47571" s="11" customFormat="1"/>
    <row r="47572" s="11" customFormat="1"/>
    <row r="47573" s="11" customFormat="1"/>
    <row r="47574" s="11" customFormat="1"/>
    <row r="47575" s="11" customFormat="1"/>
    <row r="47576" s="11" customFormat="1"/>
    <row r="47577" s="11" customFormat="1"/>
    <row r="47578" s="11" customFormat="1"/>
    <row r="47579" s="11" customFormat="1"/>
    <row r="47580" s="11" customFormat="1"/>
    <row r="47581" s="11" customFormat="1"/>
    <row r="47582" s="11" customFormat="1"/>
    <row r="47583" s="11" customFormat="1"/>
    <row r="47584" s="11" customFormat="1"/>
    <row r="47585" s="11" customFormat="1"/>
    <row r="47586" s="11" customFormat="1"/>
    <row r="47587" s="11" customFormat="1"/>
    <row r="47588" s="11" customFormat="1"/>
    <row r="47589" s="11" customFormat="1"/>
    <row r="47590" s="11" customFormat="1"/>
    <row r="47591" s="11" customFormat="1"/>
    <row r="47592" s="11" customFormat="1"/>
    <row r="47593" s="11" customFormat="1"/>
    <row r="47594" s="11" customFormat="1"/>
    <row r="47595" s="11" customFormat="1"/>
    <row r="47596" s="11" customFormat="1"/>
    <row r="47597" s="11" customFormat="1"/>
    <row r="47598" s="11" customFormat="1"/>
    <row r="47599" s="11" customFormat="1"/>
    <row r="47600" s="11" customFormat="1"/>
    <row r="47601" s="11" customFormat="1"/>
    <row r="47602" s="11" customFormat="1"/>
    <row r="47603" s="11" customFormat="1"/>
    <row r="47604" s="11" customFormat="1"/>
    <row r="47605" s="11" customFormat="1"/>
    <row r="47606" s="11" customFormat="1"/>
    <row r="47607" s="11" customFormat="1"/>
    <row r="47608" s="11" customFormat="1"/>
    <row r="47609" s="11" customFormat="1"/>
    <row r="47610" s="11" customFormat="1"/>
    <row r="47611" s="11" customFormat="1"/>
    <row r="47612" s="11" customFormat="1"/>
    <row r="47613" s="11" customFormat="1"/>
    <row r="47614" s="11" customFormat="1"/>
    <row r="47615" s="11" customFormat="1"/>
    <row r="47616" s="11" customFormat="1"/>
    <row r="47617" s="11" customFormat="1"/>
    <row r="47618" s="11" customFormat="1"/>
    <row r="47619" s="11" customFormat="1"/>
    <row r="47620" s="11" customFormat="1"/>
    <row r="47621" s="11" customFormat="1"/>
    <row r="47622" s="11" customFormat="1"/>
    <row r="47623" s="11" customFormat="1"/>
    <row r="47624" s="11" customFormat="1"/>
    <row r="47625" s="11" customFormat="1"/>
    <row r="47626" s="11" customFormat="1"/>
    <row r="47627" s="11" customFormat="1"/>
    <row r="47628" s="11" customFormat="1"/>
    <row r="47629" s="11" customFormat="1"/>
    <row r="47630" s="11" customFormat="1"/>
    <row r="47631" s="11" customFormat="1"/>
    <row r="47632" s="11" customFormat="1"/>
    <row r="47633" s="11" customFormat="1"/>
    <row r="47634" s="11" customFormat="1"/>
    <row r="47635" s="11" customFormat="1"/>
    <row r="47636" s="11" customFormat="1"/>
    <row r="47637" s="11" customFormat="1"/>
    <row r="47638" s="11" customFormat="1"/>
    <row r="47639" s="11" customFormat="1"/>
    <row r="47640" s="11" customFormat="1"/>
    <row r="47641" s="11" customFormat="1"/>
    <row r="47642" s="11" customFormat="1"/>
    <row r="47643" s="11" customFormat="1"/>
    <row r="47644" s="11" customFormat="1"/>
    <row r="47645" s="11" customFormat="1"/>
    <row r="47646" s="11" customFormat="1"/>
    <row r="47647" s="11" customFormat="1"/>
    <row r="47648" s="11" customFormat="1"/>
    <row r="47649" s="11" customFormat="1"/>
    <row r="47650" s="11" customFormat="1"/>
    <row r="47651" s="11" customFormat="1"/>
    <row r="47652" s="11" customFormat="1"/>
    <row r="47653" s="11" customFormat="1"/>
    <row r="47654" s="11" customFormat="1"/>
    <row r="47655" s="11" customFormat="1"/>
    <row r="47656" s="11" customFormat="1"/>
    <row r="47657" s="11" customFormat="1"/>
    <row r="47658" s="11" customFormat="1"/>
    <row r="47659" s="11" customFormat="1"/>
    <row r="47660" s="11" customFormat="1"/>
    <row r="47661" s="11" customFormat="1"/>
    <row r="47662" s="11" customFormat="1"/>
    <row r="47663" s="11" customFormat="1"/>
    <row r="47664" s="11" customFormat="1"/>
    <row r="47665" s="11" customFormat="1"/>
    <row r="47666" s="11" customFormat="1"/>
    <row r="47667" s="11" customFormat="1"/>
    <row r="47668" s="11" customFormat="1"/>
    <row r="47669" s="11" customFormat="1"/>
    <row r="47670" s="11" customFormat="1"/>
    <row r="47671" s="11" customFormat="1"/>
    <row r="47672" s="11" customFormat="1"/>
    <row r="47673" s="11" customFormat="1"/>
    <row r="47674" s="11" customFormat="1"/>
    <row r="47675" s="11" customFormat="1"/>
    <row r="47676" s="11" customFormat="1"/>
    <row r="47677" s="11" customFormat="1"/>
    <row r="47678" s="11" customFormat="1"/>
    <row r="47679" s="11" customFormat="1"/>
    <row r="47680" s="11" customFormat="1"/>
    <row r="47681" s="11" customFormat="1"/>
    <row r="47682" s="11" customFormat="1"/>
    <row r="47683" s="11" customFormat="1"/>
    <row r="47684" s="11" customFormat="1"/>
    <row r="47685" s="11" customFormat="1"/>
    <row r="47686" s="11" customFormat="1"/>
    <row r="47687" s="11" customFormat="1"/>
    <row r="47688" s="11" customFormat="1"/>
    <row r="47689" s="11" customFormat="1"/>
    <row r="47690" s="11" customFormat="1"/>
    <row r="47691" s="11" customFormat="1"/>
    <row r="47692" s="11" customFormat="1"/>
    <row r="47693" s="11" customFormat="1"/>
    <row r="47694" s="11" customFormat="1"/>
    <row r="47695" s="11" customFormat="1"/>
    <row r="47696" s="11" customFormat="1"/>
    <row r="47697" s="11" customFormat="1"/>
    <row r="47698" s="11" customFormat="1"/>
    <row r="47699" s="11" customFormat="1"/>
    <row r="47700" s="11" customFormat="1"/>
    <row r="47701" s="11" customFormat="1"/>
    <row r="47702" s="11" customFormat="1"/>
    <row r="47703" s="11" customFormat="1"/>
    <row r="47704" s="11" customFormat="1"/>
    <row r="47705" s="11" customFormat="1"/>
    <row r="47706" s="11" customFormat="1"/>
    <row r="47707" s="11" customFormat="1"/>
    <row r="47708" s="11" customFormat="1"/>
    <row r="47709" s="11" customFormat="1"/>
    <row r="47710" s="11" customFormat="1"/>
    <row r="47711" s="11" customFormat="1"/>
    <row r="47712" s="11" customFormat="1"/>
    <row r="47713" s="11" customFormat="1"/>
    <row r="47714" s="11" customFormat="1"/>
    <row r="47715" s="11" customFormat="1"/>
    <row r="47716" s="11" customFormat="1"/>
    <row r="47717" s="11" customFormat="1"/>
    <row r="47718" s="11" customFormat="1"/>
    <row r="47719" s="11" customFormat="1"/>
    <row r="47720" s="11" customFormat="1"/>
    <row r="47721" s="11" customFormat="1"/>
    <row r="47722" s="11" customFormat="1"/>
    <row r="47723" s="11" customFormat="1"/>
    <row r="47724" s="11" customFormat="1"/>
    <row r="47725" s="11" customFormat="1"/>
    <row r="47726" s="11" customFormat="1"/>
    <row r="47727" s="11" customFormat="1"/>
    <row r="47728" s="11" customFormat="1"/>
    <row r="47729" s="11" customFormat="1"/>
    <row r="47730" s="11" customFormat="1"/>
    <row r="47731" s="11" customFormat="1"/>
    <row r="47732" s="11" customFormat="1"/>
    <row r="47733" s="11" customFormat="1"/>
    <row r="47734" s="11" customFormat="1"/>
    <row r="47735" s="11" customFormat="1"/>
    <row r="47736" s="11" customFormat="1"/>
    <row r="47737" s="11" customFormat="1"/>
    <row r="47738" s="11" customFormat="1"/>
    <row r="47739" s="11" customFormat="1"/>
    <row r="47740" s="11" customFormat="1"/>
    <row r="47741" s="11" customFormat="1"/>
    <row r="47742" s="11" customFormat="1"/>
    <row r="47743" s="11" customFormat="1"/>
    <row r="47744" s="11" customFormat="1"/>
    <row r="47745" s="11" customFormat="1"/>
    <row r="47746" s="11" customFormat="1"/>
    <row r="47747" s="11" customFormat="1"/>
    <row r="47748" s="11" customFormat="1"/>
    <row r="47749" s="11" customFormat="1"/>
    <row r="47750" s="11" customFormat="1"/>
    <row r="47751" s="11" customFormat="1"/>
    <row r="47752" s="11" customFormat="1"/>
    <row r="47753" s="11" customFormat="1"/>
    <row r="47754" s="11" customFormat="1"/>
    <row r="47755" s="11" customFormat="1"/>
    <row r="47756" s="11" customFormat="1"/>
    <row r="47757" s="11" customFormat="1"/>
    <row r="47758" s="11" customFormat="1"/>
    <row r="47759" s="11" customFormat="1"/>
    <row r="47760" s="11" customFormat="1"/>
    <row r="47761" s="11" customFormat="1"/>
    <row r="47762" s="11" customFormat="1"/>
    <row r="47763" s="11" customFormat="1"/>
    <row r="47764" s="11" customFormat="1"/>
    <row r="47765" s="11" customFormat="1"/>
    <row r="47766" s="11" customFormat="1"/>
    <row r="47767" s="11" customFormat="1"/>
    <row r="47768" s="11" customFormat="1"/>
    <row r="47769" s="11" customFormat="1"/>
    <row r="47770" s="11" customFormat="1"/>
    <row r="47771" s="11" customFormat="1"/>
    <row r="47772" s="11" customFormat="1"/>
    <row r="47773" s="11" customFormat="1"/>
    <row r="47774" s="11" customFormat="1"/>
    <row r="47775" s="11" customFormat="1"/>
    <row r="47776" s="11" customFormat="1"/>
    <row r="47777" s="11" customFormat="1"/>
    <row r="47778" s="11" customFormat="1"/>
    <row r="47779" s="11" customFormat="1"/>
    <row r="47780" s="11" customFormat="1"/>
    <row r="47781" s="11" customFormat="1"/>
    <row r="47782" s="11" customFormat="1"/>
    <row r="47783" s="11" customFormat="1"/>
    <row r="47784" s="11" customFormat="1"/>
    <row r="47785" s="11" customFormat="1"/>
    <row r="47786" s="11" customFormat="1"/>
    <row r="47787" s="11" customFormat="1"/>
    <row r="47788" s="11" customFormat="1"/>
    <row r="47789" s="11" customFormat="1"/>
    <row r="47790" s="11" customFormat="1"/>
    <row r="47791" s="11" customFormat="1"/>
    <row r="47792" s="11" customFormat="1"/>
    <row r="47793" s="11" customFormat="1"/>
    <row r="47794" s="11" customFormat="1"/>
    <row r="47795" s="11" customFormat="1"/>
    <row r="47796" s="11" customFormat="1"/>
    <row r="47797" s="11" customFormat="1"/>
    <row r="47798" s="11" customFormat="1"/>
    <row r="47799" s="11" customFormat="1"/>
    <row r="47800" s="11" customFormat="1"/>
    <row r="47801" s="11" customFormat="1"/>
    <row r="47802" s="11" customFormat="1"/>
    <row r="47803" s="11" customFormat="1"/>
    <row r="47804" s="11" customFormat="1"/>
    <row r="47805" s="11" customFormat="1"/>
    <row r="47806" s="11" customFormat="1"/>
    <row r="47807" s="11" customFormat="1"/>
    <row r="47808" s="11" customFormat="1"/>
    <row r="47809" s="11" customFormat="1"/>
    <row r="47810" s="11" customFormat="1"/>
    <row r="47811" s="11" customFormat="1"/>
    <row r="47812" s="11" customFormat="1"/>
    <row r="47813" s="11" customFormat="1"/>
    <row r="47814" s="11" customFormat="1"/>
    <row r="47815" s="11" customFormat="1"/>
    <row r="47816" s="11" customFormat="1"/>
    <row r="47817" s="11" customFormat="1"/>
    <row r="47818" s="11" customFormat="1"/>
    <row r="47819" s="11" customFormat="1"/>
    <row r="47820" s="11" customFormat="1"/>
    <row r="47821" s="11" customFormat="1"/>
    <row r="47822" s="11" customFormat="1"/>
    <row r="47823" s="11" customFormat="1"/>
    <row r="47824" s="11" customFormat="1"/>
    <row r="47825" s="11" customFormat="1"/>
    <row r="47826" s="11" customFormat="1"/>
    <row r="47827" s="11" customFormat="1"/>
    <row r="47828" s="11" customFormat="1"/>
    <row r="47829" s="11" customFormat="1"/>
    <row r="47830" s="11" customFormat="1"/>
    <row r="47831" s="11" customFormat="1"/>
    <row r="47832" s="11" customFormat="1"/>
    <row r="47833" s="11" customFormat="1"/>
    <row r="47834" s="11" customFormat="1"/>
    <row r="47835" s="11" customFormat="1"/>
    <row r="47836" s="11" customFormat="1"/>
    <row r="47837" s="11" customFormat="1"/>
    <row r="47838" s="11" customFormat="1"/>
    <row r="47839" s="11" customFormat="1"/>
    <row r="47840" s="11" customFormat="1"/>
    <row r="47841" s="11" customFormat="1"/>
    <row r="47842" s="11" customFormat="1"/>
    <row r="47843" s="11" customFormat="1"/>
    <row r="47844" s="11" customFormat="1"/>
    <row r="47845" s="11" customFormat="1"/>
    <row r="47846" s="11" customFormat="1"/>
    <row r="47847" s="11" customFormat="1"/>
    <row r="47848" s="11" customFormat="1"/>
    <row r="47849" s="11" customFormat="1"/>
    <row r="47850" s="11" customFormat="1"/>
    <row r="47851" s="11" customFormat="1"/>
    <row r="47852" s="11" customFormat="1"/>
    <row r="47853" s="11" customFormat="1"/>
    <row r="47854" s="11" customFormat="1"/>
    <row r="47855" s="11" customFormat="1"/>
    <row r="47856" s="11" customFormat="1"/>
    <row r="47857" s="11" customFormat="1"/>
    <row r="47858" s="11" customFormat="1"/>
    <row r="47859" s="11" customFormat="1"/>
    <row r="47860" s="11" customFormat="1"/>
    <row r="47861" s="11" customFormat="1"/>
    <row r="47862" s="11" customFormat="1"/>
    <row r="47863" s="11" customFormat="1"/>
    <row r="47864" s="11" customFormat="1"/>
    <row r="47865" s="11" customFormat="1"/>
    <row r="47866" s="11" customFormat="1"/>
    <row r="47867" s="11" customFormat="1"/>
    <row r="47868" s="11" customFormat="1"/>
    <row r="47869" s="11" customFormat="1"/>
    <row r="47870" s="11" customFormat="1"/>
    <row r="47871" s="11" customFormat="1"/>
    <row r="47872" s="11" customFormat="1"/>
    <row r="47873" s="11" customFormat="1"/>
    <row r="47874" s="11" customFormat="1"/>
    <row r="47875" s="11" customFormat="1"/>
    <row r="47876" s="11" customFormat="1"/>
    <row r="47877" s="11" customFormat="1"/>
    <row r="47878" s="11" customFormat="1"/>
    <row r="47879" s="11" customFormat="1"/>
    <row r="47880" s="11" customFormat="1"/>
    <row r="47881" s="11" customFormat="1"/>
    <row r="47882" s="11" customFormat="1"/>
    <row r="47883" s="11" customFormat="1"/>
    <row r="47884" s="11" customFormat="1"/>
    <row r="47885" s="11" customFormat="1"/>
    <row r="47886" s="11" customFormat="1"/>
    <row r="47887" s="11" customFormat="1"/>
    <row r="47888" s="11" customFormat="1"/>
    <row r="47889" s="11" customFormat="1"/>
    <row r="47890" s="11" customFormat="1"/>
    <row r="47891" s="11" customFormat="1"/>
    <row r="47892" s="11" customFormat="1"/>
    <row r="47893" s="11" customFormat="1"/>
    <row r="47894" s="11" customFormat="1"/>
    <row r="47895" s="11" customFormat="1"/>
    <row r="47896" s="11" customFormat="1"/>
    <row r="47897" s="11" customFormat="1"/>
    <row r="47898" s="11" customFormat="1"/>
    <row r="47899" s="11" customFormat="1"/>
    <row r="47900" s="11" customFormat="1"/>
    <row r="47901" s="11" customFormat="1"/>
    <row r="47902" s="11" customFormat="1"/>
    <row r="47903" s="11" customFormat="1"/>
    <row r="47904" s="11" customFormat="1"/>
    <row r="47905" s="11" customFormat="1"/>
    <row r="47906" s="11" customFormat="1"/>
    <row r="47907" s="11" customFormat="1"/>
    <row r="47908" s="11" customFormat="1"/>
    <row r="47909" s="11" customFormat="1"/>
    <row r="47910" s="11" customFormat="1"/>
    <row r="47911" s="11" customFormat="1"/>
    <row r="47912" s="11" customFormat="1"/>
    <row r="47913" s="11" customFormat="1"/>
    <row r="47914" s="11" customFormat="1"/>
    <row r="47915" s="11" customFormat="1"/>
    <row r="47916" s="11" customFormat="1"/>
    <row r="47917" s="11" customFormat="1"/>
    <row r="47918" s="11" customFormat="1"/>
    <row r="47919" s="11" customFormat="1"/>
    <row r="47920" s="11" customFormat="1"/>
    <row r="47921" s="11" customFormat="1"/>
    <row r="47922" s="11" customFormat="1"/>
    <row r="47923" s="11" customFormat="1"/>
    <row r="47924" s="11" customFormat="1"/>
    <row r="47925" s="11" customFormat="1"/>
    <row r="47926" s="11" customFormat="1"/>
    <row r="47927" s="11" customFormat="1"/>
    <row r="47928" s="11" customFormat="1"/>
    <row r="47929" s="11" customFormat="1"/>
    <row r="47930" s="11" customFormat="1"/>
    <row r="47931" s="11" customFormat="1"/>
    <row r="47932" s="11" customFormat="1"/>
    <row r="47933" s="11" customFormat="1"/>
    <row r="47934" s="11" customFormat="1"/>
    <row r="47935" s="11" customFormat="1"/>
    <row r="47936" s="11" customFormat="1"/>
    <row r="47937" s="11" customFormat="1"/>
    <row r="47938" s="11" customFormat="1"/>
    <row r="47939" s="11" customFormat="1"/>
    <row r="47940" s="11" customFormat="1"/>
    <row r="47941" s="11" customFormat="1"/>
    <row r="47942" s="11" customFormat="1"/>
    <row r="47943" s="11" customFormat="1"/>
    <row r="47944" s="11" customFormat="1"/>
    <row r="47945" s="11" customFormat="1"/>
    <row r="47946" s="11" customFormat="1"/>
    <row r="47947" s="11" customFormat="1"/>
    <row r="47948" s="11" customFormat="1"/>
    <row r="47949" s="11" customFormat="1"/>
    <row r="47950" s="11" customFormat="1"/>
    <row r="47951" s="11" customFormat="1"/>
    <row r="47952" s="11" customFormat="1"/>
    <row r="47953" s="11" customFormat="1"/>
    <row r="47954" s="11" customFormat="1"/>
    <row r="47955" s="11" customFormat="1"/>
    <row r="47956" s="11" customFormat="1"/>
    <row r="47957" s="11" customFormat="1"/>
    <row r="47958" s="11" customFormat="1"/>
    <row r="47959" s="11" customFormat="1"/>
    <row r="47960" s="11" customFormat="1"/>
    <row r="47961" s="11" customFormat="1"/>
    <row r="47962" s="11" customFormat="1"/>
    <row r="47963" s="11" customFormat="1"/>
    <row r="47964" s="11" customFormat="1"/>
    <row r="47965" s="11" customFormat="1"/>
    <row r="47966" s="11" customFormat="1"/>
    <row r="47967" s="11" customFormat="1"/>
    <row r="47968" s="11" customFormat="1"/>
    <row r="47969" s="11" customFormat="1"/>
    <row r="47970" s="11" customFormat="1"/>
    <row r="47971" s="11" customFormat="1"/>
    <row r="47972" s="11" customFormat="1"/>
    <row r="47973" s="11" customFormat="1"/>
    <row r="47974" s="11" customFormat="1"/>
    <row r="47975" s="11" customFormat="1"/>
    <row r="47976" s="11" customFormat="1"/>
    <row r="47977" s="11" customFormat="1"/>
    <row r="47978" s="11" customFormat="1"/>
    <row r="47979" s="11" customFormat="1"/>
    <row r="47980" s="11" customFormat="1"/>
    <row r="47981" s="11" customFormat="1"/>
    <row r="47982" s="11" customFormat="1"/>
    <row r="47983" s="11" customFormat="1"/>
    <row r="47984" s="11" customFormat="1"/>
    <row r="47985" s="11" customFormat="1"/>
    <row r="47986" s="11" customFormat="1"/>
    <row r="47987" s="11" customFormat="1"/>
    <row r="47988" s="11" customFormat="1"/>
    <row r="47989" s="11" customFormat="1"/>
    <row r="47990" s="11" customFormat="1"/>
    <row r="47991" s="11" customFormat="1"/>
    <row r="47992" s="11" customFormat="1"/>
    <row r="47993" s="11" customFormat="1"/>
    <row r="47994" s="11" customFormat="1"/>
    <row r="47995" s="11" customFormat="1"/>
    <row r="47996" s="11" customFormat="1"/>
    <row r="47997" s="11" customFormat="1"/>
    <row r="47998" s="11" customFormat="1"/>
    <row r="47999" s="11" customFormat="1"/>
    <row r="48000" s="11" customFormat="1"/>
    <row r="48001" s="11" customFormat="1"/>
    <row r="48002" s="11" customFormat="1"/>
    <row r="48003" s="11" customFormat="1"/>
    <row r="48004" s="11" customFormat="1"/>
    <row r="48005" s="11" customFormat="1"/>
    <row r="48006" s="11" customFormat="1"/>
    <row r="48007" s="11" customFormat="1"/>
    <row r="48008" s="11" customFormat="1"/>
    <row r="48009" s="11" customFormat="1"/>
    <row r="48010" s="11" customFormat="1"/>
    <row r="48011" s="11" customFormat="1"/>
    <row r="48012" s="11" customFormat="1"/>
    <row r="48013" s="11" customFormat="1"/>
    <row r="48014" s="11" customFormat="1"/>
    <row r="48015" s="11" customFormat="1"/>
    <row r="48016" s="11" customFormat="1"/>
    <row r="48017" s="11" customFormat="1"/>
    <row r="48018" s="11" customFormat="1"/>
    <row r="48019" s="11" customFormat="1"/>
    <row r="48020" s="11" customFormat="1"/>
    <row r="48021" s="11" customFormat="1"/>
    <row r="48022" s="11" customFormat="1"/>
    <row r="48023" s="11" customFormat="1"/>
    <row r="48024" s="11" customFormat="1"/>
    <row r="48025" s="11" customFormat="1"/>
    <row r="48026" s="11" customFormat="1"/>
    <row r="48027" s="11" customFormat="1"/>
    <row r="48028" s="11" customFormat="1"/>
    <row r="48029" s="11" customFormat="1"/>
    <row r="48030" s="11" customFormat="1"/>
    <row r="48031" s="11" customFormat="1"/>
    <row r="48032" s="11" customFormat="1"/>
    <row r="48033" s="11" customFormat="1"/>
    <row r="48034" s="11" customFormat="1"/>
    <row r="48035" s="11" customFormat="1"/>
    <row r="48036" s="11" customFormat="1"/>
    <row r="48037" s="11" customFormat="1"/>
    <row r="48038" s="11" customFormat="1"/>
    <row r="48039" s="11" customFormat="1"/>
    <row r="48040" s="11" customFormat="1"/>
    <row r="48041" s="11" customFormat="1"/>
    <row r="48042" s="11" customFormat="1"/>
    <row r="48043" s="11" customFormat="1"/>
    <row r="48044" s="11" customFormat="1"/>
    <row r="48045" s="11" customFormat="1"/>
    <row r="48046" s="11" customFormat="1"/>
    <row r="48047" s="11" customFormat="1"/>
    <row r="48048" s="11" customFormat="1"/>
    <row r="48049" s="11" customFormat="1"/>
    <row r="48050" s="11" customFormat="1"/>
    <row r="48051" s="11" customFormat="1"/>
    <row r="48052" s="11" customFormat="1"/>
    <row r="48053" s="11" customFormat="1"/>
    <row r="48054" s="11" customFormat="1"/>
    <row r="48055" s="11" customFormat="1"/>
    <row r="48056" s="11" customFormat="1"/>
    <row r="48057" s="11" customFormat="1"/>
    <row r="48058" s="11" customFormat="1"/>
    <row r="48059" s="11" customFormat="1"/>
    <row r="48060" s="11" customFormat="1"/>
    <row r="48061" s="11" customFormat="1"/>
    <row r="48062" s="11" customFormat="1"/>
    <row r="48063" s="11" customFormat="1"/>
    <row r="48064" s="11" customFormat="1"/>
    <row r="48065" s="11" customFormat="1"/>
    <row r="48066" s="11" customFormat="1"/>
    <row r="48067" s="11" customFormat="1"/>
    <row r="48068" s="11" customFormat="1"/>
    <row r="48069" s="11" customFormat="1"/>
    <row r="48070" s="11" customFormat="1"/>
    <row r="48071" s="11" customFormat="1"/>
    <row r="48072" s="11" customFormat="1"/>
    <row r="48073" s="11" customFormat="1"/>
    <row r="48074" s="11" customFormat="1"/>
    <row r="48075" s="11" customFormat="1"/>
    <row r="48076" s="11" customFormat="1"/>
    <row r="48077" s="11" customFormat="1"/>
    <row r="48078" s="11" customFormat="1"/>
    <row r="48079" s="11" customFormat="1"/>
    <row r="48080" s="11" customFormat="1"/>
    <row r="48081" s="11" customFormat="1"/>
    <row r="48082" s="11" customFormat="1"/>
    <row r="48083" s="11" customFormat="1"/>
    <row r="48084" s="11" customFormat="1"/>
    <row r="48085" s="11" customFormat="1"/>
    <row r="48086" s="11" customFormat="1"/>
    <row r="48087" s="11" customFormat="1"/>
    <row r="48088" s="11" customFormat="1"/>
    <row r="48089" s="11" customFormat="1"/>
    <row r="48090" s="11" customFormat="1"/>
    <row r="48091" s="11" customFormat="1"/>
    <row r="48092" s="11" customFormat="1"/>
    <row r="48093" s="11" customFormat="1"/>
    <row r="48094" s="11" customFormat="1"/>
    <row r="48095" s="11" customFormat="1"/>
    <row r="48096" s="11" customFormat="1"/>
    <row r="48097" s="11" customFormat="1"/>
    <row r="48098" s="11" customFormat="1"/>
    <row r="48099" s="11" customFormat="1"/>
    <row r="48100" s="11" customFormat="1"/>
    <row r="48101" s="11" customFormat="1"/>
    <row r="48102" s="11" customFormat="1"/>
    <row r="48103" s="11" customFormat="1"/>
    <row r="48104" s="11" customFormat="1"/>
    <row r="48105" s="11" customFormat="1"/>
    <row r="48106" s="11" customFormat="1"/>
    <row r="48107" s="11" customFormat="1"/>
    <row r="48108" s="11" customFormat="1"/>
    <row r="48109" s="11" customFormat="1"/>
    <row r="48110" s="11" customFormat="1"/>
    <row r="48111" s="11" customFormat="1"/>
    <row r="48112" s="11" customFormat="1"/>
    <row r="48113" s="11" customFormat="1"/>
    <row r="48114" s="11" customFormat="1"/>
    <row r="48115" s="11" customFormat="1"/>
    <row r="48116" s="11" customFormat="1"/>
    <row r="48117" s="11" customFormat="1"/>
    <row r="48118" s="11" customFormat="1"/>
    <row r="48119" s="11" customFormat="1"/>
    <row r="48120" s="11" customFormat="1"/>
    <row r="48121" s="11" customFormat="1"/>
    <row r="48122" s="11" customFormat="1"/>
    <row r="48123" s="11" customFormat="1"/>
    <row r="48124" s="11" customFormat="1"/>
    <row r="48125" s="11" customFormat="1"/>
    <row r="48126" s="11" customFormat="1"/>
    <row r="48127" s="11" customFormat="1"/>
    <row r="48128" s="11" customFormat="1"/>
    <row r="48129" s="11" customFormat="1"/>
    <row r="48130" s="11" customFormat="1"/>
    <row r="48131" s="11" customFormat="1"/>
    <row r="48132" s="11" customFormat="1"/>
    <row r="48133" s="11" customFormat="1"/>
    <row r="48134" s="11" customFormat="1"/>
    <row r="48135" s="11" customFormat="1"/>
    <row r="48136" s="11" customFormat="1"/>
    <row r="48137" s="11" customFormat="1"/>
    <row r="48138" s="11" customFormat="1"/>
    <row r="48139" s="11" customFormat="1"/>
    <row r="48140" s="11" customFormat="1"/>
    <row r="48141" s="11" customFormat="1"/>
    <row r="48142" s="11" customFormat="1"/>
    <row r="48143" s="11" customFormat="1"/>
    <row r="48144" s="11" customFormat="1"/>
    <row r="48145" s="11" customFormat="1"/>
    <row r="48146" s="11" customFormat="1"/>
    <row r="48147" s="11" customFormat="1"/>
    <row r="48148" s="11" customFormat="1"/>
    <row r="48149" s="11" customFormat="1"/>
    <row r="48150" s="11" customFormat="1"/>
    <row r="48151" s="11" customFormat="1"/>
    <row r="48152" s="11" customFormat="1"/>
    <row r="48153" s="11" customFormat="1"/>
    <row r="48154" s="11" customFormat="1"/>
    <row r="48155" s="11" customFormat="1"/>
    <row r="48156" s="11" customFormat="1"/>
    <row r="48157" s="11" customFormat="1"/>
    <row r="48158" s="11" customFormat="1"/>
    <row r="48159" s="11" customFormat="1"/>
    <row r="48160" s="11" customFormat="1"/>
    <row r="48161" s="11" customFormat="1"/>
    <row r="48162" s="11" customFormat="1"/>
    <row r="48163" s="11" customFormat="1"/>
    <row r="48164" s="11" customFormat="1"/>
    <row r="48165" s="11" customFormat="1"/>
    <row r="48166" s="11" customFormat="1"/>
    <row r="48167" s="11" customFormat="1"/>
    <row r="48168" s="11" customFormat="1"/>
    <row r="48169" s="11" customFormat="1"/>
    <row r="48170" s="11" customFormat="1"/>
    <row r="48171" s="11" customFormat="1"/>
    <row r="48172" s="11" customFormat="1"/>
    <row r="48173" s="11" customFormat="1"/>
    <row r="48174" s="11" customFormat="1"/>
    <row r="48175" s="11" customFormat="1"/>
    <row r="48176" s="11" customFormat="1"/>
    <row r="48177" s="11" customFormat="1"/>
    <row r="48178" s="11" customFormat="1"/>
    <row r="48179" s="11" customFormat="1"/>
    <row r="48180" s="11" customFormat="1"/>
    <row r="48181" s="11" customFormat="1"/>
    <row r="48182" s="11" customFormat="1"/>
    <row r="48183" s="11" customFormat="1"/>
    <row r="48184" s="11" customFormat="1"/>
    <row r="48185" s="11" customFormat="1"/>
    <row r="48186" s="11" customFormat="1"/>
    <row r="48187" s="11" customFormat="1"/>
    <row r="48188" s="11" customFormat="1"/>
    <row r="48189" s="11" customFormat="1"/>
    <row r="48190" s="11" customFormat="1"/>
    <row r="48191" s="11" customFormat="1"/>
    <row r="48192" s="11" customFormat="1"/>
    <row r="48193" s="11" customFormat="1"/>
    <row r="48194" s="11" customFormat="1"/>
    <row r="48195" s="11" customFormat="1"/>
    <row r="48196" s="11" customFormat="1"/>
    <row r="48197" s="11" customFormat="1"/>
    <row r="48198" s="11" customFormat="1"/>
    <row r="48199" s="11" customFormat="1"/>
    <row r="48200" s="11" customFormat="1"/>
    <row r="48201" s="11" customFormat="1"/>
    <row r="48202" s="11" customFormat="1"/>
    <row r="48203" s="11" customFormat="1"/>
    <row r="48204" s="11" customFormat="1"/>
    <row r="48205" s="11" customFormat="1"/>
    <row r="48206" s="11" customFormat="1"/>
    <row r="48207" s="11" customFormat="1"/>
    <row r="48208" s="11" customFormat="1"/>
    <row r="48209" s="11" customFormat="1"/>
    <row r="48210" s="11" customFormat="1"/>
    <row r="48211" s="11" customFormat="1"/>
    <row r="48212" s="11" customFormat="1"/>
    <row r="48213" s="11" customFormat="1"/>
    <row r="48214" s="11" customFormat="1"/>
    <row r="48215" s="11" customFormat="1"/>
    <row r="48216" s="11" customFormat="1"/>
    <row r="48217" s="11" customFormat="1"/>
    <row r="48218" s="11" customFormat="1"/>
    <row r="48219" s="11" customFormat="1"/>
    <row r="48220" s="11" customFormat="1"/>
    <row r="48221" s="11" customFormat="1"/>
    <row r="48222" s="11" customFormat="1"/>
    <row r="48223" s="11" customFormat="1"/>
    <row r="48224" s="11" customFormat="1"/>
    <row r="48225" s="11" customFormat="1"/>
    <row r="48226" s="11" customFormat="1"/>
    <row r="48227" s="11" customFormat="1"/>
    <row r="48228" s="11" customFormat="1"/>
    <row r="48229" s="11" customFormat="1"/>
    <row r="48230" s="11" customFormat="1"/>
    <row r="48231" s="11" customFormat="1"/>
    <row r="48232" s="11" customFormat="1"/>
    <row r="48233" s="11" customFormat="1"/>
    <row r="48234" s="11" customFormat="1"/>
    <row r="48235" s="11" customFormat="1"/>
    <row r="48236" s="11" customFormat="1"/>
    <row r="48237" s="11" customFormat="1"/>
    <row r="48238" s="11" customFormat="1"/>
    <row r="48239" s="11" customFormat="1"/>
    <row r="48240" s="11" customFormat="1"/>
    <row r="48241" s="11" customFormat="1"/>
    <row r="48242" s="11" customFormat="1"/>
    <row r="48243" s="11" customFormat="1"/>
    <row r="48244" s="11" customFormat="1"/>
    <row r="48245" s="11" customFormat="1"/>
    <row r="48246" s="11" customFormat="1"/>
    <row r="48247" s="11" customFormat="1"/>
    <row r="48248" s="11" customFormat="1"/>
    <row r="48249" s="11" customFormat="1"/>
    <row r="48250" s="11" customFormat="1"/>
    <row r="48251" s="11" customFormat="1"/>
    <row r="48252" s="11" customFormat="1"/>
    <row r="48253" s="11" customFormat="1"/>
    <row r="48254" s="11" customFormat="1"/>
    <row r="48255" s="11" customFormat="1"/>
    <row r="48256" s="11" customFormat="1"/>
    <row r="48257" s="11" customFormat="1"/>
    <row r="48258" s="11" customFormat="1"/>
    <row r="48259" s="11" customFormat="1"/>
    <row r="48260" s="11" customFormat="1"/>
    <row r="48261" s="11" customFormat="1"/>
    <row r="48262" s="11" customFormat="1"/>
    <row r="48263" s="11" customFormat="1"/>
    <row r="48264" s="11" customFormat="1"/>
    <row r="48265" s="11" customFormat="1"/>
    <row r="48266" s="11" customFormat="1"/>
    <row r="48267" s="11" customFormat="1"/>
    <row r="48268" s="11" customFormat="1"/>
    <row r="48269" s="11" customFormat="1"/>
    <row r="48270" s="11" customFormat="1"/>
    <row r="48271" s="11" customFormat="1"/>
    <row r="48272" s="11" customFormat="1"/>
    <row r="48273" s="11" customFormat="1"/>
    <row r="48274" s="11" customFormat="1"/>
    <row r="48275" s="11" customFormat="1"/>
    <row r="48276" s="11" customFormat="1"/>
    <row r="48277" s="11" customFormat="1"/>
    <row r="48278" s="11" customFormat="1"/>
    <row r="48279" s="11" customFormat="1"/>
    <row r="48280" s="11" customFormat="1"/>
    <row r="48281" s="11" customFormat="1"/>
    <row r="48282" s="11" customFormat="1"/>
    <row r="48283" s="11" customFormat="1"/>
    <row r="48284" s="11" customFormat="1"/>
    <row r="48285" s="11" customFormat="1"/>
    <row r="48286" s="11" customFormat="1"/>
    <row r="48287" s="11" customFormat="1"/>
    <row r="48288" s="11" customFormat="1"/>
    <row r="48289" s="11" customFormat="1"/>
    <row r="48290" s="11" customFormat="1"/>
    <row r="48291" s="11" customFormat="1"/>
    <row r="48292" s="11" customFormat="1"/>
    <row r="48293" s="11" customFormat="1"/>
    <row r="48294" s="11" customFormat="1"/>
    <row r="48295" s="11" customFormat="1"/>
    <row r="48296" s="11" customFormat="1"/>
    <row r="48297" s="11" customFormat="1"/>
    <row r="48298" s="11" customFormat="1"/>
    <row r="48299" s="11" customFormat="1"/>
    <row r="48300" s="11" customFormat="1"/>
    <row r="48301" s="11" customFormat="1"/>
    <row r="48302" s="11" customFormat="1"/>
    <row r="48303" s="11" customFormat="1"/>
    <row r="48304" s="11" customFormat="1"/>
    <row r="48305" s="11" customFormat="1"/>
    <row r="48306" s="11" customFormat="1"/>
    <row r="48307" s="11" customFormat="1"/>
    <row r="48308" s="11" customFormat="1"/>
    <row r="48309" s="11" customFormat="1"/>
    <row r="48310" s="11" customFormat="1"/>
    <row r="48311" s="11" customFormat="1"/>
    <row r="48312" s="11" customFormat="1"/>
    <row r="48313" s="11" customFormat="1"/>
    <row r="48314" s="11" customFormat="1"/>
    <row r="48315" s="11" customFormat="1"/>
    <row r="48316" s="11" customFormat="1"/>
    <row r="48317" s="11" customFormat="1"/>
    <row r="48318" s="11" customFormat="1"/>
    <row r="48319" s="11" customFormat="1"/>
    <row r="48320" s="11" customFormat="1"/>
    <row r="48321" s="11" customFormat="1"/>
    <row r="48322" s="11" customFormat="1"/>
    <row r="48323" s="11" customFormat="1"/>
    <row r="48324" s="11" customFormat="1"/>
    <row r="48325" s="11" customFormat="1"/>
    <row r="48326" s="11" customFormat="1"/>
    <row r="48327" s="11" customFormat="1"/>
    <row r="48328" s="11" customFormat="1"/>
    <row r="48329" s="11" customFormat="1"/>
    <row r="48330" s="11" customFormat="1"/>
    <row r="48331" s="11" customFormat="1"/>
    <row r="48332" s="11" customFormat="1"/>
    <row r="48333" s="11" customFormat="1"/>
    <row r="48334" s="11" customFormat="1"/>
    <row r="48335" s="11" customFormat="1"/>
    <row r="48336" s="11" customFormat="1"/>
    <row r="48337" s="11" customFormat="1"/>
    <row r="48338" s="11" customFormat="1"/>
    <row r="48339" s="11" customFormat="1"/>
    <row r="48340" s="11" customFormat="1"/>
    <row r="48341" s="11" customFormat="1"/>
    <row r="48342" s="11" customFormat="1"/>
    <row r="48343" s="11" customFormat="1"/>
    <row r="48344" s="11" customFormat="1"/>
    <row r="48345" s="11" customFormat="1"/>
    <row r="48346" s="11" customFormat="1"/>
    <row r="48347" s="11" customFormat="1"/>
    <row r="48348" s="11" customFormat="1"/>
    <row r="48349" s="11" customFormat="1"/>
    <row r="48350" s="11" customFormat="1"/>
    <row r="48351" s="11" customFormat="1"/>
    <row r="48352" s="11" customFormat="1"/>
    <row r="48353" s="11" customFormat="1"/>
    <row r="48354" s="11" customFormat="1"/>
    <row r="48355" s="11" customFormat="1"/>
    <row r="48356" s="11" customFormat="1"/>
    <row r="48357" s="11" customFormat="1"/>
    <row r="48358" s="11" customFormat="1"/>
    <row r="48359" s="11" customFormat="1"/>
    <row r="48360" s="11" customFormat="1"/>
    <row r="48361" s="11" customFormat="1"/>
    <row r="48362" s="11" customFormat="1"/>
    <row r="48363" s="11" customFormat="1"/>
    <row r="48364" s="11" customFormat="1"/>
    <row r="48365" s="11" customFormat="1"/>
    <row r="48366" s="11" customFormat="1"/>
    <row r="48367" s="11" customFormat="1"/>
    <row r="48368" s="11" customFormat="1"/>
    <row r="48369" s="11" customFormat="1"/>
    <row r="48370" s="11" customFormat="1"/>
    <row r="48371" s="11" customFormat="1"/>
    <row r="48372" s="11" customFormat="1"/>
    <row r="48373" s="11" customFormat="1"/>
    <row r="48374" s="11" customFormat="1"/>
    <row r="48375" s="11" customFormat="1"/>
    <row r="48376" s="11" customFormat="1"/>
    <row r="48377" s="11" customFormat="1"/>
    <row r="48378" s="11" customFormat="1"/>
    <row r="48379" s="11" customFormat="1"/>
    <row r="48380" s="11" customFormat="1"/>
    <row r="48381" s="11" customFormat="1"/>
    <row r="48382" s="11" customFormat="1"/>
    <row r="48383" s="11" customFormat="1"/>
    <row r="48384" s="11" customFormat="1"/>
    <row r="48385" s="11" customFormat="1"/>
    <row r="48386" s="11" customFormat="1"/>
    <row r="48387" s="11" customFormat="1"/>
    <row r="48388" s="11" customFormat="1"/>
    <row r="48389" s="11" customFormat="1"/>
    <row r="48390" s="11" customFormat="1"/>
    <row r="48391" s="11" customFormat="1"/>
    <row r="48392" s="11" customFormat="1"/>
    <row r="48393" s="11" customFormat="1"/>
    <row r="48394" s="11" customFormat="1"/>
    <row r="48395" s="11" customFormat="1"/>
    <row r="48396" s="11" customFormat="1"/>
    <row r="48397" s="11" customFormat="1"/>
    <row r="48398" s="11" customFormat="1"/>
    <row r="48399" s="11" customFormat="1"/>
    <row r="48400" s="11" customFormat="1"/>
    <row r="48401" s="11" customFormat="1"/>
    <row r="48402" s="11" customFormat="1"/>
    <row r="48403" s="11" customFormat="1"/>
    <row r="48404" s="11" customFormat="1"/>
    <row r="48405" s="11" customFormat="1"/>
    <row r="48406" s="11" customFormat="1"/>
    <row r="48407" s="11" customFormat="1"/>
    <row r="48408" s="11" customFormat="1"/>
    <row r="48409" s="11" customFormat="1"/>
    <row r="48410" s="11" customFormat="1"/>
    <row r="48411" s="11" customFormat="1"/>
    <row r="48412" s="11" customFormat="1"/>
    <row r="48413" s="11" customFormat="1"/>
    <row r="48414" s="11" customFormat="1"/>
    <row r="48415" s="11" customFormat="1"/>
    <row r="48416" s="11" customFormat="1"/>
    <row r="48417" s="11" customFormat="1"/>
    <row r="48418" s="11" customFormat="1"/>
    <row r="48419" s="11" customFormat="1"/>
    <row r="48420" s="11" customFormat="1"/>
    <row r="48421" s="11" customFormat="1"/>
    <row r="48422" s="11" customFormat="1"/>
    <row r="48423" s="11" customFormat="1"/>
    <row r="48424" s="11" customFormat="1"/>
    <row r="48425" s="11" customFormat="1"/>
    <row r="48426" s="11" customFormat="1"/>
    <row r="48427" s="11" customFormat="1"/>
    <row r="48428" s="11" customFormat="1"/>
    <row r="48429" s="11" customFormat="1"/>
    <row r="48430" s="11" customFormat="1"/>
    <row r="48431" s="11" customFormat="1"/>
    <row r="48432" s="11" customFormat="1"/>
    <row r="48433" s="11" customFormat="1"/>
    <row r="48434" s="11" customFormat="1"/>
    <row r="48435" s="11" customFormat="1"/>
    <row r="48436" s="11" customFormat="1"/>
    <row r="48437" s="11" customFormat="1"/>
    <row r="48438" s="11" customFormat="1"/>
    <row r="48439" s="11" customFormat="1"/>
    <row r="48440" s="11" customFormat="1"/>
    <row r="48441" s="11" customFormat="1"/>
    <row r="48442" s="11" customFormat="1"/>
    <row r="48443" s="11" customFormat="1"/>
    <row r="48444" s="11" customFormat="1"/>
    <row r="48445" s="11" customFormat="1"/>
    <row r="48446" s="11" customFormat="1"/>
    <row r="48447" s="11" customFormat="1"/>
    <row r="48448" s="11" customFormat="1"/>
    <row r="48449" s="11" customFormat="1"/>
    <row r="48450" s="11" customFormat="1"/>
    <row r="48451" s="11" customFormat="1"/>
    <row r="48452" s="11" customFormat="1"/>
    <row r="48453" s="11" customFormat="1"/>
    <row r="48454" s="11" customFormat="1"/>
    <row r="48455" s="11" customFormat="1"/>
    <row r="48456" s="11" customFormat="1"/>
    <row r="48457" s="11" customFormat="1"/>
    <row r="48458" s="11" customFormat="1"/>
    <row r="48459" s="11" customFormat="1"/>
    <row r="48460" s="11" customFormat="1"/>
    <row r="48461" s="11" customFormat="1"/>
    <row r="48462" s="11" customFormat="1"/>
    <row r="48463" s="11" customFormat="1"/>
    <row r="48464" s="11" customFormat="1"/>
    <row r="48465" s="11" customFormat="1"/>
    <row r="48466" s="11" customFormat="1"/>
    <row r="48467" s="11" customFormat="1"/>
    <row r="48468" s="11" customFormat="1"/>
    <row r="48469" s="11" customFormat="1"/>
    <row r="48470" s="11" customFormat="1"/>
    <row r="48471" s="11" customFormat="1"/>
    <row r="48472" s="11" customFormat="1"/>
    <row r="48473" s="11" customFormat="1"/>
    <row r="48474" s="11" customFormat="1"/>
    <row r="48475" s="11" customFormat="1"/>
    <row r="48476" s="11" customFormat="1"/>
    <row r="48477" s="11" customFormat="1"/>
    <row r="48478" s="11" customFormat="1"/>
    <row r="48479" s="11" customFormat="1"/>
    <row r="48480" s="11" customFormat="1"/>
    <row r="48481" s="11" customFormat="1"/>
    <row r="48482" s="11" customFormat="1"/>
    <row r="48483" s="11" customFormat="1"/>
    <row r="48484" s="11" customFormat="1"/>
    <row r="48485" s="11" customFormat="1"/>
    <row r="48486" s="11" customFormat="1"/>
    <row r="48487" s="11" customFormat="1"/>
    <row r="48488" s="11" customFormat="1"/>
    <row r="48489" s="11" customFormat="1"/>
    <row r="48490" s="11" customFormat="1"/>
    <row r="48491" s="11" customFormat="1"/>
    <row r="48492" s="11" customFormat="1"/>
    <row r="48493" s="11" customFormat="1"/>
    <row r="48494" s="11" customFormat="1"/>
    <row r="48495" s="11" customFormat="1"/>
    <row r="48496" s="11" customFormat="1"/>
    <row r="48497" s="11" customFormat="1"/>
    <row r="48498" s="11" customFormat="1"/>
    <row r="48499" s="11" customFormat="1"/>
    <row r="48500" s="11" customFormat="1"/>
    <row r="48501" s="11" customFormat="1"/>
    <row r="48502" s="11" customFormat="1"/>
    <row r="48503" s="11" customFormat="1"/>
    <row r="48504" s="11" customFormat="1"/>
    <row r="48505" s="11" customFormat="1"/>
    <row r="48506" s="11" customFormat="1"/>
    <row r="48507" s="11" customFormat="1"/>
    <row r="48508" s="11" customFormat="1"/>
    <row r="48509" s="11" customFormat="1"/>
    <row r="48510" s="11" customFormat="1"/>
    <row r="48511" s="11" customFormat="1"/>
    <row r="48512" s="11" customFormat="1"/>
    <row r="48513" s="11" customFormat="1"/>
    <row r="48514" s="11" customFormat="1"/>
    <row r="48515" s="11" customFormat="1"/>
    <row r="48516" s="11" customFormat="1"/>
    <row r="48517" s="11" customFormat="1"/>
    <row r="48518" s="11" customFormat="1"/>
    <row r="48519" s="11" customFormat="1"/>
    <row r="48520" s="11" customFormat="1"/>
    <row r="48521" s="11" customFormat="1"/>
    <row r="48522" s="11" customFormat="1"/>
    <row r="48523" s="11" customFormat="1"/>
    <row r="48524" s="11" customFormat="1"/>
    <row r="48525" s="11" customFormat="1"/>
    <row r="48526" s="11" customFormat="1"/>
    <row r="48527" s="11" customFormat="1"/>
    <row r="48528" s="11" customFormat="1"/>
    <row r="48529" s="11" customFormat="1"/>
    <row r="48530" s="11" customFormat="1"/>
    <row r="48531" s="11" customFormat="1"/>
    <row r="48532" s="11" customFormat="1"/>
    <row r="48533" s="11" customFormat="1"/>
    <row r="48534" s="11" customFormat="1"/>
    <row r="48535" s="11" customFormat="1"/>
    <row r="48536" s="11" customFormat="1"/>
    <row r="48537" s="11" customFormat="1"/>
    <row r="48538" s="11" customFormat="1"/>
    <row r="48539" s="11" customFormat="1"/>
    <row r="48540" s="11" customFormat="1"/>
    <row r="48541" s="11" customFormat="1"/>
    <row r="48542" s="11" customFormat="1"/>
    <row r="48543" s="11" customFormat="1"/>
    <row r="48544" s="11" customFormat="1"/>
    <row r="48545" s="11" customFormat="1"/>
    <row r="48546" s="11" customFormat="1"/>
    <row r="48547" s="11" customFormat="1"/>
    <row r="48548" s="11" customFormat="1"/>
    <row r="48549" s="11" customFormat="1"/>
    <row r="48550" s="11" customFormat="1"/>
    <row r="48551" s="11" customFormat="1"/>
    <row r="48552" s="11" customFormat="1"/>
    <row r="48553" s="11" customFormat="1"/>
    <row r="48554" s="11" customFormat="1"/>
    <row r="48555" s="11" customFormat="1"/>
    <row r="48556" s="11" customFormat="1"/>
    <row r="48557" s="11" customFormat="1"/>
    <row r="48558" s="11" customFormat="1"/>
    <row r="48559" s="11" customFormat="1"/>
    <row r="48560" s="11" customFormat="1"/>
    <row r="48561" s="11" customFormat="1"/>
    <row r="48562" s="11" customFormat="1"/>
    <row r="48563" s="11" customFormat="1"/>
    <row r="48564" s="11" customFormat="1"/>
    <row r="48565" s="11" customFormat="1"/>
    <row r="48566" s="11" customFormat="1"/>
    <row r="48567" s="11" customFormat="1"/>
    <row r="48568" s="11" customFormat="1"/>
    <row r="48569" s="11" customFormat="1"/>
    <row r="48570" s="11" customFormat="1"/>
    <row r="48571" s="11" customFormat="1"/>
    <row r="48572" s="11" customFormat="1"/>
    <row r="48573" s="11" customFormat="1"/>
    <row r="48574" s="11" customFormat="1"/>
    <row r="48575" s="11" customFormat="1"/>
    <row r="48576" s="11" customFormat="1"/>
    <row r="48577" s="11" customFormat="1"/>
    <row r="48578" s="11" customFormat="1"/>
    <row r="48579" s="11" customFormat="1"/>
    <row r="48580" s="11" customFormat="1"/>
    <row r="48581" s="11" customFormat="1"/>
    <row r="48582" s="11" customFormat="1"/>
    <row r="48583" s="11" customFormat="1"/>
    <row r="48584" s="11" customFormat="1"/>
    <row r="48585" s="11" customFormat="1"/>
    <row r="48586" s="11" customFormat="1"/>
    <row r="48587" s="11" customFormat="1"/>
    <row r="48588" s="11" customFormat="1"/>
    <row r="48589" s="11" customFormat="1"/>
    <row r="48590" s="11" customFormat="1"/>
    <row r="48591" s="11" customFormat="1"/>
    <row r="48592" s="11" customFormat="1"/>
    <row r="48593" s="11" customFormat="1"/>
    <row r="48594" s="11" customFormat="1"/>
    <row r="48595" s="11" customFormat="1"/>
    <row r="48596" s="11" customFormat="1"/>
    <row r="48597" s="11" customFormat="1"/>
    <row r="48598" s="11" customFormat="1"/>
    <row r="48599" s="11" customFormat="1"/>
    <row r="48600" s="11" customFormat="1"/>
    <row r="48601" s="11" customFormat="1"/>
    <row r="48602" s="11" customFormat="1"/>
    <row r="48603" s="11" customFormat="1"/>
    <row r="48604" s="11" customFormat="1"/>
    <row r="48605" s="11" customFormat="1"/>
    <row r="48606" s="11" customFormat="1"/>
    <row r="48607" s="11" customFormat="1"/>
    <row r="48608" s="11" customFormat="1"/>
    <row r="48609" s="11" customFormat="1"/>
    <row r="48610" s="11" customFormat="1"/>
    <row r="48611" s="11" customFormat="1"/>
    <row r="48612" s="11" customFormat="1"/>
    <row r="48613" s="11" customFormat="1"/>
    <row r="48614" s="11" customFormat="1"/>
    <row r="48615" s="11" customFormat="1"/>
    <row r="48616" s="11" customFormat="1"/>
    <row r="48617" s="11" customFormat="1"/>
    <row r="48618" s="11" customFormat="1"/>
    <row r="48619" s="11" customFormat="1"/>
    <row r="48620" s="11" customFormat="1"/>
    <row r="48621" s="11" customFormat="1"/>
    <row r="48622" s="11" customFormat="1"/>
    <row r="48623" s="11" customFormat="1"/>
    <row r="48624" s="11" customFormat="1"/>
    <row r="48625" s="11" customFormat="1"/>
    <row r="48626" s="11" customFormat="1"/>
    <row r="48627" s="11" customFormat="1"/>
    <row r="48628" s="11" customFormat="1"/>
    <row r="48629" s="11" customFormat="1"/>
    <row r="48630" s="11" customFormat="1"/>
    <row r="48631" s="11" customFormat="1"/>
    <row r="48632" s="11" customFormat="1"/>
    <row r="48633" s="11" customFormat="1"/>
    <row r="48634" s="11" customFormat="1"/>
    <row r="48635" s="11" customFormat="1"/>
    <row r="48636" s="11" customFormat="1"/>
    <row r="48637" s="11" customFormat="1"/>
    <row r="48638" s="11" customFormat="1"/>
    <row r="48639" s="11" customFormat="1"/>
    <row r="48640" s="11" customFormat="1"/>
    <row r="48641" s="11" customFormat="1"/>
    <row r="48642" s="11" customFormat="1"/>
    <row r="48643" s="11" customFormat="1"/>
    <row r="48644" s="11" customFormat="1"/>
    <row r="48645" s="11" customFormat="1"/>
    <row r="48646" s="11" customFormat="1"/>
    <row r="48647" s="11" customFormat="1"/>
    <row r="48648" s="11" customFormat="1"/>
    <row r="48649" s="11" customFormat="1"/>
    <row r="48650" s="11" customFormat="1"/>
    <row r="48651" s="11" customFormat="1"/>
    <row r="48652" s="11" customFormat="1"/>
    <row r="48653" s="11" customFormat="1"/>
    <row r="48654" s="11" customFormat="1"/>
    <row r="48655" s="11" customFormat="1"/>
    <row r="48656" s="11" customFormat="1"/>
    <row r="48657" s="11" customFormat="1"/>
    <row r="48658" s="11" customFormat="1"/>
    <row r="48659" s="11" customFormat="1"/>
    <row r="48660" s="11" customFormat="1"/>
    <row r="48661" s="11" customFormat="1"/>
    <row r="48662" s="11" customFormat="1"/>
    <row r="48663" s="11" customFormat="1"/>
    <row r="48664" s="11" customFormat="1"/>
    <row r="48665" s="11" customFormat="1"/>
    <row r="48666" s="11" customFormat="1"/>
    <row r="48667" s="11" customFormat="1"/>
    <row r="48668" s="11" customFormat="1"/>
    <row r="48669" s="11" customFormat="1"/>
    <row r="48670" s="11" customFormat="1"/>
    <row r="48671" s="11" customFormat="1"/>
    <row r="48672" s="11" customFormat="1"/>
    <row r="48673" s="11" customFormat="1"/>
    <row r="48674" s="11" customFormat="1"/>
    <row r="48675" s="11" customFormat="1"/>
    <row r="48676" s="11" customFormat="1"/>
    <row r="48677" s="11" customFormat="1"/>
    <row r="48678" s="11" customFormat="1"/>
    <row r="48679" s="11" customFormat="1"/>
    <row r="48680" s="11" customFormat="1"/>
    <row r="48681" s="11" customFormat="1"/>
    <row r="48682" s="11" customFormat="1"/>
    <row r="48683" s="11" customFormat="1"/>
    <row r="48684" s="11" customFormat="1"/>
    <row r="48685" s="11" customFormat="1"/>
    <row r="48686" s="11" customFormat="1"/>
    <row r="48687" s="11" customFormat="1"/>
    <row r="48688" s="11" customFormat="1"/>
    <row r="48689" s="11" customFormat="1"/>
    <row r="48690" s="11" customFormat="1"/>
    <row r="48691" s="11" customFormat="1"/>
    <row r="48692" s="11" customFormat="1"/>
    <row r="48693" s="11" customFormat="1"/>
    <row r="48694" s="11" customFormat="1"/>
    <row r="48695" s="11" customFormat="1"/>
    <row r="48696" s="11" customFormat="1"/>
    <row r="48697" s="11" customFormat="1"/>
    <row r="48698" s="11" customFormat="1"/>
    <row r="48699" s="11" customFormat="1"/>
    <row r="48700" s="11" customFormat="1"/>
    <row r="48701" s="11" customFormat="1"/>
    <row r="48702" s="11" customFormat="1"/>
    <row r="48703" s="11" customFormat="1"/>
    <row r="48704" s="11" customFormat="1"/>
    <row r="48705" s="11" customFormat="1"/>
    <row r="48706" s="11" customFormat="1"/>
    <row r="48707" s="11" customFormat="1"/>
    <row r="48708" s="11" customFormat="1"/>
    <row r="48709" s="11" customFormat="1"/>
    <row r="48710" s="11" customFormat="1"/>
    <row r="48711" s="11" customFormat="1"/>
    <row r="48712" s="11" customFormat="1"/>
    <row r="48713" s="11" customFormat="1"/>
    <row r="48714" s="11" customFormat="1"/>
    <row r="48715" s="11" customFormat="1"/>
    <row r="48716" s="11" customFormat="1"/>
    <row r="48717" s="11" customFormat="1"/>
    <row r="48718" s="11" customFormat="1"/>
    <row r="48719" s="11" customFormat="1"/>
    <row r="48720" s="11" customFormat="1"/>
    <row r="48721" s="11" customFormat="1"/>
    <row r="48722" s="11" customFormat="1"/>
    <row r="48723" s="11" customFormat="1"/>
    <row r="48724" s="11" customFormat="1"/>
    <row r="48725" s="11" customFormat="1"/>
    <row r="48726" s="11" customFormat="1"/>
    <row r="48727" s="11" customFormat="1"/>
    <row r="48728" s="11" customFormat="1"/>
    <row r="48729" s="11" customFormat="1"/>
    <row r="48730" s="11" customFormat="1"/>
    <row r="48731" s="11" customFormat="1"/>
    <row r="48732" s="11" customFormat="1"/>
    <row r="48733" s="11" customFormat="1"/>
    <row r="48734" s="11" customFormat="1"/>
    <row r="48735" s="11" customFormat="1"/>
    <row r="48736" s="11" customFormat="1"/>
    <row r="48737" s="11" customFormat="1"/>
    <row r="48738" s="11" customFormat="1"/>
    <row r="48739" s="11" customFormat="1"/>
    <row r="48740" s="11" customFormat="1"/>
    <row r="48741" s="11" customFormat="1"/>
    <row r="48742" s="11" customFormat="1"/>
    <row r="48743" s="11" customFormat="1"/>
    <row r="48744" s="11" customFormat="1"/>
    <row r="48745" s="11" customFormat="1"/>
    <row r="48746" s="11" customFormat="1"/>
    <row r="48747" s="11" customFormat="1"/>
    <row r="48748" s="11" customFormat="1"/>
    <row r="48749" s="11" customFormat="1"/>
    <row r="48750" s="11" customFormat="1"/>
    <row r="48751" s="11" customFormat="1"/>
    <row r="48752" s="11" customFormat="1"/>
    <row r="48753" s="11" customFormat="1"/>
    <row r="48754" s="11" customFormat="1"/>
    <row r="48755" s="11" customFormat="1"/>
    <row r="48756" s="11" customFormat="1"/>
    <row r="48757" s="11" customFormat="1"/>
    <row r="48758" s="11" customFormat="1"/>
    <row r="48759" s="11" customFormat="1"/>
    <row r="48760" s="11" customFormat="1"/>
    <row r="48761" s="11" customFormat="1"/>
    <row r="48762" s="11" customFormat="1"/>
    <row r="48763" s="11" customFormat="1"/>
    <row r="48764" s="11" customFormat="1"/>
    <row r="48765" s="11" customFormat="1"/>
    <row r="48766" s="11" customFormat="1"/>
    <row r="48767" s="11" customFormat="1"/>
    <row r="48768" s="11" customFormat="1"/>
    <row r="48769" s="11" customFormat="1"/>
    <row r="48770" s="11" customFormat="1"/>
    <row r="48771" s="11" customFormat="1"/>
    <row r="48772" s="11" customFormat="1"/>
    <row r="48773" s="11" customFormat="1"/>
    <row r="48774" s="11" customFormat="1"/>
    <row r="48775" s="11" customFormat="1"/>
    <row r="48776" s="11" customFormat="1"/>
    <row r="48777" s="11" customFormat="1"/>
    <row r="48778" s="11" customFormat="1"/>
    <row r="48779" s="11" customFormat="1"/>
    <row r="48780" s="11" customFormat="1"/>
    <row r="48781" s="11" customFormat="1"/>
    <row r="48782" s="11" customFormat="1"/>
    <row r="48783" s="11" customFormat="1"/>
    <row r="48784" s="11" customFormat="1"/>
    <row r="48785" s="11" customFormat="1"/>
    <row r="48786" s="11" customFormat="1"/>
    <row r="48787" s="11" customFormat="1"/>
    <row r="48788" s="11" customFormat="1"/>
    <row r="48789" s="11" customFormat="1"/>
    <row r="48790" s="11" customFormat="1"/>
    <row r="48791" s="11" customFormat="1"/>
    <row r="48792" s="11" customFormat="1"/>
    <row r="48793" s="11" customFormat="1"/>
    <row r="48794" s="11" customFormat="1"/>
    <row r="48795" s="11" customFormat="1"/>
    <row r="48796" s="11" customFormat="1"/>
    <row r="48797" s="11" customFormat="1"/>
    <row r="48798" s="11" customFormat="1"/>
    <row r="48799" s="11" customFormat="1"/>
    <row r="48800" s="11" customFormat="1"/>
    <row r="48801" s="11" customFormat="1"/>
    <row r="48802" s="11" customFormat="1"/>
    <row r="48803" s="11" customFormat="1"/>
    <row r="48804" s="11" customFormat="1"/>
    <row r="48805" s="11" customFormat="1"/>
    <row r="48806" s="11" customFormat="1"/>
    <row r="48807" s="11" customFormat="1"/>
    <row r="48808" s="11" customFormat="1"/>
    <row r="48809" s="11" customFormat="1"/>
    <row r="48810" s="11" customFormat="1"/>
    <row r="48811" s="11" customFormat="1"/>
    <row r="48812" s="11" customFormat="1"/>
    <row r="48813" s="11" customFormat="1"/>
    <row r="48814" s="11" customFormat="1"/>
    <row r="48815" s="11" customFormat="1"/>
    <row r="48816" s="11" customFormat="1"/>
    <row r="48817" s="11" customFormat="1"/>
    <row r="48818" s="11" customFormat="1"/>
    <row r="48819" s="11" customFormat="1"/>
    <row r="48820" s="11" customFormat="1"/>
    <row r="48821" s="11" customFormat="1"/>
    <row r="48822" s="11" customFormat="1"/>
    <row r="48823" s="11" customFormat="1"/>
    <row r="48824" s="11" customFormat="1"/>
    <row r="48825" s="11" customFormat="1"/>
    <row r="48826" s="11" customFormat="1"/>
    <row r="48827" s="11" customFormat="1"/>
    <row r="48828" s="11" customFormat="1"/>
    <row r="48829" s="11" customFormat="1"/>
    <row r="48830" s="11" customFormat="1"/>
    <row r="48831" s="11" customFormat="1"/>
    <row r="48832" s="11" customFormat="1"/>
    <row r="48833" s="11" customFormat="1"/>
    <row r="48834" s="11" customFormat="1"/>
    <row r="48835" s="11" customFormat="1"/>
    <row r="48836" s="11" customFormat="1"/>
    <row r="48837" s="11" customFormat="1"/>
    <row r="48838" s="11" customFormat="1"/>
    <row r="48839" s="11" customFormat="1"/>
    <row r="48840" s="11" customFormat="1"/>
    <row r="48841" s="11" customFormat="1"/>
    <row r="48842" s="11" customFormat="1"/>
    <row r="48843" s="11" customFormat="1"/>
    <row r="48844" s="11" customFormat="1"/>
    <row r="48845" s="11" customFormat="1"/>
    <row r="48846" s="11" customFormat="1"/>
    <row r="48847" s="11" customFormat="1"/>
    <row r="48848" s="11" customFormat="1"/>
    <row r="48849" s="11" customFormat="1"/>
    <row r="48850" s="11" customFormat="1"/>
    <row r="48851" s="11" customFormat="1"/>
    <row r="48852" s="11" customFormat="1"/>
    <row r="48853" s="11" customFormat="1"/>
    <row r="48854" s="11" customFormat="1"/>
    <row r="48855" s="11" customFormat="1"/>
    <row r="48856" s="11" customFormat="1"/>
    <row r="48857" s="11" customFormat="1"/>
    <row r="48858" s="11" customFormat="1"/>
    <row r="48859" s="11" customFormat="1"/>
    <row r="48860" s="11" customFormat="1"/>
    <row r="48861" s="11" customFormat="1"/>
    <row r="48862" s="11" customFormat="1"/>
    <row r="48863" s="11" customFormat="1"/>
    <row r="48864" s="11" customFormat="1"/>
    <row r="48865" s="11" customFormat="1"/>
    <row r="48866" s="11" customFormat="1"/>
    <row r="48867" s="11" customFormat="1"/>
    <row r="48868" s="11" customFormat="1"/>
    <row r="48869" s="11" customFormat="1"/>
    <row r="48870" s="11" customFormat="1"/>
    <row r="48871" s="11" customFormat="1"/>
    <row r="48872" s="11" customFormat="1"/>
    <row r="48873" s="11" customFormat="1"/>
    <row r="48874" s="11" customFormat="1"/>
    <row r="48875" s="11" customFormat="1"/>
    <row r="48876" s="11" customFormat="1"/>
    <row r="48877" s="11" customFormat="1"/>
    <row r="48878" s="11" customFormat="1"/>
    <row r="48879" s="11" customFormat="1"/>
    <row r="48880" s="11" customFormat="1"/>
    <row r="48881" s="11" customFormat="1"/>
    <row r="48882" s="11" customFormat="1"/>
    <row r="48883" s="11" customFormat="1"/>
    <row r="48884" s="11" customFormat="1"/>
    <row r="48885" s="11" customFormat="1"/>
    <row r="48886" s="11" customFormat="1"/>
    <row r="48887" s="11" customFormat="1"/>
    <row r="48888" s="11" customFormat="1"/>
    <row r="48889" s="11" customFormat="1"/>
    <row r="48890" s="11" customFormat="1"/>
    <row r="48891" s="11" customFormat="1"/>
    <row r="48892" s="11" customFormat="1"/>
    <row r="48893" s="11" customFormat="1"/>
    <row r="48894" s="11" customFormat="1"/>
    <row r="48895" s="11" customFormat="1"/>
    <row r="48896" s="11" customFormat="1"/>
    <row r="48897" s="11" customFormat="1"/>
    <row r="48898" s="11" customFormat="1"/>
    <row r="48899" s="11" customFormat="1"/>
    <row r="48900" s="11" customFormat="1"/>
    <row r="48901" s="11" customFormat="1"/>
    <row r="48902" s="11" customFormat="1"/>
    <row r="48903" s="11" customFormat="1"/>
    <row r="48904" s="11" customFormat="1"/>
    <row r="48905" s="11" customFormat="1"/>
    <row r="48906" s="11" customFormat="1"/>
    <row r="48907" s="11" customFormat="1"/>
    <row r="48908" s="11" customFormat="1"/>
    <row r="48909" s="11" customFormat="1"/>
    <row r="48910" s="11" customFormat="1"/>
    <row r="48911" s="11" customFormat="1"/>
    <row r="48912" s="11" customFormat="1"/>
    <row r="48913" s="11" customFormat="1"/>
    <row r="48914" s="11" customFormat="1"/>
    <row r="48915" s="11" customFormat="1"/>
    <row r="48916" s="11" customFormat="1"/>
    <row r="48917" s="11" customFormat="1"/>
    <row r="48918" s="11" customFormat="1"/>
    <row r="48919" s="11" customFormat="1"/>
    <row r="48920" s="11" customFormat="1"/>
    <row r="48921" s="11" customFormat="1"/>
    <row r="48922" s="11" customFormat="1"/>
    <row r="48923" s="11" customFormat="1"/>
    <row r="48924" s="11" customFormat="1"/>
    <row r="48925" s="11" customFormat="1"/>
    <row r="48926" s="11" customFormat="1"/>
    <row r="48927" s="11" customFormat="1"/>
    <row r="48928" s="11" customFormat="1"/>
    <row r="48929" s="11" customFormat="1"/>
    <row r="48930" s="11" customFormat="1"/>
    <row r="48931" s="11" customFormat="1"/>
    <row r="48932" s="11" customFormat="1"/>
    <row r="48933" s="11" customFormat="1"/>
    <row r="48934" s="11" customFormat="1"/>
    <row r="48935" s="11" customFormat="1"/>
    <row r="48936" s="11" customFormat="1"/>
    <row r="48937" s="11" customFormat="1"/>
    <row r="48938" s="11" customFormat="1"/>
    <row r="48939" s="11" customFormat="1"/>
    <row r="48940" s="11" customFormat="1"/>
    <row r="48941" s="11" customFormat="1"/>
    <row r="48942" s="11" customFormat="1"/>
    <row r="48943" s="11" customFormat="1"/>
    <row r="48944" s="11" customFormat="1"/>
    <row r="48945" s="11" customFormat="1"/>
    <row r="48946" s="11" customFormat="1"/>
    <row r="48947" s="11" customFormat="1"/>
    <row r="48948" s="11" customFormat="1"/>
    <row r="48949" s="11" customFormat="1"/>
    <row r="48950" s="11" customFormat="1"/>
    <row r="48951" s="11" customFormat="1"/>
    <row r="48952" s="11" customFormat="1"/>
    <row r="48953" s="11" customFormat="1"/>
    <row r="48954" s="11" customFormat="1"/>
    <row r="48955" s="11" customFormat="1"/>
    <row r="48956" s="11" customFormat="1"/>
    <row r="48957" s="11" customFormat="1"/>
    <row r="48958" s="11" customFormat="1"/>
    <row r="48959" s="11" customFormat="1"/>
    <row r="48960" s="11" customFormat="1"/>
    <row r="48961" s="11" customFormat="1"/>
    <row r="48962" s="11" customFormat="1"/>
    <row r="48963" s="11" customFormat="1"/>
    <row r="48964" s="11" customFormat="1"/>
    <row r="48965" s="11" customFormat="1"/>
    <row r="48966" s="11" customFormat="1"/>
    <row r="48967" s="11" customFormat="1"/>
    <row r="48968" s="11" customFormat="1"/>
    <row r="48969" s="11" customFormat="1"/>
    <row r="48970" s="11" customFormat="1"/>
    <row r="48971" s="11" customFormat="1"/>
    <row r="48972" s="11" customFormat="1"/>
    <row r="48973" s="11" customFormat="1"/>
    <row r="48974" s="11" customFormat="1"/>
    <row r="48975" s="11" customFormat="1"/>
    <row r="48976" s="11" customFormat="1"/>
    <row r="48977" s="11" customFormat="1"/>
    <row r="48978" s="11" customFormat="1"/>
    <row r="48979" s="11" customFormat="1"/>
    <row r="48980" s="11" customFormat="1"/>
    <row r="48981" s="11" customFormat="1"/>
    <row r="48982" s="11" customFormat="1"/>
    <row r="48983" s="11" customFormat="1"/>
    <row r="48984" s="11" customFormat="1"/>
    <row r="48985" s="11" customFormat="1"/>
    <row r="48986" s="11" customFormat="1"/>
    <row r="48987" s="11" customFormat="1"/>
    <row r="48988" s="11" customFormat="1"/>
    <row r="48989" s="11" customFormat="1"/>
    <row r="48990" s="11" customFormat="1"/>
    <row r="48991" s="11" customFormat="1"/>
    <row r="48992" s="11" customFormat="1"/>
    <row r="48993" s="11" customFormat="1"/>
    <row r="48994" s="11" customFormat="1"/>
    <row r="48995" s="11" customFormat="1"/>
    <row r="48996" s="11" customFormat="1"/>
    <row r="48997" s="11" customFormat="1"/>
    <row r="48998" s="11" customFormat="1"/>
    <row r="48999" s="11" customFormat="1"/>
    <row r="49000" s="11" customFormat="1"/>
    <row r="49001" s="11" customFormat="1"/>
    <row r="49002" s="11" customFormat="1"/>
    <row r="49003" s="11" customFormat="1"/>
    <row r="49004" s="11" customFormat="1"/>
    <row r="49005" s="11" customFormat="1"/>
    <row r="49006" s="11" customFormat="1"/>
    <row r="49007" s="11" customFormat="1"/>
    <row r="49008" s="11" customFormat="1"/>
    <row r="49009" s="11" customFormat="1"/>
    <row r="49010" s="11" customFormat="1"/>
    <row r="49011" s="11" customFormat="1"/>
    <row r="49012" s="11" customFormat="1"/>
    <row r="49013" s="11" customFormat="1"/>
    <row r="49014" s="11" customFormat="1"/>
    <row r="49015" s="11" customFormat="1"/>
    <row r="49016" s="11" customFormat="1"/>
    <row r="49017" s="11" customFormat="1"/>
    <row r="49018" s="11" customFormat="1"/>
    <row r="49019" s="11" customFormat="1"/>
    <row r="49020" s="11" customFormat="1"/>
    <row r="49021" s="11" customFormat="1"/>
    <row r="49022" s="11" customFormat="1"/>
    <row r="49023" s="11" customFormat="1"/>
    <row r="49024" s="11" customFormat="1"/>
    <row r="49025" s="11" customFormat="1"/>
    <row r="49026" s="11" customFormat="1"/>
    <row r="49027" s="11" customFormat="1"/>
    <row r="49028" s="11" customFormat="1"/>
    <row r="49029" s="11" customFormat="1"/>
    <row r="49030" s="11" customFormat="1"/>
    <row r="49031" s="11" customFormat="1"/>
    <row r="49032" s="11" customFormat="1"/>
    <row r="49033" s="11" customFormat="1"/>
    <row r="49034" s="11" customFormat="1"/>
    <row r="49035" s="11" customFormat="1"/>
    <row r="49036" s="11" customFormat="1"/>
    <row r="49037" s="11" customFormat="1"/>
    <row r="49038" s="11" customFormat="1"/>
    <row r="49039" s="11" customFormat="1"/>
    <row r="49040" s="11" customFormat="1"/>
    <row r="49041" s="11" customFormat="1"/>
    <row r="49042" s="11" customFormat="1"/>
    <row r="49043" s="11" customFormat="1"/>
    <row r="49044" s="11" customFormat="1"/>
    <row r="49045" s="11" customFormat="1"/>
    <row r="49046" s="11" customFormat="1"/>
    <row r="49047" s="11" customFormat="1"/>
    <row r="49048" s="11" customFormat="1"/>
    <row r="49049" s="11" customFormat="1"/>
    <row r="49050" s="11" customFormat="1"/>
    <row r="49051" s="11" customFormat="1"/>
    <row r="49052" s="11" customFormat="1"/>
    <row r="49053" s="11" customFormat="1"/>
    <row r="49054" s="11" customFormat="1"/>
    <row r="49055" s="11" customFormat="1"/>
    <row r="49056" s="11" customFormat="1"/>
    <row r="49057" s="11" customFormat="1"/>
    <row r="49058" s="11" customFormat="1"/>
    <row r="49059" s="11" customFormat="1"/>
    <row r="49060" s="11" customFormat="1"/>
    <row r="49061" s="11" customFormat="1"/>
    <row r="49062" s="11" customFormat="1"/>
    <row r="49063" s="11" customFormat="1"/>
    <row r="49064" s="11" customFormat="1"/>
    <row r="49065" s="11" customFormat="1"/>
    <row r="49066" s="11" customFormat="1"/>
    <row r="49067" s="11" customFormat="1"/>
    <row r="49068" s="11" customFormat="1"/>
    <row r="49069" s="11" customFormat="1"/>
    <row r="49070" s="11" customFormat="1"/>
    <row r="49071" s="11" customFormat="1"/>
    <row r="49072" s="11" customFormat="1"/>
    <row r="49073" s="11" customFormat="1"/>
    <row r="49074" s="11" customFormat="1"/>
    <row r="49075" s="11" customFormat="1"/>
    <row r="49076" s="11" customFormat="1"/>
    <row r="49077" s="11" customFormat="1"/>
    <row r="49078" s="11" customFormat="1"/>
    <row r="49079" s="11" customFormat="1"/>
    <row r="49080" s="11" customFormat="1"/>
    <row r="49081" s="11" customFormat="1"/>
    <row r="49082" s="11" customFormat="1"/>
    <row r="49083" s="11" customFormat="1"/>
    <row r="49084" s="11" customFormat="1"/>
    <row r="49085" s="11" customFormat="1"/>
    <row r="49086" s="11" customFormat="1"/>
    <row r="49087" s="11" customFormat="1"/>
    <row r="49088" s="11" customFormat="1"/>
    <row r="49089" s="11" customFormat="1"/>
    <row r="49090" s="11" customFormat="1"/>
    <row r="49091" s="11" customFormat="1"/>
    <row r="49092" s="11" customFormat="1"/>
    <row r="49093" s="11" customFormat="1"/>
    <row r="49094" s="11" customFormat="1"/>
    <row r="49095" s="11" customFormat="1"/>
    <row r="49096" s="11" customFormat="1"/>
    <row r="49097" s="11" customFormat="1"/>
    <row r="49098" s="11" customFormat="1"/>
    <row r="49099" s="11" customFormat="1"/>
    <row r="49100" s="11" customFormat="1"/>
    <row r="49101" s="11" customFormat="1"/>
    <row r="49102" s="11" customFormat="1"/>
    <row r="49103" s="11" customFormat="1"/>
    <row r="49104" s="11" customFormat="1"/>
    <row r="49105" s="11" customFormat="1"/>
    <row r="49106" s="11" customFormat="1"/>
    <row r="49107" s="11" customFormat="1"/>
    <row r="49108" s="11" customFormat="1"/>
    <row r="49109" s="11" customFormat="1"/>
    <row r="49110" s="11" customFormat="1"/>
    <row r="49111" s="11" customFormat="1"/>
    <row r="49112" s="11" customFormat="1"/>
    <row r="49113" s="11" customFormat="1"/>
    <row r="49114" s="11" customFormat="1"/>
    <row r="49115" s="11" customFormat="1"/>
    <row r="49116" s="11" customFormat="1"/>
    <row r="49117" s="11" customFormat="1"/>
    <row r="49118" s="11" customFormat="1"/>
    <row r="49119" s="11" customFormat="1"/>
    <row r="49120" s="11" customFormat="1"/>
    <row r="49121" s="11" customFormat="1"/>
    <row r="49122" s="11" customFormat="1"/>
    <row r="49123" s="11" customFormat="1"/>
    <row r="49124" s="11" customFormat="1"/>
    <row r="49125" s="11" customFormat="1"/>
    <row r="49126" s="11" customFormat="1"/>
    <row r="49127" s="11" customFormat="1"/>
    <row r="49128" s="11" customFormat="1"/>
    <row r="49129" s="11" customFormat="1"/>
    <row r="49130" s="11" customFormat="1"/>
    <row r="49131" s="11" customFormat="1"/>
    <row r="49132" s="11" customFormat="1"/>
    <row r="49133" s="11" customFormat="1"/>
    <row r="49134" s="11" customFormat="1"/>
    <row r="49135" s="11" customFormat="1"/>
    <row r="49136" s="11" customFormat="1"/>
    <row r="49137" s="11" customFormat="1"/>
    <row r="49138" s="11" customFormat="1"/>
    <row r="49139" s="11" customFormat="1"/>
    <row r="49140" s="11" customFormat="1"/>
    <row r="49141" s="11" customFormat="1"/>
    <row r="49142" s="11" customFormat="1"/>
    <row r="49143" s="11" customFormat="1"/>
    <row r="49144" s="11" customFormat="1"/>
    <row r="49145" s="11" customFormat="1"/>
    <row r="49146" s="11" customFormat="1"/>
    <row r="49147" s="11" customFormat="1"/>
    <row r="49148" s="11" customFormat="1"/>
    <row r="49149" s="11" customFormat="1"/>
    <row r="49150" s="11" customFormat="1"/>
    <row r="49151" s="11" customFormat="1"/>
    <row r="49152" s="11" customFormat="1"/>
    <row r="49153" s="11" customFormat="1"/>
    <row r="49154" s="11" customFormat="1"/>
    <row r="49155" s="11" customFormat="1"/>
    <row r="49156" s="11" customFormat="1"/>
    <row r="49157" s="11" customFormat="1"/>
    <row r="49158" s="11" customFormat="1"/>
    <row r="49159" s="11" customFormat="1"/>
    <row r="49160" s="11" customFormat="1"/>
    <row r="49161" s="11" customFormat="1"/>
    <row r="49162" s="11" customFormat="1"/>
    <row r="49163" s="11" customFormat="1"/>
    <row r="49164" s="11" customFormat="1"/>
    <row r="49165" s="11" customFormat="1"/>
    <row r="49166" s="11" customFormat="1"/>
    <row r="49167" s="11" customFormat="1"/>
    <row r="49168" s="11" customFormat="1"/>
    <row r="49169" s="11" customFormat="1"/>
    <row r="49170" s="11" customFormat="1"/>
    <row r="49171" s="11" customFormat="1"/>
    <row r="49172" s="11" customFormat="1"/>
    <row r="49173" s="11" customFormat="1"/>
    <row r="49174" s="11" customFormat="1"/>
    <row r="49175" s="11" customFormat="1"/>
    <row r="49176" s="11" customFormat="1"/>
    <row r="49177" s="11" customFormat="1"/>
    <row r="49178" s="11" customFormat="1"/>
    <row r="49179" s="11" customFormat="1"/>
    <row r="49180" s="11" customFormat="1"/>
    <row r="49181" s="11" customFormat="1"/>
    <row r="49182" s="11" customFormat="1"/>
    <row r="49183" s="11" customFormat="1"/>
    <row r="49184" s="11" customFormat="1"/>
    <row r="49185" s="11" customFormat="1"/>
    <row r="49186" s="11" customFormat="1"/>
    <row r="49187" s="11" customFormat="1"/>
    <row r="49188" s="11" customFormat="1"/>
    <row r="49189" s="11" customFormat="1"/>
    <row r="49190" s="11" customFormat="1"/>
    <row r="49191" s="11" customFormat="1"/>
    <row r="49192" s="11" customFormat="1"/>
    <row r="49193" s="11" customFormat="1"/>
    <row r="49194" s="11" customFormat="1"/>
    <row r="49195" s="11" customFormat="1"/>
    <row r="49196" s="11" customFormat="1"/>
    <row r="49197" s="11" customFormat="1"/>
    <row r="49198" s="11" customFormat="1"/>
    <row r="49199" s="11" customFormat="1"/>
    <row r="49200" s="11" customFormat="1"/>
    <row r="49201" s="11" customFormat="1"/>
    <row r="49202" s="11" customFormat="1"/>
    <row r="49203" s="11" customFormat="1"/>
    <row r="49204" s="11" customFormat="1"/>
    <row r="49205" s="11" customFormat="1"/>
    <row r="49206" s="11" customFormat="1"/>
    <row r="49207" s="11" customFormat="1"/>
    <row r="49208" s="11" customFormat="1"/>
    <row r="49209" s="11" customFormat="1"/>
    <row r="49210" s="11" customFormat="1"/>
    <row r="49211" s="11" customFormat="1"/>
    <row r="49212" s="11" customFormat="1"/>
    <row r="49213" s="11" customFormat="1"/>
    <row r="49214" s="11" customFormat="1"/>
    <row r="49215" s="11" customFormat="1"/>
    <row r="49216" s="11" customFormat="1"/>
    <row r="49217" s="11" customFormat="1"/>
    <row r="49218" s="11" customFormat="1"/>
    <row r="49219" s="11" customFormat="1"/>
    <row r="49220" s="11" customFormat="1"/>
    <row r="49221" s="11" customFormat="1"/>
    <row r="49222" s="11" customFormat="1"/>
    <row r="49223" s="11" customFormat="1"/>
    <row r="49224" s="11" customFormat="1"/>
    <row r="49225" s="11" customFormat="1"/>
    <row r="49226" s="11" customFormat="1"/>
    <row r="49227" s="11" customFormat="1"/>
    <row r="49228" s="11" customFormat="1"/>
    <row r="49229" s="11" customFormat="1"/>
    <row r="49230" s="11" customFormat="1"/>
    <row r="49231" s="11" customFormat="1"/>
    <row r="49232" s="11" customFormat="1"/>
    <row r="49233" s="11" customFormat="1"/>
    <row r="49234" s="11" customFormat="1"/>
    <row r="49235" s="11" customFormat="1"/>
    <row r="49236" s="11" customFormat="1"/>
    <row r="49237" s="11" customFormat="1"/>
    <row r="49238" s="11" customFormat="1"/>
    <row r="49239" s="11" customFormat="1"/>
    <row r="49240" s="11" customFormat="1"/>
    <row r="49241" s="11" customFormat="1"/>
    <row r="49242" s="11" customFormat="1"/>
    <row r="49243" s="11" customFormat="1"/>
    <row r="49244" s="11" customFormat="1"/>
    <row r="49245" s="11" customFormat="1"/>
    <row r="49246" s="11" customFormat="1"/>
    <row r="49247" s="11" customFormat="1"/>
    <row r="49248" s="11" customFormat="1"/>
    <row r="49249" s="11" customFormat="1"/>
    <row r="49250" s="11" customFormat="1"/>
    <row r="49251" s="11" customFormat="1"/>
    <row r="49252" s="11" customFormat="1"/>
    <row r="49253" s="11" customFormat="1"/>
    <row r="49254" s="11" customFormat="1"/>
    <row r="49255" s="11" customFormat="1"/>
    <row r="49256" s="11" customFormat="1"/>
    <row r="49257" s="11" customFormat="1"/>
    <row r="49258" s="11" customFormat="1"/>
    <row r="49259" s="11" customFormat="1"/>
    <row r="49260" s="11" customFormat="1"/>
    <row r="49261" s="11" customFormat="1"/>
    <row r="49262" s="11" customFormat="1"/>
    <row r="49263" s="11" customFormat="1"/>
    <row r="49264" s="11" customFormat="1"/>
    <row r="49265" s="11" customFormat="1"/>
    <row r="49266" s="11" customFormat="1"/>
    <row r="49267" s="11" customFormat="1"/>
    <row r="49268" s="11" customFormat="1"/>
    <row r="49269" s="11" customFormat="1"/>
    <row r="49270" s="11" customFormat="1"/>
    <row r="49271" s="11" customFormat="1"/>
    <row r="49272" s="11" customFormat="1"/>
    <row r="49273" s="11" customFormat="1"/>
    <row r="49274" s="11" customFormat="1"/>
    <row r="49275" s="11" customFormat="1"/>
    <row r="49276" s="11" customFormat="1"/>
    <row r="49277" s="11" customFormat="1"/>
    <row r="49278" s="11" customFormat="1"/>
    <row r="49279" s="11" customFormat="1"/>
    <row r="49280" s="11" customFormat="1"/>
    <row r="49281" s="11" customFormat="1"/>
    <row r="49282" s="11" customFormat="1"/>
    <row r="49283" s="11" customFormat="1"/>
    <row r="49284" s="11" customFormat="1"/>
    <row r="49285" s="11" customFormat="1"/>
    <row r="49286" s="11" customFormat="1"/>
    <row r="49287" s="11" customFormat="1"/>
    <row r="49288" s="11" customFormat="1"/>
    <row r="49289" s="11" customFormat="1"/>
    <row r="49290" s="11" customFormat="1"/>
    <row r="49291" s="11" customFormat="1"/>
    <row r="49292" s="11" customFormat="1"/>
    <row r="49293" s="11" customFormat="1"/>
    <row r="49294" s="11" customFormat="1"/>
    <row r="49295" s="11" customFormat="1"/>
    <row r="49296" s="11" customFormat="1"/>
    <row r="49297" s="11" customFormat="1"/>
    <row r="49298" s="11" customFormat="1"/>
    <row r="49299" s="11" customFormat="1"/>
    <row r="49300" s="11" customFormat="1"/>
    <row r="49301" s="11" customFormat="1"/>
    <row r="49302" s="11" customFormat="1"/>
    <row r="49303" s="11" customFormat="1"/>
    <row r="49304" s="11" customFormat="1"/>
    <row r="49305" s="11" customFormat="1"/>
    <row r="49306" s="11" customFormat="1"/>
    <row r="49307" s="11" customFormat="1"/>
    <row r="49308" s="11" customFormat="1"/>
    <row r="49309" s="11" customFormat="1"/>
    <row r="49310" s="11" customFormat="1"/>
    <row r="49311" s="11" customFormat="1"/>
    <row r="49312" s="11" customFormat="1"/>
    <row r="49313" s="11" customFormat="1"/>
    <row r="49314" s="11" customFormat="1"/>
    <row r="49315" s="11" customFormat="1"/>
    <row r="49316" s="11" customFormat="1"/>
    <row r="49317" s="11" customFormat="1"/>
    <row r="49318" s="11" customFormat="1"/>
    <row r="49319" s="11" customFormat="1"/>
    <row r="49320" s="11" customFormat="1"/>
    <row r="49321" s="11" customFormat="1"/>
    <row r="49322" s="11" customFormat="1"/>
    <row r="49323" s="11" customFormat="1"/>
    <row r="49324" s="11" customFormat="1"/>
    <row r="49325" s="11" customFormat="1"/>
    <row r="49326" s="11" customFormat="1"/>
    <row r="49327" s="11" customFormat="1"/>
    <row r="49328" s="11" customFormat="1"/>
    <row r="49329" s="11" customFormat="1"/>
    <row r="49330" s="11" customFormat="1"/>
    <row r="49331" s="11" customFormat="1"/>
    <row r="49332" s="11" customFormat="1"/>
    <row r="49333" s="11" customFormat="1"/>
    <row r="49334" s="11" customFormat="1"/>
    <row r="49335" s="11" customFormat="1"/>
    <row r="49336" s="11" customFormat="1"/>
    <row r="49337" s="11" customFormat="1"/>
    <row r="49338" s="11" customFormat="1"/>
    <row r="49339" s="11" customFormat="1"/>
    <row r="49340" s="11" customFormat="1"/>
    <row r="49341" s="11" customFormat="1"/>
    <row r="49342" s="11" customFormat="1"/>
    <row r="49343" s="11" customFormat="1"/>
    <row r="49344" s="11" customFormat="1"/>
    <row r="49345" s="11" customFormat="1"/>
    <row r="49346" s="11" customFormat="1"/>
    <row r="49347" s="11" customFormat="1"/>
    <row r="49348" s="11" customFormat="1"/>
    <row r="49349" s="11" customFormat="1"/>
    <row r="49350" s="11" customFormat="1"/>
    <row r="49351" s="11" customFormat="1"/>
    <row r="49352" s="11" customFormat="1"/>
    <row r="49353" s="11" customFormat="1"/>
    <row r="49354" s="11" customFormat="1"/>
    <row r="49355" s="11" customFormat="1"/>
    <row r="49356" s="11" customFormat="1"/>
    <row r="49357" s="11" customFormat="1"/>
    <row r="49358" s="11" customFormat="1"/>
    <row r="49359" s="11" customFormat="1"/>
    <row r="49360" s="11" customFormat="1"/>
    <row r="49361" s="11" customFormat="1"/>
    <row r="49362" s="11" customFormat="1"/>
    <row r="49363" s="11" customFormat="1"/>
    <row r="49364" s="11" customFormat="1"/>
    <row r="49365" s="11" customFormat="1"/>
    <row r="49366" s="11" customFormat="1"/>
    <row r="49367" s="11" customFormat="1"/>
    <row r="49368" s="11" customFormat="1"/>
    <row r="49369" s="11" customFormat="1"/>
    <row r="49370" s="11" customFormat="1"/>
    <row r="49371" s="11" customFormat="1"/>
    <row r="49372" s="11" customFormat="1"/>
    <row r="49373" s="11" customFormat="1"/>
    <row r="49374" s="11" customFormat="1"/>
    <row r="49375" s="11" customFormat="1"/>
    <row r="49376" s="11" customFormat="1"/>
    <row r="49377" s="11" customFormat="1"/>
    <row r="49378" s="11" customFormat="1"/>
    <row r="49379" s="11" customFormat="1"/>
    <row r="49380" s="11" customFormat="1"/>
    <row r="49381" s="11" customFormat="1"/>
    <row r="49382" s="11" customFormat="1"/>
    <row r="49383" s="11" customFormat="1"/>
    <row r="49384" s="11" customFormat="1"/>
    <row r="49385" s="11" customFormat="1"/>
    <row r="49386" s="11" customFormat="1"/>
    <row r="49387" s="11" customFormat="1"/>
    <row r="49388" s="11" customFormat="1"/>
    <row r="49389" s="11" customFormat="1"/>
    <row r="49390" s="11" customFormat="1"/>
    <row r="49391" s="11" customFormat="1"/>
    <row r="49392" s="11" customFormat="1"/>
    <row r="49393" s="11" customFormat="1"/>
    <row r="49394" s="11" customFormat="1"/>
    <row r="49395" s="11" customFormat="1"/>
    <row r="49396" s="11" customFormat="1"/>
    <row r="49397" s="11" customFormat="1"/>
    <row r="49398" s="11" customFormat="1"/>
    <row r="49399" s="11" customFormat="1"/>
    <row r="49400" s="11" customFormat="1"/>
    <row r="49401" s="11" customFormat="1"/>
    <row r="49402" s="11" customFormat="1"/>
    <row r="49403" s="11" customFormat="1"/>
    <row r="49404" s="11" customFormat="1"/>
    <row r="49405" s="11" customFormat="1"/>
    <row r="49406" s="11" customFormat="1"/>
    <row r="49407" s="11" customFormat="1"/>
    <row r="49408" s="11" customFormat="1"/>
    <row r="49409" s="11" customFormat="1"/>
    <row r="49410" s="11" customFormat="1"/>
    <row r="49411" s="11" customFormat="1"/>
    <row r="49412" s="11" customFormat="1"/>
    <row r="49413" s="11" customFormat="1"/>
    <row r="49414" s="11" customFormat="1"/>
    <row r="49415" s="11" customFormat="1"/>
    <row r="49416" s="11" customFormat="1"/>
    <row r="49417" s="11" customFormat="1"/>
    <row r="49418" s="11" customFormat="1"/>
    <row r="49419" s="11" customFormat="1"/>
    <row r="49420" s="11" customFormat="1"/>
    <row r="49421" s="11" customFormat="1"/>
    <row r="49422" s="11" customFormat="1"/>
    <row r="49423" s="11" customFormat="1"/>
    <row r="49424" s="11" customFormat="1"/>
    <row r="49425" s="11" customFormat="1"/>
    <row r="49426" s="11" customFormat="1"/>
    <row r="49427" s="11" customFormat="1"/>
    <row r="49428" s="11" customFormat="1"/>
    <row r="49429" s="11" customFormat="1"/>
    <row r="49430" s="11" customFormat="1"/>
    <row r="49431" s="11" customFormat="1"/>
    <row r="49432" s="11" customFormat="1"/>
    <row r="49433" s="11" customFormat="1"/>
    <row r="49434" s="11" customFormat="1"/>
    <row r="49435" s="11" customFormat="1"/>
    <row r="49436" s="11" customFormat="1"/>
    <row r="49437" s="11" customFormat="1"/>
    <row r="49438" s="11" customFormat="1"/>
    <row r="49439" s="11" customFormat="1"/>
    <row r="49440" s="11" customFormat="1"/>
    <row r="49441" s="11" customFormat="1"/>
    <row r="49442" s="11" customFormat="1"/>
    <row r="49443" s="11" customFormat="1"/>
    <row r="49444" s="11" customFormat="1"/>
    <row r="49445" s="11" customFormat="1"/>
    <row r="49446" s="11" customFormat="1"/>
    <row r="49447" s="11" customFormat="1"/>
    <row r="49448" s="11" customFormat="1"/>
    <row r="49449" s="11" customFormat="1"/>
    <row r="49450" s="11" customFormat="1"/>
    <row r="49451" s="11" customFormat="1"/>
    <row r="49452" s="11" customFormat="1"/>
    <row r="49453" s="11" customFormat="1"/>
    <row r="49454" s="11" customFormat="1"/>
    <row r="49455" s="11" customFormat="1"/>
    <row r="49456" s="11" customFormat="1"/>
    <row r="49457" s="11" customFormat="1"/>
    <row r="49458" s="11" customFormat="1"/>
    <row r="49459" s="11" customFormat="1"/>
    <row r="49460" s="11" customFormat="1"/>
    <row r="49461" s="11" customFormat="1"/>
    <row r="49462" s="11" customFormat="1"/>
    <row r="49463" s="11" customFormat="1"/>
    <row r="49464" s="11" customFormat="1"/>
    <row r="49465" s="11" customFormat="1"/>
    <row r="49466" s="11" customFormat="1"/>
    <row r="49467" s="11" customFormat="1"/>
    <row r="49468" s="11" customFormat="1"/>
    <row r="49469" s="11" customFormat="1"/>
    <row r="49470" s="11" customFormat="1"/>
    <row r="49471" s="11" customFormat="1"/>
    <row r="49472" s="11" customFormat="1"/>
    <row r="49473" s="11" customFormat="1"/>
    <row r="49474" s="11" customFormat="1"/>
    <row r="49475" s="11" customFormat="1"/>
    <row r="49476" s="11" customFormat="1"/>
    <row r="49477" s="11" customFormat="1"/>
    <row r="49478" s="11" customFormat="1"/>
    <row r="49479" s="11" customFormat="1"/>
    <row r="49480" s="11" customFormat="1"/>
    <row r="49481" s="11" customFormat="1"/>
    <row r="49482" s="11" customFormat="1"/>
    <row r="49483" s="11" customFormat="1"/>
    <row r="49484" s="11" customFormat="1"/>
    <row r="49485" s="11" customFormat="1"/>
    <row r="49486" s="11" customFormat="1"/>
    <row r="49487" s="11" customFormat="1"/>
    <row r="49488" s="11" customFormat="1"/>
    <row r="49489" s="11" customFormat="1"/>
    <row r="49490" s="11" customFormat="1"/>
    <row r="49491" s="11" customFormat="1"/>
    <row r="49492" s="11" customFormat="1"/>
    <row r="49493" s="11" customFormat="1"/>
    <row r="49494" s="11" customFormat="1"/>
    <row r="49495" s="11" customFormat="1"/>
    <row r="49496" s="11" customFormat="1"/>
    <row r="49497" s="11" customFormat="1"/>
    <row r="49498" s="11" customFormat="1"/>
    <row r="49499" s="11" customFormat="1"/>
    <row r="49500" s="11" customFormat="1"/>
    <row r="49501" s="11" customFormat="1"/>
    <row r="49502" s="11" customFormat="1"/>
    <row r="49503" s="11" customFormat="1"/>
    <row r="49504" s="11" customFormat="1"/>
    <row r="49505" s="11" customFormat="1"/>
    <row r="49506" s="11" customFormat="1"/>
    <row r="49507" s="11" customFormat="1"/>
    <row r="49508" s="11" customFormat="1"/>
    <row r="49509" s="11" customFormat="1"/>
    <row r="49510" s="11" customFormat="1"/>
    <row r="49511" s="11" customFormat="1"/>
    <row r="49512" s="11" customFormat="1"/>
    <row r="49513" s="11" customFormat="1"/>
    <row r="49514" s="11" customFormat="1"/>
    <row r="49515" s="11" customFormat="1"/>
    <row r="49516" s="11" customFormat="1"/>
    <row r="49517" s="11" customFormat="1"/>
    <row r="49518" s="11" customFormat="1"/>
    <row r="49519" s="11" customFormat="1"/>
    <row r="49520" s="11" customFormat="1"/>
    <row r="49521" s="11" customFormat="1"/>
    <row r="49522" s="11" customFormat="1"/>
    <row r="49523" s="11" customFormat="1"/>
    <row r="49524" s="11" customFormat="1"/>
    <row r="49525" s="11" customFormat="1"/>
    <row r="49526" s="11" customFormat="1"/>
    <row r="49527" s="11" customFormat="1"/>
    <row r="49528" s="11" customFormat="1"/>
    <row r="49529" s="11" customFormat="1"/>
    <row r="49530" s="11" customFormat="1"/>
    <row r="49531" s="11" customFormat="1"/>
    <row r="49532" s="11" customFormat="1"/>
    <row r="49533" s="11" customFormat="1"/>
    <row r="49534" s="11" customFormat="1"/>
    <row r="49535" s="11" customFormat="1"/>
    <row r="49536" s="11" customFormat="1"/>
    <row r="49537" s="11" customFormat="1"/>
    <row r="49538" s="11" customFormat="1"/>
    <row r="49539" s="11" customFormat="1"/>
    <row r="49540" s="11" customFormat="1"/>
    <row r="49541" s="11" customFormat="1"/>
    <row r="49542" s="11" customFormat="1"/>
    <row r="49543" s="11" customFormat="1"/>
    <row r="49544" s="11" customFormat="1"/>
    <row r="49545" s="11" customFormat="1"/>
    <row r="49546" s="11" customFormat="1"/>
    <row r="49547" s="11" customFormat="1"/>
    <row r="49548" s="11" customFormat="1"/>
    <row r="49549" s="11" customFormat="1"/>
    <row r="49550" s="11" customFormat="1"/>
    <row r="49551" s="11" customFormat="1"/>
    <row r="49552" s="11" customFormat="1"/>
    <row r="49553" s="11" customFormat="1"/>
    <row r="49554" s="11" customFormat="1"/>
    <row r="49555" s="11" customFormat="1"/>
    <row r="49556" s="11" customFormat="1"/>
    <row r="49557" s="11" customFormat="1"/>
    <row r="49558" s="11" customFormat="1"/>
    <row r="49559" s="11" customFormat="1"/>
    <row r="49560" s="11" customFormat="1"/>
    <row r="49561" s="11" customFormat="1"/>
    <row r="49562" s="11" customFormat="1"/>
    <row r="49563" s="11" customFormat="1"/>
    <row r="49564" s="11" customFormat="1"/>
    <row r="49565" s="11" customFormat="1"/>
    <row r="49566" s="11" customFormat="1"/>
    <row r="49567" s="11" customFormat="1"/>
    <row r="49568" s="11" customFormat="1"/>
    <row r="49569" s="11" customFormat="1"/>
    <row r="49570" s="11" customFormat="1"/>
    <row r="49571" s="11" customFormat="1"/>
    <row r="49572" s="11" customFormat="1"/>
    <row r="49573" s="11" customFormat="1"/>
    <row r="49574" s="11" customFormat="1"/>
    <row r="49575" s="11" customFormat="1"/>
    <row r="49576" s="11" customFormat="1"/>
    <row r="49577" s="11" customFormat="1"/>
    <row r="49578" s="11" customFormat="1"/>
    <row r="49579" s="11" customFormat="1"/>
    <row r="49580" s="11" customFormat="1"/>
    <row r="49581" s="11" customFormat="1"/>
    <row r="49582" s="11" customFormat="1"/>
    <row r="49583" s="11" customFormat="1"/>
    <row r="49584" s="11" customFormat="1"/>
    <row r="49585" s="11" customFormat="1"/>
    <row r="49586" s="11" customFormat="1"/>
    <row r="49587" s="11" customFormat="1"/>
    <row r="49588" s="11" customFormat="1"/>
    <row r="49589" s="11" customFormat="1"/>
    <row r="49590" s="11" customFormat="1"/>
    <row r="49591" s="11" customFormat="1"/>
    <row r="49592" s="11" customFormat="1"/>
    <row r="49593" s="11" customFormat="1"/>
    <row r="49594" s="11" customFormat="1"/>
    <row r="49595" s="11" customFormat="1"/>
    <row r="49596" s="11" customFormat="1"/>
    <row r="49597" s="11" customFormat="1"/>
    <row r="49598" s="11" customFormat="1"/>
    <row r="49599" s="11" customFormat="1"/>
    <row r="49600" s="11" customFormat="1"/>
    <row r="49601" s="11" customFormat="1"/>
    <row r="49602" s="11" customFormat="1"/>
    <row r="49603" s="11" customFormat="1"/>
    <row r="49604" s="11" customFormat="1"/>
    <row r="49605" s="11" customFormat="1"/>
    <row r="49606" s="11" customFormat="1"/>
    <row r="49607" s="11" customFormat="1"/>
    <row r="49608" s="11" customFormat="1"/>
    <row r="49609" s="11" customFormat="1"/>
    <row r="49610" s="11" customFormat="1"/>
    <row r="49611" s="11" customFormat="1"/>
    <row r="49612" s="11" customFormat="1"/>
    <row r="49613" s="11" customFormat="1"/>
    <row r="49614" s="11" customFormat="1"/>
    <row r="49615" s="11" customFormat="1"/>
    <row r="49616" s="11" customFormat="1"/>
    <row r="49617" s="11" customFormat="1"/>
    <row r="49618" s="11" customFormat="1"/>
    <row r="49619" s="11" customFormat="1"/>
    <row r="49620" s="11" customFormat="1"/>
    <row r="49621" s="11" customFormat="1"/>
    <row r="49622" s="11" customFormat="1"/>
    <row r="49623" s="11" customFormat="1"/>
    <row r="49624" s="11" customFormat="1"/>
    <row r="49625" s="11" customFormat="1"/>
    <row r="49626" s="11" customFormat="1"/>
    <row r="49627" s="11" customFormat="1"/>
    <row r="49628" s="11" customFormat="1"/>
    <row r="49629" s="11" customFormat="1"/>
    <row r="49630" s="11" customFormat="1"/>
    <row r="49631" s="11" customFormat="1"/>
    <row r="49632" s="11" customFormat="1"/>
    <row r="49633" s="11" customFormat="1"/>
    <row r="49634" s="11" customFormat="1"/>
    <row r="49635" s="11" customFormat="1"/>
    <row r="49636" s="11" customFormat="1"/>
    <row r="49637" s="11" customFormat="1"/>
    <row r="49638" s="11" customFormat="1"/>
    <row r="49639" s="11" customFormat="1"/>
    <row r="49640" s="11" customFormat="1"/>
    <row r="49641" s="11" customFormat="1"/>
    <row r="49642" s="11" customFormat="1"/>
    <row r="49643" s="11" customFormat="1"/>
    <row r="49644" s="11" customFormat="1"/>
    <row r="49645" s="11" customFormat="1"/>
    <row r="49646" s="11" customFormat="1"/>
    <row r="49647" s="11" customFormat="1"/>
    <row r="49648" s="11" customFormat="1"/>
    <row r="49649" s="11" customFormat="1"/>
    <row r="49650" s="11" customFormat="1"/>
    <row r="49651" s="11" customFormat="1"/>
    <row r="49652" s="11" customFormat="1"/>
    <row r="49653" s="11" customFormat="1"/>
    <row r="49654" s="11" customFormat="1"/>
    <row r="49655" s="11" customFormat="1"/>
    <row r="49656" s="11" customFormat="1"/>
    <row r="49657" s="11" customFormat="1"/>
    <row r="49658" s="11" customFormat="1"/>
    <row r="49659" s="11" customFormat="1"/>
    <row r="49660" s="11" customFormat="1"/>
    <row r="49661" s="11" customFormat="1"/>
    <row r="49662" s="11" customFormat="1"/>
    <row r="49663" s="11" customFormat="1"/>
    <row r="49664" s="11" customFormat="1"/>
    <row r="49665" s="11" customFormat="1"/>
    <row r="49666" s="11" customFormat="1"/>
    <row r="49667" s="11" customFormat="1"/>
    <row r="49668" s="11" customFormat="1"/>
    <row r="49669" s="11" customFormat="1"/>
    <row r="49670" s="11" customFormat="1"/>
    <row r="49671" s="11" customFormat="1"/>
    <row r="49672" s="11" customFormat="1"/>
    <row r="49673" s="11" customFormat="1"/>
    <row r="49674" s="11" customFormat="1"/>
    <row r="49675" s="11" customFormat="1"/>
    <row r="49676" s="11" customFormat="1"/>
    <row r="49677" s="11" customFormat="1"/>
    <row r="49678" s="11" customFormat="1"/>
    <row r="49679" s="11" customFormat="1"/>
    <row r="49680" s="11" customFormat="1"/>
    <row r="49681" s="11" customFormat="1"/>
    <row r="49682" s="11" customFormat="1"/>
    <row r="49683" s="11" customFormat="1"/>
    <row r="49684" s="11" customFormat="1"/>
    <row r="49685" s="11" customFormat="1"/>
    <row r="49686" s="11" customFormat="1"/>
    <row r="49687" s="11" customFormat="1"/>
    <row r="49688" s="11" customFormat="1"/>
    <row r="49689" s="11" customFormat="1"/>
    <row r="49690" s="11" customFormat="1"/>
    <row r="49691" s="11" customFormat="1"/>
    <row r="49692" s="11" customFormat="1"/>
    <row r="49693" s="11" customFormat="1"/>
    <row r="49694" s="11" customFormat="1"/>
    <row r="49695" s="11" customFormat="1"/>
    <row r="49696" s="11" customFormat="1"/>
    <row r="49697" s="11" customFormat="1"/>
    <row r="49698" s="11" customFormat="1"/>
    <row r="49699" s="11" customFormat="1"/>
    <row r="49700" s="11" customFormat="1"/>
    <row r="49701" s="11" customFormat="1"/>
    <row r="49702" s="11" customFormat="1"/>
    <row r="49703" s="11" customFormat="1"/>
    <row r="49704" s="11" customFormat="1"/>
    <row r="49705" s="11" customFormat="1"/>
    <row r="49706" s="11" customFormat="1"/>
    <row r="49707" s="11" customFormat="1"/>
    <row r="49708" s="11" customFormat="1"/>
    <row r="49709" s="11" customFormat="1"/>
    <row r="49710" s="11" customFormat="1"/>
    <row r="49711" s="11" customFormat="1"/>
    <row r="49712" s="11" customFormat="1"/>
    <row r="49713" s="11" customFormat="1"/>
    <row r="49714" s="11" customFormat="1"/>
    <row r="49715" s="11" customFormat="1"/>
    <row r="49716" s="11" customFormat="1"/>
    <row r="49717" s="11" customFormat="1"/>
    <row r="49718" s="11" customFormat="1"/>
    <row r="49719" s="11" customFormat="1"/>
    <row r="49720" s="11" customFormat="1"/>
    <row r="49721" s="11" customFormat="1"/>
    <row r="49722" s="11" customFormat="1"/>
    <row r="49723" s="11" customFormat="1"/>
    <row r="49724" s="11" customFormat="1"/>
    <row r="49725" s="11" customFormat="1"/>
    <row r="49726" s="11" customFormat="1"/>
    <row r="49727" s="11" customFormat="1"/>
    <row r="49728" s="11" customFormat="1"/>
    <row r="49729" s="11" customFormat="1"/>
    <row r="49730" s="11" customFormat="1"/>
    <row r="49731" s="11" customFormat="1"/>
    <row r="49732" s="11" customFormat="1"/>
    <row r="49733" s="11" customFormat="1"/>
    <row r="49734" s="11" customFormat="1"/>
    <row r="49735" s="11" customFormat="1"/>
    <row r="49736" s="11" customFormat="1"/>
    <row r="49737" s="11" customFormat="1"/>
    <row r="49738" s="11" customFormat="1"/>
    <row r="49739" s="11" customFormat="1"/>
    <row r="49740" s="11" customFormat="1"/>
    <row r="49741" s="11" customFormat="1"/>
    <row r="49742" s="11" customFormat="1"/>
    <row r="49743" s="11" customFormat="1"/>
    <row r="49744" s="11" customFormat="1"/>
    <row r="49745" s="11" customFormat="1"/>
    <row r="49746" s="11" customFormat="1"/>
    <row r="49747" s="11" customFormat="1"/>
    <row r="49748" s="11" customFormat="1"/>
    <row r="49749" s="11" customFormat="1"/>
    <row r="49750" s="11" customFormat="1"/>
    <row r="49751" s="11" customFormat="1"/>
    <row r="49752" s="11" customFormat="1"/>
    <row r="49753" s="11" customFormat="1"/>
    <row r="49754" s="11" customFormat="1"/>
    <row r="49755" s="11" customFormat="1"/>
    <row r="49756" s="11" customFormat="1"/>
    <row r="49757" s="11" customFormat="1"/>
    <row r="49758" s="11" customFormat="1"/>
    <row r="49759" s="11" customFormat="1"/>
    <row r="49760" s="11" customFormat="1"/>
    <row r="49761" s="11" customFormat="1"/>
    <row r="49762" s="11" customFormat="1"/>
    <row r="49763" s="11" customFormat="1"/>
    <row r="49764" s="11" customFormat="1"/>
    <row r="49765" s="11" customFormat="1"/>
    <row r="49766" s="11" customFormat="1"/>
    <row r="49767" s="11" customFormat="1"/>
    <row r="49768" s="11" customFormat="1"/>
    <row r="49769" s="11" customFormat="1"/>
    <row r="49770" s="11" customFormat="1"/>
    <row r="49771" s="11" customFormat="1"/>
    <row r="49772" s="11" customFormat="1"/>
    <row r="49773" s="11" customFormat="1"/>
    <row r="49774" s="11" customFormat="1"/>
    <row r="49775" s="11" customFormat="1"/>
    <row r="49776" s="11" customFormat="1"/>
    <row r="49777" s="11" customFormat="1"/>
    <row r="49778" s="11" customFormat="1"/>
    <row r="49779" s="11" customFormat="1"/>
    <row r="49780" s="11" customFormat="1"/>
    <row r="49781" s="11" customFormat="1"/>
    <row r="49782" s="11" customFormat="1"/>
    <row r="49783" s="11" customFormat="1"/>
    <row r="49784" s="11" customFormat="1"/>
    <row r="49785" s="11" customFormat="1"/>
    <row r="49786" s="11" customFormat="1"/>
    <row r="49787" s="11" customFormat="1"/>
    <row r="49788" s="11" customFormat="1"/>
    <row r="49789" s="11" customFormat="1"/>
    <row r="49790" s="11" customFormat="1"/>
    <row r="49791" s="11" customFormat="1"/>
    <row r="49792" s="11" customFormat="1"/>
    <row r="49793" s="11" customFormat="1"/>
    <row r="49794" s="11" customFormat="1"/>
    <row r="49795" s="11" customFormat="1"/>
    <row r="49796" s="11" customFormat="1"/>
    <row r="49797" s="11" customFormat="1"/>
    <row r="49798" s="11" customFormat="1"/>
    <row r="49799" s="11" customFormat="1"/>
    <row r="49800" s="11" customFormat="1"/>
    <row r="49801" s="11" customFormat="1"/>
    <row r="49802" s="11" customFormat="1"/>
    <row r="49803" s="11" customFormat="1"/>
    <row r="49804" s="11" customFormat="1"/>
    <row r="49805" s="11" customFormat="1"/>
    <row r="49806" s="11" customFormat="1"/>
    <row r="49807" s="11" customFormat="1"/>
    <row r="49808" s="11" customFormat="1"/>
    <row r="49809" s="11" customFormat="1"/>
    <row r="49810" s="11" customFormat="1"/>
    <row r="49811" s="11" customFormat="1"/>
    <row r="49812" s="11" customFormat="1"/>
    <row r="49813" s="11" customFormat="1"/>
    <row r="49814" s="11" customFormat="1"/>
    <row r="49815" s="11" customFormat="1"/>
    <row r="49816" s="11" customFormat="1"/>
    <row r="49817" s="11" customFormat="1"/>
    <row r="49818" s="11" customFormat="1"/>
    <row r="49819" s="11" customFormat="1"/>
    <row r="49820" s="11" customFormat="1"/>
    <row r="49821" s="11" customFormat="1"/>
    <row r="49822" s="11" customFormat="1"/>
    <row r="49823" s="11" customFormat="1"/>
    <row r="49824" s="11" customFormat="1"/>
    <row r="49825" s="11" customFormat="1"/>
    <row r="49826" s="11" customFormat="1"/>
    <row r="49827" s="11" customFormat="1"/>
    <row r="49828" s="11" customFormat="1"/>
    <row r="49829" s="11" customFormat="1"/>
    <row r="49830" s="11" customFormat="1"/>
    <row r="49831" s="11" customFormat="1"/>
    <row r="49832" s="11" customFormat="1"/>
    <row r="49833" s="11" customFormat="1"/>
    <row r="49834" s="11" customFormat="1"/>
    <row r="49835" s="11" customFormat="1"/>
    <row r="49836" s="11" customFormat="1"/>
    <row r="49837" s="11" customFormat="1"/>
    <row r="49838" s="11" customFormat="1"/>
    <row r="49839" s="11" customFormat="1"/>
    <row r="49840" s="11" customFormat="1"/>
    <row r="49841" s="11" customFormat="1"/>
    <row r="49842" s="11" customFormat="1"/>
    <row r="49843" s="11" customFormat="1"/>
    <row r="49844" s="11" customFormat="1"/>
    <row r="49845" s="11" customFormat="1"/>
    <row r="49846" s="11" customFormat="1"/>
    <row r="49847" s="11" customFormat="1"/>
    <row r="49848" s="11" customFormat="1"/>
    <row r="49849" s="11" customFormat="1"/>
    <row r="49850" s="11" customFormat="1"/>
    <row r="49851" s="11" customFormat="1"/>
    <row r="49852" s="11" customFormat="1"/>
    <row r="49853" s="11" customFormat="1"/>
    <row r="49854" s="11" customFormat="1"/>
    <row r="49855" s="11" customFormat="1"/>
    <row r="49856" s="11" customFormat="1"/>
    <row r="49857" s="11" customFormat="1"/>
    <row r="49858" s="11" customFormat="1"/>
    <row r="49859" s="11" customFormat="1"/>
    <row r="49860" s="11" customFormat="1"/>
    <row r="49861" s="11" customFormat="1"/>
    <row r="49862" s="11" customFormat="1"/>
    <row r="49863" s="11" customFormat="1"/>
    <row r="49864" s="11" customFormat="1"/>
    <row r="49865" s="11" customFormat="1"/>
    <row r="49866" s="11" customFormat="1"/>
    <row r="49867" s="11" customFormat="1"/>
    <row r="49868" s="11" customFormat="1"/>
    <row r="49869" s="11" customFormat="1"/>
    <row r="49870" s="11" customFormat="1"/>
    <row r="49871" s="11" customFormat="1"/>
    <row r="49872" s="11" customFormat="1"/>
    <row r="49873" s="11" customFormat="1"/>
    <row r="49874" s="11" customFormat="1"/>
    <row r="49875" s="11" customFormat="1"/>
    <row r="49876" s="11" customFormat="1"/>
    <row r="49877" s="11" customFormat="1"/>
    <row r="49878" s="11" customFormat="1"/>
    <row r="49879" s="11" customFormat="1"/>
    <row r="49880" s="11" customFormat="1"/>
    <row r="49881" s="11" customFormat="1"/>
    <row r="49882" s="11" customFormat="1"/>
    <row r="49883" s="11" customFormat="1"/>
    <row r="49884" s="11" customFormat="1"/>
    <row r="49885" s="11" customFormat="1"/>
    <row r="49886" s="11" customFormat="1"/>
    <row r="49887" s="11" customFormat="1"/>
    <row r="49888" s="11" customFormat="1"/>
    <row r="49889" s="11" customFormat="1"/>
    <row r="49890" s="11" customFormat="1"/>
    <row r="49891" s="11" customFormat="1"/>
    <row r="49892" s="11" customFormat="1"/>
    <row r="49893" s="11" customFormat="1"/>
    <row r="49894" s="11" customFormat="1"/>
    <row r="49895" s="11" customFormat="1"/>
    <row r="49896" s="11" customFormat="1"/>
    <row r="49897" s="11" customFormat="1"/>
    <row r="49898" s="11" customFormat="1"/>
    <row r="49899" s="11" customFormat="1"/>
    <row r="49900" s="11" customFormat="1"/>
    <row r="49901" s="11" customFormat="1"/>
    <row r="49902" s="11" customFormat="1"/>
    <row r="49903" s="11" customFormat="1"/>
    <row r="49904" s="11" customFormat="1"/>
    <row r="49905" s="11" customFormat="1"/>
    <row r="49906" s="11" customFormat="1"/>
    <row r="49907" s="11" customFormat="1"/>
    <row r="49908" s="11" customFormat="1"/>
    <row r="49909" s="11" customFormat="1"/>
    <row r="49910" s="11" customFormat="1"/>
    <row r="49911" s="11" customFormat="1"/>
    <row r="49912" s="11" customFormat="1"/>
    <row r="49913" s="11" customFormat="1"/>
    <row r="49914" s="11" customFormat="1"/>
    <row r="49915" s="11" customFormat="1"/>
    <row r="49916" s="11" customFormat="1"/>
    <row r="49917" s="11" customFormat="1"/>
    <row r="49918" s="11" customFormat="1"/>
    <row r="49919" s="11" customFormat="1"/>
    <row r="49920" s="11" customFormat="1"/>
    <row r="49921" s="11" customFormat="1"/>
    <row r="49922" s="11" customFormat="1"/>
    <row r="49923" s="11" customFormat="1"/>
    <row r="49924" s="11" customFormat="1"/>
    <row r="49925" s="11" customFormat="1"/>
    <row r="49926" s="11" customFormat="1"/>
    <row r="49927" s="11" customFormat="1"/>
    <row r="49928" s="11" customFormat="1"/>
    <row r="49929" s="11" customFormat="1"/>
    <row r="49930" s="11" customFormat="1"/>
    <row r="49931" s="11" customFormat="1"/>
    <row r="49932" s="11" customFormat="1"/>
    <row r="49933" s="11" customFormat="1"/>
    <row r="49934" s="11" customFormat="1"/>
    <row r="49935" s="11" customFormat="1"/>
    <row r="49936" s="11" customFormat="1"/>
    <row r="49937" s="11" customFormat="1"/>
    <row r="49938" s="11" customFormat="1"/>
    <row r="49939" s="11" customFormat="1"/>
    <row r="49940" s="11" customFormat="1"/>
    <row r="49941" s="11" customFormat="1"/>
    <row r="49942" s="11" customFormat="1"/>
    <row r="49943" s="11" customFormat="1"/>
    <row r="49944" s="11" customFormat="1"/>
    <row r="49945" s="11" customFormat="1"/>
    <row r="49946" s="11" customFormat="1"/>
    <row r="49947" s="11" customFormat="1"/>
    <row r="49948" s="11" customFormat="1"/>
    <row r="49949" s="11" customFormat="1"/>
    <row r="49950" s="11" customFormat="1"/>
    <row r="49951" s="11" customFormat="1"/>
    <row r="49952" s="11" customFormat="1"/>
    <row r="49953" s="11" customFormat="1"/>
    <row r="49954" s="11" customFormat="1"/>
    <row r="49955" s="11" customFormat="1"/>
    <row r="49956" s="11" customFormat="1"/>
    <row r="49957" s="11" customFormat="1"/>
    <row r="49958" s="11" customFormat="1"/>
    <row r="49959" s="11" customFormat="1"/>
    <row r="49960" s="11" customFormat="1"/>
    <row r="49961" s="11" customFormat="1"/>
    <row r="49962" s="11" customFormat="1"/>
    <row r="49963" s="11" customFormat="1"/>
    <row r="49964" s="11" customFormat="1"/>
    <row r="49965" s="11" customFormat="1"/>
    <row r="49966" s="11" customFormat="1"/>
    <row r="49967" s="11" customFormat="1"/>
    <row r="49968" s="11" customFormat="1"/>
    <row r="49969" s="11" customFormat="1"/>
    <row r="49970" s="11" customFormat="1"/>
    <row r="49971" s="11" customFormat="1"/>
    <row r="49972" s="11" customFormat="1"/>
    <row r="49973" s="11" customFormat="1"/>
    <row r="49974" s="11" customFormat="1"/>
    <row r="49975" s="11" customFormat="1"/>
    <row r="49976" s="11" customFormat="1"/>
    <row r="49977" s="11" customFormat="1"/>
    <row r="49978" s="11" customFormat="1"/>
    <row r="49979" s="11" customFormat="1"/>
    <row r="49980" s="11" customFormat="1"/>
    <row r="49981" s="11" customFormat="1"/>
    <row r="49982" s="11" customFormat="1"/>
    <row r="49983" s="11" customFormat="1"/>
    <row r="49984" s="11" customFormat="1"/>
    <row r="49985" s="11" customFormat="1"/>
    <row r="49986" s="11" customFormat="1"/>
    <row r="49987" s="11" customFormat="1"/>
    <row r="49988" s="11" customFormat="1"/>
    <row r="49989" s="11" customFormat="1"/>
    <row r="49990" s="11" customFormat="1"/>
    <row r="49991" s="11" customFormat="1"/>
    <row r="49992" s="11" customFormat="1"/>
    <row r="49993" s="11" customFormat="1"/>
    <row r="49994" s="11" customFormat="1"/>
    <row r="49995" s="11" customFormat="1"/>
    <row r="49996" s="11" customFormat="1"/>
    <row r="49997" s="11" customFormat="1"/>
    <row r="49998" s="11" customFormat="1"/>
    <row r="49999" s="11" customFormat="1"/>
    <row r="50000" s="11" customFormat="1"/>
    <row r="50001" s="11" customFormat="1"/>
    <row r="50002" s="11" customFormat="1"/>
    <row r="50003" s="11" customFormat="1"/>
    <row r="50004" s="11" customFormat="1"/>
    <row r="50005" s="11" customFormat="1"/>
    <row r="50006" s="11" customFormat="1"/>
    <row r="50007" s="11" customFormat="1"/>
    <row r="50008" s="11" customFormat="1"/>
    <row r="50009" s="11" customFormat="1"/>
    <row r="50010" s="11" customFormat="1"/>
    <row r="50011" s="11" customFormat="1"/>
    <row r="50012" s="11" customFormat="1"/>
    <row r="50013" s="11" customFormat="1"/>
    <row r="50014" s="11" customFormat="1"/>
    <row r="50015" s="11" customFormat="1"/>
    <row r="50016" s="11" customFormat="1"/>
    <row r="50017" s="11" customFormat="1"/>
    <row r="50018" s="11" customFormat="1"/>
    <row r="50019" s="11" customFormat="1"/>
    <row r="50020" s="11" customFormat="1"/>
    <row r="50021" s="11" customFormat="1"/>
    <row r="50022" s="11" customFormat="1"/>
    <row r="50023" s="11" customFormat="1"/>
    <row r="50024" s="11" customFormat="1"/>
    <row r="50025" s="11" customFormat="1"/>
    <row r="50026" s="11" customFormat="1"/>
    <row r="50027" s="11" customFormat="1"/>
    <row r="50028" s="11" customFormat="1"/>
    <row r="50029" s="11" customFormat="1"/>
    <row r="50030" s="11" customFormat="1"/>
    <row r="50031" s="11" customFormat="1"/>
    <row r="50032" s="11" customFormat="1"/>
    <row r="50033" s="11" customFormat="1"/>
    <row r="50034" s="11" customFormat="1"/>
    <row r="50035" s="11" customFormat="1"/>
    <row r="50036" s="11" customFormat="1"/>
    <row r="50037" s="11" customFormat="1"/>
    <row r="50038" s="11" customFormat="1"/>
    <row r="50039" s="11" customFormat="1"/>
    <row r="50040" s="11" customFormat="1"/>
    <row r="50041" s="11" customFormat="1"/>
    <row r="50042" s="11" customFormat="1"/>
    <row r="50043" s="11" customFormat="1"/>
    <row r="50044" s="11" customFormat="1"/>
    <row r="50045" s="11" customFormat="1"/>
    <row r="50046" s="11" customFormat="1"/>
    <row r="50047" s="11" customFormat="1"/>
    <row r="50048" s="11" customFormat="1"/>
    <row r="50049" s="11" customFormat="1"/>
    <row r="50050" s="11" customFormat="1"/>
    <row r="50051" s="11" customFormat="1"/>
    <row r="50052" s="11" customFormat="1"/>
    <row r="50053" s="11" customFormat="1"/>
    <row r="50054" s="11" customFormat="1"/>
    <row r="50055" s="11" customFormat="1"/>
    <row r="50056" s="11" customFormat="1"/>
    <row r="50057" s="11" customFormat="1"/>
    <row r="50058" s="11" customFormat="1"/>
    <row r="50059" s="11" customFormat="1"/>
    <row r="50060" s="11" customFormat="1"/>
    <row r="50061" s="11" customFormat="1"/>
    <row r="50062" s="11" customFormat="1"/>
    <row r="50063" s="11" customFormat="1"/>
    <row r="50064" s="11" customFormat="1"/>
    <row r="50065" s="11" customFormat="1"/>
    <row r="50066" s="11" customFormat="1"/>
    <row r="50067" s="11" customFormat="1"/>
    <row r="50068" s="11" customFormat="1"/>
    <row r="50069" s="11" customFormat="1"/>
    <row r="50070" s="11" customFormat="1"/>
    <row r="50071" s="11" customFormat="1"/>
    <row r="50072" s="11" customFormat="1"/>
    <row r="50073" s="11" customFormat="1"/>
    <row r="50074" s="11" customFormat="1"/>
    <row r="50075" s="11" customFormat="1"/>
    <row r="50076" s="11" customFormat="1"/>
    <row r="50077" s="11" customFormat="1"/>
    <row r="50078" s="11" customFormat="1"/>
    <row r="50079" s="11" customFormat="1"/>
    <row r="50080" s="11" customFormat="1"/>
    <row r="50081" s="11" customFormat="1"/>
    <row r="50082" s="11" customFormat="1"/>
    <row r="50083" s="11" customFormat="1"/>
    <row r="50084" s="11" customFormat="1"/>
    <row r="50085" s="11" customFormat="1"/>
    <row r="50086" s="11" customFormat="1"/>
    <row r="50087" s="11" customFormat="1"/>
    <row r="50088" s="11" customFormat="1"/>
    <row r="50089" s="11" customFormat="1"/>
    <row r="50090" s="11" customFormat="1"/>
    <row r="50091" s="11" customFormat="1"/>
    <row r="50092" s="11" customFormat="1"/>
    <row r="50093" s="11" customFormat="1"/>
    <row r="50094" s="11" customFormat="1"/>
    <row r="50095" s="11" customFormat="1"/>
    <row r="50096" s="11" customFormat="1"/>
    <row r="50097" s="11" customFormat="1"/>
    <row r="50098" s="11" customFormat="1"/>
    <row r="50099" s="11" customFormat="1"/>
    <row r="50100" s="11" customFormat="1"/>
    <row r="50101" s="11" customFormat="1"/>
    <row r="50102" s="11" customFormat="1"/>
    <row r="50103" s="11" customFormat="1"/>
    <row r="50104" s="11" customFormat="1"/>
    <row r="50105" s="11" customFormat="1"/>
    <row r="50106" s="11" customFormat="1"/>
    <row r="50107" s="11" customFormat="1"/>
    <row r="50108" s="11" customFormat="1"/>
    <row r="50109" s="11" customFormat="1"/>
    <row r="50110" s="11" customFormat="1"/>
    <row r="50111" s="11" customFormat="1"/>
    <row r="50112" s="11" customFormat="1"/>
    <row r="50113" s="11" customFormat="1"/>
    <row r="50114" s="11" customFormat="1"/>
    <row r="50115" s="11" customFormat="1"/>
    <row r="50116" s="11" customFormat="1"/>
    <row r="50117" s="11" customFormat="1"/>
    <row r="50118" s="11" customFormat="1"/>
    <row r="50119" s="11" customFormat="1"/>
    <row r="50120" s="11" customFormat="1"/>
    <row r="50121" s="11" customFormat="1"/>
    <row r="50122" s="11" customFormat="1"/>
    <row r="50123" s="11" customFormat="1"/>
    <row r="50124" s="11" customFormat="1"/>
    <row r="50125" s="11" customFormat="1"/>
    <row r="50126" s="11" customFormat="1"/>
    <row r="50127" s="11" customFormat="1"/>
    <row r="50128" s="11" customFormat="1"/>
    <row r="50129" s="11" customFormat="1"/>
    <row r="50130" s="11" customFormat="1"/>
    <row r="50131" s="11" customFormat="1"/>
    <row r="50132" s="11" customFormat="1"/>
    <row r="50133" s="11" customFormat="1"/>
    <row r="50134" s="11" customFormat="1"/>
    <row r="50135" s="11" customFormat="1"/>
    <row r="50136" s="11" customFormat="1"/>
    <row r="50137" s="11" customFormat="1"/>
    <row r="50138" s="11" customFormat="1"/>
    <row r="50139" s="11" customFormat="1"/>
    <row r="50140" s="11" customFormat="1"/>
    <row r="50141" s="11" customFormat="1"/>
    <row r="50142" s="11" customFormat="1"/>
    <row r="50143" s="11" customFormat="1"/>
    <row r="50144" s="11" customFormat="1"/>
    <row r="50145" s="11" customFormat="1"/>
    <row r="50146" s="11" customFormat="1"/>
    <row r="50147" s="11" customFormat="1"/>
    <row r="50148" s="11" customFormat="1"/>
    <row r="50149" s="11" customFormat="1"/>
    <row r="50150" s="11" customFormat="1"/>
    <row r="50151" s="11" customFormat="1"/>
    <row r="50152" s="11" customFormat="1"/>
    <row r="50153" s="11" customFormat="1"/>
    <row r="50154" s="11" customFormat="1"/>
    <row r="50155" s="11" customFormat="1"/>
    <row r="50156" s="11" customFormat="1"/>
    <row r="50157" s="11" customFormat="1"/>
    <row r="50158" s="11" customFormat="1"/>
    <row r="50159" s="11" customFormat="1"/>
    <row r="50160" s="11" customFormat="1"/>
    <row r="50161" s="11" customFormat="1"/>
    <row r="50162" s="11" customFormat="1"/>
    <row r="50163" s="11" customFormat="1"/>
    <row r="50164" s="11" customFormat="1"/>
    <row r="50165" s="11" customFormat="1"/>
    <row r="50166" s="11" customFormat="1"/>
    <row r="50167" s="11" customFormat="1"/>
    <row r="50168" s="11" customFormat="1"/>
    <row r="50169" s="11" customFormat="1"/>
    <row r="50170" s="11" customFormat="1"/>
    <row r="50171" s="11" customFormat="1"/>
    <row r="50172" s="11" customFormat="1"/>
    <row r="50173" s="11" customFormat="1"/>
    <row r="50174" s="11" customFormat="1"/>
    <row r="50175" s="11" customFormat="1"/>
    <row r="50176" s="11" customFormat="1"/>
    <row r="50177" s="11" customFormat="1"/>
    <row r="50178" s="11" customFormat="1"/>
    <row r="50179" s="11" customFormat="1"/>
    <row r="50180" s="11" customFormat="1"/>
    <row r="50181" s="11" customFormat="1"/>
    <row r="50182" s="11" customFormat="1"/>
    <row r="50183" s="11" customFormat="1"/>
    <row r="50184" s="11" customFormat="1"/>
    <row r="50185" s="11" customFormat="1"/>
    <row r="50186" s="11" customFormat="1"/>
    <row r="50187" s="11" customFormat="1"/>
    <row r="50188" s="11" customFormat="1"/>
    <row r="50189" s="11" customFormat="1"/>
    <row r="50190" s="11" customFormat="1"/>
    <row r="50191" s="11" customFormat="1"/>
    <row r="50192" s="11" customFormat="1"/>
    <row r="50193" s="11" customFormat="1"/>
    <row r="50194" s="11" customFormat="1"/>
    <row r="50195" s="11" customFormat="1"/>
    <row r="50196" s="11" customFormat="1"/>
    <row r="50197" s="11" customFormat="1"/>
    <row r="50198" s="11" customFormat="1"/>
    <row r="50199" s="11" customFormat="1"/>
    <row r="50200" s="11" customFormat="1"/>
    <row r="50201" s="11" customFormat="1"/>
    <row r="50202" s="11" customFormat="1"/>
    <row r="50203" s="11" customFormat="1"/>
    <row r="50204" s="11" customFormat="1"/>
    <row r="50205" s="11" customFormat="1"/>
    <row r="50206" s="11" customFormat="1"/>
    <row r="50207" s="11" customFormat="1"/>
    <row r="50208" s="11" customFormat="1"/>
    <row r="50209" s="11" customFormat="1"/>
    <row r="50210" s="11" customFormat="1"/>
    <row r="50211" s="11" customFormat="1"/>
    <row r="50212" s="11" customFormat="1"/>
    <row r="50213" s="11" customFormat="1"/>
    <row r="50214" s="11" customFormat="1"/>
    <row r="50215" s="11" customFormat="1"/>
    <row r="50216" s="11" customFormat="1"/>
    <row r="50217" s="11" customFormat="1"/>
    <row r="50218" s="11" customFormat="1"/>
    <row r="50219" s="11" customFormat="1"/>
    <row r="50220" s="11" customFormat="1"/>
    <row r="50221" s="11" customFormat="1"/>
    <row r="50222" s="11" customFormat="1"/>
    <row r="50223" s="11" customFormat="1"/>
    <row r="50224" s="11" customFormat="1"/>
    <row r="50225" s="11" customFormat="1"/>
    <row r="50226" s="11" customFormat="1"/>
    <row r="50227" s="11" customFormat="1"/>
    <row r="50228" s="11" customFormat="1"/>
    <row r="50229" s="11" customFormat="1"/>
    <row r="50230" s="11" customFormat="1"/>
    <row r="50231" s="11" customFormat="1"/>
    <row r="50232" s="11" customFormat="1"/>
    <row r="50233" s="11" customFormat="1"/>
    <row r="50234" s="11" customFormat="1"/>
    <row r="50235" s="11" customFormat="1"/>
    <row r="50236" s="11" customFormat="1"/>
    <row r="50237" s="11" customFormat="1"/>
    <row r="50238" s="11" customFormat="1"/>
    <row r="50239" s="11" customFormat="1"/>
    <row r="50240" s="11" customFormat="1"/>
    <row r="50241" s="11" customFormat="1"/>
    <row r="50242" s="11" customFormat="1"/>
    <row r="50243" s="11" customFormat="1"/>
    <row r="50244" s="11" customFormat="1"/>
    <row r="50245" s="11" customFormat="1"/>
    <row r="50246" s="11" customFormat="1"/>
    <row r="50247" s="11" customFormat="1"/>
    <row r="50248" s="11" customFormat="1"/>
    <row r="50249" s="11" customFormat="1"/>
    <row r="50250" s="11" customFormat="1"/>
    <row r="50251" s="11" customFormat="1"/>
    <row r="50252" s="11" customFormat="1"/>
    <row r="50253" s="11" customFormat="1"/>
    <row r="50254" s="11" customFormat="1"/>
    <row r="50255" s="11" customFormat="1"/>
    <row r="50256" s="11" customFormat="1"/>
    <row r="50257" s="11" customFormat="1"/>
    <row r="50258" s="11" customFormat="1"/>
    <row r="50259" s="11" customFormat="1"/>
    <row r="50260" s="11" customFormat="1"/>
    <row r="50261" s="11" customFormat="1"/>
    <row r="50262" s="11" customFormat="1"/>
    <row r="50263" s="11" customFormat="1"/>
    <row r="50264" s="11" customFormat="1"/>
    <row r="50265" s="11" customFormat="1"/>
    <row r="50266" s="11" customFormat="1"/>
    <row r="50267" s="11" customFormat="1"/>
    <row r="50268" s="11" customFormat="1"/>
    <row r="50269" s="11" customFormat="1"/>
    <row r="50270" s="11" customFormat="1"/>
    <row r="50271" s="11" customFormat="1"/>
    <row r="50272" s="11" customFormat="1"/>
    <row r="50273" s="11" customFormat="1"/>
    <row r="50274" s="11" customFormat="1"/>
    <row r="50275" s="11" customFormat="1"/>
    <row r="50276" s="11" customFormat="1"/>
    <row r="50277" s="11" customFormat="1"/>
    <row r="50278" s="11" customFormat="1"/>
    <row r="50279" s="11" customFormat="1"/>
    <row r="50280" s="11" customFormat="1"/>
    <row r="50281" s="11" customFormat="1"/>
    <row r="50282" s="11" customFormat="1"/>
    <row r="50283" s="11" customFormat="1"/>
    <row r="50284" s="11" customFormat="1"/>
    <row r="50285" s="11" customFormat="1"/>
    <row r="50286" s="11" customFormat="1"/>
    <row r="50287" s="11" customFormat="1"/>
    <row r="50288" s="11" customFormat="1"/>
    <row r="50289" s="11" customFormat="1"/>
    <row r="50290" s="11" customFormat="1"/>
    <row r="50291" s="11" customFormat="1"/>
    <row r="50292" s="11" customFormat="1"/>
    <row r="50293" s="11" customFormat="1"/>
    <row r="50294" s="11" customFormat="1"/>
    <row r="50295" s="11" customFormat="1"/>
    <row r="50296" s="11" customFormat="1"/>
    <row r="50297" s="11" customFormat="1"/>
    <row r="50298" s="11" customFormat="1"/>
    <row r="50299" s="11" customFormat="1"/>
    <row r="50300" s="11" customFormat="1"/>
    <row r="50301" s="11" customFormat="1"/>
    <row r="50302" s="11" customFormat="1"/>
    <row r="50303" s="11" customFormat="1"/>
    <row r="50304" s="11" customFormat="1"/>
    <row r="50305" s="11" customFormat="1"/>
    <row r="50306" s="11" customFormat="1"/>
    <row r="50307" s="11" customFormat="1"/>
    <row r="50308" s="11" customFormat="1"/>
    <row r="50309" s="11" customFormat="1"/>
    <row r="50310" s="11" customFormat="1"/>
    <row r="50311" s="11" customFormat="1"/>
    <row r="50312" s="11" customFormat="1"/>
    <row r="50313" s="11" customFormat="1"/>
    <row r="50314" s="11" customFormat="1"/>
    <row r="50315" s="11" customFormat="1"/>
    <row r="50316" s="11" customFormat="1"/>
    <row r="50317" s="11" customFormat="1"/>
    <row r="50318" s="11" customFormat="1"/>
    <row r="50319" s="11" customFormat="1"/>
    <row r="50320" s="11" customFormat="1"/>
    <row r="50321" s="11" customFormat="1"/>
    <row r="50322" s="11" customFormat="1"/>
    <row r="50323" s="11" customFormat="1"/>
    <row r="50324" s="11" customFormat="1"/>
    <row r="50325" s="11" customFormat="1"/>
    <row r="50326" s="11" customFormat="1"/>
    <row r="50327" s="11" customFormat="1"/>
    <row r="50328" s="11" customFormat="1"/>
    <row r="50329" s="11" customFormat="1"/>
    <row r="50330" s="11" customFormat="1"/>
    <row r="50331" s="11" customFormat="1"/>
    <row r="50332" s="11" customFormat="1"/>
    <row r="50333" s="11" customFormat="1"/>
    <row r="50334" s="11" customFormat="1"/>
    <row r="50335" s="11" customFormat="1"/>
    <row r="50336" s="11" customFormat="1"/>
    <row r="50337" s="11" customFormat="1"/>
    <row r="50338" s="11" customFormat="1"/>
    <row r="50339" s="11" customFormat="1"/>
    <row r="50340" s="11" customFormat="1"/>
    <row r="50341" s="11" customFormat="1"/>
    <row r="50342" s="11" customFormat="1"/>
    <row r="50343" s="11" customFormat="1"/>
    <row r="50344" s="11" customFormat="1"/>
    <row r="50345" s="11" customFormat="1"/>
    <row r="50346" s="11" customFormat="1"/>
    <row r="50347" s="11" customFormat="1"/>
    <row r="50348" s="11" customFormat="1"/>
    <row r="50349" s="11" customFormat="1"/>
    <row r="50350" s="11" customFormat="1"/>
    <row r="50351" s="11" customFormat="1"/>
    <row r="50352" s="11" customFormat="1"/>
    <row r="50353" s="11" customFormat="1"/>
    <row r="50354" s="11" customFormat="1"/>
    <row r="50355" s="11" customFormat="1"/>
    <row r="50356" s="11" customFormat="1"/>
    <row r="50357" s="11" customFormat="1"/>
    <row r="50358" s="11" customFormat="1"/>
    <row r="50359" s="11" customFormat="1"/>
    <row r="50360" s="11" customFormat="1"/>
    <row r="50361" s="11" customFormat="1"/>
    <row r="50362" s="11" customFormat="1"/>
    <row r="50363" s="11" customFormat="1"/>
    <row r="50364" s="11" customFormat="1"/>
    <row r="50365" s="11" customFormat="1"/>
    <row r="50366" s="11" customFormat="1"/>
    <row r="50367" s="11" customFormat="1"/>
    <row r="50368" s="11" customFormat="1"/>
    <row r="50369" s="11" customFormat="1"/>
    <row r="50370" s="11" customFormat="1"/>
    <row r="50371" s="11" customFormat="1"/>
    <row r="50372" s="11" customFormat="1"/>
    <row r="50373" s="11" customFormat="1"/>
    <row r="50374" s="11" customFormat="1"/>
    <row r="50375" s="11" customFormat="1"/>
    <row r="50376" s="11" customFormat="1"/>
    <row r="50377" s="11" customFormat="1"/>
    <row r="50378" s="11" customFormat="1"/>
    <row r="50379" s="11" customFormat="1"/>
    <row r="50380" s="11" customFormat="1"/>
    <row r="50381" s="11" customFormat="1"/>
    <row r="50382" s="11" customFormat="1"/>
    <row r="50383" s="11" customFormat="1"/>
    <row r="50384" s="11" customFormat="1"/>
    <row r="50385" s="11" customFormat="1"/>
    <row r="50386" s="11" customFormat="1"/>
    <row r="50387" s="11" customFormat="1"/>
    <row r="50388" s="11" customFormat="1"/>
    <row r="50389" s="11" customFormat="1"/>
    <row r="50390" s="11" customFormat="1"/>
    <row r="50391" s="11" customFormat="1"/>
    <row r="50392" s="11" customFormat="1"/>
    <row r="50393" s="11" customFormat="1"/>
    <row r="50394" s="11" customFormat="1"/>
    <row r="50395" s="11" customFormat="1"/>
    <row r="50396" s="11" customFormat="1"/>
    <row r="50397" s="11" customFormat="1"/>
    <row r="50398" s="11" customFormat="1"/>
    <row r="50399" s="11" customFormat="1"/>
    <row r="50400" s="11" customFormat="1"/>
    <row r="50401" s="11" customFormat="1"/>
    <row r="50402" s="11" customFormat="1"/>
    <row r="50403" s="11" customFormat="1"/>
    <row r="50404" s="11" customFormat="1"/>
    <row r="50405" s="11" customFormat="1"/>
    <row r="50406" s="11" customFormat="1"/>
    <row r="50407" s="11" customFormat="1"/>
    <row r="50408" s="11" customFormat="1"/>
    <row r="50409" s="11" customFormat="1"/>
    <row r="50410" s="11" customFormat="1"/>
    <row r="50411" s="11" customFormat="1"/>
    <row r="50412" s="11" customFormat="1"/>
    <row r="50413" s="11" customFormat="1"/>
    <row r="50414" s="11" customFormat="1"/>
    <row r="50415" s="11" customFormat="1"/>
    <row r="50416" s="11" customFormat="1"/>
    <row r="50417" s="11" customFormat="1"/>
    <row r="50418" s="11" customFormat="1"/>
    <row r="50419" s="11" customFormat="1"/>
    <row r="50420" s="11" customFormat="1"/>
    <row r="50421" s="11" customFormat="1"/>
    <row r="50422" s="11" customFormat="1"/>
    <row r="50423" s="11" customFormat="1"/>
    <row r="50424" s="11" customFormat="1"/>
    <row r="50425" s="11" customFormat="1"/>
    <row r="50426" s="11" customFormat="1"/>
    <row r="50427" s="11" customFormat="1"/>
    <row r="50428" s="11" customFormat="1"/>
    <row r="50429" s="11" customFormat="1"/>
    <row r="50430" s="11" customFormat="1"/>
    <row r="50431" s="11" customFormat="1"/>
    <row r="50432" s="11" customFormat="1"/>
    <row r="50433" s="11" customFormat="1"/>
    <row r="50434" s="11" customFormat="1"/>
    <row r="50435" s="11" customFormat="1"/>
    <row r="50436" s="11" customFormat="1"/>
    <row r="50437" s="11" customFormat="1"/>
    <row r="50438" s="11" customFormat="1"/>
    <row r="50439" s="11" customFormat="1"/>
    <row r="50440" s="11" customFormat="1"/>
    <row r="50441" s="11" customFormat="1"/>
    <row r="50442" s="11" customFormat="1"/>
    <row r="50443" s="11" customFormat="1"/>
    <row r="50444" s="11" customFormat="1"/>
    <row r="50445" s="11" customFormat="1"/>
    <row r="50446" s="11" customFormat="1"/>
    <row r="50447" s="11" customFormat="1"/>
    <row r="50448" s="11" customFormat="1"/>
    <row r="50449" s="11" customFormat="1"/>
    <row r="50450" s="11" customFormat="1"/>
    <row r="50451" s="11" customFormat="1"/>
    <row r="50452" s="11" customFormat="1"/>
    <row r="50453" s="11" customFormat="1"/>
    <row r="50454" s="11" customFormat="1"/>
    <row r="50455" s="11" customFormat="1"/>
    <row r="50456" s="11" customFormat="1"/>
    <row r="50457" s="11" customFormat="1"/>
    <row r="50458" s="11" customFormat="1"/>
    <row r="50459" s="11" customFormat="1"/>
    <row r="50460" s="11" customFormat="1"/>
    <row r="50461" s="11" customFormat="1"/>
    <row r="50462" s="11" customFormat="1"/>
    <row r="50463" s="11" customFormat="1"/>
    <row r="50464" s="11" customFormat="1"/>
    <row r="50465" s="11" customFormat="1"/>
    <row r="50466" s="11" customFormat="1"/>
    <row r="50467" s="11" customFormat="1"/>
    <row r="50468" s="11" customFormat="1"/>
    <row r="50469" s="11" customFormat="1"/>
    <row r="50470" s="11" customFormat="1"/>
    <row r="50471" s="11" customFormat="1"/>
    <row r="50472" s="11" customFormat="1"/>
    <row r="50473" s="11" customFormat="1"/>
    <row r="50474" s="11" customFormat="1"/>
    <row r="50475" s="11" customFormat="1"/>
    <row r="50476" s="11" customFormat="1"/>
    <row r="50477" s="11" customFormat="1"/>
    <row r="50478" s="11" customFormat="1"/>
    <row r="50479" s="11" customFormat="1"/>
    <row r="50480" s="11" customFormat="1"/>
    <row r="50481" s="11" customFormat="1"/>
    <row r="50482" s="11" customFormat="1"/>
    <row r="50483" s="11" customFormat="1"/>
    <row r="50484" s="11" customFormat="1"/>
    <row r="50485" s="11" customFormat="1"/>
    <row r="50486" s="11" customFormat="1"/>
    <row r="50487" s="11" customFormat="1"/>
    <row r="50488" s="11" customFormat="1"/>
    <row r="50489" s="11" customFormat="1"/>
    <row r="50490" s="11" customFormat="1"/>
    <row r="50491" s="11" customFormat="1"/>
    <row r="50492" s="11" customFormat="1"/>
    <row r="50493" s="11" customFormat="1"/>
    <row r="50494" s="11" customFormat="1"/>
    <row r="50495" s="11" customFormat="1"/>
    <row r="50496" s="11" customFormat="1"/>
    <row r="50497" s="11" customFormat="1"/>
    <row r="50498" s="11" customFormat="1"/>
    <row r="50499" s="11" customFormat="1"/>
    <row r="50500" s="11" customFormat="1"/>
    <row r="50501" s="11" customFormat="1"/>
    <row r="50502" s="11" customFormat="1"/>
    <row r="50503" s="11" customFormat="1"/>
    <row r="50504" s="11" customFormat="1"/>
    <row r="50505" s="11" customFormat="1"/>
    <row r="50506" s="11" customFormat="1"/>
    <row r="50507" s="11" customFormat="1"/>
    <row r="50508" s="11" customFormat="1"/>
    <row r="50509" s="11" customFormat="1"/>
    <row r="50510" s="11" customFormat="1"/>
    <row r="50511" s="11" customFormat="1"/>
    <row r="50512" s="11" customFormat="1"/>
    <row r="50513" s="11" customFormat="1"/>
    <row r="50514" s="11" customFormat="1"/>
    <row r="50515" s="11" customFormat="1"/>
    <row r="50516" s="11" customFormat="1"/>
    <row r="50517" s="11" customFormat="1"/>
    <row r="50518" s="11" customFormat="1"/>
    <row r="50519" s="11" customFormat="1"/>
    <row r="50520" s="11" customFormat="1"/>
    <row r="50521" s="11" customFormat="1"/>
    <row r="50522" s="11" customFormat="1"/>
    <row r="50523" s="11" customFormat="1"/>
    <row r="50524" s="11" customFormat="1"/>
    <row r="50525" s="11" customFormat="1"/>
    <row r="50526" s="11" customFormat="1"/>
    <row r="50527" s="11" customFormat="1"/>
    <row r="50528" s="11" customFormat="1"/>
    <row r="50529" s="11" customFormat="1"/>
    <row r="50530" s="11" customFormat="1"/>
    <row r="50531" s="11" customFormat="1"/>
    <row r="50532" s="11" customFormat="1"/>
    <row r="50533" s="11" customFormat="1"/>
    <row r="50534" s="11" customFormat="1"/>
    <row r="50535" s="11" customFormat="1"/>
    <row r="50536" s="11" customFormat="1"/>
    <row r="50537" s="11" customFormat="1"/>
    <row r="50538" s="11" customFormat="1"/>
    <row r="50539" s="11" customFormat="1"/>
    <row r="50540" s="11" customFormat="1"/>
    <row r="50541" s="11" customFormat="1"/>
    <row r="50542" s="11" customFormat="1"/>
    <row r="50543" s="11" customFormat="1"/>
    <row r="50544" s="11" customFormat="1"/>
    <row r="50545" s="11" customFormat="1"/>
    <row r="50546" s="11" customFormat="1"/>
    <row r="50547" s="11" customFormat="1"/>
    <row r="50548" s="11" customFormat="1"/>
    <row r="50549" s="11" customFormat="1"/>
    <row r="50550" s="11" customFormat="1"/>
    <row r="50551" s="11" customFormat="1"/>
    <row r="50552" s="11" customFormat="1"/>
    <row r="50553" s="11" customFormat="1"/>
    <row r="50554" s="11" customFormat="1"/>
    <row r="50555" s="11" customFormat="1"/>
    <row r="50556" s="11" customFormat="1"/>
    <row r="50557" s="11" customFormat="1"/>
    <row r="50558" s="11" customFormat="1"/>
    <row r="50559" s="11" customFormat="1"/>
    <row r="50560" s="11" customFormat="1"/>
    <row r="50561" s="11" customFormat="1"/>
    <row r="50562" s="11" customFormat="1"/>
    <row r="50563" s="11" customFormat="1"/>
    <row r="50564" s="11" customFormat="1"/>
    <row r="50565" s="11" customFormat="1"/>
    <row r="50566" s="11" customFormat="1"/>
    <row r="50567" s="11" customFormat="1"/>
    <row r="50568" s="11" customFormat="1"/>
    <row r="50569" s="11" customFormat="1"/>
    <row r="50570" s="11" customFormat="1"/>
    <row r="50571" s="11" customFormat="1"/>
    <row r="50572" s="11" customFormat="1"/>
    <row r="50573" s="11" customFormat="1"/>
    <row r="50574" s="11" customFormat="1"/>
    <row r="50575" s="11" customFormat="1"/>
    <row r="50576" s="11" customFormat="1"/>
    <row r="50577" s="11" customFormat="1"/>
    <row r="50578" s="11" customFormat="1"/>
    <row r="50579" s="11" customFormat="1"/>
    <row r="50580" s="11" customFormat="1"/>
    <row r="50581" s="11" customFormat="1"/>
    <row r="50582" s="11" customFormat="1"/>
    <row r="50583" s="11" customFormat="1"/>
    <row r="50584" s="11" customFormat="1"/>
    <row r="50585" s="11" customFormat="1"/>
    <row r="50586" s="11" customFormat="1"/>
    <row r="50587" s="11" customFormat="1"/>
    <row r="50588" s="11" customFormat="1"/>
    <row r="50589" s="11" customFormat="1"/>
    <row r="50590" s="11" customFormat="1"/>
    <row r="50591" s="11" customFormat="1"/>
    <row r="50592" s="11" customFormat="1"/>
    <row r="50593" s="11" customFormat="1"/>
    <row r="50594" s="11" customFormat="1"/>
    <row r="50595" s="11" customFormat="1"/>
    <row r="50596" s="11" customFormat="1"/>
    <row r="50597" s="11" customFormat="1"/>
    <row r="50598" s="11" customFormat="1"/>
    <row r="50599" s="11" customFormat="1"/>
    <row r="50600" s="11" customFormat="1"/>
    <row r="50601" s="11" customFormat="1"/>
    <row r="50602" s="11" customFormat="1"/>
    <row r="50603" s="11" customFormat="1"/>
    <row r="50604" s="11" customFormat="1"/>
    <row r="50605" s="11" customFormat="1"/>
    <row r="50606" s="11" customFormat="1"/>
    <row r="50607" s="11" customFormat="1"/>
    <row r="50608" s="11" customFormat="1"/>
    <row r="50609" s="11" customFormat="1"/>
    <row r="50610" s="11" customFormat="1"/>
    <row r="50611" s="11" customFormat="1"/>
    <row r="50612" s="11" customFormat="1"/>
    <row r="50613" s="11" customFormat="1"/>
    <row r="50614" s="11" customFormat="1"/>
    <row r="50615" s="11" customFormat="1"/>
    <row r="50616" s="11" customFormat="1"/>
    <row r="50617" s="11" customFormat="1"/>
    <row r="50618" s="11" customFormat="1"/>
    <row r="50619" s="11" customFormat="1"/>
    <row r="50620" s="11" customFormat="1"/>
    <row r="50621" s="11" customFormat="1"/>
    <row r="50622" s="11" customFormat="1"/>
    <row r="50623" s="11" customFormat="1"/>
    <row r="50624" s="11" customFormat="1"/>
    <row r="50625" s="11" customFormat="1"/>
    <row r="50626" s="11" customFormat="1"/>
    <row r="50627" s="11" customFormat="1"/>
    <row r="50628" s="11" customFormat="1"/>
    <row r="50629" s="11" customFormat="1"/>
    <row r="50630" s="11" customFormat="1"/>
    <row r="50631" s="11" customFormat="1"/>
    <row r="50632" s="11" customFormat="1"/>
    <row r="50633" s="11" customFormat="1"/>
    <row r="50634" s="11" customFormat="1"/>
    <row r="50635" s="11" customFormat="1"/>
    <row r="50636" s="11" customFormat="1"/>
    <row r="50637" s="11" customFormat="1"/>
    <row r="50638" s="11" customFormat="1"/>
    <row r="50639" s="11" customFormat="1"/>
    <row r="50640" s="11" customFormat="1"/>
    <row r="50641" s="11" customFormat="1"/>
    <row r="50642" s="11" customFormat="1"/>
    <row r="50643" s="11" customFormat="1"/>
    <row r="50644" s="11" customFormat="1"/>
    <row r="50645" s="11" customFormat="1"/>
    <row r="50646" s="11" customFormat="1"/>
    <row r="50647" s="11" customFormat="1"/>
    <row r="50648" s="11" customFormat="1"/>
    <row r="50649" s="11" customFormat="1"/>
    <row r="50650" s="11" customFormat="1"/>
    <row r="50651" s="11" customFormat="1"/>
    <row r="50652" s="11" customFormat="1"/>
    <row r="50653" s="11" customFormat="1"/>
    <row r="50654" s="11" customFormat="1"/>
    <row r="50655" s="11" customFormat="1"/>
    <row r="50656" s="11" customFormat="1"/>
    <row r="50657" s="11" customFormat="1"/>
    <row r="50658" s="11" customFormat="1"/>
    <row r="50659" s="11" customFormat="1"/>
    <row r="50660" s="11" customFormat="1"/>
    <row r="50661" s="11" customFormat="1"/>
    <row r="50662" s="11" customFormat="1"/>
    <row r="50663" s="11" customFormat="1"/>
    <row r="50664" s="11" customFormat="1"/>
    <row r="50665" s="11" customFormat="1"/>
    <row r="50666" s="11" customFormat="1"/>
    <row r="50667" s="11" customFormat="1"/>
    <row r="50668" s="11" customFormat="1"/>
    <row r="50669" s="11" customFormat="1"/>
    <row r="50670" s="11" customFormat="1"/>
    <row r="50671" s="11" customFormat="1"/>
    <row r="50672" s="11" customFormat="1"/>
    <row r="50673" s="11" customFormat="1"/>
    <row r="50674" s="11" customFormat="1"/>
    <row r="50675" s="11" customFormat="1"/>
    <row r="50676" s="11" customFormat="1"/>
    <row r="50677" s="11" customFormat="1"/>
    <row r="50678" s="11" customFormat="1"/>
    <row r="50679" s="11" customFormat="1"/>
    <row r="50680" s="11" customFormat="1"/>
    <row r="50681" s="11" customFormat="1"/>
    <row r="50682" s="11" customFormat="1"/>
    <row r="50683" s="11" customFormat="1"/>
    <row r="50684" s="11" customFormat="1"/>
    <row r="50685" s="11" customFormat="1"/>
    <row r="50686" s="11" customFormat="1"/>
    <row r="50687" s="11" customFormat="1"/>
    <row r="50688" s="11" customFormat="1"/>
    <row r="50689" s="11" customFormat="1"/>
    <row r="50690" s="11" customFormat="1"/>
    <row r="50691" s="11" customFormat="1"/>
    <row r="50692" s="11" customFormat="1"/>
    <row r="50693" s="11" customFormat="1"/>
    <row r="50694" s="11" customFormat="1"/>
    <row r="50695" s="11" customFormat="1"/>
    <row r="50696" s="11" customFormat="1"/>
    <row r="50697" s="11" customFormat="1"/>
    <row r="50698" s="11" customFormat="1"/>
    <row r="50699" s="11" customFormat="1"/>
    <row r="50700" s="11" customFormat="1"/>
    <row r="50701" s="11" customFormat="1"/>
    <row r="50702" s="11" customFormat="1"/>
    <row r="50703" s="11" customFormat="1"/>
    <row r="50704" s="11" customFormat="1"/>
    <row r="50705" s="11" customFormat="1"/>
    <row r="50706" s="11" customFormat="1"/>
    <row r="50707" s="11" customFormat="1"/>
    <row r="50708" s="11" customFormat="1"/>
    <row r="50709" s="11" customFormat="1"/>
    <row r="50710" s="11" customFormat="1"/>
    <row r="50711" s="11" customFormat="1"/>
    <row r="50712" s="11" customFormat="1"/>
    <row r="50713" s="11" customFormat="1"/>
    <row r="50714" s="11" customFormat="1"/>
    <row r="50715" s="11" customFormat="1"/>
    <row r="50716" s="11" customFormat="1"/>
    <row r="50717" s="11" customFormat="1"/>
    <row r="50718" s="11" customFormat="1"/>
    <row r="50719" s="11" customFormat="1"/>
    <row r="50720" s="11" customFormat="1"/>
    <row r="50721" s="11" customFormat="1"/>
    <row r="50722" s="11" customFormat="1"/>
    <row r="50723" s="11" customFormat="1"/>
    <row r="50724" s="11" customFormat="1"/>
    <row r="50725" s="11" customFormat="1"/>
    <row r="50726" s="11" customFormat="1"/>
    <row r="50727" s="11" customFormat="1"/>
    <row r="50728" s="11" customFormat="1"/>
    <row r="50729" s="11" customFormat="1"/>
    <row r="50730" s="11" customFormat="1"/>
    <row r="50731" s="11" customFormat="1"/>
    <row r="50732" s="11" customFormat="1"/>
    <row r="50733" s="11" customFormat="1"/>
    <row r="50734" s="11" customFormat="1"/>
    <row r="50735" s="11" customFormat="1"/>
    <row r="50736" s="11" customFormat="1"/>
    <row r="50737" s="11" customFormat="1"/>
    <row r="50738" s="11" customFormat="1"/>
    <row r="50739" s="11" customFormat="1"/>
    <row r="50740" s="11" customFormat="1"/>
    <row r="50741" s="11" customFormat="1"/>
    <row r="50742" s="11" customFormat="1"/>
    <row r="50743" s="11" customFormat="1"/>
    <row r="50744" s="11" customFormat="1"/>
    <row r="50745" s="11" customFormat="1"/>
    <row r="50746" s="11" customFormat="1"/>
    <row r="50747" s="11" customFormat="1"/>
    <row r="50748" s="11" customFormat="1"/>
    <row r="50749" s="11" customFormat="1"/>
    <row r="50750" s="11" customFormat="1"/>
    <row r="50751" s="11" customFormat="1"/>
    <row r="50752" s="11" customFormat="1"/>
    <row r="50753" s="11" customFormat="1"/>
    <row r="50754" s="11" customFormat="1"/>
    <row r="50755" s="11" customFormat="1"/>
    <row r="50756" s="11" customFormat="1"/>
    <row r="50757" s="11" customFormat="1"/>
    <row r="50758" s="11" customFormat="1"/>
    <row r="50759" s="11" customFormat="1"/>
    <row r="50760" s="11" customFormat="1"/>
    <row r="50761" s="11" customFormat="1"/>
    <row r="50762" s="11" customFormat="1"/>
    <row r="50763" s="11" customFormat="1"/>
    <row r="50764" s="11" customFormat="1"/>
    <row r="50765" s="11" customFormat="1"/>
    <row r="50766" s="11" customFormat="1"/>
    <row r="50767" s="11" customFormat="1"/>
    <row r="50768" s="11" customFormat="1"/>
    <row r="50769" s="11" customFormat="1"/>
    <row r="50770" s="11" customFormat="1"/>
    <row r="50771" s="11" customFormat="1"/>
    <row r="50772" s="11" customFormat="1"/>
    <row r="50773" s="11" customFormat="1"/>
    <row r="50774" s="11" customFormat="1"/>
    <row r="50775" s="11" customFormat="1"/>
    <row r="50776" s="11" customFormat="1"/>
    <row r="50777" s="11" customFormat="1"/>
    <row r="50778" s="11" customFormat="1"/>
    <row r="50779" s="11" customFormat="1"/>
    <row r="50780" s="11" customFormat="1"/>
    <row r="50781" s="11" customFormat="1"/>
    <row r="50782" s="11" customFormat="1"/>
    <row r="50783" s="11" customFormat="1"/>
    <row r="50784" s="11" customFormat="1"/>
    <row r="50785" s="11" customFormat="1"/>
    <row r="50786" s="11" customFormat="1"/>
    <row r="50787" s="11" customFormat="1"/>
    <row r="50788" s="11" customFormat="1"/>
    <row r="50789" s="11" customFormat="1"/>
    <row r="50790" s="11" customFormat="1"/>
    <row r="50791" s="11" customFormat="1"/>
    <row r="50792" s="11" customFormat="1"/>
    <row r="50793" s="11" customFormat="1"/>
    <row r="50794" s="11" customFormat="1"/>
    <row r="50795" s="11" customFormat="1"/>
    <row r="50796" s="11" customFormat="1"/>
    <row r="50797" s="11" customFormat="1"/>
    <row r="50798" s="11" customFormat="1"/>
    <row r="50799" s="11" customFormat="1"/>
    <row r="50800" s="11" customFormat="1"/>
    <row r="50801" s="11" customFormat="1"/>
    <row r="50802" s="11" customFormat="1"/>
    <row r="50803" s="11" customFormat="1"/>
    <row r="50804" s="11" customFormat="1"/>
    <row r="50805" s="11" customFormat="1"/>
    <row r="50806" s="11" customFormat="1"/>
    <row r="50807" s="11" customFormat="1"/>
    <row r="50808" s="11" customFormat="1"/>
    <row r="50809" s="11" customFormat="1"/>
    <row r="50810" s="11" customFormat="1"/>
    <row r="50811" s="11" customFormat="1"/>
    <row r="50812" s="11" customFormat="1"/>
    <row r="50813" s="11" customFormat="1"/>
    <row r="50814" s="11" customFormat="1"/>
    <row r="50815" s="11" customFormat="1"/>
    <row r="50816" s="11" customFormat="1"/>
    <row r="50817" s="11" customFormat="1"/>
    <row r="50818" s="11" customFormat="1"/>
    <row r="50819" s="11" customFormat="1"/>
    <row r="50820" s="11" customFormat="1"/>
    <row r="50821" s="11" customFormat="1"/>
    <row r="50822" s="11" customFormat="1"/>
    <row r="50823" s="11" customFormat="1"/>
    <row r="50824" s="11" customFormat="1"/>
    <row r="50825" s="11" customFormat="1"/>
    <row r="50826" s="11" customFormat="1"/>
    <row r="50827" s="11" customFormat="1"/>
    <row r="50828" s="11" customFormat="1"/>
    <row r="50829" s="11" customFormat="1"/>
    <row r="50830" s="11" customFormat="1"/>
    <row r="50831" s="11" customFormat="1"/>
    <row r="50832" s="11" customFormat="1"/>
    <row r="50833" s="11" customFormat="1"/>
    <row r="50834" s="11" customFormat="1"/>
    <row r="50835" s="11" customFormat="1"/>
    <row r="50836" s="11" customFormat="1"/>
    <row r="50837" s="11" customFormat="1"/>
    <row r="50838" s="11" customFormat="1"/>
    <row r="50839" s="11" customFormat="1"/>
    <row r="50840" s="11" customFormat="1"/>
    <row r="50841" s="11" customFormat="1"/>
    <row r="50842" s="11" customFormat="1"/>
    <row r="50843" s="11" customFormat="1"/>
    <row r="50844" s="11" customFormat="1"/>
    <row r="50845" s="11" customFormat="1"/>
    <row r="50846" s="11" customFormat="1"/>
    <row r="50847" s="11" customFormat="1"/>
    <row r="50848" s="11" customFormat="1"/>
    <row r="50849" s="11" customFormat="1"/>
    <row r="50850" s="11" customFormat="1"/>
    <row r="50851" s="11" customFormat="1"/>
    <row r="50852" s="11" customFormat="1"/>
    <row r="50853" s="11" customFormat="1"/>
    <row r="50854" s="11" customFormat="1"/>
    <row r="50855" s="11" customFormat="1"/>
    <row r="50856" s="11" customFormat="1"/>
    <row r="50857" s="11" customFormat="1"/>
    <row r="50858" s="11" customFormat="1"/>
    <row r="50859" s="11" customFormat="1"/>
    <row r="50860" s="11" customFormat="1"/>
    <row r="50861" s="11" customFormat="1"/>
    <row r="50862" s="11" customFormat="1"/>
    <row r="50863" s="11" customFormat="1"/>
    <row r="50864" s="11" customFormat="1"/>
    <row r="50865" s="11" customFormat="1"/>
    <row r="50866" s="11" customFormat="1"/>
    <row r="50867" s="11" customFormat="1"/>
    <row r="50868" s="11" customFormat="1"/>
    <row r="50869" s="11" customFormat="1"/>
    <row r="50870" s="11" customFormat="1"/>
    <row r="50871" s="11" customFormat="1"/>
    <row r="50872" s="11" customFormat="1"/>
    <row r="50873" s="11" customFormat="1"/>
    <row r="50874" s="11" customFormat="1"/>
    <row r="50875" s="11" customFormat="1"/>
    <row r="50876" s="11" customFormat="1"/>
    <row r="50877" s="11" customFormat="1"/>
    <row r="50878" s="11" customFormat="1"/>
    <row r="50879" s="11" customFormat="1"/>
    <row r="50880" s="11" customFormat="1"/>
    <row r="50881" s="11" customFormat="1"/>
    <row r="50882" s="11" customFormat="1"/>
    <row r="50883" s="11" customFormat="1"/>
    <row r="50884" s="11" customFormat="1"/>
    <row r="50885" s="11" customFormat="1"/>
    <row r="50886" s="11" customFormat="1"/>
    <row r="50887" s="11" customFormat="1"/>
    <row r="50888" s="11" customFormat="1"/>
    <row r="50889" s="11" customFormat="1"/>
    <row r="50890" s="11" customFormat="1"/>
    <row r="50891" s="11" customFormat="1"/>
    <row r="50892" s="11" customFormat="1"/>
    <row r="50893" s="11" customFormat="1"/>
    <row r="50894" s="11" customFormat="1"/>
    <row r="50895" s="11" customFormat="1"/>
    <row r="50896" s="11" customFormat="1"/>
    <row r="50897" s="11" customFormat="1"/>
    <row r="50898" s="11" customFormat="1"/>
    <row r="50899" s="11" customFormat="1"/>
    <row r="50900" s="11" customFormat="1"/>
    <row r="50901" s="11" customFormat="1"/>
    <row r="50902" s="11" customFormat="1"/>
    <row r="50903" s="11" customFormat="1"/>
    <row r="50904" s="11" customFormat="1"/>
    <row r="50905" s="11" customFormat="1"/>
    <row r="50906" s="11" customFormat="1"/>
    <row r="50907" s="11" customFormat="1"/>
    <row r="50908" s="11" customFormat="1"/>
    <row r="50909" s="11" customFormat="1"/>
    <row r="50910" s="11" customFormat="1"/>
    <row r="50911" s="11" customFormat="1"/>
    <row r="50912" s="11" customFormat="1"/>
    <row r="50913" s="11" customFormat="1"/>
    <row r="50914" s="11" customFormat="1"/>
    <row r="50915" s="11" customFormat="1"/>
    <row r="50916" s="11" customFormat="1"/>
    <row r="50917" s="11" customFormat="1"/>
    <row r="50918" s="11" customFormat="1"/>
    <row r="50919" s="11" customFormat="1"/>
    <row r="50920" s="11" customFormat="1"/>
    <row r="50921" s="11" customFormat="1"/>
    <row r="50922" s="11" customFormat="1"/>
    <row r="50923" s="11" customFormat="1"/>
    <row r="50924" s="11" customFormat="1"/>
    <row r="50925" s="11" customFormat="1"/>
    <row r="50926" s="11" customFormat="1"/>
    <row r="50927" s="11" customFormat="1"/>
    <row r="50928" s="11" customFormat="1"/>
    <row r="50929" s="11" customFormat="1"/>
    <row r="50930" s="11" customFormat="1"/>
    <row r="50931" s="11" customFormat="1"/>
    <row r="50932" s="11" customFormat="1"/>
    <row r="50933" s="11" customFormat="1"/>
    <row r="50934" s="11" customFormat="1"/>
    <row r="50935" s="11" customFormat="1"/>
    <row r="50936" s="11" customFormat="1"/>
    <row r="50937" s="11" customFormat="1"/>
    <row r="50938" s="11" customFormat="1"/>
    <row r="50939" s="11" customFormat="1"/>
    <row r="50940" s="11" customFormat="1"/>
    <row r="50941" s="11" customFormat="1"/>
    <row r="50942" s="11" customFormat="1"/>
    <row r="50943" s="11" customFormat="1"/>
    <row r="50944" s="11" customFormat="1"/>
    <row r="50945" s="11" customFormat="1"/>
    <row r="50946" s="11" customFormat="1"/>
    <row r="50947" s="11" customFormat="1"/>
    <row r="50948" s="11" customFormat="1"/>
    <row r="50949" s="11" customFormat="1"/>
    <row r="50950" s="11" customFormat="1"/>
    <row r="50951" s="11" customFormat="1"/>
    <row r="50952" s="11" customFormat="1"/>
    <row r="50953" s="11" customFormat="1"/>
    <row r="50954" s="11" customFormat="1"/>
    <row r="50955" s="11" customFormat="1"/>
    <row r="50956" s="11" customFormat="1"/>
    <row r="50957" s="11" customFormat="1"/>
    <row r="50958" s="11" customFormat="1"/>
    <row r="50959" s="11" customFormat="1"/>
    <row r="50960" s="11" customFormat="1"/>
    <row r="50961" s="11" customFormat="1"/>
    <row r="50962" s="11" customFormat="1"/>
    <row r="50963" s="11" customFormat="1"/>
    <row r="50964" s="11" customFormat="1"/>
    <row r="50965" s="11" customFormat="1"/>
    <row r="50966" s="11" customFormat="1"/>
    <row r="50967" s="11" customFormat="1"/>
    <row r="50968" s="11" customFormat="1"/>
    <row r="50969" s="11" customFormat="1"/>
    <row r="50970" s="11" customFormat="1"/>
    <row r="50971" s="11" customFormat="1"/>
    <row r="50972" s="11" customFormat="1"/>
    <row r="50973" s="11" customFormat="1"/>
    <row r="50974" s="11" customFormat="1"/>
    <row r="50975" s="11" customFormat="1"/>
    <row r="50976" s="11" customFormat="1"/>
    <row r="50977" s="11" customFormat="1"/>
    <row r="50978" s="11" customFormat="1"/>
    <row r="50979" s="11" customFormat="1"/>
    <row r="50980" s="11" customFormat="1"/>
    <row r="50981" s="11" customFormat="1"/>
    <row r="50982" s="11" customFormat="1"/>
    <row r="50983" s="11" customFormat="1"/>
    <row r="50984" s="11" customFormat="1"/>
    <row r="50985" s="11" customFormat="1"/>
    <row r="50986" s="11" customFormat="1"/>
    <row r="50987" s="11" customFormat="1"/>
    <row r="50988" s="11" customFormat="1"/>
    <row r="50989" s="11" customFormat="1"/>
    <row r="50990" s="11" customFormat="1"/>
    <row r="50991" s="11" customFormat="1"/>
    <row r="50992" s="11" customFormat="1"/>
    <row r="50993" s="11" customFormat="1"/>
    <row r="50994" s="11" customFormat="1"/>
    <row r="50995" s="11" customFormat="1"/>
    <row r="50996" s="11" customFormat="1"/>
    <row r="50997" s="11" customFormat="1"/>
    <row r="50998" s="11" customFormat="1"/>
    <row r="50999" s="11" customFormat="1"/>
    <row r="51000" s="11" customFormat="1"/>
    <row r="51001" s="11" customFormat="1"/>
    <row r="51002" s="11" customFormat="1"/>
    <row r="51003" s="11" customFormat="1"/>
    <row r="51004" s="11" customFormat="1"/>
    <row r="51005" s="11" customFormat="1"/>
    <row r="51006" s="11" customFormat="1"/>
    <row r="51007" s="11" customFormat="1"/>
    <row r="51008" s="11" customFormat="1"/>
    <row r="51009" s="11" customFormat="1"/>
    <row r="51010" s="11" customFormat="1"/>
    <row r="51011" s="11" customFormat="1"/>
    <row r="51012" s="11" customFormat="1"/>
    <row r="51013" s="11" customFormat="1"/>
    <row r="51014" s="11" customFormat="1"/>
    <row r="51015" s="11" customFormat="1"/>
    <row r="51016" s="11" customFormat="1"/>
    <row r="51017" s="11" customFormat="1"/>
    <row r="51018" s="11" customFormat="1"/>
    <row r="51019" s="11" customFormat="1"/>
    <row r="51020" s="11" customFormat="1"/>
    <row r="51021" s="11" customFormat="1"/>
    <row r="51022" s="11" customFormat="1"/>
    <row r="51023" s="11" customFormat="1"/>
    <row r="51024" s="11" customFormat="1"/>
    <row r="51025" s="11" customFormat="1"/>
    <row r="51026" s="11" customFormat="1"/>
    <row r="51027" s="11" customFormat="1"/>
    <row r="51028" s="11" customFormat="1"/>
    <row r="51029" s="11" customFormat="1"/>
    <row r="51030" s="11" customFormat="1"/>
    <row r="51031" s="11" customFormat="1"/>
    <row r="51032" s="11" customFormat="1"/>
    <row r="51033" s="11" customFormat="1"/>
    <row r="51034" s="11" customFormat="1"/>
    <row r="51035" s="11" customFormat="1"/>
    <row r="51036" s="11" customFormat="1"/>
    <row r="51037" s="11" customFormat="1"/>
    <row r="51038" s="11" customFormat="1"/>
    <row r="51039" s="11" customFormat="1"/>
    <row r="51040" s="11" customFormat="1"/>
    <row r="51041" s="11" customFormat="1"/>
    <row r="51042" s="11" customFormat="1"/>
    <row r="51043" s="11" customFormat="1"/>
    <row r="51044" s="11" customFormat="1"/>
    <row r="51045" s="11" customFormat="1"/>
    <row r="51046" s="11" customFormat="1"/>
    <row r="51047" s="11" customFormat="1"/>
    <row r="51048" s="11" customFormat="1"/>
    <row r="51049" s="11" customFormat="1"/>
    <row r="51050" s="11" customFormat="1"/>
    <row r="51051" s="11" customFormat="1"/>
    <row r="51052" s="11" customFormat="1"/>
    <row r="51053" s="11" customFormat="1"/>
    <row r="51054" s="11" customFormat="1"/>
    <row r="51055" s="11" customFormat="1"/>
    <row r="51056" s="11" customFormat="1"/>
    <row r="51057" s="11" customFormat="1"/>
    <row r="51058" s="11" customFormat="1"/>
    <row r="51059" s="11" customFormat="1"/>
    <row r="51060" s="11" customFormat="1"/>
    <row r="51061" s="11" customFormat="1"/>
    <row r="51062" s="11" customFormat="1"/>
    <row r="51063" s="11" customFormat="1"/>
    <row r="51064" s="11" customFormat="1"/>
    <row r="51065" s="11" customFormat="1"/>
    <row r="51066" s="11" customFormat="1"/>
    <row r="51067" s="11" customFormat="1"/>
    <row r="51068" s="11" customFormat="1"/>
    <row r="51069" s="11" customFormat="1"/>
    <row r="51070" s="11" customFormat="1"/>
    <row r="51071" s="11" customFormat="1"/>
    <row r="51072" s="11" customFormat="1"/>
    <row r="51073" s="11" customFormat="1"/>
    <row r="51074" s="11" customFormat="1"/>
    <row r="51075" s="11" customFormat="1"/>
    <row r="51076" s="11" customFormat="1"/>
    <row r="51077" s="11" customFormat="1"/>
    <row r="51078" s="11" customFormat="1"/>
    <row r="51079" s="11" customFormat="1"/>
    <row r="51080" s="11" customFormat="1"/>
    <row r="51081" s="11" customFormat="1"/>
    <row r="51082" s="11" customFormat="1"/>
    <row r="51083" s="11" customFormat="1"/>
    <row r="51084" s="11" customFormat="1"/>
    <row r="51085" s="11" customFormat="1"/>
    <row r="51086" s="11" customFormat="1"/>
    <row r="51087" s="11" customFormat="1"/>
    <row r="51088" s="11" customFormat="1"/>
    <row r="51089" s="11" customFormat="1"/>
    <row r="51090" s="11" customFormat="1"/>
    <row r="51091" s="11" customFormat="1"/>
    <row r="51092" s="11" customFormat="1"/>
    <row r="51093" s="11" customFormat="1"/>
    <row r="51094" s="11" customFormat="1"/>
    <row r="51095" s="11" customFormat="1"/>
    <row r="51096" s="11" customFormat="1"/>
    <row r="51097" s="11" customFormat="1"/>
    <row r="51098" s="11" customFormat="1"/>
    <row r="51099" s="11" customFormat="1"/>
    <row r="51100" s="11" customFormat="1"/>
    <row r="51101" s="11" customFormat="1"/>
    <row r="51102" s="11" customFormat="1"/>
    <row r="51103" s="11" customFormat="1"/>
    <row r="51104" s="11" customFormat="1"/>
    <row r="51105" s="11" customFormat="1"/>
    <row r="51106" s="11" customFormat="1"/>
    <row r="51107" s="11" customFormat="1"/>
    <row r="51108" s="11" customFormat="1"/>
    <row r="51109" s="11" customFormat="1"/>
    <row r="51110" s="11" customFormat="1"/>
    <row r="51111" s="11" customFormat="1"/>
    <row r="51112" s="11" customFormat="1"/>
    <row r="51113" s="11" customFormat="1"/>
    <row r="51114" s="11" customFormat="1"/>
    <row r="51115" s="11" customFormat="1"/>
    <row r="51116" s="11" customFormat="1"/>
    <row r="51117" s="11" customFormat="1"/>
    <row r="51118" s="11" customFormat="1"/>
    <row r="51119" s="11" customFormat="1"/>
    <row r="51120" s="11" customFormat="1"/>
    <row r="51121" s="11" customFormat="1"/>
    <row r="51122" s="11" customFormat="1"/>
    <row r="51123" s="11" customFormat="1"/>
    <row r="51124" s="11" customFormat="1"/>
    <row r="51125" s="11" customFormat="1"/>
    <row r="51126" s="11" customFormat="1"/>
    <row r="51127" s="11" customFormat="1"/>
    <row r="51128" s="11" customFormat="1"/>
    <row r="51129" s="11" customFormat="1"/>
    <row r="51130" s="11" customFormat="1"/>
    <row r="51131" s="11" customFormat="1"/>
    <row r="51132" s="11" customFormat="1"/>
    <row r="51133" s="11" customFormat="1"/>
    <row r="51134" s="11" customFormat="1"/>
    <row r="51135" s="11" customFormat="1"/>
    <row r="51136" s="11" customFormat="1"/>
    <row r="51137" s="11" customFormat="1"/>
    <row r="51138" s="11" customFormat="1"/>
    <row r="51139" s="11" customFormat="1"/>
    <row r="51140" s="11" customFormat="1"/>
    <row r="51141" s="11" customFormat="1"/>
    <row r="51142" s="11" customFormat="1"/>
    <row r="51143" s="11" customFormat="1"/>
    <row r="51144" s="11" customFormat="1"/>
    <row r="51145" s="11" customFormat="1"/>
    <row r="51146" s="11" customFormat="1"/>
    <row r="51147" s="11" customFormat="1"/>
    <row r="51148" s="11" customFormat="1"/>
    <row r="51149" s="11" customFormat="1"/>
    <row r="51150" s="11" customFormat="1"/>
    <row r="51151" s="11" customFormat="1"/>
    <row r="51152" s="11" customFormat="1"/>
    <row r="51153" s="11" customFormat="1"/>
    <row r="51154" s="11" customFormat="1"/>
    <row r="51155" s="11" customFormat="1"/>
    <row r="51156" s="11" customFormat="1"/>
    <row r="51157" s="11" customFormat="1"/>
    <row r="51158" s="11" customFormat="1"/>
    <row r="51159" s="11" customFormat="1"/>
    <row r="51160" s="11" customFormat="1"/>
    <row r="51161" s="11" customFormat="1"/>
    <row r="51162" s="11" customFormat="1"/>
    <row r="51163" s="11" customFormat="1"/>
    <row r="51164" s="11" customFormat="1"/>
    <row r="51165" s="11" customFormat="1"/>
    <row r="51166" s="11" customFormat="1"/>
    <row r="51167" s="11" customFormat="1"/>
    <row r="51168" s="11" customFormat="1"/>
    <row r="51169" s="11" customFormat="1"/>
    <row r="51170" s="11" customFormat="1"/>
    <row r="51171" s="11" customFormat="1"/>
    <row r="51172" s="11" customFormat="1"/>
    <row r="51173" s="11" customFormat="1"/>
    <row r="51174" s="11" customFormat="1"/>
    <row r="51175" s="11" customFormat="1"/>
    <row r="51176" s="11" customFormat="1"/>
    <row r="51177" s="11" customFormat="1"/>
    <row r="51178" s="11" customFormat="1"/>
    <row r="51179" s="11" customFormat="1"/>
    <row r="51180" s="11" customFormat="1"/>
    <row r="51181" s="11" customFormat="1"/>
    <row r="51182" s="11" customFormat="1"/>
    <row r="51183" s="11" customFormat="1"/>
    <row r="51184" s="11" customFormat="1"/>
    <row r="51185" s="11" customFormat="1"/>
    <row r="51186" s="11" customFormat="1"/>
    <row r="51187" s="11" customFormat="1"/>
    <row r="51188" s="11" customFormat="1"/>
    <row r="51189" s="11" customFormat="1"/>
    <row r="51190" s="11" customFormat="1"/>
    <row r="51191" s="11" customFormat="1"/>
    <row r="51192" s="11" customFormat="1"/>
    <row r="51193" s="11" customFormat="1"/>
    <row r="51194" s="11" customFormat="1"/>
    <row r="51195" s="11" customFormat="1"/>
    <row r="51196" s="11" customFormat="1"/>
    <row r="51197" s="11" customFormat="1"/>
    <row r="51198" s="11" customFormat="1"/>
    <row r="51199" s="11" customFormat="1"/>
    <row r="51200" s="11" customFormat="1"/>
    <row r="51201" s="11" customFormat="1"/>
    <row r="51202" s="11" customFormat="1"/>
    <row r="51203" s="11" customFormat="1"/>
    <row r="51204" s="11" customFormat="1"/>
    <row r="51205" s="11" customFormat="1"/>
    <row r="51206" s="11" customFormat="1"/>
    <row r="51207" s="11" customFormat="1"/>
    <row r="51208" s="11" customFormat="1"/>
    <row r="51209" s="11" customFormat="1"/>
    <row r="51210" s="11" customFormat="1"/>
    <row r="51211" s="11" customFormat="1"/>
    <row r="51212" s="11" customFormat="1"/>
    <row r="51213" s="11" customFormat="1"/>
    <row r="51214" s="11" customFormat="1"/>
    <row r="51215" s="11" customFormat="1"/>
    <row r="51216" s="11" customFormat="1"/>
    <row r="51217" s="11" customFormat="1"/>
    <row r="51218" s="11" customFormat="1"/>
    <row r="51219" s="11" customFormat="1"/>
    <row r="51220" s="11" customFormat="1"/>
    <row r="51221" s="11" customFormat="1"/>
    <row r="51222" s="11" customFormat="1"/>
    <row r="51223" s="11" customFormat="1"/>
    <row r="51224" s="11" customFormat="1"/>
    <row r="51225" s="11" customFormat="1"/>
    <row r="51226" s="11" customFormat="1"/>
    <row r="51227" s="11" customFormat="1"/>
    <row r="51228" s="11" customFormat="1"/>
    <row r="51229" s="11" customFormat="1"/>
    <row r="51230" s="11" customFormat="1"/>
    <row r="51231" s="11" customFormat="1"/>
    <row r="51232" s="11" customFormat="1"/>
    <row r="51233" s="11" customFormat="1"/>
    <row r="51234" s="11" customFormat="1"/>
    <row r="51235" s="11" customFormat="1"/>
    <row r="51236" s="11" customFormat="1"/>
    <row r="51237" s="11" customFormat="1"/>
    <row r="51238" s="11" customFormat="1"/>
    <row r="51239" s="11" customFormat="1"/>
    <row r="51240" s="11" customFormat="1"/>
    <row r="51241" s="11" customFormat="1"/>
    <row r="51242" s="11" customFormat="1"/>
    <row r="51243" s="11" customFormat="1"/>
    <row r="51244" s="11" customFormat="1"/>
    <row r="51245" s="11" customFormat="1"/>
    <row r="51246" s="11" customFormat="1"/>
    <row r="51247" s="11" customFormat="1"/>
    <row r="51248" s="11" customFormat="1"/>
    <row r="51249" s="11" customFormat="1"/>
    <row r="51250" s="11" customFormat="1"/>
    <row r="51251" s="11" customFormat="1"/>
    <row r="51252" s="11" customFormat="1"/>
    <row r="51253" s="11" customFormat="1"/>
    <row r="51254" s="11" customFormat="1"/>
    <row r="51255" s="11" customFormat="1"/>
    <row r="51256" s="11" customFormat="1"/>
    <row r="51257" s="11" customFormat="1"/>
    <row r="51258" s="11" customFormat="1"/>
    <row r="51259" s="11" customFormat="1"/>
    <row r="51260" s="11" customFormat="1"/>
    <row r="51261" s="11" customFormat="1"/>
    <row r="51262" s="11" customFormat="1"/>
    <row r="51263" s="11" customFormat="1"/>
    <row r="51264" s="11" customFormat="1"/>
    <row r="51265" s="11" customFormat="1"/>
    <row r="51266" s="11" customFormat="1"/>
    <row r="51267" s="11" customFormat="1"/>
    <row r="51268" s="11" customFormat="1"/>
    <row r="51269" s="11" customFormat="1"/>
    <row r="51270" s="11" customFormat="1"/>
    <row r="51271" s="11" customFormat="1"/>
    <row r="51272" s="11" customFormat="1"/>
    <row r="51273" s="11" customFormat="1"/>
    <row r="51274" s="11" customFormat="1"/>
    <row r="51275" s="11" customFormat="1"/>
    <row r="51276" s="11" customFormat="1"/>
    <row r="51277" s="11" customFormat="1"/>
    <row r="51278" s="11" customFormat="1"/>
    <row r="51279" s="11" customFormat="1"/>
    <row r="51280" s="11" customFormat="1"/>
    <row r="51281" s="11" customFormat="1"/>
    <row r="51282" s="11" customFormat="1"/>
    <row r="51283" s="11" customFormat="1"/>
    <row r="51284" s="11" customFormat="1"/>
    <row r="51285" s="11" customFormat="1"/>
    <row r="51286" s="11" customFormat="1"/>
    <row r="51287" s="11" customFormat="1"/>
    <row r="51288" s="11" customFormat="1"/>
    <row r="51289" s="11" customFormat="1"/>
    <row r="51290" s="11" customFormat="1"/>
    <row r="51291" s="11" customFormat="1"/>
    <row r="51292" s="11" customFormat="1"/>
    <row r="51293" s="11" customFormat="1"/>
    <row r="51294" s="11" customFormat="1"/>
    <row r="51295" s="11" customFormat="1"/>
    <row r="51296" s="11" customFormat="1"/>
    <row r="51297" s="11" customFormat="1"/>
    <row r="51298" s="11" customFormat="1"/>
    <row r="51299" s="11" customFormat="1"/>
    <row r="51300" s="11" customFormat="1"/>
    <row r="51301" s="11" customFormat="1"/>
    <row r="51302" s="11" customFormat="1"/>
    <row r="51303" s="11" customFormat="1"/>
    <row r="51304" s="11" customFormat="1"/>
    <row r="51305" s="11" customFormat="1"/>
    <row r="51306" s="11" customFormat="1"/>
    <row r="51307" s="11" customFormat="1"/>
    <row r="51308" s="11" customFormat="1"/>
    <row r="51309" s="11" customFormat="1"/>
    <row r="51310" s="11" customFormat="1"/>
    <row r="51311" s="11" customFormat="1"/>
    <row r="51312" s="11" customFormat="1"/>
    <row r="51313" s="11" customFormat="1"/>
    <row r="51314" s="11" customFormat="1"/>
    <row r="51315" s="11" customFormat="1"/>
    <row r="51316" s="11" customFormat="1"/>
    <row r="51317" s="11" customFormat="1"/>
    <row r="51318" s="11" customFormat="1"/>
    <row r="51319" s="11" customFormat="1"/>
    <row r="51320" s="11" customFormat="1"/>
    <row r="51321" s="11" customFormat="1"/>
    <row r="51322" s="11" customFormat="1"/>
    <row r="51323" s="11" customFormat="1"/>
    <row r="51324" s="11" customFormat="1"/>
    <row r="51325" s="11" customFormat="1"/>
    <row r="51326" s="11" customFormat="1"/>
    <row r="51327" s="11" customFormat="1"/>
    <row r="51328" s="11" customFormat="1"/>
    <row r="51329" s="11" customFormat="1"/>
    <row r="51330" s="11" customFormat="1"/>
    <row r="51331" s="11" customFormat="1"/>
    <row r="51332" s="11" customFormat="1"/>
    <row r="51333" s="11" customFormat="1"/>
    <row r="51334" s="11" customFormat="1"/>
    <row r="51335" s="11" customFormat="1"/>
    <row r="51336" s="11" customFormat="1"/>
    <row r="51337" s="11" customFormat="1"/>
    <row r="51338" s="11" customFormat="1"/>
    <row r="51339" s="11" customFormat="1"/>
    <row r="51340" s="11" customFormat="1"/>
    <row r="51341" s="11" customFormat="1"/>
    <row r="51342" s="11" customFormat="1"/>
    <row r="51343" s="11" customFormat="1"/>
    <row r="51344" s="11" customFormat="1"/>
    <row r="51345" s="11" customFormat="1"/>
    <row r="51346" s="11" customFormat="1"/>
    <row r="51347" s="11" customFormat="1"/>
    <row r="51348" s="11" customFormat="1"/>
    <row r="51349" s="11" customFormat="1"/>
    <row r="51350" s="11" customFormat="1"/>
    <row r="51351" s="11" customFormat="1"/>
    <row r="51352" s="11" customFormat="1"/>
    <row r="51353" s="11" customFormat="1"/>
    <row r="51354" s="11" customFormat="1"/>
    <row r="51355" s="11" customFormat="1"/>
    <row r="51356" s="11" customFormat="1"/>
    <row r="51357" s="11" customFormat="1"/>
    <row r="51358" s="11" customFormat="1"/>
    <row r="51359" s="11" customFormat="1"/>
    <row r="51360" s="11" customFormat="1"/>
    <row r="51361" s="11" customFormat="1"/>
    <row r="51362" s="11" customFormat="1"/>
    <row r="51363" s="11" customFormat="1"/>
    <row r="51364" s="11" customFormat="1"/>
    <row r="51365" s="11" customFormat="1"/>
    <row r="51366" s="11" customFormat="1"/>
    <row r="51367" s="11" customFormat="1"/>
    <row r="51368" s="11" customFormat="1"/>
    <row r="51369" s="11" customFormat="1"/>
    <row r="51370" s="11" customFormat="1"/>
    <row r="51371" s="11" customFormat="1"/>
    <row r="51372" s="11" customFormat="1"/>
    <row r="51373" s="11" customFormat="1"/>
    <row r="51374" s="11" customFormat="1"/>
    <row r="51375" s="11" customFormat="1"/>
    <row r="51376" s="11" customFormat="1"/>
    <row r="51377" s="11" customFormat="1"/>
    <row r="51378" s="11" customFormat="1"/>
    <row r="51379" s="11" customFormat="1"/>
    <row r="51380" s="11" customFormat="1"/>
    <row r="51381" s="11" customFormat="1"/>
    <row r="51382" s="11" customFormat="1"/>
    <row r="51383" s="11" customFormat="1"/>
    <row r="51384" s="11" customFormat="1"/>
    <row r="51385" s="11" customFormat="1"/>
    <row r="51386" s="11" customFormat="1"/>
    <row r="51387" s="11" customFormat="1"/>
    <row r="51388" s="11" customFormat="1"/>
    <row r="51389" s="11" customFormat="1"/>
    <row r="51390" s="11" customFormat="1"/>
    <row r="51391" s="11" customFormat="1"/>
    <row r="51392" s="11" customFormat="1"/>
    <row r="51393" s="11" customFormat="1"/>
    <row r="51394" s="11" customFormat="1"/>
    <row r="51395" s="11" customFormat="1"/>
    <row r="51396" s="11" customFormat="1"/>
    <row r="51397" s="11" customFormat="1"/>
    <row r="51398" s="11" customFormat="1"/>
    <row r="51399" s="11" customFormat="1"/>
    <row r="51400" s="11" customFormat="1"/>
    <row r="51401" s="11" customFormat="1"/>
    <row r="51402" s="11" customFormat="1"/>
    <row r="51403" s="11" customFormat="1"/>
    <row r="51404" s="11" customFormat="1"/>
    <row r="51405" s="11" customFormat="1"/>
    <row r="51406" s="11" customFormat="1"/>
    <row r="51407" s="11" customFormat="1"/>
    <row r="51408" s="11" customFormat="1"/>
    <row r="51409" s="11" customFormat="1"/>
    <row r="51410" s="11" customFormat="1"/>
    <row r="51411" s="11" customFormat="1"/>
    <row r="51412" s="11" customFormat="1"/>
    <row r="51413" s="11" customFormat="1"/>
    <row r="51414" s="11" customFormat="1"/>
    <row r="51415" s="11" customFormat="1"/>
    <row r="51416" s="11" customFormat="1"/>
    <row r="51417" s="11" customFormat="1"/>
    <row r="51418" s="11" customFormat="1"/>
    <row r="51419" s="11" customFormat="1"/>
    <row r="51420" s="11" customFormat="1"/>
    <row r="51421" s="11" customFormat="1"/>
    <row r="51422" s="11" customFormat="1"/>
    <row r="51423" s="11" customFormat="1"/>
    <row r="51424" s="11" customFormat="1"/>
    <row r="51425" s="11" customFormat="1"/>
    <row r="51426" s="11" customFormat="1"/>
    <row r="51427" s="11" customFormat="1"/>
    <row r="51428" s="11" customFormat="1"/>
    <row r="51429" s="11" customFormat="1"/>
    <row r="51430" s="11" customFormat="1"/>
    <row r="51431" s="11" customFormat="1"/>
    <row r="51432" s="11" customFormat="1"/>
    <row r="51433" s="11" customFormat="1"/>
    <row r="51434" s="11" customFormat="1"/>
    <row r="51435" s="11" customFormat="1"/>
    <row r="51436" s="11" customFormat="1"/>
    <row r="51437" s="11" customFormat="1"/>
    <row r="51438" s="11" customFormat="1"/>
    <row r="51439" s="11" customFormat="1"/>
    <row r="51440" s="11" customFormat="1"/>
    <row r="51441" s="11" customFormat="1"/>
    <row r="51442" s="11" customFormat="1"/>
    <row r="51443" s="11" customFormat="1"/>
    <row r="51444" s="11" customFormat="1"/>
    <row r="51445" s="11" customFormat="1"/>
    <row r="51446" s="11" customFormat="1"/>
    <row r="51447" s="11" customFormat="1"/>
    <row r="51448" s="11" customFormat="1"/>
    <row r="51449" s="11" customFormat="1"/>
    <row r="51450" s="11" customFormat="1"/>
    <row r="51451" s="11" customFormat="1"/>
    <row r="51452" s="11" customFormat="1"/>
    <row r="51453" s="11" customFormat="1"/>
    <row r="51454" s="11" customFormat="1"/>
    <row r="51455" s="11" customFormat="1"/>
    <row r="51456" s="11" customFormat="1"/>
    <row r="51457" s="11" customFormat="1"/>
    <row r="51458" s="11" customFormat="1"/>
    <row r="51459" s="11" customFormat="1"/>
    <row r="51460" s="11" customFormat="1"/>
    <row r="51461" s="11" customFormat="1"/>
    <row r="51462" s="11" customFormat="1"/>
    <row r="51463" s="11" customFormat="1"/>
    <row r="51464" s="11" customFormat="1"/>
    <row r="51465" s="11" customFormat="1"/>
    <row r="51466" s="11" customFormat="1"/>
    <row r="51467" s="11" customFormat="1"/>
    <row r="51468" s="11" customFormat="1"/>
    <row r="51469" s="11" customFormat="1"/>
    <row r="51470" s="11" customFormat="1"/>
    <row r="51471" s="11" customFormat="1"/>
    <row r="51472" s="11" customFormat="1"/>
    <row r="51473" s="11" customFormat="1"/>
    <row r="51474" s="11" customFormat="1"/>
    <row r="51475" s="11" customFormat="1"/>
    <row r="51476" s="11" customFormat="1"/>
    <row r="51477" s="11" customFormat="1"/>
    <row r="51478" s="11" customFormat="1"/>
    <row r="51479" s="11" customFormat="1"/>
    <row r="51480" s="11" customFormat="1"/>
    <row r="51481" s="11" customFormat="1"/>
    <row r="51482" s="11" customFormat="1"/>
    <row r="51483" s="11" customFormat="1"/>
    <row r="51484" s="11" customFormat="1"/>
    <row r="51485" s="11" customFormat="1"/>
    <row r="51486" s="11" customFormat="1"/>
    <row r="51487" s="11" customFormat="1"/>
    <row r="51488" s="11" customFormat="1"/>
    <row r="51489" s="11" customFormat="1"/>
    <row r="51490" s="11" customFormat="1"/>
    <row r="51491" s="11" customFormat="1"/>
    <row r="51492" s="11" customFormat="1"/>
    <row r="51493" s="11" customFormat="1"/>
    <row r="51494" s="11" customFormat="1"/>
    <row r="51495" s="11" customFormat="1"/>
    <row r="51496" s="11" customFormat="1"/>
    <row r="51497" s="11" customFormat="1"/>
    <row r="51498" s="11" customFormat="1"/>
    <row r="51499" s="11" customFormat="1"/>
    <row r="51500" s="11" customFormat="1"/>
    <row r="51501" s="11" customFormat="1"/>
    <row r="51502" s="11" customFormat="1"/>
    <row r="51503" s="11" customFormat="1"/>
    <row r="51504" s="11" customFormat="1"/>
    <row r="51505" s="11" customFormat="1"/>
    <row r="51506" s="11" customFormat="1"/>
    <row r="51507" s="11" customFormat="1"/>
    <row r="51508" s="11" customFormat="1"/>
    <row r="51509" s="11" customFormat="1"/>
    <row r="51510" s="11" customFormat="1"/>
    <row r="51511" s="11" customFormat="1"/>
    <row r="51512" s="11" customFormat="1"/>
    <row r="51513" s="11" customFormat="1"/>
    <row r="51514" s="11" customFormat="1"/>
    <row r="51515" s="11" customFormat="1"/>
    <row r="51516" s="11" customFormat="1"/>
    <row r="51517" s="11" customFormat="1"/>
    <row r="51518" s="11" customFormat="1"/>
    <row r="51519" s="11" customFormat="1"/>
    <row r="51520" s="11" customFormat="1"/>
    <row r="51521" s="11" customFormat="1"/>
    <row r="51522" s="11" customFormat="1"/>
    <row r="51523" s="11" customFormat="1"/>
    <row r="51524" s="11" customFormat="1"/>
    <row r="51525" s="11" customFormat="1"/>
    <row r="51526" s="11" customFormat="1"/>
    <row r="51527" s="11" customFormat="1"/>
    <row r="51528" s="11" customFormat="1"/>
    <row r="51529" s="11" customFormat="1"/>
    <row r="51530" s="11" customFormat="1"/>
    <row r="51531" s="11" customFormat="1"/>
    <row r="51532" s="11" customFormat="1"/>
    <row r="51533" s="11" customFormat="1"/>
    <row r="51534" s="11" customFormat="1"/>
    <row r="51535" s="11" customFormat="1"/>
    <row r="51536" s="11" customFormat="1"/>
    <row r="51537" s="11" customFormat="1"/>
    <row r="51538" s="11" customFormat="1"/>
    <row r="51539" s="11" customFormat="1"/>
    <row r="51540" s="11" customFormat="1"/>
    <row r="51541" s="11" customFormat="1"/>
    <row r="51542" s="11" customFormat="1"/>
    <row r="51543" s="11" customFormat="1"/>
    <row r="51544" s="11" customFormat="1"/>
    <row r="51545" s="11" customFormat="1"/>
    <row r="51546" s="11" customFormat="1"/>
    <row r="51547" s="11" customFormat="1"/>
    <row r="51548" s="11" customFormat="1"/>
    <row r="51549" s="11" customFormat="1"/>
    <row r="51550" s="11" customFormat="1"/>
    <row r="51551" s="11" customFormat="1"/>
    <row r="51552" s="11" customFormat="1"/>
    <row r="51553" s="11" customFormat="1"/>
    <row r="51554" s="11" customFormat="1"/>
    <row r="51555" s="11" customFormat="1"/>
    <row r="51556" s="11" customFormat="1"/>
    <row r="51557" s="11" customFormat="1"/>
    <row r="51558" s="11" customFormat="1"/>
    <row r="51559" s="11" customFormat="1"/>
    <row r="51560" s="11" customFormat="1"/>
    <row r="51561" s="11" customFormat="1"/>
    <row r="51562" s="11" customFormat="1"/>
    <row r="51563" s="11" customFormat="1"/>
    <row r="51564" s="11" customFormat="1"/>
    <row r="51565" s="11" customFormat="1"/>
    <row r="51566" s="11" customFormat="1"/>
    <row r="51567" s="11" customFormat="1"/>
    <row r="51568" s="11" customFormat="1"/>
    <row r="51569" s="11" customFormat="1"/>
    <row r="51570" s="11" customFormat="1"/>
    <row r="51571" s="11" customFormat="1"/>
    <row r="51572" s="11" customFormat="1"/>
    <row r="51573" s="11" customFormat="1"/>
    <row r="51574" s="11" customFormat="1"/>
    <row r="51575" s="11" customFormat="1"/>
    <row r="51576" s="11" customFormat="1"/>
    <row r="51577" s="11" customFormat="1"/>
    <row r="51578" s="11" customFormat="1"/>
    <row r="51579" s="11" customFormat="1"/>
    <row r="51580" s="11" customFormat="1"/>
    <row r="51581" s="11" customFormat="1"/>
    <row r="51582" s="11" customFormat="1"/>
    <row r="51583" s="11" customFormat="1"/>
    <row r="51584" s="11" customFormat="1"/>
    <row r="51585" s="11" customFormat="1"/>
    <row r="51586" s="11" customFormat="1"/>
    <row r="51587" s="11" customFormat="1"/>
    <row r="51588" s="11" customFormat="1"/>
    <row r="51589" s="11" customFormat="1"/>
    <row r="51590" s="11" customFormat="1"/>
    <row r="51591" s="11" customFormat="1"/>
    <row r="51592" s="11" customFormat="1"/>
    <row r="51593" s="11" customFormat="1"/>
    <row r="51594" s="11" customFormat="1"/>
    <row r="51595" s="11" customFormat="1"/>
    <row r="51596" s="11" customFormat="1"/>
    <row r="51597" s="11" customFormat="1"/>
    <row r="51598" s="11" customFormat="1"/>
    <row r="51599" s="11" customFormat="1"/>
    <row r="51600" s="11" customFormat="1"/>
    <row r="51601" s="11" customFormat="1"/>
    <row r="51602" s="11" customFormat="1"/>
    <row r="51603" s="11" customFormat="1"/>
    <row r="51604" s="11" customFormat="1"/>
    <row r="51605" s="11" customFormat="1"/>
    <row r="51606" s="11" customFormat="1"/>
    <row r="51607" s="11" customFormat="1"/>
    <row r="51608" s="11" customFormat="1"/>
    <row r="51609" s="11" customFormat="1"/>
    <row r="51610" s="11" customFormat="1"/>
    <row r="51611" s="11" customFormat="1"/>
    <row r="51612" s="11" customFormat="1"/>
    <row r="51613" s="11" customFormat="1"/>
    <row r="51614" s="11" customFormat="1"/>
    <row r="51615" s="11" customFormat="1"/>
    <row r="51616" s="11" customFormat="1"/>
    <row r="51617" s="11" customFormat="1"/>
    <row r="51618" s="11" customFormat="1"/>
    <row r="51619" s="11" customFormat="1"/>
    <row r="51620" s="11" customFormat="1"/>
    <row r="51621" s="11" customFormat="1"/>
    <row r="51622" s="11" customFormat="1"/>
    <row r="51623" s="11" customFormat="1"/>
    <row r="51624" s="11" customFormat="1"/>
    <row r="51625" s="11" customFormat="1"/>
    <row r="51626" s="11" customFormat="1"/>
    <row r="51627" s="11" customFormat="1"/>
    <row r="51628" s="11" customFormat="1"/>
    <row r="51629" s="11" customFormat="1"/>
    <row r="51630" s="11" customFormat="1"/>
    <row r="51631" s="11" customFormat="1"/>
    <row r="51632" s="11" customFormat="1"/>
    <row r="51633" s="11" customFormat="1"/>
    <row r="51634" s="11" customFormat="1"/>
    <row r="51635" s="11" customFormat="1"/>
    <row r="51636" s="11" customFormat="1"/>
    <row r="51637" s="11" customFormat="1"/>
    <row r="51638" s="11" customFormat="1"/>
    <row r="51639" s="11" customFormat="1"/>
    <row r="51640" s="11" customFormat="1"/>
    <row r="51641" s="11" customFormat="1"/>
    <row r="51642" s="11" customFormat="1"/>
    <row r="51643" s="11" customFormat="1"/>
    <row r="51644" s="11" customFormat="1"/>
    <row r="51645" s="11" customFormat="1"/>
    <row r="51646" s="11" customFormat="1"/>
    <row r="51647" s="11" customFormat="1"/>
    <row r="51648" s="11" customFormat="1"/>
    <row r="51649" s="11" customFormat="1"/>
    <row r="51650" s="11" customFormat="1"/>
    <row r="51651" s="11" customFormat="1"/>
    <row r="51652" s="11" customFormat="1"/>
    <row r="51653" s="11" customFormat="1"/>
    <row r="51654" s="11" customFormat="1"/>
    <row r="51655" s="11" customFormat="1"/>
    <row r="51656" s="11" customFormat="1"/>
    <row r="51657" s="11" customFormat="1"/>
    <row r="51658" s="11" customFormat="1"/>
    <row r="51659" s="11" customFormat="1"/>
    <row r="51660" s="11" customFormat="1"/>
    <row r="51661" s="11" customFormat="1"/>
    <row r="51662" s="11" customFormat="1"/>
    <row r="51663" s="11" customFormat="1"/>
    <row r="51664" s="11" customFormat="1"/>
    <row r="51665" s="11" customFormat="1"/>
    <row r="51666" s="11" customFormat="1"/>
    <row r="51667" s="11" customFormat="1"/>
    <row r="51668" s="11" customFormat="1"/>
    <row r="51669" s="11" customFormat="1"/>
    <row r="51670" s="11" customFormat="1"/>
    <row r="51671" s="11" customFormat="1"/>
    <row r="51672" s="11" customFormat="1"/>
    <row r="51673" s="11" customFormat="1"/>
    <row r="51674" s="11" customFormat="1"/>
    <row r="51675" s="11" customFormat="1"/>
    <row r="51676" s="11" customFormat="1"/>
    <row r="51677" s="11" customFormat="1"/>
    <row r="51678" s="11" customFormat="1"/>
    <row r="51679" s="11" customFormat="1"/>
    <row r="51680" s="11" customFormat="1"/>
    <row r="51681" s="11" customFormat="1"/>
    <row r="51682" s="11" customFormat="1"/>
    <row r="51683" s="11" customFormat="1"/>
    <row r="51684" s="11" customFormat="1"/>
    <row r="51685" s="11" customFormat="1"/>
    <row r="51686" s="11" customFormat="1"/>
    <row r="51687" s="11" customFormat="1"/>
    <row r="51688" s="11" customFormat="1"/>
    <row r="51689" s="11" customFormat="1"/>
    <row r="51690" s="11" customFormat="1"/>
    <row r="51691" s="11" customFormat="1"/>
    <row r="51692" s="11" customFormat="1"/>
    <row r="51693" s="11" customFormat="1"/>
    <row r="51694" s="11" customFormat="1"/>
    <row r="51695" s="11" customFormat="1"/>
    <row r="51696" s="11" customFormat="1"/>
    <row r="51697" s="11" customFormat="1"/>
    <row r="51698" s="11" customFormat="1"/>
    <row r="51699" s="11" customFormat="1"/>
    <row r="51700" s="11" customFormat="1"/>
    <row r="51701" s="11" customFormat="1"/>
    <row r="51702" s="11" customFormat="1"/>
    <row r="51703" s="11" customFormat="1"/>
    <row r="51704" s="11" customFormat="1"/>
    <row r="51705" s="11" customFormat="1"/>
    <row r="51706" s="11" customFormat="1"/>
    <row r="51707" s="11" customFormat="1"/>
    <row r="51708" s="11" customFormat="1"/>
    <row r="51709" s="11" customFormat="1"/>
    <row r="51710" s="11" customFormat="1"/>
    <row r="51711" s="11" customFormat="1"/>
    <row r="51712" s="11" customFormat="1"/>
    <row r="51713" s="11" customFormat="1"/>
    <row r="51714" s="11" customFormat="1"/>
    <row r="51715" s="11" customFormat="1"/>
    <row r="51716" s="11" customFormat="1"/>
    <row r="51717" s="11" customFormat="1"/>
    <row r="51718" s="11" customFormat="1"/>
    <row r="51719" s="11" customFormat="1"/>
    <row r="51720" s="11" customFormat="1"/>
    <row r="51721" s="11" customFormat="1"/>
    <row r="51722" s="11" customFormat="1"/>
    <row r="51723" s="11" customFormat="1"/>
    <row r="51724" s="11" customFormat="1"/>
    <row r="51725" s="11" customFormat="1"/>
    <row r="51726" s="11" customFormat="1"/>
    <row r="51727" s="11" customFormat="1"/>
    <row r="51728" s="11" customFormat="1"/>
    <row r="51729" s="11" customFormat="1"/>
    <row r="51730" s="11" customFormat="1"/>
    <row r="51731" s="11" customFormat="1"/>
    <row r="51732" s="11" customFormat="1"/>
    <row r="51733" s="11" customFormat="1"/>
    <row r="51734" s="11" customFormat="1"/>
    <row r="51735" s="11" customFormat="1"/>
    <row r="51736" s="11" customFormat="1"/>
    <row r="51737" s="11" customFormat="1"/>
    <row r="51738" s="11" customFormat="1"/>
    <row r="51739" s="11" customFormat="1"/>
    <row r="51740" s="11" customFormat="1"/>
    <row r="51741" s="11" customFormat="1"/>
    <row r="51742" s="11" customFormat="1"/>
    <row r="51743" s="11" customFormat="1"/>
    <row r="51744" s="11" customFormat="1"/>
    <row r="51745" s="11" customFormat="1"/>
    <row r="51746" s="11" customFormat="1"/>
    <row r="51747" s="11" customFormat="1"/>
    <row r="51748" s="11" customFormat="1"/>
    <row r="51749" s="11" customFormat="1"/>
    <row r="51750" s="11" customFormat="1"/>
    <row r="51751" s="11" customFormat="1"/>
    <row r="51752" s="11" customFormat="1"/>
    <row r="51753" s="11" customFormat="1"/>
    <row r="51754" s="11" customFormat="1"/>
    <row r="51755" s="11" customFormat="1"/>
    <row r="51756" s="11" customFormat="1"/>
    <row r="51757" s="11" customFormat="1"/>
    <row r="51758" s="11" customFormat="1"/>
    <row r="51759" s="11" customFormat="1"/>
    <row r="51760" s="11" customFormat="1"/>
    <row r="51761" s="11" customFormat="1"/>
    <row r="51762" s="11" customFormat="1"/>
    <row r="51763" s="11" customFormat="1"/>
    <row r="51764" s="11" customFormat="1"/>
    <row r="51765" s="11" customFormat="1"/>
    <row r="51766" s="11" customFormat="1"/>
    <row r="51767" s="11" customFormat="1"/>
    <row r="51768" s="11" customFormat="1"/>
    <row r="51769" s="11" customFormat="1"/>
    <row r="51770" s="11" customFormat="1"/>
    <row r="51771" s="11" customFormat="1"/>
    <row r="51772" s="11" customFormat="1"/>
    <row r="51773" s="11" customFormat="1"/>
    <row r="51774" s="11" customFormat="1"/>
    <row r="51775" s="11" customFormat="1"/>
    <row r="51776" s="11" customFormat="1"/>
    <row r="51777" s="11" customFormat="1"/>
    <row r="51778" s="11" customFormat="1"/>
    <row r="51779" s="11" customFormat="1"/>
    <row r="51780" s="11" customFormat="1"/>
    <row r="51781" s="11" customFormat="1"/>
    <row r="51782" s="11" customFormat="1"/>
    <row r="51783" s="11" customFormat="1"/>
    <row r="51784" s="11" customFormat="1"/>
    <row r="51785" s="11" customFormat="1"/>
    <row r="51786" s="11" customFormat="1"/>
    <row r="51787" s="11" customFormat="1"/>
    <row r="51788" s="11" customFormat="1"/>
    <row r="51789" s="11" customFormat="1"/>
    <row r="51790" s="11" customFormat="1"/>
    <row r="51791" s="11" customFormat="1"/>
    <row r="51792" s="11" customFormat="1"/>
    <row r="51793" s="11" customFormat="1"/>
    <row r="51794" s="11" customFormat="1"/>
    <row r="51795" s="11" customFormat="1"/>
    <row r="51796" s="11" customFormat="1"/>
    <row r="51797" s="11" customFormat="1"/>
    <row r="51798" s="11" customFormat="1"/>
    <row r="51799" s="11" customFormat="1"/>
    <row r="51800" s="11" customFormat="1"/>
    <row r="51801" s="11" customFormat="1"/>
    <row r="51802" s="11" customFormat="1"/>
    <row r="51803" s="11" customFormat="1"/>
    <row r="51804" s="11" customFormat="1"/>
    <row r="51805" s="11" customFormat="1"/>
    <row r="51806" s="11" customFormat="1"/>
    <row r="51807" s="11" customFormat="1"/>
    <row r="51808" s="11" customFormat="1"/>
    <row r="51809" s="11" customFormat="1"/>
    <row r="51810" s="11" customFormat="1"/>
    <row r="51811" s="11" customFormat="1"/>
    <row r="51812" s="11" customFormat="1"/>
    <row r="51813" s="11" customFormat="1"/>
    <row r="51814" s="11" customFormat="1"/>
    <row r="51815" s="11" customFormat="1"/>
    <row r="51816" s="11" customFormat="1"/>
    <row r="51817" s="11" customFormat="1"/>
    <row r="51818" s="11" customFormat="1"/>
    <row r="51819" s="11" customFormat="1"/>
    <row r="51820" s="11" customFormat="1"/>
    <row r="51821" s="11" customFormat="1"/>
    <row r="51822" s="11" customFormat="1"/>
    <row r="51823" s="11" customFormat="1"/>
    <row r="51824" s="11" customFormat="1"/>
    <row r="51825" s="11" customFormat="1"/>
    <row r="51826" s="11" customFormat="1"/>
    <row r="51827" s="11" customFormat="1"/>
    <row r="51828" s="11" customFormat="1"/>
    <row r="51829" s="11" customFormat="1"/>
    <row r="51830" s="11" customFormat="1"/>
    <row r="51831" s="11" customFormat="1"/>
    <row r="51832" s="11" customFormat="1"/>
    <row r="51833" s="11" customFormat="1"/>
    <row r="51834" s="11" customFormat="1"/>
    <row r="51835" s="11" customFormat="1"/>
    <row r="51836" s="11" customFormat="1"/>
    <row r="51837" s="11" customFormat="1"/>
    <row r="51838" s="11" customFormat="1"/>
    <row r="51839" s="11" customFormat="1"/>
    <row r="51840" s="11" customFormat="1"/>
    <row r="51841" s="11" customFormat="1"/>
    <row r="51842" s="11" customFormat="1"/>
    <row r="51843" s="11" customFormat="1"/>
    <row r="51844" s="11" customFormat="1"/>
    <row r="51845" s="11" customFormat="1"/>
    <row r="51846" s="11" customFormat="1"/>
    <row r="51847" s="11" customFormat="1"/>
    <row r="51848" s="11" customFormat="1"/>
    <row r="51849" s="11" customFormat="1"/>
    <row r="51850" s="11" customFormat="1"/>
    <row r="51851" s="11" customFormat="1"/>
    <row r="51852" s="11" customFormat="1"/>
    <row r="51853" s="11" customFormat="1"/>
    <row r="51854" s="11" customFormat="1"/>
    <row r="51855" s="11" customFormat="1"/>
    <row r="51856" s="11" customFormat="1"/>
    <row r="51857" s="11" customFormat="1"/>
    <row r="51858" s="11" customFormat="1"/>
    <row r="51859" s="11" customFormat="1"/>
    <row r="51860" s="11" customFormat="1"/>
    <row r="51861" s="11" customFormat="1"/>
    <row r="51862" s="11" customFormat="1"/>
    <row r="51863" s="11" customFormat="1"/>
    <row r="51864" s="11" customFormat="1"/>
    <row r="51865" s="11" customFormat="1"/>
    <row r="51866" s="11" customFormat="1"/>
    <row r="51867" s="11" customFormat="1"/>
    <row r="51868" s="11" customFormat="1"/>
    <row r="51869" s="11" customFormat="1"/>
    <row r="51870" s="11" customFormat="1"/>
    <row r="51871" s="11" customFormat="1"/>
    <row r="51872" s="11" customFormat="1"/>
    <row r="51873" s="11" customFormat="1"/>
    <row r="51874" s="11" customFormat="1"/>
    <row r="51875" s="11" customFormat="1"/>
    <row r="51876" s="11" customFormat="1"/>
    <row r="51877" s="11" customFormat="1"/>
    <row r="51878" s="11" customFormat="1"/>
    <row r="51879" s="11" customFormat="1"/>
    <row r="51880" s="11" customFormat="1"/>
    <row r="51881" s="11" customFormat="1"/>
    <row r="51882" s="11" customFormat="1"/>
    <row r="51883" s="11" customFormat="1"/>
    <row r="51884" s="11" customFormat="1"/>
    <row r="51885" s="11" customFormat="1"/>
    <row r="51886" s="11" customFormat="1"/>
    <row r="51887" s="11" customFormat="1"/>
    <row r="51888" s="11" customFormat="1"/>
    <row r="51889" s="11" customFormat="1"/>
    <row r="51890" s="11" customFormat="1"/>
    <row r="51891" s="11" customFormat="1"/>
    <row r="51892" s="11" customFormat="1"/>
    <row r="51893" s="11" customFormat="1"/>
    <row r="51894" s="11" customFormat="1"/>
    <row r="51895" s="11" customFormat="1"/>
    <row r="51896" s="11" customFormat="1"/>
    <row r="51897" s="11" customFormat="1"/>
    <row r="51898" s="11" customFormat="1"/>
    <row r="51899" s="11" customFormat="1"/>
    <row r="51900" s="11" customFormat="1"/>
    <row r="51901" s="11" customFormat="1"/>
    <row r="51902" s="11" customFormat="1"/>
    <row r="51903" s="11" customFormat="1"/>
    <row r="51904" s="11" customFormat="1"/>
    <row r="51905" s="11" customFormat="1"/>
    <row r="51906" s="11" customFormat="1"/>
    <row r="51907" s="11" customFormat="1"/>
    <row r="51908" s="11" customFormat="1"/>
    <row r="51909" s="11" customFormat="1"/>
    <row r="51910" s="11" customFormat="1"/>
    <row r="51911" s="11" customFormat="1"/>
    <row r="51912" s="11" customFormat="1"/>
    <row r="51913" s="11" customFormat="1"/>
    <row r="51914" s="11" customFormat="1"/>
    <row r="51915" s="11" customFormat="1"/>
    <row r="51916" s="11" customFormat="1"/>
    <row r="51917" s="11" customFormat="1"/>
    <row r="51918" s="11" customFormat="1"/>
    <row r="51919" s="11" customFormat="1"/>
    <row r="51920" s="11" customFormat="1"/>
    <row r="51921" s="11" customFormat="1"/>
    <row r="51922" s="11" customFormat="1"/>
    <row r="51923" s="11" customFormat="1"/>
    <row r="51924" s="11" customFormat="1"/>
    <row r="51925" s="11" customFormat="1"/>
    <row r="51926" s="11" customFormat="1"/>
    <row r="51927" s="11" customFormat="1"/>
    <row r="51928" s="11" customFormat="1"/>
    <row r="51929" s="11" customFormat="1"/>
    <row r="51930" s="11" customFormat="1"/>
    <row r="51931" s="11" customFormat="1"/>
    <row r="51932" s="11" customFormat="1"/>
    <row r="51933" s="11" customFormat="1"/>
    <row r="51934" s="11" customFormat="1"/>
    <row r="51935" s="11" customFormat="1"/>
    <row r="51936" s="11" customFormat="1"/>
    <row r="51937" s="11" customFormat="1"/>
    <row r="51938" s="11" customFormat="1"/>
    <row r="51939" s="11" customFormat="1"/>
    <row r="51940" s="11" customFormat="1"/>
    <row r="51941" s="11" customFormat="1"/>
    <row r="51942" s="11" customFormat="1"/>
    <row r="51943" s="11" customFormat="1"/>
    <row r="51944" s="11" customFormat="1"/>
    <row r="51945" s="11" customFormat="1"/>
    <row r="51946" s="11" customFormat="1"/>
    <row r="51947" s="11" customFormat="1"/>
    <row r="51948" s="11" customFormat="1"/>
    <row r="51949" s="11" customFormat="1"/>
    <row r="51950" s="11" customFormat="1"/>
    <row r="51951" s="11" customFormat="1"/>
    <row r="51952" s="11" customFormat="1"/>
    <row r="51953" s="11" customFormat="1"/>
    <row r="51954" s="11" customFormat="1"/>
    <row r="51955" s="11" customFormat="1"/>
    <row r="51956" s="11" customFormat="1"/>
    <row r="51957" s="11" customFormat="1"/>
    <row r="51958" s="11" customFormat="1"/>
    <row r="51959" s="11" customFormat="1"/>
    <row r="51960" s="11" customFormat="1"/>
    <row r="51961" s="11" customFormat="1"/>
    <row r="51962" s="11" customFormat="1"/>
    <row r="51963" s="11" customFormat="1"/>
    <row r="51964" s="11" customFormat="1"/>
    <row r="51965" s="11" customFormat="1"/>
    <row r="51966" s="11" customFormat="1"/>
    <row r="51967" s="11" customFormat="1"/>
    <row r="51968" s="11" customFormat="1"/>
    <row r="51969" s="11" customFormat="1"/>
    <row r="51970" s="11" customFormat="1"/>
    <row r="51971" s="11" customFormat="1"/>
    <row r="51972" s="11" customFormat="1"/>
    <row r="51973" s="11" customFormat="1"/>
    <row r="51974" s="11" customFormat="1"/>
    <row r="51975" s="11" customFormat="1"/>
    <row r="51976" s="11" customFormat="1"/>
    <row r="51977" s="11" customFormat="1"/>
    <row r="51978" s="11" customFormat="1"/>
    <row r="51979" s="11" customFormat="1"/>
    <row r="51980" s="11" customFormat="1"/>
    <row r="51981" s="11" customFormat="1"/>
    <row r="51982" s="11" customFormat="1"/>
    <row r="51983" s="11" customFormat="1"/>
    <row r="51984" s="11" customFormat="1"/>
    <row r="51985" s="11" customFormat="1"/>
    <row r="51986" s="11" customFormat="1"/>
    <row r="51987" s="11" customFormat="1"/>
    <row r="51988" s="11" customFormat="1"/>
    <row r="51989" s="11" customFormat="1"/>
    <row r="51990" s="11" customFormat="1"/>
    <row r="51991" s="11" customFormat="1"/>
    <row r="51992" s="11" customFormat="1"/>
    <row r="51993" s="11" customFormat="1"/>
    <row r="51994" s="11" customFormat="1"/>
    <row r="51995" s="11" customFormat="1"/>
    <row r="51996" s="11" customFormat="1"/>
    <row r="51997" s="11" customFormat="1"/>
    <row r="51998" s="11" customFormat="1"/>
    <row r="51999" s="11" customFormat="1"/>
    <row r="52000" s="11" customFormat="1"/>
    <row r="52001" s="11" customFormat="1"/>
    <row r="52002" s="11" customFormat="1"/>
    <row r="52003" s="11" customFormat="1"/>
    <row r="52004" s="11" customFormat="1"/>
    <row r="52005" s="11" customFormat="1"/>
    <row r="52006" s="11" customFormat="1"/>
    <row r="52007" s="11" customFormat="1"/>
    <row r="52008" s="11" customFormat="1"/>
    <row r="52009" s="11" customFormat="1"/>
    <row r="52010" s="11" customFormat="1"/>
    <row r="52011" s="11" customFormat="1"/>
    <row r="52012" s="11" customFormat="1"/>
    <row r="52013" s="11" customFormat="1"/>
    <row r="52014" s="11" customFormat="1"/>
    <row r="52015" s="11" customFormat="1"/>
    <row r="52016" s="11" customFormat="1"/>
    <row r="52017" s="11" customFormat="1"/>
    <row r="52018" s="11" customFormat="1"/>
    <row r="52019" s="11" customFormat="1"/>
    <row r="52020" s="11" customFormat="1"/>
    <row r="52021" s="11" customFormat="1"/>
    <row r="52022" s="11" customFormat="1"/>
    <row r="52023" s="11" customFormat="1"/>
    <row r="52024" s="11" customFormat="1"/>
    <row r="52025" s="11" customFormat="1"/>
    <row r="52026" s="11" customFormat="1"/>
    <row r="52027" s="11" customFormat="1"/>
    <row r="52028" s="11" customFormat="1"/>
    <row r="52029" s="11" customFormat="1"/>
    <row r="52030" s="11" customFormat="1"/>
    <row r="52031" s="11" customFormat="1"/>
    <row r="52032" s="11" customFormat="1"/>
    <row r="52033" s="11" customFormat="1"/>
    <row r="52034" s="11" customFormat="1"/>
    <row r="52035" s="11" customFormat="1"/>
    <row r="52036" s="11" customFormat="1"/>
    <row r="52037" s="11" customFormat="1"/>
    <row r="52038" s="11" customFormat="1"/>
    <row r="52039" s="11" customFormat="1"/>
    <row r="52040" s="11" customFormat="1"/>
    <row r="52041" s="11" customFormat="1"/>
    <row r="52042" s="11" customFormat="1"/>
    <row r="52043" s="11" customFormat="1"/>
    <row r="52044" s="11" customFormat="1"/>
    <row r="52045" s="11" customFormat="1"/>
    <row r="52046" s="11" customFormat="1"/>
    <row r="52047" s="11" customFormat="1"/>
    <row r="52048" s="11" customFormat="1"/>
    <row r="52049" s="11" customFormat="1"/>
    <row r="52050" s="11" customFormat="1"/>
    <row r="52051" s="11" customFormat="1"/>
    <row r="52052" s="11" customFormat="1"/>
    <row r="52053" s="11" customFormat="1"/>
    <row r="52054" s="11" customFormat="1"/>
    <row r="52055" s="11" customFormat="1"/>
    <row r="52056" s="11" customFormat="1"/>
    <row r="52057" s="11" customFormat="1"/>
    <row r="52058" s="11" customFormat="1"/>
    <row r="52059" s="11" customFormat="1"/>
    <row r="52060" s="11" customFormat="1"/>
    <row r="52061" s="11" customFormat="1"/>
    <row r="52062" s="11" customFormat="1"/>
    <row r="52063" s="11" customFormat="1"/>
    <row r="52064" s="11" customFormat="1"/>
    <row r="52065" s="11" customFormat="1"/>
    <row r="52066" s="11" customFormat="1"/>
    <row r="52067" s="11" customFormat="1"/>
    <row r="52068" s="11" customFormat="1"/>
    <row r="52069" s="11" customFormat="1"/>
    <row r="52070" s="11" customFormat="1"/>
    <row r="52071" s="11" customFormat="1"/>
    <row r="52072" s="11" customFormat="1"/>
    <row r="52073" s="11" customFormat="1"/>
    <row r="52074" s="11" customFormat="1"/>
    <row r="52075" s="11" customFormat="1"/>
    <row r="52076" s="11" customFormat="1"/>
    <row r="52077" s="11" customFormat="1"/>
    <row r="52078" s="11" customFormat="1"/>
    <row r="52079" s="11" customFormat="1"/>
    <row r="52080" s="11" customFormat="1"/>
    <row r="52081" s="11" customFormat="1"/>
    <row r="52082" s="11" customFormat="1"/>
    <row r="52083" s="11" customFormat="1"/>
    <row r="52084" s="11" customFormat="1"/>
    <row r="52085" s="11" customFormat="1"/>
    <row r="52086" s="11" customFormat="1"/>
    <row r="52087" s="11" customFormat="1"/>
    <row r="52088" s="11" customFormat="1"/>
    <row r="52089" s="11" customFormat="1"/>
    <row r="52090" s="11" customFormat="1"/>
    <row r="52091" s="11" customFormat="1"/>
    <row r="52092" s="11" customFormat="1"/>
    <row r="52093" s="11" customFormat="1"/>
    <row r="52094" s="11" customFormat="1"/>
    <row r="52095" s="11" customFormat="1"/>
    <row r="52096" s="11" customFormat="1"/>
    <row r="52097" s="11" customFormat="1"/>
    <row r="52098" s="11" customFormat="1"/>
    <row r="52099" s="11" customFormat="1"/>
    <row r="52100" s="11" customFormat="1"/>
    <row r="52101" s="11" customFormat="1"/>
    <row r="52102" s="11" customFormat="1"/>
    <row r="52103" s="11" customFormat="1"/>
    <row r="52104" s="11" customFormat="1"/>
    <row r="52105" s="11" customFormat="1"/>
    <row r="52106" s="11" customFormat="1"/>
    <row r="52107" s="11" customFormat="1"/>
    <row r="52108" s="11" customFormat="1"/>
    <row r="52109" s="11" customFormat="1"/>
    <row r="52110" s="11" customFormat="1"/>
    <row r="52111" s="11" customFormat="1"/>
    <row r="52112" s="11" customFormat="1"/>
    <row r="52113" s="11" customFormat="1"/>
    <row r="52114" s="11" customFormat="1"/>
    <row r="52115" s="11" customFormat="1"/>
    <row r="52116" s="11" customFormat="1"/>
    <row r="52117" s="11" customFormat="1"/>
    <row r="52118" s="11" customFormat="1"/>
    <row r="52119" s="11" customFormat="1"/>
    <row r="52120" s="11" customFormat="1"/>
    <row r="52121" s="11" customFormat="1"/>
    <row r="52122" s="11" customFormat="1"/>
    <row r="52123" s="11" customFormat="1"/>
    <row r="52124" s="11" customFormat="1"/>
    <row r="52125" s="11" customFormat="1"/>
    <row r="52126" s="11" customFormat="1"/>
    <row r="52127" s="11" customFormat="1"/>
    <row r="52128" s="11" customFormat="1"/>
    <row r="52129" s="11" customFormat="1"/>
    <row r="52130" s="11" customFormat="1"/>
    <row r="52131" s="11" customFormat="1"/>
    <row r="52132" s="11" customFormat="1"/>
    <row r="52133" s="11" customFormat="1"/>
    <row r="52134" s="11" customFormat="1"/>
    <row r="52135" s="11" customFormat="1"/>
    <row r="52136" s="11" customFormat="1"/>
    <row r="52137" s="11" customFormat="1"/>
    <row r="52138" s="11" customFormat="1"/>
    <row r="52139" s="11" customFormat="1"/>
    <row r="52140" s="11" customFormat="1"/>
    <row r="52141" s="11" customFormat="1"/>
    <row r="52142" s="11" customFormat="1"/>
    <row r="52143" s="11" customFormat="1"/>
    <row r="52144" s="11" customFormat="1"/>
    <row r="52145" s="11" customFormat="1"/>
    <row r="52146" s="11" customFormat="1"/>
    <row r="52147" s="11" customFormat="1"/>
    <row r="52148" s="11" customFormat="1"/>
    <row r="52149" s="11" customFormat="1"/>
    <row r="52150" s="11" customFormat="1"/>
    <row r="52151" s="11" customFormat="1"/>
    <row r="52152" s="11" customFormat="1"/>
    <row r="52153" s="11" customFormat="1"/>
    <row r="52154" s="11" customFormat="1"/>
    <row r="52155" s="11" customFormat="1"/>
    <row r="52156" s="11" customFormat="1"/>
    <row r="52157" s="11" customFormat="1"/>
    <row r="52158" s="11" customFormat="1"/>
    <row r="52159" s="11" customFormat="1"/>
    <row r="52160" s="11" customFormat="1"/>
    <row r="52161" s="11" customFormat="1"/>
    <row r="52162" s="11" customFormat="1"/>
    <row r="52163" s="11" customFormat="1"/>
    <row r="52164" s="11" customFormat="1"/>
    <row r="52165" s="11" customFormat="1"/>
    <row r="52166" s="11" customFormat="1"/>
    <row r="52167" s="11" customFormat="1"/>
    <row r="52168" s="11" customFormat="1"/>
    <row r="52169" s="11" customFormat="1"/>
    <row r="52170" s="11" customFormat="1"/>
    <row r="52171" s="11" customFormat="1"/>
    <row r="52172" s="11" customFormat="1"/>
    <row r="52173" s="11" customFormat="1"/>
    <row r="52174" s="11" customFormat="1"/>
    <row r="52175" s="11" customFormat="1"/>
    <row r="52176" s="11" customFormat="1"/>
    <row r="52177" s="11" customFormat="1"/>
    <row r="52178" s="11" customFormat="1"/>
    <row r="52179" s="11" customFormat="1"/>
    <row r="52180" s="11" customFormat="1"/>
    <row r="52181" s="11" customFormat="1"/>
    <row r="52182" s="11" customFormat="1"/>
    <row r="52183" s="11" customFormat="1"/>
    <row r="52184" s="11" customFormat="1"/>
    <row r="52185" s="11" customFormat="1"/>
    <row r="52186" s="11" customFormat="1"/>
    <row r="52187" s="11" customFormat="1"/>
    <row r="52188" s="11" customFormat="1"/>
    <row r="52189" s="11" customFormat="1"/>
    <row r="52190" s="11" customFormat="1"/>
    <row r="52191" s="11" customFormat="1"/>
    <row r="52192" s="11" customFormat="1"/>
    <row r="52193" s="11" customFormat="1"/>
    <row r="52194" s="11" customFormat="1"/>
    <row r="52195" s="11" customFormat="1"/>
    <row r="52196" s="11" customFormat="1"/>
    <row r="52197" s="11" customFormat="1"/>
    <row r="52198" s="11" customFormat="1"/>
    <row r="52199" s="11" customFormat="1"/>
    <row r="52200" s="11" customFormat="1"/>
    <row r="52201" s="11" customFormat="1"/>
    <row r="52202" s="11" customFormat="1"/>
    <row r="52203" s="11" customFormat="1"/>
    <row r="52204" s="11" customFormat="1"/>
    <row r="52205" s="11" customFormat="1"/>
    <row r="52206" s="11" customFormat="1"/>
    <row r="52207" s="11" customFormat="1"/>
    <row r="52208" s="11" customFormat="1"/>
    <row r="52209" s="11" customFormat="1"/>
    <row r="52210" s="11" customFormat="1"/>
    <row r="52211" s="11" customFormat="1"/>
    <row r="52212" s="11" customFormat="1"/>
    <row r="52213" s="11" customFormat="1"/>
    <row r="52214" s="11" customFormat="1"/>
    <row r="52215" s="11" customFormat="1"/>
    <row r="52216" s="11" customFormat="1"/>
    <row r="52217" s="11" customFormat="1"/>
    <row r="52218" s="11" customFormat="1"/>
    <row r="52219" s="11" customFormat="1"/>
    <row r="52220" s="11" customFormat="1"/>
    <row r="52221" s="11" customFormat="1"/>
    <row r="52222" s="11" customFormat="1"/>
    <row r="52223" s="11" customFormat="1"/>
    <row r="52224" s="11" customFormat="1"/>
    <row r="52225" s="11" customFormat="1"/>
    <row r="52226" s="11" customFormat="1"/>
    <row r="52227" s="11" customFormat="1"/>
    <row r="52228" s="11" customFormat="1"/>
    <row r="52229" s="11" customFormat="1"/>
    <row r="52230" s="11" customFormat="1"/>
    <row r="52231" s="11" customFormat="1"/>
    <row r="52232" s="11" customFormat="1"/>
    <row r="52233" s="11" customFormat="1"/>
    <row r="52234" s="11" customFormat="1"/>
    <row r="52235" s="11" customFormat="1"/>
    <row r="52236" s="11" customFormat="1"/>
    <row r="52237" s="11" customFormat="1"/>
    <row r="52238" s="11" customFormat="1"/>
    <row r="52239" s="11" customFormat="1"/>
    <row r="52240" s="11" customFormat="1"/>
    <row r="52241" s="11" customFormat="1"/>
    <row r="52242" s="11" customFormat="1"/>
    <row r="52243" s="11" customFormat="1"/>
    <row r="52244" s="11" customFormat="1"/>
    <row r="52245" s="11" customFormat="1"/>
    <row r="52246" s="11" customFormat="1"/>
    <row r="52247" s="11" customFormat="1"/>
    <row r="52248" s="11" customFormat="1"/>
    <row r="52249" s="11" customFormat="1"/>
    <row r="52250" s="11" customFormat="1"/>
    <row r="52251" s="11" customFormat="1"/>
    <row r="52252" s="11" customFormat="1"/>
    <row r="52253" s="11" customFormat="1"/>
    <row r="52254" s="11" customFormat="1"/>
    <row r="52255" s="11" customFormat="1"/>
    <row r="52256" s="11" customFormat="1"/>
    <row r="52257" s="11" customFormat="1"/>
    <row r="52258" s="11" customFormat="1"/>
    <row r="52259" s="11" customFormat="1"/>
    <row r="52260" s="11" customFormat="1"/>
    <row r="52261" s="11" customFormat="1"/>
    <row r="52262" s="11" customFormat="1"/>
    <row r="52263" s="11" customFormat="1"/>
    <row r="52264" s="11" customFormat="1"/>
    <row r="52265" s="11" customFormat="1"/>
    <row r="52266" s="11" customFormat="1"/>
    <row r="52267" s="11" customFormat="1"/>
    <row r="52268" s="11" customFormat="1"/>
    <row r="52269" s="11" customFormat="1"/>
    <row r="52270" s="11" customFormat="1"/>
    <row r="52271" s="11" customFormat="1"/>
    <row r="52272" s="11" customFormat="1"/>
    <row r="52273" s="11" customFormat="1"/>
    <row r="52274" s="11" customFormat="1"/>
    <row r="52275" s="11" customFormat="1"/>
    <row r="52276" s="11" customFormat="1"/>
    <row r="52277" s="11" customFormat="1"/>
    <row r="52278" s="11" customFormat="1"/>
    <row r="52279" s="11" customFormat="1"/>
    <row r="52280" s="11" customFormat="1"/>
    <row r="52281" s="11" customFormat="1"/>
    <row r="52282" s="11" customFormat="1"/>
    <row r="52283" s="11" customFormat="1"/>
    <row r="52284" s="11" customFormat="1"/>
    <row r="52285" s="11" customFormat="1"/>
    <row r="52286" s="11" customFormat="1"/>
    <row r="52287" s="11" customFormat="1"/>
    <row r="52288" s="11" customFormat="1"/>
    <row r="52289" s="11" customFormat="1"/>
    <row r="52290" s="11" customFormat="1"/>
    <row r="52291" s="11" customFormat="1"/>
    <row r="52292" s="11" customFormat="1"/>
    <row r="52293" s="11" customFormat="1"/>
    <row r="52294" s="11" customFormat="1"/>
    <row r="52295" s="11" customFormat="1"/>
    <row r="52296" s="11" customFormat="1"/>
    <row r="52297" s="11" customFormat="1"/>
    <row r="52298" s="11" customFormat="1"/>
    <row r="52299" s="11" customFormat="1"/>
    <row r="52300" s="11" customFormat="1"/>
    <row r="52301" s="11" customFormat="1"/>
    <row r="52302" s="11" customFormat="1"/>
    <row r="52303" s="11" customFormat="1"/>
    <row r="52304" s="11" customFormat="1"/>
    <row r="52305" s="11" customFormat="1"/>
    <row r="52306" s="11" customFormat="1"/>
    <row r="52307" s="11" customFormat="1"/>
    <row r="52308" s="11" customFormat="1"/>
    <row r="52309" s="11" customFormat="1"/>
    <row r="52310" s="11" customFormat="1"/>
    <row r="52311" s="11" customFormat="1"/>
    <row r="52312" s="11" customFormat="1"/>
    <row r="52313" s="11" customFormat="1"/>
    <row r="52314" s="11" customFormat="1"/>
    <row r="52315" s="11" customFormat="1"/>
    <row r="52316" s="11" customFormat="1"/>
    <row r="52317" s="11" customFormat="1"/>
    <row r="52318" s="11" customFormat="1"/>
    <row r="52319" s="11" customFormat="1"/>
    <row r="52320" s="11" customFormat="1"/>
    <row r="52321" s="11" customFormat="1"/>
    <row r="52322" s="11" customFormat="1"/>
    <row r="52323" s="11" customFormat="1"/>
    <row r="52324" s="11" customFormat="1"/>
    <row r="52325" s="11" customFormat="1"/>
    <row r="52326" s="11" customFormat="1"/>
    <row r="52327" s="11" customFormat="1"/>
    <row r="52328" s="11" customFormat="1"/>
    <row r="52329" s="11" customFormat="1"/>
    <row r="52330" s="11" customFormat="1"/>
    <row r="52331" s="11" customFormat="1"/>
    <row r="52332" s="11" customFormat="1"/>
    <row r="52333" s="11" customFormat="1"/>
    <row r="52334" s="11" customFormat="1"/>
    <row r="52335" s="11" customFormat="1"/>
    <row r="52336" s="11" customFormat="1"/>
    <row r="52337" s="11" customFormat="1"/>
    <row r="52338" s="11" customFormat="1"/>
    <row r="52339" s="11" customFormat="1"/>
    <row r="52340" s="11" customFormat="1"/>
    <row r="52341" s="11" customFormat="1"/>
    <row r="52342" s="11" customFormat="1"/>
    <row r="52343" s="11" customFormat="1"/>
    <row r="52344" s="11" customFormat="1"/>
    <row r="52345" s="11" customFormat="1"/>
    <row r="52346" s="11" customFormat="1"/>
    <row r="52347" s="11" customFormat="1"/>
    <row r="52348" s="11" customFormat="1"/>
    <row r="52349" s="11" customFormat="1"/>
    <row r="52350" s="11" customFormat="1"/>
    <row r="52351" s="11" customFormat="1"/>
    <row r="52352" s="11" customFormat="1"/>
    <row r="52353" s="11" customFormat="1"/>
    <row r="52354" s="11" customFormat="1"/>
    <row r="52355" s="11" customFormat="1"/>
    <row r="52356" s="11" customFormat="1"/>
    <row r="52357" s="11" customFormat="1"/>
    <row r="52358" s="11" customFormat="1"/>
    <row r="52359" s="11" customFormat="1"/>
    <row r="52360" s="11" customFormat="1"/>
    <row r="52361" s="11" customFormat="1"/>
    <row r="52362" s="11" customFormat="1"/>
    <row r="52363" s="11" customFormat="1"/>
    <row r="52364" s="11" customFormat="1"/>
    <row r="52365" s="11" customFormat="1"/>
    <row r="52366" s="11" customFormat="1"/>
    <row r="52367" s="11" customFormat="1"/>
    <row r="52368" s="11" customFormat="1"/>
    <row r="52369" s="11" customFormat="1"/>
    <row r="52370" s="11" customFormat="1"/>
    <row r="52371" s="11" customFormat="1"/>
    <row r="52372" s="11" customFormat="1"/>
    <row r="52373" s="11" customFormat="1"/>
    <row r="52374" s="11" customFormat="1"/>
    <row r="52375" s="11" customFormat="1"/>
    <row r="52376" s="11" customFormat="1"/>
    <row r="52377" s="11" customFormat="1"/>
    <row r="52378" s="11" customFormat="1"/>
    <row r="52379" s="11" customFormat="1"/>
    <row r="52380" s="11" customFormat="1"/>
    <row r="52381" s="11" customFormat="1"/>
    <row r="52382" s="11" customFormat="1"/>
    <row r="52383" s="11" customFormat="1"/>
    <row r="52384" s="11" customFormat="1"/>
    <row r="52385" s="11" customFormat="1"/>
    <row r="52386" s="11" customFormat="1"/>
    <row r="52387" s="11" customFormat="1"/>
    <row r="52388" s="11" customFormat="1"/>
    <row r="52389" s="11" customFormat="1"/>
    <row r="52390" s="11" customFormat="1"/>
    <row r="52391" s="11" customFormat="1"/>
    <row r="52392" s="11" customFormat="1"/>
    <row r="52393" s="11" customFormat="1"/>
    <row r="52394" s="11" customFormat="1"/>
    <row r="52395" s="11" customFormat="1"/>
    <row r="52396" s="11" customFormat="1"/>
    <row r="52397" s="11" customFormat="1"/>
    <row r="52398" s="11" customFormat="1"/>
    <row r="52399" s="11" customFormat="1"/>
    <row r="52400" s="11" customFormat="1"/>
    <row r="52401" s="11" customFormat="1"/>
    <row r="52402" s="11" customFormat="1"/>
    <row r="52403" s="11" customFormat="1"/>
    <row r="52404" s="11" customFormat="1"/>
    <row r="52405" s="11" customFormat="1"/>
    <row r="52406" s="11" customFormat="1"/>
    <row r="52407" s="11" customFormat="1"/>
    <row r="52408" s="11" customFormat="1"/>
    <row r="52409" s="11" customFormat="1"/>
    <row r="52410" s="11" customFormat="1"/>
    <row r="52411" s="11" customFormat="1"/>
    <row r="52412" s="11" customFormat="1"/>
    <row r="52413" s="11" customFormat="1"/>
    <row r="52414" s="11" customFormat="1"/>
    <row r="52415" s="11" customFormat="1"/>
    <row r="52416" s="11" customFormat="1"/>
    <row r="52417" s="11" customFormat="1"/>
    <row r="52418" s="11" customFormat="1"/>
    <row r="52419" s="11" customFormat="1"/>
    <row r="52420" s="11" customFormat="1"/>
    <row r="52421" s="11" customFormat="1"/>
    <row r="52422" s="11" customFormat="1"/>
    <row r="52423" s="11" customFormat="1"/>
    <row r="52424" s="11" customFormat="1"/>
    <row r="52425" s="11" customFormat="1"/>
    <row r="52426" s="11" customFormat="1"/>
    <row r="52427" s="11" customFormat="1"/>
    <row r="52428" s="11" customFormat="1"/>
    <row r="52429" s="11" customFormat="1"/>
    <row r="52430" s="11" customFormat="1"/>
    <row r="52431" s="11" customFormat="1"/>
    <row r="52432" s="11" customFormat="1"/>
    <row r="52433" s="11" customFormat="1"/>
    <row r="52434" s="11" customFormat="1"/>
    <row r="52435" s="11" customFormat="1"/>
    <row r="52436" s="11" customFormat="1"/>
    <row r="52437" s="11" customFormat="1"/>
    <row r="52438" s="11" customFormat="1"/>
    <row r="52439" s="11" customFormat="1"/>
    <row r="52440" s="11" customFormat="1"/>
    <row r="52441" s="11" customFormat="1"/>
    <row r="52442" s="11" customFormat="1"/>
    <row r="52443" s="11" customFormat="1"/>
    <row r="52444" s="11" customFormat="1"/>
    <row r="52445" s="11" customFormat="1"/>
    <row r="52446" s="11" customFormat="1"/>
    <row r="52447" s="11" customFormat="1"/>
    <row r="52448" s="11" customFormat="1"/>
    <row r="52449" s="11" customFormat="1"/>
    <row r="52450" s="11" customFormat="1"/>
    <row r="52451" s="11" customFormat="1"/>
    <row r="52452" s="11" customFormat="1"/>
    <row r="52453" s="11" customFormat="1"/>
    <row r="52454" s="11" customFormat="1"/>
    <row r="52455" s="11" customFormat="1"/>
    <row r="52456" s="11" customFormat="1"/>
    <row r="52457" s="11" customFormat="1"/>
    <row r="52458" s="11" customFormat="1"/>
    <row r="52459" s="11" customFormat="1"/>
    <row r="52460" s="11" customFormat="1"/>
    <row r="52461" s="11" customFormat="1"/>
    <row r="52462" s="11" customFormat="1"/>
    <row r="52463" s="11" customFormat="1"/>
    <row r="52464" s="11" customFormat="1"/>
    <row r="52465" s="11" customFormat="1"/>
    <row r="52466" s="11" customFormat="1"/>
    <row r="52467" s="11" customFormat="1"/>
    <row r="52468" s="11" customFormat="1"/>
    <row r="52469" s="11" customFormat="1"/>
    <row r="52470" s="11" customFormat="1"/>
    <row r="52471" s="11" customFormat="1"/>
    <row r="52472" s="11" customFormat="1"/>
    <row r="52473" s="11" customFormat="1"/>
    <row r="52474" s="11" customFormat="1"/>
    <row r="52475" s="11" customFormat="1"/>
    <row r="52476" s="11" customFormat="1"/>
    <row r="52477" s="11" customFormat="1"/>
    <row r="52478" s="11" customFormat="1"/>
    <row r="52479" s="11" customFormat="1"/>
    <row r="52480" s="11" customFormat="1"/>
    <row r="52481" s="11" customFormat="1"/>
    <row r="52482" s="11" customFormat="1"/>
    <row r="52483" s="11" customFormat="1"/>
    <row r="52484" s="11" customFormat="1"/>
    <row r="52485" s="11" customFormat="1"/>
    <row r="52486" s="11" customFormat="1"/>
    <row r="52487" s="11" customFormat="1"/>
    <row r="52488" s="11" customFormat="1"/>
    <row r="52489" s="11" customFormat="1"/>
    <row r="52490" s="11" customFormat="1"/>
    <row r="52491" s="11" customFormat="1"/>
    <row r="52492" s="11" customFormat="1"/>
    <row r="52493" s="11" customFormat="1"/>
    <row r="52494" s="11" customFormat="1"/>
    <row r="52495" s="11" customFormat="1"/>
    <row r="52496" s="11" customFormat="1"/>
    <row r="52497" s="11" customFormat="1"/>
    <row r="52498" s="11" customFormat="1"/>
    <row r="52499" s="11" customFormat="1"/>
    <row r="52500" s="11" customFormat="1"/>
    <row r="52501" s="11" customFormat="1"/>
    <row r="52502" s="11" customFormat="1"/>
    <row r="52503" s="11" customFormat="1"/>
    <row r="52504" s="11" customFormat="1"/>
    <row r="52505" s="11" customFormat="1"/>
    <row r="52506" s="11" customFormat="1"/>
    <row r="52507" s="11" customFormat="1"/>
    <row r="52508" s="11" customFormat="1"/>
    <row r="52509" s="11" customFormat="1"/>
    <row r="52510" s="11" customFormat="1"/>
    <row r="52511" s="11" customFormat="1"/>
    <row r="52512" s="11" customFormat="1"/>
    <row r="52513" s="11" customFormat="1"/>
    <row r="52514" s="11" customFormat="1"/>
    <row r="52515" s="11" customFormat="1"/>
    <row r="52516" s="11" customFormat="1"/>
    <row r="52517" s="11" customFormat="1"/>
    <row r="52518" s="11" customFormat="1"/>
    <row r="52519" s="11" customFormat="1"/>
    <row r="52520" s="11" customFormat="1"/>
    <row r="52521" s="11" customFormat="1"/>
    <row r="52522" s="11" customFormat="1"/>
    <row r="52523" s="11" customFormat="1"/>
    <row r="52524" s="11" customFormat="1"/>
    <row r="52525" s="11" customFormat="1"/>
    <row r="52526" s="11" customFormat="1"/>
    <row r="52527" s="11" customFormat="1"/>
    <row r="52528" s="11" customFormat="1"/>
    <row r="52529" s="11" customFormat="1"/>
    <row r="52530" s="11" customFormat="1"/>
    <row r="52531" s="11" customFormat="1"/>
    <row r="52532" s="11" customFormat="1"/>
    <row r="52533" s="11" customFormat="1"/>
    <row r="52534" s="11" customFormat="1"/>
    <row r="52535" s="11" customFormat="1"/>
    <row r="52536" s="11" customFormat="1"/>
    <row r="52537" s="11" customFormat="1"/>
    <row r="52538" s="11" customFormat="1"/>
    <row r="52539" s="11" customFormat="1"/>
    <row r="52540" s="11" customFormat="1"/>
    <row r="52541" s="11" customFormat="1"/>
    <row r="52542" s="11" customFormat="1"/>
    <row r="52543" s="11" customFormat="1"/>
    <row r="52544" s="11" customFormat="1"/>
    <row r="52545" s="11" customFormat="1"/>
    <row r="52546" s="11" customFormat="1"/>
    <row r="52547" s="11" customFormat="1"/>
    <row r="52548" s="11" customFormat="1"/>
    <row r="52549" s="11" customFormat="1"/>
    <row r="52550" s="11" customFormat="1"/>
    <row r="52551" s="11" customFormat="1"/>
    <row r="52552" s="11" customFormat="1"/>
    <row r="52553" s="11" customFormat="1"/>
    <row r="52554" s="11" customFormat="1"/>
    <row r="52555" s="11" customFormat="1"/>
    <row r="52556" s="11" customFormat="1"/>
    <row r="52557" s="11" customFormat="1"/>
    <row r="52558" s="11" customFormat="1"/>
    <row r="52559" s="11" customFormat="1"/>
    <row r="52560" s="11" customFormat="1"/>
    <row r="52561" s="11" customFormat="1"/>
    <row r="52562" s="11" customFormat="1"/>
    <row r="52563" s="11" customFormat="1"/>
    <row r="52564" s="11" customFormat="1"/>
    <row r="52565" s="11" customFormat="1"/>
    <row r="52566" s="11" customFormat="1"/>
    <row r="52567" s="11" customFormat="1"/>
    <row r="52568" s="11" customFormat="1"/>
    <row r="52569" s="11" customFormat="1"/>
    <row r="52570" s="11" customFormat="1"/>
    <row r="52571" s="11" customFormat="1"/>
    <row r="52572" s="11" customFormat="1"/>
    <row r="52573" s="11" customFormat="1"/>
    <row r="52574" s="11" customFormat="1"/>
    <row r="52575" s="11" customFormat="1"/>
    <row r="52576" s="11" customFormat="1"/>
    <row r="52577" s="11" customFormat="1"/>
    <row r="52578" s="11" customFormat="1"/>
    <row r="52579" s="11" customFormat="1"/>
    <row r="52580" s="11" customFormat="1"/>
    <row r="52581" s="11" customFormat="1"/>
    <row r="52582" s="11" customFormat="1"/>
    <row r="52583" s="11" customFormat="1"/>
    <row r="52584" s="11" customFormat="1"/>
    <row r="52585" s="11" customFormat="1"/>
    <row r="52586" s="11" customFormat="1"/>
    <row r="52587" s="11" customFormat="1"/>
    <row r="52588" s="11" customFormat="1"/>
    <row r="52589" s="11" customFormat="1"/>
    <row r="52590" s="11" customFormat="1"/>
    <row r="52591" s="11" customFormat="1"/>
    <row r="52592" s="11" customFormat="1"/>
    <row r="52593" s="11" customFormat="1"/>
    <row r="52594" s="11" customFormat="1"/>
    <row r="52595" s="11" customFormat="1"/>
    <row r="52596" s="11" customFormat="1"/>
    <row r="52597" s="11" customFormat="1"/>
    <row r="52598" s="11" customFormat="1"/>
    <row r="52599" s="11" customFormat="1"/>
    <row r="52600" s="11" customFormat="1"/>
    <row r="52601" s="11" customFormat="1"/>
    <row r="52602" s="11" customFormat="1"/>
    <row r="52603" s="11" customFormat="1"/>
    <row r="52604" s="11" customFormat="1"/>
    <row r="52605" s="11" customFormat="1"/>
    <row r="52606" s="11" customFormat="1"/>
    <row r="52607" s="11" customFormat="1"/>
    <row r="52608" s="11" customFormat="1"/>
    <row r="52609" s="11" customFormat="1"/>
    <row r="52610" s="11" customFormat="1"/>
    <row r="52611" s="11" customFormat="1"/>
    <row r="52612" s="11" customFormat="1"/>
    <row r="52613" s="11" customFormat="1"/>
    <row r="52614" s="11" customFormat="1"/>
    <row r="52615" s="11" customFormat="1"/>
    <row r="52616" s="11" customFormat="1"/>
    <row r="52617" s="11" customFormat="1"/>
    <row r="52618" s="11" customFormat="1"/>
    <row r="52619" s="11" customFormat="1"/>
    <row r="52620" s="11" customFormat="1"/>
    <row r="52621" s="11" customFormat="1"/>
    <row r="52622" s="11" customFormat="1"/>
    <row r="52623" s="11" customFormat="1"/>
    <row r="52624" s="11" customFormat="1"/>
    <row r="52625" s="11" customFormat="1"/>
    <row r="52626" s="11" customFormat="1"/>
    <row r="52627" s="11" customFormat="1"/>
    <row r="52628" s="11" customFormat="1"/>
    <row r="52629" s="11" customFormat="1"/>
    <row r="52630" s="11" customFormat="1"/>
    <row r="52631" s="11" customFormat="1"/>
    <row r="52632" s="11" customFormat="1"/>
    <row r="52633" s="11" customFormat="1"/>
    <row r="52634" s="11" customFormat="1"/>
    <row r="52635" s="11" customFormat="1"/>
    <row r="52636" s="11" customFormat="1"/>
    <row r="52637" s="11" customFormat="1"/>
    <row r="52638" s="11" customFormat="1"/>
    <row r="52639" s="11" customFormat="1"/>
    <row r="52640" s="11" customFormat="1"/>
    <row r="52641" s="11" customFormat="1"/>
    <row r="52642" s="11" customFormat="1"/>
    <row r="52643" s="11" customFormat="1"/>
    <row r="52644" s="11" customFormat="1"/>
    <row r="52645" s="11" customFormat="1"/>
    <row r="52646" s="11" customFormat="1"/>
    <row r="52647" s="11" customFormat="1"/>
    <row r="52648" s="11" customFormat="1"/>
    <row r="52649" s="11" customFormat="1"/>
    <row r="52650" s="11" customFormat="1"/>
    <row r="52651" s="11" customFormat="1"/>
    <row r="52652" s="11" customFormat="1"/>
    <row r="52653" s="11" customFormat="1"/>
    <row r="52654" s="11" customFormat="1"/>
    <row r="52655" s="11" customFormat="1"/>
    <row r="52656" s="11" customFormat="1"/>
    <row r="52657" s="11" customFormat="1"/>
    <row r="52658" s="11" customFormat="1"/>
    <row r="52659" s="11" customFormat="1"/>
    <row r="52660" s="11" customFormat="1"/>
    <row r="52661" s="11" customFormat="1"/>
    <row r="52662" s="11" customFormat="1"/>
    <row r="52663" s="11" customFormat="1"/>
    <row r="52664" s="11" customFormat="1"/>
    <row r="52665" s="11" customFormat="1"/>
    <row r="52666" s="11" customFormat="1"/>
    <row r="52667" s="11" customFormat="1"/>
    <row r="52668" s="11" customFormat="1"/>
    <row r="52669" s="11" customFormat="1"/>
    <row r="52670" s="11" customFormat="1"/>
    <row r="52671" s="11" customFormat="1"/>
    <row r="52672" s="11" customFormat="1"/>
    <row r="52673" s="11" customFormat="1"/>
    <row r="52674" s="11" customFormat="1"/>
    <row r="52675" s="11" customFormat="1"/>
    <row r="52676" s="11" customFormat="1"/>
    <row r="52677" s="11" customFormat="1"/>
    <row r="52678" s="11" customFormat="1"/>
    <row r="52679" s="11" customFormat="1"/>
    <row r="52680" s="11" customFormat="1"/>
    <row r="52681" s="11" customFormat="1"/>
    <row r="52682" s="11" customFormat="1"/>
    <row r="52683" s="11" customFormat="1"/>
    <row r="52684" s="11" customFormat="1"/>
    <row r="52685" s="11" customFormat="1"/>
    <row r="52686" s="11" customFormat="1"/>
    <row r="52687" s="11" customFormat="1"/>
    <row r="52688" s="11" customFormat="1"/>
    <row r="52689" s="11" customFormat="1"/>
    <row r="52690" s="11" customFormat="1"/>
    <row r="52691" s="11" customFormat="1"/>
    <row r="52692" s="11" customFormat="1"/>
    <row r="52693" s="11" customFormat="1"/>
    <row r="52694" s="11" customFormat="1"/>
    <row r="52695" s="11" customFormat="1"/>
    <row r="52696" s="11" customFormat="1"/>
    <row r="52697" s="11" customFormat="1"/>
    <row r="52698" s="11" customFormat="1"/>
    <row r="52699" s="11" customFormat="1"/>
    <row r="52700" s="11" customFormat="1"/>
    <row r="52701" s="11" customFormat="1"/>
    <row r="52702" s="11" customFormat="1"/>
    <row r="52703" s="11" customFormat="1"/>
    <row r="52704" s="11" customFormat="1"/>
    <row r="52705" s="11" customFormat="1"/>
    <row r="52706" s="11" customFormat="1"/>
    <row r="52707" s="11" customFormat="1"/>
    <row r="52708" s="11" customFormat="1"/>
    <row r="52709" s="11" customFormat="1"/>
    <row r="52710" s="11" customFormat="1"/>
    <row r="52711" s="11" customFormat="1"/>
    <row r="52712" s="11" customFormat="1"/>
    <row r="52713" s="11" customFormat="1"/>
    <row r="52714" s="11" customFormat="1"/>
    <row r="52715" s="11" customFormat="1"/>
    <row r="52716" s="11" customFormat="1"/>
    <row r="52717" s="11" customFormat="1"/>
    <row r="52718" s="11" customFormat="1"/>
    <row r="52719" s="11" customFormat="1"/>
    <row r="52720" s="11" customFormat="1"/>
    <row r="52721" s="11" customFormat="1"/>
    <row r="52722" s="11" customFormat="1"/>
    <row r="52723" s="11" customFormat="1"/>
    <row r="52724" s="11" customFormat="1"/>
    <row r="52725" s="11" customFormat="1"/>
    <row r="52726" s="11" customFormat="1"/>
    <row r="52727" s="11" customFormat="1"/>
    <row r="52728" s="11" customFormat="1"/>
    <row r="52729" s="11" customFormat="1"/>
    <row r="52730" s="11" customFormat="1"/>
    <row r="52731" s="11" customFormat="1"/>
    <row r="52732" s="11" customFormat="1"/>
    <row r="52733" s="11" customFormat="1"/>
    <row r="52734" s="11" customFormat="1"/>
    <row r="52735" s="11" customFormat="1"/>
    <row r="52736" s="11" customFormat="1"/>
    <row r="52737" s="11" customFormat="1"/>
    <row r="52738" s="11" customFormat="1"/>
    <row r="52739" s="11" customFormat="1"/>
    <row r="52740" s="11" customFormat="1"/>
    <row r="52741" s="11" customFormat="1"/>
    <row r="52742" s="11" customFormat="1"/>
    <row r="52743" s="11" customFormat="1"/>
    <row r="52744" s="11" customFormat="1"/>
    <row r="52745" s="11" customFormat="1"/>
    <row r="52746" s="11" customFormat="1"/>
    <row r="52747" s="11" customFormat="1"/>
    <row r="52748" s="11" customFormat="1"/>
    <row r="52749" s="11" customFormat="1"/>
    <row r="52750" s="11" customFormat="1"/>
    <row r="52751" s="11" customFormat="1"/>
    <row r="52752" s="11" customFormat="1"/>
    <row r="52753" s="11" customFormat="1"/>
    <row r="52754" s="11" customFormat="1"/>
    <row r="52755" s="11" customFormat="1"/>
    <row r="52756" s="11" customFormat="1"/>
    <row r="52757" s="11" customFormat="1"/>
    <row r="52758" s="11" customFormat="1"/>
    <row r="52759" s="11" customFormat="1"/>
    <row r="52760" s="11" customFormat="1"/>
    <row r="52761" s="11" customFormat="1"/>
    <row r="52762" s="11" customFormat="1"/>
    <row r="52763" s="11" customFormat="1"/>
    <row r="52764" s="11" customFormat="1"/>
    <row r="52765" s="11" customFormat="1"/>
    <row r="52766" s="11" customFormat="1"/>
    <row r="52767" s="11" customFormat="1"/>
    <row r="52768" s="11" customFormat="1"/>
    <row r="52769" s="11" customFormat="1"/>
    <row r="52770" s="11" customFormat="1"/>
    <row r="52771" s="11" customFormat="1"/>
    <row r="52772" s="11" customFormat="1"/>
    <row r="52773" s="11" customFormat="1"/>
    <row r="52774" s="11" customFormat="1"/>
    <row r="52775" s="11" customFormat="1"/>
    <row r="52776" s="11" customFormat="1"/>
    <row r="52777" s="11" customFormat="1"/>
    <row r="52778" s="11" customFormat="1"/>
    <row r="52779" s="11" customFormat="1"/>
    <row r="52780" s="11" customFormat="1"/>
    <row r="52781" s="11" customFormat="1"/>
    <row r="52782" s="11" customFormat="1"/>
    <row r="52783" s="11" customFormat="1"/>
    <row r="52784" s="11" customFormat="1"/>
    <row r="52785" s="11" customFormat="1"/>
    <row r="52786" s="11" customFormat="1"/>
    <row r="52787" s="11" customFormat="1"/>
    <row r="52788" s="11" customFormat="1"/>
    <row r="52789" s="11" customFormat="1"/>
    <row r="52790" s="11" customFormat="1"/>
    <row r="52791" s="11" customFormat="1"/>
    <row r="52792" s="11" customFormat="1"/>
    <row r="52793" s="11" customFormat="1"/>
    <row r="52794" s="11" customFormat="1"/>
    <row r="52795" s="11" customFormat="1"/>
    <row r="52796" s="11" customFormat="1"/>
    <row r="52797" s="11" customFormat="1"/>
    <row r="52798" s="11" customFormat="1"/>
    <row r="52799" s="11" customFormat="1"/>
    <row r="52800" s="11" customFormat="1"/>
    <row r="52801" s="11" customFormat="1"/>
    <row r="52802" s="11" customFormat="1"/>
    <row r="52803" s="11" customFormat="1"/>
    <row r="52804" s="11" customFormat="1"/>
    <row r="52805" s="11" customFormat="1"/>
    <row r="52806" s="11" customFormat="1"/>
    <row r="52807" s="11" customFormat="1"/>
    <row r="52808" s="11" customFormat="1"/>
    <row r="52809" s="11" customFormat="1"/>
    <row r="52810" s="11" customFormat="1"/>
    <row r="52811" s="11" customFormat="1"/>
    <row r="52812" s="11" customFormat="1"/>
    <row r="52813" s="11" customFormat="1"/>
    <row r="52814" s="11" customFormat="1"/>
    <row r="52815" s="11" customFormat="1"/>
    <row r="52816" s="11" customFormat="1"/>
    <row r="52817" s="11" customFormat="1"/>
    <row r="52818" s="11" customFormat="1"/>
    <row r="52819" s="11" customFormat="1"/>
    <row r="52820" s="11" customFormat="1"/>
    <row r="52821" s="11" customFormat="1"/>
    <row r="52822" s="11" customFormat="1"/>
    <row r="52823" s="11" customFormat="1"/>
    <row r="52824" s="11" customFormat="1"/>
    <row r="52825" s="11" customFormat="1"/>
    <row r="52826" s="11" customFormat="1"/>
    <row r="52827" s="11" customFormat="1"/>
    <row r="52828" s="11" customFormat="1"/>
    <row r="52829" s="11" customFormat="1"/>
    <row r="52830" s="11" customFormat="1"/>
    <row r="52831" s="11" customFormat="1"/>
    <row r="52832" s="11" customFormat="1"/>
    <row r="52833" s="11" customFormat="1"/>
    <row r="52834" s="11" customFormat="1"/>
    <row r="52835" s="11" customFormat="1"/>
    <row r="52836" s="11" customFormat="1"/>
    <row r="52837" s="11" customFormat="1"/>
    <row r="52838" s="11" customFormat="1"/>
    <row r="52839" s="11" customFormat="1"/>
    <row r="52840" s="11" customFormat="1"/>
    <row r="52841" s="11" customFormat="1"/>
    <row r="52842" s="11" customFormat="1"/>
    <row r="52843" s="11" customFormat="1"/>
    <row r="52844" s="11" customFormat="1"/>
    <row r="52845" s="11" customFormat="1"/>
    <row r="52846" s="11" customFormat="1"/>
    <row r="52847" s="11" customFormat="1"/>
    <row r="52848" s="11" customFormat="1"/>
    <row r="52849" s="11" customFormat="1"/>
    <row r="52850" s="11" customFormat="1"/>
    <row r="52851" s="11" customFormat="1"/>
    <row r="52852" s="11" customFormat="1"/>
    <row r="52853" s="11" customFormat="1"/>
    <row r="52854" s="11" customFormat="1"/>
    <row r="52855" s="11" customFormat="1"/>
    <row r="52856" s="11" customFormat="1"/>
    <row r="52857" s="11" customFormat="1"/>
    <row r="52858" s="11" customFormat="1"/>
    <row r="52859" s="11" customFormat="1"/>
    <row r="52860" s="11" customFormat="1"/>
    <row r="52861" s="11" customFormat="1"/>
    <row r="52862" s="11" customFormat="1"/>
    <row r="52863" s="11" customFormat="1"/>
    <row r="52864" s="11" customFormat="1"/>
    <row r="52865" s="11" customFormat="1"/>
    <row r="52866" s="11" customFormat="1"/>
    <row r="52867" s="11" customFormat="1"/>
    <row r="52868" s="11" customFormat="1"/>
    <row r="52869" s="11" customFormat="1"/>
    <row r="52870" s="11" customFormat="1"/>
    <row r="52871" s="11" customFormat="1"/>
    <row r="52872" s="11" customFormat="1"/>
    <row r="52873" s="11" customFormat="1"/>
    <row r="52874" s="11" customFormat="1"/>
    <row r="52875" s="11" customFormat="1"/>
    <row r="52876" s="11" customFormat="1"/>
    <row r="52877" s="11" customFormat="1"/>
    <row r="52878" s="11" customFormat="1"/>
    <row r="52879" s="11" customFormat="1"/>
    <row r="52880" s="11" customFormat="1"/>
    <row r="52881" s="11" customFormat="1"/>
    <row r="52882" s="11" customFormat="1"/>
    <row r="52883" s="11" customFormat="1"/>
    <row r="52884" s="11" customFormat="1"/>
    <row r="52885" s="11" customFormat="1"/>
    <row r="52886" s="11" customFormat="1"/>
    <row r="52887" s="11" customFormat="1"/>
    <row r="52888" s="11" customFormat="1"/>
    <row r="52889" s="11" customFormat="1"/>
    <row r="52890" s="11" customFormat="1"/>
    <row r="52891" s="11" customFormat="1"/>
    <row r="52892" s="11" customFormat="1"/>
    <row r="52893" s="11" customFormat="1"/>
    <row r="52894" s="11" customFormat="1"/>
    <row r="52895" s="11" customFormat="1"/>
    <row r="52896" s="11" customFormat="1"/>
    <row r="52897" s="11" customFormat="1"/>
    <row r="52898" s="11" customFormat="1"/>
    <row r="52899" s="11" customFormat="1"/>
    <row r="52900" s="11" customFormat="1"/>
    <row r="52901" s="11" customFormat="1"/>
    <row r="52902" s="11" customFormat="1"/>
    <row r="52903" s="11" customFormat="1"/>
    <row r="52904" s="11" customFormat="1"/>
    <row r="52905" s="11" customFormat="1"/>
    <row r="52906" s="11" customFormat="1"/>
    <row r="52907" s="11" customFormat="1"/>
    <row r="52908" s="11" customFormat="1"/>
    <row r="52909" s="11" customFormat="1"/>
    <row r="52910" s="11" customFormat="1"/>
    <row r="52911" s="11" customFormat="1"/>
    <row r="52912" s="11" customFormat="1"/>
    <row r="52913" s="11" customFormat="1"/>
    <row r="52914" s="11" customFormat="1"/>
    <row r="52915" s="11" customFormat="1"/>
    <row r="52916" s="11" customFormat="1"/>
    <row r="52917" s="11" customFormat="1"/>
    <row r="52918" s="11" customFormat="1"/>
    <row r="52919" s="11" customFormat="1"/>
    <row r="52920" s="11" customFormat="1"/>
    <row r="52921" s="11" customFormat="1"/>
    <row r="52922" s="11" customFormat="1"/>
    <row r="52923" s="11" customFormat="1"/>
    <row r="52924" s="11" customFormat="1"/>
    <row r="52925" s="11" customFormat="1"/>
    <row r="52926" s="11" customFormat="1"/>
    <row r="52927" s="11" customFormat="1"/>
    <row r="52928" s="11" customFormat="1"/>
    <row r="52929" s="11" customFormat="1"/>
    <row r="52930" s="11" customFormat="1"/>
    <row r="52931" s="11" customFormat="1"/>
    <row r="52932" s="11" customFormat="1"/>
    <row r="52933" s="11" customFormat="1"/>
    <row r="52934" s="11" customFormat="1"/>
    <row r="52935" s="11" customFormat="1"/>
    <row r="52936" s="11" customFormat="1"/>
    <row r="52937" s="11" customFormat="1"/>
    <row r="52938" s="11" customFormat="1"/>
    <row r="52939" s="11" customFormat="1"/>
    <row r="52940" s="11" customFormat="1"/>
    <row r="52941" s="11" customFormat="1"/>
    <row r="52942" s="11" customFormat="1"/>
    <row r="52943" s="11" customFormat="1"/>
    <row r="52944" s="11" customFormat="1"/>
    <row r="52945" s="11" customFormat="1"/>
    <row r="52946" s="11" customFormat="1"/>
    <row r="52947" s="11" customFormat="1"/>
    <row r="52948" s="11" customFormat="1"/>
    <row r="52949" s="11" customFormat="1"/>
    <row r="52950" s="11" customFormat="1"/>
    <row r="52951" s="11" customFormat="1"/>
    <row r="52952" s="11" customFormat="1"/>
    <row r="52953" s="11" customFormat="1"/>
    <row r="52954" s="11" customFormat="1"/>
    <row r="52955" s="11" customFormat="1"/>
    <row r="52956" s="11" customFormat="1"/>
    <row r="52957" s="11" customFormat="1"/>
    <row r="52958" s="11" customFormat="1"/>
    <row r="52959" s="11" customFormat="1"/>
    <row r="52960" s="11" customFormat="1"/>
    <row r="52961" s="11" customFormat="1"/>
    <row r="52962" s="11" customFormat="1"/>
    <row r="52963" s="11" customFormat="1"/>
    <row r="52964" s="11" customFormat="1"/>
    <row r="52965" s="11" customFormat="1"/>
    <row r="52966" s="11" customFormat="1"/>
    <row r="52967" s="11" customFormat="1"/>
    <row r="52968" s="11" customFormat="1"/>
    <row r="52969" s="11" customFormat="1"/>
    <row r="52970" s="11" customFormat="1"/>
    <row r="52971" s="11" customFormat="1"/>
    <row r="52972" s="11" customFormat="1"/>
    <row r="52973" s="11" customFormat="1"/>
    <row r="52974" s="11" customFormat="1"/>
    <row r="52975" s="11" customFormat="1"/>
    <row r="52976" s="11" customFormat="1"/>
    <row r="52977" s="11" customFormat="1"/>
    <row r="52978" s="11" customFormat="1"/>
    <row r="52979" s="11" customFormat="1"/>
    <row r="52980" s="11" customFormat="1"/>
    <row r="52981" s="11" customFormat="1"/>
    <row r="52982" s="11" customFormat="1"/>
    <row r="52983" s="11" customFormat="1"/>
    <row r="52984" s="11" customFormat="1"/>
    <row r="52985" s="11" customFormat="1"/>
    <row r="52986" s="11" customFormat="1"/>
    <row r="52987" s="11" customFormat="1"/>
    <row r="52988" s="11" customFormat="1"/>
    <row r="52989" s="11" customFormat="1"/>
    <row r="52990" s="11" customFormat="1"/>
    <row r="52991" s="11" customFormat="1"/>
    <row r="52992" s="11" customFormat="1"/>
    <row r="52993" s="11" customFormat="1"/>
    <row r="52994" s="11" customFormat="1"/>
    <row r="52995" s="11" customFormat="1"/>
    <row r="52996" s="11" customFormat="1"/>
    <row r="52997" s="11" customFormat="1"/>
    <row r="52998" s="11" customFormat="1"/>
    <row r="52999" s="11" customFormat="1"/>
    <row r="53000" s="11" customFormat="1"/>
    <row r="53001" s="11" customFormat="1"/>
    <row r="53002" s="11" customFormat="1"/>
    <row r="53003" s="11" customFormat="1"/>
    <row r="53004" s="11" customFormat="1"/>
    <row r="53005" s="11" customFormat="1"/>
    <row r="53006" s="11" customFormat="1"/>
    <row r="53007" s="11" customFormat="1"/>
    <row r="53008" s="11" customFormat="1"/>
    <row r="53009" s="11" customFormat="1"/>
    <row r="53010" s="11" customFormat="1"/>
    <row r="53011" s="11" customFormat="1"/>
    <row r="53012" s="11" customFormat="1"/>
    <row r="53013" s="11" customFormat="1"/>
    <row r="53014" s="11" customFormat="1"/>
    <row r="53015" s="11" customFormat="1"/>
    <row r="53016" s="11" customFormat="1"/>
    <row r="53017" s="11" customFormat="1"/>
    <row r="53018" s="11" customFormat="1"/>
    <row r="53019" s="11" customFormat="1"/>
    <row r="53020" s="11" customFormat="1"/>
    <row r="53021" s="11" customFormat="1"/>
    <row r="53022" s="11" customFormat="1"/>
    <row r="53023" s="11" customFormat="1"/>
    <row r="53024" s="11" customFormat="1"/>
    <row r="53025" s="11" customFormat="1"/>
    <row r="53026" s="11" customFormat="1"/>
    <row r="53027" s="11" customFormat="1"/>
    <row r="53028" s="11" customFormat="1"/>
    <row r="53029" s="11" customFormat="1"/>
    <row r="53030" s="11" customFormat="1"/>
    <row r="53031" s="11" customFormat="1"/>
    <row r="53032" s="11" customFormat="1"/>
    <row r="53033" s="11" customFormat="1"/>
    <row r="53034" s="11" customFormat="1"/>
    <row r="53035" s="11" customFormat="1"/>
    <row r="53036" s="11" customFormat="1"/>
    <row r="53037" s="11" customFormat="1"/>
    <row r="53038" s="11" customFormat="1"/>
    <row r="53039" s="11" customFormat="1"/>
    <row r="53040" s="11" customFormat="1"/>
    <row r="53041" s="11" customFormat="1"/>
    <row r="53042" s="11" customFormat="1"/>
    <row r="53043" s="11" customFormat="1"/>
    <row r="53044" s="11" customFormat="1"/>
    <row r="53045" s="11" customFormat="1"/>
    <row r="53046" s="11" customFormat="1"/>
    <row r="53047" s="11" customFormat="1"/>
    <row r="53048" s="11" customFormat="1"/>
    <row r="53049" s="11" customFormat="1"/>
    <row r="53050" s="11" customFormat="1"/>
    <row r="53051" s="11" customFormat="1"/>
    <row r="53052" s="11" customFormat="1"/>
    <row r="53053" s="11" customFormat="1"/>
    <row r="53054" s="11" customFormat="1"/>
    <row r="53055" s="11" customFormat="1"/>
    <row r="53056" s="11" customFormat="1"/>
    <row r="53057" s="11" customFormat="1"/>
    <row r="53058" s="11" customFormat="1"/>
    <row r="53059" s="11" customFormat="1"/>
    <row r="53060" s="11" customFormat="1"/>
    <row r="53061" s="11" customFormat="1"/>
    <row r="53062" s="11" customFormat="1"/>
    <row r="53063" s="11" customFormat="1"/>
    <row r="53064" s="11" customFormat="1"/>
    <row r="53065" s="11" customFormat="1"/>
    <row r="53066" s="11" customFormat="1"/>
    <row r="53067" s="11" customFormat="1"/>
    <row r="53068" s="11" customFormat="1"/>
    <row r="53069" s="11" customFormat="1"/>
    <row r="53070" s="11" customFormat="1"/>
    <row r="53071" s="11" customFormat="1"/>
    <row r="53072" s="11" customFormat="1"/>
    <row r="53073" s="11" customFormat="1"/>
    <row r="53074" s="11" customFormat="1"/>
    <row r="53075" s="11" customFormat="1"/>
    <row r="53076" s="11" customFormat="1"/>
    <row r="53077" s="11" customFormat="1"/>
    <row r="53078" s="11" customFormat="1"/>
    <row r="53079" s="11" customFormat="1"/>
    <row r="53080" s="11" customFormat="1"/>
    <row r="53081" s="11" customFormat="1"/>
    <row r="53082" s="11" customFormat="1"/>
    <row r="53083" s="11" customFormat="1"/>
    <row r="53084" s="11" customFormat="1"/>
    <row r="53085" s="11" customFormat="1"/>
    <row r="53086" s="11" customFormat="1"/>
    <row r="53087" s="11" customFormat="1"/>
    <row r="53088" s="11" customFormat="1"/>
    <row r="53089" s="11" customFormat="1"/>
    <row r="53090" s="11" customFormat="1"/>
    <row r="53091" s="11" customFormat="1"/>
    <row r="53092" s="11" customFormat="1"/>
    <row r="53093" s="11" customFormat="1"/>
    <row r="53094" s="11" customFormat="1"/>
    <row r="53095" s="11" customFormat="1"/>
    <row r="53096" s="11" customFormat="1"/>
    <row r="53097" s="11" customFormat="1"/>
    <row r="53098" s="11" customFormat="1"/>
    <row r="53099" s="11" customFormat="1"/>
    <row r="53100" s="11" customFormat="1"/>
    <row r="53101" s="11" customFormat="1"/>
    <row r="53102" s="11" customFormat="1"/>
    <row r="53103" s="11" customFormat="1"/>
    <row r="53104" s="11" customFormat="1"/>
    <row r="53105" s="11" customFormat="1"/>
    <row r="53106" s="11" customFormat="1"/>
    <row r="53107" s="11" customFormat="1"/>
    <row r="53108" s="11" customFormat="1"/>
    <row r="53109" s="11" customFormat="1"/>
    <row r="53110" s="11" customFormat="1"/>
    <row r="53111" s="11" customFormat="1"/>
    <row r="53112" s="11" customFormat="1"/>
    <row r="53113" s="11" customFormat="1"/>
    <row r="53114" s="11" customFormat="1"/>
    <row r="53115" s="11" customFormat="1"/>
    <row r="53116" s="11" customFormat="1"/>
    <row r="53117" s="11" customFormat="1"/>
    <row r="53118" s="11" customFormat="1"/>
    <row r="53119" s="11" customFormat="1"/>
    <row r="53120" s="11" customFormat="1"/>
    <row r="53121" s="11" customFormat="1"/>
    <row r="53122" s="11" customFormat="1"/>
    <row r="53123" s="11" customFormat="1"/>
    <row r="53124" s="11" customFormat="1"/>
    <row r="53125" s="11" customFormat="1"/>
    <row r="53126" s="11" customFormat="1"/>
    <row r="53127" s="11" customFormat="1"/>
    <row r="53128" s="11" customFormat="1"/>
    <row r="53129" s="11" customFormat="1"/>
    <row r="53130" s="11" customFormat="1"/>
    <row r="53131" s="11" customFormat="1"/>
    <row r="53132" s="11" customFormat="1"/>
    <row r="53133" s="11" customFormat="1"/>
    <row r="53134" s="11" customFormat="1"/>
    <row r="53135" s="11" customFormat="1"/>
    <row r="53136" s="11" customFormat="1"/>
    <row r="53137" s="11" customFormat="1"/>
    <row r="53138" s="11" customFormat="1"/>
    <row r="53139" s="11" customFormat="1"/>
    <row r="53140" s="11" customFormat="1"/>
    <row r="53141" s="11" customFormat="1"/>
    <row r="53142" s="11" customFormat="1"/>
    <row r="53143" s="11" customFormat="1"/>
    <row r="53144" s="11" customFormat="1"/>
    <row r="53145" s="11" customFormat="1"/>
    <row r="53146" s="11" customFormat="1"/>
    <row r="53147" s="11" customFormat="1"/>
    <row r="53148" s="11" customFormat="1"/>
    <row r="53149" s="11" customFormat="1"/>
    <row r="53150" s="11" customFormat="1"/>
    <row r="53151" s="11" customFormat="1"/>
    <row r="53152" s="11" customFormat="1"/>
    <row r="53153" s="11" customFormat="1"/>
    <row r="53154" s="11" customFormat="1"/>
    <row r="53155" s="11" customFormat="1"/>
    <row r="53156" s="11" customFormat="1"/>
    <row r="53157" s="11" customFormat="1"/>
    <row r="53158" s="11" customFormat="1"/>
    <row r="53159" s="11" customFormat="1"/>
    <row r="53160" s="11" customFormat="1"/>
    <row r="53161" s="11" customFormat="1"/>
    <row r="53162" s="11" customFormat="1"/>
    <row r="53163" s="11" customFormat="1"/>
    <row r="53164" s="11" customFormat="1"/>
    <row r="53165" s="11" customFormat="1"/>
    <row r="53166" s="11" customFormat="1"/>
    <row r="53167" s="11" customFormat="1"/>
    <row r="53168" s="11" customFormat="1"/>
    <row r="53169" s="11" customFormat="1"/>
    <row r="53170" s="11" customFormat="1"/>
    <row r="53171" s="11" customFormat="1"/>
    <row r="53172" s="11" customFormat="1"/>
    <row r="53173" s="11" customFormat="1"/>
    <row r="53174" s="11" customFormat="1"/>
    <row r="53175" s="11" customFormat="1"/>
    <row r="53176" s="11" customFormat="1"/>
    <row r="53177" s="11" customFormat="1"/>
    <row r="53178" s="11" customFormat="1"/>
    <row r="53179" s="11" customFormat="1"/>
    <row r="53180" s="11" customFormat="1"/>
    <row r="53181" s="11" customFormat="1"/>
    <row r="53182" s="11" customFormat="1"/>
    <row r="53183" s="11" customFormat="1"/>
    <row r="53184" s="11" customFormat="1"/>
    <row r="53185" s="11" customFormat="1"/>
    <row r="53186" s="11" customFormat="1"/>
    <row r="53187" s="11" customFormat="1"/>
    <row r="53188" s="11" customFormat="1"/>
    <row r="53189" s="11" customFormat="1"/>
    <row r="53190" s="11" customFormat="1"/>
    <row r="53191" s="11" customFormat="1"/>
    <row r="53192" s="11" customFormat="1"/>
    <row r="53193" s="11" customFormat="1"/>
    <row r="53194" s="11" customFormat="1"/>
    <row r="53195" s="11" customFormat="1"/>
    <row r="53196" s="11" customFormat="1"/>
    <row r="53197" s="11" customFormat="1"/>
    <row r="53198" s="11" customFormat="1"/>
    <row r="53199" s="11" customFormat="1"/>
    <row r="53200" s="11" customFormat="1"/>
    <row r="53201" s="11" customFormat="1"/>
    <row r="53202" s="11" customFormat="1"/>
    <row r="53203" s="11" customFormat="1"/>
    <row r="53204" s="11" customFormat="1"/>
    <row r="53205" s="11" customFormat="1"/>
    <row r="53206" s="11" customFormat="1"/>
    <row r="53207" s="11" customFormat="1"/>
    <row r="53208" s="11" customFormat="1"/>
    <row r="53209" s="11" customFormat="1"/>
    <row r="53210" s="11" customFormat="1"/>
    <row r="53211" s="11" customFormat="1"/>
    <row r="53212" s="11" customFormat="1"/>
    <row r="53213" s="11" customFormat="1"/>
    <row r="53214" s="11" customFormat="1"/>
    <row r="53215" s="11" customFormat="1"/>
    <row r="53216" s="11" customFormat="1"/>
    <row r="53217" s="11" customFormat="1"/>
    <row r="53218" s="11" customFormat="1"/>
    <row r="53219" s="11" customFormat="1"/>
    <row r="53220" s="11" customFormat="1"/>
    <row r="53221" s="11" customFormat="1"/>
    <row r="53222" s="11" customFormat="1"/>
    <row r="53223" s="11" customFormat="1"/>
    <row r="53224" s="11" customFormat="1"/>
    <row r="53225" s="11" customFormat="1"/>
    <row r="53226" s="11" customFormat="1"/>
    <row r="53227" s="11" customFormat="1"/>
    <row r="53228" s="11" customFormat="1"/>
    <row r="53229" s="11" customFormat="1"/>
    <row r="53230" s="11" customFormat="1"/>
    <row r="53231" s="11" customFormat="1"/>
    <row r="53232" s="11" customFormat="1"/>
    <row r="53233" s="11" customFormat="1"/>
    <row r="53234" s="11" customFormat="1"/>
    <row r="53235" s="11" customFormat="1"/>
    <row r="53236" s="11" customFormat="1"/>
    <row r="53237" s="11" customFormat="1"/>
    <row r="53238" s="11" customFormat="1"/>
    <row r="53239" s="11" customFormat="1"/>
    <row r="53240" s="11" customFormat="1"/>
    <row r="53241" s="11" customFormat="1"/>
    <row r="53242" s="11" customFormat="1"/>
    <row r="53243" s="11" customFormat="1"/>
    <row r="53244" s="11" customFormat="1"/>
    <row r="53245" s="11" customFormat="1"/>
    <row r="53246" s="11" customFormat="1"/>
    <row r="53247" s="11" customFormat="1"/>
    <row r="53248" s="11" customFormat="1"/>
    <row r="53249" s="11" customFormat="1"/>
    <row r="53250" s="11" customFormat="1"/>
    <row r="53251" s="11" customFormat="1"/>
    <row r="53252" s="11" customFormat="1"/>
    <row r="53253" s="11" customFormat="1"/>
    <row r="53254" s="11" customFormat="1"/>
    <row r="53255" s="11" customFormat="1"/>
    <row r="53256" s="11" customFormat="1"/>
    <row r="53257" s="11" customFormat="1"/>
    <row r="53258" s="11" customFormat="1"/>
    <row r="53259" s="11" customFormat="1"/>
    <row r="53260" s="11" customFormat="1"/>
    <row r="53261" s="11" customFormat="1"/>
    <row r="53262" s="11" customFormat="1"/>
    <row r="53263" s="11" customFormat="1"/>
    <row r="53264" s="11" customFormat="1"/>
    <row r="53265" s="11" customFormat="1"/>
    <row r="53266" s="11" customFormat="1"/>
    <row r="53267" s="11" customFormat="1"/>
    <row r="53268" s="11" customFormat="1"/>
    <row r="53269" s="11" customFormat="1"/>
    <row r="53270" s="11" customFormat="1"/>
    <row r="53271" s="11" customFormat="1"/>
    <row r="53272" s="11" customFormat="1"/>
    <row r="53273" s="11" customFormat="1"/>
    <row r="53274" s="11" customFormat="1"/>
    <row r="53275" s="11" customFormat="1"/>
    <row r="53276" s="11" customFormat="1"/>
    <row r="53277" s="11" customFormat="1"/>
    <row r="53278" s="11" customFormat="1"/>
    <row r="53279" s="11" customFormat="1"/>
    <row r="53280" s="11" customFormat="1"/>
    <row r="53281" s="11" customFormat="1"/>
    <row r="53282" s="11" customFormat="1"/>
    <row r="53283" s="11" customFormat="1"/>
    <row r="53284" s="11" customFormat="1"/>
    <row r="53285" s="11" customFormat="1"/>
    <row r="53286" s="11" customFormat="1"/>
    <row r="53287" s="11" customFormat="1"/>
    <row r="53288" s="11" customFormat="1"/>
    <row r="53289" s="11" customFormat="1"/>
    <row r="53290" s="11" customFormat="1"/>
    <row r="53291" s="11" customFormat="1"/>
    <row r="53292" s="11" customFormat="1"/>
    <row r="53293" s="11" customFormat="1"/>
    <row r="53294" s="11" customFormat="1"/>
    <row r="53295" s="11" customFormat="1"/>
    <row r="53296" s="11" customFormat="1"/>
    <row r="53297" s="11" customFormat="1"/>
    <row r="53298" s="11" customFormat="1"/>
    <row r="53299" s="11" customFormat="1"/>
    <row r="53300" s="11" customFormat="1"/>
    <row r="53301" s="11" customFormat="1"/>
    <row r="53302" s="11" customFormat="1"/>
    <row r="53303" s="11" customFormat="1"/>
    <row r="53304" s="11" customFormat="1"/>
    <row r="53305" s="11" customFormat="1"/>
    <row r="53306" s="11" customFormat="1"/>
    <row r="53307" s="11" customFormat="1"/>
    <row r="53308" s="11" customFormat="1"/>
    <row r="53309" s="11" customFormat="1"/>
    <row r="53310" s="11" customFormat="1"/>
    <row r="53311" s="11" customFormat="1"/>
    <row r="53312" s="11" customFormat="1"/>
    <row r="53313" s="11" customFormat="1"/>
    <row r="53314" s="11" customFormat="1"/>
    <row r="53315" s="11" customFormat="1"/>
    <row r="53316" s="11" customFormat="1"/>
    <row r="53317" s="11" customFormat="1"/>
    <row r="53318" s="11" customFormat="1"/>
    <row r="53319" s="11" customFormat="1"/>
    <row r="53320" s="11" customFormat="1"/>
    <row r="53321" s="11" customFormat="1"/>
    <row r="53322" s="11" customFormat="1"/>
    <row r="53323" s="11" customFormat="1"/>
    <row r="53324" s="11" customFormat="1"/>
    <row r="53325" s="11" customFormat="1"/>
    <row r="53326" s="11" customFormat="1"/>
    <row r="53327" s="11" customFormat="1"/>
    <row r="53328" s="11" customFormat="1"/>
    <row r="53329" s="11" customFormat="1"/>
    <row r="53330" s="11" customFormat="1"/>
    <row r="53331" s="11" customFormat="1"/>
    <row r="53332" s="11" customFormat="1"/>
    <row r="53333" s="11" customFormat="1"/>
    <row r="53334" s="11" customFormat="1"/>
    <row r="53335" s="11" customFormat="1"/>
    <row r="53336" s="11" customFormat="1"/>
    <row r="53337" s="11" customFormat="1"/>
    <row r="53338" s="11" customFormat="1"/>
    <row r="53339" s="11" customFormat="1"/>
    <row r="53340" s="11" customFormat="1"/>
    <row r="53341" s="11" customFormat="1"/>
    <row r="53342" s="11" customFormat="1"/>
    <row r="53343" s="11" customFormat="1"/>
    <row r="53344" s="11" customFormat="1"/>
    <row r="53345" s="11" customFormat="1"/>
    <row r="53346" s="11" customFormat="1"/>
    <row r="53347" s="11" customFormat="1"/>
    <row r="53348" s="11" customFormat="1"/>
    <row r="53349" s="11" customFormat="1"/>
    <row r="53350" s="11" customFormat="1"/>
    <row r="53351" s="11" customFormat="1"/>
    <row r="53352" s="11" customFormat="1"/>
    <row r="53353" s="11" customFormat="1"/>
    <row r="53354" s="11" customFormat="1"/>
    <row r="53355" s="11" customFormat="1"/>
    <row r="53356" s="11" customFormat="1"/>
    <row r="53357" s="11" customFormat="1"/>
    <row r="53358" s="11" customFormat="1"/>
    <row r="53359" s="11" customFormat="1"/>
    <row r="53360" s="11" customFormat="1"/>
    <row r="53361" s="11" customFormat="1"/>
    <row r="53362" s="11" customFormat="1"/>
    <row r="53363" s="11" customFormat="1"/>
    <row r="53364" s="11" customFormat="1"/>
    <row r="53365" s="11" customFormat="1"/>
    <row r="53366" s="11" customFormat="1"/>
    <row r="53367" s="11" customFormat="1"/>
    <row r="53368" s="11" customFormat="1"/>
    <row r="53369" s="11" customFormat="1"/>
    <row r="53370" s="11" customFormat="1"/>
    <row r="53371" s="11" customFormat="1"/>
    <row r="53372" s="11" customFormat="1"/>
    <row r="53373" s="11" customFormat="1"/>
    <row r="53374" s="11" customFormat="1"/>
    <row r="53375" s="11" customFormat="1"/>
    <row r="53376" s="11" customFormat="1"/>
    <row r="53377" s="11" customFormat="1"/>
    <row r="53378" s="11" customFormat="1"/>
    <row r="53379" s="11" customFormat="1"/>
    <row r="53380" s="11" customFormat="1"/>
    <row r="53381" s="11" customFormat="1"/>
    <row r="53382" s="11" customFormat="1"/>
    <row r="53383" s="11" customFormat="1"/>
    <row r="53384" s="11" customFormat="1"/>
    <row r="53385" s="11" customFormat="1"/>
    <row r="53386" s="11" customFormat="1"/>
    <row r="53387" s="11" customFormat="1"/>
    <row r="53388" s="11" customFormat="1"/>
    <row r="53389" s="11" customFormat="1"/>
    <row r="53390" s="11" customFormat="1"/>
    <row r="53391" s="11" customFormat="1"/>
    <row r="53392" s="11" customFormat="1"/>
    <row r="53393" s="11" customFormat="1"/>
    <row r="53394" s="11" customFormat="1"/>
    <row r="53395" s="11" customFormat="1"/>
    <row r="53396" s="11" customFormat="1"/>
    <row r="53397" s="11" customFormat="1"/>
    <row r="53398" s="11" customFormat="1"/>
    <row r="53399" s="11" customFormat="1"/>
    <row r="53400" s="11" customFormat="1"/>
    <row r="53401" s="11" customFormat="1"/>
    <row r="53402" s="11" customFormat="1"/>
    <row r="53403" s="11" customFormat="1"/>
    <row r="53404" s="11" customFormat="1"/>
    <row r="53405" s="11" customFormat="1"/>
    <row r="53406" s="11" customFormat="1"/>
    <row r="53407" s="11" customFormat="1"/>
    <row r="53408" s="11" customFormat="1"/>
    <row r="53409" s="11" customFormat="1"/>
    <row r="53410" s="11" customFormat="1"/>
    <row r="53411" s="11" customFormat="1"/>
    <row r="53412" s="11" customFormat="1"/>
    <row r="53413" s="11" customFormat="1"/>
    <row r="53414" s="11" customFormat="1"/>
    <row r="53415" s="11" customFormat="1"/>
    <row r="53416" s="11" customFormat="1"/>
    <row r="53417" s="11" customFormat="1"/>
    <row r="53418" s="11" customFormat="1"/>
    <row r="53419" s="11" customFormat="1"/>
    <row r="53420" s="11" customFormat="1"/>
    <row r="53421" s="11" customFormat="1"/>
    <row r="53422" s="11" customFormat="1"/>
    <row r="53423" s="11" customFormat="1"/>
    <row r="53424" s="11" customFormat="1"/>
    <row r="53425" s="11" customFormat="1"/>
    <row r="53426" s="11" customFormat="1"/>
    <row r="53427" s="11" customFormat="1"/>
    <row r="53428" s="11" customFormat="1"/>
    <row r="53429" s="11" customFormat="1"/>
    <row r="53430" s="11" customFormat="1"/>
    <row r="53431" s="11" customFormat="1"/>
    <row r="53432" s="11" customFormat="1"/>
    <row r="53433" s="11" customFormat="1"/>
    <row r="53434" s="11" customFormat="1"/>
    <row r="53435" s="11" customFormat="1"/>
    <row r="53436" s="11" customFormat="1"/>
    <row r="53437" s="11" customFormat="1"/>
    <row r="53438" s="11" customFormat="1"/>
    <row r="53439" s="11" customFormat="1"/>
    <row r="53440" s="11" customFormat="1"/>
    <row r="53441" s="11" customFormat="1"/>
    <row r="53442" s="11" customFormat="1"/>
    <row r="53443" s="11" customFormat="1"/>
    <row r="53444" s="11" customFormat="1"/>
    <row r="53445" s="11" customFormat="1"/>
    <row r="53446" s="11" customFormat="1"/>
    <row r="53447" s="11" customFormat="1"/>
    <row r="53448" s="11" customFormat="1"/>
    <row r="53449" s="11" customFormat="1"/>
    <row r="53450" s="11" customFormat="1"/>
    <row r="53451" s="11" customFormat="1"/>
    <row r="53452" s="11" customFormat="1"/>
    <row r="53453" s="11" customFormat="1"/>
    <row r="53454" s="11" customFormat="1"/>
    <row r="53455" s="11" customFormat="1"/>
    <row r="53456" s="11" customFormat="1"/>
    <row r="53457" s="11" customFormat="1"/>
    <row r="53458" s="11" customFormat="1"/>
    <row r="53459" s="11" customFormat="1"/>
    <row r="53460" s="11" customFormat="1"/>
    <row r="53461" s="11" customFormat="1"/>
    <row r="53462" s="11" customFormat="1"/>
    <row r="53463" s="11" customFormat="1"/>
    <row r="53464" s="11" customFormat="1"/>
    <row r="53465" s="11" customFormat="1"/>
    <row r="53466" s="11" customFormat="1"/>
    <row r="53467" s="11" customFormat="1"/>
    <row r="53468" s="11" customFormat="1"/>
    <row r="53469" s="11" customFormat="1"/>
    <row r="53470" s="11" customFormat="1"/>
    <row r="53471" s="11" customFormat="1"/>
    <row r="53472" s="11" customFormat="1"/>
    <row r="53473" s="11" customFormat="1"/>
    <row r="53474" s="11" customFormat="1"/>
    <row r="53475" s="11" customFormat="1"/>
    <row r="53476" s="11" customFormat="1"/>
    <row r="53477" s="11" customFormat="1"/>
    <row r="53478" s="11" customFormat="1"/>
    <row r="53479" s="11" customFormat="1"/>
    <row r="53480" s="11" customFormat="1"/>
    <row r="53481" s="11" customFormat="1"/>
    <row r="53482" s="11" customFormat="1"/>
    <row r="53483" s="11" customFormat="1"/>
    <row r="53484" s="11" customFormat="1"/>
    <row r="53485" s="11" customFormat="1"/>
    <row r="53486" s="11" customFormat="1"/>
    <row r="53487" s="11" customFormat="1"/>
    <row r="53488" s="11" customFormat="1"/>
    <row r="53489" s="11" customFormat="1"/>
    <row r="53490" s="11" customFormat="1"/>
    <row r="53491" s="11" customFormat="1"/>
    <row r="53492" s="11" customFormat="1"/>
    <row r="53493" s="11" customFormat="1"/>
    <row r="53494" s="11" customFormat="1"/>
    <row r="53495" s="11" customFormat="1"/>
    <row r="53496" s="11" customFormat="1"/>
    <row r="53497" s="11" customFormat="1"/>
    <row r="53498" s="11" customFormat="1"/>
    <row r="53499" s="11" customFormat="1"/>
    <row r="53500" s="11" customFormat="1"/>
    <row r="53501" s="11" customFormat="1"/>
    <row r="53502" s="11" customFormat="1"/>
    <row r="53503" s="11" customFormat="1"/>
    <row r="53504" s="11" customFormat="1"/>
    <row r="53505" s="11" customFormat="1"/>
    <row r="53506" s="11" customFormat="1"/>
    <row r="53507" s="11" customFormat="1"/>
    <row r="53508" s="11" customFormat="1"/>
    <row r="53509" s="11" customFormat="1"/>
    <row r="53510" s="11" customFormat="1"/>
    <row r="53511" s="11" customFormat="1"/>
    <row r="53512" s="11" customFormat="1"/>
    <row r="53513" s="11" customFormat="1"/>
    <row r="53514" s="11" customFormat="1"/>
    <row r="53515" s="11" customFormat="1"/>
    <row r="53516" s="11" customFormat="1"/>
    <row r="53517" s="11" customFormat="1"/>
    <row r="53518" s="11" customFormat="1"/>
    <row r="53519" s="11" customFormat="1"/>
    <row r="53520" s="11" customFormat="1"/>
    <row r="53521" s="11" customFormat="1"/>
    <row r="53522" s="11" customFormat="1"/>
    <row r="53523" s="11" customFormat="1"/>
    <row r="53524" s="11" customFormat="1"/>
    <row r="53525" s="11" customFormat="1"/>
    <row r="53526" s="11" customFormat="1"/>
    <row r="53527" s="11" customFormat="1"/>
    <row r="53528" s="11" customFormat="1"/>
    <row r="53529" s="11" customFormat="1"/>
    <row r="53530" s="11" customFormat="1"/>
    <row r="53531" s="11" customFormat="1"/>
    <row r="53532" s="11" customFormat="1"/>
    <row r="53533" s="11" customFormat="1"/>
    <row r="53534" s="11" customFormat="1"/>
    <row r="53535" s="11" customFormat="1"/>
    <row r="53536" s="11" customFormat="1"/>
    <row r="53537" s="11" customFormat="1"/>
    <row r="53538" s="11" customFormat="1"/>
    <row r="53539" s="11" customFormat="1"/>
    <row r="53540" s="11" customFormat="1"/>
    <row r="53541" s="11" customFormat="1"/>
    <row r="53542" s="11" customFormat="1"/>
    <row r="53543" s="11" customFormat="1"/>
    <row r="53544" s="11" customFormat="1"/>
    <row r="53545" s="11" customFormat="1"/>
    <row r="53546" s="11" customFormat="1"/>
    <row r="53547" s="11" customFormat="1"/>
    <row r="53548" s="11" customFormat="1"/>
    <row r="53549" s="11" customFormat="1"/>
    <row r="53550" s="11" customFormat="1"/>
    <row r="53551" s="11" customFormat="1"/>
    <row r="53552" s="11" customFormat="1"/>
    <row r="53553" s="11" customFormat="1"/>
    <row r="53554" s="11" customFormat="1"/>
    <row r="53555" s="11" customFormat="1"/>
    <row r="53556" s="11" customFormat="1"/>
    <row r="53557" s="11" customFormat="1"/>
    <row r="53558" s="11" customFormat="1"/>
    <row r="53559" s="11" customFormat="1"/>
    <row r="53560" s="11" customFormat="1"/>
    <row r="53561" s="11" customFormat="1"/>
    <row r="53562" s="11" customFormat="1"/>
    <row r="53563" s="11" customFormat="1"/>
    <row r="53564" s="11" customFormat="1"/>
    <row r="53565" s="11" customFormat="1"/>
    <row r="53566" s="11" customFormat="1"/>
    <row r="53567" s="11" customFormat="1"/>
    <row r="53568" s="11" customFormat="1"/>
    <row r="53569" s="11" customFormat="1"/>
    <row r="53570" s="11" customFormat="1"/>
    <row r="53571" s="11" customFormat="1"/>
    <row r="53572" s="11" customFormat="1"/>
    <row r="53573" s="11" customFormat="1"/>
    <row r="53574" s="11" customFormat="1"/>
    <row r="53575" s="11" customFormat="1"/>
    <row r="53576" s="11" customFormat="1"/>
    <row r="53577" s="11" customFormat="1"/>
    <row r="53578" s="11" customFormat="1"/>
    <row r="53579" s="11" customFormat="1"/>
    <row r="53580" s="11" customFormat="1"/>
    <row r="53581" s="11" customFormat="1"/>
    <row r="53582" s="11" customFormat="1"/>
    <row r="53583" s="11" customFormat="1"/>
    <row r="53584" s="11" customFormat="1"/>
    <row r="53585" s="11" customFormat="1"/>
    <row r="53586" s="11" customFormat="1"/>
    <row r="53587" s="11" customFormat="1"/>
    <row r="53588" s="11" customFormat="1"/>
    <row r="53589" s="11" customFormat="1"/>
    <row r="53590" s="11" customFormat="1"/>
    <row r="53591" s="11" customFormat="1"/>
    <row r="53592" s="11" customFormat="1"/>
    <row r="53593" s="11" customFormat="1"/>
    <row r="53594" s="11" customFormat="1"/>
    <row r="53595" s="11" customFormat="1"/>
    <row r="53596" s="11" customFormat="1"/>
    <row r="53597" s="11" customFormat="1"/>
    <row r="53598" s="11" customFormat="1"/>
    <row r="53599" s="11" customFormat="1"/>
    <row r="53600" s="11" customFormat="1"/>
    <row r="53601" s="11" customFormat="1"/>
    <row r="53602" s="11" customFormat="1"/>
    <row r="53603" s="11" customFormat="1"/>
    <row r="53604" s="11" customFormat="1"/>
    <row r="53605" s="11" customFormat="1"/>
    <row r="53606" s="11" customFormat="1"/>
    <row r="53607" s="11" customFormat="1"/>
    <row r="53608" s="11" customFormat="1"/>
    <row r="53609" s="11" customFormat="1"/>
    <row r="53610" s="11" customFormat="1"/>
    <row r="53611" s="11" customFormat="1"/>
    <row r="53612" s="11" customFormat="1"/>
    <row r="53613" s="11" customFormat="1"/>
    <row r="53614" s="11" customFormat="1"/>
    <row r="53615" s="11" customFormat="1"/>
    <row r="53616" s="11" customFormat="1"/>
    <row r="53617" s="11" customFormat="1"/>
    <row r="53618" s="11" customFormat="1"/>
    <row r="53619" s="11" customFormat="1"/>
    <row r="53620" s="11" customFormat="1"/>
    <row r="53621" s="11" customFormat="1"/>
    <row r="53622" s="11" customFormat="1"/>
    <row r="53623" s="11" customFormat="1"/>
    <row r="53624" s="11" customFormat="1"/>
    <row r="53625" s="11" customFormat="1"/>
    <row r="53626" s="11" customFormat="1"/>
    <row r="53627" s="11" customFormat="1"/>
    <row r="53628" s="11" customFormat="1"/>
    <row r="53629" s="11" customFormat="1"/>
    <row r="53630" s="11" customFormat="1"/>
    <row r="53631" s="11" customFormat="1"/>
    <row r="53632" s="11" customFormat="1"/>
    <row r="53633" s="11" customFormat="1"/>
    <row r="53634" s="11" customFormat="1"/>
    <row r="53635" s="11" customFormat="1"/>
    <row r="53636" s="11" customFormat="1"/>
    <row r="53637" s="11" customFormat="1"/>
    <row r="53638" s="11" customFormat="1"/>
    <row r="53639" s="11" customFormat="1"/>
    <row r="53640" s="11" customFormat="1"/>
    <row r="53641" s="11" customFormat="1"/>
    <row r="53642" s="11" customFormat="1"/>
    <row r="53643" s="11" customFormat="1"/>
    <row r="53644" s="11" customFormat="1"/>
    <row r="53645" s="11" customFormat="1"/>
    <row r="53646" s="11" customFormat="1"/>
    <row r="53647" s="11" customFormat="1"/>
    <row r="53648" s="11" customFormat="1"/>
    <row r="53649" s="11" customFormat="1"/>
    <row r="53650" s="11" customFormat="1"/>
    <row r="53651" s="11" customFormat="1"/>
    <row r="53652" s="11" customFormat="1"/>
    <row r="53653" s="11" customFormat="1"/>
    <row r="53654" s="11" customFormat="1"/>
    <row r="53655" s="11" customFormat="1"/>
    <row r="53656" s="11" customFormat="1"/>
    <row r="53657" s="11" customFormat="1"/>
    <row r="53658" s="11" customFormat="1"/>
    <row r="53659" s="11" customFormat="1"/>
    <row r="53660" s="11" customFormat="1"/>
    <row r="53661" s="11" customFormat="1"/>
    <row r="53662" s="11" customFormat="1"/>
    <row r="53663" s="11" customFormat="1"/>
    <row r="53664" s="11" customFormat="1"/>
    <row r="53665" s="11" customFormat="1"/>
    <row r="53666" s="11" customFormat="1"/>
    <row r="53667" s="11" customFormat="1"/>
    <row r="53668" s="11" customFormat="1"/>
    <row r="53669" s="11" customFormat="1"/>
    <row r="53670" s="11" customFormat="1"/>
    <row r="53671" s="11" customFormat="1"/>
    <row r="53672" s="11" customFormat="1"/>
    <row r="53673" s="11" customFormat="1"/>
    <row r="53674" s="11" customFormat="1"/>
    <row r="53675" s="11" customFormat="1"/>
    <row r="53676" s="11" customFormat="1"/>
    <row r="53677" s="11" customFormat="1"/>
    <row r="53678" s="11" customFormat="1"/>
    <row r="53679" s="11" customFormat="1"/>
    <row r="53680" s="11" customFormat="1"/>
    <row r="53681" s="11" customFormat="1"/>
    <row r="53682" s="11" customFormat="1"/>
    <row r="53683" s="11" customFormat="1"/>
    <row r="53684" s="11" customFormat="1"/>
    <row r="53685" s="11" customFormat="1"/>
    <row r="53686" s="11" customFormat="1"/>
    <row r="53687" s="11" customFormat="1"/>
    <row r="53688" s="11" customFormat="1"/>
    <row r="53689" s="11" customFormat="1"/>
    <row r="53690" s="11" customFormat="1"/>
    <row r="53691" s="11" customFormat="1"/>
    <row r="53692" s="11" customFormat="1"/>
    <row r="53693" s="11" customFormat="1"/>
    <row r="53694" s="11" customFormat="1"/>
    <row r="53695" s="11" customFormat="1"/>
    <row r="53696" s="11" customFormat="1"/>
    <row r="53697" s="11" customFormat="1"/>
    <row r="53698" s="11" customFormat="1"/>
    <row r="53699" s="11" customFormat="1"/>
    <row r="53700" s="11" customFormat="1"/>
    <row r="53701" s="11" customFormat="1"/>
    <row r="53702" s="11" customFormat="1"/>
    <row r="53703" s="11" customFormat="1"/>
    <row r="53704" s="11" customFormat="1"/>
    <row r="53705" s="11" customFormat="1"/>
    <row r="53706" s="11" customFormat="1"/>
    <row r="53707" s="11" customFormat="1"/>
    <row r="53708" s="11" customFormat="1"/>
    <row r="53709" s="11" customFormat="1"/>
    <row r="53710" s="11" customFormat="1"/>
    <row r="53711" s="11" customFormat="1"/>
    <row r="53712" s="11" customFormat="1"/>
    <row r="53713" s="11" customFormat="1"/>
    <row r="53714" s="11" customFormat="1"/>
    <row r="53715" s="11" customFormat="1"/>
    <row r="53716" s="11" customFormat="1"/>
    <row r="53717" s="11" customFormat="1"/>
    <row r="53718" s="11" customFormat="1"/>
    <row r="53719" s="11" customFormat="1"/>
    <row r="53720" s="11" customFormat="1"/>
    <row r="53721" s="11" customFormat="1"/>
    <row r="53722" s="11" customFormat="1"/>
    <row r="53723" s="11" customFormat="1"/>
    <row r="53724" s="11" customFormat="1"/>
    <row r="53725" s="11" customFormat="1"/>
    <row r="53726" s="11" customFormat="1"/>
    <row r="53727" s="11" customFormat="1"/>
    <row r="53728" s="11" customFormat="1"/>
    <row r="53729" s="11" customFormat="1"/>
    <row r="53730" s="11" customFormat="1"/>
    <row r="53731" s="11" customFormat="1"/>
    <row r="53732" s="11" customFormat="1"/>
    <row r="53733" s="11" customFormat="1"/>
    <row r="53734" s="11" customFormat="1"/>
    <row r="53735" s="11" customFormat="1"/>
    <row r="53736" s="11" customFormat="1"/>
    <row r="53737" s="11" customFormat="1"/>
    <row r="53738" s="11" customFormat="1"/>
    <row r="53739" s="11" customFormat="1"/>
    <row r="53740" s="11" customFormat="1"/>
    <row r="53741" s="11" customFormat="1"/>
    <row r="53742" s="11" customFormat="1"/>
    <row r="53743" s="11" customFormat="1"/>
    <row r="53744" s="11" customFormat="1"/>
    <row r="53745" s="11" customFormat="1"/>
    <row r="53746" s="11" customFormat="1"/>
    <row r="53747" s="11" customFormat="1"/>
    <row r="53748" s="11" customFormat="1"/>
    <row r="53749" s="11" customFormat="1"/>
    <row r="53750" s="11" customFormat="1"/>
    <row r="53751" s="11" customFormat="1"/>
    <row r="53752" s="11" customFormat="1"/>
    <row r="53753" s="11" customFormat="1"/>
    <row r="53754" s="11" customFormat="1"/>
    <row r="53755" s="11" customFormat="1"/>
    <row r="53756" s="11" customFormat="1"/>
    <row r="53757" s="11" customFormat="1"/>
    <row r="53758" s="11" customFormat="1"/>
    <row r="53759" s="11" customFormat="1"/>
    <row r="53760" s="11" customFormat="1"/>
    <row r="53761" s="11" customFormat="1"/>
    <row r="53762" s="11" customFormat="1"/>
    <row r="53763" s="11" customFormat="1"/>
    <row r="53764" s="11" customFormat="1"/>
    <row r="53765" s="11" customFormat="1"/>
    <row r="53766" s="11" customFormat="1"/>
    <row r="53767" s="11" customFormat="1"/>
    <row r="53768" s="11" customFormat="1"/>
    <row r="53769" s="11" customFormat="1"/>
    <row r="53770" s="11" customFormat="1"/>
    <row r="53771" s="11" customFormat="1"/>
    <row r="53772" s="11" customFormat="1"/>
    <row r="53773" s="11" customFormat="1"/>
    <row r="53774" s="11" customFormat="1"/>
    <row r="53775" s="11" customFormat="1"/>
    <row r="53776" s="11" customFormat="1"/>
    <row r="53777" s="11" customFormat="1"/>
    <row r="53778" s="11" customFormat="1"/>
    <row r="53779" s="11" customFormat="1"/>
    <row r="53780" s="11" customFormat="1"/>
    <row r="53781" s="11" customFormat="1"/>
    <row r="53782" s="11" customFormat="1"/>
    <row r="53783" s="11" customFormat="1"/>
    <row r="53784" s="11" customFormat="1"/>
    <row r="53785" s="11" customFormat="1"/>
    <row r="53786" s="11" customFormat="1"/>
    <row r="53787" s="11" customFormat="1"/>
    <row r="53788" s="11" customFormat="1"/>
    <row r="53789" s="11" customFormat="1"/>
    <row r="53790" s="11" customFormat="1"/>
    <row r="53791" s="11" customFormat="1"/>
    <row r="53792" s="11" customFormat="1"/>
    <row r="53793" s="11" customFormat="1"/>
    <row r="53794" s="11" customFormat="1"/>
    <row r="53795" s="11" customFormat="1"/>
    <row r="53796" s="11" customFormat="1"/>
    <row r="53797" s="11" customFormat="1"/>
    <row r="53798" s="11" customFormat="1"/>
    <row r="53799" s="11" customFormat="1"/>
    <row r="53800" s="11" customFormat="1"/>
    <row r="53801" s="11" customFormat="1"/>
    <row r="53802" s="11" customFormat="1"/>
    <row r="53803" s="11" customFormat="1"/>
    <row r="53804" s="11" customFormat="1"/>
    <row r="53805" s="11" customFormat="1"/>
    <row r="53806" s="11" customFormat="1"/>
    <row r="53807" s="11" customFormat="1"/>
    <row r="53808" s="11" customFormat="1"/>
    <row r="53809" s="11" customFormat="1"/>
    <row r="53810" s="11" customFormat="1"/>
    <row r="53811" s="11" customFormat="1"/>
    <row r="53812" s="11" customFormat="1"/>
    <row r="53813" s="11" customFormat="1"/>
    <row r="53814" s="11" customFormat="1"/>
    <row r="53815" s="11" customFormat="1"/>
    <row r="53816" s="11" customFormat="1"/>
    <row r="53817" s="11" customFormat="1"/>
    <row r="53818" s="11" customFormat="1"/>
    <row r="53819" s="11" customFormat="1"/>
    <row r="53820" s="11" customFormat="1"/>
    <row r="53821" s="11" customFormat="1"/>
    <row r="53822" s="11" customFormat="1"/>
    <row r="53823" s="11" customFormat="1"/>
    <row r="53824" s="11" customFormat="1"/>
    <row r="53825" s="11" customFormat="1"/>
    <row r="53826" s="11" customFormat="1"/>
    <row r="53827" s="11" customFormat="1"/>
    <row r="53828" s="11" customFormat="1"/>
    <row r="53829" s="11" customFormat="1"/>
    <row r="53830" s="11" customFormat="1"/>
    <row r="53831" s="11" customFormat="1"/>
    <row r="53832" s="11" customFormat="1"/>
    <row r="53833" s="11" customFormat="1"/>
    <row r="53834" s="11" customFormat="1"/>
    <row r="53835" s="11" customFormat="1"/>
    <row r="53836" s="11" customFormat="1"/>
    <row r="53837" s="11" customFormat="1"/>
    <row r="53838" s="11" customFormat="1"/>
    <row r="53839" s="11" customFormat="1"/>
    <row r="53840" s="11" customFormat="1"/>
    <row r="53841" s="11" customFormat="1"/>
    <row r="53842" s="11" customFormat="1"/>
    <row r="53843" s="11" customFormat="1"/>
    <row r="53844" s="11" customFormat="1"/>
    <row r="53845" s="11" customFormat="1"/>
    <row r="53846" s="11" customFormat="1"/>
    <row r="53847" s="11" customFormat="1"/>
    <row r="53848" s="11" customFormat="1"/>
    <row r="53849" s="11" customFormat="1"/>
    <row r="53850" s="11" customFormat="1"/>
    <row r="53851" s="11" customFormat="1"/>
    <row r="53852" s="11" customFormat="1"/>
    <row r="53853" s="11" customFormat="1"/>
    <row r="53854" s="11" customFormat="1"/>
    <row r="53855" s="11" customFormat="1"/>
    <row r="53856" s="11" customFormat="1"/>
    <row r="53857" s="11" customFormat="1"/>
    <row r="53858" s="11" customFormat="1"/>
    <row r="53859" s="11" customFormat="1"/>
    <row r="53860" s="11" customFormat="1"/>
    <row r="53861" s="11" customFormat="1"/>
    <row r="53862" s="11" customFormat="1"/>
    <row r="53863" s="11" customFormat="1"/>
    <row r="53864" s="11" customFormat="1"/>
    <row r="53865" s="11" customFormat="1"/>
    <row r="53866" s="11" customFormat="1"/>
    <row r="53867" s="11" customFormat="1"/>
    <row r="53868" s="11" customFormat="1"/>
    <row r="53869" s="11" customFormat="1"/>
    <row r="53870" s="11" customFormat="1"/>
    <row r="53871" s="11" customFormat="1"/>
    <row r="53872" s="11" customFormat="1"/>
    <row r="53873" s="11" customFormat="1"/>
    <row r="53874" s="11" customFormat="1"/>
    <row r="53875" s="11" customFormat="1"/>
    <row r="53876" s="11" customFormat="1"/>
    <row r="53877" s="11" customFormat="1"/>
    <row r="53878" s="11" customFormat="1"/>
    <row r="53879" s="11" customFormat="1"/>
    <row r="53880" s="11" customFormat="1"/>
    <row r="53881" s="11" customFormat="1"/>
    <row r="53882" s="11" customFormat="1"/>
    <row r="53883" s="11" customFormat="1"/>
    <row r="53884" s="11" customFormat="1"/>
    <row r="53885" s="11" customFormat="1"/>
    <row r="53886" s="11" customFormat="1"/>
    <row r="53887" s="11" customFormat="1"/>
    <row r="53888" s="11" customFormat="1"/>
    <row r="53889" s="11" customFormat="1"/>
    <row r="53890" s="11" customFormat="1"/>
    <row r="53891" s="11" customFormat="1"/>
    <row r="53892" s="11" customFormat="1"/>
    <row r="53893" s="11" customFormat="1"/>
    <row r="53894" s="11" customFormat="1"/>
    <row r="53895" s="11" customFormat="1"/>
    <row r="53896" s="11" customFormat="1"/>
    <row r="53897" s="11" customFormat="1"/>
    <row r="53898" s="11" customFormat="1"/>
    <row r="53899" s="11" customFormat="1"/>
    <row r="53900" s="11" customFormat="1"/>
    <row r="53901" s="11" customFormat="1"/>
    <row r="53902" s="11" customFormat="1"/>
    <row r="53903" s="11" customFormat="1"/>
    <row r="53904" s="11" customFormat="1"/>
    <row r="53905" s="11" customFormat="1"/>
    <row r="53906" s="11" customFormat="1"/>
    <row r="53907" s="11" customFormat="1"/>
    <row r="53908" s="11" customFormat="1"/>
    <row r="53909" s="11" customFormat="1"/>
    <row r="53910" s="11" customFormat="1"/>
    <row r="53911" s="11" customFormat="1"/>
    <row r="53912" s="11" customFormat="1"/>
    <row r="53913" s="11" customFormat="1"/>
    <row r="53914" s="11" customFormat="1"/>
    <row r="53915" s="11" customFormat="1"/>
    <row r="53916" s="11" customFormat="1"/>
    <row r="53917" s="11" customFormat="1"/>
    <row r="53918" s="11" customFormat="1"/>
    <row r="53919" s="11" customFormat="1"/>
    <row r="53920" s="11" customFormat="1"/>
    <row r="53921" s="11" customFormat="1"/>
    <row r="53922" s="11" customFormat="1"/>
    <row r="53923" s="11" customFormat="1"/>
    <row r="53924" s="11" customFormat="1"/>
    <row r="53925" s="11" customFormat="1"/>
    <row r="53926" s="11" customFormat="1"/>
    <row r="53927" s="11" customFormat="1"/>
    <row r="53928" s="11" customFormat="1"/>
    <row r="53929" s="11" customFormat="1"/>
    <row r="53930" s="11" customFormat="1"/>
    <row r="53931" s="11" customFormat="1"/>
    <row r="53932" s="11" customFormat="1"/>
    <row r="53933" s="11" customFormat="1"/>
    <row r="53934" s="11" customFormat="1"/>
    <row r="53935" s="11" customFormat="1"/>
    <row r="53936" s="11" customFormat="1"/>
    <row r="53937" s="11" customFormat="1"/>
    <row r="53938" s="11" customFormat="1"/>
    <row r="53939" s="11" customFormat="1"/>
    <row r="53940" s="11" customFormat="1"/>
    <row r="53941" s="11" customFormat="1"/>
    <row r="53942" s="11" customFormat="1"/>
    <row r="53943" s="11" customFormat="1"/>
    <row r="53944" s="11" customFormat="1"/>
    <row r="53945" s="11" customFormat="1"/>
    <row r="53946" s="11" customFormat="1"/>
    <row r="53947" s="11" customFormat="1"/>
    <row r="53948" s="11" customFormat="1"/>
    <row r="53949" s="11" customFormat="1"/>
    <row r="53950" s="11" customFormat="1"/>
    <row r="53951" s="11" customFormat="1"/>
    <row r="53952" s="11" customFormat="1"/>
    <row r="53953" s="11" customFormat="1"/>
    <row r="53954" s="11" customFormat="1"/>
    <row r="53955" s="11" customFormat="1"/>
    <row r="53956" s="11" customFormat="1"/>
    <row r="53957" s="11" customFormat="1"/>
    <row r="53958" s="11" customFormat="1"/>
    <row r="53959" s="11" customFormat="1"/>
    <row r="53960" s="11" customFormat="1"/>
    <row r="53961" s="11" customFormat="1"/>
    <row r="53962" s="11" customFormat="1"/>
    <row r="53963" s="11" customFormat="1"/>
    <row r="53964" s="11" customFormat="1"/>
    <row r="53965" s="11" customFormat="1"/>
    <row r="53966" s="11" customFormat="1"/>
    <row r="53967" s="11" customFormat="1"/>
    <row r="53968" s="11" customFormat="1"/>
    <row r="53969" s="11" customFormat="1"/>
    <row r="53970" s="11" customFormat="1"/>
    <row r="53971" s="11" customFormat="1"/>
    <row r="53972" s="11" customFormat="1"/>
    <row r="53973" s="11" customFormat="1"/>
    <row r="53974" s="11" customFormat="1"/>
    <row r="53975" s="11" customFormat="1"/>
    <row r="53976" s="11" customFormat="1"/>
    <row r="53977" s="11" customFormat="1"/>
    <row r="53978" s="11" customFormat="1"/>
    <row r="53979" s="11" customFormat="1"/>
    <row r="53980" s="11" customFormat="1"/>
    <row r="53981" s="11" customFormat="1"/>
    <row r="53982" s="11" customFormat="1"/>
    <row r="53983" s="11" customFormat="1"/>
    <row r="53984" s="11" customFormat="1"/>
    <row r="53985" s="11" customFormat="1"/>
    <row r="53986" s="11" customFormat="1"/>
    <row r="53987" s="11" customFormat="1"/>
    <row r="53988" s="11" customFormat="1"/>
    <row r="53989" s="11" customFormat="1"/>
    <row r="53990" s="11" customFormat="1"/>
    <row r="53991" s="11" customFormat="1"/>
    <row r="53992" s="11" customFormat="1"/>
    <row r="53993" s="11" customFormat="1"/>
    <row r="53994" s="11" customFormat="1"/>
    <row r="53995" s="11" customFormat="1"/>
    <row r="53996" s="11" customFormat="1"/>
    <row r="53997" s="11" customFormat="1"/>
    <row r="53998" s="11" customFormat="1"/>
    <row r="53999" s="11" customFormat="1"/>
    <row r="54000" s="11" customFormat="1"/>
    <row r="54001" s="11" customFormat="1"/>
    <row r="54002" s="11" customFormat="1"/>
    <row r="54003" s="11" customFormat="1"/>
    <row r="54004" s="11" customFormat="1"/>
    <row r="54005" s="11" customFormat="1"/>
    <row r="54006" s="11" customFormat="1"/>
    <row r="54007" s="11" customFormat="1"/>
    <row r="54008" s="11" customFormat="1"/>
    <row r="54009" s="11" customFormat="1"/>
    <row r="54010" s="11" customFormat="1"/>
    <row r="54011" s="11" customFormat="1"/>
    <row r="54012" s="11" customFormat="1"/>
    <row r="54013" s="11" customFormat="1"/>
    <row r="54014" s="11" customFormat="1"/>
    <row r="54015" s="11" customFormat="1"/>
    <row r="54016" s="11" customFormat="1"/>
    <row r="54017" s="11" customFormat="1"/>
    <row r="54018" s="11" customFormat="1"/>
    <row r="54019" s="11" customFormat="1"/>
    <row r="54020" s="11" customFormat="1"/>
    <row r="54021" s="11" customFormat="1"/>
    <row r="54022" s="11" customFormat="1"/>
    <row r="54023" s="11" customFormat="1"/>
    <row r="54024" s="11" customFormat="1"/>
    <row r="54025" s="11" customFormat="1"/>
    <row r="54026" s="11" customFormat="1"/>
    <row r="54027" s="11" customFormat="1"/>
    <row r="54028" s="11" customFormat="1"/>
    <row r="54029" s="11" customFormat="1"/>
    <row r="54030" s="11" customFormat="1"/>
    <row r="54031" s="11" customFormat="1"/>
    <row r="54032" s="11" customFormat="1"/>
    <row r="54033" s="11" customFormat="1"/>
    <row r="54034" s="11" customFormat="1"/>
    <row r="54035" s="11" customFormat="1"/>
    <row r="54036" s="11" customFormat="1"/>
    <row r="54037" s="11" customFormat="1"/>
    <row r="54038" s="11" customFormat="1"/>
    <row r="54039" s="11" customFormat="1"/>
    <row r="54040" s="11" customFormat="1"/>
    <row r="54041" s="11" customFormat="1"/>
    <row r="54042" s="11" customFormat="1"/>
    <row r="54043" s="11" customFormat="1"/>
    <row r="54044" s="11" customFormat="1"/>
    <row r="54045" s="11" customFormat="1"/>
    <row r="54046" s="11" customFormat="1"/>
    <row r="54047" s="11" customFormat="1"/>
    <row r="54048" s="11" customFormat="1"/>
    <row r="54049" s="11" customFormat="1"/>
    <row r="54050" s="11" customFormat="1"/>
    <row r="54051" s="11" customFormat="1"/>
    <row r="54052" s="11" customFormat="1"/>
    <row r="54053" s="11" customFormat="1"/>
    <row r="54054" s="11" customFormat="1"/>
    <row r="54055" s="11" customFormat="1"/>
    <row r="54056" s="11" customFormat="1"/>
    <row r="54057" s="11" customFormat="1"/>
    <row r="54058" s="11" customFormat="1"/>
    <row r="54059" s="11" customFormat="1"/>
    <row r="54060" s="11" customFormat="1"/>
    <row r="54061" s="11" customFormat="1"/>
    <row r="54062" s="11" customFormat="1"/>
    <row r="54063" s="11" customFormat="1"/>
    <row r="54064" s="11" customFormat="1"/>
    <row r="54065" s="11" customFormat="1"/>
    <row r="54066" s="11" customFormat="1"/>
    <row r="54067" s="11" customFormat="1"/>
    <row r="54068" s="11" customFormat="1"/>
    <row r="54069" s="11" customFormat="1"/>
    <row r="54070" s="11" customFormat="1"/>
    <row r="54071" s="11" customFormat="1"/>
    <row r="54072" s="11" customFormat="1"/>
    <row r="54073" s="11" customFormat="1"/>
    <row r="54074" s="11" customFormat="1"/>
    <row r="54075" s="11" customFormat="1"/>
    <row r="54076" s="11" customFormat="1"/>
    <row r="54077" s="11" customFormat="1"/>
    <row r="54078" s="11" customFormat="1"/>
    <row r="54079" s="11" customFormat="1"/>
    <row r="54080" s="11" customFormat="1"/>
    <row r="54081" s="11" customFormat="1"/>
    <row r="54082" s="11" customFormat="1"/>
    <row r="54083" s="11" customFormat="1"/>
    <row r="54084" s="11" customFormat="1"/>
    <row r="54085" s="11" customFormat="1"/>
    <row r="54086" s="11" customFormat="1"/>
    <row r="54087" s="11" customFormat="1"/>
    <row r="54088" s="11" customFormat="1"/>
    <row r="54089" s="11" customFormat="1"/>
    <row r="54090" s="11" customFormat="1"/>
    <row r="54091" s="11" customFormat="1"/>
    <row r="54092" s="11" customFormat="1"/>
    <row r="54093" s="11" customFormat="1"/>
    <row r="54094" s="11" customFormat="1"/>
    <row r="54095" s="11" customFormat="1"/>
    <row r="54096" s="11" customFormat="1"/>
    <row r="54097" s="11" customFormat="1"/>
    <row r="54098" s="11" customFormat="1"/>
    <row r="54099" s="11" customFormat="1"/>
    <row r="54100" s="11" customFormat="1"/>
    <row r="54101" s="11" customFormat="1"/>
    <row r="54102" s="11" customFormat="1"/>
    <row r="54103" s="11" customFormat="1"/>
    <row r="54104" s="11" customFormat="1"/>
    <row r="54105" s="11" customFormat="1"/>
    <row r="54106" s="11" customFormat="1"/>
    <row r="54107" s="11" customFormat="1"/>
    <row r="54108" s="11" customFormat="1"/>
    <row r="54109" s="11" customFormat="1"/>
    <row r="54110" s="11" customFormat="1"/>
    <row r="54111" s="11" customFormat="1"/>
    <row r="54112" s="11" customFormat="1"/>
    <row r="54113" s="11" customFormat="1"/>
    <row r="54114" s="11" customFormat="1"/>
    <row r="54115" s="11" customFormat="1"/>
    <row r="54116" s="11" customFormat="1"/>
    <row r="54117" s="11" customFormat="1"/>
    <row r="54118" s="11" customFormat="1"/>
    <row r="54119" s="11" customFormat="1"/>
    <row r="54120" s="11" customFormat="1"/>
    <row r="54121" s="11" customFormat="1"/>
    <row r="54122" s="11" customFormat="1"/>
    <row r="54123" s="11" customFormat="1"/>
    <row r="54124" s="11" customFormat="1"/>
    <row r="54125" s="11" customFormat="1"/>
    <row r="54126" s="11" customFormat="1"/>
    <row r="54127" s="11" customFormat="1"/>
    <row r="54128" s="11" customFormat="1"/>
    <row r="54129" s="11" customFormat="1"/>
    <row r="54130" s="11" customFormat="1"/>
    <row r="54131" s="11" customFormat="1"/>
    <row r="54132" s="11" customFormat="1"/>
    <row r="54133" s="11" customFormat="1"/>
    <row r="54134" s="11" customFormat="1"/>
    <row r="54135" s="11" customFormat="1"/>
    <row r="54136" s="11" customFormat="1"/>
    <row r="54137" s="11" customFormat="1"/>
    <row r="54138" s="11" customFormat="1"/>
    <row r="54139" s="11" customFormat="1"/>
    <row r="54140" s="11" customFormat="1"/>
    <row r="54141" s="11" customFormat="1"/>
    <row r="54142" s="11" customFormat="1"/>
    <row r="54143" s="11" customFormat="1"/>
    <row r="54144" s="11" customFormat="1"/>
    <row r="54145" s="11" customFormat="1"/>
    <row r="54146" s="11" customFormat="1"/>
    <row r="54147" s="11" customFormat="1"/>
    <row r="54148" s="11" customFormat="1"/>
    <row r="54149" s="11" customFormat="1"/>
    <row r="54150" s="11" customFormat="1"/>
    <row r="54151" s="11" customFormat="1"/>
    <row r="54152" s="11" customFormat="1"/>
    <row r="54153" s="11" customFormat="1"/>
    <row r="54154" s="11" customFormat="1"/>
    <row r="54155" s="11" customFormat="1"/>
    <row r="54156" s="11" customFormat="1"/>
    <row r="54157" s="11" customFormat="1"/>
    <row r="54158" s="11" customFormat="1"/>
    <row r="54159" s="11" customFormat="1"/>
    <row r="54160" s="11" customFormat="1"/>
    <row r="54161" s="11" customFormat="1"/>
    <row r="54162" s="11" customFormat="1"/>
    <row r="54163" s="11" customFormat="1"/>
    <row r="54164" s="11" customFormat="1"/>
    <row r="54165" s="11" customFormat="1"/>
    <row r="54166" s="11" customFormat="1"/>
    <row r="54167" s="11" customFormat="1"/>
    <row r="54168" s="11" customFormat="1"/>
    <row r="54169" s="11" customFormat="1"/>
    <row r="54170" s="11" customFormat="1"/>
    <row r="54171" s="11" customFormat="1"/>
    <row r="54172" s="11" customFormat="1"/>
    <row r="54173" s="11" customFormat="1"/>
    <row r="54174" s="11" customFormat="1"/>
    <row r="54175" s="11" customFormat="1"/>
    <row r="54176" s="11" customFormat="1"/>
    <row r="54177" s="11" customFormat="1"/>
    <row r="54178" s="11" customFormat="1"/>
    <row r="54179" s="11" customFormat="1"/>
    <row r="54180" s="11" customFormat="1"/>
    <row r="54181" s="11" customFormat="1"/>
    <row r="54182" s="11" customFormat="1"/>
    <row r="54183" s="11" customFormat="1"/>
    <row r="54184" s="11" customFormat="1"/>
    <row r="54185" s="11" customFormat="1"/>
    <row r="54186" s="11" customFormat="1"/>
    <row r="54187" s="11" customFormat="1"/>
    <row r="54188" s="11" customFormat="1"/>
    <row r="54189" s="11" customFormat="1"/>
    <row r="54190" s="11" customFormat="1"/>
    <row r="54191" s="11" customFormat="1"/>
    <row r="54192" s="11" customFormat="1"/>
    <row r="54193" s="11" customFormat="1"/>
    <row r="54194" s="11" customFormat="1"/>
    <row r="54195" s="11" customFormat="1"/>
    <row r="54196" s="11" customFormat="1"/>
    <row r="54197" s="11" customFormat="1"/>
    <row r="54198" s="11" customFormat="1"/>
    <row r="54199" s="11" customFormat="1"/>
    <row r="54200" s="11" customFormat="1"/>
    <row r="54201" s="11" customFormat="1"/>
    <row r="54202" s="11" customFormat="1"/>
    <row r="54203" s="11" customFormat="1"/>
    <row r="54204" s="11" customFormat="1"/>
    <row r="54205" s="11" customFormat="1"/>
    <row r="54206" s="11" customFormat="1"/>
    <row r="54207" s="11" customFormat="1"/>
    <row r="54208" s="11" customFormat="1"/>
    <row r="54209" s="11" customFormat="1"/>
    <row r="54210" s="11" customFormat="1"/>
    <row r="54211" s="11" customFormat="1"/>
    <row r="54212" s="11" customFormat="1"/>
    <row r="54213" s="11" customFormat="1"/>
    <row r="54214" s="11" customFormat="1"/>
    <row r="54215" s="11" customFormat="1"/>
    <row r="54216" s="11" customFormat="1"/>
    <row r="54217" s="11" customFormat="1"/>
    <row r="54218" s="11" customFormat="1"/>
    <row r="54219" s="11" customFormat="1"/>
    <row r="54220" s="11" customFormat="1"/>
    <row r="54221" s="11" customFormat="1"/>
    <row r="54222" s="11" customFormat="1"/>
    <row r="54223" s="11" customFormat="1"/>
    <row r="54224" s="11" customFormat="1"/>
    <row r="54225" s="11" customFormat="1"/>
    <row r="54226" s="11" customFormat="1"/>
    <row r="54227" s="11" customFormat="1"/>
    <row r="54228" s="11" customFormat="1"/>
    <row r="54229" s="11" customFormat="1"/>
    <row r="54230" s="11" customFormat="1"/>
    <row r="54231" s="11" customFormat="1"/>
    <row r="54232" s="11" customFormat="1"/>
    <row r="54233" s="11" customFormat="1"/>
    <row r="54234" s="11" customFormat="1"/>
    <row r="54235" s="11" customFormat="1"/>
    <row r="54236" s="11" customFormat="1"/>
    <row r="54237" s="11" customFormat="1"/>
    <row r="54238" s="11" customFormat="1"/>
    <row r="54239" s="11" customFormat="1"/>
    <row r="54240" s="11" customFormat="1"/>
    <row r="54241" s="11" customFormat="1"/>
    <row r="54242" s="11" customFormat="1"/>
    <row r="54243" s="11" customFormat="1"/>
    <row r="54244" s="11" customFormat="1"/>
    <row r="54245" s="11" customFormat="1"/>
    <row r="54246" s="11" customFormat="1"/>
    <row r="54247" s="11" customFormat="1"/>
    <row r="54248" s="11" customFormat="1"/>
    <row r="54249" s="11" customFormat="1"/>
    <row r="54250" s="11" customFormat="1"/>
    <row r="54251" s="11" customFormat="1"/>
    <row r="54252" s="11" customFormat="1"/>
    <row r="54253" s="11" customFormat="1"/>
    <row r="54254" s="11" customFormat="1"/>
    <row r="54255" s="11" customFormat="1"/>
    <row r="54256" s="11" customFormat="1"/>
    <row r="54257" s="11" customFormat="1"/>
    <row r="54258" s="11" customFormat="1"/>
    <row r="54259" s="11" customFormat="1"/>
    <row r="54260" s="11" customFormat="1"/>
    <row r="54261" s="11" customFormat="1"/>
    <row r="54262" s="11" customFormat="1"/>
    <row r="54263" s="11" customFormat="1"/>
    <row r="54264" s="11" customFormat="1"/>
    <row r="54265" s="11" customFormat="1"/>
    <row r="54266" s="11" customFormat="1"/>
    <row r="54267" s="11" customFormat="1"/>
    <row r="54268" s="11" customFormat="1"/>
    <row r="54269" s="11" customFormat="1"/>
    <row r="54270" s="11" customFormat="1"/>
    <row r="54271" s="11" customFormat="1"/>
    <row r="54272" s="11" customFormat="1"/>
    <row r="54273" s="11" customFormat="1"/>
    <row r="54274" s="11" customFormat="1"/>
    <row r="54275" s="11" customFormat="1"/>
    <row r="54276" s="11" customFormat="1"/>
    <row r="54277" s="11" customFormat="1"/>
    <row r="54278" s="11" customFormat="1"/>
    <row r="54279" s="11" customFormat="1"/>
    <row r="54280" s="11" customFormat="1"/>
    <row r="54281" s="11" customFormat="1"/>
    <row r="54282" s="11" customFormat="1"/>
    <row r="54283" s="11" customFormat="1"/>
    <row r="54284" s="11" customFormat="1"/>
    <row r="54285" s="11" customFormat="1"/>
    <row r="54286" s="11" customFormat="1"/>
    <row r="54287" s="11" customFormat="1"/>
    <row r="54288" s="11" customFormat="1"/>
    <row r="54289" s="11" customFormat="1"/>
    <row r="54290" s="11" customFormat="1"/>
    <row r="54291" s="11" customFormat="1"/>
    <row r="54292" s="11" customFormat="1"/>
    <row r="54293" s="11" customFormat="1"/>
    <row r="54294" s="11" customFormat="1"/>
    <row r="54295" s="11" customFormat="1"/>
    <row r="54296" s="11" customFormat="1"/>
    <row r="54297" s="11" customFormat="1"/>
    <row r="54298" s="11" customFormat="1"/>
    <row r="54299" s="11" customFormat="1"/>
    <row r="54300" s="11" customFormat="1"/>
    <row r="54301" s="11" customFormat="1"/>
    <row r="54302" s="11" customFormat="1"/>
    <row r="54303" s="11" customFormat="1"/>
    <row r="54304" s="11" customFormat="1"/>
    <row r="54305" s="11" customFormat="1"/>
    <row r="54306" s="11" customFormat="1"/>
    <row r="54307" s="11" customFormat="1"/>
    <row r="54308" s="11" customFormat="1"/>
    <row r="54309" s="11" customFormat="1"/>
    <row r="54310" s="11" customFormat="1"/>
    <row r="54311" s="11" customFormat="1"/>
    <row r="54312" s="11" customFormat="1"/>
    <row r="54313" s="11" customFormat="1"/>
    <row r="54314" s="11" customFormat="1"/>
    <row r="54315" s="11" customFormat="1"/>
    <row r="54316" s="11" customFormat="1"/>
    <row r="54317" s="11" customFormat="1"/>
    <row r="54318" s="11" customFormat="1"/>
    <row r="54319" s="11" customFormat="1"/>
    <row r="54320" s="11" customFormat="1"/>
    <row r="54321" s="11" customFormat="1"/>
    <row r="54322" s="11" customFormat="1"/>
    <row r="54323" s="11" customFormat="1"/>
    <row r="54324" s="11" customFormat="1"/>
    <row r="54325" s="11" customFormat="1"/>
    <row r="54326" s="11" customFormat="1"/>
    <row r="54327" s="11" customFormat="1"/>
    <row r="54328" s="11" customFormat="1"/>
    <row r="54329" s="11" customFormat="1"/>
    <row r="54330" s="11" customFormat="1"/>
    <row r="54331" s="11" customFormat="1"/>
    <row r="54332" s="11" customFormat="1"/>
    <row r="54333" s="11" customFormat="1"/>
    <row r="54334" s="11" customFormat="1"/>
    <row r="54335" s="11" customFormat="1"/>
    <row r="54336" s="11" customFormat="1"/>
    <row r="54337" s="11" customFormat="1"/>
    <row r="54338" s="11" customFormat="1"/>
    <row r="54339" s="11" customFormat="1"/>
    <row r="54340" s="11" customFormat="1"/>
    <row r="54341" s="11" customFormat="1"/>
    <row r="54342" s="11" customFormat="1"/>
    <row r="54343" s="11" customFormat="1"/>
    <row r="54344" s="11" customFormat="1"/>
    <row r="54345" s="11" customFormat="1"/>
    <row r="54346" s="11" customFormat="1"/>
    <row r="54347" s="11" customFormat="1"/>
    <row r="54348" s="11" customFormat="1"/>
    <row r="54349" s="11" customFormat="1"/>
    <row r="54350" s="11" customFormat="1"/>
    <row r="54351" s="11" customFormat="1"/>
    <row r="54352" s="11" customFormat="1"/>
    <row r="54353" s="11" customFormat="1"/>
    <row r="54354" s="11" customFormat="1"/>
    <row r="54355" s="11" customFormat="1"/>
    <row r="54356" s="11" customFormat="1"/>
    <row r="54357" s="11" customFormat="1"/>
    <row r="54358" s="11" customFormat="1"/>
    <row r="54359" s="11" customFormat="1"/>
    <row r="54360" s="11" customFormat="1"/>
    <row r="54361" s="11" customFormat="1"/>
    <row r="54362" s="11" customFormat="1"/>
    <row r="54363" s="11" customFormat="1"/>
    <row r="54364" s="11" customFormat="1"/>
    <row r="54365" s="11" customFormat="1"/>
    <row r="54366" s="11" customFormat="1"/>
    <row r="54367" s="11" customFormat="1"/>
    <row r="54368" s="11" customFormat="1"/>
    <row r="54369" s="11" customFormat="1"/>
    <row r="54370" s="11" customFormat="1"/>
    <row r="54371" s="11" customFormat="1"/>
    <row r="54372" s="11" customFormat="1"/>
    <row r="54373" s="11" customFormat="1"/>
    <row r="54374" s="11" customFormat="1"/>
    <row r="54375" s="11" customFormat="1"/>
    <row r="54376" s="11" customFormat="1"/>
    <row r="54377" s="11" customFormat="1"/>
    <row r="54378" s="11" customFormat="1"/>
    <row r="54379" s="11" customFormat="1"/>
    <row r="54380" s="11" customFormat="1"/>
    <row r="54381" s="11" customFormat="1"/>
    <row r="54382" s="11" customFormat="1"/>
    <row r="54383" s="11" customFormat="1"/>
    <row r="54384" s="11" customFormat="1"/>
    <row r="54385" s="11" customFormat="1"/>
    <row r="54386" s="11" customFormat="1"/>
    <row r="54387" s="11" customFormat="1"/>
    <row r="54388" s="11" customFormat="1"/>
    <row r="54389" s="11" customFormat="1"/>
    <row r="54390" s="11" customFormat="1"/>
    <row r="54391" s="11" customFormat="1"/>
    <row r="54392" s="11" customFormat="1"/>
    <row r="54393" s="11" customFormat="1"/>
    <row r="54394" s="11" customFormat="1"/>
    <row r="54395" s="11" customFormat="1"/>
    <row r="54396" s="11" customFormat="1"/>
    <row r="54397" s="11" customFormat="1"/>
    <row r="54398" s="11" customFormat="1"/>
    <row r="54399" s="11" customFormat="1"/>
    <row r="54400" s="11" customFormat="1"/>
    <row r="54401" s="11" customFormat="1"/>
    <row r="54402" s="11" customFormat="1"/>
    <row r="54403" s="11" customFormat="1"/>
    <row r="54404" s="11" customFormat="1"/>
    <row r="54405" s="11" customFormat="1"/>
    <row r="54406" s="11" customFormat="1"/>
    <row r="54407" s="11" customFormat="1"/>
    <row r="54408" s="11" customFormat="1"/>
    <row r="54409" s="11" customFormat="1"/>
    <row r="54410" s="11" customFormat="1"/>
    <row r="54411" s="11" customFormat="1"/>
    <row r="54412" s="11" customFormat="1"/>
    <row r="54413" s="11" customFormat="1"/>
    <row r="54414" s="11" customFormat="1"/>
    <row r="54415" s="11" customFormat="1"/>
    <row r="54416" s="11" customFormat="1"/>
    <row r="54417" s="11" customFormat="1"/>
    <row r="54418" s="11" customFormat="1"/>
    <row r="54419" s="11" customFormat="1"/>
    <row r="54420" s="11" customFormat="1"/>
    <row r="54421" s="11" customFormat="1"/>
    <row r="54422" s="11" customFormat="1"/>
    <row r="54423" s="11" customFormat="1"/>
    <row r="54424" s="11" customFormat="1"/>
    <row r="54425" s="11" customFormat="1"/>
    <row r="54426" s="11" customFormat="1"/>
    <row r="54427" s="11" customFormat="1"/>
    <row r="54428" s="11" customFormat="1"/>
    <row r="54429" s="11" customFormat="1"/>
    <row r="54430" s="11" customFormat="1"/>
    <row r="54431" s="11" customFormat="1"/>
    <row r="54432" s="11" customFormat="1"/>
    <row r="54433" s="11" customFormat="1"/>
    <row r="54434" s="11" customFormat="1"/>
    <row r="54435" s="11" customFormat="1"/>
    <row r="54436" s="11" customFormat="1"/>
    <row r="54437" s="11" customFormat="1"/>
    <row r="54438" s="11" customFormat="1"/>
    <row r="54439" s="11" customFormat="1"/>
    <row r="54440" s="11" customFormat="1"/>
    <row r="54441" s="11" customFormat="1"/>
    <row r="54442" s="11" customFormat="1"/>
    <row r="54443" s="11" customFormat="1"/>
    <row r="54444" s="11" customFormat="1"/>
    <row r="54445" s="11" customFormat="1"/>
    <row r="54446" s="11" customFormat="1"/>
    <row r="54447" s="11" customFormat="1"/>
    <row r="54448" s="11" customFormat="1"/>
    <row r="54449" s="11" customFormat="1"/>
    <row r="54450" s="11" customFormat="1"/>
    <row r="54451" s="11" customFormat="1"/>
    <row r="54452" s="11" customFormat="1"/>
    <row r="54453" s="11" customFormat="1"/>
    <row r="54454" s="11" customFormat="1"/>
    <row r="54455" s="11" customFormat="1"/>
    <row r="54456" s="11" customFormat="1"/>
    <row r="54457" s="11" customFormat="1"/>
    <row r="54458" s="11" customFormat="1"/>
    <row r="54459" s="11" customFormat="1"/>
    <row r="54460" s="11" customFormat="1"/>
    <row r="54461" s="11" customFormat="1"/>
    <row r="54462" s="11" customFormat="1"/>
    <row r="54463" s="11" customFormat="1"/>
    <row r="54464" s="11" customFormat="1"/>
    <row r="54465" s="11" customFormat="1"/>
    <row r="54466" s="11" customFormat="1"/>
    <row r="54467" s="11" customFormat="1"/>
    <row r="54468" s="11" customFormat="1"/>
    <row r="54469" s="11" customFormat="1"/>
    <row r="54470" s="11" customFormat="1"/>
    <row r="54471" s="11" customFormat="1"/>
    <row r="54472" s="11" customFormat="1"/>
    <row r="54473" s="11" customFormat="1"/>
    <row r="54474" s="11" customFormat="1"/>
    <row r="54475" s="11" customFormat="1"/>
    <row r="54476" s="11" customFormat="1"/>
    <row r="54477" s="11" customFormat="1"/>
    <row r="54478" s="11" customFormat="1"/>
    <row r="54479" s="11" customFormat="1"/>
    <row r="54480" s="11" customFormat="1"/>
    <row r="54481" s="11" customFormat="1"/>
    <row r="54482" s="11" customFormat="1"/>
    <row r="54483" s="11" customFormat="1"/>
    <row r="54484" s="11" customFormat="1"/>
    <row r="54485" s="11" customFormat="1"/>
    <row r="54486" s="11" customFormat="1"/>
    <row r="54487" s="11" customFormat="1"/>
    <row r="54488" s="11" customFormat="1"/>
    <row r="54489" s="11" customFormat="1"/>
    <row r="54490" s="11" customFormat="1"/>
    <row r="54491" s="11" customFormat="1"/>
    <row r="54492" s="11" customFormat="1"/>
    <row r="54493" s="11" customFormat="1"/>
    <row r="54494" s="11" customFormat="1"/>
    <row r="54495" s="11" customFormat="1"/>
    <row r="54496" s="11" customFormat="1"/>
    <row r="54497" s="11" customFormat="1"/>
    <row r="54498" s="11" customFormat="1"/>
    <row r="54499" s="11" customFormat="1"/>
    <row r="54500" s="11" customFormat="1"/>
    <row r="54501" s="11" customFormat="1"/>
    <row r="54502" s="11" customFormat="1"/>
    <row r="54503" s="11" customFormat="1"/>
    <row r="54504" s="11" customFormat="1"/>
    <row r="54505" s="11" customFormat="1"/>
    <row r="54506" s="11" customFormat="1"/>
    <row r="54507" s="11" customFormat="1"/>
    <row r="54508" s="11" customFormat="1"/>
    <row r="54509" s="11" customFormat="1"/>
    <row r="54510" s="11" customFormat="1"/>
    <row r="54511" s="11" customFormat="1"/>
    <row r="54512" s="11" customFormat="1"/>
    <row r="54513" s="11" customFormat="1"/>
    <row r="54514" s="11" customFormat="1"/>
    <row r="54515" s="11" customFormat="1"/>
    <row r="54516" s="11" customFormat="1"/>
    <row r="54517" s="11" customFormat="1"/>
    <row r="54518" s="11" customFormat="1"/>
    <row r="54519" s="11" customFormat="1"/>
    <row r="54520" s="11" customFormat="1"/>
    <row r="54521" s="11" customFormat="1"/>
    <row r="54522" s="11" customFormat="1"/>
    <row r="54523" s="11" customFormat="1"/>
    <row r="54524" s="11" customFormat="1"/>
    <row r="54525" s="11" customFormat="1"/>
    <row r="54526" s="11" customFormat="1"/>
    <row r="54527" s="11" customFormat="1"/>
    <row r="54528" s="11" customFormat="1"/>
    <row r="54529" s="11" customFormat="1"/>
    <row r="54530" s="11" customFormat="1"/>
    <row r="54531" s="11" customFormat="1"/>
    <row r="54532" s="11" customFormat="1"/>
    <row r="54533" s="11" customFormat="1"/>
    <row r="54534" s="11" customFormat="1"/>
    <row r="54535" s="11" customFormat="1"/>
    <row r="54536" s="11" customFormat="1"/>
    <row r="54537" s="11" customFormat="1"/>
    <row r="54538" s="11" customFormat="1"/>
    <row r="54539" s="11" customFormat="1"/>
    <row r="54540" s="11" customFormat="1"/>
    <row r="54541" s="11" customFormat="1"/>
    <row r="54542" s="11" customFormat="1"/>
    <row r="54543" s="11" customFormat="1"/>
    <row r="54544" s="11" customFormat="1"/>
    <row r="54545" s="11" customFormat="1"/>
    <row r="54546" s="11" customFormat="1"/>
    <row r="54547" s="11" customFormat="1"/>
    <row r="54548" s="11" customFormat="1"/>
    <row r="54549" s="11" customFormat="1"/>
    <row r="54550" s="11" customFormat="1"/>
    <row r="54551" s="11" customFormat="1"/>
    <row r="54552" s="11" customFormat="1"/>
    <row r="54553" s="11" customFormat="1"/>
    <row r="54554" s="11" customFormat="1"/>
    <row r="54555" s="11" customFormat="1"/>
    <row r="54556" s="11" customFormat="1"/>
    <row r="54557" s="11" customFormat="1"/>
    <row r="54558" s="11" customFormat="1"/>
    <row r="54559" s="11" customFormat="1"/>
    <row r="54560" s="11" customFormat="1"/>
    <row r="54561" s="11" customFormat="1"/>
    <row r="54562" s="11" customFormat="1"/>
    <row r="54563" s="11" customFormat="1"/>
    <row r="54564" s="11" customFormat="1"/>
    <row r="54565" s="11" customFormat="1"/>
    <row r="54566" s="11" customFormat="1"/>
    <row r="54567" s="11" customFormat="1"/>
    <row r="54568" s="11" customFormat="1"/>
    <row r="54569" s="11" customFormat="1"/>
    <row r="54570" s="11" customFormat="1"/>
    <row r="54571" s="11" customFormat="1"/>
    <row r="54572" s="11" customFormat="1"/>
    <row r="54573" s="11" customFormat="1"/>
    <row r="54574" s="11" customFormat="1"/>
    <row r="54575" s="11" customFormat="1"/>
    <row r="54576" s="11" customFormat="1"/>
    <row r="54577" s="11" customFormat="1"/>
    <row r="54578" s="11" customFormat="1"/>
    <row r="54579" s="11" customFormat="1"/>
    <row r="54580" s="11" customFormat="1"/>
    <row r="54581" s="11" customFormat="1"/>
    <row r="54582" s="11" customFormat="1"/>
    <row r="54583" s="11" customFormat="1"/>
    <row r="54584" s="11" customFormat="1"/>
    <row r="54585" s="11" customFormat="1"/>
    <row r="54586" s="11" customFormat="1"/>
    <row r="54587" s="11" customFormat="1"/>
    <row r="54588" s="11" customFormat="1"/>
    <row r="54589" s="11" customFormat="1"/>
    <row r="54590" s="11" customFormat="1"/>
    <row r="54591" s="11" customFormat="1"/>
    <row r="54592" s="11" customFormat="1"/>
    <row r="54593" s="11" customFormat="1"/>
    <row r="54594" s="11" customFormat="1"/>
    <row r="54595" s="11" customFormat="1"/>
    <row r="54596" s="11" customFormat="1"/>
    <row r="54597" s="11" customFormat="1"/>
    <row r="54598" s="11" customFormat="1"/>
    <row r="54599" s="11" customFormat="1"/>
    <row r="54600" s="11" customFormat="1"/>
    <row r="54601" s="11" customFormat="1"/>
    <row r="54602" s="11" customFormat="1"/>
    <row r="54603" s="11" customFormat="1"/>
    <row r="54604" s="11" customFormat="1"/>
    <row r="54605" s="11" customFormat="1"/>
    <row r="54606" s="11" customFormat="1"/>
    <row r="54607" s="11" customFormat="1"/>
    <row r="54608" s="11" customFormat="1"/>
    <row r="54609" s="11" customFormat="1"/>
    <row r="54610" s="11" customFormat="1"/>
    <row r="54611" s="11" customFormat="1"/>
    <row r="54612" s="11" customFormat="1"/>
    <row r="54613" s="11" customFormat="1"/>
    <row r="54614" s="11" customFormat="1"/>
    <row r="54615" s="11" customFormat="1"/>
    <row r="54616" s="11" customFormat="1"/>
    <row r="54617" s="11" customFormat="1"/>
    <row r="54618" s="11" customFormat="1"/>
    <row r="54619" s="11" customFormat="1"/>
    <row r="54620" s="11" customFormat="1"/>
    <row r="54621" s="11" customFormat="1"/>
    <row r="54622" s="11" customFormat="1"/>
    <row r="54623" s="11" customFormat="1"/>
    <row r="54624" s="11" customFormat="1"/>
    <row r="54625" s="11" customFormat="1"/>
    <row r="54626" s="11" customFormat="1"/>
    <row r="54627" s="11" customFormat="1"/>
    <row r="54628" s="11" customFormat="1"/>
    <row r="54629" s="11" customFormat="1"/>
    <row r="54630" s="11" customFormat="1"/>
    <row r="54631" s="11" customFormat="1"/>
    <row r="54632" s="11" customFormat="1"/>
    <row r="54633" s="11" customFormat="1"/>
    <row r="54634" s="11" customFormat="1"/>
    <row r="54635" s="11" customFormat="1"/>
    <row r="54636" s="11" customFormat="1"/>
    <row r="54637" s="11" customFormat="1"/>
    <row r="54638" s="11" customFormat="1"/>
    <row r="54639" s="11" customFormat="1"/>
    <row r="54640" s="11" customFormat="1"/>
    <row r="54641" s="11" customFormat="1"/>
    <row r="54642" s="11" customFormat="1"/>
    <row r="54643" s="11" customFormat="1"/>
    <row r="54644" s="11" customFormat="1"/>
    <row r="54645" s="11" customFormat="1"/>
    <row r="54646" s="11" customFormat="1"/>
    <row r="54647" s="11" customFormat="1"/>
    <row r="54648" s="11" customFormat="1"/>
    <row r="54649" s="11" customFormat="1"/>
    <row r="54650" s="11" customFormat="1"/>
    <row r="54651" s="11" customFormat="1"/>
    <row r="54652" s="11" customFormat="1"/>
    <row r="54653" s="11" customFormat="1"/>
    <row r="54654" s="11" customFormat="1"/>
    <row r="54655" s="11" customFormat="1"/>
    <row r="54656" s="11" customFormat="1"/>
    <row r="54657" s="11" customFormat="1"/>
    <row r="54658" s="11" customFormat="1"/>
    <row r="54659" s="11" customFormat="1"/>
    <row r="54660" s="11" customFormat="1"/>
    <row r="54661" s="11" customFormat="1"/>
    <row r="54662" s="11" customFormat="1"/>
    <row r="54663" s="11" customFormat="1"/>
    <row r="54664" s="11" customFormat="1"/>
    <row r="54665" s="11" customFormat="1"/>
    <row r="54666" s="11" customFormat="1"/>
    <row r="54667" s="11" customFormat="1"/>
    <row r="54668" s="11" customFormat="1"/>
    <row r="54669" s="11" customFormat="1"/>
    <row r="54670" s="11" customFormat="1"/>
    <row r="54671" s="11" customFormat="1"/>
    <row r="54672" s="11" customFormat="1"/>
    <row r="54673" s="11" customFormat="1"/>
    <row r="54674" s="11" customFormat="1"/>
    <row r="54675" s="11" customFormat="1"/>
    <row r="54676" s="11" customFormat="1"/>
    <row r="54677" s="11" customFormat="1"/>
    <row r="54678" s="11" customFormat="1"/>
    <row r="54679" s="11" customFormat="1"/>
    <row r="54680" s="11" customFormat="1"/>
    <row r="54681" s="11" customFormat="1"/>
    <row r="54682" s="11" customFormat="1"/>
    <row r="54683" s="11" customFormat="1"/>
    <row r="54684" s="11" customFormat="1"/>
    <row r="54685" s="11" customFormat="1"/>
    <row r="54686" s="11" customFormat="1"/>
    <row r="54687" s="11" customFormat="1"/>
    <row r="54688" s="11" customFormat="1"/>
    <row r="54689" s="11" customFormat="1"/>
    <row r="54690" s="11" customFormat="1"/>
    <row r="54691" s="11" customFormat="1"/>
    <row r="54692" s="11" customFormat="1"/>
    <row r="54693" s="11" customFormat="1"/>
    <row r="54694" s="11" customFormat="1"/>
    <row r="54695" s="11" customFormat="1"/>
    <row r="54696" s="11" customFormat="1"/>
    <row r="54697" s="11" customFormat="1"/>
    <row r="54698" s="11" customFormat="1"/>
    <row r="54699" s="11" customFormat="1"/>
    <row r="54700" s="11" customFormat="1"/>
    <row r="54701" s="11" customFormat="1"/>
    <row r="54702" s="11" customFormat="1"/>
    <row r="54703" s="11" customFormat="1"/>
    <row r="54704" s="11" customFormat="1"/>
    <row r="54705" s="11" customFormat="1"/>
    <row r="54706" s="11" customFormat="1"/>
    <row r="54707" s="11" customFormat="1"/>
    <row r="54708" s="11" customFormat="1"/>
    <row r="54709" s="11" customFormat="1"/>
    <row r="54710" s="11" customFormat="1"/>
    <row r="54711" s="11" customFormat="1"/>
    <row r="54712" s="11" customFormat="1"/>
    <row r="54713" s="11" customFormat="1"/>
    <row r="54714" s="11" customFormat="1"/>
    <row r="54715" s="11" customFormat="1"/>
    <row r="54716" s="11" customFormat="1"/>
    <row r="54717" s="11" customFormat="1"/>
    <row r="54718" s="11" customFormat="1"/>
    <row r="54719" s="11" customFormat="1"/>
    <row r="54720" s="11" customFormat="1"/>
    <row r="54721" s="11" customFormat="1"/>
    <row r="54722" s="11" customFormat="1"/>
    <row r="54723" s="11" customFormat="1"/>
    <row r="54724" s="11" customFormat="1"/>
    <row r="54725" s="11" customFormat="1"/>
    <row r="54726" s="11" customFormat="1"/>
    <row r="54727" s="11" customFormat="1"/>
    <row r="54728" s="11" customFormat="1"/>
    <row r="54729" s="11" customFormat="1"/>
    <row r="54730" s="11" customFormat="1"/>
    <row r="54731" s="11" customFormat="1"/>
    <row r="54732" s="11" customFormat="1"/>
    <row r="54733" s="11" customFormat="1"/>
    <row r="54734" s="11" customFormat="1"/>
    <row r="54735" s="11" customFormat="1"/>
    <row r="54736" s="11" customFormat="1"/>
    <row r="54737" s="11" customFormat="1"/>
    <row r="54738" s="11" customFormat="1"/>
    <row r="54739" s="11" customFormat="1"/>
    <row r="54740" s="11" customFormat="1"/>
    <row r="54741" s="11" customFormat="1"/>
    <row r="54742" s="11" customFormat="1"/>
    <row r="54743" s="11" customFormat="1"/>
    <row r="54744" s="11" customFormat="1"/>
    <row r="54745" s="11" customFormat="1"/>
    <row r="54746" s="11" customFormat="1"/>
    <row r="54747" s="11" customFormat="1"/>
    <row r="54748" s="11" customFormat="1"/>
    <row r="54749" s="11" customFormat="1"/>
    <row r="54750" s="11" customFormat="1"/>
    <row r="54751" s="11" customFormat="1"/>
    <row r="54752" s="11" customFormat="1"/>
    <row r="54753" s="11" customFormat="1"/>
    <row r="54754" s="11" customFormat="1"/>
    <row r="54755" s="11" customFormat="1"/>
    <row r="54756" s="11" customFormat="1"/>
    <row r="54757" s="11" customFormat="1"/>
    <row r="54758" s="11" customFormat="1"/>
    <row r="54759" s="11" customFormat="1"/>
    <row r="54760" s="11" customFormat="1"/>
    <row r="54761" s="11" customFormat="1"/>
    <row r="54762" s="11" customFormat="1"/>
    <row r="54763" s="11" customFormat="1"/>
    <row r="54764" s="11" customFormat="1"/>
    <row r="54765" s="11" customFormat="1"/>
    <row r="54766" s="11" customFormat="1"/>
    <row r="54767" s="11" customFormat="1"/>
    <row r="54768" s="11" customFormat="1"/>
    <row r="54769" s="11" customFormat="1"/>
    <row r="54770" s="11" customFormat="1"/>
    <row r="54771" s="11" customFormat="1"/>
    <row r="54772" s="11" customFormat="1"/>
    <row r="54773" s="11" customFormat="1"/>
    <row r="54774" s="11" customFormat="1"/>
    <row r="54775" s="11" customFormat="1"/>
    <row r="54776" s="11" customFormat="1"/>
    <row r="54777" s="11" customFormat="1"/>
    <row r="54778" s="11" customFormat="1"/>
    <row r="54779" s="11" customFormat="1"/>
    <row r="54780" s="11" customFormat="1"/>
    <row r="54781" s="11" customFormat="1"/>
    <row r="54782" s="11" customFormat="1"/>
    <row r="54783" s="11" customFormat="1"/>
    <row r="54784" s="11" customFormat="1"/>
    <row r="54785" s="11" customFormat="1"/>
    <row r="54786" s="11" customFormat="1"/>
    <row r="54787" s="11" customFormat="1"/>
    <row r="54788" s="11" customFormat="1"/>
    <row r="54789" s="11" customFormat="1"/>
    <row r="54790" s="11" customFormat="1"/>
    <row r="54791" s="11" customFormat="1"/>
    <row r="54792" s="11" customFormat="1"/>
    <row r="54793" s="11" customFormat="1"/>
    <row r="54794" s="11" customFormat="1"/>
    <row r="54795" s="11" customFormat="1"/>
    <row r="54796" s="11" customFormat="1"/>
    <row r="54797" s="11" customFormat="1"/>
    <row r="54798" s="11" customFormat="1"/>
    <row r="54799" s="11" customFormat="1"/>
    <row r="54800" s="11" customFormat="1"/>
    <row r="54801" s="11" customFormat="1"/>
    <row r="54802" s="11" customFormat="1"/>
    <row r="54803" s="11" customFormat="1"/>
    <row r="54804" s="11" customFormat="1"/>
    <row r="54805" s="11" customFormat="1"/>
    <row r="54806" s="11" customFormat="1"/>
    <row r="54807" s="11" customFormat="1"/>
    <row r="54808" s="11" customFormat="1"/>
    <row r="54809" s="11" customFormat="1"/>
    <row r="54810" s="11" customFormat="1"/>
    <row r="54811" s="11" customFormat="1"/>
    <row r="54812" s="11" customFormat="1"/>
    <row r="54813" s="11" customFormat="1"/>
    <row r="54814" s="11" customFormat="1"/>
    <row r="54815" s="11" customFormat="1"/>
    <row r="54816" s="11" customFormat="1"/>
    <row r="54817" s="11" customFormat="1"/>
    <row r="54818" s="11" customFormat="1"/>
    <row r="54819" s="11" customFormat="1"/>
    <row r="54820" s="11" customFormat="1"/>
    <row r="54821" s="11" customFormat="1"/>
    <row r="54822" s="11" customFormat="1"/>
    <row r="54823" s="11" customFormat="1"/>
    <row r="54824" s="11" customFormat="1"/>
    <row r="54825" s="11" customFormat="1"/>
    <row r="54826" s="11" customFormat="1"/>
    <row r="54827" s="11" customFormat="1"/>
    <row r="54828" s="11" customFormat="1"/>
    <row r="54829" s="11" customFormat="1"/>
    <row r="54830" s="11" customFormat="1"/>
    <row r="54831" s="11" customFormat="1"/>
    <row r="54832" s="11" customFormat="1"/>
    <row r="54833" s="11" customFormat="1"/>
    <row r="54834" s="11" customFormat="1"/>
    <row r="54835" s="11" customFormat="1"/>
    <row r="54836" s="11" customFormat="1"/>
    <row r="54837" s="11" customFormat="1"/>
    <row r="54838" s="11" customFormat="1"/>
    <row r="54839" s="11" customFormat="1"/>
    <row r="54840" s="11" customFormat="1"/>
    <row r="54841" s="11" customFormat="1"/>
    <row r="54842" s="11" customFormat="1"/>
    <row r="54843" s="11" customFormat="1"/>
    <row r="54844" s="11" customFormat="1"/>
    <row r="54845" s="11" customFormat="1"/>
    <row r="54846" s="11" customFormat="1"/>
    <row r="54847" s="11" customFormat="1"/>
    <row r="54848" s="11" customFormat="1"/>
    <row r="54849" s="11" customFormat="1"/>
    <row r="54850" s="11" customFormat="1"/>
    <row r="54851" s="11" customFormat="1"/>
    <row r="54852" s="11" customFormat="1"/>
    <row r="54853" s="11" customFormat="1"/>
    <row r="54854" s="11" customFormat="1"/>
    <row r="54855" s="11" customFormat="1"/>
    <row r="54856" s="11" customFormat="1"/>
    <row r="54857" s="11" customFormat="1"/>
    <row r="54858" s="11" customFormat="1"/>
    <row r="54859" s="11" customFormat="1"/>
    <row r="54860" s="11" customFormat="1"/>
    <row r="54861" s="11" customFormat="1"/>
    <row r="54862" s="11" customFormat="1"/>
    <row r="54863" s="11" customFormat="1"/>
    <row r="54864" s="11" customFormat="1"/>
    <row r="54865" s="11" customFormat="1"/>
    <row r="54866" s="11" customFormat="1"/>
    <row r="54867" s="11" customFormat="1"/>
    <row r="54868" s="11" customFormat="1"/>
    <row r="54869" s="11" customFormat="1"/>
    <row r="54870" s="11" customFormat="1"/>
    <row r="54871" s="11" customFormat="1"/>
    <row r="54872" s="11" customFormat="1"/>
    <row r="54873" s="11" customFormat="1"/>
    <row r="54874" s="11" customFormat="1"/>
    <row r="54875" s="11" customFormat="1"/>
    <row r="54876" s="11" customFormat="1"/>
    <row r="54877" s="11" customFormat="1"/>
    <row r="54878" s="11" customFormat="1"/>
    <row r="54879" s="11" customFormat="1"/>
    <row r="54880" s="11" customFormat="1"/>
    <row r="54881" s="11" customFormat="1"/>
    <row r="54882" s="11" customFormat="1"/>
    <row r="54883" s="11" customFormat="1"/>
    <row r="54884" s="11" customFormat="1"/>
    <row r="54885" s="11" customFormat="1"/>
    <row r="54886" s="11" customFormat="1"/>
    <row r="54887" s="11" customFormat="1"/>
    <row r="54888" s="11" customFormat="1"/>
    <row r="54889" s="11" customFormat="1"/>
    <row r="54890" s="11" customFormat="1"/>
    <row r="54891" s="11" customFormat="1"/>
    <row r="54892" s="11" customFormat="1"/>
    <row r="54893" s="11" customFormat="1"/>
    <row r="54894" s="11" customFormat="1"/>
    <row r="54895" s="11" customFormat="1"/>
    <row r="54896" s="11" customFormat="1"/>
    <row r="54897" s="11" customFormat="1"/>
    <row r="54898" s="11" customFormat="1"/>
    <row r="54899" s="11" customFormat="1"/>
    <row r="54900" s="11" customFormat="1"/>
    <row r="54901" s="11" customFormat="1"/>
    <row r="54902" s="11" customFormat="1"/>
    <row r="54903" s="11" customFormat="1"/>
    <row r="54904" s="11" customFormat="1"/>
    <row r="54905" s="11" customFormat="1"/>
    <row r="54906" s="11" customFormat="1"/>
    <row r="54907" s="11" customFormat="1"/>
    <row r="54908" s="11" customFormat="1"/>
    <row r="54909" s="11" customFormat="1"/>
    <row r="54910" s="11" customFormat="1"/>
    <row r="54911" s="11" customFormat="1"/>
    <row r="54912" s="11" customFormat="1"/>
    <row r="54913" s="11" customFormat="1"/>
    <row r="54914" s="11" customFormat="1"/>
    <row r="54915" s="11" customFormat="1"/>
    <row r="54916" s="11" customFormat="1"/>
    <row r="54917" s="11" customFormat="1"/>
    <row r="54918" s="11" customFormat="1"/>
    <row r="54919" s="11" customFormat="1"/>
    <row r="54920" s="11" customFormat="1"/>
    <row r="54921" s="11" customFormat="1"/>
    <row r="54922" s="11" customFormat="1"/>
    <row r="54923" s="11" customFormat="1"/>
    <row r="54924" s="11" customFormat="1"/>
    <row r="54925" s="11" customFormat="1"/>
    <row r="54926" s="11" customFormat="1"/>
    <row r="54927" s="11" customFormat="1"/>
    <row r="54928" s="11" customFormat="1"/>
    <row r="54929" s="11" customFormat="1"/>
    <row r="54930" s="11" customFormat="1"/>
    <row r="54931" s="11" customFormat="1"/>
    <row r="54932" s="11" customFormat="1"/>
    <row r="54933" s="11" customFormat="1"/>
    <row r="54934" s="11" customFormat="1"/>
    <row r="54935" s="11" customFormat="1"/>
    <row r="54936" s="11" customFormat="1"/>
    <row r="54937" s="11" customFormat="1"/>
    <row r="54938" s="11" customFormat="1"/>
    <row r="54939" s="11" customFormat="1"/>
    <row r="54940" s="11" customFormat="1"/>
    <row r="54941" s="11" customFormat="1"/>
    <row r="54942" s="11" customFormat="1"/>
    <row r="54943" s="11" customFormat="1"/>
    <row r="54944" s="11" customFormat="1"/>
    <row r="54945" s="11" customFormat="1"/>
    <row r="54946" s="11" customFormat="1"/>
    <row r="54947" s="11" customFormat="1"/>
    <row r="54948" s="11" customFormat="1"/>
    <row r="54949" s="11" customFormat="1"/>
    <row r="54950" s="11" customFormat="1"/>
    <row r="54951" s="11" customFormat="1"/>
    <row r="54952" s="11" customFormat="1"/>
    <row r="54953" s="11" customFormat="1"/>
    <row r="54954" s="11" customFormat="1"/>
    <row r="54955" s="11" customFormat="1"/>
    <row r="54956" s="11" customFormat="1"/>
    <row r="54957" s="11" customFormat="1"/>
    <row r="54958" s="11" customFormat="1"/>
    <row r="54959" s="11" customFormat="1"/>
    <row r="54960" s="11" customFormat="1"/>
    <row r="54961" s="11" customFormat="1"/>
    <row r="54962" s="11" customFormat="1"/>
    <row r="54963" s="11" customFormat="1"/>
    <row r="54964" s="11" customFormat="1"/>
    <row r="54965" s="11" customFormat="1"/>
    <row r="54966" s="11" customFormat="1"/>
    <row r="54967" s="11" customFormat="1"/>
    <row r="54968" s="11" customFormat="1"/>
    <row r="54969" s="11" customFormat="1"/>
    <row r="54970" s="11" customFormat="1"/>
    <row r="54971" s="11" customFormat="1"/>
    <row r="54972" s="11" customFormat="1"/>
    <row r="54973" s="11" customFormat="1"/>
    <row r="54974" s="11" customFormat="1"/>
    <row r="54975" s="11" customFormat="1"/>
    <row r="54976" s="11" customFormat="1"/>
    <row r="54977" s="11" customFormat="1"/>
    <row r="54978" s="11" customFormat="1"/>
    <row r="54979" s="11" customFormat="1"/>
    <row r="54980" s="11" customFormat="1"/>
    <row r="54981" s="11" customFormat="1"/>
    <row r="54982" s="11" customFormat="1"/>
    <row r="54983" s="11" customFormat="1"/>
    <row r="54984" s="11" customFormat="1"/>
    <row r="54985" s="11" customFormat="1"/>
    <row r="54986" s="11" customFormat="1"/>
    <row r="54987" s="11" customFormat="1"/>
    <row r="54988" s="11" customFormat="1"/>
    <row r="54989" s="11" customFormat="1"/>
    <row r="54990" s="11" customFormat="1"/>
    <row r="54991" s="11" customFormat="1"/>
    <row r="54992" s="11" customFormat="1"/>
    <row r="54993" s="11" customFormat="1"/>
    <row r="54994" s="11" customFormat="1"/>
    <row r="54995" s="11" customFormat="1"/>
    <row r="54996" s="11" customFormat="1"/>
    <row r="54997" s="11" customFormat="1"/>
    <row r="54998" s="11" customFormat="1"/>
    <row r="54999" s="11" customFormat="1"/>
    <row r="55000" s="11" customFormat="1"/>
    <row r="55001" s="11" customFormat="1"/>
    <row r="55002" s="11" customFormat="1"/>
    <row r="55003" s="11" customFormat="1"/>
    <row r="55004" s="11" customFormat="1"/>
    <row r="55005" s="11" customFormat="1"/>
    <row r="55006" s="11" customFormat="1"/>
    <row r="55007" s="11" customFormat="1"/>
    <row r="55008" s="11" customFormat="1"/>
    <row r="55009" s="11" customFormat="1"/>
    <row r="55010" s="11" customFormat="1"/>
    <row r="55011" s="11" customFormat="1"/>
    <row r="55012" s="11" customFormat="1"/>
    <row r="55013" s="11" customFormat="1"/>
    <row r="55014" s="11" customFormat="1"/>
    <row r="55015" s="11" customFormat="1"/>
    <row r="55016" s="11" customFormat="1"/>
    <row r="55017" s="11" customFormat="1"/>
    <row r="55018" s="11" customFormat="1"/>
    <row r="55019" s="11" customFormat="1"/>
    <row r="55020" s="11" customFormat="1"/>
    <row r="55021" s="11" customFormat="1"/>
    <row r="55022" s="11" customFormat="1"/>
    <row r="55023" s="11" customFormat="1"/>
    <row r="55024" s="11" customFormat="1"/>
    <row r="55025" s="11" customFormat="1"/>
    <row r="55026" s="11" customFormat="1"/>
    <row r="55027" s="11" customFormat="1"/>
    <row r="55028" s="11" customFormat="1"/>
    <row r="55029" s="11" customFormat="1"/>
    <row r="55030" s="11" customFormat="1"/>
    <row r="55031" s="11" customFormat="1"/>
    <row r="55032" s="11" customFormat="1"/>
    <row r="55033" s="11" customFormat="1"/>
    <row r="55034" s="11" customFormat="1"/>
    <row r="55035" s="11" customFormat="1"/>
    <row r="55036" s="11" customFormat="1"/>
    <row r="55037" s="11" customFormat="1"/>
    <row r="55038" s="11" customFormat="1"/>
    <row r="55039" s="11" customFormat="1"/>
    <row r="55040" s="11" customFormat="1"/>
    <row r="55041" s="11" customFormat="1"/>
    <row r="55042" s="11" customFormat="1"/>
    <row r="55043" s="11" customFormat="1"/>
    <row r="55044" s="11" customFormat="1"/>
    <row r="55045" s="11" customFormat="1"/>
    <row r="55046" s="11" customFormat="1"/>
    <row r="55047" s="11" customFormat="1"/>
    <row r="55048" s="11" customFormat="1"/>
    <row r="55049" s="11" customFormat="1"/>
    <row r="55050" s="11" customFormat="1"/>
    <row r="55051" s="11" customFormat="1"/>
    <row r="55052" s="11" customFormat="1"/>
    <row r="55053" s="11" customFormat="1"/>
    <row r="55054" s="11" customFormat="1"/>
    <row r="55055" s="11" customFormat="1"/>
    <row r="55056" s="11" customFormat="1"/>
    <row r="55057" s="11" customFormat="1"/>
    <row r="55058" s="11" customFormat="1"/>
    <row r="55059" s="11" customFormat="1"/>
    <row r="55060" s="11" customFormat="1"/>
    <row r="55061" s="11" customFormat="1"/>
    <row r="55062" s="11" customFormat="1"/>
    <row r="55063" s="11" customFormat="1"/>
    <row r="55064" s="11" customFormat="1"/>
    <row r="55065" s="11" customFormat="1"/>
    <row r="55066" s="11" customFormat="1"/>
    <row r="55067" s="11" customFormat="1"/>
    <row r="55068" s="11" customFormat="1"/>
    <row r="55069" s="11" customFormat="1"/>
    <row r="55070" s="11" customFormat="1"/>
    <row r="55071" s="11" customFormat="1"/>
    <row r="55072" s="11" customFormat="1"/>
    <row r="55073" s="11" customFormat="1"/>
    <row r="55074" s="11" customFormat="1"/>
    <row r="55075" s="11" customFormat="1"/>
    <row r="55076" s="11" customFormat="1"/>
    <row r="55077" s="11" customFormat="1"/>
    <row r="55078" s="11" customFormat="1"/>
    <row r="55079" s="11" customFormat="1"/>
    <row r="55080" s="11" customFormat="1"/>
    <row r="55081" s="11" customFormat="1"/>
    <row r="55082" s="11" customFormat="1"/>
    <row r="55083" s="11" customFormat="1"/>
    <row r="55084" s="11" customFormat="1"/>
    <row r="55085" s="11" customFormat="1"/>
    <row r="55086" s="11" customFormat="1"/>
    <row r="55087" s="11" customFormat="1"/>
    <row r="55088" s="11" customFormat="1"/>
    <row r="55089" s="11" customFormat="1"/>
    <row r="55090" s="11" customFormat="1"/>
    <row r="55091" s="11" customFormat="1"/>
    <row r="55092" s="11" customFormat="1"/>
    <row r="55093" s="11" customFormat="1"/>
    <row r="55094" s="11" customFormat="1"/>
    <row r="55095" s="11" customFormat="1"/>
    <row r="55096" s="11" customFormat="1"/>
    <row r="55097" s="11" customFormat="1"/>
    <row r="55098" s="11" customFormat="1"/>
    <row r="55099" s="11" customFormat="1"/>
    <row r="55100" s="11" customFormat="1"/>
    <row r="55101" s="11" customFormat="1"/>
    <row r="55102" s="11" customFormat="1"/>
    <row r="55103" s="11" customFormat="1"/>
    <row r="55104" s="11" customFormat="1"/>
    <row r="55105" s="11" customFormat="1"/>
    <row r="55106" s="11" customFormat="1"/>
    <row r="55107" s="11" customFormat="1"/>
    <row r="55108" s="11" customFormat="1"/>
    <row r="55109" s="11" customFormat="1"/>
    <row r="55110" s="11" customFormat="1"/>
    <row r="55111" s="11" customFormat="1"/>
    <row r="55112" s="11" customFormat="1"/>
    <row r="55113" s="11" customFormat="1"/>
    <row r="55114" s="11" customFormat="1"/>
    <row r="55115" s="11" customFormat="1"/>
    <row r="55116" s="11" customFormat="1"/>
    <row r="55117" s="11" customFormat="1"/>
    <row r="55118" s="11" customFormat="1"/>
    <row r="55119" s="11" customFormat="1"/>
    <row r="55120" s="11" customFormat="1"/>
    <row r="55121" s="11" customFormat="1"/>
    <row r="55122" s="11" customFormat="1"/>
    <row r="55123" s="11" customFormat="1"/>
    <row r="55124" s="11" customFormat="1"/>
    <row r="55125" s="11" customFormat="1"/>
    <row r="55126" s="11" customFormat="1"/>
    <row r="55127" s="11" customFormat="1"/>
    <row r="55128" s="11" customFormat="1"/>
    <row r="55129" s="11" customFormat="1"/>
    <row r="55130" s="11" customFormat="1"/>
    <row r="55131" s="11" customFormat="1"/>
    <row r="55132" s="11" customFormat="1"/>
    <row r="55133" s="11" customFormat="1"/>
    <row r="55134" s="11" customFormat="1"/>
    <row r="55135" s="11" customFormat="1"/>
    <row r="55136" s="11" customFormat="1"/>
    <row r="55137" s="11" customFormat="1"/>
    <row r="55138" s="11" customFormat="1"/>
    <row r="55139" s="11" customFormat="1"/>
    <row r="55140" s="11" customFormat="1"/>
    <row r="55141" s="11" customFormat="1"/>
    <row r="55142" s="11" customFormat="1"/>
    <row r="55143" s="11" customFormat="1"/>
    <row r="55144" s="11" customFormat="1"/>
    <row r="55145" s="11" customFormat="1"/>
    <row r="55146" s="11" customFormat="1"/>
    <row r="55147" s="11" customFormat="1"/>
    <row r="55148" s="11" customFormat="1"/>
    <row r="55149" s="11" customFormat="1"/>
    <row r="55150" s="11" customFormat="1"/>
    <row r="55151" s="11" customFormat="1"/>
    <row r="55152" s="11" customFormat="1"/>
    <row r="55153" s="11" customFormat="1"/>
    <row r="55154" s="11" customFormat="1"/>
    <row r="55155" s="11" customFormat="1"/>
    <row r="55156" s="11" customFormat="1"/>
    <row r="55157" s="11" customFormat="1"/>
    <row r="55158" s="11" customFormat="1"/>
    <row r="55159" s="11" customFormat="1"/>
    <row r="55160" s="11" customFormat="1"/>
    <row r="55161" s="11" customFormat="1"/>
    <row r="55162" s="11" customFormat="1"/>
    <row r="55163" s="11" customFormat="1"/>
    <row r="55164" s="11" customFormat="1"/>
    <row r="55165" s="11" customFormat="1"/>
    <row r="55166" s="11" customFormat="1"/>
    <row r="55167" s="11" customFormat="1"/>
    <row r="55168" s="11" customFormat="1"/>
    <row r="55169" s="11" customFormat="1"/>
    <row r="55170" s="11" customFormat="1"/>
    <row r="55171" s="11" customFormat="1"/>
    <row r="55172" s="11" customFormat="1"/>
    <row r="55173" s="11" customFormat="1"/>
    <row r="55174" s="11" customFormat="1"/>
    <row r="55175" s="11" customFormat="1"/>
    <row r="55176" s="11" customFormat="1"/>
    <row r="55177" s="11" customFormat="1"/>
    <row r="55178" s="11" customFormat="1"/>
    <row r="55179" s="11" customFormat="1"/>
    <row r="55180" s="11" customFormat="1"/>
    <row r="55181" s="11" customFormat="1"/>
    <row r="55182" s="11" customFormat="1"/>
    <row r="55183" s="11" customFormat="1"/>
    <row r="55184" s="11" customFormat="1"/>
    <row r="55185" s="11" customFormat="1"/>
    <row r="55186" s="11" customFormat="1"/>
    <row r="55187" s="11" customFormat="1"/>
    <row r="55188" s="11" customFormat="1"/>
    <row r="55189" s="11" customFormat="1"/>
    <row r="55190" s="11" customFormat="1"/>
    <row r="55191" s="11" customFormat="1"/>
    <row r="55192" s="11" customFormat="1"/>
    <row r="55193" s="11" customFormat="1"/>
    <row r="55194" s="11" customFormat="1"/>
    <row r="55195" s="11" customFormat="1"/>
    <row r="55196" s="11" customFormat="1"/>
    <row r="55197" s="11" customFormat="1"/>
    <row r="55198" s="11" customFormat="1"/>
    <row r="55199" s="11" customFormat="1"/>
    <row r="55200" s="11" customFormat="1"/>
    <row r="55201" s="11" customFormat="1"/>
    <row r="55202" s="11" customFormat="1"/>
    <row r="55203" s="11" customFormat="1"/>
    <row r="55204" s="11" customFormat="1"/>
    <row r="55205" s="11" customFormat="1"/>
    <row r="55206" s="11" customFormat="1"/>
    <row r="55207" s="11" customFormat="1"/>
    <row r="55208" s="11" customFormat="1"/>
    <row r="55209" s="11" customFormat="1"/>
    <row r="55210" s="11" customFormat="1"/>
    <row r="55211" s="11" customFormat="1"/>
    <row r="55212" s="11" customFormat="1"/>
    <row r="55213" s="11" customFormat="1"/>
    <row r="55214" s="11" customFormat="1"/>
    <row r="55215" s="11" customFormat="1"/>
    <row r="55216" s="11" customFormat="1"/>
    <row r="55217" s="11" customFormat="1"/>
    <row r="55218" s="11" customFormat="1"/>
    <row r="55219" s="11" customFormat="1"/>
    <row r="55220" s="11" customFormat="1"/>
    <row r="55221" s="11" customFormat="1"/>
    <row r="55222" s="11" customFormat="1"/>
    <row r="55223" s="11" customFormat="1"/>
    <row r="55224" s="11" customFormat="1"/>
    <row r="55225" s="11" customFormat="1"/>
    <row r="55226" s="11" customFormat="1"/>
    <row r="55227" s="11" customFormat="1"/>
    <row r="55228" s="11" customFormat="1"/>
    <row r="55229" s="11" customFormat="1"/>
    <row r="55230" s="11" customFormat="1"/>
    <row r="55231" s="11" customFormat="1"/>
    <row r="55232" s="11" customFormat="1"/>
    <row r="55233" s="11" customFormat="1"/>
    <row r="55234" s="11" customFormat="1"/>
    <row r="55235" s="11" customFormat="1"/>
    <row r="55236" s="11" customFormat="1"/>
    <row r="55237" s="11" customFormat="1"/>
    <row r="55238" s="11" customFormat="1"/>
    <row r="55239" s="11" customFormat="1"/>
    <row r="55240" s="11" customFormat="1"/>
    <row r="55241" s="11" customFormat="1"/>
    <row r="55242" s="11" customFormat="1"/>
    <row r="55243" s="11" customFormat="1"/>
    <row r="55244" s="11" customFormat="1"/>
    <row r="55245" s="11" customFormat="1"/>
    <row r="55246" s="11" customFormat="1"/>
    <row r="55247" s="11" customFormat="1"/>
    <row r="55248" s="11" customFormat="1"/>
    <row r="55249" s="11" customFormat="1"/>
    <row r="55250" s="11" customFormat="1"/>
    <row r="55251" s="11" customFormat="1"/>
    <row r="55252" s="11" customFormat="1"/>
    <row r="55253" s="11" customFormat="1"/>
    <row r="55254" s="11" customFormat="1"/>
    <row r="55255" s="11" customFormat="1"/>
    <row r="55256" s="11" customFormat="1"/>
    <row r="55257" s="11" customFormat="1"/>
    <row r="55258" s="11" customFormat="1"/>
    <row r="55259" s="11" customFormat="1"/>
    <row r="55260" s="11" customFormat="1"/>
    <row r="55261" s="11" customFormat="1"/>
    <row r="55262" s="11" customFormat="1"/>
    <row r="55263" s="11" customFormat="1"/>
    <row r="55264" s="11" customFormat="1"/>
    <row r="55265" s="11" customFormat="1"/>
    <row r="55266" s="11" customFormat="1"/>
    <row r="55267" s="11" customFormat="1"/>
    <row r="55268" s="11" customFormat="1"/>
    <row r="55269" s="11" customFormat="1"/>
    <row r="55270" s="11" customFormat="1"/>
    <row r="55271" s="11" customFormat="1"/>
    <row r="55272" s="11" customFormat="1"/>
    <row r="55273" s="11" customFormat="1"/>
    <row r="55274" s="11" customFormat="1"/>
    <row r="55275" s="11" customFormat="1"/>
    <row r="55276" s="11" customFormat="1"/>
    <row r="55277" s="11" customFormat="1"/>
    <row r="55278" s="11" customFormat="1"/>
    <row r="55279" s="11" customFormat="1"/>
    <row r="55280" s="11" customFormat="1"/>
    <row r="55281" s="11" customFormat="1"/>
    <row r="55282" s="11" customFormat="1"/>
    <row r="55283" s="11" customFormat="1"/>
    <row r="55284" s="11" customFormat="1"/>
    <row r="55285" s="11" customFormat="1"/>
    <row r="55286" s="11" customFormat="1"/>
    <row r="55287" s="11" customFormat="1"/>
    <row r="55288" s="11" customFormat="1"/>
    <row r="55289" s="11" customFormat="1"/>
    <row r="55290" s="11" customFormat="1"/>
    <row r="55291" s="11" customFormat="1"/>
    <row r="55292" s="11" customFormat="1"/>
    <row r="55293" s="11" customFormat="1"/>
    <row r="55294" s="11" customFormat="1"/>
    <row r="55295" s="11" customFormat="1"/>
    <row r="55296" s="11" customFormat="1"/>
    <row r="55297" s="11" customFormat="1"/>
    <row r="55298" s="11" customFormat="1"/>
    <row r="55299" s="11" customFormat="1"/>
    <row r="55300" s="11" customFormat="1"/>
    <row r="55301" s="11" customFormat="1"/>
    <row r="55302" s="11" customFormat="1"/>
    <row r="55303" s="11" customFormat="1"/>
    <row r="55304" s="11" customFormat="1"/>
    <row r="55305" s="11" customFormat="1"/>
    <row r="55306" s="11" customFormat="1"/>
    <row r="55307" s="11" customFormat="1"/>
    <row r="55308" s="11" customFormat="1"/>
    <row r="55309" s="11" customFormat="1"/>
    <row r="55310" s="11" customFormat="1"/>
    <row r="55311" s="11" customFormat="1"/>
    <row r="55312" s="11" customFormat="1"/>
    <row r="55313" s="11" customFormat="1"/>
    <row r="55314" s="11" customFormat="1"/>
    <row r="55315" s="11" customFormat="1"/>
    <row r="55316" s="11" customFormat="1"/>
    <row r="55317" s="11" customFormat="1"/>
    <row r="55318" s="11" customFormat="1"/>
    <row r="55319" s="11" customFormat="1"/>
    <row r="55320" s="11" customFormat="1"/>
    <row r="55321" s="11" customFormat="1"/>
    <row r="55322" s="11" customFormat="1"/>
    <row r="55323" s="11" customFormat="1"/>
    <row r="55324" s="11" customFormat="1"/>
    <row r="55325" s="11" customFormat="1"/>
    <row r="55326" s="11" customFormat="1"/>
    <row r="55327" s="11" customFormat="1"/>
    <row r="55328" s="11" customFormat="1"/>
    <row r="55329" s="11" customFormat="1"/>
    <row r="55330" s="11" customFormat="1"/>
    <row r="55331" s="11" customFormat="1"/>
    <row r="55332" s="11" customFormat="1"/>
    <row r="55333" s="11" customFormat="1"/>
    <row r="55334" s="11" customFormat="1"/>
    <row r="55335" s="11" customFormat="1"/>
    <row r="55336" s="11" customFormat="1"/>
    <row r="55337" s="11" customFormat="1"/>
    <row r="55338" s="11" customFormat="1"/>
    <row r="55339" s="11" customFormat="1"/>
    <row r="55340" s="11" customFormat="1"/>
    <row r="55341" s="11" customFormat="1"/>
    <row r="55342" s="11" customFormat="1"/>
    <row r="55343" s="11" customFormat="1"/>
    <row r="55344" s="11" customFormat="1"/>
    <row r="55345" s="11" customFormat="1"/>
    <row r="55346" s="11" customFormat="1"/>
    <row r="55347" s="11" customFormat="1"/>
    <row r="55348" s="11" customFormat="1"/>
    <row r="55349" s="11" customFormat="1"/>
    <row r="55350" s="11" customFormat="1"/>
    <row r="55351" s="11" customFormat="1"/>
    <row r="55352" s="11" customFormat="1"/>
    <row r="55353" s="11" customFormat="1"/>
    <row r="55354" s="11" customFormat="1"/>
    <row r="55355" s="11" customFormat="1"/>
    <row r="55356" s="11" customFormat="1"/>
    <row r="55357" s="11" customFormat="1"/>
    <row r="55358" s="11" customFormat="1"/>
    <row r="55359" s="11" customFormat="1"/>
    <row r="55360" s="11" customFormat="1"/>
    <row r="55361" s="11" customFormat="1"/>
    <row r="55362" s="11" customFormat="1"/>
    <row r="55363" s="11" customFormat="1"/>
    <row r="55364" s="11" customFormat="1"/>
    <row r="55365" s="11" customFormat="1"/>
    <row r="55366" s="11" customFormat="1"/>
    <row r="55367" s="11" customFormat="1"/>
    <row r="55368" s="11" customFormat="1"/>
    <row r="55369" s="11" customFormat="1"/>
    <row r="55370" s="11" customFormat="1"/>
    <row r="55371" s="11" customFormat="1"/>
    <row r="55372" s="11" customFormat="1"/>
    <row r="55373" s="11" customFormat="1"/>
    <row r="55374" s="11" customFormat="1"/>
    <row r="55375" s="11" customFormat="1"/>
    <row r="55376" s="11" customFormat="1"/>
    <row r="55377" s="11" customFormat="1"/>
    <row r="55378" s="11" customFormat="1"/>
    <row r="55379" s="11" customFormat="1"/>
    <row r="55380" s="11" customFormat="1"/>
    <row r="55381" s="11" customFormat="1"/>
    <row r="55382" s="11" customFormat="1"/>
    <row r="55383" s="11" customFormat="1"/>
    <row r="55384" s="11" customFormat="1"/>
    <row r="55385" s="11" customFormat="1"/>
    <row r="55386" s="11" customFormat="1"/>
    <row r="55387" s="11" customFormat="1"/>
    <row r="55388" s="11" customFormat="1"/>
    <row r="55389" s="11" customFormat="1"/>
    <row r="55390" s="11" customFormat="1"/>
    <row r="55391" s="11" customFormat="1"/>
    <row r="55392" s="11" customFormat="1"/>
    <row r="55393" s="11" customFormat="1"/>
    <row r="55394" s="11" customFormat="1"/>
    <row r="55395" s="11" customFormat="1"/>
    <row r="55396" s="11" customFormat="1"/>
    <row r="55397" s="11" customFormat="1"/>
    <row r="55398" s="11" customFormat="1"/>
    <row r="55399" s="11" customFormat="1"/>
    <row r="55400" s="11" customFormat="1"/>
    <row r="55401" s="11" customFormat="1"/>
    <row r="55402" s="11" customFormat="1"/>
    <row r="55403" s="11" customFormat="1"/>
    <row r="55404" s="11" customFormat="1"/>
    <row r="55405" s="11" customFormat="1"/>
    <row r="55406" s="11" customFormat="1"/>
    <row r="55407" s="11" customFormat="1"/>
    <row r="55408" s="11" customFormat="1"/>
    <row r="55409" s="11" customFormat="1"/>
    <row r="55410" s="11" customFormat="1"/>
    <row r="55411" s="11" customFormat="1"/>
    <row r="55412" s="11" customFormat="1"/>
    <row r="55413" s="11" customFormat="1"/>
    <row r="55414" s="11" customFormat="1"/>
    <row r="55415" s="11" customFormat="1"/>
    <row r="55416" s="11" customFormat="1"/>
    <row r="55417" s="11" customFormat="1"/>
    <row r="55418" s="11" customFormat="1"/>
    <row r="55419" s="11" customFormat="1"/>
    <row r="55420" s="11" customFormat="1"/>
    <row r="55421" s="11" customFormat="1"/>
    <row r="55422" s="11" customFormat="1"/>
    <row r="55423" s="11" customFormat="1"/>
    <row r="55424" s="11" customFormat="1"/>
    <row r="55425" s="11" customFormat="1"/>
    <row r="55426" s="11" customFormat="1"/>
    <row r="55427" s="11" customFormat="1"/>
    <row r="55428" s="11" customFormat="1"/>
    <row r="55429" s="11" customFormat="1"/>
    <row r="55430" s="11" customFormat="1"/>
    <row r="55431" s="11" customFormat="1"/>
    <row r="55432" s="11" customFormat="1"/>
    <row r="55433" s="11" customFormat="1"/>
    <row r="55434" s="11" customFormat="1"/>
    <row r="55435" s="11" customFormat="1"/>
    <row r="55436" s="11" customFormat="1"/>
    <row r="55437" s="11" customFormat="1"/>
    <row r="55438" s="11" customFormat="1"/>
    <row r="55439" s="11" customFormat="1"/>
    <row r="55440" s="11" customFormat="1"/>
    <row r="55441" s="11" customFormat="1"/>
    <row r="55442" s="11" customFormat="1"/>
    <row r="55443" s="11" customFormat="1"/>
    <row r="55444" s="11" customFormat="1"/>
    <row r="55445" s="11" customFormat="1"/>
    <row r="55446" s="11" customFormat="1"/>
    <row r="55447" s="11" customFormat="1"/>
    <row r="55448" s="11" customFormat="1"/>
    <row r="55449" s="11" customFormat="1"/>
    <row r="55450" s="11" customFormat="1"/>
    <row r="55451" s="11" customFormat="1"/>
    <row r="55452" s="11" customFormat="1"/>
    <row r="55453" s="11" customFormat="1"/>
    <row r="55454" s="11" customFormat="1"/>
    <row r="55455" s="11" customFormat="1"/>
    <row r="55456" s="11" customFormat="1"/>
    <row r="55457" s="11" customFormat="1"/>
    <row r="55458" s="11" customFormat="1"/>
    <row r="55459" s="11" customFormat="1"/>
    <row r="55460" s="11" customFormat="1"/>
    <row r="55461" s="11" customFormat="1"/>
    <row r="55462" s="11" customFormat="1"/>
    <row r="55463" s="11" customFormat="1"/>
    <row r="55464" s="11" customFormat="1"/>
    <row r="55465" s="11" customFormat="1"/>
    <row r="55466" s="11" customFormat="1"/>
    <row r="55467" s="11" customFormat="1"/>
    <row r="55468" s="11" customFormat="1"/>
    <row r="55469" s="11" customFormat="1"/>
    <row r="55470" s="11" customFormat="1"/>
    <row r="55471" s="11" customFormat="1"/>
    <row r="55472" s="11" customFormat="1"/>
    <row r="55473" s="11" customFormat="1"/>
    <row r="55474" s="11" customFormat="1"/>
    <row r="55475" s="11" customFormat="1"/>
    <row r="55476" s="11" customFormat="1"/>
    <row r="55477" s="11" customFormat="1"/>
    <row r="55478" s="11" customFormat="1"/>
    <row r="55479" s="11" customFormat="1"/>
    <row r="55480" s="11" customFormat="1"/>
    <row r="55481" s="11" customFormat="1"/>
    <row r="55482" s="11" customFormat="1"/>
    <row r="55483" s="11" customFormat="1"/>
    <row r="55484" s="11" customFormat="1"/>
    <row r="55485" s="11" customFormat="1"/>
    <row r="55486" s="11" customFormat="1"/>
    <row r="55487" s="11" customFormat="1"/>
    <row r="55488" s="11" customFormat="1"/>
    <row r="55489" s="11" customFormat="1"/>
    <row r="55490" s="11" customFormat="1"/>
    <row r="55491" s="11" customFormat="1"/>
    <row r="55492" s="11" customFormat="1"/>
    <row r="55493" s="11" customFormat="1"/>
    <row r="55494" s="11" customFormat="1"/>
    <row r="55495" s="11" customFormat="1"/>
    <row r="55496" s="11" customFormat="1"/>
    <row r="55497" s="11" customFormat="1"/>
    <row r="55498" s="11" customFormat="1"/>
    <row r="55499" s="11" customFormat="1"/>
    <row r="55500" s="11" customFormat="1"/>
    <row r="55501" s="11" customFormat="1"/>
    <row r="55502" s="11" customFormat="1"/>
    <row r="55503" s="11" customFormat="1"/>
    <row r="55504" s="11" customFormat="1"/>
    <row r="55505" s="11" customFormat="1"/>
    <row r="55506" s="11" customFormat="1"/>
    <row r="55507" s="11" customFormat="1"/>
    <row r="55508" s="11" customFormat="1"/>
    <row r="55509" s="11" customFormat="1"/>
    <row r="55510" s="11" customFormat="1"/>
    <row r="55511" s="11" customFormat="1"/>
    <row r="55512" s="11" customFormat="1"/>
    <row r="55513" s="11" customFormat="1"/>
    <row r="55514" s="11" customFormat="1"/>
    <row r="55515" s="11" customFormat="1"/>
    <row r="55516" s="11" customFormat="1"/>
    <row r="55517" s="11" customFormat="1"/>
    <row r="55518" s="11" customFormat="1"/>
    <row r="55519" s="11" customFormat="1"/>
    <row r="55520" s="11" customFormat="1"/>
    <row r="55521" s="11" customFormat="1"/>
    <row r="55522" s="11" customFormat="1"/>
    <row r="55523" s="11" customFormat="1"/>
    <row r="55524" s="11" customFormat="1"/>
    <row r="55525" s="11" customFormat="1"/>
    <row r="55526" s="11" customFormat="1"/>
    <row r="55527" s="11" customFormat="1"/>
    <row r="55528" s="11" customFormat="1"/>
    <row r="55529" s="11" customFormat="1"/>
    <row r="55530" s="11" customFormat="1"/>
    <row r="55531" s="11" customFormat="1"/>
    <row r="55532" s="11" customFormat="1"/>
    <row r="55533" s="11" customFormat="1"/>
    <row r="55534" s="11" customFormat="1"/>
    <row r="55535" s="11" customFormat="1"/>
    <row r="55536" s="11" customFormat="1"/>
    <row r="55537" s="11" customFormat="1"/>
    <row r="55538" s="11" customFormat="1"/>
    <row r="55539" s="11" customFormat="1"/>
    <row r="55540" s="11" customFormat="1"/>
    <row r="55541" s="11" customFormat="1"/>
    <row r="55542" s="11" customFormat="1"/>
    <row r="55543" s="11" customFormat="1"/>
    <row r="55544" s="11" customFormat="1"/>
    <row r="55545" s="11" customFormat="1"/>
    <row r="55546" s="11" customFormat="1"/>
    <row r="55547" s="11" customFormat="1"/>
    <row r="55548" s="11" customFormat="1"/>
    <row r="55549" s="11" customFormat="1"/>
    <row r="55550" s="11" customFormat="1"/>
    <row r="55551" s="11" customFormat="1"/>
    <row r="55552" s="11" customFormat="1"/>
    <row r="55553" s="11" customFormat="1"/>
    <row r="55554" s="11" customFormat="1"/>
    <row r="55555" s="11" customFormat="1"/>
    <row r="55556" s="11" customFormat="1"/>
    <row r="55557" s="11" customFormat="1"/>
    <row r="55558" s="11" customFormat="1"/>
    <row r="55559" s="11" customFormat="1"/>
    <row r="55560" s="11" customFormat="1"/>
    <row r="55561" s="11" customFormat="1"/>
    <row r="55562" s="11" customFormat="1"/>
    <row r="55563" s="11" customFormat="1"/>
    <row r="55564" s="11" customFormat="1"/>
    <row r="55565" s="11" customFormat="1"/>
    <row r="55566" s="11" customFormat="1"/>
    <row r="55567" s="11" customFormat="1"/>
    <row r="55568" s="11" customFormat="1"/>
    <row r="55569" s="11" customFormat="1"/>
    <row r="55570" s="11" customFormat="1"/>
    <row r="55571" s="11" customFormat="1"/>
    <row r="55572" s="11" customFormat="1"/>
    <row r="55573" s="11" customFormat="1"/>
    <row r="55574" s="11" customFormat="1"/>
    <row r="55575" s="11" customFormat="1"/>
    <row r="55576" s="11" customFormat="1"/>
    <row r="55577" s="11" customFormat="1"/>
    <row r="55578" s="11" customFormat="1"/>
    <row r="55579" s="11" customFormat="1"/>
    <row r="55580" s="11" customFormat="1"/>
    <row r="55581" s="11" customFormat="1"/>
    <row r="55582" s="11" customFormat="1"/>
    <row r="55583" s="11" customFormat="1"/>
    <row r="55584" s="11" customFormat="1"/>
    <row r="55585" s="11" customFormat="1"/>
    <row r="55586" s="11" customFormat="1"/>
    <row r="55587" s="11" customFormat="1"/>
    <row r="55588" s="11" customFormat="1"/>
    <row r="55589" s="11" customFormat="1"/>
    <row r="55590" s="11" customFormat="1"/>
    <row r="55591" s="11" customFormat="1"/>
    <row r="55592" s="11" customFormat="1"/>
    <row r="55593" s="11" customFormat="1"/>
    <row r="55594" s="11" customFormat="1"/>
    <row r="55595" s="11" customFormat="1"/>
    <row r="55596" s="11" customFormat="1"/>
    <row r="55597" s="11" customFormat="1"/>
    <row r="55598" s="11" customFormat="1"/>
    <row r="55599" s="11" customFormat="1"/>
    <row r="55600" s="11" customFormat="1"/>
    <row r="55601" s="11" customFormat="1"/>
    <row r="55602" s="11" customFormat="1"/>
    <row r="55603" s="11" customFormat="1"/>
    <row r="55604" s="11" customFormat="1"/>
    <row r="55605" s="11" customFormat="1"/>
    <row r="55606" s="11" customFormat="1"/>
    <row r="55607" s="11" customFormat="1"/>
    <row r="55608" s="11" customFormat="1"/>
    <row r="55609" s="11" customFormat="1"/>
    <row r="55610" s="11" customFormat="1"/>
    <row r="55611" s="11" customFormat="1"/>
    <row r="55612" s="11" customFormat="1"/>
    <row r="55613" s="11" customFormat="1"/>
    <row r="55614" s="11" customFormat="1"/>
    <row r="55615" s="11" customFormat="1"/>
    <row r="55616" s="11" customFormat="1"/>
    <row r="55617" s="11" customFormat="1"/>
    <row r="55618" s="11" customFormat="1"/>
    <row r="55619" s="11" customFormat="1"/>
    <row r="55620" s="11" customFormat="1"/>
    <row r="55621" s="11" customFormat="1"/>
    <row r="55622" s="11" customFormat="1"/>
    <row r="55623" s="11" customFormat="1"/>
    <row r="55624" s="11" customFormat="1"/>
    <row r="55625" s="11" customFormat="1"/>
    <row r="55626" s="11" customFormat="1"/>
    <row r="55627" s="11" customFormat="1"/>
    <row r="55628" s="11" customFormat="1"/>
    <row r="55629" s="11" customFormat="1"/>
    <row r="55630" s="11" customFormat="1"/>
    <row r="55631" s="11" customFormat="1"/>
    <row r="55632" s="11" customFormat="1"/>
    <row r="55633" s="11" customFormat="1"/>
    <row r="55634" s="11" customFormat="1"/>
    <row r="55635" s="11" customFormat="1"/>
    <row r="55636" s="11" customFormat="1"/>
    <row r="55637" s="11" customFormat="1"/>
    <row r="55638" s="11" customFormat="1"/>
    <row r="55639" s="11" customFormat="1"/>
    <row r="55640" s="11" customFormat="1"/>
    <row r="55641" s="11" customFormat="1"/>
    <row r="55642" s="11" customFormat="1"/>
    <row r="55643" s="11" customFormat="1"/>
    <row r="55644" s="11" customFormat="1"/>
    <row r="55645" s="11" customFormat="1"/>
    <row r="55646" s="11" customFormat="1"/>
    <row r="55647" s="11" customFormat="1"/>
    <row r="55648" s="11" customFormat="1"/>
    <row r="55649" s="11" customFormat="1"/>
    <row r="55650" s="11" customFormat="1"/>
    <row r="55651" s="11" customFormat="1"/>
    <row r="55652" s="11" customFormat="1"/>
    <row r="55653" s="11" customFormat="1"/>
    <row r="55654" s="11" customFormat="1"/>
    <row r="55655" s="11" customFormat="1"/>
    <row r="55656" s="11" customFormat="1"/>
    <row r="55657" s="11" customFormat="1"/>
    <row r="55658" s="11" customFormat="1"/>
    <row r="55659" s="11" customFormat="1"/>
    <row r="55660" s="11" customFormat="1"/>
    <row r="55661" s="11" customFormat="1"/>
    <row r="55662" s="11" customFormat="1"/>
    <row r="55663" s="11" customFormat="1"/>
    <row r="55664" s="11" customFormat="1"/>
    <row r="55665" s="11" customFormat="1"/>
    <row r="55666" s="11" customFormat="1"/>
    <row r="55667" s="11" customFormat="1"/>
    <row r="55668" s="11" customFormat="1"/>
    <row r="55669" s="11" customFormat="1"/>
    <row r="55670" s="11" customFormat="1"/>
    <row r="55671" s="11" customFormat="1"/>
    <row r="55672" s="11" customFormat="1"/>
    <row r="55673" s="11" customFormat="1"/>
    <row r="55674" s="11" customFormat="1"/>
    <row r="55675" s="11" customFormat="1"/>
    <row r="55676" s="11" customFormat="1"/>
    <row r="55677" s="11" customFormat="1"/>
    <row r="55678" s="11" customFormat="1"/>
    <row r="55679" s="11" customFormat="1"/>
    <row r="55680" s="11" customFormat="1"/>
    <row r="55681" s="11" customFormat="1"/>
    <row r="55682" s="11" customFormat="1"/>
    <row r="55683" s="11" customFormat="1"/>
    <row r="55684" s="11" customFormat="1"/>
    <row r="55685" s="11" customFormat="1"/>
    <row r="55686" s="11" customFormat="1"/>
    <row r="55687" s="11" customFormat="1"/>
    <row r="55688" s="11" customFormat="1"/>
    <row r="55689" s="11" customFormat="1"/>
    <row r="55690" s="11" customFormat="1"/>
    <row r="55691" s="11" customFormat="1"/>
    <row r="55692" s="11" customFormat="1"/>
    <row r="55693" s="11" customFormat="1"/>
    <row r="55694" s="11" customFormat="1"/>
    <row r="55695" s="11" customFormat="1"/>
    <row r="55696" s="11" customFormat="1"/>
    <row r="55697" s="11" customFormat="1"/>
    <row r="55698" s="11" customFormat="1"/>
    <row r="55699" s="11" customFormat="1"/>
    <row r="55700" s="11" customFormat="1"/>
    <row r="55701" s="11" customFormat="1"/>
    <row r="55702" s="11" customFormat="1"/>
    <row r="55703" s="11" customFormat="1"/>
    <row r="55704" s="11" customFormat="1"/>
    <row r="55705" s="11" customFormat="1"/>
    <row r="55706" s="11" customFormat="1"/>
    <row r="55707" s="11" customFormat="1"/>
    <row r="55708" s="11" customFormat="1"/>
    <row r="55709" s="11" customFormat="1"/>
    <row r="55710" s="11" customFormat="1"/>
    <row r="55711" s="11" customFormat="1"/>
    <row r="55712" s="11" customFormat="1"/>
    <row r="55713" s="11" customFormat="1"/>
    <row r="55714" s="11" customFormat="1"/>
    <row r="55715" s="11" customFormat="1"/>
    <row r="55716" s="11" customFormat="1"/>
    <row r="55717" s="11" customFormat="1"/>
    <row r="55718" s="11" customFormat="1"/>
    <row r="55719" s="11" customFormat="1"/>
    <row r="55720" s="11" customFormat="1"/>
    <row r="55721" s="11" customFormat="1"/>
    <row r="55722" s="11" customFormat="1"/>
    <row r="55723" s="11" customFormat="1"/>
    <row r="55724" s="11" customFormat="1"/>
    <row r="55725" s="11" customFormat="1"/>
    <row r="55726" s="11" customFormat="1"/>
    <row r="55727" s="11" customFormat="1"/>
    <row r="55728" s="11" customFormat="1"/>
    <row r="55729" s="11" customFormat="1"/>
    <row r="55730" s="11" customFormat="1"/>
    <row r="55731" s="11" customFormat="1"/>
    <row r="55732" s="11" customFormat="1"/>
    <row r="55733" s="11" customFormat="1"/>
    <row r="55734" s="11" customFormat="1"/>
    <row r="55735" s="11" customFormat="1"/>
    <row r="55736" s="11" customFormat="1"/>
    <row r="55737" s="11" customFormat="1"/>
    <row r="55738" s="11" customFormat="1"/>
    <row r="55739" s="11" customFormat="1"/>
    <row r="55740" s="11" customFormat="1"/>
    <row r="55741" s="11" customFormat="1"/>
    <row r="55742" s="11" customFormat="1"/>
    <row r="55743" s="11" customFormat="1"/>
    <row r="55744" s="11" customFormat="1"/>
    <row r="55745" s="11" customFormat="1"/>
    <row r="55746" s="11" customFormat="1"/>
    <row r="55747" s="11" customFormat="1"/>
    <row r="55748" s="11" customFormat="1"/>
    <row r="55749" s="11" customFormat="1"/>
    <row r="55750" s="11" customFormat="1"/>
    <row r="55751" s="11" customFormat="1"/>
    <row r="55752" s="11" customFormat="1"/>
    <row r="55753" s="11" customFormat="1"/>
    <row r="55754" s="11" customFormat="1"/>
    <row r="55755" s="11" customFormat="1"/>
    <row r="55756" s="11" customFormat="1"/>
    <row r="55757" s="11" customFormat="1"/>
    <row r="55758" s="11" customFormat="1"/>
    <row r="55759" s="11" customFormat="1"/>
    <row r="55760" s="11" customFormat="1"/>
    <row r="55761" s="11" customFormat="1"/>
    <row r="55762" s="11" customFormat="1"/>
    <row r="55763" s="11" customFormat="1"/>
    <row r="55764" s="11" customFormat="1"/>
    <row r="55765" s="11" customFormat="1"/>
    <row r="55766" s="11" customFormat="1"/>
    <row r="55767" s="11" customFormat="1"/>
    <row r="55768" s="11" customFormat="1"/>
    <row r="55769" s="11" customFormat="1"/>
    <row r="55770" s="11" customFormat="1"/>
    <row r="55771" s="11" customFormat="1"/>
    <row r="55772" s="11" customFormat="1"/>
    <row r="55773" s="11" customFormat="1"/>
    <row r="55774" s="11" customFormat="1"/>
    <row r="55775" s="11" customFormat="1"/>
    <row r="55776" s="11" customFormat="1"/>
    <row r="55777" s="11" customFormat="1"/>
    <row r="55778" s="11" customFormat="1"/>
    <row r="55779" s="11" customFormat="1"/>
    <row r="55780" s="11" customFormat="1"/>
    <row r="55781" s="11" customFormat="1"/>
    <row r="55782" s="11" customFormat="1"/>
    <row r="55783" s="11" customFormat="1"/>
    <row r="55784" s="11" customFormat="1"/>
    <row r="55785" s="11" customFormat="1"/>
    <row r="55786" s="11" customFormat="1"/>
    <row r="55787" s="11" customFormat="1"/>
    <row r="55788" s="11" customFormat="1"/>
    <row r="55789" s="11" customFormat="1"/>
    <row r="55790" s="11" customFormat="1"/>
    <row r="55791" s="11" customFormat="1"/>
    <row r="55792" s="11" customFormat="1"/>
    <row r="55793" s="11" customFormat="1"/>
    <row r="55794" s="11" customFormat="1"/>
    <row r="55795" s="11" customFormat="1"/>
    <row r="55796" s="11" customFormat="1"/>
    <row r="55797" s="11" customFormat="1"/>
    <row r="55798" s="11" customFormat="1"/>
    <row r="55799" s="11" customFormat="1"/>
    <row r="55800" s="11" customFormat="1"/>
    <row r="55801" s="11" customFormat="1"/>
    <row r="55802" s="11" customFormat="1"/>
    <row r="55803" s="11" customFormat="1"/>
    <row r="55804" s="11" customFormat="1"/>
    <row r="55805" s="11" customFormat="1"/>
    <row r="55806" s="11" customFormat="1"/>
    <row r="55807" s="11" customFormat="1"/>
    <row r="55808" s="11" customFormat="1"/>
    <row r="55809" s="11" customFormat="1"/>
    <row r="55810" s="11" customFormat="1"/>
    <row r="55811" s="11" customFormat="1"/>
    <row r="55812" s="11" customFormat="1"/>
    <row r="55813" s="11" customFormat="1"/>
    <row r="55814" s="11" customFormat="1"/>
    <row r="55815" s="11" customFormat="1"/>
    <row r="55816" s="11" customFormat="1"/>
    <row r="55817" s="11" customFormat="1"/>
    <row r="55818" s="11" customFormat="1"/>
    <row r="55819" s="11" customFormat="1"/>
    <row r="55820" s="11" customFormat="1"/>
    <row r="55821" s="11" customFormat="1"/>
    <row r="55822" s="11" customFormat="1"/>
    <row r="55823" s="11" customFormat="1"/>
    <row r="55824" s="11" customFormat="1"/>
    <row r="55825" s="11" customFormat="1"/>
    <row r="55826" s="11" customFormat="1"/>
    <row r="55827" s="11" customFormat="1"/>
    <row r="55828" s="11" customFormat="1"/>
    <row r="55829" s="11" customFormat="1"/>
    <row r="55830" s="11" customFormat="1"/>
    <row r="55831" s="11" customFormat="1"/>
    <row r="55832" s="11" customFormat="1"/>
    <row r="55833" s="11" customFormat="1"/>
    <row r="55834" s="11" customFormat="1"/>
    <row r="55835" s="11" customFormat="1"/>
    <row r="55836" s="11" customFormat="1"/>
    <row r="55837" s="11" customFormat="1"/>
    <row r="55838" s="11" customFormat="1"/>
    <row r="55839" s="11" customFormat="1"/>
    <row r="55840" s="11" customFormat="1"/>
    <row r="55841" s="11" customFormat="1"/>
    <row r="55842" s="11" customFormat="1"/>
    <row r="55843" s="11" customFormat="1"/>
    <row r="55844" s="11" customFormat="1"/>
    <row r="55845" s="11" customFormat="1"/>
    <row r="55846" s="11" customFormat="1"/>
    <row r="55847" s="11" customFormat="1"/>
    <row r="55848" s="11" customFormat="1"/>
    <row r="55849" s="11" customFormat="1"/>
    <row r="55850" s="11" customFormat="1"/>
    <row r="55851" s="11" customFormat="1"/>
    <row r="55852" s="11" customFormat="1"/>
    <row r="55853" s="11" customFormat="1"/>
    <row r="55854" s="11" customFormat="1"/>
    <row r="55855" s="11" customFormat="1"/>
    <row r="55856" s="11" customFormat="1"/>
    <row r="55857" s="11" customFormat="1"/>
    <row r="55858" s="11" customFormat="1"/>
    <row r="55859" s="11" customFormat="1"/>
    <row r="55860" s="11" customFormat="1"/>
    <row r="55861" s="11" customFormat="1"/>
    <row r="55862" s="11" customFormat="1"/>
    <row r="55863" s="11" customFormat="1"/>
    <row r="55864" s="11" customFormat="1"/>
    <row r="55865" s="11" customFormat="1"/>
    <row r="55866" s="11" customFormat="1"/>
    <row r="55867" s="11" customFormat="1"/>
    <row r="55868" s="11" customFormat="1"/>
    <row r="55869" s="11" customFormat="1"/>
    <row r="55870" s="11" customFormat="1"/>
    <row r="55871" s="11" customFormat="1"/>
    <row r="55872" s="11" customFormat="1"/>
    <row r="55873" s="11" customFormat="1"/>
    <row r="55874" s="11" customFormat="1"/>
    <row r="55875" s="11" customFormat="1"/>
    <row r="55876" s="11" customFormat="1"/>
    <row r="55877" s="11" customFormat="1"/>
    <row r="55878" s="11" customFormat="1"/>
    <row r="55879" s="11" customFormat="1"/>
    <row r="55880" s="11" customFormat="1"/>
    <row r="55881" s="11" customFormat="1"/>
    <row r="55882" s="11" customFormat="1"/>
    <row r="55883" s="11" customFormat="1"/>
    <row r="55884" s="11" customFormat="1"/>
    <row r="55885" s="11" customFormat="1"/>
    <row r="55886" s="11" customFormat="1"/>
    <row r="55887" s="11" customFormat="1"/>
    <row r="55888" s="11" customFormat="1"/>
    <row r="55889" s="11" customFormat="1"/>
    <row r="55890" s="11" customFormat="1"/>
    <row r="55891" s="11" customFormat="1"/>
    <row r="55892" s="11" customFormat="1"/>
    <row r="55893" s="11" customFormat="1"/>
    <row r="55894" s="11" customFormat="1"/>
    <row r="55895" s="11" customFormat="1"/>
    <row r="55896" s="11" customFormat="1"/>
    <row r="55897" s="11" customFormat="1"/>
    <row r="55898" s="11" customFormat="1"/>
    <row r="55899" s="11" customFormat="1"/>
    <row r="55900" s="11" customFormat="1"/>
    <row r="55901" s="11" customFormat="1"/>
    <row r="55902" s="11" customFormat="1"/>
    <row r="55903" s="11" customFormat="1"/>
    <row r="55904" s="11" customFormat="1"/>
    <row r="55905" s="11" customFormat="1"/>
    <row r="55906" s="11" customFormat="1"/>
    <row r="55907" s="11" customFormat="1"/>
    <row r="55908" s="11" customFormat="1"/>
    <row r="55909" s="11" customFormat="1"/>
    <row r="55910" s="11" customFormat="1"/>
    <row r="55911" s="11" customFormat="1"/>
    <row r="55912" s="11" customFormat="1"/>
    <row r="55913" s="11" customFormat="1"/>
    <row r="55914" s="11" customFormat="1"/>
    <row r="55915" s="11" customFormat="1"/>
    <row r="55916" s="11" customFormat="1"/>
    <row r="55917" s="11" customFormat="1"/>
    <row r="55918" s="11" customFormat="1"/>
    <row r="55919" s="11" customFormat="1"/>
    <row r="55920" s="11" customFormat="1"/>
    <row r="55921" s="11" customFormat="1"/>
    <row r="55922" s="11" customFormat="1"/>
    <row r="55923" s="11" customFormat="1"/>
    <row r="55924" s="11" customFormat="1"/>
    <row r="55925" s="11" customFormat="1"/>
    <row r="55926" s="11" customFormat="1"/>
    <row r="55927" s="11" customFormat="1"/>
    <row r="55928" s="11" customFormat="1"/>
    <row r="55929" s="11" customFormat="1"/>
    <row r="55930" s="11" customFormat="1"/>
    <row r="55931" s="11" customFormat="1"/>
    <row r="55932" s="11" customFormat="1"/>
    <row r="55933" s="11" customFormat="1"/>
    <row r="55934" s="11" customFormat="1"/>
    <row r="55935" s="11" customFormat="1"/>
    <row r="55936" s="11" customFormat="1"/>
    <row r="55937" s="11" customFormat="1"/>
    <row r="55938" s="11" customFormat="1"/>
    <row r="55939" s="11" customFormat="1"/>
    <row r="55940" s="11" customFormat="1"/>
    <row r="55941" s="11" customFormat="1"/>
    <row r="55942" s="11" customFormat="1"/>
    <row r="55943" s="11" customFormat="1"/>
    <row r="55944" s="11" customFormat="1"/>
    <row r="55945" s="11" customFormat="1"/>
    <row r="55946" s="11" customFormat="1"/>
    <row r="55947" s="11" customFormat="1"/>
    <row r="55948" s="11" customFormat="1"/>
    <row r="55949" s="11" customFormat="1"/>
    <row r="55950" s="11" customFormat="1"/>
    <row r="55951" s="11" customFormat="1"/>
    <row r="55952" s="11" customFormat="1"/>
    <row r="55953" s="11" customFormat="1"/>
    <row r="55954" s="11" customFormat="1"/>
    <row r="55955" s="11" customFormat="1"/>
    <row r="55956" s="11" customFormat="1"/>
    <row r="55957" s="11" customFormat="1"/>
    <row r="55958" s="11" customFormat="1"/>
    <row r="55959" s="11" customFormat="1"/>
    <row r="55960" s="11" customFormat="1"/>
    <row r="55961" s="11" customFormat="1"/>
    <row r="55962" s="11" customFormat="1"/>
    <row r="55963" s="11" customFormat="1"/>
    <row r="55964" s="11" customFormat="1"/>
    <row r="55965" s="11" customFormat="1"/>
    <row r="55966" s="11" customFormat="1"/>
    <row r="55967" s="11" customFormat="1"/>
    <row r="55968" s="11" customFormat="1"/>
    <row r="55969" s="11" customFormat="1"/>
    <row r="55970" s="11" customFormat="1"/>
    <row r="55971" s="11" customFormat="1"/>
    <row r="55972" s="11" customFormat="1"/>
    <row r="55973" s="11" customFormat="1"/>
    <row r="55974" s="11" customFormat="1"/>
    <row r="55975" s="11" customFormat="1"/>
    <row r="55976" s="11" customFormat="1"/>
    <row r="55977" s="11" customFormat="1"/>
    <row r="55978" s="11" customFormat="1"/>
    <row r="55979" s="11" customFormat="1"/>
    <row r="55980" s="11" customFormat="1"/>
    <row r="55981" s="11" customFormat="1"/>
    <row r="55982" s="11" customFormat="1"/>
    <row r="55983" s="11" customFormat="1"/>
    <row r="55984" s="11" customFormat="1"/>
    <row r="55985" s="11" customFormat="1"/>
    <row r="55986" s="11" customFormat="1"/>
    <row r="55987" s="11" customFormat="1"/>
    <row r="55988" s="11" customFormat="1"/>
    <row r="55989" s="11" customFormat="1"/>
    <row r="55990" s="11" customFormat="1"/>
    <row r="55991" s="11" customFormat="1"/>
    <row r="55992" s="11" customFormat="1"/>
    <row r="55993" s="11" customFormat="1"/>
    <row r="55994" s="11" customFormat="1"/>
    <row r="55995" s="11" customFormat="1"/>
    <row r="55996" s="11" customFormat="1"/>
    <row r="55997" s="11" customFormat="1"/>
    <row r="55998" s="11" customFormat="1"/>
    <row r="55999" s="11" customFormat="1"/>
    <row r="56000" s="11" customFormat="1"/>
    <row r="56001" s="11" customFormat="1"/>
    <row r="56002" s="11" customFormat="1"/>
    <row r="56003" s="11" customFormat="1"/>
    <row r="56004" s="11" customFormat="1"/>
    <row r="56005" s="11" customFormat="1"/>
    <row r="56006" s="11" customFormat="1"/>
    <row r="56007" s="11" customFormat="1"/>
    <row r="56008" s="11" customFormat="1"/>
    <row r="56009" s="11" customFormat="1"/>
    <row r="56010" s="11" customFormat="1"/>
    <row r="56011" s="11" customFormat="1"/>
    <row r="56012" s="11" customFormat="1"/>
    <row r="56013" s="11" customFormat="1"/>
    <row r="56014" s="11" customFormat="1"/>
    <row r="56015" s="11" customFormat="1"/>
    <row r="56016" s="11" customFormat="1"/>
    <row r="56017" s="11" customFormat="1"/>
    <row r="56018" s="11" customFormat="1"/>
    <row r="56019" s="11" customFormat="1"/>
    <row r="56020" s="11" customFormat="1"/>
    <row r="56021" s="11" customFormat="1"/>
    <row r="56022" s="11" customFormat="1"/>
    <row r="56023" s="11" customFormat="1"/>
    <row r="56024" s="11" customFormat="1"/>
    <row r="56025" s="11" customFormat="1"/>
    <row r="56026" s="11" customFormat="1"/>
    <row r="56027" s="11" customFormat="1"/>
    <row r="56028" s="11" customFormat="1"/>
    <row r="56029" s="11" customFormat="1"/>
    <row r="56030" s="11" customFormat="1"/>
    <row r="56031" s="11" customFormat="1"/>
    <row r="56032" s="11" customFormat="1"/>
    <row r="56033" s="11" customFormat="1"/>
    <row r="56034" s="11" customFormat="1"/>
    <row r="56035" s="11" customFormat="1"/>
    <row r="56036" s="11" customFormat="1"/>
    <row r="56037" s="11" customFormat="1"/>
    <row r="56038" s="11" customFormat="1"/>
    <row r="56039" s="11" customFormat="1"/>
    <row r="56040" s="11" customFormat="1"/>
    <row r="56041" s="11" customFormat="1"/>
    <row r="56042" s="11" customFormat="1"/>
    <row r="56043" s="11" customFormat="1"/>
    <row r="56044" s="11" customFormat="1"/>
    <row r="56045" s="11" customFormat="1"/>
    <row r="56046" s="11" customFormat="1"/>
    <row r="56047" s="11" customFormat="1"/>
    <row r="56048" s="11" customFormat="1"/>
    <row r="56049" s="11" customFormat="1"/>
    <row r="56050" s="11" customFormat="1"/>
    <row r="56051" s="11" customFormat="1"/>
    <row r="56052" s="11" customFormat="1"/>
    <row r="56053" s="11" customFormat="1"/>
    <row r="56054" s="11" customFormat="1"/>
    <row r="56055" s="11" customFormat="1"/>
    <row r="56056" s="11" customFormat="1"/>
    <row r="56057" s="11" customFormat="1"/>
    <row r="56058" s="11" customFormat="1"/>
    <row r="56059" s="11" customFormat="1"/>
    <row r="56060" s="11" customFormat="1"/>
    <row r="56061" s="11" customFormat="1"/>
    <row r="56062" s="11" customFormat="1"/>
    <row r="56063" s="11" customFormat="1"/>
    <row r="56064" s="11" customFormat="1"/>
    <row r="56065" s="11" customFormat="1"/>
    <row r="56066" s="11" customFormat="1"/>
    <row r="56067" s="11" customFormat="1"/>
    <row r="56068" s="11" customFormat="1"/>
    <row r="56069" s="11" customFormat="1"/>
    <row r="56070" s="11" customFormat="1"/>
    <row r="56071" s="11" customFormat="1"/>
    <row r="56072" s="11" customFormat="1"/>
    <row r="56073" s="11" customFormat="1"/>
    <row r="56074" s="11" customFormat="1"/>
    <row r="56075" s="11" customFormat="1"/>
    <row r="56076" s="11" customFormat="1"/>
    <row r="56077" s="11" customFormat="1"/>
    <row r="56078" s="11" customFormat="1"/>
    <row r="56079" s="11" customFormat="1"/>
    <row r="56080" s="11" customFormat="1"/>
    <row r="56081" s="11" customFormat="1"/>
    <row r="56082" s="11" customFormat="1"/>
    <row r="56083" s="11" customFormat="1"/>
    <row r="56084" s="11" customFormat="1"/>
    <row r="56085" s="11" customFormat="1"/>
    <row r="56086" s="11" customFormat="1"/>
    <row r="56087" s="11" customFormat="1"/>
    <row r="56088" s="11" customFormat="1"/>
    <row r="56089" s="11" customFormat="1"/>
    <row r="56090" s="11" customFormat="1"/>
    <row r="56091" s="11" customFormat="1"/>
    <row r="56092" s="11" customFormat="1"/>
    <row r="56093" s="11" customFormat="1"/>
    <row r="56094" s="11" customFormat="1"/>
    <row r="56095" s="11" customFormat="1"/>
    <row r="56096" s="11" customFormat="1"/>
    <row r="56097" s="11" customFormat="1"/>
    <row r="56098" s="11" customFormat="1"/>
    <row r="56099" s="11" customFormat="1"/>
    <row r="56100" s="11" customFormat="1"/>
    <row r="56101" s="11" customFormat="1"/>
    <row r="56102" s="11" customFormat="1"/>
    <row r="56103" s="11" customFormat="1"/>
    <row r="56104" s="11" customFormat="1"/>
    <row r="56105" s="11" customFormat="1"/>
    <row r="56106" s="11" customFormat="1"/>
    <row r="56107" s="11" customFormat="1"/>
    <row r="56108" s="11" customFormat="1"/>
    <row r="56109" s="11" customFormat="1"/>
    <row r="56110" s="11" customFormat="1"/>
    <row r="56111" s="11" customFormat="1"/>
    <row r="56112" s="11" customFormat="1"/>
    <row r="56113" s="11" customFormat="1"/>
    <row r="56114" s="11" customFormat="1"/>
    <row r="56115" s="11" customFormat="1"/>
    <row r="56116" s="11" customFormat="1"/>
    <row r="56117" s="11" customFormat="1"/>
    <row r="56118" s="11" customFormat="1"/>
    <row r="56119" s="11" customFormat="1"/>
    <row r="56120" s="11" customFormat="1"/>
    <row r="56121" s="11" customFormat="1"/>
    <row r="56122" s="11" customFormat="1"/>
    <row r="56123" s="11" customFormat="1"/>
    <row r="56124" s="11" customFormat="1"/>
    <row r="56125" s="11" customFormat="1"/>
    <row r="56126" s="11" customFormat="1"/>
    <row r="56127" s="11" customFormat="1"/>
    <row r="56128" s="11" customFormat="1"/>
    <row r="56129" s="11" customFormat="1"/>
    <row r="56130" s="11" customFormat="1"/>
    <row r="56131" s="11" customFormat="1"/>
    <row r="56132" s="11" customFormat="1"/>
    <row r="56133" s="11" customFormat="1"/>
    <row r="56134" s="11" customFormat="1"/>
    <row r="56135" s="11" customFormat="1"/>
    <row r="56136" s="11" customFormat="1"/>
    <row r="56137" s="11" customFormat="1"/>
    <row r="56138" s="11" customFormat="1"/>
    <row r="56139" s="11" customFormat="1"/>
    <row r="56140" s="11" customFormat="1"/>
    <row r="56141" s="11" customFormat="1"/>
    <row r="56142" s="11" customFormat="1"/>
    <row r="56143" s="11" customFormat="1"/>
    <row r="56144" s="11" customFormat="1"/>
    <row r="56145" s="11" customFormat="1"/>
    <row r="56146" s="11" customFormat="1"/>
    <row r="56147" s="11" customFormat="1"/>
    <row r="56148" s="11" customFormat="1"/>
    <row r="56149" s="11" customFormat="1"/>
    <row r="56150" s="11" customFormat="1"/>
    <row r="56151" s="11" customFormat="1"/>
    <row r="56152" s="11" customFormat="1"/>
    <row r="56153" s="11" customFormat="1"/>
    <row r="56154" s="11" customFormat="1"/>
    <row r="56155" s="11" customFormat="1"/>
    <row r="56156" s="11" customFormat="1"/>
    <row r="56157" s="11" customFormat="1"/>
    <row r="56158" s="11" customFormat="1"/>
    <row r="56159" s="11" customFormat="1"/>
    <row r="56160" s="11" customFormat="1"/>
    <row r="56161" s="11" customFormat="1"/>
    <row r="56162" s="11" customFormat="1"/>
    <row r="56163" s="11" customFormat="1"/>
    <row r="56164" s="11" customFormat="1"/>
    <row r="56165" s="11" customFormat="1"/>
    <row r="56166" s="11" customFormat="1"/>
    <row r="56167" s="11" customFormat="1"/>
    <row r="56168" s="11" customFormat="1"/>
    <row r="56169" s="11" customFormat="1"/>
    <row r="56170" s="11" customFormat="1"/>
    <row r="56171" s="11" customFormat="1"/>
    <row r="56172" s="11" customFormat="1"/>
    <row r="56173" s="11" customFormat="1"/>
    <row r="56174" s="11" customFormat="1"/>
    <row r="56175" s="11" customFormat="1"/>
    <row r="56176" s="11" customFormat="1"/>
    <row r="56177" s="11" customFormat="1"/>
    <row r="56178" s="11" customFormat="1"/>
    <row r="56179" s="11" customFormat="1"/>
    <row r="56180" s="11" customFormat="1"/>
    <row r="56181" s="11" customFormat="1"/>
    <row r="56182" s="11" customFormat="1"/>
    <row r="56183" s="11" customFormat="1"/>
    <row r="56184" s="11" customFormat="1"/>
    <row r="56185" s="11" customFormat="1"/>
    <row r="56186" s="11" customFormat="1"/>
    <row r="56187" s="11" customFormat="1"/>
    <row r="56188" s="11" customFormat="1"/>
    <row r="56189" s="11" customFormat="1"/>
    <row r="56190" s="11" customFormat="1"/>
    <row r="56191" s="11" customFormat="1"/>
    <row r="56192" s="11" customFormat="1"/>
    <row r="56193" s="11" customFormat="1"/>
    <row r="56194" s="11" customFormat="1"/>
    <row r="56195" s="11" customFormat="1"/>
    <row r="56196" s="11" customFormat="1"/>
    <row r="56197" s="11" customFormat="1"/>
    <row r="56198" s="11" customFormat="1"/>
    <row r="56199" s="11" customFormat="1"/>
    <row r="56200" s="11" customFormat="1"/>
    <row r="56201" s="11" customFormat="1"/>
    <row r="56202" s="11" customFormat="1"/>
    <row r="56203" s="11" customFormat="1"/>
    <row r="56204" s="11" customFormat="1"/>
    <row r="56205" s="11" customFormat="1"/>
    <row r="56206" s="11" customFormat="1"/>
    <row r="56207" s="11" customFormat="1"/>
    <row r="56208" s="11" customFormat="1"/>
    <row r="56209" s="11" customFormat="1"/>
    <row r="56210" s="11" customFormat="1"/>
    <row r="56211" s="11" customFormat="1"/>
    <row r="56212" s="11" customFormat="1"/>
    <row r="56213" s="11" customFormat="1"/>
    <row r="56214" s="11" customFormat="1"/>
    <row r="56215" s="11" customFormat="1"/>
    <row r="56216" s="11" customFormat="1"/>
    <row r="56217" s="11" customFormat="1"/>
    <row r="56218" s="11" customFormat="1"/>
    <row r="56219" s="11" customFormat="1"/>
    <row r="56220" s="11" customFormat="1"/>
    <row r="56221" s="11" customFormat="1"/>
    <row r="56222" s="11" customFormat="1"/>
    <row r="56223" s="11" customFormat="1"/>
    <row r="56224" s="11" customFormat="1"/>
    <row r="56225" s="11" customFormat="1"/>
    <row r="56226" s="11" customFormat="1"/>
    <row r="56227" s="11" customFormat="1"/>
    <row r="56228" s="11" customFormat="1"/>
    <row r="56229" s="11" customFormat="1"/>
    <row r="56230" s="11" customFormat="1"/>
    <row r="56231" s="11" customFormat="1"/>
    <row r="56232" s="11" customFormat="1"/>
    <row r="56233" s="11" customFormat="1"/>
    <row r="56234" s="11" customFormat="1"/>
    <row r="56235" s="11" customFormat="1"/>
    <row r="56236" s="11" customFormat="1"/>
    <row r="56237" s="11" customFormat="1"/>
    <row r="56238" s="11" customFormat="1"/>
    <row r="56239" s="11" customFormat="1"/>
    <row r="56240" s="11" customFormat="1"/>
    <row r="56241" s="11" customFormat="1"/>
    <row r="56242" s="11" customFormat="1"/>
    <row r="56243" s="11" customFormat="1"/>
    <row r="56244" s="11" customFormat="1"/>
    <row r="56245" s="11" customFormat="1"/>
    <row r="56246" s="11" customFormat="1"/>
    <row r="56247" s="11" customFormat="1"/>
    <row r="56248" s="11" customFormat="1"/>
    <row r="56249" s="11" customFormat="1"/>
    <row r="56250" s="11" customFormat="1"/>
    <row r="56251" s="11" customFormat="1"/>
    <row r="56252" s="11" customFormat="1"/>
    <row r="56253" s="11" customFormat="1"/>
    <row r="56254" s="11" customFormat="1"/>
    <row r="56255" s="11" customFormat="1"/>
    <row r="56256" s="11" customFormat="1"/>
    <row r="56257" s="11" customFormat="1"/>
    <row r="56258" s="11" customFormat="1"/>
    <row r="56259" s="11" customFormat="1"/>
    <row r="56260" s="11" customFormat="1"/>
    <row r="56261" s="11" customFormat="1"/>
    <row r="56262" s="11" customFormat="1"/>
    <row r="56263" s="11" customFormat="1"/>
    <row r="56264" s="11" customFormat="1"/>
    <row r="56265" s="11" customFormat="1"/>
    <row r="56266" s="11" customFormat="1"/>
    <row r="56267" s="11" customFormat="1"/>
    <row r="56268" s="11" customFormat="1"/>
    <row r="56269" s="11" customFormat="1"/>
    <row r="56270" s="11" customFormat="1"/>
    <row r="56271" s="11" customFormat="1"/>
    <row r="56272" s="11" customFormat="1"/>
    <row r="56273" s="11" customFormat="1"/>
    <row r="56274" s="11" customFormat="1"/>
    <row r="56275" s="11" customFormat="1"/>
    <row r="56276" s="11" customFormat="1"/>
    <row r="56277" s="11" customFormat="1"/>
    <row r="56278" s="11" customFormat="1"/>
    <row r="56279" s="11" customFormat="1"/>
    <row r="56280" s="11" customFormat="1"/>
    <row r="56281" s="11" customFormat="1"/>
    <row r="56282" s="11" customFormat="1"/>
    <row r="56283" s="11" customFormat="1"/>
    <row r="56284" s="11" customFormat="1"/>
    <row r="56285" s="11" customFormat="1"/>
    <row r="56286" s="11" customFormat="1"/>
    <row r="56287" s="11" customFormat="1"/>
    <row r="56288" s="11" customFormat="1"/>
    <row r="56289" s="11" customFormat="1"/>
    <row r="56290" s="11" customFormat="1"/>
    <row r="56291" s="11" customFormat="1"/>
    <row r="56292" s="11" customFormat="1"/>
    <row r="56293" s="11" customFormat="1"/>
    <row r="56294" s="11" customFormat="1"/>
    <row r="56295" s="11" customFormat="1"/>
    <row r="56296" s="11" customFormat="1"/>
    <row r="56297" s="11" customFormat="1"/>
    <row r="56298" s="11" customFormat="1"/>
    <row r="56299" s="11" customFormat="1"/>
    <row r="56300" s="11" customFormat="1"/>
    <row r="56301" s="11" customFormat="1"/>
    <row r="56302" s="11" customFormat="1"/>
    <row r="56303" s="11" customFormat="1"/>
    <row r="56304" s="11" customFormat="1"/>
    <row r="56305" s="11" customFormat="1"/>
    <row r="56306" s="11" customFormat="1"/>
    <row r="56307" s="11" customFormat="1"/>
    <row r="56308" s="11" customFormat="1"/>
    <row r="56309" s="11" customFormat="1"/>
    <row r="56310" s="11" customFormat="1"/>
    <row r="56311" s="11" customFormat="1"/>
    <row r="56312" s="11" customFormat="1"/>
    <row r="56313" s="11" customFormat="1"/>
    <row r="56314" s="11" customFormat="1"/>
    <row r="56315" s="11" customFormat="1"/>
    <row r="56316" s="11" customFormat="1"/>
    <row r="56317" s="11" customFormat="1"/>
    <row r="56318" s="11" customFormat="1"/>
    <row r="56319" s="11" customFormat="1"/>
    <row r="56320" s="11" customFormat="1"/>
    <row r="56321" s="11" customFormat="1"/>
    <row r="56322" s="11" customFormat="1"/>
    <row r="56323" s="11" customFormat="1"/>
    <row r="56324" s="11" customFormat="1"/>
    <row r="56325" s="11" customFormat="1"/>
    <row r="56326" s="11" customFormat="1"/>
    <row r="56327" s="11" customFormat="1"/>
    <row r="56328" s="11" customFormat="1"/>
    <row r="56329" s="11" customFormat="1"/>
    <row r="56330" s="11" customFormat="1"/>
    <row r="56331" s="11" customFormat="1"/>
    <row r="56332" s="11" customFormat="1"/>
    <row r="56333" s="11" customFormat="1"/>
    <row r="56334" s="11" customFormat="1"/>
    <row r="56335" s="11" customFormat="1"/>
    <row r="56336" s="11" customFormat="1"/>
    <row r="56337" s="11" customFormat="1"/>
    <row r="56338" s="11" customFormat="1"/>
    <row r="56339" s="11" customFormat="1"/>
    <row r="56340" s="11" customFormat="1"/>
    <row r="56341" s="11" customFormat="1"/>
    <row r="56342" s="11" customFormat="1"/>
    <row r="56343" s="11" customFormat="1"/>
    <row r="56344" s="11" customFormat="1"/>
    <row r="56345" s="11" customFormat="1"/>
    <row r="56346" s="11" customFormat="1"/>
    <row r="56347" s="11" customFormat="1"/>
    <row r="56348" s="11" customFormat="1"/>
    <row r="56349" s="11" customFormat="1"/>
    <row r="56350" s="11" customFormat="1"/>
    <row r="56351" s="11" customFormat="1"/>
    <row r="56352" s="11" customFormat="1"/>
    <row r="56353" s="11" customFormat="1"/>
    <row r="56354" s="11" customFormat="1"/>
    <row r="56355" s="11" customFormat="1"/>
    <row r="56356" s="11" customFormat="1"/>
    <row r="56357" s="11" customFormat="1"/>
    <row r="56358" s="11" customFormat="1"/>
    <row r="56359" s="11" customFormat="1"/>
    <row r="56360" s="11" customFormat="1"/>
    <row r="56361" s="11" customFormat="1"/>
    <row r="56362" s="11" customFormat="1"/>
    <row r="56363" s="11" customFormat="1"/>
    <row r="56364" s="11" customFormat="1"/>
    <row r="56365" s="11" customFormat="1"/>
    <row r="56366" s="11" customFormat="1"/>
    <row r="56367" s="11" customFormat="1"/>
    <row r="56368" s="11" customFormat="1"/>
    <row r="56369" s="11" customFormat="1"/>
    <row r="56370" s="11" customFormat="1"/>
    <row r="56371" s="11" customFormat="1"/>
    <row r="56372" s="11" customFormat="1"/>
    <row r="56373" s="11" customFormat="1"/>
    <row r="56374" s="11" customFormat="1"/>
    <row r="56375" s="11" customFormat="1"/>
    <row r="56376" s="11" customFormat="1"/>
    <row r="56377" s="11" customFormat="1"/>
    <row r="56378" s="11" customFormat="1"/>
    <row r="56379" s="11" customFormat="1"/>
    <row r="56380" s="11" customFormat="1"/>
    <row r="56381" s="11" customFormat="1"/>
    <row r="56382" s="11" customFormat="1"/>
    <row r="56383" s="11" customFormat="1"/>
    <row r="56384" s="11" customFormat="1"/>
    <row r="56385" s="11" customFormat="1"/>
    <row r="56386" s="11" customFormat="1"/>
    <row r="56387" s="11" customFormat="1"/>
    <row r="56388" s="11" customFormat="1"/>
    <row r="56389" s="11" customFormat="1"/>
    <row r="56390" s="11" customFormat="1"/>
    <row r="56391" s="11" customFormat="1"/>
    <row r="56392" s="11" customFormat="1"/>
    <row r="56393" s="11" customFormat="1"/>
    <row r="56394" s="11" customFormat="1"/>
    <row r="56395" s="11" customFormat="1"/>
    <row r="56396" s="11" customFormat="1"/>
    <row r="56397" s="11" customFormat="1"/>
    <row r="56398" s="11" customFormat="1"/>
    <row r="56399" s="11" customFormat="1"/>
    <row r="56400" s="11" customFormat="1"/>
    <row r="56401" s="11" customFormat="1"/>
    <row r="56402" s="11" customFormat="1"/>
    <row r="56403" s="11" customFormat="1"/>
    <row r="56404" s="11" customFormat="1"/>
    <row r="56405" s="11" customFormat="1"/>
    <row r="56406" s="11" customFormat="1"/>
    <row r="56407" s="11" customFormat="1"/>
    <row r="56408" s="11" customFormat="1"/>
    <row r="56409" s="11" customFormat="1"/>
    <row r="56410" s="11" customFormat="1"/>
    <row r="56411" s="11" customFormat="1"/>
    <row r="56412" s="11" customFormat="1"/>
    <row r="56413" s="11" customFormat="1"/>
    <row r="56414" s="11" customFormat="1"/>
    <row r="56415" s="11" customFormat="1"/>
    <row r="56416" s="11" customFormat="1"/>
    <row r="56417" s="11" customFormat="1"/>
    <row r="56418" s="11" customFormat="1"/>
    <row r="56419" s="11" customFormat="1"/>
    <row r="56420" s="11" customFormat="1"/>
    <row r="56421" s="11" customFormat="1"/>
    <row r="56422" s="11" customFormat="1"/>
    <row r="56423" s="11" customFormat="1"/>
    <row r="56424" s="11" customFormat="1"/>
    <row r="56425" s="11" customFormat="1"/>
    <row r="56426" s="11" customFormat="1"/>
    <row r="56427" s="11" customFormat="1"/>
    <row r="56428" s="11" customFormat="1"/>
    <row r="56429" s="11" customFormat="1"/>
    <row r="56430" s="11" customFormat="1"/>
    <row r="56431" s="11" customFormat="1"/>
    <row r="56432" s="11" customFormat="1"/>
    <row r="56433" s="11" customFormat="1"/>
    <row r="56434" s="11" customFormat="1"/>
    <row r="56435" s="11" customFormat="1"/>
    <row r="56436" s="11" customFormat="1"/>
    <row r="56437" s="11" customFormat="1"/>
    <row r="56438" s="11" customFormat="1"/>
    <row r="56439" s="11" customFormat="1"/>
    <row r="56440" s="11" customFormat="1"/>
    <row r="56441" s="11" customFormat="1"/>
    <row r="56442" s="11" customFormat="1"/>
    <row r="56443" s="11" customFormat="1"/>
    <row r="56444" s="11" customFormat="1"/>
    <row r="56445" s="11" customFormat="1"/>
    <row r="56446" s="11" customFormat="1"/>
    <row r="56447" s="11" customFormat="1"/>
    <row r="56448" s="11" customFormat="1"/>
    <row r="56449" s="11" customFormat="1"/>
    <row r="56450" s="11" customFormat="1"/>
    <row r="56451" s="11" customFormat="1"/>
    <row r="56452" s="11" customFormat="1"/>
    <row r="56453" s="11" customFormat="1"/>
    <row r="56454" s="11" customFormat="1"/>
    <row r="56455" s="11" customFormat="1"/>
    <row r="56456" s="11" customFormat="1"/>
    <row r="56457" s="11" customFormat="1"/>
    <row r="56458" s="11" customFormat="1"/>
    <row r="56459" s="11" customFormat="1"/>
    <row r="56460" s="11" customFormat="1"/>
    <row r="56461" s="11" customFormat="1"/>
    <row r="56462" s="11" customFormat="1"/>
    <row r="56463" s="11" customFormat="1"/>
    <row r="56464" s="11" customFormat="1"/>
    <row r="56465" s="11" customFormat="1"/>
    <row r="56466" s="11" customFormat="1"/>
    <row r="56467" s="11" customFormat="1"/>
    <row r="56468" s="11" customFormat="1"/>
    <row r="56469" s="11" customFormat="1"/>
    <row r="56470" s="11" customFormat="1"/>
    <row r="56471" s="11" customFormat="1"/>
    <row r="56472" s="11" customFormat="1"/>
    <row r="56473" s="11" customFormat="1"/>
    <row r="56474" s="11" customFormat="1"/>
    <row r="56475" s="11" customFormat="1"/>
    <row r="56476" s="11" customFormat="1"/>
    <row r="56477" s="11" customFormat="1"/>
    <row r="56478" s="11" customFormat="1"/>
    <row r="56479" s="11" customFormat="1"/>
    <row r="56480" s="11" customFormat="1"/>
    <row r="56481" s="11" customFormat="1"/>
    <row r="56482" s="11" customFormat="1"/>
    <row r="56483" s="11" customFormat="1"/>
    <row r="56484" s="11" customFormat="1"/>
    <row r="56485" s="11" customFormat="1"/>
    <row r="56486" s="11" customFormat="1"/>
    <row r="56487" s="11" customFormat="1"/>
    <row r="56488" s="11" customFormat="1"/>
    <row r="56489" s="11" customFormat="1"/>
    <row r="56490" s="11" customFormat="1"/>
    <row r="56491" s="11" customFormat="1"/>
    <row r="56492" s="11" customFormat="1"/>
    <row r="56493" s="11" customFormat="1"/>
    <row r="56494" s="11" customFormat="1"/>
    <row r="56495" s="11" customFormat="1"/>
    <row r="56496" s="11" customFormat="1"/>
    <row r="56497" s="11" customFormat="1"/>
    <row r="56498" s="11" customFormat="1"/>
    <row r="56499" s="11" customFormat="1"/>
    <row r="56500" s="11" customFormat="1"/>
    <row r="56501" s="11" customFormat="1"/>
    <row r="56502" s="11" customFormat="1"/>
    <row r="56503" s="11" customFormat="1"/>
    <row r="56504" s="11" customFormat="1"/>
    <row r="56505" s="11" customFormat="1"/>
    <row r="56506" s="11" customFormat="1"/>
    <row r="56507" s="11" customFormat="1"/>
    <row r="56508" s="11" customFormat="1"/>
    <row r="56509" s="11" customFormat="1"/>
    <row r="56510" s="11" customFormat="1"/>
    <row r="56511" s="11" customFormat="1"/>
    <row r="56512" s="11" customFormat="1"/>
    <row r="56513" s="11" customFormat="1"/>
    <row r="56514" s="11" customFormat="1"/>
    <row r="56515" s="11" customFormat="1"/>
    <row r="56516" s="11" customFormat="1"/>
    <row r="56517" s="11" customFormat="1"/>
    <row r="56518" s="11" customFormat="1"/>
    <row r="56519" s="11" customFormat="1"/>
    <row r="56520" s="11" customFormat="1"/>
    <row r="56521" s="11" customFormat="1"/>
    <row r="56522" s="11" customFormat="1"/>
    <row r="56523" s="11" customFormat="1"/>
    <row r="56524" s="11" customFormat="1"/>
    <row r="56525" s="11" customFormat="1"/>
    <row r="56526" s="11" customFormat="1"/>
    <row r="56527" s="11" customFormat="1"/>
    <row r="56528" s="11" customFormat="1"/>
    <row r="56529" s="11" customFormat="1"/>
    <row r="56530" s="11" customFormat="1"/>
    <row r="56531" s="11" customFormat="1"/>
    <row r="56532" s="11" customFormat="1"/>
    <row r="56533" s="11" customFormat="1"/>
    <row r="56534" s="11" customFormat="1"/>
    <row r="56535" s="11" customFormat="1"/>
    <row r="56536" s="11" customFormat="1"/>
    <row r="56537" s="11" customFormat="1"/>
    <row r="56538" s="11" customFormat="1"/>
    <row r="56539" s="11" customFormat="1"/>
    <row r="56540" s="11" customFormat="1"/>
    <row r="56541" s="11" customFormat="1"/>
    <row r="56542" s="11" customFormat="1"/>
    <row r="56543" s="11" customFormat="1"/>
    <row r="56544" s="11" customFormat="1"/>
    <row r="56545" s="11" customFormat="1"/>
    <row r="56546" s="11" customFormat="1"/>
    <row r="56547" s="11" customFormat="1"/>
    <row r="56548" s="11" customFormat="1"/>
    <row r="56549" s="11" customFormat="1"/>
    <row r="56550" s="11" customFormat="1"/>
    <row r="56551" s="11" customFormat="1"/>
    <row r="56552" s="11" customFormat="1"/>
    <row r="56553" s="11" customFormat="1"/>
    <row r="56554" s="11" customFormat="1"/>
    <row r="56555" s="11" customFormat="1"/>
    <row r="56556" s="11" customFormat="1"/>
    <row r="56557" s="11" customFormat="1"/>
    <row r="56558" s="11" customFormat="1"/>
    <row r="56559" s="11" customFormat="1"/>
    <row r="56560" s="11" customFormat="1"/>
    <row r="56561" s="11" customFormat="1"/>
    <row r="56562" s="11" customFormat="1"/>
    <row r="56563" s="11" customFormat="1"/>
    <row r="56564" s="11" customFormat="1"/>
    <row r="56565" s="11" customFormat="1"/>
    <row r="56566" s="11" customFormat="1"/>
    <row r="56567" s="11" customFormat="1"/>
    <row r="56568" s="11" customFormat="1"/>
    <row r="56569" s="11" customFormat="1"/>
    <row r="56570" s="11" customFormat="1"/>
    <row r="56571" s="11" customFormat="1"/>
    <row r="56572" s="11" customFormat="1"/>
    <row r="56573" s="11" customFormat="1"/>
    <row r="56574" s="11" customFormat="1"/>
    <row r="56575" s="11" customFormat="1"/>
    <row r="56576" s="11" customFormat="1"/>
    <row r="56577" s="11" customFormat="1"/>
    <row r="56578" s="11" customFormat="1"/>
    <row r="56579" s="11" customFormat="1"/>
    <row r="56580" s="11" customFormat="1"/>
    <row r="56581" s="11" customFormat="1"/>
    <row r="56582" s="11" customFormat="1"/>
    <row r="56583" s="11" customFormat="1"/>
    <row r="56584" s="11" customFormat="1"/>
    <row r="56585" s="11" customFormat="1"/>
    <row r="56586" s="11" customFormat="1"/>
    <row r="56587" s="11" customFormat="1"/>
    <row r="56588" s="11" customFormat="1"/>
    <row r="56589" s="11" customFormat="1"/>
    <row r="56590" s="11" customFormat="1"/>
    <row r="56591" s="11" customFormat="1"/>
    <row r="56592" s="11" customFormat="1"/>
    <row r="56593" s="11" customFormat="1"/>
    <row r="56594" s="11" customFormat="1"/>
    <row r="56595" s="11" customFormat="1"/>
    <row r="56596" s="11" customFormat="1"/>
    <row r="56597" s="11" customFormat="1"/>
    <row r="56598" s="11" customFormat="1"/>
    <row r="56599" s="11" customFormat="1"/>
    <row r="56600" s="11" customFormat="1"/>
    <row r="56601" s="11" customFormat="1"/>
    <row r="56602" s="11" customFormat="1"/>
    <row r="56603" s="11" customFormat="1"/>
    <row r="56604" s="11" customFormat="1"/>
    <row r="56605" s="11" customFormat="1"/>
    <row r="56606" s="11" customFormat="1"/>
    <row r="56607" s="11" customFormat="1"/>
    <row r="56608" s="11" customFormat="1"/>
    <row r="56609" s="11" customFormat="1"/>
    <row r="56610" s="11" customFormat="1"/>
    <row r="56611" s="11" customFormat="1"/>
    <row r="56612" s="11" customFormat="1"/>
    <row r="56613" s="11" customFormat="1"/>
    <row r="56614" s="11" customFormat="1"/>
    <row r="56615" s="11" customFormat="1"/>
    <row r="56616" s="11" customFormat="1"/>
    <row r="56617" s="11" customFormat="1"/>
    <row r="56618" s="11" customFormat="1"/>
    <row r="56619" s="11" customFormat="1"/>
    <row r="56620" s="11" customFormat="1"/>
    <row r="56621" s="11" customFormat="1"/>
    <row r="56622" s="11" customFormat="1"/>
    <row r="56623" s="11" customFormat="1"/>
    <row r="56624" s="11" customFormat="1"/>
    <row r="56625" s="11" customFormat="1"/>
    <row r="56626" s="11" customFormat="1"/>
    <row r="56627" s="11" customFormat="1"/>
    <row r="56628" s="11" customFormat="1"/>
    <row r="56629" s="11" customFormat="1"/>
    <row r="56630" s="11" customFormat="1"/>
    <row r="56631" s="11" customFormat="1"/>
    <row r="56632" s="11" customFormat="1"/>
    <row r="56633" s="11" customFormat="1"/>
    <row r="56634" s="11" customFormat="1"/>
    <row r="56635" s="11" customFormat="1"/>
    <row r="56636" s="11" customFormat="1"/>
    <row r="56637" s="11" customFormat="1"/>
    <row r="56638" s="11" customFormat="1"/>
    <row r="56639" s="11" customFormat="1"/>
    <row r="56640" s="11" customFormat="1"/>
    <row r="56641" s="11" customFormat="1"/>
    <row r="56642" s="11" customFormat="1"/>
    <row r="56643" s="11" customFormat="1"/>
    <row r="56644" s="11" customFormat="1"/>
    <row r="56645" s="11" customFormat="1"/>
    <row r="56646" s="11" customFormat="1"/>
    <row r="56647" s="11" customFormat="1"/>
    <row r="56648" s="11" customFormat="1"/>
    <row r="56649" s="11" customFormat="1"/>
    <row r="56650" s="11" customFormat="1"/>
    <row r="56651" s="11" customFormat="1"/>
    <row r="56652" s="11" customFormat="1"/>
    <row r="56653" s="11" customFormat="1"/>
    <row r="56654" s="11" customFormat="1"/>
    <row r="56655" s="11" customFormat="1"/>
    <row r="56656" s="11" customFormat="1"/>
    <row r="56657" s="11" customFormat="1"/>
    <row r="56658" s="11" customFormat="1"/>
    <row r="56659" s="11" customFormat="1"/>
    <row r="56660" s="11" customFormat="1"/>
    <row r="56661" s="11" customFormat="1"/>
    <row r="56662" s="11" customFormat="1"/>
    <row r="56663" s="11" customFormat="1"/>
    <row r="56664" s="11" customFormat="1"/>
    <row r="56665" s="11" customFormat="1"/>
    <row r="56666" s="11" customFormat="1"/>
    <row r="56667" s="11" customFormat="1"/>
    <row r="56668" s="11" customFormat="1"/>
    <row r="56669" s="11" customFormat="1"/>
    <row r="56670" s="11" customFormat="1"/>
    <row r="56671" s="11" customFormat="1"/>
    <row r="56672" s="11" customFormat="1"/>
    <row r="56673" s="11" customFormat="1"/>
    <row r="56674" s="11" customFormat="1"/>
    <row r="56675" s="11" customFormat="1"/>
    <row r="56676" s="11" customFormat="1"/>
    <row r="56677" s="11" customFormat="1"/>
    <row r="56678" s="11" customFormat="1"/>
    <row r="56679" s="11" customFormat="1"/>
    <row r="56680" s="11" customFormat="1"/>
    <row r="56681" s="11" customFormat="1"/>
    <row r="56682" s="11" customFormat="1"/>
    <row r="56683" s="11" customFormat="1"/>
    <row r="56684" s="11" customFormat="1"/>
    <row r="56685" s="11" customFormat="1"/>
    <row r="56686" s="11" customFormat="1"/>
    <row r="56687" s="11" customFormat="1"/>
    <row r="56688" s="11" customFormat="1"/>
    <row r="56689" s="11" customFormat="1"/>
    <row r="56690" s="11" customFormat="1"/>
    <row r="56691" s="11" customFormat="1"/>
    <row r="56692" s="11" customFormat="1"/>
    <row r="56693" s="11" customFormat="1"/>
    <row r="56694" s="11" customFormat="1"/>
    <row r="56695" s="11" customFormat="1"/>
    <row r="56696" s="11" customFormat="1"/>
    <row r="56697" s="11" customFormat="1"/>
    <row r="56698" s="11" customFormat="1"/>
    <row r="56699" s="11" customFormat="1"/>
    <row r="56700" s="11" customFormat="1"/>
    <row r="56701" s="11" customFormat="1"/>
    <row r="56702" s="11" customFormat="1"/>
    <row r="56703" s="11" customFormat="1"/>
    <row r="56704" s="11" customFormat="1"/>
    <row r="56705" s="11" customFormat="1"/>
    <row r="56706" s="11" customFormat="1"/>
    <row r="56707" s="11" customFormat="1"/>
    <row r="56708" s="11" customFormat="1"/>
    <row r="56709" s="11" customFormat="1"/>
    <row r="56710" s="11" customFormat="1"/>
    <row r="56711" s="11" customFormat="1"/>
    <row r="56712" s="11" customFormat="1"/>
    <row r="56713" s="11" customFormat="1"/>
    <row r="56714" s="11" customFormat="1"/>
    <row r="56715" s="11" customFormat="1"/>
    <row r="56716" s="11" customFormat="1"/>
    <row r="56717" s="11" customFormat="1"/>
    <row r="56718" s="11" customFormat="1"/>
    <row r="56719" s="11" customFormat="1"/>
    <row r="56720" s="11" customFormat="1"/>
    <row r="56721" s="11" customFormat="1"/>
    <row r="56722" s="11" customFormat="1"/>
    <row r="56723" s="11" customFormat="1"/>
    <row r="56724" s="11" customFormat="1"/>
    <row r="56725" s="11" customFormat="1"/>
    <row r="56726" s="11" customFormat="1"/>
    <row r="56727" s="11" customFormat="1"/>
    <row r="56728" s="11" customFormat="1"/>
    <row r="56729" s="11" customFormat="1"/>
    <row r="56730" s="11" customFormat="1"/>
    <row r="56731" s="11" customFormat="1"/>
    <row r="56732" s="11" customFormat="1"/>
    <row r="56733" s="11" customFormat="1"/>
    <row r="56734" s="11" customFormat="1"/>
    <row r="56735" s="11" customFormat="1"/>
    <row r="56736" s="11" customFormat="1"/>
    <row r="56737" s="11" customFormat="1"/>
    <row r="56738" s="11" customFormat="1"/>
    <row r="56739" s="11" customFormat="1"/>
    <row r="56740" s="11" customFormat="1"/>
    <row r="56741" s="11" customFormat="1"/>
    <row r="56742" s="11" customFormat="1"/>
    <row r="56743" s="11" customFormat="1"/>
    <row r="56744" s="11" customFormat="1"/>
    <row r="56745" s="11" customFormat="1"/>
    <row r="56746" s="11" customFormat="1"/>
    <row r="56747" s="11" customFormat="1"/>
    <row r="56748" s="11" customFormat="1"/>
    <row r="56749" s="11" customFormat="1"/>
    <row r="56750" s="11" customFormat="1"/>
    <row r="56751" s="11" customFormat="1"/>
    <row r="56752" s="11" customFormat="1"/>
    <row r="56753" s="11" customFormat="1"/>
    <row r="56754" s="11" customFormat="1"/>
    <row r="56755" s="11" customFormat="1"/>
    <row r="56756" s="11" customFormat="1"/>
    <row r="56757" s="11" customFormat="1"/>
    <row r="56758" s="11" customFormat="1"/>
    <row r="56759" s="11" customFormat="1"/>
    <row r="56760" s="11" customFormat="1"/>
    <row r="56761" s="11" customFormat="1"/>
    <row r="56762" s="11" customFormat="1"/>
    <row r="56763" s="11" customFormat="1"/>
    <row r="56764" s="11" customFormat="1"/>
    <row r="56765" s="11" customFormat="1"/>
    <row r="56766" s="11" customFormat="1"/>
    <row r="56767" s="11" customFormat="1"/>
    <row r="56768" s="11" customFormat="1"/>
    <row r="56769" s="11" customFormat="1"/>
    <row r="56770" s="11" customFormat="1"/>
    <row r="56771" s="11" customFormat="1"/>
    <row r="56772" s="11" customFormat="1"/>
    <row r="56773" s="11" customFormat="1"/>
    <row r="56774" s="11" customFormat="1"/>
    <row r="56775" s="11" customFormat="1"/>
    <row r="56776" s="11" customFormat="1"/>
    <row r="56777" s="11" customFormat="1"/>
    <row r="56778" s="11" customFormat="1"/>
    <row r="56779" s="11" customFormat="1"/>
    <row r="56780" s="11" customFormat="1"/>
    <row r="56781" s="11" customFormat="1"/>
    <row r="56782" s="11" customFormat="1"/>
    <row r="56783" s="11" customFormat="1"/>
    <row r="56784" s="11" customFormat="1"/>
    <row r="56785" s="11" customFormat="1"/>
    <row r="56786" s="11" customFormat="1"/>
    <row r="56787" s="11" customFormat="1"/>
    <row r="56788" s="11" customFormat="1"/>
    <row r="56789" s="11" customFormat="1"/>
    <row r="56790" s="11" customFormat="1"/>
    <row r="56791" s="11" customFormat="1"/>
    <row r="56792" s="11" customFormat="1"/>
    <row r="56793" s="11" customFormat="1"/>
    <row r="56794" s="11" customFormat="1"/>
    <row r="56795" s="11" customFormat="1"/>
    <row r="56796" s="11" customFormat="1"/>
    <row r="56797" s="11" customFormat="1"/>
    <row r="56798" s="11" customFormat="1"/>
    <row r="56799" s="11" customFormat="1"/>
    <row r="56800" s="11" customFormat="1"/>
    <row r="56801" s="11" customFormat="1"/>
    <row r="56802" s="11" customFormat="1"/>
    <row r="56803" s="11" customFormat="1"/>
    <row r="56804" s="11" customFormat="1"/>
    <row r="56805" s="11" customFormat="1"/>
    <row r="56806" s="11" customFormat="1"/>
    <row r="56807" s="11" customFormat="1"/>
    <row r="56808" s="11" customFormat="1"/>
    <row r="56809" s="11" customFormat="1"/>
    <row r="56810" s="11" customFormat="1"/>
    <row r="56811" s="11" customFormat="1"/>
    <row r="56812" s="11" customFormat="1"/>
    <row r="56813" s="11" customFormat="1"/>
    <row r="56814" s="11" customFormat="1"/>
    <row r="56815" s="11" customFormat="1"/>
    <row r="56816" s="11" customFormat="1"/>
    <row r="56817" s="11" customFormat="1"/>
    <row r="56818" s="11" customFormat="1"/>
    <row r="56819" s="11" customFormat="1"/>
    <row r="56820" s="11" customFormat="1"/>
    <row r="56821" s="11" customFormat="1"/>
    <row r="56822" s="11" customFormat="1"/>
    <row r="56823" s="11" customFormat="1"/>
    <row r="56824" s="11" customFormat="1"/>
    <row r="56825" s="11" customFormat="1"/>
    <row r="56826" s="11" customFormat="1"/>
    <row r="56827" s="11" customFormat="1"/>
    <row r="56828" s="11" customFormat="1"/>
    <row r="56829" s="11" customFormat="1"/>
    <row r="56830" s="11" customFormat="1"/>
    <row r="56831" s="11" customFormat="1"/>
    <row r="56832" s="11" customFormat="1"/>
    <row r="56833" s="11" customFormat="1"/>
    <row r="56834" s="11" customFormat="1"/>
    <row r="56835" s="11" customFormat="1"/>
    <row r="56836" s="11" customFormat="1"/>
    <row r="56837" s="11" customFormat="1"/>
    <row r="56838" s="11" customFormat="1"/>
    <row r="56839" s="11" customFormat="1"/>
    <row r="56840" s="11" customFormat="1"/>
    <row r="56841" s="11" customFormat="1"/>
    <row r="56842" s="11" customFormat="1"/>
    <row r="56843" s="11" customFormat="1"/>
    <row r="56844" s="11" customFormat="1"/>
    <row r="56845" s="11" customFormat="1"/>
    <row r="56846" s="11" customFormat="1"/>
    <row r="56847" s="11" customFormat="1"/>
    <row r="56848" s="11" customFormat="1"/>
    <row r="56849" s="11" customFormat="1"/>
    <row r="56850" s="11" customFormat="1"/>
    <row r="56851" s="11" customFormat="1"/>
    <row r="56852" s="11" customFormat="1"/>
    <row r="56853" s="11" customFormat="1"/>
    <row r="56854" s="11" customFormat="1"/>
    <row r="56855" s="11" customFormat="1"/>
    <row r="56856" s="11" customFormat="1"/>
    <row r="56857" s="11" customFormat="1"/>
    <row r="56858" s="11" customFormat="1"/>
    <row r="56859" s="11" customFormat="1"/>
    <row r="56860" s="11" customFormat="1"/>
    <row r="56861" s="11" customFormat="1"/>
    <row r="56862" s="11" customFormat="1"/>
    <row r="56863" s="11" customFormat="1"/>
    <row r="56864" s="11" customFormat="1"/>
    <row r="56865" s="11" customFormat="1"/>
    <row r="56866" s="11" customFormat="1"/>
    <row r="56867" s="11" customFormat="1"/>
    <row r="56868" s="11" customFormat="1"/>
    <row r="56869" s="11" customFormat="1"/>
    <row r="56870" s="11" customFormat="1"/>
    <row r="56871" s="11" customFormat="1"/>
    <row r="56872" s="11" customFormat="1"/>
    <row r="56873" s="11" customFormat="1"/>
    <row r="56874" s="11" customFormat="1"/>
    <row r="56875" s="11" customFormat="1"/>
    <row r="56876" s="11" customFormat="1"/>
    <row r="56877" s="11" customFormat="1"/>
    <row r="56878" s="11" customFormat="1"/>
    <row r="56879" s="11" customFormat="1"/>
    <row r="56880" s="11" customFormat="1"/>
    <row r="56881" s="11" customFormat="1"/>
    <row r="56882" s="11" customFormat="1"/>
    <row r="56883" s="11" customFormat="1"/>
    <row r="56884" s="11" customFormat="1"/>
    <row r="56885" s="11" customFormat="1"/>
    <row r="56886" s="11" customFormat="1"/>
    <row r="56887" s="11" customFormat="1"/>
    <row r="56888" s="11" customFormat="1"/>
    <row r="56889" s="11" customFormat="1"/>
    <row r="56890" s="11" customFormat="1"/>
    <row r="56891" s="11" customFormat="1"/>
    <row r="56892" s="11" customFormat="1"/>
    <row r="56893" s="11" customFormat="1"/>
    <row r="56894" s="11" customFormat="1"/>
    <row r="56895" s="11" customFormat="1"/>
    <row r="56896" s="11" customFormat="1"/>
    <row r="56897" s="11" customFormat="1"/>
    <row r="56898" s="11" customFormat="1"/>
    <row r="56899" s="11" customFormat="1"/>
    <row r="56900" s="11" customFormat="1"/>
    <row r="56901" s="11" customFormat="1"/>
    <row r="56902" s="11" customFormat="1"/>
    <row r="56903" s="11" customFormat="1"/>
    <row r="56904" s="11" customFormat="1"/>
    <row r="56905" s="11" customFormat="1"/>
    <row r="56906" s="11" customFormat="1"/>
    <row r="56907" s="11" customFormat="1"/>
    <row r="56908" s="11" customFormat="1"/>
    <row r="56909" s="11" customFormat="1"/>
    <row r="56910" s="11" customFormat="1"/>
    <row r="56911" s="11" customFormat="1"/>
    <row r="56912" s="11" customFormat="1"/>
    <row r="56913" s="11" customFormat="1"/>
    <row r="56914" s="11" customFormat="1"/>
    <row r="56915" s="11" customFormat="1"/>
    <row r="56916" s="11" customFormat="1"/>
    <row r="56917" s="11" customFormat="1"/>
    <row r="56918" s="11" customFormat="1"/>
    <row r="56919" s="11" customFormat="1"/>
    <row r="56920" s="11" customFormat="1"/>
    <row r="56921" s="11" customFormat="1"/>
    <row r="56922" s="11" customFormat="1"/>
    <row r="56923" s="11" customFormat="1"/>
    <row r="56924" s="11" customFormat="1"/>
    <row r="56925" s="11" customFormat="1"/>
    <row r="56926" s="11" customFormat="1"/>
    <row r="56927" s="11" customFormat="1"/>
    <row r="56928" s="11" customFormat="1"/>
    <row r="56929" s="11" customFormat="1"/>
    <row r="56930" s="11" customFormat="1"/>
    <row r="56931" s="11" customFormat="1"/>
    <row r="56932" s="11" customFormat="1"/>
    <row r="56933" s="11" customFormat="1"/>
    <row r="56934" s="11" customFormat="1"/>
    <row r="56935" s="11" customFormat="1"/>
    <row r="56936" s="11" customFormat="1"/>
    <row r="56937" s="11" customFormat="1"/>
    <row r="56938" s="11" customFormat="1"/>
    <row r="56939" s="11" customFormat="1"/>
    <row r="56940" s="11" customFormat="1"/>
    <row r="56941" s="11" customFormat="1"/>
    <row r="56942" s="11" customFormat="1"/>
    <row r="56943" s="11" customFormat="1"/>
    <row r="56944" s="11" customFormat="1"/>
    <row r="56945" s="11" customFormat="1"/>
    <row r="56946" s="11" customFormat="1"/>
    <row r="56947" s="11" customFormat="1"/>
    <row r="56948" s="11" customFormat="1"/>
    <row r="56949" s="11" customFormat="1"/>
    <row r="56950" s="11" customFormat="1"/>
    <row r="56951" s="11" customFormat="1"/>
    <row r="56952" s="11" customFormat="1"/>
    <row r="56953" s="11" customFormat="1"/>
    <row r="56954" s="11" customFormat="1"/>
    <row r="56955" s="11" customFormat="1"/>
    <row r="56956" s="11" customFormat="1"/>
    <row r="56957" s="11" customFormat="1"/>
    <row r="56958" s="11" customFormat="1"/>
    <row r="56959" s="11" customFormat="1"/>
    <row r="56960" s="11" customFormat="1"/>
    <row r="56961" s="11" customFormat="1"/>
    <row r="56962" s="11" customFormat="1"/>
    <row r="56963" s="11" customFormat="1"/>
    <row r="56964" s="11" customFormat="1"/>
    <row r="56965" s="11" customFormat="1"/>
    <row r="56966" s="11" customFormat="1"/>
    <row r="56967" s="11" customFormat="1"/>
    <row r="56968" s="11" customFormat="1"/>
    <row r="56969" s="11" customFormat="1"/>
    <row r="56970" s="11" customFormat="1"/>
    <row r="56971" s="11" customFormat="1"/>
    <row r="56972" s="11" customFormat="1"/>
    <row r="56973" s="11" customFormat="1"/>
    <row r="56974" s="11" customFormat="1"/>
    <row r="56975" s="11" customFormat="1"/>
    <row r="56976" s="11" customFormat="1"/>
    <row r="56977" s="11" customFormat="1"/>
    <row r="56978" s="11" customFormat="1"/>
    <row r="56979" s="11" customFormat="1"/>
    <row r="56980" s="11" customFormat="1"/>
    <row r="56981" s="11" customFormat="1"/>
    <row r="56982" s="11" customFormat="1"/>
    <row r="56983" s="11" customFormat="1"/>
    <row r="56984" s="11" customFormat="1"/>
    <row r="56985" s="11" customFormat="1"/>
    <row r="56986" s="11" customFormat="1"/>
    <row r="56987" s="11" customFormat="1"/>
    <row r="56988" s="11" customFormat="1"/>
    <row r="56989" s="11" customFormat="1"/>
    <row r="56990" s="11" customFormat="1"/>
    <row r="56991" s="11" customFormat="1"/>
    <row r="56992" s="11" customFormat="1"/>
    <row r="56993" s="11" customFormat="1"/>
    <row r="56994" s="11" customFormat="1"/>
    <row r="56995" s="11" customFormat="1"/>
    <row r="56996" s="11" customFormat="1"/>
    <row r="56997" s="11" customFormat="1"/>
    <row r="56998" s="11" customFormat="1"/>
    <row r="56999" s="11" customFormat="1"/>
    <row r="57000" s="11" customFormat="1"/>
    <row r="57001" s="11" customFormat="1"/>
    <row r="57002" s="11" customFormat="1"/>
    <row r="57003" s="11" customFormat="1"/>
    <row r="57004" s="11" customFormat="1"/>
    <row r="57005" s="11" customFormat="1"/>
    <row r="57006" s="11" customFormat="1"/>
    <row r="57007" s="11" customFormat="1"/>
    <row r="57008" s="11" customFormat="1"/>
    <row r="57009" s="11" customFormat="1"/>
    <row r="57010" s="11" customFormat="1"/>
    <row r="57011" s="11" customFormat="1"/>
    <row r="57012" s="11" customFormat="1"/>
    <row r="57013" s="11" customFormat="1"/>
    <row r="57014" s="11" customFormat="1"/>
    <row r="57015" s="11" customFormat="1"/>
    <row r="57016" s="11" customFormat="1"/>
    <row r="57017" s="11" customFormat="1"/>
    <row r="57018" s="11" customFormat="1"/>
    <row r="57019" s="11" customFormat="1"/>
    <row r="57020" s="11" customFormat="1"/>
    <row r="57021" s="11" customFormat="1"/>
    <row r="57022" s="11" customFormat="1"/>
    <row r="57023" s="11" customFormat="1"/>
    <row r="57024" s="11" customFormat="1"/>
    <row r="57025" s="11" customFormat="1"/>
    <row r="57026" s="11" customFormat="1"/>
    <row r="57027" s="11" customFormat="1"/>
    <row r="57028" s="11" customFormat="1"/>
    <row r="57029" s="11" customFormat="1"/>
    <row r="57030" s="11" customFormat="1"/>
    <row r="57031" s="11" customFormat="1"/>
    <row r="57032" s="11" customFormat="1"/>
    <row r="57033" s="11" customFormat="1"/>
    <row r="57034" s="11" customFormat="1"/>
    <row r="57035" s="11" customFormat="1"/>
    <row r="57036" s="11" customFormat="1"/>
    <row r="57037" s="11" customFormat="1"/>
    <row r="57038" s="11" customFormat="1"/>
    <row r="57039" s="11" customFormat="1"/>
    <row r="57040" s="11" customFormat="1"/>
    <row r="57041" s="11" customFormat="1"/>
    <row r="57042" s="11" customFormat="1"/>
    <row r="57043" s="11" customFormat="1"/>
    <row r="57044" s="11" customFormat="1"/>
    <row r="57045" s="11" customFormat="1"/>
    <row r="57046" s="11" customFormat="1"/>
    <row r="57047" s="11" customFormat="1"/>
    <row r="57048" s="11" customFormat="1"/>
    <row r="57049" s="11" customFormat="1"/>
    <row r="57050" s="11" customFormat="1"/>
    <row r="57051" s="11" customFormat="1"/>
    <row r="57052" s="11" customFormat="1"/>
    <row r="57053" s="11" customFormat="1"/>
    <row r="57054" s="11" customFormat="1"/>
    <row r="57055" s="11" customFormat="1"/>
    <row r="57056" s="11" customFormat="1"/>
    <row r="57057" s="11" customFormat="1"/>
    <row r="57058" s="11" customFormat="1"/>
    <row r="57059" s="11" customFormat="1"/>
    <row r="57060" s="11" customFormat="1"/>
    <row r="57061" s="11" customFormat="1"/>
    <row r="57062" s="11" customFormat="1"/>
    <row r="57063" s="11" customFormat="1"/>
    <row r="57064" s="11" customFormat="1"/>
    <row r="57065" s="11" customFormat="1"/>
    <row r="57066" s="11" customFormat="1"/>
    <row r="57067" s="11" customFormat="1"/>
    <row r="57068" s="11" customFormat="1"/>
    <row r="57069" s="11" customFormat="1"/>
    <row r="57070" s="11" customFormat="1"/>
    <row r="57071" s="11" customFormat="1"/>
    <row r="57072" s="11" customFormat="1"/>
    <row r="57073" s="11" customFormat="1"/>
    <row r="57074" s="11" customFormat="1"/>
    <row r="57075" s="11" customFormat="1"/>
    <row r="57076" s="11" customFormat="1"/>
    <row r="57077" s="11" customFormat="1"/>
    <row r="57078" s="11" customFormat="1"/>
    <row r="57079" s="11" customFormat="1"/>
    <row r="57080" s="11" customFormat="1"/>
    <row r="57081" s="11" customFormat="1"/>
    <row r="57082" s="11" customFormat="1"/>
    <row r="57083" s="11" customFormat="1"/>
    <row r="57084" s="11" customFormat="1"/>
    <row r="57085" s="11" customFormat="1"/>
    <row r="57086" s="11" customFormat="1"/>
    <row r="57087" s="11" customFormat="1"/>
    <row r="57088" s="11" customFormat="1"/>
    <row r="57089" s="11" customFormat="1"/>
    <row r="57090" s="11" customFormat="1"/>
    <row r="57091" s="11" customFormat="1"/>
    <row r="57092" s="11" customFormat="1"/>
    <row r="57093" s="11" customFormat="1"/>
    <row r="57094" s="11" customFormat="1"/>
    <row r="57095" s="11" customFormat="1"/>
    <row r="57096" s="11" customFormat="1"/>
    <row r="57097" s="11" customFormat="1"/>
    <row r="57098" s="11" customFormat="1"/>
    <row r="57099" s="11" customFormat="1"/>
    <row r="57100" s="11" customFormat="1"/>
    <row r="57101" s="11" customFormat="1"/>
    <row r="57102" s="11" customFormat="1"/>
    <row r="57103" s="11" customFormat="1"/>
    <row r="57104" s="11" customFormat="1"/>
    <row r="57105" s="11" customFormat="1"/>
    <row r="57106" s="11" customFormat="1"/>
    <row r="57107" s="11" customFormat="1"/>
    <row r="57108" s="11" customFormat="1"/>
    <row r="57109" s="11" customFormat="1"/>
    <row r="57110" s="11" customFormat="1"/>
    <row r="57111" s="11" customFormat="1"/>
    <row r="57112" s="11" customFormat="1"/>
    <row r="57113" s="11" customFormat="1"/>
    <row r="57114" s="11" customFormat="1"/>
    <row r="57115" s="11" customFormat="1"/>
    <row r="57116" s="11" customFormat="1"/>
    <row r="57117" s="11" customFormat="1"/>
    <row r="57118" s="11" customFormat="1"/>
    <row r="57119" s="11" customFormat="1"/>
    <row r="57120" s="11" customFormat="1"/>
    <row r="57121" s="11" customFormat="1"/>
    <row r="57122" s="11" customFormat="1"/>
    <row r="57123" s="11" customFormat="1"/>
    <row r="57124" s="11" customFormat="1"/>
    <row r="57125" s="11" customFormat="1"/>
    <row r="57126" s="11" customFormat="1"/>
    <row r="57127" s="11" customFormat="1"/>
    <row r="57128" s="11" customFormat="1"/>
    <row r="57129" s="11" customFormat="1"/>
    <row r="57130" s="11" customFormat="1"/>
    <row r="57131" s="11" customFormat="1"/>
    <row r="57132" s="11" customFormat="1"/>
    <row r="57133" s="11" customFormat="1"/>
    <row r="57134" s="11" customFormat="1"/>
    <row r="57135" s="11" customFormat="1"/>
    <row r="57136" s="11" customFormat="1"/>
    <row r="57137" s="11" customFormat="1"/>
    <row r="57138" s="11" customFormat="1"/>
    <row r="57139" s="11" customFormat="1"/>
    <row r="57140" s="11" customFormat="1"/>
    <row r="57141" s="11" customFormat="1"/>
    <row r="57142" s="11" customFormat="1"/>
    <row r="57143" s="11" customFormat="1"/>
    <row r="57144" s="11" customFormat="1"/>
    <row r="57145" s="11" customFormat="1"/>
    <row r="57146" s="11" customFormat="1"/>
    <row r="57147" s="11" customFormat="1"/>
    <row r="57148" s="11" customFormat="1"/>
    <row r="57149" s="11" customFormat="1"/>
    <row r="57150" s="11" customFormat="1"/>
    <row r="57151" s="11" customFormat="1"/>
    <row r="57152" s="11" customFormat="1"/>
    <row r="57153" s="11" customFormat="1"/>
    <row r="57154" s="11" customFormat="1"/>
    <row r="57155" s="11" customFormat="1"/>
    <row r="57156" s="11" customFormat="1"/>
    <row r="57157" s="11" customFormat="1"/>
    <row r="57158" s="11" customFormat="1"/>
    <row r="57159" s="11" customFormat="1"/>
    <row r="57160" s="11" customFormat="1"/>
    <row r="57161" s="11" customFormat="1"/>
    <row r="57162" s="11" customFormat="1"/>
    <row r="57163" s="11" customFormat="1"/>
    <row r="57164" s="11" customFormat="1"/>
    <row r="57165" s="11" customFormat="1"/>
    <row r="57166" s="11" customFormat="1"/>
    <row r="57167" s="11" customFormat="1"/>
    <row r="57168" s="11" customFormat="1"/>
    <row r="57169" s="11" customFormat="1"/>
    <row r="57170" s="11" customFormat="1"/>
    <row r="57171" s="11" customFormat="1"/>
    <row r="57172" s="11" customFormat="1"/>
    <row r="57173" s="11" customFormat="1"/>
    <row r="57174" s="11" customFormat="1"/>
    <row r="57175" s="11" customFormat="1"/>
    <row r="57176" s="11" customFormat="1"/>
    <row r="57177" s="11" customFormat="1"/>
    <row r="57178" s="11" customFormat="1"/>
    <row r="57179" s="11" customFormat="1"/>
    <row r="57180" s="11" customFormat="1"/>
    <row r="57181" s="11" customFormat="1"/>
    <row r="57182" s="11" customFormat="1"/>
    <row r="57183" s="11" customFormat="1"/>
    <row r="57184" s="11" customFormat="1"/>
    <row r="57185" s="11" customFormat="1"/>
    <row r="57186" s="11" customFormat="1"/>
    <row r="57187" s="11" customFormat="1"/>
    <row r="57188" s="11" customFormat="1"/>
    <row r="57189" s="11" customFormat="1"/>
    <row r="57190" s="11" customFormat="1"/>
    <row r="57191" s="11" customFormat="1"/>
    <row r="57192" s="11" customFormat="1"/>
    <row r="57193" s="11" customFormat="1"/>
    <row r="57194" s="11" customFormat="1"/>
    <row r="57195" s="11" customFormat="1"/>
    <row r="57196" s="11" customFormat="1"/>
    <row r="57197" s="11" customFormat="1"/>
    <row r="57198" s="11" customFormat="1"/>
    <row r="57199" s="11" customFormat="1"/>
    <row r="57200" s="11" customFormat="1"/>
    <row r="57201" s="11" customFormat="1"/>
    <row r="57202" s="11" customFormat="1"/>
    <row r="57203" s="11" customFormat="1"/>
    <row r="57204" s="11" customFormat="1"/>
    <row r="57205" s="11" customFormat="1"/>
    <row r="57206" s="11" customFormat="1"/>
    <row r="57207" s="11" customFormat="1"/>
    <row r="57208" s="11" customFormat="1"/>
    <row r="57209" s="11" customFormat="1"/>
    <row r="57210" s="11" customFormat="1"/>
    <row r="57211" s="11" customFormat="1"/>
    <row r="57212" s="11" customFormat="1"/>
    <row r="57213" s="11" customFormat="1"/>
    <row r="57214" s="11" customFormat="1"/>
    <row r="57215" s="11" customFormat="1"/>
    <row r="57216" s="11" customFormat="1"/>
    <row r="57217" s="11" customFormat="1"/>
    <row r="57218" s="11" customFormat="1"/>
    <row r="57219" s="11" customFormat="1"/>
    <row r="57220" s="11" customFormat="1"/>
    <row r="57221" s="11" customFormat="1"/>
    <row r="57222" s="11" customFormat="1"/>
    <row r="57223" s="11" customFormat="1"/>
    <row r="57224" s="11" customFormat="1"/>
    <row r="57225" s="11" customFormat="1"/>
    <row r="57226" s="11" customFormat="1"/>
    <row r="57227" s="11" customFormat="1"/>
    <row r="57228" s="11" customFormat="1"/>
    <row r="57229" s="11" customFormat="1"/>
    <row r="57230" s="11" customFormat="1"/>
    <row r="57231" s="11" customFormat="1"/>
    <row r="57232" s="11" customFormat="1"/>
    <row r="57233" s="11" customFormat="1"/>
    <row r="57234" s="11" customFormat="1"/>
    <row r="57235" s="11" customFormat="1"/>
    <row r="57236" s="11" customFormat="1"/>
    <row r="57237" s="11" customFormat="1"/>
    <row r="57238" s="11" customFormat="1"/>
    <row r="57239" s="11" customFormat="1"/>
    <row r="57240" s="11" customFormat="1"/>
    <row r="57241" s="11" customFormat="1"/>
    <row r="57242" s="11" customFormat="1"/>
    <row r="57243" s="11" customFormat="1"/>
    <row r="57244" s="11" customFormat="1"/>
    <row r="57245" s="11" customFormat="1"/>
    <row r="57246" s="11" customFormat="1"/>
    <row r="57247" s="11" customFormat="1"/>
    <row r="57248" s="11" customFormat="1"/>
    <row r="57249" s="11" customFormat="1"/>
    <row r="57250" s="11" customFormat="1"/>
    <row r="57251" s="11" customFormat="1"/>
    <row r="57252" s="11" customFormat="1"/>
    <row r="57253" s="11" customFormat="1"/>
    <row r="57254" s="11" customFormat="1"/>
    <row r="57255" s="11" customFormat="1"/>
    <row r="57256" s="11" customFormat="1"/>
    <row r="57257" s="11" customFormat="1"/>
    <row r="57258" s="11" customFormat="1"/>
    <row r="57259" s="11" customFormat="1"/>
    <row r="57260" s="11" customFormat="1"/>
    <row r="57261" s="11" customFormat="1"/>
    <row r="57262" s="11" customFormat="1"/>
    <row r="57263" s="11" customFormat="1"/>
    <row r="57264" s="11" customFormat="1"/>
    <row r="57265" s="11" customFormat="1"/>
    <row r="57266" s="11" customFormat="1"/>
    <row r="57267" s="11" customFormat="1"/>
    <row r="57268" s="11" customFormat="1"/>
    <row r="57269" s="11" customFormat="1"/>
    <row r="57270" s="11" customFormat="1"/>
    <row r="57271" s="11" customFormat="1"/>
    <row r="57272" s="11" customFormat="1"/>
    <row r="57273" s="11" customFormat="1"/>
    <row r="57274" s="11" customFormat="1"/>
    <row r="57275" s="11" customFormat="1"/>
    <row r="57276" s="11" customFormat="1"/>
    <row r="57277" s="11" customFormat="1"/>
    <row r="57278" s="11" customFormat="1"/>
    <row r="57279" s="11" customFormat="1"/>
    <row r="57280" s="11" customFormat="1"/>
    <row r="57281" s="11" customFormat="1"/>
    <row r="57282" s="11" customFormat="1"/>
    <row r="57283" s="11" customFormat="1"/>
    <row r="57284" s="11" customFormat="1"/>
    <row r="57285" s="11" customFormat="1"/>
    <row r="57286" s="11" customFormat="1"/>
    <row r="57287" s="11" customFormat="1"/>
    <row r="57288" s="11" customFormat="1"/>
    <row r="57289" s="11" customFormat="1"/>
    <row r="57290" s="11" customFormat="1"/>
    <row r="57291" s="11" customFormat="1"/>
    <row r="57292" s="11" customFormat="1"/>
    <row r="57293" s="11" customFormat="1"/>
    <row r="57294" s="11" customFormat="1"/>
    <row r="57295" s="11" customFormat="1"/>
    <row r="57296" s="11" customFormat="1"/>
    <row r="57297" s="11" customFormat="1"/>
    <row r="57298" s="11" customFormat="1"/>
    <row r="57299" s="11" customFormat="1"/>
    <row r="57300" s="11" customFormat="1"/>
    <row r="57301" s="11" customFormat="1"/>
    <row r="57302" s="11" customFormat="1"/>
    <row r="57303" s="11" customFormat="1"/>
    <row r="57304" s="11" customFormat="1"/>
    <row r="57305" s="11" customFormat="1"/>
    <row r="57306" s="11" customFormat="1"/>
    <row r="57307" s="11" customFormat="1"/>
    <row r="57308" s="11" customFormat="1"/>
    <row r="57309" s="11" customFormat="1"/>
    <row r="57310" s="11" customFormat="1"/>
    <row r="57311" s="11" customFormat="1"/>
    <row r="57312" s="11" customFormat="1"/>
    <row r="57313" s="11" customFormat="1"/>
    <row r="57314" s="11" customFormat="1"/>
    <row r="57315" s="11" customFormat="1"/>
    <row r="57316" s="11" customFormat="1"/>
    <row r="57317" s="11" customFormat="1"/>
    <row r="57318" s="11" customFormat="1"/>
    <row r="57319" s="11" customFormat="1"/>
    <row r="57320" s="11" customFormat="1"/>
    <row r="57321" s="11" customFormat="1"/>
    <row r="57322" s="11" customFormat="1"/>
    <row r="57323" s="11" customFormat="1"/>
    <row r="57324" s="11" customFormat="1"/>
    <row r="57325" s="11" customFormat="1"/>
    <row r="57326" s="11" customFormat="1"/>
    <row r="57327" s="11" customFormat="1"/>
    <row r="57328" s="11" customFormat="1"/>
    <row r="57329" s="11" customFormat="1"/>
    <row r="57330" s="11" customFormat="1"/>
    <row r="57331" s="11" customFormat="1"/>
    <row r="57332" s="11" customFormat="1"/>
    <row r="57333" s="11" customFormat="1"/>
    <row r="57334" s="11" customFormat="1"/>
    <row r="57335" s="11" customFormat="1"/>
    <row r="57336" s="11" customFormat="1"/>
    <row r="57337" s="11" customFormat="1"/>
    <row r="57338" s="11" customFormat="1"/>
    <row r="57339" s="11" customFormat="1"/>
    <row r="57340" s="11" customFormat="1"/>
    <row r="57341" s="11" customFormat="1"/>
    <row r="57342" s="11" customFormat="1"/>
    <row r="57343" s="11" customFormat="1"/>
    <row r="57344" s="11" customFormat="1"/>
    <row r="57345" s="11" customFormat="1"/>
    <row r="57346" s="11" customFormat="1"/>
    <row r="57347" s="11" customFormat="1"/>
    <row r="57348" s="11" customFormat="1"/>
    <row r="57349" s="11" customFormat="1"/>
    <row r="57350" s="11" customFormat="1"/>
    <row r="57351" s="11" customFormat="1"/>
    <row r="57352" s="11" customFormat="1"/>
    <row r="57353" s="11" customFormat="1"/>
    <row r="57354" s="11" customFormat="1"/>
    <row r="57355" s="11" customFormat="1"/>
    <row r="57356" s="11" customFormat="1"/>
    <row r="57357" s="11" customFormat="1"/>
    <row r="57358" s="11" customFormat="1"/>
    <row r="57359" s="11" customFormat="1"/>
    <row r="57360" s="11" customFormat="1"/>
    <row r="57361" s="11" customFormat="1"/>
    <row r="57362" s="11" customFormat="1"/>
    <row r="57363" s="11" customFormat="1"/>
    <row r="57364" s="11" customFormat="1"/>
    <row r="57365" s="11" customFormat="1"/>
    <row r="57366" s="11" customFormat="1"/>
    <row r="57367" s="11" customFormat="1"/>
    <row r="57368" s="11" customFormat="1"/>
    <row r="57369" s="11" customFormat="1"/>
    <row r="57370" s="11" customFormat="1"/>
    <row r="57371" s="11" customFormat="1"/>
    <row r="57372" s="11" customFormat="1"/>
    <row r="57373" s="11" customFormat="1"/>
    <row r="57374" s="11" customFormat="1"/>
    <row r="57375" s="11" customFormat="1"/>
    <row r="57376" s="11" customFormat="1"/>
    <row r="57377" s="11" customFormat="1"/>
    <row r="57378" s="11" customFormat="1"/>
    <row r="57379" s="11" customFormat="1"/>
    <row r="57380" s="11" customFormat="1"/>
    <row r="57381" s="11" customFormat="1"/>
    <row r="57382" s="11" customFormat="1"/>
    <row r="57383" s="11" customFormat="1"/>
    <row r="57384" s="11" customFormat="1"/>
    <row r="57385" s="11" customFormat="1"/>
    <row r="57386" s="11" customFormat="1"/>
    <row r="57387" s="11" customFormat="1"/>
    <row r="57388" s="11" customFormat="1"/>
    <row r="57389" s="11" customFormat="1"/>
    <row r="57390" s="11" customFormat="1"/>
    <row r="57391" s="11" customFormat="1"/>
    <row r="57392" s="11" customFormat="1"/>
    <row r="57393" s="11" customFormat="1"/>
    <row r="57394" s="11" customFormat="1"/>
    <row r="57395" s="11" customFormat="1"/>
    <row r="57396" s="11" customFormat="1"/>
    <row r="57397" s="11" customFormat="1"/>
    <row r="57398" s="11" customFormat="1"/>
    <row r="57399" s="11" customFormat="1"/>
    <row r="57400" s="11" customFormat="1"/>
    <row r="57401" s="11" customFormat="1"/>
    <row r="57402" s="11" customFormat="1"/>
    <row r="57403" s="11" customFormat="1"/>
    <row r="57404" s="11" customFormat="1"/>
    <row r="57405" s="11" customFormat="1"/>
    <row r="57406" s="11" customFormat="1"/>
    <row r="57407" s="11" customFormat="1"/>
    <row r="57408" s="11" customFormat="1"/>
    <row r="57409" s="11" customFormat="1"/>
    <row r="57410" s="11" customFormat="1"/>
    <row r="57411" s="11" customFormat="1"/>
    <row r="57412" s="11" customFormat="1"/>
    <row r="57413" s="11" customFormat="1"/>
    <row r="57414" s="11" customFormat="1"/>
    <row r="57415" s="11" customFormat="1"/>
    <row r="57416" s="11" customFormat="1"/>
    <row r="57417" s="11" customFormat="1"/>
    <row r="57418" s="11" customFormat="1"/>
    <row r="57419" s="11" customFormat="1"/>
    <row r="57420" s="11" customFormat="1"/>
    <row r="57421" s="11" customFormat="1"/>
    <row r="57422" s="11" customFormat="1"/>
    <row r="57423" s="11" customFormat="1"/>
    <row r="57424" s="11" customFormat="1"/>
    <row r="57425" s="11" customFormat="1"/>
    <row r="57426" s="11" customFormat="1"/>
    <row r="57427" s="11" customFormat="1"/>
    <row r="57428" s="11" customFormat="1"/>
    <row r="57429" s="11" customFormat="1"/>
    <row r="57430" s="11" customFormat="1"/>
    <row r="57431" s="11" customFormat="1"/>
    <row r="57432" s="11" customFormat="1"/>
    <row r="57433" s="11" customFormat="1"/>
    <row r="57434" s="11" customFormat="1"/>
    <row r="57435" s="11" customFormat="1"/>
    <row r="57436" s="11" customFormat="1"/>
    <row r="57437" s="11" customFormat="1"/>
    <row r="57438" s="11" customFormat="1"/>
    <row r="57439" s="11" customFormat="1"/>
    <row r="57440" s="11" customFormat="1"/>
    <row r="57441" s="11" customFormat="1"/>
    <row r="57442" s="11" customFormat="1"/>
    <row r="57443" s="11" customFormat="1"/>
    <row r="57444" s="11" customFormat="1"/>
    <row r="57445" s="11" customFormat="1"/>
    <row r="57446" s="11" customFormat="1"/>
    <row r="57447" s="11" customFormat="1"/>
    <row r="57448" s="11" customFormat="1"/>
    <row r="57449" s="11" customFormat="1"/>
    <row r="57450" s="11" customFormat="1"/>
    <row r="57451" s="11" customFormat="1"/>
    <row r="57452" s="11" customFormat="1"/>
    <row r="57453" s="11" customFormat="1"/>
    <row r="57454" s="11" customFormat="1"/>
    <row r="57455" s="11" customFormat="1"/>
    <row r="57456" s="11" customFormat="1"/>
    <row r="57457" s="11" customFormat="1"/>
    <row r="57458" s="11" customFormat="1"/>
    <row r="57459" s="11" customFormat="1"/>
    <row r="57460" s="11" customFormat="1"/>
    <row r="57461" s="11" customFormat="1"/>
    <row r="57462" s="11" customFormat="1"/>
    <row r="57463" s="11" customFormat="1"/>
    <row r="57464" s="11" customFormat="1"/>
    <row r="57465" s="11" customFormat="1"/>
    <row r="57466" s="11" customFormat="1"/>
    <row r="57467" s="11" customFormat="1"/>
    <row r="57468" s="11" customFormat="1"/>
    <row r="57469" s="11" customFormat="1"/>
    <row r="57470" s="11" customFormat="1"/>
    <row r="57471" s="11" customFormat="1"/>
    <row r="57472" s="11" customFormat="1"/>
    <row r="57473" s="11" customFormat="1"/>
    <row r="57474" s="11" customFormat="1"/>
    <row r="57475" s="11" customFormat="1"/>
    <row r="57476" s="11" customFormat="1"/>
    <row r="57477" s="11" customFormat="1"/>
    <row r="57478" s="11" customFormat="1"/>
    <row r="57479" s="11" customFormat="1"/>
    <row r="57480" s="11" customFormat="1"/>
    <row r="57481" s="11" customFormat="1"/>
    <row r="57482" s="11" customFormat="1"/>
    <row r="57483" s="11" customFormat="1"/>
    <row r="57484" s="11" customFormat="1"/>
    <row r="57485" s="11" customFormat="1"/>
    <row r="57486" s="11" customFormat="1"/>
    <row r="57487" s="11" customFormat="1"/>
    <row r="57488" s="11" customFormat="1"/>
    <row r="57489" s="11" customFormat="1"/>
    <row r="57490" s="11" customFormat="1"/>
    <row r="57491" s="11" customFormat="1"/>
    <row r="57492" s="11" customFormat="1"/>
    <row r="57493" s="11" customFormat="1"/>
    <row r="57494" s="11" customFormat="1"/>
    <row r="57495" s="11" customFormat="1"/>
    <row r="57496" s="11" customFormat="1"/>
    <row r="57497" s="11" customFormat="1"/>
    <row r="57498" s="11" customFormat="1"/>
    <row r="57499" s="11" customFormat="1"/>
    <row r="57500" s="11" customFormat="1"/>
    <row r="57501" s="11" customFormat="1"/>
    <row r="57502" s="11" customFormat="1"/>
    <row r="57503" s="11" customFormat="1"/>
    <row r="57504" s="11" customFormat="1"/>
    <row r="57505" s="11" customFormat="1"/>
    <row r="57506" s="11" customFormat="1"/>
    <row r="57507" s="11" customFormat="1"/>
    <row r="57508" s="11" customFormat="1"/>
    <row r="57509" s="11" customFormat="1"/>
    <row r="57510" s="11" customFormat="1"/>
    <row r="57511" s="11" customFormat="1"/>
    <row r="57512" s="11" customFormat="1"/>
    <row r="57513" s="11" customFormat="1"/>
    <row r="57514" s="11" customFormat="1"/>
    <row r="57515" s="11" customFormat="1"/>
    <row r="57516" s="11" customFormat="1"/>
    <row r="57517" s="11" customFormat="1"/>
    <row r="57518" s="11" customFormat="1"/>
    <row r="57519" s="11" customFormat="1"/>
    <row r="57520" s="11" customFormat="1"/>
    <row r="57521" s="11" customFormat="1"/>
    <row r="57522" s="11" customFormat="1"/>
    <row r="57523" s="11" customFormat="1"/>
    <row r="57524" s="11" customFormat="1"/>
    <row r="57525" s="11" customFormat="1"/>
    <row r="57526" s="11" customFormat="1"/>
    <row r="57527" s="11" customFormat="1"/>
    <row r="57528" s="11" customFormat="1"/>
    <row r="57529" s="11" customFormat="1"/>
    <row r="57530" s="11" customFormat="1"/>
    <row r="57531" s="11" customFormat="1"/>
    <row r="57532" s="11" customFormat="1"/>
    <row r="57533" s="11" customFormat="1"/>
    <row r="57534" s="11" customFormat="1"/>
    <row r="57535" s="11" customFormat="1"/>
    <row r="57536" s="11" customFormat="1"/>
    <row r="57537" s="11" customFormat="1"/>
    <row r="57538" s="11" customFormat="1"/>
    <row r="57539" s="11" customFormat="1"/>
    <row r="57540" s="11" customFormat="1"/>
    <row r="57541" s="11" customFormat="1"/>
    <row r="57542" s="11" customFormat="1"/>
    <row r="57543" s="11" customFormat="1"/>
    <row r="57544" s="11" customFormat="1"/>
    <row r="57545" s="11" customFormat="1"/>
    <row r="57546" s="11" customFormat="1"/>
    <row r="57547" s="11" customFormat="1"/>
    <row r="57548" s="11" customFormat="1"/>
    <row r="57549" s="11" customFormat="1"/>
    <row r="57550" s="11" customFormat="1"/>
    <row r="57551" s="11" customFormat="1"/>
    <row r="57552" s="11" customFormat="1"/>
    <row r="57553" s="11" customFormat="1"/>
    <row r="57554" s="11" customFormat="1"/>
    <row r="57555" s="11" customFormat="1"/>
    <row r="57556" s="11" customFormat="1"/>
    <row r="57557" s="11" customFormat="1"/>
    <row r="57558" s="11" customFormat="1"/>
    <row r="57559" s="11" customFormat="1"/>
    <row r="57560" s="11" customFormat="1"/>
    <row r="57561" s="11" customFormat="1"/>
    <row r="57562" s="11" customFormat="1"/>
    <row r="57563" s="11" customFormat="1"/>
    <row r="57564" s="11" customFormat="1"/>
    <row r="57565" s="11" customFormat="1"/>
    <row r="57566" s="11" customFormat="1"/>
    <row r="57567" s="11" customFormat="1"/>
    <row r="57568" s="11" customFormat="1"/>
    <row r="57569" s="11" customFormat="1"/>
    <row r="57570" s="11" customFormat="1"/>
    <row r="57571" s="11" customFormat="1"/>
    <row r="57572" s="11" customFormat="1"/>
    <row r="57573" s="11" customFormat="1"/>
    <row r="57574" s="11" customFormat="1"/>
    <row r="57575" s="11" customFormat="1"/>
    <row r="57576" s="11" customFormat="1"/>
    <row r="57577" s="11" customFormat="1"/>
    <row r="57578" s="11" customFormat="1"/>
    <row r="57579" s="11" customFormat="1"/>
    <row r="57580" s="11" customFormat="1"/>
    <row r="57581" s="11" customFormat="1"/>
    <row r="57582" s="11" customFormat="1"/>
    <row r="57583" s="11" customFormat="1"/>
    <row r="57584" s="11" customFormat="1"/>
    <row r="57585" s="11" customFormat="1"/>
    <row r="57586" s="11" customFormat="1"/>
    <row r="57587" s="11" customFormat="1"/>
    <row r="57588" s="11" customFormat="1"/>
    <row r="57589" s="11" customFormat="1"/>
    <row r="57590" s="11" customFormat="1"/>
    <row r="57591" s="11" customFormat="1"/>
    <row r="57592" s="11" customFormat="1"/>
    <row r="57593" s="11" customFormat="1"/>
    <row r="57594" s="11" customFormat="1"/>
    <row r="57595" s="11" customFormat="1"/>
    <row r="57596" s="11" customFormat="1"/>
    <row r="57597" s="11" customFormat="1"/>
    <row r="57598" s="11" customFormat="1"/>
    <row r="57599" s="11" customFormat="1"/>
    <row r="57600" s="11" customFormat="1"/>
    <row r="57601" s="11" customFormat="1"/>
    <row r="57602" s="11" customFormat="1"/>
    <row r="57603" s="11" customFormat="1"/>
    <row r="57604" s="11" customFormat="1"/>
    <row r="57605" s="11" customFormat="1"/>
    <row r="57606" s="11" customFormat="1"/>
    <row r="57607" s="11" customFormat="1"/>
    <row r="57608" s="11" customFormat="1"/>
    <row r="57609" s="11" customFormat="1"/>
    <row r="57610" s="11" customFormat="1"/>
    <row r="57611" s="11" customFormat="1"/>
    <row r="57612" s="11" customFormat="1"/>
    <row r="57613" s="11" customFormat="1"/>
    <row r="57614" s="11" customFormat="1"/>
    <row r="57615" s="11" customFormat="1"/>
    <row r="57616" s="11" customFormat="1"/>
    <row r="57617" s="11" customFormat="1"/>
    <row r="57618" s="11" customFormat="1"/>
    <row r="57619" s="11" customFormat="1"/>
    <row r="57620" s="11" customFormat="1"/>
    <row r="57621" s="11" customFormat="1"/>
    <row r="57622" s="11" customFormat="1"/>
    <row r="57623" s="11" customFormat="1"/>
    <row r="57624" s="11" customFormat="1"/>
    <row r="57625" s="11" customFormat="1"/>
    <row r="57626" s="11" customFormat="1"/>
    <row r="57627" s="11" customFormat="1"/>
    <row r="57628" s="11" customFormat="1"/>
    <row r="57629" s="11" customFormat="1"/>
    <row r="57630" s="11" customFormat="1"/>
    <row r="57631" s="11" customFormat="1"/>
    <row r="57632" s="11" customFormat="1"/>
    <row r="57633" s="11" customFormat="1"/>
    <row r="57634" s="11" customFormat="1"/>
    <row r="57635" s="11" customFormat="1"/>
    <row r="57636" s="11" customFormat="1"/>
    <row r="57637" s="11" customFormat="1"/>
    <row r="57638" s="11" customFormat="1"/>
    <row r="57639" s="11" customFormat="1"/>
    <row r="57640" s="11" customFormat="1"/>
    <row r="57641" s="11" customFormat="1"/>
    <row r="57642" s="11" customFormat="1"/>
    <row r="57643" s="11" customFormat="1"/>
    <row r="57644" s="11" customFormat="1"/>
    <row r="57645" s="11" customFormat="1"/>
    <row r="57646" s="11" customFormat="1"/>
    <row r="57647" s="11" customFormat="1"/>
    <row r="57648" s="11" customFormat="1"/>
    <row r="57649" s="11" customFormat="1"/>
    <row r="57650" s="11" customFormat="1"/>
    <row r="57651" s="11" customFormat="1"/>
    <row r="57652" s="11" customFormat="1"/>
    <row r="57653" s="11" customFormat="1"/>
    <row r="57654" s="11" customFormat="1"/>
    <row r="57655" s="11" customFormat="1"/>
    <row r="57656" s="11" customFormat="1"/>
    <row r="57657" s="11" customFormat="1"/>
    <row r="57658" s="11" customFormat="1"/>
    <row r="57659" s="11" customFormat="1"/>
    <row r="57660" s="11" customFormat="1"/>
    <row r="57661" s="11" customFormat="1"/>
    <row r="57662" s="11" customFormat="1"/>
    <row r="57663" s="11" customFormat="1"/>
    <row r="57664" s="11" customFormat="1"/>
    <row r="57665" s="11" customFormat="1"/>
    <row r="57666" s="11" customFormat="1"/>
    <row r="57667" s="11" customFormat="1"/>
    <row r="57668" s="11" customFormat="1"/>
    <row r="57669" s="11" customFormat="1"/>
    <row r="57670" s="11" customFormat="1"/>
    <row r="57671" s="11" customFormat="1"/>
    <row r="57672" s="11" customFormat="1"/>
    <row r="57673" s="11" customFormat="1"/>
    <row r="57674" s="11" customFormat="1"/>
    <row r="57675" s="11" customFormat="1"/>
    <row r="57676" s="11" customFormat="1"/>
    <row r="57677" s="11" customFormat="1"/>
    <row r="57678" s="11" customFormat="1"/>
    <row r="57679" s="11" customFormat="1"/>
    <row r="57680" s="11" customFormat="1"/>
    <row r="57681" s="11" customFormat="1"/>
    <row r="57682" s="11" customFormat="1"/>
    <row r="57683" s="11" customFormat="1"/>
    <row r="57684" s="11" customFormat="1"/>
    <row r="57685" s="11" customFormat="1"/>
    <row r="57686" s="11" customFormat="1"/>
    <row r="57687" s="11" customFormat="1"/>
    <row r="57688" s="11" customFormat="1"/>
    <row r="57689" s="11" customFormat="1"/>
    <row r="57690" s="11" customFormat="1"/>
    <row r="57691" s="11" customFormat="1"/>
    <row r="57692" s="11" customFormat="1"/>
    <row r="57693" s="11" customFormat="1"/>
    <row r="57694" s="11" customFormat="1"/>
    <row r="57695" s="11" customFormat="1"/>
    <row r="57696" s="11" customFormat="1"/>
    <row r="57697" s="11" customFormat="1"/>
    <row r="57698" s="11" customFormat="1"/>
    <row r="57699" s="11" customFormat="1"/>
    <row r="57700" s="11" customFormat="1"/>
    <row r="57701" s="11" customFormat="1"/>
    <row r="57702" s="11" customFormat="1"/>
    <row r="57703" s="11" customFormat="1"/>
    <row r="57704" s="11" customFormat="1"/>
    <row r="57705" s="11" customFormat="1"/>
    <row r="57706" s="11" customFormat="1"/>
    <row r="57707" s="11" customFormat="1"/>
    <row r="57708" s="11" customFormat="1"/>
    <row r="57709" s="11" customFormat="1"/>
    <row r="57710" s="11" customFormat="1"/>
    <row r="57711" s="11" customFormat="1"/>
    <row r="57712" s="11" customFormat="1"/>
    <row r="57713" s="11" customFormat="1"/>
    <row r="57714" s="11" customFormat="1"/>
    <row r="57715" s="11" customFormat="1"/>
    <row r="57716" s="11" customFormat="1"/>
    <row r="57717" s="11" customFormat="1"/>
    <row r="57718" s="11" customFormat="1"/>
    <row r="57719" s="11" customFormat="1"/>
    <row r="57720" s="11" customFormat="1"/>
    <row r="57721" s="11" customFormat="1"/>
    <row r="57722" s="11" customFormat="1"/>
    <row r="57723" s="11" customFormat="1"/>
    <row r="57724" s="11" customFormat="1"/>
    <row r="57725" s="11" customFormat="1"/>
    <row r="57726" s="11" customFormat="1"/>
    <row r="57727" s="11" customFormat="1"/>
    <row r="57728" s="11" customFormat="1"/>
    <row r="57729" s="11" customFormat="1"/>
    <row r="57730" s="11" customFormat="1"/>
    <row r="57731" s="11" customFormat="1"/>
    <row r="57732" s="11" customFormat="1"/>
    <row r="57733" s="11" customFormat="1"/>
    <row r="57734" s="11" customFormat="1"/>
    <row r="57735" s="11" customFormat="1"/>
    <row r="57736" s="11" customFormat="1"/>
    <row r="57737" s="11" customFormat="1"/>
    <row r="57738" s="11" customFormat="1"/>
    <row r="57739" s="11" customFormat="1"/>
    <row r="57740" s="11" customFormat="1"/>
    <row r="57741" s="11" customFormat="1"/>
    <row r="57742" s="11" customFormat="1"/>
    <row r="57743" s="11" customFormat="1"/>
    <row r="57744" s="11" customFormat="1"/>
    <row r="57745" s="11" customFormat="1"/>
    <row r="57746" s="11" customFormat="1"/>
    <row r="57747" s="11" customFormat="1"/>
    <row r="57748" s="11" customFormat="1"/>
    <row r="57749" s="11" customFormat="1"/>
    <row r="57750" s="11" customFormat="1"/>
    <row r="57751" s="11" customFormat="1"/>
    <row r="57752" s="11" customFormat="1"/>
    <row r="57753" s="11" customFormat="1"/>
    <row r="57754" s="11" customFormat="1"/>
    <row r="57755" s="11" customFormat="1"/>
    <row r="57756" s="11" customFormat="1"/>
    <row r="57757" s="11" customFormat="1"/>
    <row r="57758" s="11" customFormat="1"/>
    <row r="57759" s="11" customFormat="1"/>
    <row r="57760" s="11" customFormat="1"/>
    <row r="57761" s="11" customFormat="1"/>
    <row r="57762" s="11" customFormat="1"/>
    <row r="57763" s="11" customFormat="1"/>
    <row r="57764" s="11" customFormat="1"/>
    <row r="57765" s="11" customFormat="1"/>
    <row r="57766" s="11" customFormat="1"/>
    <row r="57767" s="11" customFormat="1"/>
    <row r="57768" s="11" customFormat="1"/>
    <row r="57769" s="11" customFormat="1"/>
    <row r="57770" s="11" customFormat="1"/>
    <row r="57771" s="11" customFormat="1"/>
    <row r="57772" s="11" customFormat="1"/>
    <row r="57773" s="11" customFormat="1"/>
    <row r="57774" s="11" customFormat="1"/>
    <row r="57775" s="11" customFormat="1"/>
    <row r="57776" s="11" customFormat="1"/>
    <row r="57777" s="11" customFormat="1"/>
    <row r="57778" s="11" customFormat="1"/>
    <row r="57779" s="11" customFormat="1"/>
    <row r="57780" s="11" customFormat="1"/>
    <row r="57781" s="11" customFormat="1"/>
    <row r="57782" s="11" customFormat="1"/>
    <row r="57783" s="11" customFormat="1"/>
    <row r="57784" s="11" customFormat="1"/>
    <row r="57785" s="11" customFormat="1"/>
    <row r="57786" s="11" customFormat="1"/>
    <row r="57787" s="11" customFormat="1"/>
    <row r="57788" s="11" customFormat="1"/>
    <row r="57789" s="11" customFormat="1"/>
    <row r="57790" s="11" customFormat="1"/>
    <row r="57791" s="11" customFormat="1"/>
    <row r="57792" s="11" customFormat="1"/>
    <row r="57793" s="11" customFormat="1"/>
    <row r="57794" s="11" customFormat="1"/>
    <row r="57795" s="11" customFormat="1"/>
    <row r="57796" s="11" customFormat="1"/>
    <row r="57797" s="11" customFormat="1"/>
    <row r="57798" s="11" customFormat="1"/>
    <row r="57799" s="11" customFormat="1"/>
    <row r="57800" s="11" customFormat="1"/>
    <row r="57801" s="11" customFormat="1"/>
    <row r="57802" s="11" customFormat="1"/>
    <row r="57803" s="11" customFormat="1"/>
    <row r="57804" s="11" customFormat="1"/>
    <row r="57805" s="11" customFormat="1"/>
    <row r="57806" s="11" customFormat="1"/>
    <row r="57807" s="11" customFormat="1"/>
    <row r="57808" s="11" customFormat="1"/>
    <row r="57809" s="11" customFormat="1"/>
    <row r="57810" s="11" customFormat="1"/>
    <row r="57811" s="11" customFormat="1"/>
    <row r="57812" s="11" customFormat="1"/>
    <row r="57813" s="11" customFormat="1"/>
    <row r="57814" s="11" customFormat="1"/>
    <row r="57815" s="11" customFormat="1"/>
    <row r="57816" s="11" customFormat="1"/>
    <row r="57817" s="11" customFormat="1"/>
    <row r="57818" s="11" customFormat="1"/>
    <row r="57819" s="11" customFormat="1"/>
    <row r="57820" s="11" customFormat="1"/>
    <row r="57821" s="11" customFormat="1"/>
    <row r="57822" s="11" customFormat="1"/>
    <row r="57823" s="11" customFormat="1"/>
    <row r="57824" s="11" customFormat="1"/>
    <row r="57825" s="11" customFormat="1"/>
    <row r="57826" s="11" customFormat="1"/>
    <row r="57827" s="11" customFormat="1"/>
    <row r="57828" s="11" customFormat="1"/>
    <row r="57829" s="11" customFormat="1"/>
    <row r="57830" s="11" customFormat="1"/>
    <row r="57831" s="11" customFormat="1"/>
    <row r="57832" s="11" customFormat="1"/>
    <row r="57833" s="11" customFormat="1"/>
    <row r="57834" s="11" customFormat="1"/>
    <row r="57835" s="11" customFormat="1"/>
    <row r="57836" s="11" customFormat="1"/>
    <row r="57837" s="11" customFormat="1"/>
    <row r="57838" s="11" customFormat="1"/>
    <row r="57839" s="11" customFormat="1"/>
    <row r="57840" s="11" customFormat="1"/>
    <row r="57841" s="11" customFormat="1"/>
    <row r="57842" s="11" customFormat="1"/>
    <row r="57843" s="11" customFormat="1"/>
    <row r="57844" s="11" customFormat="1"/>
    <row r="57845" s="11" customFormat="1"/>
    <row r="57846" s="11" customFormat="1"/>
    <row r="57847" s="11" customFormat="1"/>
    <row r="57848" s="11" customFormat="1"/>
    <row r="57849" s="11" customFormat="1"/>
    <row r="57850" s="11" customFormat="1"/>
    <row r="57851" s="11" customFormat="1"/>
    <row r="57852" s="11" customFormat="1"/>
    <row r="57853" s="11" customFormat="1"/>
    <row r="57854" s="11" customFormat="1"/>
    <row r="57855" s="11" customFormat="1"/>
    <row r="57856" s="11" customFormat="1"/>
    <row r="57857" s="11" customFormat="1"/>
    <row r="57858" s="11" customFormat="1"/>
    <row r="57859" s="11" customFormat="1"/>
    <row r="57860" s="11" customFormat="1"/>
    <row r="57861" s="11" customFormat="1"/>
    <row r="57862" s="11" customFormat="1"/>
    <row r="57863" s="11" customFormat="1"/>
    <row r="57864" s="11" customFormat="1"/>
    <row r="57865" s="11" customFormat="1"/>
    <row r="57866" s="11" customFormat="1"/>
    <row r="57867" s="11" customFormat="1"/>
    <row r="57868" s="11" customFormat="1"/>
    <row r="57869" s="11" customFormat="1"/>
    <row r="57870" s="11" customFormat="1"/>
    <row r="57871" s="11" customFormat="1"/>
    <row r="57872" s="11" customFormat="1"/>
    <row r="57873" s="11" customFormat="1"/>
    <row r="57874" s="11" customFormat="1"/>
    <row r="57875" s="11" customFormat="1"/>
    <row r="57876" s="11" customFormat="1"/>
    <row r="57877" s="11" customFormat="1"/>
    <row r="57878" s="11" customFormat="1"/>
    <row r="57879" s="11" customFormat="1"/>
    <row r="57880" s="11" customFormat="1"/>
    <row r="57881" s="11" customFormat="1"/>
    <row r="57882" s="11" customFormat="1"/>
    <row r="57883" s="11" customFormat="1"/>
    <row r="57884" s="11" customFormat="1"/>
    <row r="57885" s="11" customFormat="1"/>
    <row r="57886" s="11" customFormat="1"/>
    <row r="57887" s="11" customFormat="1"/>
    <row r="57888" s="11" customFormat="1"/>
    <row r="57889" s="11" customFormat="1"/>
    <row r="57890" s="11" customFormat="1"/>
    <row r="57891" s="11" customFormat="1"/>
    <row r="57892" s="11" customFormat="1"/>
    <row r="57893" s="11" customFormat="1"/>
    <row r="57894" s="11" customFormat="1"/>
    <row r="57895" s="11" customFormat="1"/>
    <row r="57896" s="11" customFormat="1"/>
    <row r="57897" s="11" customFormat="1"/>
    <row r="57898" s="11" customFormat="1"/>
    <row r="57899" s="11" customFormat="1"/>
    <row r="57900" s="11" customFormat="1"/>
    <row r="57901" s="11" customFormat="1"/>
    <row r="57902" s="11" customFormat="1"/>
    <row r="57903" s="11" customFormat="1"/>
    <row r="57904" s="11" customFormat="1"/>
    <row r="57905" s="11" customFormat="1"/>
    <row r="57906" s="11" customFormat="1"/>
    <row r="57907" s="11" customFormat="1"/>
    <row r="57908" s="11" customFormat="1"/>
    <row r="57909" s="11" customFormat="1"/>
    <row r="57910" s="11" customFormat="1"/>
    <row r="57911" s="11" customFormat="1"/>
    <row r="57912" s="11" customFormat="1"/>
    <row r="57913" s="11" customFormat="1"/>
    <row r="57914" s="11" customFormat="1"/>
    <row r="57915" s="11" customFormat="1"/>
    <row r="57916" s="11" customFormat="1"/>
    <row r="57917" s="11" customFormat="1"/>
    <row r="57918" s="11" customFormat="1"/>
    <row r="57919" s="11" customFormat="1"/>
    <row r="57920" s="11" customFormat="1"/>
    <row r="57921" s="11" customFormat="1"/>
    <row r="57922" s="11" customFormat="1"/>
    <row r="57923" s="11" customFormat="1"/>
    <row r="57924" s="11" customFormat="1"/>
    <row r="57925" s="11" customFormat="1"/>
    <row r="57926" s="11" customFormat="1"/>
    <row r="57927" s="11" customFormat="1"/>
    <row r="57928" s="11" customFormat="1"/>
    <row r="57929" s="11" customFormat="1"/>
    <row r="57930" s="11" customFormat="1"/>
    <row r="57931" s="11" customFormat="1"/>
    <row r="57932" s="11" customFormat="1"/>
    <row r="57933" s="11" customFormat="1"/>
    <row r="57934" s="11" customFormat="1"/>
    <row r="57935" s="11" customFormat="1"/>
    <row r="57936" s="11" customFormat="1"/>
    <row r="57937" s="11" customFormat="1"/>
    <row r="57938" s="11" customFormat="1"/>
    <row r="57939" s="11" customFormat="1"/>
    <row r="57940" s="11" customFormat="1"/>
    <row r="57941" s="11" customFormat="1"/>
    <row r="57942" s="11" customFormat="1"/>
    <row r="57943" s="11" customFormat="1"/>
    <row r="57944" s="11" customFormat="1"/>
    <row r="57945" s="11" customFormat="1"/>
    <row r="57946" s="11" customFormat="1"/>
    <row r="57947" s="11" customFormat="1"/>
    <row r="57948" s="11" customFormat="1"/>
    <row r="57949" s="11" customFormat="1"/>
    <row r="57950" s="11" customFormat="1"/>
    <row r="57951" s="11" customFormat="1"/>
    <row r="57952" s="11" customFormat="1"/>
    <row r="57953" s="11" customFormat="1"/>
    <row r="57954" s="11" customFormat="1"/>
    <row r="57955" s="11" customFormat="1"/>
    <row r="57956" s="11" customFormat="1"/>
    <row r="57957" s="11" customFormat="1"/>
    <row r="57958" s="11" customFormat="1"/>
    <row r="57959" s="11" customFormat="1"/>
    <row r="57960" s="11" customFormat="1"/>
    <row r="57961" s="11" customFormat="1"/>
    <row r="57962" s="11" customFormat="1"/>
    <row r="57963" s="11" customFormat="1"/>
    <row r="57964" s="11" customFormat="1"/>
    <row r="57965" s="11" customFormat="1"/>
    <row r="57966" s="11" customFormat="1"/>
    <row r="57967" s="11" customFormat="1"/>
    <row r="57968" s="11" customFormat="1"/>
    <row r="57969" s="11" customFormat="1"/>
    <row r="57970" s="11" customFormat="1"/>
    <row r="57971" s="11" customFormat="1"/>
    <row r="57972" s="11" customFormat="1"/>
    <row r="57973" s="11" customFormat="1"/>
    <row r="57974" s="11" customFormat="1"/>
    <row r="57975" s="11" customFormat="1"/>
    <row r="57976" s="11" customFormat="1"/>
    <row r="57977" s="11" customFormat="1"/>
    <row r="57978" s="11" customFormat="1"/>
    <row r="57979" s="11" customFormat="1"/>
    <row r="57980" s="11" customFormat="1"/>
    <row r="57981" s="11" customFormat="1"/>
    <row r="57982" s="11" customFormat="1"/>
    <row r="57983" s="11" customFormat="1"/>
    <row r="57984" s="11" customFormat="1"/>
    <row r="57985" s="11" customFormat="1"/>
    <row r="57986" s="11" customFormat="1"/>
    <row r="57987" s="11" customFormat="1"/>
    <row r="57988" s="11" customFormat="1"/>
    <row r="57989" s="11" customFormat="1"/>
    <row r="57990" s="11" customFormat="1"/>
    <row r="57991" s="11" customFormat="1"/>
    <row r="57992" s="11" customFormat="1"/>
    <row r="57993" s="11" customFormat="1"/>
    <row r="57994" s="11" customFormat="1"/>
    <row r="57995" s="11" customFormat="1"/>
    <row r="57996" s="11" customFormat="1"/>
    <row r="57997" s="11" customFormat="1"/>
    <row r="57998" s="11" customFormat="1"/>
    <row r="57999" s="11" customFormat="1"/>
    <row r="58000" s="11" customFormat="1"/>
    <row r="58001" s="11" customFormat="1"/>
    <row r="58002" s="11" customFormat="1"/>
    <row r="58003" s="11" customFormat="1"/>
    <row r="58004" s="11" customFormat="1"/>
    <row r="58005" s="11" customFormat="1"/>
    <row r="58006" s="11" customFormat="1"/>
    <row r="58007" s="11" customFormat="1"/>
    <row r="58008" s="11" customFormat="1"/>
    <row r="58009" s="11" customFormat="1"/>
    <row r="58010" s="11" customFormat="1"/>
    <row r="58011" s="11" customFormat="1"/>
    <row r="58012" s="11" customFormat="1"/>
    <row r="58013" s="11" customFormat="1"/>
    <row r="58014" s="11" customFormat="1"/>
    <row r="58015" s="11" customFormat="1"/>
    <row r="58016" s="11" customFormat="1"/>
    <row r="58017" s="11" customFormat="1"/>
    <row r="58018" s="11" customFormat="1"/>
    <row r="58019" s="11" customFormat="1"/>
    <row r="58020" s="11" customFormat="1"/>
    <row r="58021" s="11" customFormat="1"/>
    <row r="58022" s="11" customFormat="1"/>
    <row r="58023" s="11" customFormat="1"/>
    <row r="58024" s="11" customFormat="1"/>
    <row r="58025" s="11" customFormat="1"/>
    <row r="58026" s="11" customFormat="1"/>
    <row r="58027" s="11" customFormat="1"/>
    <row r="58028" s="11" customFormat="1"/>
    <row r="58029" s="11" customFormat="1"/>
    <row r="58030" s="11" customFormat="1"/>
    <row r="58031" s="11" customFormat="1"/>
    <row r="58032" s="11" customFormat="1"/>
    <row r="58033" s="11" customFormat="1"/>
    <row r="58034" s="11" customFormat="1"/>
    <row r="58035" s="11" customFormat="1"/>
    <row r="58036" s="11" customFormat="1"/>
    <row r="58037" s="11" customFormat="1"/>
    <row r="58038" s="11" customFormat="1"/>
    <row r="58039" s="11" customFormat="1"/>
    <row r="58040" s="11" customFormat="1"/>
    <row r="58041" s="11" customFormat="1"/>
    <row r="58042" s="11" customFormat="1"/>
    <row r="58043" s="11" customFormat="1"/>
    <row r="58044" s="11" customFormat="1"/>
    <row r="58045" s="11" customFormat="1"/>
    <row r="58046" s="11" customFormat="1"/>
    <row r="58047" s="11" customFormat="1"/>
    <row r="58048" s="11" customFormat="1"/>
    <row r="58049" s="11" customFormat="1"/>
    <row r="58050" s="11" customFormat="1"/>
    <row r="58051" s="11" customFormat="1"/>
    <row r="58052" s="11" customFormat="1"/>
    <row r="58053" s="11" customFormat="1"/>
    <row r="58054" s="11" customFormat="1"/>
    <row r="58055" s="11" customFormat="1"/>
    <row r="58056" s="11" customFormat="1"/>
    <row r="58057" s="11" customFormat="1"/>
    <row r="58058" s="11" customFormat="1"/>
    <row r="58059" s="11" customFormat="1"/>
    <row r="58060" s="11" customFormat="1"/>
    <row r="58061" s="11" customFormat="1"/>
    <row r="58062" s="11" customFormat="1"/>
    <row r="58063" s="11" customFormat="1"/>
    <row r="58064" s="11" customFormat="1"/>
    <row r="58065" s="11" customFormat="1"/>
    <row r="58066" s="11" customFormat="1"/>
    <row r="58067" s="11" customFormat="1"/>
    <row r="58068" s="11" customFormat="1"/>
    <row r="58069" s="11" customFormat="1"/>
    <row r="58070" s="11" customFormat="1"/>
    <row r="58071" s="11" customFormat="1"/>
    <row r="58072" s="11" customFormat="1"/>
    <row r="58073" s="11" customFormat="1"/>
    <row r="58074" s="11" customFormat="1"/>
    <row r="58075" s="11" customFormat="1"/>
    <row r="58076" s="11" customFormat="1"/>
    <row r="58077" s="11" customFormat="1"/>
    <row r="58078" s="11" customFormat="1"/>
    <row r="58079" s="11" customFormat="1"/>
    <row r="58080" s="11" customFormat="1"/>
    <row r="58081" s="11" customFormat="1"/>
    <row r="58082" s="11" customFormat="1"/>
    <row r="58083" s="11" customFormat="1"/>
    <row r="58084" s="11" customFormat="1"/>
    <row r="58085" s="11" customFormat="1"/>
    <row r="58086" s="11" customFormat="1"/>
    <row r="58087" s="11" customFormat="1"/>
    <row r="58088" s="11" customFormat="1"/>
    <row r="58089" s="11" customFormat="1"/>
    <row r="58090" s="11" customFormat="1"/>
    <row r="58091" s="11" customFormat="1"/>
    <row r="58092" s="11" customFormat="1"/>
    <row r="58093" s="11" customFormat="1"/>
    <row r="58094" s="11" customFormat="1"/>
    <row r="58095" s="11" customFormat="1"/>
    <row r="58096" s="11" customFormat="1"/>
    <row r="58097" s="11" customFormat="1"/>
    <row r="58098" s="11" customFormat="1"/>
    <row r="58099" s="11" customFormat="1"/>
    <row r="58100" s="11" customFormat="1"/>
    <row r="58101" s="11" customFormat="1"/>
    <row r="58102" s="11" customFormat="1"/>
    <row r="58103" s="11" customFormat="1"/>
    <row r="58104" s="11" customFormat="1"/>
    <row r="58105" s="11" customFormat="1"/>
    <row r="58106" s="11" customFormat="1"/>
    <row r="58107" s="11" customFormat="1"/>
    <row r="58108" s="11" customFormat="1"/>
    <row r="58109" s="11" customFormat="1"/>
    <row r="58110" s="11" customFormat="1"/>
    <row r="58111" s="11" customFormat="1"/>
    <row r="58112" s="11" customFormat="1"/>
    <row r="58113" s="11" customFormat="1"/>
    <row r="58114" s="11" customFormat="1"/>
    <row r="58115" s="11" customFormat="1"/>
    <row r="58116" s="11" customFormat="1"/>
    <row r="58117" s="11" customFormat="1"/>
    <row r="58118" s="11" customFormat="1"/>
    <row r="58119" s="11" customFormat="1"/>
    <row r="58120" s="11" customFormat="1"/>
    <row r="58121" s="11" customFormat="1"/>
    <row r="58122" s="11" customFormat="1"/>
    <row r="58123" s="11" customFormat="1"/>
    <row r="58124" s="11" customFormat="1"/>
    <row r="58125" s="11" customFormat="1"/>
    <row r="58126" s="11" customFormat="1"/>
    <row r="58127" s="11" customFormat="1"/>
    <row r="58128" s="11" customFormat="1"/>
    <row r="58129" s="11" customFormat="1"/>
    <row r="58130" s="11" customFormat="1"/>
    <row r="58131" s="11" customFormat="1"/>
    <row r="58132" s="11" customFormat="1"/>
    <row r="58133" s="11" customFormat="1"/>
    <row r="58134" s="11" customFormat="1"/>
    <row r="58135" s="11" customFormat="1"/>
    <row r="58136" s="11" customFormat="1"/>
    <row r="58137" s="11" customFormat="1"/>
    <row r="58138" s="11" customFormat="1"/>
    <row r="58139" s="11" customFormat="1"/>
    <row r="58140" s="11" customFormat="1"/>
    <row r="58141" s="11" customFormat="1"/>
    <row r="58142" s="11" customFormat="1"/>
    <row r="58143" s="11" customFormat="1"/>
    <row r="58144" s="11" customFormat="1"/>
    <row r="58145" s="11" customFormat="1"/>
    <row r="58146" s="11" customFormat="1"/>
    <row r="58147" s="11" customFormat="1"/>
    <row r="58148" s="11" customFormat="1"/>
    <row r="58149" s="11" customFormat="1"/>
    <row r="58150" s="11" customFormat="1"/>
    <row r="58151" s="11" customFormat="1"/>
    <row r="58152" s="11" customFormat="1"/>
    <row r="58153" s="11" customFormat="1"/>
    <row r="58154" s="11" customFormat="1"/>
    <row r="58155" s="11" customFormat="1"/>
    <row r="58156" s="11" customFormat="1"/>
    <row r="58157" s="11" customFormat="1"/>
    <row r="58158" s="11" customFormat="1"/>
    <row r="58159" s="11" customFormat="1"/>
    <row r="58160" s="11" customFormat="1"/>
    <row r="58161" s="11" customFormat="1"/>
    <row r="58162" s="11" customFormat="1"/>
    <row r="58163" s="11" customFormat="1"/>
    <row r="58164" s="11" customFormat="1"/>
    <row r="58165" s="11" customFormat="1"/>
    <row r="58166" s="11" customFormat="1"/>
    <row r="58167" s="11" customFormat="1"/>
    <row r="58168" s="11" customFormat="1"/>
    <row r="58169" s="11" customFormat="1"/>
    <row r="58170" s="11" customFormat="1"/>
    <row r="58171" s="11" customFormat="1"/>
    <row r="58172" s="11" customFormat="1"/>
    <row r="58173" s="11" customFormat="1"/>
    <row r="58174" s="11" customFormat="1"/>
    <row r="58175" s="11" customFormat="1"/>
    <row r="58176" s="11" customFormat="1"/>
    <row r="58177" s="11" customFormat="1"/>
    <row r="58178" s="11" customFormat="1"/>
    <row r="58179" s="11" customFormat="1"/>
    <row r="58180" s="11" customFormat="1"/>
    <row r="58181" s="11" customFormat="1"/>
    <row r="58182" s="11" customFormat="1"/>
    <row r="58183" s="11" customFormat="1"/>
    <row r="58184" s="11" customFormat="1"/>
    <row r="58185" s="11" customFormat="1"/>
    <row r="58186" s="11" customFormat="1"/>
    <row r="58187" s="11" customFormat="1"/>
    <row r="58188" s="11" customFormat="1"/>
    <row r="58189" s="11" customFormat="1"/>
    <row r="58190" s="11" customFormat="1"/>
    <row r="58191" s="11" customFormat="1"/>
    <row r="58192" s="11" customFormat="1"/>
    <row r="58193" s="11" customFormat="1"/>
    <row r="58194" s="11" customFormat="1"/>
    <row r="58195" s="11" customFormat="1"/>
    <row r="58196" s="11" customFormat="1"/>
    <row r="58197" s="11" customFormat="1"/>
    <row r="58198" s="11" customFormat="1"/>
    <row r="58199" s="11" customFormat="1"/>
    <row r="58200" s="11" customFormat="1"/>
    <row r="58201" s="11" customFormat="1"/>
    <row r="58202" s="11" customFormat="1"/>
    <row r="58203" s="11" customFormat="1"/>
    <row r="58204" s="11" customFormat="1"/>
    <row r="58205" s="11" customFormat="1"/>
    <row r="58206" s="11" customFormat="1"/>
    <row r="58207" s="11" customFormat="1"/>
    <row r="58208" s="11" customFormat="1"/>
    <row r="58209" s="11" customFormat="1"/>
    <row r="58210" s="11" customFormat="1"/>
    <row r="58211" s="11" customFormat="1"/>
    <row r="58212" s="11" customFormat="1"/>
    <row r="58213" s="11" customFormat="1"/>
    <row r="58214" s="11" customFormat="1"/>
    <row r="58215" s="11" customFormat="1"/>
    <row r="58216" s="11" customFormat="1"/>
    <row r="58217" s="11" customFormat="1"/>
    <row r="58218" s="11" customFormat="1"/>
    <row r="58219" s="11" customFormat="1"/>
    <row r="58220" s="11" customFormat="1"/>
    <row r="58221" s="11" customFormat="1"/>
    <row r="58222" s="11" customFormat="1"/>
    <row r="58223" s="11" customFormat="1"/>
    <row r="58224" s="11" customFormat="1"/>
    <row r="58225" s="11" customFormat="1"/>
    <row r="58226" s="11" customFormat="1"/>
    <row r="58227" s="11" customFormat="1"/>
    <row r="58228" s="11" customFormat="1"/>
    <row r="58229" s="11" customFormat="1"/>
    <row r="58230" s="11" customFormat="1"/>
    <row r="58231" s="11" customFormat="1"/>
    <row r="58232" s="11" customFormat="1"/>
    <row r="58233" s="11" customFormat="1"/>
    <row r="58234" s="11" customFormat="1"/>
    <row r="58235" s="11" customFormat="1"/>
    <row r="58236" s="11" customFormat="1"/>
    <row r="58237" s="11" customFormat="1"/>
    <row r="58238" s="11" customFormat="1"/>
    <row r="58239" s="11" customFormat="1"/>
    <row r="58240" s="11" customFormat="1"/>
    <row r="58241" s="11" customFormat="1"/>
    <row r="58242" s="11" customFormat="1"/>
    <row r="58243" s="11" customFormat="1"/>
    <row r="58244" s="11" customFormat="1"/>
    <row r="58245" s="11" customFormat="1"/>
    <row r="58246" s="11" customFormat="1"/>
    <row r="58247" s="11" customFormat="1"/>
    <row r="58248" s="11" customFormat="1"/>
    <row r="58249" s="11" customFormat="1"/>
    <row r="58250" s="11" customFormat="1"/>
    <row r="58251" s="11" customFormat="1"/>
    <row r="58252" s="11" customFormat="1"/>
    <row r="58253" s="11" customFormat="1"/>
    <row r="58254" s="11" customFormat="1"/>
    <row r="58255" s="11" customFormat="1"/>
    <row r="58256" s="11" customFormat="1"/>
    <row r="58257" s="11" customFormat="1"/>
    <row r="58258" s="11" customFormat="1"/>
    <row r="58259" s="11" customFormat="1"/>
    <row r="58260" s="11" customFormat="1"/>
    <row r="58261" s="11" customFormat="1"/>
    <row r="58262" s="11" customFormat="1"/>
    <row r="58263" s="11" customFormat="1"/>
    <row r="58264" s="11" customFormat="1"/>
    <row r="58265" s="11" customFormat="1"/>
    <row r="58266" s="11" customFormat="1"/>
    <row r="58267" s="11" customFormat="1"/>
    <row r="58268" s="11" customFormat="1"/>
    <row r="58269" s="11" customFormat="1"/>
    <row r="58270" s="11" customFormat="1"/>
    <row r="58271" s="11" customFormat="1"/>
    <row r="58272" s="11" customFormat="1"/>
    <row r="58273" s="11" customFormat="1"/>
    <row r="58274" s="11" customFormat="1"/>
    <row r="58275" s="11" customFormat="1"/>
    <row r="58276" s="11" customFormat="1"/>
    <row r="58277" s="11" customFormat="1"/>
    <row r="58278" s="11" customFormat="1"/>
    <row r="58279" s="11" customFormat="1"/>
    <row r="58280" s="11" customFormat="1"/>
    <row r="58281" s="11" customFormat="1"/>
    <row r="58282" s="11" customFormat="1"/>
    <row r="58283" s="11" customFormat="1"/>
    <row r="58284" s="11" customFormat="1"/>
    <row r="58285" s="11" customFormat="1"/>
    <row r="58286" s="11" customFormat="1"/>
    <row r="58287" s="11" customFormat="1"/>
    <row r="58288" s="11" customFormat="1"/>
    <row r="58289" s="11" customFormat="1"/>
    <row r="58290" s="11" customFormat="1"/>
    <row r="58291" s="11" customFormat="1"/>
    <row r="58292" s="11" customFormat="1"/>
    <row r="58293" s="11" customFormat="1"/>
    <row r="58294" s="11" customFormat="1"/>
    <row r="58295" s="11" customFormat="1"/>
    <row r="58296" s="11" customFormat="1"/>
    <row r="58297" s="11" customFormat="1"/>
    <row r="58298" s="11" customFormat="1"/>
    <row r="58299" s="11" customFormat="1"/>
    <row r="58300" s="11" customFormat="1"/>
    <row r="58301" s="11" customFormat="1"/>
    <row r="58302" s="11" customFormat="1"/>
    <row r="58303" s="11" customFormat="1"/>
    <row r="58304" s="11" customFormat="1"/>
    <row r="58305" s="11" customFormat="1"/>
    <row r="58306" s="11" customFormat="1"/>
    <row r="58307" s="11" customFormat="1"/>
    <row r="58308" s="11" customFormat="1"/>
    <row r="58309" s="11" customFormat="1"/>
    <row r="58310" s="11" customFormat="1"/>
    <row r="58311" s="11" customFormat="1"/>
    <row r="58312" s="11" customFormat="1"/>
    <row r="58313" s="11" customFormat="1"/>
    <row r="58314" s="11" customFormat="1"/>
    <row r="58315" s="11" customFormat="1"/>
    <row r="58316" s="11" customFormat="1"/>
    <row r="58317" s="11" customFormat="1"/>
    <row r="58318" s="11" customFormat="1"/>
    <row r="58319" s="11" customFormat="1"/>
    <row r="58320" s="11" customFormat="1"/>
    <row r="58321" s="11" customFormat="1"/>
    <row r="58322" s="11" customFormat="1"/>
    <row r="58323" s="11" customFormat="1"/>
    <row r="58324" s="11" customFormat="1"/>
    <row r="58325" s="11" customFormat="1"/>
    <row r="58326" s="11" customFormat="1"/>
    <row r="58327" s="11" customFormat="1"/>
    <row r="58328" s="11" customFormat="1"/>
    <row r="58329" s="11" customFormat="1"/>
    <row r="58330" s="11" customFormat="1"/>
    <row r="58331" s="11" customFormat="1"/>
    <row r="58332" s="11" customFormat="1"/>
    <row r="58333" s="11" customFormat="1"/>
    <row r="58334" s="11" customFormat="1"/>
    <row r="58335" s="11" customFormat="1"/>
    <row r="58336" s="11" customFormat="1"/>
    <row r="58337" s="11" customFormat="1"/>
    <row r="58338" s="11" customFormat="1"/>
    <row r="58339" s="11" customFormat="1"/>
    <row r="58340" s="11" customFormat="1"/>
    <row r="58341" s="11" customFormat="1"/>
    <row r="58342" s="11" customFormat="1"/>
    <row r="58343" s="11" customFormat="1"/>
    <row r="58344" s="11" customFormat="1"/>
    <row r="58345" s="11" customFormat="1"/>
    <row r="58346" s="11" customFormat="1"/>
    <row r="58347" s="11" customFormat="1"/>
    <row r="58348" s="11" customFormat="1"/>
    <row r="58349" s="11" customFormat="1"/>
    <row r="58350" s="11" customFormat="1"/>
    <row r="58351" s="11" customFormat="1"/>
    <row r="58352" s="11" customFormat="1"/>
    <row r="58353" s="11" customFormat="1"/>
    <row r="58354" s="11" customFormat="1"/>
    <row r="58355" s="11" customFormat="1"/>
    <row r="58356" s="11" customFormat="1"/>
    <row r="58357" s="11" customFormat="1"/>
    <row r="58358" s="11" customFormat="1"/>
    <row r="58359" s="11" customFormat="1"/>
    <row r="58360" s="11" customFormat="1"/>
    <row r="58361" s="11" customFormat="1"/>
    <row r="58362" s="11" customFormat="1"/>
    <row r="58363" s="11" customFormat="1"/>
    <row r="58364" s="11" customFormat="1"/>
    <row r="58365" s="11" customFormat="1"/>
    <row r="58366" s="11" customFormat="1"/>
    <row r="58367" s="11" customFormat="1"/>
    <row r="58368" s="11" customFormat="1"/>
    <row r="58369" s="11" customFormat="1"/>
    <row r="58370" s="11" customFormat="1"/>
    <row r="58371" s="11" customFormat="1"/>
    <row r="58372" s="11" customFormat="1"/>
    <row r="58373" s="11" customFormat="1"/>
    <row r="58374" s="11" customFormat="1"/>
    <row r="58375" s="11" customFormat="1"/>
    <row r="58376" s="11" customFormat="1"/>
    <row r="58377" s="11" customFormat="1"/>
    <row r="58378" s="11" customFormat="1"/>
    <row r="58379" s="11" customFormat="1"/>
    <row r="58380" s="11" customFormat="1"/>
    <row r="58381" s="11" customFormat="1"/>
    <row r="58382" s="11" customFormat="1"/>
    <row r="58383" s="11" customFormat="1"/>
    <row r="58384" s="11" customFormat="1"/>
    <row r="58385" s="11" customFormat="1"/>
    <row r="58386" s="11" customFormat="1"/>
    <row r="58387" s="11" customFormat="1"/>
    <row r="58388" s="11" customFormat="1"/>
    <row r="58389" s="11" customFormat="1"/>
    <row r="58390" s="11" customFormat="1"/>
    <row r="58391" s="11" customFormat="1"/>
    <row r="58392" s="11" customFormat="1"/>
    <row r="58393" s="11" customFormat="1"/>
    <row r="58394" s="11" customFormat="1"/>
    <row r="58395" s="11" customFormat="1"/>
    <row r="58396" s="11" customFormat="1"/>
    <row r="58397" s="11" customFormat="1"/>
    <row r="58398" s="11" customFormat="1"/>
    <row r="58399" s="11" customFormat="1"/>
    <row r="58400" s="11" customFormat="1"/>
    <row r="58401" s="11" customFormat="1"/>
    <row r="58402" s="11" customFormat="1"/>
    <row r="58403" s="11" customFormat="1"/>
    <row r="58404" s="11" customFormat="1"/>
    <row r="58405" s="11" customFormat="1"/>
    <row r="58406" s="11" customFormat="1"/>
    <row r="58407" s="11" customFormat="1"/>
    <row r="58408" s="11" customFormat="1"/>
    <row r="58409" s="11" customFormat="1"/>
    <row r="58410" s="11" customFormat="1"/>
    <row r="58411" s="11" customFormat="1"/>
    <row r="58412" s="11" customFormat="1"/>
    <row r="58413" s="11" customFormat="1"/>
    <row r="58414" s="11" customFormat="1"/>
    <row r="58415" s="11" customFormat="1"/>
    <row r="58416" s="11" customFormat="1"/>
    <row r="58417" s="11" customFormat="1"/>
    <row r="58418" s="11" customFormat="1"/>
    <row r="58419" s="11" customFormat="1"/>
    <row r="58420" s="11" customFormat="1"/>
    <row r="58421" s="11" customFormat="1"/>
    <row r="58422" s="11" customFormat="1"/>
    <row r="58423" s="11" customFormat="1"/>
    <row r="58424" s="11" customFormat="1"/>
    <row r="58425" s="11" customFormat="1"/>
    <row r="58426" s="11" customFormat="1"/>
    <row r="58427" s="11" customFormat="1"/>
    <row r="58428" s="11" customFormat="1"/>
    <row r="58429" s="11" customFormat="1"/>
    <row r="58430" s="11" customFormat="1"/>
    <row r="58431" s="11" customFormat="1"/>
    <row r="58432" s="11" customFormat="1"/>
    <row r="58433" s="11" customFormat="1"/>
    <row r="58434" s="11" customFormat="1"/>
    <row r="58435" s="11" customFormat="1"/>
    <row r="58436" s="11" customFormat="1"/>
    <row r="58437" s="11" customFormat="1"/>
    <row r="58438" s="11" customFormat="1"/>
    <row r="58439" s="11" customFormat="1"/>
    <row r="58440" s="11" customFormat="1"/>
    <row r="58441" s="11" customFormat="1"/>
    <row r="58442" s="11" customFormat="1"/>
    <row r="58443" s="11" customFormat="1"/>
    <row r="58444" s="11" customFormat="1"/>
    <row r="58445" s="11" customFormat="1"/>
    <row r="58446" s="11" customFormat="1"/>
    <row r="58447" s="11" customFormat="1"/>
    <row r="58448" s="11" customFormat="1"/>
    <row r="58449" s="11" customFormat="1"/>
    <row r="58450" s="11" customFormat="1"/>
    <row r="58451" s="11" customFormat="1"/>
    <row r="58452" s="11" customFormat="1"/>
    <row r="58453" s="11" customFormat="1"/>
    <row r="58454" s="11" customFormat="1"/>
    <row r="58455" s="11" customFormat="1"/>
    <row r="58456" s="11" customFormat="1"/>
    <row r="58457" s="11" customFormat="1"/>
    <row r="58458" s="11" customFormat="1"/>
    <row r="58459" s="11" customFormat="1"/>
    <row r="58460" s="11" customFormat="1"/>
    <row r="58461" s="11" customFormat="1"/>
    <row r="58462" s="11" customFormat="1"/>
    <row r="58463" s="11" customFormat="1"/>
    <row r="58464" s="11" customFormat="1"/>
    <row r="58465" s="11" customFormat="1"/>
    <row r="58466" s="11" customFormat="1"/>
    <row r="58467" s="11" customFormat="1"/>
    <row r="58468" s="11" customFormat="1"/>
    <row r="58469" s="11" customFormat="1"/>
    <row r="58470" s="11" customFormat="1"/>
    <row r="58471" s="11" customFormat="1"/>
    <row r="58472" s="11" customFormat="1"/>
    <row r="58473" s="11" customFormat="1"/>
    <row r="58474" s="11" customFormat="1"/>
    <row r="58475" s="11" customFormat="1"/>
    <row r="58476" s="11" customFormat="1"/>
    <row r="58477" s="11" customFormat="1"/>
    <row r="58478" s="11" customFormat="1"/>
    <row r="58479" s="11" customFormat="1"/>
    <row r="58480" s="11" customFormat="1"/>
    <row r="58481" s="11" customFormat="1"/>
    <row r="58482" s="11" customFormat="1"/>
    <row r="58483" s="11" customFormat="1"/>
    <row r="58484" s="11" customFormat="1"/>
    <row r="58485" s="11" customFormat="1"/>
    <row r="58486" s="11" customFormat="1"/>
    <row r="58487" s="11" customFormat="1"/>
    <row r="58488" s="11" customFormat="1"/>
    <row r="58489" s="11" customFormat="1"/>
    <row r="58490" s="11" customFormat="1"/>
    <row r="58491" s="11" customFormat="1"/>
    <row r="58492" s="11" customFormat="1"/>
    <row r="58493" s="11" customFormat="1"/>
    <row r="58494" s="11" customFormat="1"/>
    <row r="58495" s="11" customFormat="1"/>
    <row r="58496" s="11" customFormat="1"/>
    <row r="58497" s="11" customFormat="1"/>
    <row r="58498" s="11" customFormat="1"/>
    <row r="58499" s="11" customFormat="1"/>
    <row r="58500" s="11" customFormat="1"/>
    <row r="58501" s="11" customFormat="1"/>
    <row r="58502" s="11" customFormat="1"/>
    <row r="58503" s="11" customFormat="1"/>
    <row r="58504" s="11" customFormat="1"/>
    <row r="58505" s="11" customFormat="1"/>
    <row r="58506" s="11" customFormat="1"/>
    <row r="58507" s="11" customFormat="1"/>
    <row r="58508" s="11" customFormat="1"/>
    <row r="58509" s="11" customFormat="1"/>
    <row r="58510" s="11" customFormat="1"/>
    <row r="58511" s="11" customFormat="1"/>
    <row r="58512" s="11" customFormat="1"/>
    <row r="58513" s="11" customFormat="1"/>
    <row r="58514" s="11" customFormat="1"/>
    <row r="58515" s="11" customFormat="1"/>
    <row r="58516" s="11" customFormat="1"/>
    <row r="58517" s="11" customFormat="1"/>
    <row r="58518" s="11" customFormat="1"/>
    <row r="58519" s="11" customFormat="1"/>
    <row r="58520" s="11" customFormat="1"/>
    <row r="58521" s="11" customFormat="1"/>
    <row r="58522" s="11" customFormat="1"/>
    <row r="58523" s="11" customFormat="1"/>
    <row r="58524" s="11" customFormat="1"/>
    <row r="58525" s="11" customFormat="1"/>
    <row r="58526" s="11" customFormat="1"/>
    <row r="58527" s="11" customFormat="1"/>
    <row r="58528" s="11" customFormat="1"/>
    <row r="58529" s="11" customFormat="1"/>
    <row r="58530" s="11" customFormat="1"/>
    <row r="58531" s="11" customFormat="1"/>
    <row r="58532" s="11" customFormat="1"/>
    <row r="58533" s="11" customFormat="1"/>
    <row r="58534" s="11" customFormat="1"/>
    <row r="58535" s="11" customFormat="1"/>
    <row r="58536" s="11" customFormat="1"/>
    <row r="58537" s="11" customFormat="1"/>
    <row r="58538" s="11" customFormat="1"/>
    <row r="58539" s="11" customFormat="1"/>
    <row r="58540" s="11" customFormat="1"/>
    <row r="58541" s="11" customFormat="1"/>
    <row r="58542" s="11" customFormat="1"/>
    <row r="58543" s="11" customFormat="1"/>
    <row r="58544" s="11" customFormat="1"/>
    <row r="58545" s="11" customFormat="1"/>
    <row r="58546" s="11" customFormat="1"/>
    <row r="58547" s="11" customFormat="1"/>
    <row r="58548" s="11" customFormat="1"/>
    <row r="58549" s="11" customFormat="1"/>
    <row r="58550" s="11" customFormat="1"/>
    <row r="58551" s="11" customFormat="1"/>
    <row r="58552" s="11" customFormat="1"/>
    <row r="58553" s="11" customFormat="1"/>
    <row r="58554" s="11" customFormat="1"/>
    <row r="58555" s="11" customFormat="1"/>
    <row r="58556" s="11" customFormat="1"/>
    <row r="58557" s="11" customFormat="1"/>
    <row r="58558" s="11" customFormat="1"/>
    <row r="58559" s="11" customFormat="1"/>
    <row r="58560" s="11" customFormat="1"/>
    <row r="58561" s="11" customFormat="1"/>
    <row r="58562" s="11" customFormat="1"/>
    <row r="58563" s="11" customFormat="1"/>
    <row r="58564" s="11" customFormat="1"/>
    <row r="58565" s="11" customFormat="1"/>
    <row r="58566" s="11" customFormat="1"/>
    <row r="58567" s="11" customFormat="1"/>
    <row r="58568" s="11" customFormat="1"/>
    <row r="58569" s="11" customFormat="1"/>
    <row r="58570" s="11" customFormat="1"/>
    <row r="58571" s="11" customFormat="1"/>
    <row r="58572" s="11" customFormat="1"/>
    <row r="58573" s="11" customFormat="1"/>
    <row r="58574" s="11" customFormat="1"/>
    <row r="58575" s="11" customFormat="1"/>
    <row r="58576" s="11" customFormat="1"/>
    <row r="58577" s="11" customFormat="1"/>
    <row r="58578" s="11" customFormat="1"/>
    <row r="58579" s="11" customFormat="1"/>
    <row r="58580" s="11" customFormat="1"/>
    <row r="58581" s="11" customFormat="1"/>
    <row r="58582" s="11" customFormat="1"/>
    <row r="58583" s="11" customFormat="1"/>
    <row r="58584" s="11" customFormat="1"/>
    <row r="58585" s="11" customFormat="1"/>
    <row r="58586" s="11" customFormat="1"/>
    <row r="58587" s="11" customFormat="1"/>
    <row r="58588" s="11" customFormat="1"/>
    <row r="58589" s="11" customFormat="1"/>
    <row r="58590" s="11" customFormat="1"/>
    <row r="58591" s="11" customFormat="1"/>
    <row r="58592" s="11" customFormat="1"/>
    <row r="58593" s="11" customFormat="1"/>
    <row r="58594" s="11" customFormat="1"/>
    <row r="58595" s="11" customFormat="1"/>
    <row r="58596" s="11" customFormat="1"/>
    <row r="58597" s="11" customFormat="1"/>
    <row r="58598" s="11" customFormat="1"/>
    <row r="58599" s="11" customFormat="1"/>
    <row r="58600" s="11" customFormat="1"/>
    <row r="58601" s="11" customFormat="1"/>
    <row r="58602" s="11" customFormat="1"/>
    <row r="58603" s="11" customFormat="1"/>
    <row r="58604" s="11" customFormat="1"/>
    <row r="58605" s="11" customFormat="1"/>
    <row r="58606" s="11" customFormat="1"/>
    <row r="58607" s="11" customFormat="1"/>
    <row r="58608" s="11" customFormat="1"/>
    <row r="58609" s="11" customFormat="1"/>
    <row r="58610" s="11" customFormat="1"/>
    <row r="58611" s="11" customFormat="1"/>
    <row r="58612" s="11" customFormat="1"/>
    <row r="58613" s="11" customFormat="1"/>
    <row r="58614" s="11" customFormat="1"/>
    <row r="58615" s="11" customFormat="1"/>
    <row r="58616" s="11" customFormat="1"/>
    <row r="58617" s="11" customFormat="1"/>
    <row r="58618" s="11" customFormat="1"/>
    <row r="58619" s="11" customFormat="1"/>
    <row r="58620" s="11" customFormat="1"/>
    <row r="58621" s="11" customFormat="1"/>
    <row r="58622" s="11" customFormat="1"/>
    <row r="58623" s="11" customFormat="1"/>
    <row r="58624" s="11" customFormat="1"/>
    <row r="58625" s="11" customFormat="1"/>
    <row r="58626" s="11" customFormat="1"/>
    <row r="58627" s="11" customFormat="1"/>
    <row r="58628" s="11" customFormat="1"/>
    <row r="58629" s="11" customFormat="1"/>
    <row r="58630" s="11" customFormat="1"/>
    <row r="58631" s="11" customFormat="1"/>
    <row r="58632" s="11" customFormat="1"/>
    <row r="58633" s="11" customFormat="1"/>
    <row r="58634" s="11" customFormat="1"/>
    <row r="58635" s="11" customFormat="1"/>
    <row r="58636" s="11" customFormat="1"/>
    <row r="58637" s="11" customFormat="1"/>
    <row r="58638" s="11" customFormat="1"/>
    <row r="58639" s="11" customFormat="1"/>
    <row r="58640" s="11" customFormat="1"/>
    <row r="58641" s="11" customFormat="1"/>
    <row r="58642" s="11" customFormat="1"/>
    <row r="58643" s="11" customFormat="1"/>
    <row r="58644" s="11" customFormat="1"/>
    <row r="58645" s="11" customFormat="1"/>
    <row r="58646" s="11" customFormat="1"/>
    <row r="58647" s="11" customFormat="1"/>
    <row r="58648" s="11" customFormat="1"/>
    <row r="58649" s="11" customFormat="1"/>
    <row r="58650" s="11" customFormat="1"/>
    <row r="58651" s="11" customFormat="1"/>
    <row r="58652" s="11" customFormat="1"/>
    <row r="58653" s="11" customFormat="1"/>
    <row r="58654" s="11" customFormat="1"/>
    <row r="58655" s="11" customFormat="1"/>
    <row r="58656" s="11" customFormat="1"/>
    <row r="58657" s="11" customFormat="1"/>
    <row r="58658" s="11" customFormat="1"/>
    <row r="58659" s="11" customFormat="1"/>
    <row r="58660" s="11" customFormat="1"/>
    <row r="58661" s="11" customFormat="1"/>
    <row r="58662" s="11" customFormat="1"/>
    <row r="58663" s="11" customFormat="1"/>
    <row r="58664" s="11" customFormat="1"/>
    <row r="58665" s="11" customFormat="1"/>
    <row r="58666" s="11" customFormat="1"/>
    <row r="58667" s="11" customFormat="1"/>
    <row r="58668" s="11" customFormat="1"/>
    <row r="58669" s="11" customFormat="1"/>
    <row r="58670" s="11" customFormat="1"/>
    <row r="58671" s="11" customFormat="1"/>
    <row r="58672" s="11" customFormat="1"/>
    <row r="58673" s="11" customFormat="1"/>
    <row r="58674" s="11" customFormat="1"/>
    <row r="58675" s="11" customFormat="1"/>
    <row r="58676" s="11" customFormat="1"/>
    <row r="58677" s="11" customFormat="1"/>
    <row r="58678" s="11" customFormat="1"/>
    <row r="58679" s="11" customFormat="1"/>
    <row r="58680" s="11" customFormat="1"/>
    <row r="58681" s="11" customFormat="1"/>
    <row r="58682" s="11" customFormat="1"/>
    <row r="58683" s="11" customFormat="1"/>
    <row r="58684" s="11" customFormat="1"/>
    <row r="58685" s="11" customFormat="1"/>
    <row r="58686" s="11" customFormat="1"/>
    <row r="58687" s="11" customFormat="1"/>
    <row r="58688" s="11" customFormat="1"/>
    <row r="58689" s="11" customFormat="1"/>
    <row r="58690" s="11" customFormat="1"/>
    <row r="58691" s="11" customFormat="1"/>
    <row r="58692" s="11" customFormat="1"/>
    <row r="58693" s="11" customFormat="1"/>
    <row r="58694" s="11" customFormat="1"/>
    <row r="58695" s="11" customFormat="1"/>
    <row r="58696" s="11" customFormat="1"/>
    <row r="58697" s="11" customFormat="1"/>
    <row r="58698" s="11" customFormat="1"/>
    <row r="58699" s="11" customFormat="1"/>
    <row r="58700" s="11" customFormat="1"/>
    <row r="58701" s="11" customFormat="1"/>
    <row r="58702" s="11" customFormat="1"/>
    <row r="58703" s="11" customFormat="1"/>
    <row r="58704" s="11" customFormat="1"/>
    <row r="58705" s="11" customFormat="1"/>
    <row r="58706" s="11" customFormat="1"/>
    <row r="58707" s="11" customFormat="1"/>
    <row r="58708" s="11" customFormat="1"/>
    <row r="58709" s="11" customFormat="1"/>
    <row r="58710" s="11" customFormat="1"/>
    <row r="58711" s="11" customFormat="1"/>
    <row r="58712" s="11" customFormat="1"/>
    <row r="58713" s="11" customFormat="1"/>
    <row r="58714" s="11" customFormat="1"/>
    <row r="58715" s="11" customFormat="1"/>
    <row r="58716" s="11" customFormat="1"/>
    <row r="58717" s="11" customFormat="1"/>
    <row r="58718" s="11" customFormat="1"/>
    <row r="58719" s="11" customFormat="1"/>
    <row r="58720" s="11" customFormat="1"/>
    <row r="58721" s="11" customFormat="1"/>
    <row r="58722" s="11" customFormat="1"/>
    <row r="58723" s="11" customFormat="1"/>
    <row r="58724" s="11" customFormat="1"/>
    <row r="58725" s="11" customFormat="1"/>
    <row r="58726" s="11" customFormat="1"/>
    <row r="58727" s="11" customFormat="1"/>
    <row r="58728" s="11" customFormat="1"/>
    <row r="58729" s="11" customFormat="1"/>
    <row r="58730" s="11" customFormat="1"/>
    <row r="58731" s="11" customFormat="1"/>
    <row r="58732" s="11" customFormat="1"/>
    <row r="58733" s="11" customFormat="1"/>
    <row r="58734" s="11" customFormat="1"/>
    <row r="58735" s="11" customFormat="1"/>
    <row r="58736" s="11" customFormat="1"/>
    <row r="58737" s="11" customFormat="1"/>
    <row r="58738" s="11" customFormat="1"/>
    <row r="58739" s="11" customFormat="1"/>
    <row r="58740" s="11" customFormat="1"/>
    <row r="58741" s="11" customFormat="1"/>
    <row r="58742" s="11" customFormat="1"/>
    <row r="58743" s="11" customFormat="1"/>
    <row r="58744" s="11" customFormat="1"/>
    <row r="58745" s="11" customFormat="1"/>
    <row r="58746" s="11" customFormat="1"/>
    <row r="58747" s="11" customFormat="1"/>
    <row r="58748" s="11" customFormat="1"/>
    <row r="58749" s="11" customFormat="1"/>
    <row r="58750" s="11" customFormat="1"/>
    <row r="58751" s="11" customFormat="1"/>
    <row r="58752" s="11" customFormat="1"/>
    <row r="58753" s="11" customFormat="1"/>
    <row r="58754" s="11" customFormat="1"/>
    <row r="58755" s="11" customFormat="1"/>
    <row r="58756" s="11" customFormat="1"/>
    <row r="58757" s="11" customFormat="1"/>
    <row r="58758" s="11" customFormat="1"/>
    <row r="58759" s="11" customFormat="1"/>
    <row r="58760" s="11" customFormat="1"/>
    <row r="58761" s="11" customFormat="1"/>
    <row r="58762" s="11" customFormat="1"/>
    <row r="58763" s="11" customFormat="1"/>
    <row r="58764" s="11" customFormat="1"/>
    <row r="58765" s="11" customFormat="1"/>
    <row r="58766" s="11" customFormat="1"/>
    <row r="58767" s="11" customFormat="1"/>
    <row r="58768" s="11" customFormat="1"/>
    <row r="58769" s="11" customFormat="1"/>
    <row r="58770" s="11" customFormat="1"/>
    <row r="58771" s="11" customFormat="1"/>
    <row r="58772" s="11" customFormat="1"/>
    <row r="58773" s="11" customFormat="1"/>
    <row r="58774" s="11" customFormat="1"/>
    <row r="58775" s="11" customFormat="1"/>
    <row r="58776" s="11" customFormat="1"/>
    <row r="58777" s="11" customFormat="1"/>
    <row r="58778" s="11" customFormat="1"/>
    <row r="58779" s="11" customFormat="1"/>
    <row r="58780" s="11" customFormat="1"/>
    <row r="58781" s="11" customFormat="1"/>
    <row r="58782" s="11" customFormat="1"/>
    <row r="58783" s="11" customFormat="1"/>
    <row r="58784" s="11" customFormat="1"/>
    <row r="58785" s="11" customFormat="1"/>
    <row r="58786" s="11" customFormat="1"/>
    <row r="58787" s="11" customFormat="1"/>
    <row r="58788" s="11" customFormat="1"/>
    <row r="58789" s="11" customFormat="1"/>
    <row r="58790" s="11" customFormat="1"/>
    <row r="58791" s="11" customFormat="1"/>
    <row r="58792" s="11" customFormat="1"/>
    <row r="58793" s="11" customFormat="1"/>
    <row r="58794" s="11" customFormat="1"/>
    <row r="58795" s="11" customFormat="1"/>
    <row r="58796" s="11" customFormat="1"/>
    <row r="58797" s="11" customFormat="1"/>
    <row r="58798" s="11" customFormat="1"/>
    <row r="58799" s="11" customFormat="1"/>
    <row r="58800" s="11" customFormat="1"/>
    <row r="58801" s="11" customFormat="1"/>
    <row r="58802" s="11" customFormat="1"/>
    <row r="58803" s="11" customFormat="1"/>
    <row r="58804" s="11" customFormat="1"/>
    <row r="58805" s="11" customFormat="1"/>
    <row r="58806" s="11" customFormat="1"/>
    <row r="58807" s="11" customFormat="1"/>
    <row r="58808" s="11" customFormat="1"/>
    <row r="58809" s="11" customFormat="1"/>
    <row r="58810" s="11" customFormat="1"/>
    <row r="58811" s="11" customFormat="1"/>
    <row r="58812" s="11" customFormat="1"/>
    <row r="58813" s="11" customFormat="1"/>
    <row r="58814" s="11" customFormat="1"/>
    <row r="58815" s="11" customFormat="1"/>
    <row r="58816" s="11" customFormat="1"/>
    <row r="58817" s="11" customFormat="1"/>
    <row r="58818" s="11" customFormat="1"/>
    <row r="58819" s="11" customFormat="1"/>
    <row r="58820" s="11" customFormat="1"/>
    <row r="58821" s="11" customFormat="1"/>
    <row r="58822" s="11" customFormat="1"/>
    <row r="58823" s="11" customFormat="1"/>
    <row r="58824" s="11" customFormat="1"/>
    <row r="58825" s="11" customFormat="1"/>
    <row r="58826" s="11" customFormat="1"/>
    <row r="58827" s="11" customFormat="1"/>
    <row r="58828" s="11" customFormat="1"/>
    <row r="58829" s="11" customFormat="1"/>
    <row r="58830" s="11" customFormat="1"/>
    <row r="58831" s="11" customFormat="1"/>
    <row r="58832" s="11" customFormat="1"/>
    <row r="58833" s="11" customFormat="1"/>
    <row r="58834" s="11" customFormat="1"/>
    <row r="58835" s="11" customFormat="1"/>
    <row r="58836" s="11" customFormat="1"/>
    <row r="58837" s="11" customFormat="1"/>
    <row r="58838" s="11" customFormat="1"/>
    <row r="58839" s="11" customFormat="1"/>
    <row r="58840" s="11" customFormat="1"/>
    <row r="58841" s="11" customFormat="1"/>
    <row r="58842" s="11" customFormat="1"/>
    <row r="58843" s="11" customFormat="1"/>
    <row r="58844" s="11" customFormat="1"/>
    <row r="58845" s="11" customFormat="1"/>
    <row r="58846" s="11" customFormat="1"/>
    <row r="58847" s="11" customFormat="1"/>
    <row r="58848" s="11" customFormat="1"/>
    <row r="58849" s="11" customFormat="1"/>
    <row r="58850" s="11" customFormat="1"/>
    <row r="58851" s="11" customFormat="1"/>
    <row r="58852" s="11" customFormat="1"/>
    <row r="58853" s="11" customFormat="1"/>
    <row r="58854" s="11" customFormat="1"/>
    <row r="58855" s="11" customFormat="1"/>
    <row r="58856" s="11" customFormat="1"/>
    <row r="58857" s="11" customFormat="1"/>
    <row r="58858" s="11" customFormat="1"/>
    <row r="58859" s="11" customFormat="1"/>
    <row r="58860" s="11" customFormat="1"/>
    <row r="58861" s="11" customFormat="1"/>
    <row r="58862" s="11" customFormat="1"/>
    <row r="58863" s="11" customFormat="1"/>
    <row r="58864" s="11" customFormat="1"/>
    <row r="58865" s="11" customFormat="1"/>
    <row r="58866" s="11" customFormat="1"/>
    <row r="58867" s="11" customFormat="1"/>
    <row r="58868" s="11" customFormat="1"/>
    <row r="58869" s="11" customFormat="1"/>
    <row r="58870" s="11" customFormat="1"/>
    <row r="58871" s="11" customFormat="1"/>
    <row r="58872" s="11" customFormat="1"/>
    <row r="58873" s="11" customFormat="1"/>
    <row r="58874" s="11" customFormat="1"/>
    <row r="58875" s="11" customFormat="1"/>
    <row r="58876" s="11" customFormat="1"/>
    <row r="58877" s="11" customFormat="1"/>
    <row r="58878" s="11" customFormat="1"/>
    <row r="58879" s="11" customFormat="1"/>
    <row r="58880" s="11" customFormat="1"/>
    <row r="58881" s="11" customFormat="1"/>
    <row r="58882" s="11" customFormat="1"/>
    <row r="58883" s="11" customFormat="1"/>
    <row r="58884" s="11" customFormat="1"/>
    <row r="58885" s="11" customFormat="1"/>
    <row r="58886" s="11" customFormat="1"/>
    <row r="58887" s="11" customFormat="1"/>
    <row r="58888" s="11" customFormat="1"/>
    <row r="58889" s="11" customFormat="1"/>
    <row r="58890" s="11" customFormat="1"/>
    <row r="58891" s="11" customFormat="1"/>
    <row r="58892" s="11" customFormat="1"/>
    <row r="58893" s="11" customFormat="1"/>
    <row r="58894" s="11" customFormat="1"/>
    <row r="58895" s="11" customFormat="1"/>
    <row r="58896" s="11" customFormat="1"/>
    <row r="58897" s="11" customFormat="1"/>
    <row r="58898" s="11" customFormat="1"/>
    <row r="58899" s="11" customFormat="1"/>
    <row r="58900" s="11" customFormat="1"/>
    <row r="58901" s="11" customFormat="1"/>
    <row r="58902" s="11" customFormat="1"/>
    <row r="58903" s="11" customFormat="1"/>
    <row r="58904" s="11" customFormat="1"/>
    <row r="58905" s="11" customFormat="1"/>
    <row r="58906" s="11" customFormat="1"/>
    <row r="58907" s="11" customFormat="1"/>
    <row r="58908" s="11" customFormat="1"/>
    <row r="58909" s="11" customFormat="1"/>
    <row r="58910" s="11" customFormat="1"/>
    <row r="58911" s="11" customFormat="1"/>
    <row r="58912" s="11" customFormat="1"/>
    <row r="58913" s="11" customFormat="1"/>
    <row r="58914" s="11" customFormat="1"/>
    <row r="58915" s="11" customFormat="1"/>
    <row r="58916" s="11" customFormat="1"/>
    <row r="58917" s="11" customFormat="1"/>
    <row r="58918" s="11" customFormat="1"/>
    <row r="58919" s="11" customFormat="1"/>
    <row r="58920" s="11" customFormat="1"/>
    <row r="58921" s="11" customFormat="1"/>
    <row r="58922" s="11" customFormat="1"/>
    <row r="58923" s="11" customFormat="1"/>
    <row r="58924" s="11" customFormat="1"/>
    <row r="58925" s="11" customFormat="1"/>
    <row r="58926" s="11" customFormat="1"/>
    <row r="58927" s="11" customFormat="1"/>
    <row r="58928" s="11" customFormat="1"/>
    <row r="58929" s="11" customFormat="1"/>
    <row r="58930" s="11" customFormat="1"/>
    <row r="58931" s="11" customFormat="1"/>
    <row r="58932" s="11" customFormat="1"/>
    <row r="58933" s="11" customFormat="1"/>
    <row r="58934" s="11" customFormat="1"/>
    <row r="58935" s="11" customFormat="1"/>
    <row r="58936" s="11" customFormat="1"/>
    <row r="58937" s="11" customFormat="1"/>
    <row r="58938" s="11" customFormat="1"/>
    <row r="58939" s="11" customFormat="1"/>
    <row r="58940" s="11" customFormat="1"/>
    <row r="58941" s="11" customFormat="1"/>
    <row r="58942" s="11" customFormat="1"/>
    <row r="58943" s="11" customFormat="1"/>
    <row r="58944" s="11" customFormat="1"/>
    <row r="58945" s="11" customFormat="1"/>
    <row r="58946" s="11" customFormat="1"/>
    <row r="58947" s="11" customFormat="1"/>
    <row r="58948" s="11" customFormat="1"/>
    <row r="58949" s="11" customFormat="1"/>
    <row r="58950" s="11" customFormat="1"/>
    <row r="58951" s="11" customFormat="1"/>
    <row r="58952" s="11" customFormat="1"/>
    <row r="58953" s="11" customFormat="1"/>
    <row r="58954" s="11" customFormat="1"/>
    <row r="58955" s="11" customFormat="1"/>
    <row r="58956" s="11" customFormat="1"/>
    <row r="58957" s="11" customFormat="1"/>
    <row r="58958" s="11" customFormat="1"/>
    <row r="58959" s="11" customFormat="1"/>
    <row r="58960" s="11" customFormat="1"/>
    <row r="58961" s="11" customFormat="1"/>
    <row r="58962" s="11" customFormat="1"/>
    <row r="58963" s="11" customFormat="1"/>
    <row r="58964" s="11" customFormat="1"/>
    <row r="58965" s="11" customFormat="1"/>
    <row r="58966" s="11" customFormat="1"/>
    <row r="58967" s="11" customFormat="1"/>
    <row r="58968" s="11" customFormat="1"/>
    <row r="58969" s="11" customFormat="1"/>
    <row r="58970" s="11" customFormat="1"/>
    <row r="58971" s="11" customFormat="1"/>
    <row r="58972" s="11" customFormat="1"/>
    <row r="58973" s="11" customFormat="1"/>
    <row r="58974" s="11" customFormat="1"/>
    <row r="58975" s="11" customFormat="1"/>
    <row r="58976" s="11" customFormat="1"/>
    <row r="58977" s="11" customFormat="1"/>
    <row r="58978" s="11" customFormat="1"/>
    <row r="58979" s="11" customFormat="1"/>
    <row r="58980" s="11" customFormat="1"/>
    <row r="58981" s="11" customFormat="1"/>
    <row r="58982" s="11" customFormat="1"/>
    <row r="58983" s="11" customFormat="1"/>
    <row r="58984" s="11" customFormat="1"/>
    <row r="58985" s="11" customFormat="1"/>
    <row r="58986" s="11" customFormat="1"/>
    <row r="58987" s="11" customFormat="1"/>
    <row r="58988" s="11" customFormat="1"/>
    <row r="58989" s="11" customFormat="1"/>
    <row r="58990" s="11" customFormat="1"/>
    <row r="58991" s="11" customFormat="1"/>
    <row r="58992" s="11" customFormat="1"/>
    <row r="58993" s="11" customFormat="1"/>
    <row r="58994" s="11" customFormat="1"/>
    <row r="58995" s="11" customFormat="1"/>
    <row r="58996" s="11" customFormat="1"/>
    <row r="58997" s="11" customFormat="1"/>
    <row r="58998" s="11" customFormat="1"/>
    <row r="58999" s="11" customFormat="1"/>
    <row r="59000" s="11" customFormat="1"/>
    <row r="59001" s="11" customFormat="1"/>
    <row r="59002" s="11" customFormat="1"/>
    <row r="59003" s="11" customFormat="1"/>
    <row r="59004" s="11" customFormat="1"/>
    <row r="59005" s="11" customFormat="1"/>
    <row r="59006" s="11" customFormat="1"/>
    <row r="59007" s="11" customFormat="1"/>
    <row r="59008" s="11" customFormat="1"/>
    <row r="59009" s="11" customFormat="1"/>
    <row r="59010" s="11" customFormat="1"/>
    <row r="59011" s="11" customFormat="1"/>
    <row r="59012" s="11" customFormat="1"/>
    <row r="59013" s="11" customFormat="1"/>
    <row r="59014" s="11" customFormat="1"/>
    <row r="59015" s="11" customFormat="1"/>
    <row r="59016" s="11" customFormat="1"/>
    <row r="59017" s="11" customFormat="1"/>
    <row r="59018" s="11" customFormat="1"/>
    <row r="59019" s="11" customFormat="1"/>
    <row r="59020" s="11" customFormat="1"/>
    <row r="59021" s="11" customFormat="1"/>
    <row r="59022" s="11" customFormat="1"/>
    <row r="59023" s="11" customFormat="1"/>
    <row r="59024" s="11" customFormat="1"/>
    <row r="59025" s="11" customFormat="1"/>
    <row r="59026" s="11" customFormat="1"/>
    <row r="59027" s="11" customFormat="1"/>
    <row r="59028" s="11" customFormat="1"/>
    <row r="59029" s="11" customFormat="1"/>
    <row r="59030" s="11" customFormat="1"/>
    <row r="59031" s="11" customFormat="1"/>
    <row r="59032" s="11" customFormat="1"/>
    <row r="59033" s="11" customFormat="1"/>
    <row r="59034" s="11" customFormat="1"/>
    <row r="59035" s="11" customFormat="1"/>
    <row r="59036" s="11" customFormat="1"/>
    <row r="59037" s="11" customFormat="1"/>
    <row r="59038" s="11" customFormat="1"/>
    <row r="59039" s="11" customFormat="1"/>
    <row r="59040" s="11" customFormat="1"/>
    <row r="59041" s="11" customFormat="1"/>
    <row r="59042" s="11" customFormat="1"/>
    <row r="59043" s="11" customFormat="1"/>
    <row r="59044" s="11" customFormat="1"/>
    <row r="59045" s="11" customFormat="1"/>
    <row r="59046" s="11" customFormat="1"/>
    <row r="59047" s="11" customFormat="1"/>
    <row r="59048" s="11" customFormat="1"/>
    <row r="59049" s="11" customFormat="1"/>
    <row r="59050" s="11" customFormat="1"/>
    <row r="59051" s="11" customFormat="1"/>
    <row r="59052" s="11" customFormat="1"/>
    <row r="59053" s="11" customFormat="1"/>
    <row r="59054" s="11" customFormat="1"/>
    <row r="59055" s="11" customFormat="1"/>
    <row r="59056" s="11" customFormat="1"/>
    <row r="59057" s="11" customFormat="1"/>
    <row r="59058" s="11" customFormat="1"/>
    <row r="59059" s="11" customFormat="1"/>
    <row r="59060" s="11" customFormat="1"/>
    <row r="59061" s="11" customFormat="1"/>
    <row r="59062" s="11" customFormat="1"/>
    <row r="59063" s="11" customFormat="1"/>
    <row r="59064" s="11" customFormat="1"/>
    <row r="59065" s="11" customFormat="1"/>
    <row r="59066" s="11" customFormat="1"/>
    <row r="59067" s="11" customFormat="1"/>
    <row r="59068" s="11" customFormat="1"/>
    <row r="59069" s="11" customFormat="1"/>
    <row r="59070" s="11" customFormat="1"/>
    <row r="59071" s="11" customFormat="1"/>
    <row r="59072" s="11" customFormat="1"/>
    <row r="59073" s="11" customFormat="1"/>
    <row r="59074" s="11" customFormat="1"/>
    <row r="59075" s="11" customFormat="1"/>
    <row r="59076" s="11" customFormat="1"/>
    <row r="59077" s="11" customFormat="1"/>
    <row r="59078" s="11" customFormat="1"/>
    <row r="59079" s="11" customFormat="1"/>
    <row r="59080" s="11" customFormat="1"/>
    <row r="59081" s="11" customFormat="1"/>
    <row r="59082" s="11" customFormat="1"/>
    <row r="59083" s="11" customFormat="1"/>
    <row r="59084" s="11" customFormat="1"/>
    <row r="59085" s="11" customFormat="1"/>
    <row r="59086" s="11" customFormat="1"/>
    <row r="59087" s="11" customFormat="1"/>
    <row r="59088" s="11" customFormat="1"/>
    <row r="59089" s="11" customFormat="1"/>
    <row r="59090" s="11" customFormat="1"/>
    <row r="59091" s="11" customFormat="1"/>
    <row r="59092" s="11" customFormat="1"/>
    <row r="59093" s="11" customFormat="1"/>
    <row r="59094" s="11" customFormat="1"/>
    <row r="59095" s="11" customFormat="1"/>
    <row r="59096" s="11" customFormat="1"/>
    <row r="59097" s="11" customFormat="1"/>
    <row r="59098" s="11" customFormat="1"/>
    <row r="59099" s="11" customFormat="1"/>
    <row r="59100" s="11" customFormat="1"/>
    <row r="59101" s="11" customFormat="1"/>
    <row r="59102" s="11" customFormat="1"/>
    <row r="59103" s="11" customFormat="1"/>
    <row r="59104" s="11" customFormat="1"/>
    <row r="59105" s="11" customFormat="1"/>
    <row r="59106" s="11" customFormat="1"/>
    <row r="59107" s="11" customFormat="1"/>
    <row r="59108" s="11" customFormat="1"/>
    <row r="59109" s="11" customFormat="1"/>
    <row r="59110" s="11" customFormat="1"/>
    <row r="59111" s="11" customFormat="1"/>
    <row r="59112" s="11" customFormat="1"/>
    <row r="59113" s="11" customFormat="1"/>
    <row r="59114" s="11" customFormat="1"/>
    <row r="59115" s="11" customFormat="1"/>
    <row r="59116" s="11" customFormat="1"/>
    <row r="59117" s="11" customFormat="1"/>
    <row r="59118" s="11" customFormat="1"/>
    <row r="59119" s="11" customFormat="1"/>
    <row r="59120" s="11" customFormat="1"/>
    <row r="59121" s="11" customFormat="1"/>
    <row r="59122" s="11" customFormat="1"/>
    <row r="59123" s="11" customFormat="1"/>
    <row r="59124" s="11" customFormat="1"/>
    <row r="59125" s="11" customFormat="1"/>
    <row r="59126" s="11" customFormat="1"/>
    <row r="59127" s="11" customFormat="1"/>
    <row r="59128" s="11" customFormat="1"/>
    <row r="59129" s="11" customFormat="1"/>
    <row r="59130" s="11" customFormat="1"/>
    <row r="59131" s="11" customFormat="1"/>
    <row r="59132" s="11" customFormat="1"/>
    <row r="59133" s="11" customFormat="1"/>
    <row r="59134" s="11" customFormat="1"/>
    <row r="59135" s="11" customFormat="1"/>
    <row r="59136" s="11" customFormat="1"/>
    <row r="59137" s="11" customFormat="1"/>
    <row r="59138" s="11" customFormat="1"/>
    <row r="59139" s="11" customFormat="1"/>
    <row r="59140" s="11" customFormat="1"/>
    <row r="59141" s="11" customFormat="1"/>
    <row r="59142" s="11" customFormat="1"/>
    <row r="59143" s="11" customFormat="1"/>
    <row r="59144" s="11" customFormat="1"/>
    <row r="59145" s="11" customFormat="1"/>
    <row r="59146" s="11" customFormat="1"/>
    <row r="59147" s="11" customFormat="1"/>
    <row r="59148" s="11" customFormat="1"/>
    <row r="59149" s="11" customFormat="1"/>
    <row r="59150" s="11" customFormat="1"/>
    <row r="59151" s="11" customFormat="1"/>
    <row r="59152" s="11" customFormat="1"/>
    <row r="59153" s="11" customFormat="1"/>
    <row r="59154" s="11" customFormat="1"/>
    <row r="59155" s="11" customFormat="1"/>
    <row r="59156" s="11" customFormat="1"/>
    <row r="59157" s="11" customFormat="1"/>
    <row r="59158" s="11" customFormat="1"/>
    <row r="59159" s="11" customFormat="1"/>
    <row r="59160" s="11" customFormat="1"/>
    <row r="59161" s="11" customFormat="1"/>
    <row r="59162" s="11" customFormat="1"/>
    <row r="59163" s="11" customFormat="1"/>
    <row r="59164" s="11" customFormat="1"/>
    <row r="59165" s="11" customFormat="1"/>
    <row r="59166" s="11" customFormat="1"/>
    <row r="59167" s="11" customFormat="1"/>
    <row r="59168" s="11" customFormat="1"/>
    <row r="59169" s="11" customFormat="1"/>
    <row r="59170" s="11" customFormat="1"/>
    <row r="59171" s="11" customFormat="1"/>
    <row r="59172" s="11" customFormat="1"/>
    <row r="59173" s="11" customFormat="1"/>
    <row r="59174" s="11" customFormat="1"/>
    <row r="59175" s="11" customFormat="1"/>
    <row r="59176" s="11" customFormat="1"/>
    <row r="59177" s="11" customFormat="1"/>
    <row r="59178" s="11" customFormat="1"/>
    <row r="59179" s="11" customFormat="1"/>
    <row r="59180" s="11" customFormat="1"/>
    <row r="59181" s="11" customFormat="1"/>
    <row r="59182" s="11" customFormat="1"/>
    <row r="59183" s="11" customFormat="1"/>
    <row r="59184" s="11" customFormat="1"/>
    <row r="59185" s="11" customFormat="1"/>
    <row r="59186" s="11" customFormat="1"/>
    <row r="59187" s="11" customFormat="1"/>
    <row r="59188" s="11" customFormat="1"/>
    <row r="59189" s="11" customFormat="1"/>
    <row r="59190" s="11" customFormat="1"/>
    <row r="59191" s="11" customFormat="1"/>
    <row r="59192" s="11" customFormat="1"/>
    <row r="59193" s="11" customFormat="1"/>
    <row r="59194" s="11" customFormat="1"/>
    <row r="59195" s="11" customFormat="1"/>
    <row r="59196" s="11" customFormat="1"/>
    <row r="59197" s="11" customFormat="1"/>
    <row r="59198" s="11" customFormat="1"/>
    <row r="59199" s="11" customFormat="1"/>
    <row r="59200" s="11" customFormat="1"/>
    <row r="59201" s="11" customFormat="1"/>
    <row r="59202" s="11" customFormat="1"/>
    <row r="59203" s="11" customFormat="1"/>
    <row r="59204" s="11" customFormat="1"/>
    <row r="59205" s="11" customFormat="1"/>
    <row r="59206" s="11" customFormat="1"/>
    <row r="59207" s="11" customFormat="1"/>
    <row r="59208" s="11" customFormat="1"/>
    <row r="59209" s="11" customFormat="1"/>
    <row r="59210" s="11" customFormat="1"/>
    <row r="59211" s="11" customFormat="1"/>
    <row r="59212" s="11" customFormat="1"/>
    <row r="59213" s="11" customFormat="1"/>
    <row r="59214" s="11" customFormat="1"/>
    <row r="59215" s="11" customFormat="1"/>
    <row r="59216" s="11" customFormat="1"/>
    <row r="59217" s="11" customFormat="1"/>
    <row r="59218" s="11" customFormat="1"/>
    <row r="59219" s="11" customFormat="1"/>
    <row r="59220" s="11" customFormat="1"/>
    <row r="59221" s="11" customFormat="1"/>
    <row r="59222" s="11" customFormat="1"/>
    <row r="59223" s="11" customFormat="1"/>
    <row r="59224" s="11" customFormat="1"/>
    <row r="59225" s="11" customFormat="1"/>
    <row r="59226" s="11" customFormat="1"/>
    <row r="59227" s="11" customFormat="1"/>
    <row r="59228" s="11" customFormat="1"/>
    <row r="59229" s="11" customFormat="1"/>
    <row r="59230" s="11" customFormat="1"/>
    <row r="59231" s="11" customFormat="1"/>
    <row r="59232" s="11" customFormat="1"/>
    <row r="59233" s="11" customFormat="1"/>
    <row r="59234" s="11" customFormat="1"/>
    <row r="59235" s="11" customFormat="1"/>
    <row r="59236" s="11" customFormat="1"/>
    <row r="59237" s="11" customFormat="1"/>
    <row r="59238" s="11" customFormat="1"/>
    <row r="59239" s="11" customFormat="1"/>
    <row r="59240" s="11" customFormat="1"/>
    <row r="59241" s="11" customFormat="1"/>
    <row r="59242" s="11" customFormat="1"/>
    <row r="59243" s="11" customFormat="1"/>
    <row r="59244" s="11" customFormat="1"/>
    <row r="59245" s="11" customFormat="1"/>
    <row r="59246" s="11" customFormat="1"/>
    <row r="59247" s="11" customFormat="1"/>
    <row r="59248" s="11" customFormat="1"/>
    <row r="59249" s="11" customFormat="1"/>
    <row r="59250" s="11" customFormat="1"/>
    <row r="59251" s="11" customFormat="1"/>
    <row r="59252" s="11" customFormat="1"/>
    <row r="59253" s="11" customFormat="1"/>
    <row r="59254" s="11" customFormat="1"/>
    <row r="59255" s="11" customFormat="1"/>
    <row r="59256" s="11" customFormat="1"/>
    <row r="59257" s="11" customFormat="1"/>
    <row r="59258" s="11" customFormat="1"/>
    <row r="59259" s="11" customFormat="1"/>
    <row r="59260" s="11" customFormat="1"/>
    <row r="59261" s="11" customFormat="1"/>
    <row r="59262" s="11" customFormat="1"/>
    <row r="59263" s="11" customFormat="1"/>
    <row r="59264" s="11" customFormat="1"/>
    <row r="59265" s="11" customFormat="1"/>
    <row r="59266" s="11" customFormat="1"/>
    <row r="59267" s="11" customFormat="1"/>
    <row r="59268" s="11" customFormat="1"/>
    <row r="59269" s="11" customFormat="1"/>
    <row r="59270" s="11" customFormat="1"/>
    <row r="59271" s="11" customFormat="1"/>
    <row r="59272" s="11" customFormat="1"/>
    <row r="59273" s="11" customFormat="1"/>
    <row r="59274" s="11" customFormat="1"/>
    <row r="59275" s="11" customFormat="1"/>
    <row r="59276" s="11" customFormat="1"/>
    <row r="59277" s="11" customFormat="1"/>
    <row r="59278" s="11" customFormat="1"/>
    <row r="59279" s="11" customFormat="1"/>
    <row r="59280" s="11" customFormat="1"/>
    <row r="59281" s="11" customFormat="1"/>
    <row r="59282" s="11" customFormat="1"/>
    <row r="59283" s="11" customFormat="1"/>
    <row r="59284" s="11" customFormat="1"/>
    <row r="59285" s="11" customFormat="1"/>
    <row r="59286" s="11" customFormat="1"/>
    <row r="59287" s="11" customFormat="1"/>
    <row r="59288" s="11" customFormat="1"/>
    <row r="59289" s="11" customFormat="1"/>
    <row r="59290" s="11" customFormat="1"/>
    <row r="59291" s="11" customFormat="1"/>
    <row r="59292" s="11" customFormat="1"/>
    <row r="59293" s="11" customFormat="1"/>
    <row r="59294" s="11" customFormat="1"/>
    <row r="59295" s="11" customFormat="1"/>
    <row r="59296" s="11" customFormat="1"/>
    <row r="59297" s="11" customFormat="1"/>
    <row r="59298" s="11" customFormat="1"/>
    <row r="59299" s="11" customFormat="1"/>
    <row r="59300" s="11" customFormat="1"/>
    <row r="59301" s="11" customFormat="1"/>
    <row r="59302" s="11" customFormat="1"/>
    <row r="59303" s="11" customFormat="1"/>
    <row r="59304" s="11" customFormat="1"/>
    <row r="59305" s="11" customFormat="1"/>
    <row r="59306" s="11" customFormat="1"/>
    <row r="59307" s="11" customFormat="1"/>
    <row r="59308" s="11" customFormat="1"/>
    <row r="59309" s="11" customFormat="1"/>
    <row r="59310" s="11" customFormat="1"/>
    <row r="59311" s="11" customFormat="1"/>
    <row r="59312" s="11" customFormat="1"/>
    <row r="59313" s="11" customFormat="1"/>
    <row r="59314" s="11" customFormat="1"/>
    <row r="59315" s="11" customFormat="1"/>
    <row r="59316" s="11" customFormat="1"/>
    <row r="59317" s="11" customFormat="1"/>
    <row r="59318" s="11" customFormat="1"/>
    <row r="59319" s="11" customFormat="1"/>
    <row r="59320" s="11" customFormat="1"/>
    <row r="59321" s="11" customFormat="1"/>
    <row r="59322" s="11" customFormat="1"/>
    <row r="59323" s="11" customFormat="1"/>
    <row r="59324" s="11" customFormat="1"/>
    <row r="59325" s="11" customFormat="1"/>
    <row r="59326" s="11" customFormat="1"/>
    <row r="59327" s="11" customFormat="1"/>
    <row r="59328" s="11" customFormat="1"/>
    <row r="59329" s="11" customFormat="1"/>
    <row r="59330" s="11" customFormat="1"/>
    <row r="59331" s="11" customFormat="1"/>
    <row r="59332" s="11" customFormat="1"/>
    <row r="59333" s="11" customFormat="1"/>
    <row r="59334" s="11" customFormat="1"/>
    <row r="59335" s="11" customFormat="1"/>
    <row r="59336" s="11" customFormat="1"/>
    <row r="59337" s="11" customFormat="1"/>
    <row r="59338" s="11" customFormat="1"/>
    <row r="59339" s="11" customFormat="1"/>
    <row r="59340" s="11" customFormat="1"/>
    <row r="59341" s="11" customFormat="1"/>
    <row r="59342" s="11" customFormat="1"/>
    <row r="59343" s="11" customFormat="1"/>
    <row r="59344" s="11" customFormat="1"/>
    <row r="59345" s="11" customFormat="1"/>
    <row r="59346" s="11" customFormat="1"/>
    <row r="59347" s="11" customFormat="1"/>
    <row r="59348" s="11" customFormat="1"/>
    <row r="59349" s="11" customFormat="1"/>
    <row r="59350" s="11" customFormat="1"/>
    <row r="59351" s="11" customFormat="1"/>
    <row r="59352" s="11" customFormat="1"/>
    <row r="59353" s="11" customFormat="1"/>
    <row r="59354" s="11" customFormat="1"/>
    <row r="59355" s="11" customFormat="1"/>
    <row r="59356" s="11" customFormat="1"/>
    <row r="59357" s="11" customFormat="1"/>
    <row r="59358" s="11" customFormat="1"/>
    <row r="59359" s="11" customFormat="1"/>
    <row r="59360" s="11" customFormat="1"/>
    <row r="59361" s="11" customFormat="1"/>
    <row r="59362" s="11" customFormat="1"/>
    <row r="59363" s="11" customFormat="1"/>
    <row r="59364" s="11" customFormat="1"/>
    <row r="59365" s="11" customFormat="1"/>
    <row r="59366" s="11" customFormat="1"/>
    <row r="59367" s="11" customFormat="1"/>
    <row r="59368" s="11" customFormat="1"/>
    <row r="59369" s="11" customFormat="1"/>
    <row r="59370" s="11" customFormat="1"/>
    <row r="59371" s="11" customFormat="1"/>
    <row r="59372" s="11" customFormat="1"/>
    <row r="59373" s="11" customFormat="1"/>
    <row r="59374" s="11" customFormat="1"/>
    <row r="59375" s="11" customFormat="1"/>
    <row r="59376" s="11" customFormat="1"/>
    <row r="59377" s="11" customFormat="1"/>
    <row r="59378" s="11" customFormat="1"/>
    <row r="59379" s="11" customFormat="1"/>
    <row r="59380" s="11" customFormat="1"/>
    <row r="59381" s="11" customFormat="1"/>
    <row r="59382" s="11" customFormat="1"/>
    <row r="59383" s="11" customFormat="1"/>
    <row r="59384" s="11" customFormat="1"/>
    <row r="59385" s="11" customFormat="1"/>
    <row r="59386" s="11" customFormat="1"/>
    <row r="59387" s="11" customFormat="1"/>
    <row r="59388" s="11" customFormat="1"/>
    <row r="59389" s="11" customFormat="1"/>
    <row r="59390" s="11" customFormat="1"/>
    <row r="59391" s="11" customFormat="1"/>
    <row r="59392" s="11" customFormat="1"/>
    <row r="59393" s="11" customFormat="1"/>
    <row r="59394" s="11" customFormat="1"/>
    <row r="59395" s="11" customFormat="1"/>
    <row r="59396" s="11" customFormat="1"/>
    <row r="59397" s="11" customFormat="1"/>
    <row r="59398" s="11" customFormat="1"/>
    <row r="59399" s="11" customFormat="1"/>
    <row r="59400" s="11" customFormat="1"/>
    <row r="59401" s="11" customFormat="1"/>
    <row r="59402" s="11" customFormat="1"/>
    <row r="59403" s="11" customFormat="1"/>
    <row r="59404" s="11" customFormat="1"/>
    <row r="59405" s="11" customFormat="1"/>
    <row r="59406" s="11" customFormat="1"/>
    <row r="59407" s="11" customFormat="1"/>
    <row r="59408" s="11" customFormat="1"/>
    <row r="59409" s="11" customFormat="1"/>
    <row r="59410" s="11" customFormat="1"/>
    <row r="59411" s="11" customFormat="1"/>
    <row r="59412" s="11" customFormat="1"/>
    <row r="59413" s="11" customFormat="1"/>
    <row r="59414" s="11" customFormat="1"/>
    <row r="59415" s="11" customFormat="1"/>
    <row r="59416" s="11" customFormat="1"/>
    <row r="59417" s="11" customFormat="1"/>
    <row r="59418" s="11" customFormat="1"/>
    <row r="59419" s="11" customFormat="1"/>
    <row r="59420" s="11" customFormat="1"/>
    <row r="59421" s="11" customFormat="1"/>
    <row r="59422" s="11" customFormat="1"/>
    <row r="59423" s="11" customFormat="1"/>
    <row r="59424" s="11" customFormat="1"/>
    <row r="59425" s="11" customFormat="1"/>
    <row r="59426" s="11" customFormat="1"/>
    <row r="59427" s="11" customFormat="1"/>
    <row r="59428" s="11" customFormat="1"/>
    <row r="59429" s="11" customFormat="1"/>
    <row r="59430" s="11" customFormat="1"/>
    <row r="59431" s="11" customFormat="1"/>
    <row r="59432" s="11" customFormat="1"/>
    <row r="59433" s="11" customFormat="1"/>
    <row r="59434" s="11" customFormat="1"/>
    <row r="59435" s="11" customFormat="1"/>
    <row r="59436" s="11" customFormat="1"/>
    <row r="59437" s="11" customFormat="1"/>
    <row r="59438" s="11" customFormat="1"/>
    <row r="59439" s="11" customFormat="1"/>
    <row r="59440" s="11" customFormat="1"/>
    <row r="59441" s="11" customFormat="1"/>
    <row r="59442" s="11" customFormat="1"/>
    <row r="59443" s="11" customFormat="1"/>
    <row r="59444" s="11" customFormat="1"/>
    <row r="59445" s="11" customFormat="1"/>
    <row r="59446" s="11" customFormat="1"/>
    <row r="59447" s="11" customFormat="1"/>
    <row r="59448" s="11" customFormat="1"/>
    <row r="59449" s="11" customFormat="1"/>
    <row r="59450" s="11" customFormat="1"/>
    <row r="59451" s="11" customFormat="1"/>
    <row r="59452" s="11" customFormat="1"/>
    <row r="59453" s="11" customFormat="1"/>
    <row r="59454" s="11" customFormat="1"/>
    <row r="59455" s="11" customFormat="1"/>
    <row r="59456" s="11" customFormat="1"/>
    <row r="59457" s="11" customFormat="1"/>
    <row r="59458" s="11" customFormat="1"/>
    <row r="59459" s="11" customFormat="1"/>
    <row r="59460" s="11" customFormat="1"/>
    <row r="59461" s="11" customFormat="1"/>
    <row r="59462" s="11" customFormat="1"/>
    <row r="59463" s="11" customFormat="1"/>
    <row r="59464" s="11" customFormat="1"/>
    <row r="59465" s="11" customFormat="1"/>
    <row r="59466" s="11" customFormat="1"/>
    <row r="59467" s="11" customFormat="1"/>
    <row r="59468" s="11" customFormat="1"/>
    <row r="59469" s="11" customFormat="1"/>
    <row r="59470" s="11" customFormat="1"/>
    <row r="59471" s="11" customFormat="1"/>
    <row r="59472" s="11" customFormat="1"/>
    <row r="59473" s="11" customFormat="1"/>
    <row r="59474" s="11" customFormat="1"/>
    <row r="59475" s="11" customFormat="1"/>
    <row r="59476" s="11" customFormat="1"/>
    <row r="59477" s="11" customFormat="1"/>
    <row r="59478" s="11" customFormat="1"/>
    <row r="59479" s="11" customFormat="1"/>
    <row r="59480" s="11" customFormat="1"/>
    <row r="59481" s="11" customFormat="1"/>
    <row r="59482" s="11" customFormat="1"/>
    <row r="59483" s="11" customFormat="1"/>
    <row r="59484" s="11" customFormat="1"/>
    <row r="59485" s="11" customFormat="1"/>
    <row r="59486" s="11" customFormat="1"/>
    <row r="59487" s="11" customFormat="1"/>
    <row r="59488" s="11" customFormat="1"/>
    <row r="59489" s="11" customFormat="1"/>
    <row r="59490" s="11" customFormat="1"/>
    <row r="59491" s="11" customFormat="1"/>
    <row r="59492" s="11" customFormat="1"/>
    <row r="59493" s="11" customFormat="1"/>
    <row r="59494" s="11" customFormat="1"/>
    <row r="59495" s="11" customFormat="1"/>
    <row r="59496" s="11" customFormat="1"/>
    <row r="59497" s="11" customFormat="1"/>
    <row r="59498" s="11" customFormat="1"/>
    <row r="59499" s="11" customFormat="1"/>
    <row r="59500" s="11" customFormat="1"/>
    <row r="59501" s="11" customFormat="1"/>
    <row r="59502" s="11" customFormat="1"/>
    <row r="59503" s="11" customFormat="1"/>
    <row r="59504" s="11" customFormat="1"/>
    <row r="59505" s="11" customFormat="1"/>
    <row r="59506" s="11" customFormat="1"/>
    <row r="59507" s="11" customFormat="1"/>
    <row r="59508" s="11" customFormat="1"/>
    <row r="59509" s="11" customFormat="1"/>
    <row r="59510" s="11" customFormat="1"/>
    <row r="59511" s="11" customFormat="1"/>
    <row r="59512" s="11" customFormat="1"/>
    <row r="59513" s="11" customFormat="1"/>
    <row r="59514" s="11" customFormat="1"/>
    <row r="59515" s="11" customFormat="1"/>
    <row r="59516" s="11" customFormat="1"/>
    <row r="59517" s="11" customFormat="1"/>
    <row r="59518" s="11" customFormat="1"/>
    <row r="59519" s="11" customFormat="1"/>
    <row r="59520" s="11" customFormat="1"/>
    <row r="59521" s="11" customFormat="1"/>
    <row r="59522" s="11" customFormat="1"/>
    <row r="59523" s="11" customFormat="1"/>
    <row r="59524" s="11" customFormat="1"/>
    <row r="59525" s="11" customFormat="1"/>
    <row r="59526" s="11" customFormat="1"/>
    <row r="59527" s="11" customFormat="1"/>
    <row r="59528" s="11" customFormat="1"/>
    <row r="59529" s="11" customFormat="1"/>
    <row r="59530" s="11" customFormat="1"/>
    <row r="59531" s="11" customFormat="1"/>
    <row r="59532" s="11" customFormat="1"/>
    <row r="59533" s="11" customFormat="1"/>
    <row r="59534" s="11" customFormat="1"/>
    <row r="59535" s="11" customFormat="1"/>
    <row r="59536" s="11" customFormat="1"/>
    <row r="59537" s="11" customFormat="1"/>
    <row r="59538" s="11" customFormat="1"/>
    <row r="59539" s="11" customFormat="1"/>
    <row r="59540" s="11" customFormat="1"/>
    <row r="59541" s="11" customFormat="1"/>
    <row r="59542" s="11" customFormat="1"/>
    <row r="59543" s="11" customFormat="1"/>
    <row r="59544" s="11" customFormat="1"/>
    <row r="59545" s="11" customFormat="1"/>
    <row r="59546" s="11" customFormat="1"/>
    <row r="59547" s="11" customFormat="1"/>
    <row r="59548" s="11" customFormat="1"/>
    <row r="59549" s="11" customFormat="1"/>
    <row r="59550" s="11" customFormat="1"/>
    <row r="59551" s="11" customFormat="1"/>
    <row r="59552" s="11" customFormat="1"/>
    <row r="59553" s="11" customFormat="1"/>
    <row r="59554" s="11" customFormat="1"/>
    <row r="59555" s="11" customFormat="1"/>
    <row r="59556" s="11" customFormat="1"/>
    <row r="59557" s="11" customFormat="1"/>
    <row r="59558" s="11" customFormat="1"/>
    <row r="59559" s="11" customFormat="1"/>
    <row r="59560" s="11" customFormat="1"/>
    <row r="59561" s="11" customFormat="1"/>
    <row r="59562" s="11" customFormat="1"/>
    <row r="59563" s="11" customFormat="1"/>
    <row r="59564" s="11" customFormat="1"/>
    <row r="59565" s="11" customFormat="1"/>
    <row r="59566" s="11" customFormat="1"/>
    <row r="59567" s="11" customFormat="1"/>
    <row r="59568" s="11" customFormat="1"/>
    <row r="59569" s="11" customFormat="1"/>
    <row r="59570" s="11" customFormat="1"/>
    <row r="59571" s="11" customFormat="1"/>
    <row r="59572" s="11" customFormat="1"/>
    <row r="59573" s="11" customFormat="1"/>
    <row r="59574" s="11" customFormat="1"/>
    <row r="59575" s="11" customFormat="1"/>
    <row r="59576" s="11" customFormat="1"/>
    <row r="59577" s="11" customFormat="1"/>
    <row r="59578" s="11" customFormat="1"/>
    <row r="59579" s="11" customFormat="1"/>
    <row r="59580" s="11" customFormat="1"/>
    <row r="59581" s="11" customFormat="1"/>
    <row r="59582" s="11" customFormat="1"/>
    <row r="59583" s="11" customFormat="1"/>
    <row r="59584" s="11" customFormat="1"/>
    <row r="59585" s="11" customFormat="1"/>
    <row r="59586" s="11" customFormat="1"/>
    <row r="59587" s="11" customFormat="1"/>
    <row r="59588" s="11" customFormat="1"/>
    <row r="59589" s="11" customFormat="1"/>
    <row r="59590" s="11" customFormat="1"/>
    <row r="59591" s="11" customFormat="1"/>
    <row r="59592" s="11" customFormat="1"/>
    <row r="59593" s="11" customFormat="1"/>
    <row r="59594" s="11" customFormat="1"/>
    <row r="59595" s="11" customFormat="1"/>
    <row r="59596" s="11" customFormat="1"/>
    <row r="59597" s="11" customFormat="1"/>
    <row r="59598" s="11" customFormat="1"/>
    <row r="59599" s="11" customFormat="1"/>
    <row r="59600" s="11" customFormat="1"/>
    <row r="59601" s="11" customFormat="1"/>
    <row r="59602" s="11" customFormat="1"/>
    <row r="59603" s="11" customFormat="1"/>
    <row r="59604" s="11" customFormat="1"/>
    <row r="59605" s="11" customFormat="1"/>
    <row r="59606" s="11" customFormat="1"/>
    <row r="59607" s="11" customFormat="1"/>
    <row r="59608" s="11" customFormat="1"/>
    <row r="59609" s="11" customFormat="1"/>
    <row r="59610" s="11" customFormat="1"/>
    <row r="59611" s="11" customFormat="1"/>
    <row r="59612" s="11" customFormat="1"/>
    <row r="59613" s="11" customFormat="1"/>
    <row r="59614" s="11" customFormat="1"/>
    <row r="59615" s="11" customFormat="1"/>
    <row r="59616" s="11" customFormat="1"/>
    <row r="59617" s="11" customFormat="1"/>
    <row r="59618" s="11" customFormat="1"/>
    <row r="59619" s="11" customFormat="1"/>
    <row r="59620" s="11" customFormat="1"/>
    <row r="59621" s="11" customFormat="1"/>
    <row r="59622" s="11" customFormat="1"/>
    <row r="59623" s="11" customFormat="1"/>
    <row r="59624" s="11" customFormat="1"/>
    <row r="59625" s="11" customFormat="1"/>
    <row r="59626" s="11" customFormat="1"/>
    <row r="59627" s="11" customFormat="1"/>
    <row r="59628" s="11" customFormat="1"/>
    <row r="59629" s="11" customFormat="1"/>
    <row r="59630" s="11" customFormat="1"/>
    <row r="59631" s="11" customFormat="1"/>
    <row r="59632" s="11" customFormat="1"/>
    <row r="59633" s="11" customFormat="1"/>
    <row r="59634" s="11" customFormat="1"/>
    <row r="59635" s="11" customFormat="1"/>
    <row r="59636" s="11" customFormat="1"/>
    <row r="59637" s="11" customFormat="1"/>
    <row r="59638" s="11" customFormat="1"/>
    <row r="59639" s="11" customFormat="1"/>
    <row r="59640" s="11" customFormat="1"/>
    <row r="59641" s="11" customFormat="1"/>
    <row r="59642" s="11" customFormat="1"/>
    <row r="59643" s="11" customFormat="1"/>
    <row r="59644" s="11" customFormat="1"/>
    <row r="59645" s="11" customFormat="1"/>
    <row r="59646" s="11" customFormat="1"/>
    <row r="59647" s="11" customFormat="1"/>
    <row r="59648" s="11" customFormat="1"/>
    <row r="59649" s="11" customFormat="1"/>
    <row r="59650" s="11" customFormat="1"/>
    <row r="59651" s="11" customFormat="1"/>
    <row r="59652" s="11" customFormat="1"/>
    <row r="59653" s="11" customFormat="1"/>
    <row r="59654" s="11" customFormat="1"/>
    <row r="59655" s="11" customFormat="1"/>
    <row r="59656" s="11" customFormat="1"/>
    <row r="59657" s="11" customFormat="1"/>
    <row r="59658" s="11" customFormat="1"/>
    <row r="59659" s="11" customFormat="1"/>
    <row r="59660" s="11" customFormat="1"/>
    <row r="59661" s="11" customFormat="1"/>
    <row r="59662" s="11" customFormat="1"/>
    <row r="59663" s="11" customFormat="1"/>
    <row r="59664" s="11" customFormat="1"/>
    <row r="59665" s="11" customFormat="1"/>
    <row r="59666" s="11" customFormat="1"/>
    <row r="59667" s="11" customFormat="1"/>
    <row r="59668" s="11" customFormat="1"/>
    <row r="59669" s="11" customFormat="1"/>
    <row r="59670" s="11" customFormat="1"/>
    <row r="59671" s="11" customFormat="1"/>
    <row r="59672" s="11" customFormat="1"/>
    <row r="59673" s="11" customFormat="1"/>
    <row r="59674" s="11" customFormat="1"/>
    <row r="59675" s="11" customFormat="1"/>
    <row r="59676" s="11" customFormat="1"/>
    <row r="59677" s="11" customFormat="1"/>
    <row r="59678" s="11" customFormat="1"/>
    <row r="59679" s="11" customFormat="1"/>
    <row r="59680" s="11" customFormat="1"/>
    <row r="59681" s="11" customFormat="1"/>
    <row r="59682" s="11" customFormat="1"/>
    <row r="59683" s="11" customFormat="1"/>
    <row r="59684" s="11" customFormat="1"/>
    <row r="59685" s="11" customFormat="1"/>
    <row r="59686" s="11" customFormat="1"/>
    <row r="59687" s="11" customFormat="1"/>
    <row r="59688" s="11" customFormat="1"/>
    <row r="59689" s="11" customFormat="1"/>
    <row r="59690" s="11" customFormat="1"/>
    <row r="59691" s="11" customFormat="1"/>
    <row r="59692" s="11" customFormat="1"/>
    <row r="59693" s="11" customFormat="1"/>
    <row r="59694" s="11" customFormat="1"/>
    <row r="59695" s="11" customFormat="1"/>
    <row r="59696" s="11" customFormat="1"/>
    <row r="59697" s="11" customFormat="1"/>
    <row r="59698" s="11" customFormat="1"/>
    <row r="59699" s="11" customFormat="1"/>
    <row r="59700" s="11" customFormat="1"/>
    <row r="59701" s="11" customFormat="1"/>
    <row r="59702" s="11" customFormat="1"/>
    <row r="59703" s="11" customFormat="1"/>
    <row r="59704" s="11" customFormat="1"/>
    <row r="59705" s="11" customFormat="1"/>
    <row r="59706" s="11" customFormat="1"/>
    <row r="59707" s="11" customFormat="1"/>
    <row r="59708" s="11" customFormat="1"/>
    <row r="59709" s="11" customFormat="1"/>
    <row r="59710" s="11" customFormat="1"/>
    <row r="59711" s="11" customFormat="1"/>
    <row r="59712" s="11" customFormat="1"/>
    <row r="59713" s="11" customFormat="1"/>
    <row r="59714" s="11" customFormat="1"/>
    <row r="59715" s="11" customFormat="1"/>
    <row r="59716" s="11" customFormat="1"/>
    <row r="59717" s="11" customFormat="1"/>
    <row r="59718" s="11" customFormat="1"/>
    <row r="59719" s="11" customFormat="1"/>
    <row r="59720" s="11" customFormat="1"/>
    <row r="59721" s="11" customFormat="1"/>
    <row r="59722" s="11" customFormat="1"/>
    <row r="59723" s="11" customFormat="1"/>
    <row r="59724" s="11" customFormat="1"/>
    <row r="59725" s="11" customFormat="1"/>
    <row r="59726" s="11" customFormat="1"/>
    <row r="59727" s="11" customFormat="1"/>
    <row r="59728" s="11" customFormat="1"/>
    <row r="59729" s="11" customFormat="1"/>
    <row r="59730" s="11" customFormat="1"/>
    <row r="59731" s="11" customFormat="1"/>
    <row r="59732" s="11" customFormat="1"/>
    <row r="59733" s="11" customFormat="1"/>
    <row r="59734" s="11" customFormat="1"/>
    <row r="59735" s="11" customFormat="1"/>
    <row r="59736" s="11" customFormat="1"/>
    <row r="59737" s="11" customFormat="1"/>
    <row r="59738" s="11" customFormat="1"/>
    <row r="59739" s="11" customFormat="1"/>
    <row r="59740" s="11" customFormat="1"/>
    <row r="59741" s="11" customFormat="1"/>
    <row r="59742" s="11" customFormat="1"/>
    <row r="59743" s="11" customFormat="1"/>
    <row r="59744" s="11" customFormat="1"/>
    <row r="59745" s="11" customFormat="1"/>
    <row r="59746" s="11" customFormat="1"/>
    <row r="59747" s="11" customFormat="1"/>
    <row r="59748" s="11" customFormat="1"/>
    <row r="59749" s="11" customFormat="1"/>
    <row r="59750" s="11" customFormat="1"/>
    <row r="59751" s="11" customFormat="1"/>
    <row r="59752" s="11" customFormat="1"/>
    <row r="59753" s="11" customFormat="1"/>
    <row r="59754" s="11" customFormat="1"/>
    <row r="59755" s="11" customFormat="1"/>
    <row r="59756" s="11" customFormat="1"/>
    <row r="59757" s="11" customFormat="1"/>
    <row r="59758" s="11" customFormat="1"/>
    <row r="59759" s="11" customFormat="1"/>
    <row r="59760" s="11" customFormat="1"/>
    <row r="59761" s="11" customFormat="1"/>
    <row r="59762" s="11" customFormat="1"/>
    <row r="59763" s="11" customFormat="1"/>
    <row r="59764" s="11" customFormat="1"/>
    <row r="59765" s="11" customFormat="1"/>
    <row r="59766" s="11" customFormat="1"/>
    <row r="59767" s="11" customFormat="1"/>
    <row r="59768" s="11" customFormat="1"/>
    <row r="59769" s="11" customFormat="1"/>
    <row r="59770" s="11" customFormat="1"/>
    <row r="59771" s="11" customFormat="1"/>
    <row r="59772" s="11" customFormat="1"/>
    <row r="59773" s="11" customFormat="1"/>
    <row r="59774" s="11" customFormat="1"/>
    <row r="59775" s="11" customFormat="1"/>
    <row r="59776" s="11" customFormat="1"/>
    <row r="59777" s="11" customFormat="1"/>
    <row r="59778" s="11" customFormat="1"/>
    <row r="59779" s="11" customFormat="1"/>
    <row r="59780" s="11" customFormat="1"/>
    <row r="59781" s="11" customFormat="1"/>
    <row r="59782" s="11" customFormat="1"/>
    <row r="59783" s="11" customFormat="1"/>
    <row r="59784" s="11" customFormat="1"/>
    <row r="59785" s="11" customFormat="1"/>
    <row r="59786" s="11" customFormat="1"/>
    <row r="59787" s="11" customFormat="1"/>
    <row r="59788" s="11" customFormat="1"/>
    <row r="59789" s="11" customFormat="1"/>
    <row r="59790" s="11" customFormat="1"/>
    <row r="59791" s="11" customFormat="1"/>
    <row r="59792" s="11" customFormat="1"/>
    <row r="59793" s="11" customFormat="1"/>
    <row r="59794" s="11" customFormat="1"/>
    <row r="59795" s="11" customFormat="1"/>
    <row r="59796" s="11" customFormat="1"/>
    <row r="59797" s="11" customFormat="1"/>
    <row r="59798" s="11" customFormat="1"/>
    <row r="59799" s="11" customFormat="1"/>
    <row r="59800" s="11" customFormat="1"/>
    <row r="59801" s="11" customFormat="1"/>
    <row r="59802" s="11" customFormat="1"/>
    <row r="59803" s="11" customFormat="1"/>
    <row r="59804" s="11" customFormat="1"/>
    <row r="59805" s="11" customFormat="1"/>
    <row r="59806" s="11" customFormat="1"/>
    <row r="59807" s="11" customFormat="1"/>
    <row r="59808" s="11" customFormat="1"/>
    <row r="59809" s="11" customFormat="1"/>
    <row r="59810" s="11" customFormat="1"/>
    <row r="59811" s="11" customFormat="1"/>
    <row r="59812" s="11" customFormat="1"/>
    <row r="59813" s="11" customFormat="1"/>
    <row r="59814" s="11" customFormat="1"/>
    <row r="59815" s="11" customFormat="1"/>
    <row r="59816" s="11" customFormat="1"/>
    <row r="59817" s="11" customFormat="1"/>
    <row r="59818" s="11" customFormat="1"/>
    <row r="59819" s="11" customFormat="1"/>
    <row r="59820" s="11" customFormat="1"/>
    <row r="59821" s="11" customFormat="1"/>
    <row r="59822" s="11" customFormat="1"/>
    <row r="59823" s="11" customFormat="1"/>
    <row r="59824" s="11" customFormat="1"/>
    <row r="59825" s="11" customFormat="1"/>
    <row r="59826" s="11" customFormat="1"/>
    <row r="59827" s="11" customFormat="1"/>
    <row r="59828" s="11" customFormat="1"/>
    <row r="59829" s="11" customFormat="1"/>
    <row r="59830" s="11" customFormat="1"/>
    <row r="59831" s="11" customFormat="1"/>
    <row r="59832" s="11" customFormat="1"/>
    <row r="59833" s="11" customFormat="1"/>
    <row r="59834" s="11" customFormat="1"/>
    <row r="59835" s="11" customFormat="1"/>
    <row r="59836" s="11" customFormat="1"/>
    <row r="59837" s="11" customFormat="1"/>
    <row r="59838" s="11" customFormat="1"/>
    <row r="59839" s="11" customFormat="1"/>
    <row r="59840" s="11" customFormat="1"/>
    <row r="59841" s="11" customFormat="1"/>
    <row r="59842" s="11" customFormat="1"/>
    <row r="59843" s="11" customFormat="1"/>
    <row r="59844" s="11" customFormat="1"/>
    <row r="59845" s="11" customFormat="1"/>
    <row r="59846" s="11" customFormat="1"/>
    <row r="59847" s="11" customFormat="1"/>
    <row r="59848" s="11" customFormat="1"/>
    <row r="59849" s="11" customFormat="1"/>
    <row r="59850" s="11" customFormat="1"/>
    <row r="59851" s="11" customFormat="1"/>
    <row r="59852" s="11" customFormat="1"/>
    <row r="59853" s="11" customFormat="1"/>
    <row r="59854" s="11" customFormat="1"/>
    <row r="59855" s="11" customFormat="1"/>
    <row r="59856" s="11" customFormat="1"/>
    <row r="59857" s="11" customFormat="1"/>
    <row r="59858" s="11" customFormat="1"/>
    <row r="59859" s="11" customFormat="1"/>
    <row r="59860" s="11" customFormat="1"/>
    <row r="59861" s="11" customFormat="1"/>
    <row r="59862" s="11" customFormat="1"/>
    <row r="59863" s="11" customFormat="1"/>
    <row r="59864" s="11" customFormat="1"/>
    <row r="59865" s="11" customFormat="1"/>
    <row r="59866" s="11" customFormat="1"/>
    <row r="59867" s="11" customFormat="1"/>
    <row r="59868" s="11" customFormat="1"/>
    <row r="59869" s="11" customFormat="1"/>
    <row r="59870" s="11" customFormat="1"/>
    <row r="59871" s="11" customFormat="1"/>
    <row r="59872" s="11" customFormat="1"/>
    <row r="59873" s="11" customFormat="1"/>
    <row r="59874" s="11" customFormat="1"/>
    <row r="59875" s="11" customFormat="1"/>
    <row r="59876" s="11" customFormat="1"/>
    <row r="59877" s="11" customFormat="1"/>
    <row r="59878" s="11" customFormat="1"/>
    <row r="59879" s="11" customFormat="1"/>
    <row r="59880" s="11" customFormat="1"/>
    <row r="59881" s="11" customFormat="1"/>
    <row r="59882" s="11" customFormat="1"/>
    <row r="59883" s="11" customFormat="1"/>
    <row r="59884" s="11" customFormat="1"/>
    <row r="59885" s="11" customFormat="1"/>
    <row r="59886" s="11" customFormat="1"/>
    <row r="59887" s="11" customFormat="1"/>
    <row r="59888" s="11" customFormat="1"/>
    <row r="59889" s="11" customFormat="1"/>
    <row r="59890" s="11" customFormat="1"/>
    <row r="59891" s="11" customFormat="1"/>
    <row r="59892" s="11" customFormat="1"/>
    <row r="59893" s="11" customFormat="1"/>
    <row r="59894" s="11" customFormat="1"/>
    <row r="59895" s="11" customFormat="1"/>
    <row r="59896" s="11" customFormat="1"/>
    <row r="59897" s="11" customFormat="1"/>
    <row r="59898" s="11" customFormat="1"/>
    <row r="59899" s="11" customFormat="1"/>
    <row r="59900" s="11" customFormat="1"/>
    <row r="59901" s="11" customFormat="1"/>
    <row r="59902" s="11" customFormat="1"/>
    <row r="59903" s="11" customFormat="1"/>
    <row r="59904" s="11" customFormat="1"/>
    <row r="59905" s="11" customFormat="1"/>
    <row r="59906" s="11" customFormat="1"/>
    <row r="59907" s="11" customFormat="1"/>
    <row r="59908" s="11" customFormat="1"/>
    <row r="59909" s="11" customFormat="1"/>
    <row r="59910" s="11" customFormat="1"/>
    <row r="59911" s="11" customFormat="1"/>
    <row r="59912" s="11" customFormat="1"/>
    <row r="59913" s="11" customFormat="1"/>
    <row r="59914" s="11" customFormat="1"/>
    <row r="59915" s="11" customFormat="1"/>
    <row r="59916" s="11" customFormat="1"/>
    <row r="59917" s="11" customFormat="1"/>
    <row r="59918" s="11" customFormat="1"/>
    <row r="59919" s="11" customFormat="1"/>
    <row r="59920" s="11" customFormat="1"/>
    <row r="59921" s="11" customFormat="1"/>
    <row r="59922" s="11" customFormat="1"/>
    <row r="59923" s="11" customFormat="1"/>
    <row r="59924" s="11" customFormat="1"/>
    <row r="59925" s="11" customFormat="1"/>
    <row r="59926" s="11" customFormat="1"/>
    <row r="59927" s="11" customFormat="1"/>
    <row r="59928" s="11" customFormat="1"/>
    <row r="59929" s="11" customFormat="1"/>
    <row r="59930" s="11" customFormat="1"/>
    <row r="59931" s="11" customFormat="1"/>
    <row r="59932" s="11" customFormat="1"/>
    <row r="59933" s="11" customFormat="1"/>
    <row r="59934" s="11" customFormat="1"/>
    <row r="59935" s="11" customFormat="1"/>
    <row r="59936" s="11" customFormat="1"/>
    <row r="59937" s="11" customFormat="1"/>
    <row r="59938" s="11" customFormat="1"/>
    <row r="59939" s="11" customFormat="1"/>
    <row r="59940" s="11" customFormat="1"/>
    <row r="59941" s="11" customFormat="1"/>
    <row r="59942" s="11" customFormat="1"/>
    <row r="59943" s="11" customFormat="1"/>
    <row r="59944" s="11" customFormat="1"/>
    <row r="59945" s="11" customFormat="1"/>
    <row r="59946" s="11" customFormat="1"/>
    <row r="59947" s="11" customFormat="1"/>
    <row r="59948" s="11" customFormat="1"/>
    <row r="59949" s="11" customFormat="1"/>
    <row r="59950" s="11" customFormat="1"/>
    <row r="59951" s="11" customFormat="1"/>
    <row r="59952" s="11" customFormat="1"/>
    <row r="59953" s="11" customFormat="1"/>
    <row r="59954" s="11" customFormat="1"/>
    <row r="59955" s="11" customFormat="1"/>
    <row r="59956" s="11" customFormat="1"/>
    <row r="59957" s="11" customFormat="1"/>
    <row r="59958" s="11" customFormat="1"/>
    <row r="59959" s="11" customFormat="1"/>
    <row r="59960" s="11" customFormat="1"/>
    <row r="59961" s="11" customFormat="1"/>
    <row r="59962" s="11" customFormat="1"/>
    <row r="59963" s="11" customFormat="1"/>
    <row r="59964" s="11" customFormat="1"/>
    <row r="59965" s="11" customFormat="1"/>
    <row r="59966" s="11" customFormat="1"/>
    <row r="59967" s="11" customFormat="1"/>
    <row r="59968" s="11" customFormat="1"/>
    <row r="59969" s="11" customFormat="1"/>
    <row r="59970" s="11" customFormat="1"/>
    <row r="59971" s="11" customFormat="1"/>
    <row r="59972" s="11" customFormat="1"/>
    <row r="59973" s="11" customFormat="1"/>
    <row r="59974" s="11" customFormat="1"/>
    <row r="59975" s="11" customFormat="1"/>
    <row r="59976" s="11" customFormat="1"/>
    <row r="59977" s="11" customFormat="1"/>
    <row r="59978" s="11" customFormat="1"/>
    <row r="59979" s="11" customFormat="1"/>
    <row r="59980" s="11" customFormat="1"/>
    <row r="59981" s="11" customFormat="1"/>
    <row r="59982" s="11" customFormat="1"/>
    <row r="59983" s="11" customFormat="1"/>
    <row r="59984" s="11" customFormat="1"/>
    <row r="59985" s="11" customFormat="1"/>
    <row r="59986" s="11" customFormat="1"/>
    <row r="59987" s="11" customFormat="1"/>
    <row r="59988" s="11" customFormat="1"/>
    <row r="59989" s="11" customFormat="1"/>
    <row r="59990" s="11" customFormat="1"/>
    <row r="59991" s="11" customFormat="1"/>
    <row r="59992" s="11" customFormat="1"/>
    <row r="59993" s="11" customFormat="1"/>
    <row r="59994" s="11" customFormat="1"/>
    <row r="59995" s="11" customFormat="1"/>
    <row r="59996" s="11" customFormat="1"/>
    <row r="59997" s="11" customFormat="1"/>
    <row r="59998" s="11" customFormat="1"/>
    <row r="59999" s="11" customFormat="1"/>
    <row r="60000" s="11" customFormat="1"/>
    <row r="60001" s="11" customFormat="1"/>
    <row r="60002" s="11" customFormat="1"/>
    <row r="60003" s="11" customFormat="1"/>
    <row r="60004" s="11" customFormat="1"/>
    <row r="60005" s="11" customFormat="1"/>
    <row r="60006" s="11" customFormat="1"/>
    <row r="60007" s="11" customFormat="1"/>
    <row r="60008" s="11" customFormat="1"/>
    <row r="60009" s="11" customFormat="1"/>
    <row r="60010" s="11" customFormat="1"/>
    <row r="60011" s="11" customFormat="1"/>
    <row r="60012" s="11" customFormat="1"/>
    <row r="60013" s="11" customFormat="1"/>
    <row r="60014" s="11" customFormat="1"/>
    <row r="60015" s="11" customFormat="1"/>
    <row r="60016" s="11" customFormat="1"/>
    <row r="60017" s="11" customFormat="1"/>
    <row r="60018" s="11" customFormat="1"/>
    <row r="60019" s="11" customFormat="1"/>
    <row r="60020" s="11" customFormat="1"/>
    <row r="60021" s="11" customFormat="1"/>
    <row r="60022" s="11" customFormat="1"/>
    <row r="60023" s="11" customFormat="1"/>
    <row r="60024" s="11" customFormat="1"/>
    <row r="60025" s="11" customFormat="1"/>
    <row r="60026" s="11" customFormat="1"/>
    <row r="60027" s="11" customFormat="1"/>
    <row r="60028" s="11" customFormat="1"/>
    <row r="60029" s="11" customFormat="1"/>
    <row r="60030" s="11" customFormat="1"/>
    <row r="60031" s="11" customFormat="1"/>
    <row r="60032" s="11" customFormat="1"/>
    <row r="60033" s="11" customFormat="1"/>
    <row r="60034" s="11" customFormat="1"/>
    <row r="60035" s="11" customFormat="1"/>
    <row r="60036" s="11" customFormat="1"/>
    <row r="60037" s="11" customFormat="1"/>
    <row r="60038" s="11" customFormat="1"/>
    <row r="60039" s="11" customFormat="1"/>
    <row r="60040" s="11" customFormat="1"/>
    <row r="60041" s="11" customFormat="1"/>
    <row r="60042" s="11" customFormat="1"/>
    <row r="60043" s="11" customFormat="1"/>
    <row r="60044" s="11" customFormat="1"/>
    <row r="60045" s="11" customFormat="1"/>
    <row r="60046" s="11" customFormat="1"/>
    <row r="60047" s="11" customFormat="1"/>
    <row r="60048" s="11" customFormat="1"/>
    <row r="60049" s="11" customFormat="1"/>
    <row r="60050" s="11" customFormat="1"/>
    <row r="60051" s="11" customFormat="1"/>
    <row r="60052" s="11" customFormat="1"/>
    <row r="60053" s="11" customFormat="1"/>
    <row r="60054" s="11" customFormat="1"/>
    <row r="60055" s="11" customFormat="1"/>
    <row r="60056" s="11" customFormat="1"/>
    <row r="60057" s="11" customFormat="1"/>
    <row r="60058" s="11" customFormat="1"/>
    <row r="60059" s="11" customFormat="1"/>
    <row r="60060" s="11" customFormat="1"/>
    <row r="60061" s="11" customFormat="1"/>
    <row r="60062" s="11" customFormat="1"/>
    <row r="60063" s="11" customFormat="1"/>
    <row r="60064" s="11" customFormat="1"/>
    <row r="60065" s="11" customFormat="1"/>
    <row r="60066" s="11" customFormat="1"/>
    <row r="60067" s="11" customFormat="1"/>
    <row r="60068" s="11" customFormat="1"/>
    <row r="60069" s="11" customFormat="1"/>
    <row r="60070" s="11" customFormat="1"/>
    <row r="60071" s="11" customFormat="1"/>
    <row r="60072" s="11" customFormat="1"/>
    <row r="60073" s="11" customFormat="1"/>
    <row r="60074" s="11" customFormat="1"/>
    <row r="60075" s="11" customFormat="1"/>
    <row r="60076" s="11" customFormat="1"/>
    <row r="60077" s="11" customFormat="1"/>
    <row r="60078" s="11" customFormat="1"/>
    <row r="60079" s="11" customFormat="1"/>
    <row r="60080" s="11" customFormat="1"/>
    <row r="60081" s="11" customFormat="1"/>
    <row r="60082" s="11" customFormat="1"/>
    <row r="60083" s="11" customFormat="1"/>
    <row r="60084" s="11" customFormat="1"/>
    <row r="60085" s="11" customFormat="1"/>
    <row r="60086" s="11" customFormat="1"/>
    <row r="60087" s="11" customFormat="1"/>
    <row r="60088" s="11" customFormat="1"/>
    <row r="60089" s="11" customFormat="1"/>
    <row r="60090" s="11" customFormat="1"/>
    <row r="60091" s="11" customFormat="1"/>
    <row r="60092" s="11" customFormat="1"/>
    <row r="60093" s="11" customFormat="1"/>
    <row r="60094" s="11" customFormat="1"/>
    <row r="60095" s="11" customFormat="1"/>
    <row r="60096" s="11" customFormat="1"/>
    <row r="60097" s="11" customFormat="1"/>
    <row r="60098" s="11" customFormat="1"/>
    <row r="60099" s="11" customFormat="1"/>
    <row r="60100" s="11" customFormat="1"/>
    <row r="60101" s="11" customFormat="1"/>
    <row r="60102" s="11" customFormat="1"/>
    <row r="60103" s="11" customFormat="1"/>
    <row r="60104" s="11" customFormat="1"/>
    <row r="60105" s="11" customFormat="1"/>
    <row r="60106" s="11" customFormat="1"/>
    <row r="60107" s="11" customFormat="1"/>
    <row r="60108" s="11" customFormat="1"/>
    <row r="60109" s="11" customFormat="1"/>
    <row r="60110" s="11" customFormat="1"/>
    <row r="60111" s="11" customFormat="1"/>
    <row r="60112" s="11" customFormat="1"/>
    <row r="60113" s="11" customFormat="1"/>
    <row r="60114" s="11" customFormat="1"/>
    <row r="60115" s="11" customFormat="1"/>
    <row r="60116" s="11" customFormat="1"/>
    <row r="60117" s="11" customFormat="1"/>
    <row r="60118" s="11" customFormat="1"/>
    <row r="60119" s="11" customFormat="1"/>
    <row r="60120" s="11" customFormat="1"/>
    <row r="60121" s="11" customFormat="1"/>
    <row r="60122" s="11" customFormat="1"/>
    <row r="60123" s="11" customFormat="1"/>
    <row r="60124" s="11" customFormat="1"/>
    <row r="60125" s="11" customFormat="1"/>
    <row r="60126" s="11" customFormat="1"/>
    <row r="60127" s="11" customFormat="1"/>
    <row r="60128" s="11" customFormat="1"/>
    <row r="60129" s="11" customFormat="1"/>
    <row r="60130" s="11" customFormat="1"/>
    <row r="60131" s="11" customFormat="1"/>
    <row r="60132" s="11" customFormat="1"/>
    <row r="60133" s="11" customFormat="1"/>
    <row r="60134" s="11" customFormat="1"/>
    <row r="60135" s="11" customFormat="1"/>
    <row r="60136" s="11" customFormat="1"/>
    <row r="60137" s="11" customFormat="1"/>
    <row r="60138" s="11" customFormat="1"/>
    <row r="60139" s="11" customFormat="1"/>
    <row r="60140" s="11" customFormat="1"/>
    <row r="60141" s="11" customFormat="1"/>
    <row r="60142" s="11" customFormat="1"/>
    <row r="60143" s="11" customFormat="1"/>
    <row r="60144" s="11" customFormat="1"/>
    <row r="60145" s="11" customFormat="1"/>
    <row r="60146" s="11" customFormat="1"/>
    <row r="60147" s="11" customFormat="1"/>
    <row r="60148" s="11" customFormat="1"/>
    <row r="60149" s="11" customFormat="1"/>
    <row r="60150" s="11" customFormat="1"/>
    <row r="60151" s="11" customFormat="1"/>
    <row r="60152" s="11" customFormat="1"/>
    <row r="60153" s="11" customFormat="1"/>
    <row r="60154" s="11" customFormat="1"/>
    <row r="60155" s="11" customFormat="1"/>
    <row r="60156" s="11" customFormat="1"/>
    <row r="60157" s="11" customFormat="1"/>
    <row r="60158" s="11" customFormat="1"/>
    <row r="60159" s="11" customFormat="1"/>
    <row r="60160" s="11" customFormat="1"/>
    <row r="60161" s="11" customFormat="1"/>
    <row r="60162" s="11" customFormat="1"/>
    <row r="60163" s="11" customFormat="1"/>
    <row r="60164" s="11" customFormat="1"/>
    <row r="60165" s="11" customFormat="1"/>
    <row r="60166" s="11" customFormat="1"/>
    <row r="60167" s="11" customFormat="1"/>
    <row r="60168" s="11" customFormat="1"/>
    <row r="60169" s="11" customFormat="1"/>
    <row r="60170" s="11" customFormat="1"/>
    <row r="60171" s="11" customFormat="1"/>
    <row r="60172" s="11" customFormat="1"/>
    <row r="60173" s="11" customFormat="1"/>
    <row r="60174" s="11" customFormat="1"/>
    <row r="60175" s="11" customFormat="1"/>
    <row r="60176" s="11" customFormat="1"/>
    <row r="60177" s="11" customFormat="1"/>
    <row r="60178" s="11" customFormat="1"/>
    <row r="60179" s="11" customFormat="1"/>
    <row r="60180" s="11" customFormat="1"/>
    <row r="60181" s="11" customFormat="1"/>
    <row r="60182" s="11" customFormat="1"/>
    <row r="60183" s="11" customFormat="1"/>
    <row r="60184" s="11" customFormat="1"/>
    <row r="60185" s="11" customFormat="1"/>
    <row r="60186" s="11" customFormat="1"/>
    <row r="60187" s="11" customFormat="1"/>
    <row r="60188" s="11" customFormat="1"/>
    <row r="60189" s="11" customFormat="1"/>
    <row r="60190" s="11" customFormat="1"/>
    <row r="60191" s="11" customFormat="1"/>
    <row r="60192" s="11" customFormat="1"/>
    <row r="60193" s="11" customFormat="1"/>
    <row r="60194" s="11" customFormat="1"/>
    <row r="60195" s="11" customFormat="1"/>
    <row r="60196" s="11" customFormat="1"/>
    <row r="60197" s="11" customFormat="1"/>
    <row r="60198" s="11" customFormat="1"/>
    <row r="60199" s="11" customFormat="1"/>
    <row r="60200" s="11" customFormat="1"/>
    <row r="60201" s="11" customFormat="1"/>
    <row r="60202" s="11" customFormat="1"/>
    <row r="60203" s="11" customFormat="1"/>
    <row r="60204" s="11" customFormat="1"/>
    <row r="60205" s="11" customFormat="1"/>
    <row r="60206" s="11" customFormat="1"/>
    <row r="60207" s="11" customFormat="1"/>
    <row r="60208" s="11" customFormat="1"/>
    <row r="60209" s="11" customFormat="1"/>
    <row r="60210" s="11" customFormat="1"/>
    <row r="60211" s="11" customFormat="1"/>
    <row r="60212" s="11" customFormat="1"/>
    <row r="60213" s="11" customFormat="1"/>
    <row r="60214" s="11" customFormat="1"/>
    <row r="60215" s="11" customFormat="1"/>
    <row r="60216" s="11" customFormat="1"/>
    <row r="60217" s="11" customFormat="1"/>
    <row r="60218" s="11" customFormat="1"/>
    <row r="60219" s="11" customFormat="1"/>
    <row r="60220" s="11" customFormat="1"/>
    <row r="60221" s="11" customFormat="1"/>
    <row r="60222" s="11" customFormat="1"/>
    <row r="60223" s="11" customFormat="1"/>
    <row r="60224" s="11" customFormat="1"/>
    <row r="60225" s="11" customFormat="1"/>
    <row r="60226" s="11" customFormat="1"/>
    <row r="60227" s="11" customFormat="1"/>
    <row r="60228" s="11" customFormat="1"/>
    <row r="60229" s="11" customFormat="1"/>
    <row r="60230" s="11" customFormat="1"/>
    <row r="60231" s="11" customFormat="1"/>
    <row r="60232" s="11" customFormat="1"/>
    <row r="60233" s="11" customFormat="1"/>
    <row r="60234" s="11" customFormat="1"/>
    <row r="60235" s="11" customFormat="1"/>
    <row r="60236" s="11" customFormat="1"/>
    <row r="60237" s="11" customFormat="1"/>
    <row r="60238" s="11" customFormat="1"/>
    <row r="60239" s="11" customFormat="1"/>
    <row r="60240" s="11" customFormat="1"/>
    <row r="60241" s="11" customFormat="1"/>
    <row r="60242" s="11" customFormat="1"/>
    <row r="60243" s="11" customFormat="1"/>
    <row r="60244" s="11" customFormat="1"/>
    <row r="60245" s="11" customFormat="1"/>
    <row r="60246" s="11" customFormat="1"/>
    <row r="60247" s="11" customFormat="1"/>
    <row r="60248" s="11" customFormat="1"/>
    <row r="60249" s="11" customFormat="1"/>
    <row r="60250" s="11" customFormat="1"/>
    <row r="60251" s="11" customFormat="1"/>
    <row r="60252" s="11" customFormat="1"/>
    <row r="60253" s="11" customFormat="1"/>
    <row r="60254" s="11" customFormat="1"/>
    <row r="60255" s="11" customFormat="1"/>
    <row r="60256" s="11" customFormat="1"/>
    <row r="60257" s="11" customFormat="1"/>
    <row r="60258" s="11" customFormat="1"/>
    <row r="60259" s="11" customFormat="1"/>
    <row r="60260" s="11" customFormat="1"/>
    <row r="60261" s="11" customFormat="1"/>
    <row r="60262" s="11" customFormat="1"/>
    <row r="60263" s="11" customFormat="1"/>
    <row r="60264" s="11" customFormat="1"/>
    <row r="60265" s="11" customFormat="1"/>
    <row r="60266" s="11" customFormat="1"/>
    <row r="60267" s="11" customFormat="1"/>
    <row r="60268" s="11" customFormat="1"/>
    <row r="60269" s="11" customFormat="1"/>
    <row r="60270" s="11" customFormat="1"/>
    <row r="60271" s="11" customFormat="1"/>
    <row r="60272" s="11" customFormat="1"/>
    <row r="60273" s="11" customFormat="1"/>
    <row r="60274" s="11" customFormat="1"/>
    <row r="60275" s="11" customFormat="1"/>
    <row r="60276" s="11" customFormat="1"/>
    <row r="60277" s="11" customFormat="1"/>
    <row r="60278" s="11" customFormat="1"/>
    <row r="60279" s="11" customFormat="1"/>
    <row r="60280" s="11" customFormat="1"/>
    <row r="60281" s="11" customFormat="1"/>
    <row r="60282" s="11" customFormat="1"/>
    <row r="60283" s="11" customFormat="1"/>
    <row r="60284" s="11" customFormat="1"/>
    <row r="60285" s="11" customFormat="1"/>
    <row r="60286" s="11" customFormat="1"/>
    <row r="60287" s="11" customFormat="1"/>
    <row r="60288" s="11" customFormat="1"/>
    <row r="60289" s="11" customFormat="1"/>
    <row r="60290" s="11" customFormat="1"/>
    <row r="60291" s="11" customFormat="1"/>
    <row r="60292" s="11" customFormat="1"/>
    <row r="60293" s="11" customFormat="1"/>
    <row r="60294" s="11" customFormat="1"/>
    <row r="60295" s="11" customFormat="1"/>
    <row r="60296" s="11" customFormat="1"/>
    <row r="60297" s="11" customFormat="1"/>
    <row r="60298" s="11" customFormat="1"/>
    <row r="60299" s="11" customFormat="1"/>
    <row r="60300" s="11" customFormat="1"/>
    <row r="60301" s="11" customFormat="1"/>
    <row r="60302" s="11" customFormat="1"/>
    <row r="60303" s="11" customFormat="1"/>
    <row r="60304" s="11" customFormat="1"/>
    <row r="60305" s="11" customFormat="1"/>
    <row r="60306" s="11" customFormat="1"/>
    <row r="60307" s="11" customFormat="1"/>
    <row r="60308" s="11" customFormat="1"/>
    <row r="60309" s="11" customFormat="1"/>
    <row r="60310" s="11" customFormat="1"/>
    <row r="60311" s="11" customFormat="1"/>
    <row r="60312" s="11" customFormat="1"/>
    <row r="60313" s="11" customFormat="1"/>
    <row r="60314" s="11" customFormat="1"/>
    <row r="60315" s="11" customFormat="1"/>
    <row r="60316" s="11" customFormat="1"/>
    <row r="60317" s="11" customFormat="1"/>
    <row r="60318" s="11" customFormat="1"/>
    <row r="60319" s="11" customFormat="1"/>
    <row r="60320" s="11" customFormat="1"/>
    <row r="60321" s="11" customFormat="1"/>
    <row r="60322" s="11" customFormat="1"/>
    <row r="60323" s="11" customFormat="1"/>
    <row r="60324" s="11" customFormat="1"/>
    <row r="60325" s="11" customFormat="1"/>
    <row r="60326" s="11" customFormat="1"/>
    <row r="60327" s="11" customFormat="1"/>
    <row r="60328" s="11" customFormat="1"/>
    <row r="60329" s="11" customFormat="1"/>
    <row r="60330" s="11" customFormat="1"/>
    <row r="60331" s="11" customFormat="1"/>
    <row r="60332" s="11" customFormat="1"/>
    <row r="60333" s="11" customFormat="1"/>
    <row r="60334" s="11" customFormat="1"/>
    <row r="60335" s="11" customFormat="1"/>
    <row r="60336" s="11" customFormat="1"/>
    <row r="60337" s="11" customFormat="1"/>
    <row r="60338" s="11" customFormat="1"/>
    <row r="60339" s="11" customFormat="1"/>
    <row r="60340" s="11" customFormat="1"/>
    <row r="60341" s="11" customFormat="1"/>
    <row r="60342" s="11" customFormat="1"/>
    <row r="60343" s="11" customFormat="1"/>
    <row r="60344" s="11" customFormat="1"/>
    <row r="60345" s="11" customFormat="1"/>
    <row r="60346" s="11" customFormat="1"/>
    <row r="60347" s="11" customFormat="1"/>
    <row r="60348" s="11" customFormat="1"/>
    <row r="60349" s="11" customFormat="1"/>
    <row r="60350" s="11" customFormat="1"/>
    <row r="60351" s="11" customFormat="1"/>
    <row r="60352" s="11" customFormat="1"/>
    <row r="60353" s="11" customFormat="1"/>
    <row r="60354" s="11" customFormat="1"/>
    <row r="60355" s="11" customFormat="1"/>
    <row r="60356" s="11" customFormat="1"/>
    <row r="60357" s="11" customFormat="1"/>
    <row r="60358" s="11" customFormat="1"/>
    <row r="60359" s="11" customFormat="1"/>
    <row r="60360" s="11" customFormat="1"/>
    <row r="60361" s="11" customFormat="1"/>
    <row r="60362" s="11" customFormat="1"/>
    <row r="60363" s="11" customFormat="1"/>
    <row r="60364" s="11" customFormat="1"/>
    <row r="60365" s="11" customFormat="1"/>
    <row r="60366" s="11" customFormat="1"/>
    <row r="60367" s="11" customFormat="1"/>
    <row r="60368" s="11" customFormat="1"/>
    <row r="60369" s="11" customFormat="1"/>
    <row r="60370" s="11" customFormat="1"/>
    <row r="60371" s="11" customFormat="1"/>
    <row r="60372" s="11" customFormat="1"/>
    <row r="60373" s="11" customFormat="1"/>
    <row r="60374" s="11" customFormat="1"/>
    <row r="60375" s="11" customFormat="1"/>
    <row r="60376" s="11" customFormat="1"/>
    <row r="60377" s="11" customFormat="1"/>
    <row r="60378" s="11" customFormat="1"/>
    <row r="60379" s="11" customFormat="1"/>
    <row r="60380" s="11" customFormat="1"/>
    <row r="60381" s="11" customFormat="1"/>
    <row r="60382" s="11" customFormat="1"/>
    <row r="60383" s="11" customFormat="1"/>
    <row r="60384" s="11" customFormat="1"/>
    <row r="60385" s="11" customFormat="1"/>
    <row r="60386" s="11" customFormat="1"/>
    <row r="60387" s="11" customFormat="1"/>
    <row r="60388" s="11" customFormat="1"/>
    <row r="60389" s="11" customFormat="1"/>
    <row r="60390" s="11" customFormat="1"/>
    <row r="60391" s="11" customFormat="1"/>
    <row r="60392" s="11" customFormat="1"/>
    <row r="60393" s="11" customFormat="1"/>
    <row r="60394" s="11" customFormat="1"/>
    <row r="60395" s="11" customFormat="1"/>
    <row r="60396" s="11" customFormat="1"/>
    <row r="60397" s="11" customFormat="1"/>
    <row r="60398" s="11" customFormat="1"/>
    <row r="60399" s="11" customFormat="1"/>
    <row r="60400" s="11" customFormat="1"/>
    <row r="60401" s="11" customFormat="1"/>
    <row r="60402" s="11" customFormat="1"/>
    <row r="60403" s="11" customFormat="1"/>
    <row r="60404" s="11" customFormat="1"/>
    <row r="60405" s="11" customFormat="1"/>
    <row r="60406" s="11" customFormat="1"/>
    <row r="60407" s="11" customFormat="1"/>
    <row r="60408" s="11" customFormat="1"/>
    <row r="60409" s="11" customFormat="1"/>
    <row r="60410" s="11" customFormat="1"/>
    <row r="60411" s="11" customFormat="1"/>
    <row r="60412" s="11" customFormat="1"/>
    <row r="60413" s="11" customFormat="1"/>
    <row r="60414" s="11" customFormat="1"/>
    <row r="60415" s="11" customFormat="1"/>
    <row r="60416" s="11" customFormat="1"/>
    <row r="60417" s="11" customFormat="1"/>
    <row r="60418" s="11" customFormat="1"/>
    <row r="60419" s="11" customFormat="1"/>
    <row r="60420" s="11" customFormat="1"/>
    <row r="60421" s="11" customFormat="1"/>
    <row r="60422" s="11" customFormat="1"/>
    <row r="60423" s="11" customFormat="1"/>
    <row r="60424" s="11" customFormat="1"/>
    <row r="60425" s="11" customFormat="1"/>
    <row r="60426" s="11" customFormat="1"/>
    <row r="60427" s="11" customFormat="1"/>
    <row r="60428" s="11" customFormat="1"/>
    <row r="60429" s="11" customFormat="1"/>
    <row r="60430" s="11" customFormat="1"/>
    <row r="60431" s="11" customFormat="1"/>
    <row r="60432" s="11" customFormat="1"/>
    <row r="60433" s="11" customFormat="1"/>
    <row r="60434" s="11" customFormat="1"/>
    <row r="60435" s="11" customFormat="1"/>
    <row r="60436" s="11" customFormat="1"/>
    <row r="60437" s="11" customFormat="1"/>
    <row r="60438" s="11" customFormat="1"/>
    <row r="60439" s="11" customFormat="1"/>
    <row r="60440" s="11" customFormat="1"/>
    <row r="60441" s="11" customFormat="1"/>
    <row r="60442" s="11" customFormat="1"/>
    <row r="60443" s="11" customFormat="1"/>
    <row r="60444" s="11" customFormat="1"/>
    <row r="60445" s="11" customFormat="1"/>
    <row r="60446" s="11" customFormat="1"/>
    <row r="60447" s="11" customFormat="1"/>
    <row r="60448" s="11" customFormat="1"/>
    <row r="60449" s="11" customFormat="1"/>
    <row r="60450" s="11" customFormat="1"/>
    <row r="60451" s="11" customFormat="1"/>
    <row r="60452" s="11" customFormat="1"/>
    <row r="60453" s="11" customFormat="1"/>
    <row r="60454" s="11" customFormat="1"/>
    <row r="60455" s="11" customFormat="1"/>
    <row r="60456" s="11" customFormat="1"/>
    <row r="60457" s="11" customFormat="1"/>
    <row r="60458" s="11" customFormat="1"/>
    <row r="60459" s="11" customFormat="1"/>
    <row r="60460" s="11" customFormat="1"/>
    <row r="60461" s="11" customFormat="1"/>
    <row r="60462" s="11" customFormat="1"/>
    <row r="60463" s="11" customFormat="1"/>
    <row r="60464" s="11" customFormat="1"/>
    <row r="60465" s="11" customFormat="1"/>
    <row r="60466" s="11" customFormat="1"/>
    <row r="60467" s="11" customFormat="1"/>
    <row r="60468" s="11" customFormat="1"/>
    <row r="60469" s="11" customFormat="1"/>
    <row r="60470" s="11" customFormat="1"/>
    <row r="60471" s="11" customFormat="1"/>
    <row r="60472" s="11" customFormat="1"/>
    <row r="60473" s="11" customFormat="1"/>
    <row r="60474" s="11" customFormat="1"/>
    <row r="60475" s="11" customFormat="1"/>
    <row r="60476" s="11" customFormat="1"/>
    <row r="60477" s="11" customFormat="1"/>
    <row r="60478" s="11" customFormat="1"/>
    <row r="60479" s="11" customFormat="1"/>
    <row r="60480" s="11" customFormat="1"/>
    <row r="60481" s="11" customFormat="1"/>
    <row r="60482" s="11" customFormat="1"/>
    <row r="60483" s="11" customFormat="1"/>
    <row r="60484" s="11" customFormat="1"/>
    <row r="60485" s="11" customFormat="1"/>
    <row r="60486" s="11" customFormat="1"/>
    <row r="60487" s="11" customFormat="1"/>
    <row r="60488" s="11" customFormat="1"/>
    <row r="60489" s="11" customFormat="1"/>
    <row r="60490" s="11" customFormat="1"/>
    <row r="60491" s="11" customFormat="1"/>
    <row r="60492" s="11" customFormat="1"/>
    <row r="60493" s="11" customFormat="1"/>
    <row r="60494" s="11" customFormat="1"/>
    <row r="60495" s="11" customFormat="1"/>
    <row r="60496" s="11" customFormat="1"/>
    <row r="60497" s="11" customFormat="1"/>
    <row r="60498" s="11" customFormat="1"/>
    <row r="60499" s="11" customFormat="1"/>
    <row r="60500" s="11" customFormat="1"/>
    <row r="60501" s="11" customFormat="1"/>
    <row r="60502" s="11" customFormat="1"/>
    <row r="60503" s="11" customFormat="1"/>
    <row r="60504" s="11" customFormat="1"/>
    <row r="60505" s="11" customFormat="1"/>
    <row r="60506" s="11" customFormat="1"/>
    <row r="60507" s="11" customFormat="1"/>
    <row r="60508" s="11" customFormat="1"/>
    <row r="60509" s="11" customFormat="1"/>
    <row r="60510" s="11" customFormat="1"/>
    <row r="60511" s="11" customFormat="1"/>
    <row r="60512" s="11" customFormat="1"/>
    <row r="60513" s="11" customFormat="1"/>
    <row r="60514" s="11" customFormat="1"/>
    <row r="60515" s="11" customFormat="1"/>
    <row r="60516" s="11" customFormat="1"/>
    <row r="60517" s="11" customFormat="1"/>
    <row r="60518" s="11" customFormat="1"/>
    <row r="60519" s="11" customFormat="1"/>
    <row r="60520" s="11" customFormat="1"/>
    <row r="60521" s="11" customFormat="1"/>
    <row r="60522" s="11" customFormat="1"/>
    <row r="60523" s="11" customFormat="1"/>
    <row r="60524" s="11" customFormat="1"/>
    <row r="60525" s="11" customFormat="1"/>
    <row r="60526" s="11" customFormat="1"/>
    <row r="60527" s="11" customFormat="1"/>
    <row r="60528" s="11" customFormat="1"/>
    <row r="60529" s="11" customFormat="1"/>
    <row r="60530" s="11" customFormat="1"/>
    <row r="60531" s="11" customFormat="1"/>
    <row r="60532" s="11" customFormat="1"/>
    <row r="60533" s="11" customFormat="1"/>
    <row r="60534" s="11" customFormat="1"/>
    <row r="60535" s="11" customFormat="1"/>
    <row r="60536" s="11" customFormat="1"/>
    <row r="60537" s="11" customFormat="1"/>
    <row r="60538" s="11" customFormat="1"/>
    <row r="60539" s="11" customFormat="1"/>
    <row r="60540" s="11" customFormat="1"/>
    <row r="60541" s="11" customFormat="1"/>
    <row r="60542" s="11" customFormat="1"/>
    <row r="60543" s="11" customFormat="1"/>
    <row r="60544" s="11" customFormat="1"/>
    <row r="60545" s="11" customFormat="1"/>
    <row r="60546" s="11" customFormat="1"/>
    <row r="60547" s="11" customFormat="1"/>
    <row r="60548" s="11" customFormat="1"/>
    <row r="60549" s="11" customFormat="1"/>
    <row r="60550" s="11" customFormat="1"/>
    <row r="60551" s="11" customFormat="1"/>
    <row r="60552" s="11" customFormat="1"/>
    <row r="60553" s="11" customFormat="1"/>
    <row r="60554" s="11" customFormat="1"/>
    <row r="60555" s="11" customFormat="1"/>
    <row r="60556" s="11" customFormat="1"/>
    <row r="60557" s="11" customFormat="1"/>
    <row r="60558" s="11" customFormat="1"/>
    <row r="60559" s="11" customFormat="1"/>
    <row r="60560" s="11" customFormat="1"/>
    <row r="60561" s="11" customFormat="1"/>
    <row r="60562" s="11" customFormat="1"/>
    <row r="60563" s="11" customFormat="1"/>
    <row r="60564" s="11" customFormat="1"/>
    <row r="60565" s="11" customFormat="1"/>
    <row r="60566" s="11" customFormat="1"/>
    <row r="60567" s="11" customFormat="1"/>
    <row r="60568" s="11" customFormat="1"/>
    <row r="60569" s="11" customFormat="1"/>
    <row r="60570" s="11" customFormat="1"/>
    <row r="60571" s="11" customFormat="1"/>
    <row r="60572" s="11" customFormat="1"/>
    <row r="60573" s="11" customFormat="1"/>
    <row r="60574" s="11" customFormat="1"/>
    <row r="60575" s="11" customFormat="1"/>
    <row r="60576" s="11" customFormat="1"/>
    <row r="60577" s="11" customFormat="1"/>
    <row r="60578" s="11" customFormat="1"/>
    <row r="60579" s="11" customFormat="1"/>
    <row r="60580" s="11" customFormat="1"/>
    <row r="60581" s="11" customFormat="1"/>
    <row r="60582" s="11" customFormat="1"/>
    <row r="60583" s="11" customFormat="1"/>
    <row r="60584" s="11" customFormat="1"/>
    <row r="60585" s="11" customFormat="1"/>
    <row r="60586" s="11" customFormat="1"/>
    <row r="60587" s="11" customFormat="1"/>
    <row r="60588" s="11" customFormat="1"/>
    <row r="60589" s="11" customFormat="1"/>
    <row r="60590" s="11" customFormat="1"/>
    <row r="60591" s="11" customFormat="1"/>
    <row r="60592" s="11" customFormat="1"/>
    <row r="60593" s="11" customFormat="1"/>
    <row r="60594" s="11" customFormat="1"/>
    <row r="60595" s="11" customFormat="1"/>
    <row r="60596" s="11" customFormat="1"/>
    <row r="60597" s="11" customFormat="1"/>
    <row r="60598" s="11" customFormat="1"/>
    <row r="60599" s="11" customFormat="1"/>
    <row r="60600" s="11" customFormat="1"/>
    <row r="60601" s="11" customFormat="1"/>
    <row r="60602" s="11" customFormat="1"/>
    <row r="60603" s="11" customFormat="1"/>
    <row r="60604" s="11" customFormat="1"/>
    <row r="60605" s="11" customFormat="1"/>
    <row r="60606" s="11" customFormat="1"/>
    <row r="60607" s="11" customFormat="1"/>
    <row r="60608" s="11" customFormat="1"/>
    <row r="60609" s="11" customFormat="1"/>
    <row r="60610" s="11" customFormat="1"/>
    <row r="60611" s="11" customFormat="1"/>
    <row r="60612" s="11" customFormat="1"/>
    <row r="60613" s="11" customFormat="1"/>
    <row r="60614" s="11" customFormat="1"/>
    <row r="60615" s="11" customFormat="1"/>
    <row r="60616" s="11" customFormat="1"/>
    <row r="60617" s="11" customFormat="1"/>
    <row r="60618" s="11" customFormat="1"/>
    <row r="60619" s="11" customFormat="1"/>
    <row r="60620" s="11" customFormat="1"/>
    <row r="60621" s="11" customFormat="1"/>
    <row r="60622" s="11" customFormat="1"/>
    <row r="60623" s="11" customFormat="1"/>
    <row r="60624" s="11" customFormat="1"/>
    <row r="60625" s="11" customFormat="1"/>
    <row r="60626" s="11" customFormat="1"/>
    <row r="60627" s="11" customFormat="1"/>
    <row r="60628" s="11" customFormat="1"/>
    <row r="60629" s="11" customFormat="1"/>
    <row r="60630" s="11" customFormat="1"/>
    <row r="60631" s="11" customFormat="1"/>
    <row r="60632" s="11" customFormat="1"/>
    <row r="60633" s="11" customFormat="1"/>
    <row r="60634" s="11" customFormat="1"/>
    <row r="60635" s="11" customFormat="1"/>
    <row r="60636" s="11" customFormat="1"/>
    <row r="60637" s="11" customFormat="1"/>
    <row r="60638" s="11" customFormat="1"/>
    <row r="60639" s="11" customFormat="1"/>
    <row r="60640" s="11" customFormat="1"/>
    <row r="60641" s="11" customFormat="1"/>
    <row r="60642" s="11" customFormat="1"/>
    <row r="60643" s="11" customFormat="1"/>
    <row r="60644" s="11" customFormat="1"/>
    <row r="60645" s="11" customFormat="1"/>
    <row r="60646" s="11" customFormat="1"/>
    <row r="60647" s="11" customFormat="1"/>
    <row r="60648" s="11" customFormat="1"/>
    <row r="60649" s="11" customFormat="1"/>
    <row r="60650" s="11" customFormat="1"/>
    <row r="60651" s="11" customFormat="1"/>
    <row r="60652" s="11" customFormat="1"/>
    <row r="60653" s="11" customFormat="1"/>
    <row r="60654" s="11" customFormat="1"/>
    <row r="60655" s="11" customFormat="1"/>
    <row r="60656" s="11" customFormat="1"/>
    <row r="60657" s="11" customFormat="1"/>
    <row r="60658" s="11" customFormat="1"/>
    <row r="60659" s="11" customFormat="1"/>
    <row r="60660" s="11" customFormat="1"/>
    <row r="60661" s="11" customFormat="1"/>
    <row r="60662" s="11" customFormat="1"/>
    <row r="60663" s="11" customFormat="1"/>
    <row r="60664" s="11" customFormat="1"/>
    <row r="60665" s="11" customFormat="1"/>
    <row r="60666" s="11" customFormat="1"/>
    <row r="60667" s="11" customFormat="1"/>
    <row r="60668" s="11" customFormat="1"/>
    <row r="60669" s="11" customFormat="1"/>
    <row r="60670" s="11" customFormat="1"/>
    <row r="60671" s="11" customFormat="1"/>
    <row r="60672" s="11" customFormat="1"/>
    <row r="60673" s="11" customFormat="1"/>
    <row r="60674" s="11" customFormat="1"/>
    <row r="60675" s="11" customFormat="1"/>
    <row r="60676" s="11" customFormat="1"/>
    <row r="60677" s="11" customFormat="1"/>
    <row r="60678" s="11" customFormat="1"/>
    <row r="60679" s="11" customFormat="1"/>
    <row r="60680" s="11" customFormat="1"/>
    <row r="60681" s="11" customFormat="1"/>
    <row r="60682" s="11" customFormat="1"/>
    <row r="60683" s="11" customFormat="1"/>
    <row r="60684" s="11" customFormat="1"/>
    <row r="60685" s="11" customFormat="1"/>
    <row r="60686" s="11" customFormat="1"/>
    <row r="60687" s="11" customFormat="1"/>
    <row r="60688" s="11" customFormat="1"/>
    <row r="60689" s="11" customFormat="1"/>
    <row r="60690" s="11" customFormat="1"/>
    <row r="60691" s="11" customFormat="1"/>
    <row r="60692" s="11" customFormat="1"/>
    <row r="60693" s="11" customFormat="1"/>
    <row r="60694" s="11" customFormat="1"/>
    <row r="60695" s="11" customFormat="1"/>
    <row r="60696" s="11" customFormat="1"/>
    <row r="60697" s="11" customFormat="1"/>
    <row r="60698" s="11" customFormat="1"/>
    <row r="60699" s="11" customFormat="1"/>
    <row r="60700" s="11" customFormat="1"/>
    <row r="60701" s="11" customFormat="1"/>
    <row r="60702" s="11" customFormat="1"/>
    <row r="60703" s="11" customFormat="1"/>
    <row r="60704" s="11" customFormat="1"/>
    <row r="60705" s="11" customFormat="1"/>
    <row r="60706" s="11" customFormat="1"/>
    <row r="60707" s="11" customFormat="1"/>
    <row r="60708" s="11" customFormat="1"/>
    <row r="60709" s="11" customFormat="1"/>
    <row r="60710" s="11" customFormat="1"/>
    <row r="60711" s="11" customFormat="1"/>
    <row r="60712" s="11" customFormat="1"/>
    <row r="60713" s="11" customFormat="1"/>
    <row r="60714" s="11" customFormat="1"/>
    <row r="60715" s="11" customFormat="1"/>
    <row r="60716" s="11" customFormat="1"/>
    <row r="60717" s="11" customFormat="1"/>
    <row r="60718" s="11" customFormat="1"/>
    <row r="60719" s="11" customFormat="1"/>
    <row r="60720" s="11" customFormat="1"/>
    <row r="60721" s="11" customFormat="1"/>
    <row r="60722" s="11" customFormat="1"/>
    <row r="60723" s="11" customFormat="1"/>
    <row r="60724" s="11" customFormat="1"/>
    <row r="60725" s="11" customFormat="1"/>
    <row r="60726" s="11" customFormat="1"/>
    <row r="60727" s="11" customFormat="1"/>
    <row r="60728" s="11" customFormat="1"/>
    <row r="60729" s="11" customFormat="1"/>
    <row r="60730" s="11" customFormat="1"/>
    <row r="60731" s="11" customFormat="1"/>
    <row r="60732" s="11" customFormat="1"/>
    <row r="60733" s="11" customFormat="1"/>
    <row r="60734" s="11" customFormat="1"/>
    <row r="60735" s="11" customFormat="1"/>
    <row r="60736" s="11" customFormat="1"/>
    <row r="60737" s="11" customFormat="1"/>
    <row r="60738" s="11" customFormat="1"/>
    <row r="60739" s="11" customFormat="1"/>
    <row r="60740" s="11" customFormat="1"/>
    <row r="60741" s="11" customFormat="1"/>
    <row r="60742" s="11" customFormat="1"/>
    <row r="60743" s="11" customFormat="1"/>
    <row r="60744" s="11" customFormat="1"/>
    <row r="60745" s="11" customFormat="1"/>
    <row r="60746" s="11" customFormat="1"/>
    <row r="60747" s="11" customFormat="1"/>
    <row r="60748" s="11" customFormat="1"/>
    <row r="60749" s="11" customFormat="1"/>
    <row r="60750" s="11" customFormat="1"/>
    <row r="60751" s="11" customFormat="1"/>
    <row r="60752" s="11" customFormat="1"/>
    <row r="60753" s="11" customFormat="1"/>
    <row r="60754" s="11" customFormat="1"/>
    <row r="60755" s="11" customFormat="1"/>
    <row r="60756" s="11" customFormat="1"/>
    <row r="60757" s="11" customFormat="1"/>
    <row r="60758" s="11" customFormat="1"/>
    <row r="60759" s="11" customFormat="1"/>
    <row r="60760" s="11" customFormat="1"/>
    <row r="60761" s="11" customFormat="1"/>
    <row r="60762" s="11" customFormat="1"/>
    <row r="60763" s="11" customFormat="1"/>
    <row r="60764" s="11" customFormat="1"/>
    <row r="60765" s="11" customFormat="1"/>
    <row r="60766" s="11" customFormat="1"/>
    <row r="60767" s="11" customFormat="1"/>
    <row r="60768" s="11" customFormat="1"/>
    <row r="60769" s="11" customFormat="1"/>
    <row r="60770" s="11" customFormat="1"/>
    <row r="60771" s="11" customFormat="1"/>
    <row r="60772" s="11" customFormat="1"/>
    <row r="60773" s="11" customFormat="1"/>
    <row r="60774" s="11" customFormat="1"/>
    <row r="60775" s="11" customFormat="1"/>
    <row r="60776" s="11" customFormat="1"/>
    <row r="60777" s="11" customFormat="1"/>
    <row r="60778" s="11" customFormat="1"/>
    <row r="60779" s="11" customFormat="1"/>
    <row r="60780" s="11" customFormat="1"/>
    <row r="60781" s="11" customFormat="1"/>
    <row r="60782" s="11" customFormat="1"/>
    <row r="60783" s="11" customFormat="1"/>
    <row r="60784" s="11" customFormat="1"/>
    <row r="60785" s="11" customFormat="1"/>
    <row r="60786" s="11" customFormat="1"/>
    <row r="60787" s="11" customFormat="1"/>
    <row r="60788" s="11" customFormat="1"/>
    <row r="60789" s="11" customFormat="1"/>
    <row r="60790" s="11" customFormat="1"/>
    <row r="60791" s="11" customFormat="1"/>
    <row r="60792" s="11" customFormat="1"/>
    <row r="60793" s="11" customFormat="1"/>
    <row r="60794" s="11" customFormat="1"/>
    <row r="60795" s="11" customFormat="1"/>
    <row r="60796" s="11" customFormat="1"/>
    <row r="60797" s="11" customFormat="1"/>
    <row r="60798" s="11" customFormat="1"/>
    <row r="60799" s="11" customFormat="1"/>
    <row r="60800" s="11" customFormat="1"/>
    <row r="60801" s="11" customFormat="1"/>
    <row r="60802" s="11" customFormat="1"/>
    <row r="60803" s="11" customFormat="1"/>
    <row r="60804" s="11" customFormat="1"/>
    <row r="60805" s="11" customFormat="1"/>
    <row r="60806" s="11" customFormat="1"/>
    <row r="60807" s="11" customFormat="1"/>
    <row r="60808" s="11" customFormat="1"/>
    <row r="60809" s="11" customFormat="1"/>
    <row r="60810" s="11" customFormat="1"/>
    <row r="60811" s="11" customFormat="1"/>
    <row r="60812" s="11" customFormat="1"/>
    <row r="60813" s="11" customFormat="1"/>
    <row r="60814" s="11" customFormat="1"/>
    <row r="60815" s="11" customFormat="1"/>
    <row r="60816" s="11" customFormat="1"/>
    <row r="60817" s="11" customFormat="1"/>
    <row r="60818" s="11" customFormat="1"/>
    <row r="60819" s="11" customFormat="1"/>
    <row r="60820" s="11" customFormat="1"/>
    <row r="60821" s="11" customFormat="1"/>
    <row r="60822" s="11" customFormat="1"/>
    <row r="60823" s="11" customFormat="1"/>
    <row r="60824" s="11" customFormat="1"/>
    <row r="60825" s="11" customFormat="1"/>
    <row r="60826" s="11" customFormat="1"/>
    <row r="60827" s="11" customFormat="1"/>
    <row r="60828" s="11" customFormat="1"/>
    <row r="60829" s="11" customFormat="1"/>
    <row r="60830" s="11" customFormat="1"/>
    <row r="60831" s="11" customFormat="1"/>
    <row r="60832" s="11" customFormat="1"/>
    <row r="60833" s="11" customFormat="1"/>
    <row r="60834" s="11" customFormat="1"/>
    <row r="60835" s="11" customFormat="1"/>
    <row r="60836" s="11" customFormat="1"/>
    <row r="60837" s="11" customFormat="1"/>
    <row r="60838" s="11" customFormat="1"/>
    <row r="60839" s="11" customFormat="1"/>
    <row r="60840" s="11" customFormat="1"/>
    <row r="60841" s="11" customFormat="1"/>
    <row r="60842" s="11" customFormat="1"/>
    <row r="60843" s="11" customFormat="1"/>
    <row r="60844" s="11" customFormat="1"/>
    <row r="60845" s="11" customFormat="1"/>
    <row r="60846" s="11" customFormat="1"/>
    <row r="60847" s="11" customFormat="1"/>
    <row r="60848" s="11" customFormat="1"/>
    <row r="60849" s="11" customFormat="1"/>
    <row r="60850" s="11" customFormat="1"/>
    <row r="60851" s="11" customFormat="1"/>
    <row r="60852" s="11" customFormat="1"/>
    <row r="60853" s="11" customFormat="1"/>
    <row r="60854" s="11" customFormat="1"/>
    <row r="60855" s="11" customFormat="1"/>
    <row r="60856" s="11" customFormat="1"/>
    <row r="60857" s="11" customFormat="1"/>
    <row r="60858" s="11" customFormat="1"/>
    <row r="60859" s="11" customFormat="1"/>
    <row r="60860" s="11" customFormat="1"/>
    <row r="60861" s="11" customFormat="1"/>
    <row r="60862" s="11" customFormat="1"/>
    <row r="60863" s="11" customFormat="1"/>
    <row r="60864" s="11" customFormat="1"/>
    <row r="60865" s="11" customFormat="1"/>
    <row r="60866" s="11" customFormat="1"/>
    <row r="60867" s="11" customFormat="1"/>
    <row r="60868" s="11" customFormat="1"/>
    <row r="60869" s="11" customFormat="1"/>
    <row r="60870" s="11" customFormat="1"/>
    <row r="60871" s="11" customFormat="1"/>
    <row r="60872" s="11" customFormat="1"/>
    <row r="60873" s="11" customFormat="1"/>
    <row r="60874" s="11" customFormat="1"/>
    <row r="60875" s="11" customFormat="1"/>
    <row r="60876" s="11" customFormat="1"/>
    <row r="60877" s="11" customFormat="1"/>
    <row r="60878" s="11" customFormat="1"/>
    <row r="60879" s="11" customFormat="1"/>
    <row r="60880" s="11" customFormat="1"/>
    <row r="60881" s="11" customFormat="1"/>
    <row r="60882" s="11" customFormat="1"/>
    <row r="60883" s="11" customFormat="1"/>
    <row r="60884" s="11" customFormat="1"/>
    <row r="60885" s="11" customFormat="1"/>
    <row r="60886" s="11" customFormat="1"/>
    <row r="60887" s="11" customFormat="1"/>
    <row r="60888" s="11" customFormat="1"/>
    <row r="60889" s="11" customFormat="1"/>
    <row r="60890" s="11" customFormat="1"/>
    <row r="60891" s="11" customFormat="1"/>
    <row r="60892" s="11" customFormat="1"/>
    <row r="60893" s="11" customFormat="1"/>
    <row r="60894" s="11" customFormat="1"/>
    <row r="60895" s="11" customFormat="1"/>
    <row r="60896" s="11" customFormat="1"/>
    <row r="60897" s="11" customFormat="1"/>
    <row r="60898" s="11" customFormat="1"/>
    <row r="60899" s="11" customFormat="1"/>
    <row r="60900" s="11" customFormat="1"/>
    <row r="60901" s="11" customFormat="1"/>
    <row r="60902" s="11" customFormat="1"/>
    <row r="60903" s="11" customFormat="1"/>
    <row r="60904" s="11" customFormat="1"/>
    <row r="60905" s="11" customFormat="1"/>
    <row r="60906" s="11" customFormat="1"/>
    <row r="60907" s="11" customFormat="1"/>
    <row r="60908" s="11" customFormat="1"/>
    <row r="60909" s="11" customFormat="1"/>
    <row r="60910" s="11" customFormat="1"/>
    <row r="60911" s="11" customFormat="1"/>
    <row r="60912" s="11" customFormat="1"/>
    <row r="60913" s="11" customFormat="1"/>
    <row r="60914" s="11" customFormat="1"/>
    <row r="60915" s="11" customFormat="1"/>
    <row r="60916" s="11" customFormat="1"/>
    <row r="60917" s="11" customFormat="1"/>
    <row r="60918" s="11" customFormat="1"/>
    <row r="60919" s="11" customFormat="1"/>
    <row r="60920" s="11" customFormat="1"/>
    <row r="60921" s="11" customFormat="1"/>
    <row r="60922" s="11" customFormat="1"/>
    <row r="60923" s="11" customFormat="1"/>
    <row r="60924" s="11" customFormat="1"/>
    <row r="60925" s="11" customFormat="1"/>
    <row r="60926" s="11" customFormat="1"/>
    <row r="60927" s="11" customFormat="1"/>
    <row r="60928" s="11" customFormat="1"/>
    <row r="60929" s="11" customFormat="1"/>
    <row r="60930" s="11" customFormat="1"/>
    <row r="60931" s="11" customFormat="1"/>
    <row r="60932" s="11" customFormat="1"/>
    <row r="60933" s="11" customFormat="1"/>
    <row r="60934" s="11" customFormat="1"/>
    <row r="60935" s="11" customFormat="1"/>
    <row r="60936" s="11" customFormat="1"/>
    <row r="60937" s="11" customFormat="1"/>
    <row r="60938" s="11" customFormat="1"/>
    <row r="60939" s="11" customFormat="1"/>
    <row r="60940" s="11" customFormat="1"/>
    <row r="60941" s="11" customFormat="1"/>
    <row r="60942" s="11" customFormat="1"/>
    <row r="60943" s="11" customFormat="1"/>
    <row r="60944" s="11" customFormat="1"/>
    <row r="60945" s="11" customFormat="1"/>
    <row r="60946" s="11" customFormat="1"/>
    <row r="60947" s="11" customFormat="1"/>
    <row r="60948" s="11" customFormat="1"/>
    <row r="60949" s="11" customFormat="1"/>
    <row r="60950" s="11" customFormat="1"/>
    <row r="60951" s="11" customFormat="1"/>
    <row r="60952" s="11" customFormat="1"/>
    <row r="60953" s="11" customFormat="1"/>
    <row r="60954" s="11" customFormat="1"/>
    <row r="60955" s="11" customFormat="1"/>
    <row r="60956" s="11" customFormat="1"/>
    <row r="60957" s="11" customFormat="1"/>
    <row r="60958" s="11" customFormat="1"/>
    <row r="60959" s="11" customFormat="1"/>
    <row r="60960" s="11" customFormat="1"/>
    <row r="60961" s="11" customFormat="1"/>
    <row r="60962" s="11" customFormat="1"/>
    <row r="60963" s="11" customFormat="1"/>
    <row r="60964" s="11" customFormat="1"/>
    <row r="60965" s="11" customFormat="1"/>
    <row r="60966" s="11" customFormat="1"/>
    <row r="60967" s="11" customFormat="1"/>
    <row r="60968" s="11" customFormat="1"/>
    <row r="60969" s="11" customFormat="1"/>
    <row r="60970" s="11" customFormat="1"/>
    <row r="60971" s="11" customFormat="1"/>
    <row r="60972" s="11" customFormat="1"/>
    <row r="60973" s="11" customFormat="1"/>
    <row r="60974" s="11" customFormat="1"/>
    <row r="60975" s="11" customFormat="1"/>
    <row r="60976" s="11" customFormat="1"/>
    <row r="60977" s="11" customFormat="1"/>
    <row r="60978" s="11" customFormat="1"/>
    <row r="60979" s="11" customFormat="1"/>
    <row r="60980" s="11" customFormat="1"/>
    <row r="60981" s="11" customFormat="1"/>
    <row r="60982" s="11" customFormat="1"/>
    <row r="60983" s="11" customFormat="1"/>
    <row r="60984" s="11" customFormat="1"/>
    <row r="60985" s="11" customFormat="1"/>
    <row r="60986" s="11" customFormat="1"/>
    <row r="60987" s="11" customFormat="1"/>
    <row r="60988" s="11" customFormat="1"/>
    <row r="60989" s="11" customFormat="1"/>
    <row r="60990" s="11" customFormat="1"/>
    <row r="60991" s="11" customFormat="1"/>
    <row r="60992" s="11" customFormat="1"/>
    <row r="60993" s="11" customFormat="1"/>
    <row r="60994" s="11" customFormat="1"/>
    <row r="60995" s="11" customFormat="1"/>
    <row r="60996" s="11" customFormat="1"/>
    <row r="60997" s="11" customFormat="1"/>
    <row r="60998" s="11" customFormat="1"/>
    <row r="60999" s="11" customFormat="1"/>
    <row r="61000" s="11" customFormat="1"/>
    <row r="61001" s="11" customFormat="1"/>
    <row r="61002" s="11" customFormat="1"/>
    <row r="61003" s="11" customFormat="1"/>
    <row r="61004" s="11" customFormat="1"/>
    <row r="61005" s="11" customFormat="1"/>
    <row r="61006" s="11" customFormat="1"/>
    <row r="61007" s="11" customFormat="1"/>
    <row r="61008" s="11" customFormat="1"/>
    <row r="61009" s="11" customFormat="1"/>
    <row r="61010" s="11" customFormat="1"/>
    <row r="61011" s="11" customFormat="1"/>
    <row r="61012" s="11" customFormat="1"/>
    <row r="61013" s="11" customFormat="1"/>
    <row r="61014" s="11" customFormat="1"/>
    <row r="61015" s="11" customFormat="1"/>
    <row r="61016" s="11" customFormat="1"/>
    <row r="61017" s="11" customFormat="1"/>
    <row r="61018" s="11" customFormat="1"/>
    <row r="61019" s="11" customFormat="1"/>
    <row r="61020" s="11" customFormat="1"/>
    <row r="61021" s="11" customFormat="1"/>
    <row r="61022" s="11" customFormat="1"/>
    <row r="61023" s="11" customFormat="1"/>
    <row r="61024" s="11" customFormat="1"/>
    <row r="61025" s="11" customFormat="1"/>
    <row r="61026" s="11" customFormat="1"/>
    <row r="61027" s="11" customFormat="1"/>
    <row r="61028" s="11" customFormat="1"/>
    <row r="61029" s="11" customFormat="1"/>
    <row r="61030" s="11" customFormat="1"/>
    <row r="61031" s="11" customFormat="1"/>
    <row r="61032" s="11" customFormat="1"/>
    <row r="61033" s="11" customFormat="1"/>
    <row r="61034" s="11" customFormat="1"/>
    <row r="61035" s="11" customFormat="1"/>
    <row r="61036" s="11" customFormat="1"/>
    <row r="61037" s="11" customFormat="1"/>
    <row r="61038" s="11" customFormat="1"/>
    <row r="61039" s="11" customFormat="1"/>
    <row r="61040" s="11" customFormat="1"/>
    <row r="61041" s="11" customFormat="1"/>
    <row r="61042" s="11" customFormat="1"/>
    <row r="61043" s="11" customFormat="1"/>
    <row r="61044" s="11" customFormat="1"/>
    <row r="61045" s="11" customFormat="1"/>
    <row r="61046" s="11" customFormat="1"/>
    <row r="61047" s="11" customFormat="1"/>
    <row r="61048" s="11" customFormat="1"/>
    <row r="61049" s="11" customFormat="1"/>
    <row r="61050" s="11" customFormat="1"/>
    <row r="61051" s="11" customFormat="1"/>
    <row r="61052" s="11" customFormat="1"/>
    <row r="61053" s="11" customFormat="1"/>
    <row r="61054" s="11" customFormat="1"/>
    <row r="61055" s="11" customFormat="1"/>
    <row r="61056" s="11" customFormat="1"/>
    <row r="61057" s="11" customFormat="1"/>
    <row r="61058" s="11" customFormat="1"/>
    <row r="61059" s="11" customFormat="1"/>
    <row r="61060" s="11" customFormat="1"/>
    <row r="61061" s="11" customFormat="1"/>
    <row r="61062" s="11" customFormat="1"/>
    <row r="61063" s="11" customFormat="1"/>
    <row r="61064" s="11" customFormat="1"/>
    <row r="61065" s="11" customFormat="1"/>
    <row r="61066" s="11" customFormat="1"/>
    <row r="61067" s="11" customFormat="1"/>
    <row r="61068" s="11" customFormat="1"/>
    <row r="61069" s="11" customFormat="1"/>
    <row r="61070" s="11" customFormat="1"/>
    <row r="61071" s="11" customFormat="1"/>
    <row r="61072" s="11" customFormat="1"/>
    <row r="61073" s="11" customFormat="1"/>
    <row r="61074" s="11" customFormat="1"/>
    <row r="61075" s="11" customFormat="1"/>
    <row r="61076" s="11" customFormat="1"/>
    <row r="61077" s="11" customFormat="1"/>
    <row r="61078" s="11" customFormat="1"/>
    <row r="61079" s="11" customFormat="1"/>
    <row r="61080" s="11" customFormat="1"/>
    <row r="61081" s="11" customFormat="1"/>
    <row r="61082" s="11" customFormat="1"/>
    <row r="61083" s="11" customFormat="1"/>
    <row r="61084" s="11" customFormat="1"/>
    <row r="61085" s="11" customFormat="1"/>
    <row r="61086" s="11" customFormat="1"/>
    <row r="61087" s="11" customFormat="1"/>
    <row r="61088" s="11" customFormat="1"/>
    <row r="61089" s="11" customFormat="1"/>
    <row r="61090" s="11" customFormat="1"/>
    <row r="61091" s="11" customFormat="1"/>
    <row r="61092" s="11" customFormat="1"/>
    <row r="61093" s="11" customFormat="1"/>
    <row r="61094" s="11" customFormat="1"/>
    <row r="61095" s="11" customFormat="1"/>
    <row r="61096" s="11" customFormat="1"/>
    <row r="61097" s="11" customFormat="1"/>
    <row r="61098" s="11" customFormat="1"/>
    <row r="61099" s="11" customFormat="1"/>
    <row r="61100" s="11" customFormat="1"/>
    <row r="61101" s="11" customFormat="1"/>
    <row r="61102" s="11" customFormat="1"/>
    <row r="61103" s="11" customFormat="1"/>
    <row r="61104" s="11" customFormat="1"/>
    <row r="61105" s="11" customFormat="1"/>
    <row r="61106" s="11" customFormat="1"/>
    <row r="61107" s="11" customFormat="1"/>
    <row r="61108" s="11" customFormat="1"/>
    <row r="61109" s="11" customFormat="1"/>
    <row r="61110" s="11" customFormat="1"/>
    <row r="61111" s="11" customFormat="1"/>
    <row r="61112" s="11" customFormat="1"/>
    <row r="61113" s="11" customFormat="1"/>
    <row r="61114" s="11" customFormat="1"/>
    <row r="61115" s="11" customFormat="1"/>
    <row r="61116" s="11" customFormat="1"/>
    <row r="61117" s="11" customFormat="1"/>
    <row r="61118" s="11" customFormat="1"/>
    <row r="61119" s="11" customFormat="1"/>
    <row r="61120" s="11" customFormat="1"/>
    <row r="61121" s="11" customFormat="1"/>
    <row r="61122" s="11" customFormat="1"/>
    <row r="61123" s="11" customFormat="1"/>
    <row r="61124" s="11" customFormat="1"/>
    <row r="61125" s="11" customFormat="1"/>
    <row r="61126" s="11" customFormat="1"/>
    <row r="61127" s="11" customFormat="1"/>
    <row r="61128" s="11" customFormat="1"/>
    <row r="61129" s="11" customFormat="1"/>
    <row r="61130" s="11" customFormat="1"/>
    <row r="61131" s="11" customFormat="1"/>
    <row r="61132" s="11" customFormat="1"/>
    <row r="61133" s="11" customFormat="1"/>
    <row r="61134" s="11" customFormat="1"/>
    <row r="61135" s="11" customFormat="1"/>
    <row r="61136" s="11" customFormat="1"/>
    <row r="61137" s="11" customFormat="1"/>
    <row r="61138" s="11" customFormat="1"/>
    <row r="61139" s="11" customFormat="1"/>
    <row r="61140" s="11" customFormat="1"/>
    <row r="61141" s="11" customFormat="1"/>
    <row r="61142" s="11" customFormat="1"/>
    <row r="61143" s="11" customFormat="1"/>
    <row r="61144" s="11" customFormat="1"/>
    <row r="61145" s="11" customFormat="1"/>
    <row r="61146" s="11" customFormat="1"/>
    <row r="61147" s="11" customFormat="1"/>
    <row r="61148" s="11" customFormat="1"/>
    <row r="61149" s="11" customFormat="1"/>
    <row r="61150" s="11" customFormat="1"/>
    <row r="61151" s="11" customFormat="1"/>
    <row r="61152" s="11" customFormat="1"/>
    <row r="61153" s="11" customFormat="1"/>
    <row r="61154" s="11" customFormat="1"/>
    <row r="61155" s="11" customFormat="1"/>
    <row r="61156" s="11" customFormat="1"/>
    <row r="61157" s="11" customFormat="1"/>
    <row r="61158" s="11" customFormat="1"/>
    <row r="61159" s="11" customFormat="1"/>
    <row r="61160" s="11" customFormat="1"/>
    <row r="61161" s="11" customFormat="1"/>
    <row r="61162" s="11" customFormat="1"/>
    <row r="61163" s="11" customFormat="1"/>
    <row r="61164" s="11" customFormat="1"/>
    <row r="61165" s="11" customFormat="1"/>
    <row r="61166" s="11" customFormat="1"/>
    <row r="61167" s="11" customFormat="1"/>
    <row r="61168" s="11" customFormat="1"/>
    <row r="61169" s="11" customFormat="1"/>
    <row r="61170" s="11" customFormat="1"/>
    <row r="61171" s="11" customFormat="1"/>
    <row r="61172" s="11" customFormat="1"/>
    <row r="61173" s="11" customFormat="1"/>
    <row r="61174" s="11" customFormat="1"/>
    <row r="61175" s="11" customFormat="1"/>
    <row r="61176" s="11" customFormat="1"/>
    <row r="61177" s="11" customFormat="1"/>
    <row r="61178" s="11" customFormat="1"/>
    <row r="61179" s="11" customFormat="1"/>
    <row r="61180" s="11" customFormat="1"/>
    <row r="61181" s="11" customFormat="1"/>
    <row r="61182" s="11" customFormat="1"/>
    <row r="61183" s="11" customFormat="1"/>
    <row r="61184" s="11" customFormat="1"/>
    <row r="61185" s="11" customFormat="1"/>
    <row r="61186" s="11" customFormat="1"/>
    <row r="61187" s="11" customFormat="1"/>
    <row r="61188" s="11" customFormat="1"/>
    <row r="61189" s="11" customFormat="1"/>
    <row r="61190" s="11" customFormat="1"/>
    <row r="61191" s="11" customFormat="1"/>
    <row r="61192" s="11" customFormat="1"/>
    <row r="61193" s="11" customFormat="1"/>
    <row r="61194" s="11" customFormat="1"/>
    <row r="61195" s="11" customFormat="1"/>
    <row r="61196" s="11" customFormat="1"/>
    <row r="61197" s="11" customFormat="1"/>
    <row r="61198" s="11" customFormat="1"/>
    <row r="61199" s="11" customFormat="1"/>
    <row r="61200" s="11" customFormat="1"/>
    <row r="61201" s="11" customFormat="1"/>
    <row r="61202" s="11" customFormat="1"/>
    <row r="61203" s="11" customFormat="1"/>
    <row r="61204" s="11" customFormat="1"/>
    <row r="61205" s="11" customFormat="1"/>
    <row r="61206" s="11" customFormat="1"/>
    <row r="61207" s="11" customFormat="1"/>
    <row r="61208" s="11" customFormat="1"/>
    <row r="61209" s="11" customFormat="1"/>
    <row r="61210" s="11" customFormat="1"/>
    <row r="61211" s="11" customFormat="1"/>
    <row r="61212" s="11" customFormat="1"/>
    <row r="61213" s="11" customFormat="1"/>
    <row r="61214" s="11" customFormat="1"/>
    <row r="61215" s="11" customFormat="1"/>
    <row r="61216" s="11" customFormat="1"/>
    <row r="61217" s="11" customFormat="1"/>
    <row r="61218" s="11" customFormat="1"/>
    <row r="61219" s="11" customFormat="1"/>
    <row r="61220" s="11" customFormat="1"/>
    <row r="61221" s="11" customFormat="1"/>
    <row r="61222" s="11" customFormat="1"/>
    <row r="61223" s="11" customFormat="1"/>
    <row r="61224" s="11" customFormat="1"/>
    <row r="61225" s="11" customFormat="1"/>
    <row r="61226" s="11" customFormat="1"/>
    <row r="61227" s="11" customFormat="1"/>
    <row r="61228" s="11" customFormat="1"/>
    <row r="61229" s="11" customFormat="1"/>
    <row r="61230" s="11" customFormat="1"/>
    <row r="61231" s="11" customFormat="1"/>
    <row r="61232" s="11" customFormat="1"/>
    <row r="61233" s="11" customFormat="1"/>
    <row r="61234" s="11" customFormat="1"/>
    <row r="61235" s="11" customFormat="1"/>
    <row r="61236" s="11" customFormat="1"/>
    <row r="61237" s="11" customFormat="1"/>
    <row r="61238" s="11" customFormat="1"/>
    <row r="61239" s="11" customFormat="1"/>
    <row r="61240" s="11" customFormat="1"/>
    <row r="61241" s="11" customFormat="1"/>
    <row r="61242" s="11" customFormat="1"/>
    <row r="61243" s="11" customFormat="1"/>
    <row r="61244" s="11" customFormat="1"/>
    <row r="61245" s="11" customFormat="1"/>
    <row r="61246" s="11" customFormat="1"/>
    <row r="61247" s="11" customFormat="1"/>
    <row r="61248" s="11" customFormat="1"/>
    <row r="61249" s="11" customFormat="1"/>
    <row r="61250" s="11" customFormat="1"/>
    <row r="61251" s="11" customFormat="1"/>
    <row r="61252" s="11" customFormat="1"/>
    <row r="61253" s="11" customFormat="1"/>
    <row r="61254" s="11" customFormat="1"/>
    <row r="61255" s="11" customFormat="1"/>
    <row r="61256" s="11" customFormat="1"/>
    <row r="61257" s="11" customFormat="1"/>
    <row r="61258" s="11" customFormat="1"/>
    <row r="61259" s="11" customFormat="1"/>
    <row r="61260" s="11" customFormat="1"/>
    <row r="61261" s="11" customFormat="1"/>
    <row r="61262" s="11" customFormat="1"/>
    <row r="61263" s="11" customFormat="1"/>
    <row r="61264" s="11" customFormat="1"/>
    <row r="61265" s="11" customFormat="1"/>
    <row r="61266" s="11" customFormat="1"/>
    <row r="61267" s="11" customFormat="1"/>
    <row r="61268" s="11" customFormat="1"/>
    <row r="61269" s="11" customFormat="1"/>
    <row r="61270" s="11" customFormat="1"/>
    <row r="61271" s="11" customFormat="1"/>
    <row r="61272" s="11" customFormat="1"/>
    <row r="61273" s="11" customFormat="1"/>
    <row r="61274" s="11" customFormat="1"/>
    <row r="61275" s="11" customFormat="1"/>
    <row r="61276" s="11" customFormat="1"/>
    <row r="61277" s="11" customFormat="1"/>
    <row r="61278" s="11" customFormat="1"/>
    <row r="61279" s="11" customFormat="1"/>
    <row r="61280" s="11" customFormat="1"/>
    <row r="61281" s="11" customFormat="1"/>
    <row r="61282" s="11" customFormat="1"/>
    <row r="61283" s="11" customFormat="1"/>
    <row r="61284" s="11" customFormat="1"/>
    <row r="61285" s="11" customFormat="1"/>
    <row r="61286" s="11" customFormat="1"/>
    <row r="61287" s="11" customFormat="1"/>
    <row r="61288" s="11" customFormat="1"/>
    <row r="61289" s="11" customFormat="1"/>
    <row r="61290" s="11" customFormat="1"/>
    <row r="61291" s="11" customFormat="1"/>
    <row r="61292" s="11" customFormat="1"/>
    <row r="61293" s="11" customFormat="1"/>
    <row r="61294" s="11" customFormat="1"/>
    <row r="61295" s="11" customFormat="1"/>
    <row r="61296" s="11" customFormat="1"/>
    <row r="61297" s="11" customFormat="1"/>
    <row r="61298" s="11" customFormat="1"/>
    <row r="61299" s="11" customFormat="1"/>
    <row r="61300" s="11" customFormat="1"/>
    <row r="61301" s="11" customFormat="1"/>
    <row r="61302" s="11" customFormat="1"/>
    <row r="61303" s="11" customFormat="1"/>
    <row r="61304" s="11" customFormat="1"/>
    <row r="61305" s="11" customFormat="1"/>
    <row r="61306" s="11" customFormat="1"/>
    <row r="61307" s="11" customFormat="1"/>
    <row r="61308" s="11" customFormat="1"/>
    <row r="61309" s="11" customFormat="1"/>
    <row r="61310" s="11" customFormat="1"/>
    <row r="61311" s="11" customFormat="1"/>
    <row r="61312" s="11" customFormat="1"/>
    <row r="61313" s="11" customFormat="1"/>
    <row r="61314" s="11" customFormat="1"/>
    <row r="61315" s="11" customFormat="1"/>
    <row r="61316" s="11" customFormat="1"/>
    <row r="61317" s="11" customFormat="1"/>
    <row r="61318" s="11" customFormat="1"/>
    <row r="61319" s="11" customFormat="1"/>
    <row r="61320" s="11" customFormat="1"/>
    <row r="61321" s="11" customFormat="1"/>
    <row r="61322" s="11" customFormat="1"/>
    <row r="61323" s="11" customFormat="1"/>
    <row r="61324" s="11" customFormat="1"/>
    <row r="61325" s="11" customFormat="1"/>
    <row r="61326" s="11" customFormat="1"/>
    <row r="61327" s="11" customFormat="1"/>
    <row r="61328" s="11" customFormat="1"/>
    <row r="61329" s="11" customFormat="1"/>
    <row r="61330" s="11" customFormat="1"/>
    <row r="61331" s="11" customFormat="1"/>
    <row r="61332" s="11" customFormat="1"/>
    <row r="61333" s="11" customFormat="1"/>
    <row r="61334" s="11" customFormat="1"/>
    <row r="61335" s="11" customFormat="1"/>
    <row r="61336" s="11" customFormat="1"/>
    <row r="61337" s="11" customFormat="1"/>
    <row r="61338" s="11" customFormat="1"/>
    <row r="61339" s="11" customFormat="1"/>
    <row r="61340" s="11" customFormat="1"/>
    <row r="61341" s="11" customFormat="1"/>
    <row r="61342" s="11" customFormat="1"/>
    <row r="61343" s="11" customFormat="1"/>
    <row r="61344" s="11" customFormat="1"/>
    <row r="61345" s="11" customFormat="1"/>
    <row r="61346" s="11" customFormat="1"/>
    <row r="61347" s="11" customFormat="1"/>
    <row r="61348" s="11" customFormat="1"/>
    <row r="61349" s="11" customFormat="1"/>
    <row r="61350" s="11" customFormat="1"/>
    <row r="61351" s="11" customFormat="1"/>
    <row r="61352" s="11" customFormat="1"/>
    <row r="61353" s="11" customFormat="1"/>
    <row r="61354" s="11" customFormat="1"/>
    <row r="61355" s="11" customFormat="1"/>
    <row r="61356" s="11" customFormat="1"/>
    <row r="61357" s="11" customFormat="1"/>
    <row r="61358" s="11" customFormat="1"/>
    <row r="61359" s="11" customFormat="1"/>
    <row r="61360" s="11" customFormat="1"/>
    <row r="61361" s="11" customFormat="1"/>
    <row r="61362" s="11" customFormat="1"/>
    <row r="61363" s="11" customFormat="1"/>
    <row r="61364" s="11" customFormat="1"/>
    <row r="61365" s="11" customFormat="1"/>
    <row r="61366" s="11" customFormat="1"/>
    <row r="61367" s="11" customFormat="1"/>
    <row r="61368" s="11" customFormat="1"/>
    <row r="61369" s="11" customFormat="1"/>
    <row r="61370" s="11" customFormat="1"/>
    <row r="61371" s="11" customFormat="1"/>
    <row r="61372" s="11" customFormat="1"/>
    <row r="61373" s="11" customFormat="1"/>
    <row r="61374" s="11" customFormat="1"/>
    <row r="61375" s="11" customFormat="1"/>
    <row r="61376" s="11" customFormat="1"/>
    <row r="61377" s="11" customFormat="1"/>
    <row r="61378" s="11" customFormat="1"/>
    <row r="61379" s="11" customFormat="1"/>
    <row r="61380" s="11" customFormat="1"/>
    <row r="61381" s="11" customFormat="1"/>
    <row r="61382" s="11" customFormat="1"/>
    <row r="61383" s="11" customFormat="1"/>
    <row r="61384" s="11" customFormat="1"/>
    <row r="61385" s="11" customFormat="1"/>
    <row r="61386" s="11" customFormat="1"/>
    <row r="61387" s="11" customFormat="1"/>
    <row r="61388" s="11" customFormat="1"/>
    <row r="61389" s="11" customFormat="1"/>
    <row r="61390" s="11" customFormat="1"/>
    <row r="61391" s="11" customFormat="1"/>
    <row r="61392" s="11" customFormat="1"/>
    <row r="61393" s="11" customFormat="1"/>
    <row r="61394" s="11" customFormat="1"/>
    <row r="61395" s="11" customFormat="1"/>
    <row r="61396" s="11" customFormat="1"/>
    <row r="61397" s="11" customFormat="1"/>
    <row r="61398" s="11" customFormat="1"/>
    <row r="61399" s="11" customFormat="1"/>
    <row r="61400" s="11" customFormat="1"/>
    <row r="61401" s="11" customFormat="1"/>
    <row r="61402" s="11" customFormat="1"/>
    <row r="61403" s="11" customFormat="1"/>
    <row r="61404" s="11" customFormat="1"/>
    <row r="61405" s="11" customFormat="1"/>
    <row r="61406" s="11" customFormat="1"/>
    <row r="61407" s="11" customFormat="1"/>
    <row r="61408" s="11" customFormat="1"/>
    <row r="61409" s="11" customFormat="1"/>
    <row r="61410" s="11" customFormat="1"/>
    <row r="61411" s="11" customFormat="1"/>
    <row r="61412" s="11" customFormat="1"/>
    <row r="61413" s="11" customFormat="1"/>
    <row r="61414" s="11" customFormat="1"/>
    <row r="61415" s="11" customFormat="1"/>
    <row r="61416" s="11" customFormat="1"/>
    <row r="61417" s="11" customFormat="1"/>
    <row r="61418" s="11" customFormat="1"/>
    <row r="61419" s="11" customFormat="1"/>
    <row r="61420" s="11" customFormat="1"/>
    <row r="61421" s="11" customFormat="1"/>
    <row r="61422" s="11" customFormat="1"/>
    <row r="61423" s="11" customFormat="1"/>
    <row r="61424" s="11" customFormat="1"/>
    <row r="61425" s="11" customFormat="1"/>
    <row r="61426" s="11" customFormat="1"/>
    <row r="61427" s="11" customFormat="1"/>
    <row r="61428" s="11" customFormat="1"/>
    <row r="61429" s="11" customFormat="1"/>
    <row r="61430" s="11" customFormat="1"/>
    <row r="61431" s="11" customFormat="1"/>
    <row r="61432" s="11" customFormat="1"/>
    <row r="61433" s="11" customFormat="1"/>
    <row r="61434" s="11" customFormat="1"/>
    <row r="61435" s="11" customFormat="1"/>
    <row r="61436" s="11" customFormat="1"/>
    <row r="61437" s="11" customFormat="1"/>
    <row r="61438" s="11" customFormat="1"/>
    <row r="61439" s="11" customFormat="1"/>
    <row r="61440" s="11" customFormat="1"/>
    <row r="61441" s="11" customFormat="1"/>
    <row r="61442" s="11" customFormat="1"/>
    <row r="61443" s="11" customFormat="1"/>
    <row r="61444" s="11" customFormat="1"/>
    <row r="61445" s="11" customFormat="1"/>
    <row r="61446" s="11" customFormat="1"/>
    <row r="61447" s="11" customFormat="1"/>
    <row r="61448" s="11" customFormat="1"/>
    <row r="61449" s="11" customFormat="1"/>
    <row r="61450" s="11" customFormat="1"/>
    <row r="61451" s="11" customFormat="1"/>
    <row r="61452" s="11" customFormat="1"/>
    <row r="61453" s="11" customFormat="1"/>
    <row r="61454" s="11" customFormat="1"/>
    <row r="61455" s="11" customFormat="1"/>
    <row r="61456" s="11" customFormat="1"/>
    <row r="61457" s="11" customFormat="1"/>
    <row r="61458" s="11" customFormat="1"/>
    <row r="61459" s="11" customFormat="1"/>
    <row r="61460" s="11" customFormat="1"/>
    <row r="61461" s="11" customFormat="1"/>
    <row r="61462" s="11" customFormat="1"/>
    <row r="61463" s="11" customFormat="1"/>
    <row r="61464" s="11" customFormat="1"/>
    <row r="61465" s="11" customFormat="1"/>
    <row r="61466" s="11" customFormat="1"/>
    <row r="61467" s="11" customFormat="1"/>
    <row r="61468" s="11" customFormat="1"/>
    <row r="61469" s="11" customFormat="1"/>
    <row r="61470" s="11" customFormat="1"/>
    <row r="61471" s="11" customFormat="1"/>
    <row r="61472" s="11" customFormat="1"/>
    <row r="61473" s="11" customFormat="1"/>
    <row r="61474" s="11" customFormat="1"/>
    <row r="61475" s="11" customFormat="1"/>
    <row r="61476" s="11" customFormat="1"/>
    <row r="61477" s="11" customFormat="1"/>
    <row r="61478" s="11" customFormat="1"/>
    <row r="61479" s="11" customFormat="1"/>
    <row r="61480" s="11" customFormat="1"/>
    <row r="61481" s="11" customFormat="1"/>
    <row r="61482" s="11" customFormat="1"/>
    <row r="61483" s="11" customFormat="1"/>
    <row r="61484" s="11" customFormat="1"/>
    <row r="61485" s="11" customFormat="1"/>
    <row r="61486" s="11" customFormat="1"/>
    <row r="61487" s="11" customFormat="1"/>
    <row r="61488" s="11" customFormat="1"/>
    <row r="61489" s="11" customFormat="1"/>
    <row r="61490" s="11" customFormat="1"/>
    <row r="61491" s="11" customFormat="1"/>
    <row r="61492" s="11" customFormat="1"/>
    <row r="61493" s="11" customFormat="1"/>
    <row r="61494" s="11" customFormat="1"/>
    <row r="61495" s="11" customFormat="1"/>
    <row r="61496" s="11" customFormat="1"/>
    <row r="61497" s="11" customFormat="1"/>
    <row r="61498" s="11" customFormat="1"/>
    <row r="61499" s="11" customFormat="1"/>
    <row r="61500" s="11" customFormat="1"/>
    <row r="61501" s="11" customFormat="1"/>
    <row r="61502" s="11" customFormat="1"/>
    <row r="61503" s="11" customFormat="1"/>
    <row r="61504" s="11" customFormat="1"/>
    <row r="61505" s="11" customFormat="1"/>
    <row r="61506" s="11" customFormat="1"/>
    <row r="61507" s="11" customFormat="1"/>
    <row r="61508" s="11" customFormat="1"/>
    <row r="61509" s="11" customFormat="1"/>
    <row r="61510" s="11" customFormat="1"/>
    <row r="61511" s="11" customFormat="1"/>
    <row r="61512" s="11" customFormat="1"/>
    <row r="61513" s="11" customFormat="1"/>
    <row r="61514" s="11" customFormat="1"/>
    <row r="61515" s="11" customFormat="1"/>
    <row r="61516" s="11" customFormat="1"/>
    <row r="61517" s="11" customFormat="1"/>
    <row r="61518" s="11" customFormat="1"/>
    <row r="61519" s="11" customFormat="1"/>
    <row r="61520" s="11" customFormat="1"/>
    <row r="61521" s="11" customFormat="1"/>
    <row r="61522" s="11" customFormat="1"/>
    <row r="61523" s="11" customFormat="1"/>
    <row r="61524" s="11" customFormat="1"/>
    <row r="61525" s="11" customFormat="1"/>
    <row r="61526" s="11" customFormat="1"/>
    <row r="61527" s="11" customFormat="1"/>
    <row r="61528" s="11" customFormat="1"/>
    <row r="61529" s="11" customFormat="1"/>
    <row r="61530" s="11" customFormat="1"/>
    <row r="61531" s="11" customFormat="1"/>
    <row r="61532" s="11" customFormat="1"/>
    <row r="61533" s="11" customFormat="1"/>
    <row r="61534" s="11" customFormat="1"/>
    <row r="61535" s="11" customFormat="1"/>
    <row r="61536" s="11" customFormat="1"/>
    <row r="61537" s="11" customFormat="1"/>
    <row r="61538" s="11" customFormat="1"/>
    <row r="61539" s="11" customFormat="1"/>
    <row r="61540" s="11" customFormat="1"/>
    <row r="61541" s="11" customFormat="1"/>
    <row r="61542" s="11" customFormat="1"/>
    <row r="61543" s="11" customFormat="1"/>
    <row r="61544" s="11" customFormat="1"/>
    <row r="61545" s="11" customFormat="1"/>
    <row r="61546" s="11" customFormat="1"/>
    <row r="61547" s="11" customFormat="1"/>
    <row r="61548" s="11" customFormat="1"/>
    <row r="61549" s="11" customFormat="1"/>
    <row r="61550" s="11" customFormat="1"/>
    <row r="61551" s="11" customFormat="1"/>
    <row r="61552" s="11" customFormat="1"/>
    <row r="61553" s="11" customFormat="1"/>
    <row r="61554" s="11" customFormat="1"/>
    <row r="61555" s="11" customFormat="1"/>
    <row r="61556" s="11" customFormat="1"/>
    <row r="61557" s="11" customFormat="1"/>
    <row r="61558" s="11" customFormat="1"/>
    <row r="61559" s="11" customFormat="1"/>
    <row r="61560" s="11" customFormat="1"/>
    <row r="61561" s="11" customFormat="1"/>
    <row r="61562" s="11" customFormat="1"/>
    <row r="61563" s="11" customFormat="1"/>
    <row r="61564" s="11" customFormat="1"/>
    <row r="61565" s="11" customFormat="1"/>
    <row r="61566" s="11" customFormat="1"/>
    <row r="61567" s="11" customFormat="1"/>
    <row r="61568" s="11" customFormat="1"/>
    <row r="61569" s="11" customFormat="1"/>
    <row r="61570" s="11" customFormat="1"/>
    <row r="61571" s="11" customFormat="1"/>
    <row r="61572" s="11" customFormat="1"/>
    <row r="61573" s="11" customFormat="1"/>
    <row r="61574" s="11" customFormat="1"/>
    <row r="61575" s="11" customFormat="1"/>
    <row r="61576" s="11" customFormat="1"/>
    <row r="61577" s="11" customFormat="1"/>
    <row r="61578" s="11" customFormat="1"/>
    <row r="61579" s="11" customFormat="1"/>
    <row r="61580" s="11" customFormat="1"/>
    <row r="61581" s="11" customFormat="1"/>
    <row r="61582" s="11" customFormat="1"/>
    <row r="61583" s="11" customFormat="1"/>
    <row r="61584" s="11" customFormat="1"/>
    <row r="61585" s="11" customFormat="1"/>
    <row r="61586" s="11" customFormat="1"/>
    <row r="61587" s="11" customFormat="1"/>
    <row r="61588" s="11" customFormat="1"/>
    <row r="61589" s="11" customFormat="1"/>
    <row r="61590" s="11" customFormat="1"/>
    <row r="61591" s="11" customFormat="1"/>
    <row r="61592" s="11" customFormat="1"/>
    <row r="61593" s="11" customFormat="1"/>
    <row r="61594" s="11" customFormat="1"/>
    <row r="61595" s="11" customFormat="1"/>
    <row r="61596" s="11" customFormat="1"/>
    <row r="61597" s="11" customFormat="1"/>
    <row r="61598" s="11" customFormat="1"/>
    <row r="61599" s="11" customFormat="1"/>
    <row r="61600" s="11" customFormat="1"/>
    <row r="61601" s="11" customFormat="1"/>
    <row r="61602" s="11" customFormat="1"/>
    <row r="61603" s="11" customFormat="1"/>
    <row r="61604" s="11" customFormat="1"/>
    <row r="61605" s="11" customFormat="1"/>
    <row r="61606" s="11" customFormat="1"/>
    <row r="61607" s="11" customFormat="1"/>
    <row r="61608" s="11" customFormat="1"/>
    <row r="61609" s="11" customFormat="1"/>
    <row r="61610" s="11" customFormat="1"/>
    <row r="61611" s="11" customFormat="1"/>
    <row r="61612" s="11" customFormat="1"/>
    <row r="61613" s="11" customFormat="1"/>
    <row r="61614" s="11" customFormat="1"/>
    <row r="61615" s="11" customFormat="1"/>
    <row r="61616" s="11" customFormat="1"/>
    <row r="61617" s="11" customFormat="1"/>
    <row r="61618" s="11" customFormat="1"/>
    <row r="61619" s="11" customFormat="1"/>
    <row r="61620" s="11" customFormat="1"/>
    <row r="61621" s="11" customFormat="1"/>
    <row r="61622" s="11" customFormat="1"/>
    <row r="61623" s="11" customFormat="1"/>
    <row r="61624" s="11" customFormat="1"/>
    <row r="61625" s="11" customFormat="1"/>
    <row r="61626" s="11" customFormat="1"/>
    <row r="61627" s="11" customFormat="1"/>
    <row r="61628" s="11" customFormat="1"/>
    <row r="61629" s="11" customFormat="1"/>
    <row r="61630" s="11" customFormat="1"/>
    <row r="61631" s="11" customFormat="1"/>
    <row r="61632" s="11" customFormat="1"/>
    <row r="61633" s="11" customFormat="1"/>
    <row r="61634" s="11" customFormat="1"/>
    <row r="61635" s="11" customFormat="1"/>
    <row r="61636" s="11" customFormat="1"/>
    <row r="61637" s="11" customFormat="1"/>
    <row r="61638" s="11" customFormat="1"/>
    <row r="61639" s="11" customFormat="1"/>
    <row r="61640" s="11" customFormat="1"/>
    <row r="61641" s="11" customFormat="1"/>
    <row r="61642" s="11" customFormat="1"/>
    <row r="61643" s="11" customFormat="1"/>
    <row r="61644" s="11" customFormat="1"/>
    <row r="61645" s="11" customFormat="1"/>
    <row r="61646" s="11" customFormat="1"/>
    <row r="61647" s="11" customFormat="1"/>
    <row r="61648" s="11" customFormat="1"/>
    <row r="61649" s="11" customFormat="1"/>
    <row r="61650" s="11" customFormat="1"/>
    <row r="61651" s="11" customFormat="1"/>
    <row r="61652" s="11" customFormat="1"/>
    <row r="61653" s="11" customFormat="1"/>
    <row r="61654" s="11" customFormat="1"/>
    <row r="61655" s="11" customFormat="1"/>
    <row r="61656" s="11" customFormat="1"/>
    <row r="61657" s="11" customFormat="1"/>
    <row r="61658" s="11" customFormat="1"/>
    <row r="61659" s="11" customFormat="1"/>
    <row r="61660" s="11" customFormat="1"/>
    <row r="61661" s="11" customFormat="1"/>
    <row r="61662" s="11" customFormat="1"/>
    <row r="61663" s="11" customFormat="1"/>
    <row r="61664" s="11" customFormat="1"/>
    <row r="61665" s="11" customFormat="1"/>
    <row r="61666" s="11" customFormat="1"/>
    <row r="61667" s="11" customFormat="1"/>
    <row r="61668" s="11" customFormat="1"/>
    <row r="61669" s="11" customFormat="1"/>
    <row r="61670" s="11" customFormat="1"/>
    <row r="61671" s="11" customFormat="1"/>
    <row r="61672" s="11" customFormat="1"/>
    <row r="61673" s="11" customFormat="1"/>
    <row r="61674" s="11" customFormat="1"/>
    <row r="61675" s="11" customFormat="1"/>
    <row r="61676" s="11" customFormat="1"/>
    <row r="61677" s="11" customFormat="1"/>
    <row r="61678" s="11" customFormat="1"/>
    <row r="61679" s="11" customFormat="1"/>
    <row r="61680" s="11" customFormat="1"/>
    <row r="61681" s="11" customFormat="1"/>
    <row r="61682" s="11" customFormat="1"/>
    <row r="61683" s="11" customFormat="1"/>
    <row r="61684" s="11" customFormat="1"/>
    <row r="61685" s="11" customFormat="1"/>
    <row r="61686" s="11" customFormat="1"/>
    <row r="61687" s="11" customFormat="1"/>
    <row r="61688" s="11" customFormat="1"/>
    <row r="61689" s="11" customFormat="1"/>
    <row r="61690" s="11" customFormat="1"/>
    <row r="61691" s="11" customFormat="1"/>
    <row r="61692" s="11" customFormat="1"/>
    <row r="61693" s="11" customFormat="1"/>
    <row r="61694" s="11" customFormat="1"/>
    <row r="61695" s="11" customFormat="1"/>
    <row r="61696" s="11" customFormat="1"/>
    <row r="61697" s="11" customFormat="1"/>
    <row r="61698" s="11" customFormat="1"/>
    <row r="61699" s="11" customFormat="1"/>
    <row r="61700" s="11" customFormat="1"/>
    <row r="61701" s="11" customFormat="1"/>
    <row r="61702" s="11" customFormat="1"/>
    <row r="61703" s="11" customFormat="1"/>
    <row r="61704" s="11" customFormat="1"/>
    <row r="61705" s="11" customFormat="1"/>
    <row r="61706" s="11" customFormat="1"/>
    <row r="61707" s="11" customFormat="1"/>
    <row r="61708" s="11" customFormat="1"/>
    <row r="61709" s="11" customFormat="1"/>
    <row r="61710" s="11" customFormat="1"/>
    <row r="61711" s="11" customFormat="1"/>
    <row r="61712" s="11" customFormat="1"/>
    <row r="61713" s="11" customFormat="1"/>
    <row r="61714" s="11" customFormat="1"/>
    <row r="61715" s="11" customFormat="1"/>
    <row r="61716" s="11" customFormat="1"/>
    <row r="61717" s="11" customFormat="1"/>
    <row r="61718" s="11" customFormat="1"/>
    <row r="61719" s="11" customFormat="1"/>
    <row r="61720" s="11" customFormat="1"/>
    <row r="61721" s="11" customFormat="1"/>
    <row r="61722" s="11" customFormat="1"/>
    <row r="61723" s="11" customFormat="1"/>
    <row r="61724" s="11" customFormat="1"/>
    <row r="61725" s="11" customFormat="1"/>
    <row r="61726" s="11" customFormat="1"/>
    <row r="61727" s="11" customFormat="1"/>
    <row r="61728" s="11" customFormat="1"/>
    <row r="61729" s="11" customFormat="1"/>
    <row r="61730" s="11" customFormat="1"/>
    <row r="61731" s="11" customFormat="1"/>
    <row r="61732" s="11" customFormat="1"/>
    <row r="61733" s="11" customFormat="1"/>
    <row r="61734" s="11" customFormat="1"/>
    <row r="61735" s="11" customFormat="1"/>
    <row r="61736" s="11" customFormat="1"/>
    <row r="61737" s="11" customFormat="1"/>
    <row r="61738" s="11" customFormat="1"/>
    <row r="61739" s="11" customFormat="1"/>
    <row r="61740" s="11" customFormat="1"/>
    <row r="61741" s="11" customFormat="1"/>
    <row r="61742" s="11" customFormat="1"/>
    <row r="61743" s="11" customFormat="1"/>
    <row r="61744" s="11" customFormat="1"/>
    <row r="61745" s="11" customFormat="1"/>
    <row r="61746" s="11" customFormat="1"/>
    <row r="61747" s="11" customFormat="1"/>
    <row r="61748" s="11" customFormat="1"/>
    <row r="61749" s="11" customFormat="1"/>
    <row r="61750" s="11" customFormat="1"/>
    <row r="61751" s="11" customFormat="1"/>
    <row r="61752" s="11" customFormat="1"/>
    <row r="61753" s="11" customFormat="1"/>
    <row r="61754" s="11" customFormat="1"/>
    <row r="61755" s="11" customFormat="1"/>
    <row r="61756" s="11" customFormat="1"/>
    <row r="61757" s="11" customFormat="1"/>
    <row r="61758" s="11" customFormat="1"/>
    <row r="61759" s="11" customFormat="1"/>
    <row r="61760" s="11" customFormat="1"/>
    <row r="61761" s="11" customFormat="1"/>
    <row r="61762" s="11" customFormat="1"/>
    <row r="61763" s="11" customFormat="1"/>
    <row r="61764" s="11" customFormat="1"/>
    <row r="61765" s="11" customFormat="1"/>
    <row r="61766" s="11" customFormat="1"/>
    <row r="61767" s="11" customFormat="1"/>
    <row r="61768" s="11" customFormat="1"/>
    <row r="61769" s="11" customFormat="1"/>
    <row r="61770" s="11" customFormat="1"/>
    <row r="61771" s="11" customFormat="1"/>
    <row r="61772" s="11" customFormat="1"/>
    <row r="61773" s="11" customFormat="1"/>
    <row r="61774" s="11" customFormat="1"/>
    <row r="61775" s="11" customFormat="1"/>
    <row r="61776" s="11" customFormat="1"/>
    <row r="61777" s="11" customFormat="1"/>
    <row r="61778" s="11" customFormat="1"/>
    <row r="61779" s="11" customFormat="1"/>
    <row r="61780" s="11" customFormat="1"/>
    <row r="61781" s="11" customFormat="1"/>
    <row r="61782" s="11" customFormat="1"/>
    <row r="61783" s="11" customFormat="1"/>
    <row r="61784" s="11" customFormat="1"/>
    <row r="61785" s="11" customFormat="1"/>
    <row r="61786" s="11" customFormat="1"/>
    <row r="61787" s="11" customFormat="1"/>
    <row r="61788" s="11" customFormat="1"/>
    <row r="61789" s="11" customFormat="1"/>
    <row r="61790" s="11" customFormat="1"/>
    <row r="61791" s="11" customFormat="1"/>
    <row r="61792" s="11" customFormat="1"/>
    <row r="61793" s="11" customFormat="1"/>
    <row r="61794" s="11" customFormat="1"/>
    <row r="61795" s="11" customFormat="1"/>
    <row r="61796" s="11" customFormat="1"/>
    <row r="61797" s="11" customFormat="1"/>
    <row r="61798" s="11" customFormat="1"/>
    <row r="61799" s="11" customFormat="1"/>
    <row r="61800" s="11" customFormat="1"/>
    <row r="61801" s="11" customFormat="1"/>
    <row r="61802" s="11" customFormat="1"/>
    <row r="61803" s="11" customFormat="1"/>
    <row r="61804" s="11" customFormat="1"/>
    <row r="61805" s="11" customFormat="1"/>
    <row r="61806" s="11" customFormat="1"/>
    <row r="61807" s="11" customFormat="1"/>
    <row r="61808" s="11" customFormat="1"/>
    <row r="61809" s="11" customFormat="1"/>
    <row r="61810" s="11" customFormat="1"/>
    <row r="61811" s="11" customFormat="1"/>
    <row r="61812" s="11" customFormat="1"/>
    <row r="61813" s="11" customFormat="1"/>
    <row r="61814" s="11" customFormat="1"/>
    <row r="61815" s="11" customFormat="1"/>
    <row r="61816" s="11" customFormat="1"/>
    <row r="61817" s="11" customFormat="1"/>
    <row r="61818" s="11" customFormat="1"/>
    <row r="61819" s="11" customFormat="1"/>
    <row r="61820" s="11" customFormat="1"/>
    <row r="61821" s="11" customFormat="1"/>
    <row r="61822" s="11" customFormat="1"/>
    <row r="61823" s="11" customFormat="1"/>
    <row r="61824" s="11" customFormat="1"/>
    <row r="61825" s="11" customFormat="1"/>
    <row r="61826" s="11" customFormat="1"/>
    <row r="61827" s="11" customFormat="1"/>
    <row r="61828" s="11" customFormat="1"/>
    <row r="61829" s="11" customFormat="1"/>
    <row r="61830" s="11" customFormat="1"/>
    <row r="61831" s="11" customFormat="1"/>
    <row r="61832" s="11" customFormat="1"/>
    <row r="61833" s="11" customFormat="1"/>
    <row r="61834" s="11" customFormat="1"/>
    <row r="61835" s="11" customFormat="1"/>
    <row r="61836" s="11" customFormat="1"/>
    <row r="61837" s="11" customFormat="1"/>
    <row r="61838" s="11" customFormat="1"/>
    <row r="61839" s="11" customFormat="1"/>
    <row r="61840" s="11" customFormat="1"/>
    <row r="61841" s="11" customFormat="1"/>
    <row r="61842" s="11" customFormat="1"/>
    <row r="61843" s="11" customFormat="1"/>
    <row r="61844" s="11" customFormat="1"/>
    <row r="61845" s="11" customFormat="1"/>
    <row r="61846" s="11" customFormat="1"/>
    <row r="61847" s="11" customFormat="1"/>
    <row r="61848" s="11" customFormat="1"/>
    <row r="61849" s="11" customFormat="1"/>
    <row r="61850" s="11" customFormat="1"/>
    <row r="61851" s="11" customFormat="1"/>
    <row r="61852" s="11" customFormat="1"/>
    <row r="61853" s="11" customFormat="1"/>
    <row r="61854" s="11" customFormat="1"/>
    <row r="61855" s="11" customFormat="1"/>
    <row r="61856" s="11" customFormat="1"/>
    <row r="61857" s="11" customFormat="1"/>
    <row r="61858" s="11" customFormat="1"/>
    <row r="61859" s="11" customFormat="1"/>
    <row r="61860" s="11" customFormat="1"/>
    <row r="61861" s="11" customFormat="1"/>
    <row r="61862" s="11" customFormat="1"/>
    <row r="61863" s="11" customFormat="1"/>
    <row r="61864" s="11" customFormat="1"/>
    <row r="61865" s="11" customFormat="1"/>
    <row r="61866" s="11" customFormat="1"/>
    <row r="61867" s="11" customFormat="1"/>
    <row r="61868" s="11" customFormat="1"/>
    <row r="61869" s="11" customFormat="1"/>
    <row r="61870" s="11" customFormat="1"/>
    <row r="61871" s="11" customFormat="1"/>
    <row r="61872" s="11" customFormat="1"/>
    <row r="61873" s="11" customFormat="1"/>
    <row r="61874" s="11" customFormat="1"/>
    <row r="61875" s="11" customFormat="1"/>
    <row r="61876" s="11" customFormat="1"/>
    <row r="61877" s="11" customFormat="1"/>
    <row r="61878" s="11" customFormat="1"/>
    <row r="61879" s="11" customFormat="1"/>
    <row r="61880" s="11" customFormat="1"/>
    <row r="61881" s="11" customFormat="1"/>
    <row r="61882" s="11" customFormat="1"/>
    <row r="61883" s="11" customFormat="1"/>
    <row r="61884" s="11" customFormat="1"/>
    <row r="61885" s="11" customFormat="1"/>
    <row r="61886" s="11" customFormat="1"/>
    <row r="61887" s="11" customFormat="1"/>
    <row r="61888" s="11" customFormat="1"/>
    <row r="61889" s="11" customFormat="1"/>
    <row r="61890" s="11" customFormat="1"/>
    <row r="61891" s="11" customFormat="1"/>
    <row r="61892" s="11" customFormat="1"/>
    <row r="61893" s="11" customFormat="1"/>
    <row r="61894" s="11" customFormat="1"/>
    <row r="61895" s="11" customFormat="1"/>
    <row r="61896" s="11" customFormat="1"/>
    <row r="61897" s="11" customFormat="1"/>
    <row r="61898" s="11" customFormat="1"/>
    <row r="61899" s="11" customFormat="1"/>
    <row r="61900" s="11" customFormat="1"/>
    <row r="61901" s="11" customFormat="1"/>
    <row r="61902" s="11" customFormat="1"/>
    <row r="61903" s="11" customFormat="1"/>
    <row r="61904" s="11" customFormat="1"/>
    <row r="61905" s="11" customFormat="1"/>
    <row r="61906" s="11" customFormat="1"/>
    <row r="61907" s="11" customFormat="1"/>
    <row r="61908" s="11" customFormat="1"/>
    <row r="61909" s="11" customFormat="1"/>
    <row r="61910" s="11" customFormat="1"/>
    <row r="61911" s="11" customFormat="1"/>
    <row r="61912" s="11" customFormat="1"/>
    <row r="61913" s="11" customFormat="1"/>
    <row r="61914" s="11" customFormat="1"/>
    <row r="61915" s="11" customFormat="1"/>
    <row r="61916" s="11" customFormat="1"/>
    <row r="61917" s="11" customFormat="1"/>
    <row r="61918" s="11" customFormat="1"/>
    <row r="61919" s="11" customFormat="1"/>
    <row r="61920" s="11" customFormat="1"/>
    <row r="61921" s="11" customFormat="1"/>
    <row r="61922" s="11" customFormat="1"/>
    <row r="61923" s="11" customFormat="1"/>
    <row r="61924" s="11" customFormat="1"/>
    <row r="61925" s="11" customFormat="1"/>
    <row r="61926" s="11" customFormat="1"/>
    <row r="61927" s="11" customFormat="1"/>
    <row r="61928" s="11" customFormat="1"/>
    <row r="61929" s="11" customFormat="1"/>
    <row r="61930" s="11" customFormat="1"/>
    <row r="61931" s="11" customFormat="1"/>
    <row r="61932" s="11" customFormat="1"/>
    <row r="61933" s="11" customFormat="1"/>
    <row r="61934" s="11" customFormat="1"/>
    <row r="61935" s="11" customFormat="1"/>
    <row r="61936" s="11" customFormat="1"/>
    <row r="61937" s="11" customFormat="1"/>
    <row r="61938" s="11" customFormat="1"/>
    <row r="61939" s="11" customFormat="1"/>
    <row r="61940" s="11" customFormat="1"/>
    <row r="61941" s="11" customFormat="1"/>
    <row r="61942" s="11" customFormat="1"/>
    <row r="61943" s="11" customFormat="1"/>
    <row r="61944" s="11" customFormat="1"/>
    <row r="61945" s="11" customFormat="1"/>
    <row r="61946" s="11" customFormat="1"/>
    <row r="61947" s="11" customFormat="1"/>
    <row r="61948" s="11" customFormat="1"/>
    <row r="61949" s="11" customFormat="1"/>
    <row r="61950" s="11" customFormat="1"/>
    <row r="61951" s="11" customFormat="1"/>
    <row r="61952" s="11" customFormat="1"/>
    <row r="61953" s="11" customFormat="1"/>
    <row r="61954" s="11" customFormat="1"/>
    <row r="61955" s="11" customFormat="1"/>
    <row r="61956" s="11" customFormat="1"/>
    <row r="61957" s="11" customFormat="1"/>
    <row r="61958" s="11" customFormat="1"/>
    <row r="61959" s="11" customFormat="1"/>
    <row r="61960" s="11" customFormat="1"/>
    <row r="61961" s="11" customFormat="1"/>
    <row r="61962" s="11" customFormat="1"/>
    <row r="61963" s="11" customFormat="1"/>
    <row r="61964" s="11" customFormat="1"/>
    <row r="61965" s="11" customFormat="1"/>
    <row r="61966" s="11" customFormat="1"/>
    <row r="61967" s="11" customFormat="1"/>
    <row r="61968" s="11" customFormat="1"/>
    <row r="61969" s="11" customFormat="1"/>
    <row r="61970" s="11" customFormat="1"/>
    <row r="61971" s="11" customFormat="1"/>
    <row r="61972" s="11" customFormat="1"/>
    <row r="61973" s="11" customFormat="1"/>
    <row r="61974" s="11" customFormat="1"/>
    <row r="61975" s="11" customFormat="1"/>
    <row r="61976" s="11" customFormat="1"/>
    <row r="61977" s="11" customFormat="1"/>
    <row r="61978" s="11" customFormat="1"/>
    <row r="61979" s="11" customFormat="1"/>
    <row r="61980" s="11" customFormat="1"/>
    <row r="61981" s="11" customFormat="1"/>
    <row r="61982" s="11" customFormat="1"/>
    <row r="61983" s="11" customFormat="1"/>
    <row r="61984" s="11" customFormat="1"/>
    <row r="61985" s="11" customFormat="1"/>
    <row r="61986" s="11" customFormat="1"/>
    <row r="61987" s="11" customFormat="1"/>
    <row r="61988" s="11" customFormat="1"/>
    <row r="61989" s="11" customFormat="1"/>
    <row r="61990" s="11" customFormat="1"/>
    <row r="61991" s="11" customFormat="1"/>
    <row r="61992" s="11" customFormat="1"/>
    <row r="61993" s="11" customFormat="1"/>
    <row r="61994" s="11" customFormat="1"/>
    <row r="61995" s="11" customFormat="1"/>
    <row r="61996" s="11" customFormat="1"/>
    <row r="61997" s="11" customFormat="1"/>
    <row r="61998" s="11" customFormat="1"/>
    <row r="61999" s="11" customFormat="1"/>
    <row r="62000" s="11" customFormat="1"/>
    <row r="62001" s="11" customFormat="1"/>
    <row r="62002" s="11" customFormat="1"/>
    <row r="62003" s="11" customFormat="1"/>
    <row r="62004" s="11" customFormat="1"/>
    <row r="62005" s="11" customFormat="1"/>
    <row r="62006" s="11" customFormat="1"/>
    <row r="62007" s="11" customFormat="1"/>
    <row r="62008" s="11" customFormat="1"/>
    <row r="62009" s="11" customFormat="1"/>
    <row r="62010" s="11" customFormat="1"/>
    <row r="62011" s="11" customFormat="1"/>
    <row r="62012" s="11" customFormat="1"/>
    <row r="62013" s="11" customFormat="1"/>
    <row r="62014" s="11" customFormat="1"/>
    <row r="62015" s="11" customFormat="1"/>
    <row r="62016" s="11" customFormat="1"/>
    <row r="62017" s="11" customFormat="1"/>
    <row r="62018" s="11" customFormat="1"/>
    <row r="62019" s="11" customFormat="1"/>
    <row r="62020" s="11" customFormat="1"/>
    <row r="62021" s="11" customFormat="1"/>
    <row r="62022" s="11" customFormat="1"/>
    <row r="62023" s="11" customFormat="1"/>
    <row r="62024" s="11" customFormat="1"/>
    <row r="62025" s="11" customFormat="1"/>
    <row r="62026" s="11" customFormat="1"/>
    <row r="62027" s="11" customFormat="1"/>
    <row r="62028" s="11" customFormat="1"/>
    <row r="62029" s="11" customFormat="1"/>
    <row r="62030" s="11" customFormat="1"/>
    <row r="62031" s="11" customFormat="1"/>
    <row r="62032" s="11" customFormat="1"/>
    <row r="62033" s="11" customFormat="1"/>
    <row r="62034" s="11" customFormat="1"/>
    <row r="62035" s="11" customFormat="1"/>
    <row r="62036" s="11" customFormat="1"/>
    <row r="62037" s="11" customFormat="1"/>
    <row r="62038" s="11" customFormat="1"/>
    <row r="62039" s="11" customFormat="1"/>
    <row r="62040" s="11" customFormat="1"/>
    <row r="62041" s="11" customFormat="1"/>
    <row r="62042" s="11" customFormat="1"/>
    <row r="62043" s="11" customFormat="1"/>
    <row r="62044" s="11" customFormat="1"/>
    <row r="62045" s="11" customFormat="1"/>
    <row r="62046" s="11" customFormat="1"/>
    <row r="62047" s="11" customFormat="1"/>
    <row r="62048" s="11" customFormat="1"/>
    <row r="62049" s="11" customFormat="1"/>
    <row r="62050" s="11" customFormat="1"/>
    <row r="62051" s="11" customFormat="1"/>
    <row r="62052" s="11" customFormat="1"/>
    <row r="62053" s="11" customFormat="1"/>
    <row r="62054" s="11" customFormat="1"/>
    <row r="62055" s="11" customFormat="1"/>
    <row r="62056" s="11" customFormat="1"/>
    <row r="62057" s="11" customFormat="1"/>
    <row r="62058" s="11" customFormat="1"/>
    <row r="62059" s="11" customFormat="1"/>
    <row r="62060" s="11" customFormat="1"/>
    <row r="62061" s="11" customFormat="1"/>
    <row r="62062" s="11" customFormat="1"/>
    <row r="62063" s="11" customFormat="1"/>
    <row r="62064" s="11" customFormat="1"/>
    <row r="62065" s="11" customFormat="1"/>
    <row r="62066" s="11" customFormat="1"/>
    <row r="62067" s="11" customFormat="1"/>
    <row r="62068" s="11" customFormat="1"/>
    <row r="62069" s="11" customFormat="1"/>
    <row r="62070" s="11" customFormat="1"/>
    <row r="62071" s="11" customFormat="1"/>
    <row r="62072" s="11" customFormat="1"/>
    <row r="62073" s="11" customFormat="1"/>
    <row r="62074" s="11" customFormat="1"/>
    <row r="62075" s="11" customFormat="1"/>
    <row r="62076" s="11" customFormat="1"/>
    <row r="62077" s="11" customFormat="1"/>
    <row r="62078" s="11" customFormat="1"/>
    <row r="62079" s="11" customFormat="1"/>
    <row r="62080" s="11" customFormat="1"/>
    <row r="62081" s="11" customFormat="1"/>
    <row r="62082" s="11" customFormat="1"/>
    <row r="62083" s="11" customFormat="1"/>
    <row r="62084" s="11" customFormat="1"/>
    <row r="62085" s="11" customFormat="1"/>
    <row r="62086" s="11" customFormat="1"/>
    <row r="62087" s="11" customFormat="1"/>
    <row r="62088" s="11" customFormat="1"/>
    <row r="62089" s="11" customFormat="1"/>
    <row r="62090" s="11" customFormat="1"/>
    <row r="62091" s="11" customFormat="1"/>
    <row r="62092" s="11" customFormat="1"/>
    <row r="62093" s="11" customFormat="1"/>
    <row r="62094" s="11" customFormat="1"/>
    <row r="62095" s="11" customFormat="1"/>
    <row r="62096" s="11" customFormat="1"/>
    <row r="62097" s="11" customFormat="1"/>
    <row r="62098" s="11" customFormat="1"/>
    <row r="62099" s="11" customFormat="1"/>
    <row r="62100" s="11" customFormat="1"/>
    <row r="62101" s="11" customFormat="1"/>
    <row r="62102" s="11" customFormat="1"/>
    <row r="62103" s="11" customFormat="1"/>
    <row r="62104" s="11" customFormat="1"/>
    <row r="62105" s="11" customFormat="1"/>
    <row r="62106" s="11" customFormat="1"/>
    <row r="62107" s="11" customFormat="1"/>
    <row r="62108" s="11" customFormat="1"/>
    <row r="62109" s="11" customFormat="1"/>
    <row r="62110" s="11" customFormat="1"/>
    <row r="62111" s="11" customFormat="1"/>
    <row r="62112" s="11" customFormat="1"/>
    <row r="62113" s="11" customFormat="1"/>
    <row r="62114" s="11" customFormat="1"/>
    <row r="62115" s="11" customFormat="1"/>
    <row r="62116" s="11" customFormat="1"/>
    <row r="62117" s="11" customFormat="1"/>
    <row r="62118" s="11" customFormat="1"/>
    <row r="62119" s="11" customFormat="1"/>
    <row r="62120" s="11" customFormat="1"/>
    <row r="62121" s="11" customFormat="1"/>
    <row r="62122" s="11" customFormat="1"/>
    <row r="62123" s="11" customFormat="1"/>
    <row r="62124" s="11" customFormat="1"/>
    <row r="62125" s="11" customFormat="1"/>
    <row r="62126" s="11" customFormat="1"/>
    <row r="62127" s="11" customFormat="1"/>
    <row r="62128" s="11" customFormat="1"/>
    <row r="62129" s="11" customFormat="1"/>
    <row r="62130" s="11" customFormat="1"/>
    <row r="62131" s="11" customFormat="1"/>
    <row r="62132" s="11" customFormat="1"/>
    <row r="62133" s="11" customFormat="1"/>
    <row r="62134" s="11" customFormat="1"/>
    <row r="62135" s="11" customFormat="1"/>
    <row r="62136" s="11" customFormat="1"/>
    <row r="62137" s="11" customFormat="1"/>
    <row r="62138" s="11" customFormat="1"/>
    <row r="62139" s="11" customFormat="1"/>
    <row r="62140" s="11" customFormat="1"/>
    <row r="62141" s="11" customFormat="1"/>
    <row r="62142" s="11" customFormat="1"/>
    <row r="62143" s="11" customFormat="1"/>
    <row r="62144" s="11" customFormat="1"/>
    <row r="62145" s="11" customFormat="1"/>
    <row r="62146" s="11" customFormat="1"/>
    <row r="62147" s="11" customFormat="1"/>
    <row r="62148" s="11" customFormat="1"/>
    <row r="62149" s="11" customFormat="1"/>
    <row r="62150" s="11" customFormat="1"/>
    <row r="62151" s="11" customFormat="1"/>
    <row r="62152" s="11" customFormat="1"/>
    <row r="62153" s="11" customFormat="1"/>
    <row r="62154" s="11" customFormat="1"/>
    <row r="62155" s="11" customFormat="1"/>
    <row r="62156" s="11" customFormat="1"/>
    <row r="62157" s="11" customFormat="1"/>
    <row r="62158" s="11" customFormat="1"/>
    <row r="62159" s="11" customFormat="1"/>
    <row r="62160" s="11" customFormat="1"/>
    <row r="62161" s="11" customFormat="1"/>
    <row r="62162" s="11" customFormat="1"/>
    <row r="62163" s="11" customFormat="1"/>
    <row r="62164" s="11" customFormat="1"/>
    <row r="62165" s="11" customFormat="1"/>
    <row r="62166" s="11" customFormat="1"/>
    <row r="62167" s="11" customFormat="1"/>
    <row r="62168" s="11" customFormat="1"/>
    <row r="62169" s="11" customFormat="1"/>
    <row r="62170" s="11" customFormat="1"/>
    <row r="62171" s="11" customFormat="1"/>
    <row r="62172" s="11" customFormat="1"/>
    <row r="62173" s="11" customFormat="1"/>
    <row r="62174" s="11" customFormat="1"/>
    <row r="62175" s="11" customFormat="1"/>
    <row r="62176" s="11" customFormat="1"/>
    <row r="62177" s="11" customFormat="1"/>
    <row r="62178" s="11" customFormat="1"/>
    <row r="62179" s="11" customFormat="1"/>
    <row r="62180" s="11" customFormat="1"/>
    <row r="62181" s="11" customFormat="1"/>
    <row r="62182" s="11" customFormat="1"/>
    <row r="62183" s="11" customFormat="1"/>
    <row r="62184" s="11" customFormat="1"/>
    <row r="62185" s="11" customFormat="1"/>
    <row r="62186" s="11" customFormat="1"/>
    <row r="62187" s="11" customFormat="1"/>
    <row r="62188" s="11" customFormat="1"/>
    <row r="62189" s="11" customFormat="1"/>
    <row r="62190" s="11" customFormat="1"/>
    <row r="62191" s="11" customFormat="1"/>
    <row r="62192" s="11" customFormat="1"/>
    <row r="62193" s="11" customFormat="1"/>
    <row r="62194" s="11" customFormat="1"/>
    <row r="62195" s="11" customFormat="1"/>
    <row r="62196" s="11" customFormat="1"/>
    <row r="62197" s="11" customFormat="1"/>
    <row r="62198" s="11" customFormat="1"/>
    <row r="62199" s="11" customFormat="1"/>
    <row r="62200" s="11" customFormat="1"/>
    <row r="62201" s="11" customFormat="1"/>
    <row r="62202" s="11" customFormat="1"/>
    <row r="62203" s="11" customFormat="1"/>
    <row r="62204" s="11" customFormat="1"/>
    <row r="62205" s="11" customFormat="1"/>
    <row r="62206" s="11" customFormat="1"/>
    <row r="62207" s="11" customFormat="1"/>
    <row r="62208" s="11" customFormat="1"/>
    <row r="62209" s="11" customFormat="1"/>
    <row r="62210" s="11" customFormat="1"/>
    <row r="62211" s="11" customFormat="1"/>
    <row r="62212" s="11" customFormat="1"/>
    <row r="62213" s="11" customFormat="1"/>
    <row r="62214" s="11" customFormat="1"/>
    <row r="62215" s="11" customFormat="1"/>
    <row r="62216" s="11" customFormat="1"/>
    <row r="62217" s="11" customFormat="1"/>
    <row r="62218" s="11" customFormat="1"/>
    <row r="62219" s="11" customFormat="1"/>
    <row r="62220" s="11" customFormat="1"/>
    <row r="62221" s="11" customFormat="1"/>
    <row r="62222" s="11" customFormat="1"/>
    <row r="62223" s="11" customFormat="1"/>
    <row r="62224" s="11" customFormat="1"/>
    <row r="62225" s="11" customFormat="1"/>
    <row r="62226" s="11" customFormat="1"/>
    <row r="62227" s="11" customFormat="1"/>
    <row r="62228" s="11" customFormat="1"/>
    <row r="62229" s="11" customFormat="1"/>
    <row r="62230" s="11" customFormat="1"/>
    <row r="62231" s="11" customFormat="1"/>
    <row r="62232" s="11" customFormat="1"/>
    <row r="62233" s="11" customFormat="1"/>
    <row r="62234" s="11" customFormat="1"/>
    <row r="62235" s="11" customFormat="1"/>
    <row r="62236" s="11" customFormat="1"/>
    <row r="62237" s="11" customFormat="1"/>
    <row r="62238" s="11" customFormat="1"/>
    <row r="62239" s="11" customFormat="1"/>
    <row r="62240" s="11" customFormat="1"/>
    <row r="62241" s="11" customFormat="1"/>
    <row r="62242" s="11" customFormat="1"/>
    <row r="62243" s="11" customFormat="1"/>
    <row r="62244" s="11" customFormat="1"/>
    <row r="62245" s="11" customFormat="1"/>
    <row r="62246" s="11" customFormat="1"/>
    <row r="62247" s="11" customFormat="1"/>
    <row r="62248" s="11" customFormat="1"/>
    <row r="62249" s="11" customFormat="1"/>
    <row r="62250" s="11" customFormat="1"/>
    <row r="62251" s="11" customFormat="1"/>
    <row r="62252" s="11" customFormat="1"/>
    <row r="62253" s="11" customFormat="1"/>
    <row r="62254" s="11" customFormat="1"/>
    <row r="62255" s="11" customFormat="1"/>
    <row r="62256" s="11" customFormat="1"/>
    <row r="62257" s="11" customFormat="1"/>
    <row r="62258" s="11" customFormat="1"/>
    <row r="62259" s="11" customFormat="1"/>
    <row r="62260" s="11" customFormat="1"/>
    <row r="62261" s="11" customFormat="1"/>
    <row r="62262" s="11" customFormat="1"/>
    <row r="62263" s="11" customFormat="1"/>
    <row r="62264" s="11" customFormat="1"/>
    <row r="62265" s="11" customFormat="1"/>
    <row r="62266" s="11" customFormat="1"/>
    <row r="62267" s="11" customFormat="1"/>
    <row r="62268" s="11" customFormat="1"/>
    <row r="62269" s="11" customFormat="1"/>
    <row r="62270" s="11" customFormat="1"/>
    <row r="62271" s="11" customFormat="1"/>
    <row r="62272" s="11" customFormat="1"/>
    <row r="62273" s="11" customFormat="1"/>
    <row r="62274" s="11" customFormat="1"/>
    <row r="62275" s="11" customFormat="1"/>
    <row r="62276" s="11" customFormat="1"/>
    <row r="62277" s="11" customFormat="1"/>
    <row r="62278" s="11" customFormat="1"/>
    <row r="62279" s="11" customFormat="1"/>
    <row r="62280" s="11" customFormat="1"/>
    <row r="62281" s="11" customFormat="1"/>
    <row r="62282" s="11" customFormat="1"/>
    <row r="62283" s="11" customFormat="1"/>
    <row r="62284" s="11" customFormat="1"/>
    <row r="62285" s="11" customFormat="1"/>
    <row r="62286" s="11" customFormat="1"/>
    <row r="62287" s="11" customFormat="1"/>
    <row r="62288" s="11" customFormat="1"/>
    <row r="62289" s="11" customFormat="1"/>
    <row r="62290" s="11" customFormat="1"/>
    <row r="62291" s="11" customFormat="1"/>
    <row r="62292" s="11" customFormat="1"/>
    <row r="62293" s="11" customFormat="1"/>
    <row r="62294" s="11" customFormat="1"/>
    <row r="62295" s="11" customFormat="1"/>
    <row r="62296" s="11" customFormat="1"/>
    <row r="62297" s="11" customFormat="1"/>
    <row r="62298" s="11" customFormat="1"/>
    <row r="62299" s="11" customFormat="1"/>
    <row r="62300" s="11" customFormat="1"/>
    <row r="62301" s="11" customFormat="1"/>
    <row r="62302" s="11" customFormat="1"/>
    <row r="62303" s="11" customFormat="1"/>
    <row r="62304" s="11" customFormat="1"/>
    <row r="62305" s="11" customFormat="1"/>
    <row r="62306" s="11" customFormat="1"/>
    <row r="62307" s="11" customFormat="1"/>
    <row r="62308" s="11" customFormat="1"/>
    <row r="62309" s="11" customFormat="1"/>
    <row r="62310" s="11" customFormat="1"/>
    <row r="62311" s="11" customFormat="1"/>
    <row r="62312" s="11" customFormat="1"/>
    <row r="62313" s="11" customFormat="1"/>
    <row r="62314" s="11" customFormat="1"/>
    <row r="62315" s="11" customFormat="1"/>
    <row r="62316" s="11" customFormat="1"/>
    <row r="62317" s="11" customFormat="1"/>
    <row r="62318" s="11" customFormat="1"/>
    <row r="62319" s="11" customFormat="1"/>
    <row r="62320" s="11" customFormat="1"/>
    <row r="62321" s="11" customFormat="1"/>
    <row r="62322" s="11" customFormat="1"/>
    <row r="62323" s="11" customFormat="1"/>
    <row r="62324" s="11" customFormat="1"/>
    <row r="62325" s="11" customFormat="1"/>
    <row r="62326" s="11" customFormat="1"/>
    <row r="62327" s="11" customFormat="1"/>
    <row r="62328" s="11" customFormat="1"/>
    <row r="62329" s="11" customFormat="1"/>
    <row r="62330" s="11" customFormat="1"/>
    <row r="62331" s="11" customFormat="1"/>
    <row r="62332" s="11" customFormat="1"/>
    <row r="62333" s="11" customFormat="1"/>
    <row r="62334" s="11" customFormat="1"/>
    <row r="62335" s="11" customFormat="1"/>
    <row r="62336" s="11" customFormat="1"/>
    <row r="62337" s="11" customFormat="1"/>
    <row r="62338" s="11" customFormat="1"/>
    <row r="62339" s="11" customFormat="1"/>
    <row r="62340" s="11" customFormat="1"/>
    <row r="62341" s="11" customFormat="1"/>
    <row r="62342" s="11" customFormat="1"/>
    <row r="62343" s="11" customFormat="1"/>
    <row r="62344" s="11" customFormat="1"/>
    <row r="62345" s="11" customFormat="1"/>
    <row r="62346" s="11" customFormat="1"/>
    <row r="62347" s="11" customFormat="1"/>
    <row r="62348" s="11" customFormat="1"/>
    <row r="62349" s="11" customFormat="1"/>
    <row r="62350" s="11" customFormat="1"/>
    <row r="62351" s="11" customFormat="1"/>
    <row r="62352" s="11" customFormat="1"/>
    <row r="62353" s="11" customFormat="1"/>
    <row r="62354" s="11" customFormat="1"/>
    <row r="62355" s="11" customFormat="1"/>
    <row r="62356" s="11" customFormat="1"/>
    <row r="62357" s="11" customFormat="1"/>
    <row r="62358" s="11" customFormat="1"/>
    <row r="62359" s="11" customFormat="1"/>
    <row r="62360" s="11" customFormat="1"/>
    <row r="62361" s="11" customFormat="1"/>
    <row r="62362" s="11" customFormat="1"/>
    <row r="62363" s="11" customFormat="1"/>
    <row r="62364" s="11" customFormat="1"/>
    <row r="62365" s="11" customFormat="1"/>
    <row r="62366" s="11" customFormat="1"/>
    <row r="62367" s="11" customFormat="1"/>
    <row r="62368" s="11" customFormat="1"/>
    <row r="62369" s="11" customFormat="1"/>
    <row r="62370" s="11" customFormat="1"/>
    <row r="62371" s="11" customFormat="1"/>
    <row r="62372" s="11" customFormat="1"/>
    <row r="62373" s="11" customFormat="1"/>
    <row r="62374" s="11" customFormat="1"/>
    <row r="62375" s="11" customFormat="1"/>
    <row r="62376" s="11" customFormat="1"/>
    <row r="62377" s="11" customFormat="1"/>
    <row r="62378" s="11" customFormat="1"/>
    <row r="62379" s="11" customFormat="1"/>
    <row r="62380" s="11" customFormat="1"/>
    <row r="62381" s="11" customFormat="1"/>
    <row r="62382" s="11" customFormat="1"/>
    <row r="62383" s="11" customFormat="1"/>
    <row r="62384" s="11" customFormat="1"/>
    <row r="62385" s="11" customFormat="1"/>
    <row r="62386" s="11" customFormat="1"/>
    <row r="62387" s="11" customFormat="1"/>
    <row r="62388" s="11" customFormat="1"/>
    <row r="62389" s="11" customFormat="1"/>
    <row r="62390" s="11" customFormat="1"/>
    <row r="62391" s="11" customFormat="1"/>
    <row r="62392" s="11" customFormat="1"/>
    <row r="62393" s="11" customFormat="1"/>
    <row r="62394" s="11" customFormat="1"/>
    <row r="62395" s="11" customFormat="1"/>
    <row r="62396" s="11" customFormat="1"/>
    <row r="62397" s="11" customFormat="1"/>
    <row r="62398" s="11" customFormat="1"/>
    <row r="62399" s="11" customFormat="1"/>
    <row r="62400" s="11" customFormat="1"/>
    <row r="62401" s="11" customFormat="1"/>
    <row r="62402" s="11" customFormat="1"/>
    <row r="62403" s="11" customFormat="1"/>
    <row r="62404" s="11" customFormat="1"/>
    <row r="62405" s="11" customFormat="1"/>
    <row r="62406" s="11" customFormat="1"/>
    <row r="62407" s="11" customFormat="1"/>
    <row r="62408" s="11" customFormat="1"/>
    <row r="62409" s="11" customFormat="1"/>
    <row r="62410" s="11" customFormat="1"/>
    <row r="62411" s="11" customFormat="1"/>
    <row r="62412" s="11" customFormat="1"/>
    <row r="62413" s="11" customFormat="1"/>
    <row r="62414" s="11" customFormat="1"/>
    <row r="62415" s="11" customFormat="1"/>
    <row r="62416" s="11" customFormat="1"/>
    <row r="62417" s="11" customFormat="1"/>
    <row r="62418" s="11" customFormat="1"/>
    <row r="62419" s="11" customFormat="1"/>
    <row r="62420" s="11" customFormat="1"/>
    <row r="62421" s="11" customFormat="1"/>
    <row r="62422" s="11" customFormat="1"/>
    <row r="62423" s="11" customFormat="1"/>
    <row r="62424" s="11" customFormat="1"/>
    <row r="62425" s="11" customFormat="1"/>
    <row r="62426" s="11" customFormat="1"/>
    <row r="62427" s="11" customFormat="1"/>
    <row r="62428" s="11" customFormat="1"/>
    <row r="62429" s="11" customFormat="1"/>
    <row r="62430" s="11" customFormat="1"/>
    <row r="62431" s="11" customFormat="1"/>
    <row r="62432" s="11" customFormat="1"/>
    <row r="62433" s="11" customFormat="1"/>
    <row r="62434" s="11" customFormat="1"/>
    <row r="62435" s="11" customFormat="1"/>
    <row r="62436" s="11" customFormat="1"/>
    <row r="62437" s="11" customFormat="1"/>
    <row r="62438" s="11" customFormat="1"/>
    <row r="62439" s="11" customFormat="1"/>
    <row r="62440" s="11" customFormat="1"/>
    <row r="62441" s="11" customFormat="1"/>
    <row r="62442" s="11" customFormat="1"/>
    <row r="62443" s="11" customFormat="1"/>
    <row r="62444" s="11" customFormat="1"/>
    <row r="62445" s="11" customFormat="1"/>
    <row r="62446" s="11" customFormat="1"/>
    <row r="62447" s="11" customFormat="1"/>
    <row r="62448" s="11" customFormat="1"/>
    <row r="62449" s="11" customFormat="1"/>
    <row r="62450" s="11" customFormat="1"/>
    <row r="62451" s="11" customFormat="1"/>
    <row r="62452" s="11" customFormat="1"/>
    <row r="62453" s="11" customFormat="1"/>
    <row r="62454" s="11" customFormat="1"/>
    <row r="62455" s="11" customFormat="1"/>
    <row r="62456" s="11" customFormat="1"/>
    <row r="62457" s="11" customFormat="1"/>
    <row r="62458" s="11" customFormat="1"/>
    <row r="62459" s="11" customFormat="1"/>
    <row r="62460" s="11" customFormat="1"/>
    <row r="62461" s="11" customFormat="1"/>
    <row r="62462" s="11" customFormat="1"/>
    <row r="62463" s="11" customFormat="1"/>
    <row r="62464" s="11" customFormat="1"/>
    <row r="62465" s="11" customFormat="1"/>
    <row r="62466" s="11" customFormat="1"/>
    <row r="62467" s="11" customFormat="1"/>
    <row r="62468" s="11" customFormat="1"/>
    <row r="62469" s="11" customFormat="1"/>
    <row r="62470" s="11" customFormat="1"/>
    <row r="62471" s="11" customFormat="1"/>
    <row r="62472" s="11" customFormat="1"/>
    <row r="62473" s="11" customFormat="1"/>
    <row r="62474" s="11" customFormat="1"/>
    <row r="62475" s="11" customFormat="1"/>
    <row r="62476" s="11" customFormat="1"/>
    <row r="62477" s="11" customFormat="1"/>
    <row r="62478" s="11" customFormat="1"/>
    <row r="62479" s="11" customFormat="1"/>
    <row r="62480" s="11" customFormat="1"/>
    <row r="62481" s="11" customFormat="1"/>
    <row r="62482" s="11" customFormat="1"/>
    <row r="62483" s="11" customFormat="1"/>
    <row r="62484" s="11" customFormat="1"/>
    <row r="62485" s="11" customFormat="1"/>
    <row r="62486" s="11" customFormat="1"/>
    <row r="62487" s="11" customFormat="1"/>
    <row r="62488" s="11" customFormat="1"/>
    <row r="62489" s="11" customFormat="1"/>
    <row r="62490" s="11" customFormat="1"/>
    <row r="62491" s="11" customFormat="1"/>
    <row r="62492" s="11" customFormat="1"/>
    <row r="62493" s="11" customFormat="1"/>
    <row r="62494" s="11" customFormat="1"/>
    <row r="62495" s="11" customFormat="1"/>
    <row r="62496" s="11" customFormat="1"/>
    <row r="62497" s="11" customFormat="1"/>
    <row r="62498" s="11" customFormat="1"/>
    <row r="62499" s="11" customFormat="1"/>
    <row r="62500" s="11" customFormat="1"/>
    <row r="62501" s="11" customFormat="1"/>
    <row r="62502" s="11" customFormat="1"/>
    <row r="62503" s="11" customFormat="1"/>
    <row r="62504" s="11" customFormat="1"/>
    <row r="62505" s="11" customFormat="1"/>
    <row r="62506" s="11" customFormat="1"/>
    <row r="62507" s="11" customFormat="1"/>
    <row r="62508" s="11" customFormat="1"/>
    <row r="62509" s="11" customFormat="1"/>
    <row r="62510" s="11" customFormat="1"/>
    <row r="62511" s="11" customFormat="1"/>
    <row r="62512" s="11" customFormat="1"/>
    <row r="62513" s="11" customFormat="1"/>
    <row r="62514" s="11" customFormat="1"/>
    <row r="62515" s="11" customFormat="1"/>
    <row r="62516" s="11" customFormat="1"/>
    <row r="62517" s="11" customFormat="1"/>
    <row r="62518" s="11" customFormat="1"/>
    <row r="62519" s="11" customFormat="1"/>
    <row r="62520" s="11" customFormat="1"/>
    <row r="62521" s="11" customFormat="1"/>
    <row r="62522" s="11" customFormat="1"/>
    <row r="62523" s="11" customFormat="1"/>
    <row r="62524" s="11" customFormat="1"/>
    <row r="62525" s="11" customFormat="1"/>
    <row r="62526" s="11" customFormat="1"/>
    <row r="62527" s="11" customFormat="1"/>
    <row r="62528" s="11" customFormat="1"/>
    <row r="62529" s="11" customFormat="1"/>
    <row r="62530" s="11" customFormat="1"/>
    <row r="62531" s="11" customFormat="1"/>
    <row r="62532" s="11" customFormat="1"/>
    <row r="62533" s="11" customFormat="1"/>
    <row r="62534" s="11" customFormat="1"/>
    <row r="62535" s="11" customFormat="1"/>
    <row r="62536" s="11" customFormat="1"/>
    <row r="62537" s="11" customFormat="1"/>
    <row r="62538" s="11" customFormat="1"/>
    <row r="62539" s="11" customFormat="1"/>
    <row r="62540" s="11" customFormat="1"/>
    <row r="62541" s="11" customFormat="1"/>
    <row r="62542" s="11" customFormat="1"/>
    <row r="62543" s="11" customFormat="1"/>
    <row r="62544" s="11" customFormat="1"/>
    <row r="62545" s="11" customFormat="1"/>
    <row r="62546" s="11" customFormat="1"/>
    <row r="62547" s="11" customFormat="1"/>
    <row r="62548" s="11" customFormat="1"/>
    <row r="62549" s="11" customFormat="1"/>
    <row r="62550" s="11" customFormat="1"/>
    <row r="62551" s="11" customFormat="1"/>
    <row r="62552" s="11" customFormat="1"/>
    <row r="62553" s="11" customFormat="1"/>
    <row r="62554" s="11" customFormat="1"/>
    <row r="62555" s="11" customFormat="1"/>
    <row r="62556" s="11" customFormat="1"/>
    <row r="62557" s="11" customFormat="1"/>
    <row r="62558" s="11" customFormat="1"/>
    <row r="62559" s="11" customFormat="1"/>
    <row r="62560" s="11" customFormat="1"/>
    <row r="62561" s="11" customFormat="1"/>
    <row r="62562" s="11" customFormat="1"/>
    <row r="62563" s="11" customFormat="1"/>
    <row r="62564" s="11" customFormat="1"/>
    <row r="62565" s="11" customFormat="1"/>
    <row r="62566" s="11" customFormat="1"/>
    <row r="62567" s="11" customFormat="1"/>
    <row r="62568" s="11" customFormat="1"/>
    <row r="62569" s="11" customFormat="1"/>
    <row r="62570" s="11" customFormat="1"/>
    <row r="62571" s="11" customFormat="1"/>
    <row r="62572" s="11" customFormat="1"/>
    <row r="62573" s="11" customFormat="1"/>
    <row r="62574" s="11" customFormat="1"/>
    <row r="62575" s="11" customFormat="1"/>
    <row r="62576" s="11" customFormat="1"/>
    <row r="62577" s="11" customFormat="1"/>
    <row r="62578" s="11" customFormat="1"/>
    <row r="62579" s="11" customFormat="1"/>
    <row r="62580" s="11" customFormat="1"/>
    <row r="62581" s="11" customFormat="1"/>
    <row r="62582" s="11" customFormat="1"/>
    <row r="62583" s="11" customFormat="1"/>
    <row r="62584" s="11" customFormat="1"/>
    <row r="62585" s="11" customFormat="1"/>
    <row r="62586" s="11" customFormat="1"/>
    <row r="62587" s="11" customFormat="1"/>
    <row r="62588" s="11" customFormat="1"/>
    <row r="62589" s="11" customFormat="1"/>
    <row r="62590" s="11" customFormat="1"/>
    <row r="62591" s="11" customFormat="1"/>
    <row r="62592" s="11" customFormat="1"/>
    <row r="62593" s="11" customFormat="1"/>
    <row r="62594" s="11" customFormat="1"/>
    <row r="62595" s="11" customFormat="1"/>
    <row r="62596" s="11" customFormat="1"/>
    <row r="62597" s="11" customFormat="1"/>
    <row r="62598" s="11" customFormat="1"/>
    <row r="62599" s="11" customFormat="1"/>
    <row r="62600" s="11" customFormat="1"/>
    <row r="62601" s="11" customFormat="1"/>
    <row r="62602" s="11" customFormat="1"/>
    <row r="62603" s="11" customFormat="1"/>
    <row r="62604" s="11" customFormat="1"/>
    <row r="62605" s="11" customFormat="1"/>
    <row r="62606" s="11" customFormat="1"/>
    <row r="62607" s="11" customFormat="1"/>
    <row r="62608" s="11" customFormat="1"/>
    <row r="62609" s="11" customFormat="1"/>
    <row r="62610" s="11" customFormat="1"/>
    <row r="62611" s="11" customFormat="1"/>
    <row r="62612" s="11" customFormat="1"/>
    <row r="62613" s="11" customFormat="1"/>
    <row r="62614" s="11" customFormat="1"/>
    <row r="62615" s="11" customFormat="1"/>
    <row r="62616" s="11" customFormat="1"/>
    <row r="62617" s="11" customFormat="1"/>
    <row r="62618" s="11" customFormat="1"/>
    <row r="62619" s="11" customFormat="1"/>
    <row r="62620" s="11" customFormat="1"/>
    <row r="62621" s="11" customFormat="1"/>
    <row r="62622" s="11" customFormat="1"/>
    <row r="62623" s="11" customFormat="1"/>
    <row r="62624" s="11" customFormat="1"/>
    <row r="62625" s="11" customFormat="1"/>
    <row r="62626" s="11" customFormat="1"/>
    <row r="62627" s="11" customFormat="1"/>
    <row r="62628" s="11" customFormat="1"/>
    <row r="62629" s="11" customFormat="1"/>
    <row r="62630" s="11" customFormat="1"/>
    <row r="62631" s="11" customFormat="1"/>
    <row r="62632" s="11" customFormat="1"/>
    <row r="62633" s="11" customFormat="1"/>
    <row r="62634" s="11" customFormat="1"/>
    <row r="62635" s="11" customFormat="1"/>
    <row r="62636" s="11" customFormat="1"/>
    <row r="62637" s="11" customFormat="1"/>
    <row r="62638" s="11" customFormat="1"/>
    <row r="62639" s="11" customFormat="1"/>
    <row r="62640" s="11" customFormat="1"/>
    <row r="62641" s="11" customFormat="1"/>
    <row r="62642" s="11" customFormat="1"/>
    <row r="62643" s="11" customFormat="1"/>
    <row r="62644" s="11" customFormat="1"/>
    <row r="62645" s="11" customFormat="1"/>
    <row r="62646" s="11" customFormat="1"/>
    <row r="62647" s="11" customFormat="1"/>
    <row r="62648" s="11" customFormat="1"/>
    <row r="62649" s="11" customFormat="1"/>
    <row r="62650" s="11" customFormat="1"/>
    <row r="62651" s="11" customFormat="1"/>
    <row r="62652" s="11" customFormat="1"/>
    <row r="62653" s="11" customFormat="1"/>
    <row r="62654" s="11" customFormat="1"/>
    <row r="62655" s="11" customFormat="1"/>
    <row r="62656" s="11" customFormat="1"/>
    <row r="62657" s="11" customFormat="1"/>
    <row r="62658" s="11" customFormat="1"/>
    <row r="62659" s="11" customFormat="1"/>
    <row r="62660" s="11" customFormat="1"/>
    <row r="62661" s="11" customFormat="1"/>
    <row r="62662" s="11" customFormat="1"/>
    <row r="62663" s="11" customFormat="1"/>
    <row r="62664" s="11" customFormat="1"/>
    <row r="62665" s="11" customFormat="1"/>
    <row r="62666" s="11" customFormat="1"/>
    <row r="62667" s="11" customFormat="1"/>
    <row r="62668" s="11" customFormat="1"/>
    <row r="62669" s="11" customFormat="1"/>
    <row r="62670" s="11" customFormat="1"/>
    <row r="62671" s="11" customFormat="1"/>
    <row r="62672" s="11" customFormat="1"/>
    <row r="62673" s="11" customFormat="1"/>
    <row r="62674" s="11" customFormat="1"/>
    <row r="62675" s="11" customFormat="1"/>
    <row r="62676" s="11" customFormat="1"/>
    <row r="62677" s="11" customFormat="1"/>
    <row r="62678" s="11" customFormat="1"/>
    <row r="62679" s="11" customFormat="1"/>
    <row r="62680" s="11" customFormat="1"/>
    <row r="62681" s="11" customFormat="1"/>
    <row r="62682" s="11" customFormat="1"/>
    <row r="62683" s="11" customFormat="1"/>
    <row r="62684" s="11" customFormat="1"/>
    <row r="62685" s="11" customFormat="1"/>
    <row r="62686" s="11" customFormat="1"/>
    <row r="62687" s="11" customFormat="1"/>
    <row r="62688" s="11" customFormat="1"/>
    <row r="62689" s="11" customFormat="1"/>
    <row r="62690" s="11" customFormat="1"/>
    <row r="62691" s="11" customFormat="1"/>
    <row r="62692" s="11" customFormat="1"/>
    <row r="62693" s="11" customFormat="1"/>
    <row r="62694" s="11" customFormat="1"/>
    <row r="62695" s="11" customFormat="1"/>
    <row r="62696" s="11" customFormat="1"/>
    <row r="62697" s="11" customFormat="1"/>
    <row r="62698" s="11" customFormat="1"/>
    <row r="62699" s="11" customFormat="1"/>
    <row r="62700" s="11" customFormat="1"/>
    <row r="62701" s="11" customFormat="1"/>
    <row r="62702" s="11" customFormat="1"/>
    <row r="62703" s="11" customFormat="1"/>
    <row r="62704" s="11" customFormat="1"/>
    <row r="62705" s="11" customFormat="1"/>
    <row r="62706" s="11" customFormat="1"/>
    <row r="62707" s="11" customFormat="1"/>
    <row r="62708" s="11" customFormat="1"/>
    <row r="62709" s="11" customFormat="1"/>
    <row r="62710" s="11" customFormat="1"/>
    <row r="62711" s="11" customFormat="1"/>
    <row r="62712" s="11" customFormat="1"/>
    <row r="62713" s="11" customFormat="1"/>
    <row r="62714" s="11" customFormat="1"/>
    <row r="62715" s="11" customFormat="1"/>
    <row r="62716" s="11" customFormat="1"/>
    <row r="62717" s="11" customFormat="1"/>
    <row r="62718" s="11" customFormat="1"/>
    <row r="62719" s="11" customFormat="1"/>
    <row r="62720" s="11" customFormat="1"/>
    <row r="62721" s="11" customFormat="1"/>
    <row r="62722" s="11" customFormat="1"/>
    <row r="62723" s="11" customFormat="1"/>
    <row r="62724" s="11" customFormat="1"/>
    <row r="62725" s="11" customFormat="1"/>
    <row r="62726" s="11" customFormat="1"/>
    <row r="62727" s="11" customFormat="1"/>
    <row r="62728" s="11" customFormat="1"/>
    <row r="62729" s="11" customFormat="1"/>
    <row r="62730" s="11" customFormat="1"/>
    <row r="62731" s="11" customFormat="1"/>
    <row r="62732" s="11" customFormat="1"/>
    <row r="62733" s="11" customFormat="1"/>
    <row r="62734" s="11" customFormat="1"/>
    <row r="62735" s="11" customFormat="1"/>
    <row r="62736" s="11" customFormat="1"/>
    <row r="62737" s="11" customFormat="1"/>
    <row r="62738" s="11" customFormat="1"/>
    <row r="62739" s="11" customFormat="1"/>
    <row r="62740" s="11" customFormat="1"/>
    <row r="62741" s="11" customFormat="1"/>
    <row r="62742" s="11" customFormat="1"/>
    <row r="62743" s="11" customFormat="1"/>
    <row r="62744" s="11" customFormat="1"/>
    <row r="62745" s="11" customFormat="1"/>
    <row r="62746" s="11" customFormat="1"/>
    <row r="62747" s="11" customFormat="1"/>
    <row r="62748" s="11" customFormat="1"/>
    <row r="62749" s="11" customFormat="1"/>
    <row r="62750" s="11" customFormat="1"/>
    <row r="62751" s="11" customFormat="1"/>
    <row r="62752" s="11" customFormat="1"/>
    <row r="62753" s="11" customFormat="1"/>
    <row r="62754" s="11" customFormat="1"/>
    <row r="62755" s="11" customFormat="1"/>
    <row r="62756" s="11" customFormat="1"/>
    <row r="62757" s="11" customFormat="1"/>
    <row r="62758" s="11" customFormat="1"/>
    <row r="62759" s="11" customFormat="1"/>
    <row r="62760" s="11" customFormat="1"/>
    <row r="62761" s="11" customFormat="1"/>
    <row r="62762" s="11" customFormat="1"/>
    <row r="62763" s="11" customFormat="1"/>
    <row r="62764" s="11" customFormat="1"/>
    <row r="62765" s="11" customFormat="1"/>
    <row r="62766" s="11" customFormat="1"/>
    <row r="62767" s="11" customFormat="1"/>
    <row r="62768" s="11" customFormat="1"/>
    <row r="62769" s="11" customFormat="1"/>
    <row r="62770" s="11" customFormat="1"/>
    <row r="62771" s="11" customFormat="1"/>
    <row r="62772" s="11" customFormat="1"/>
    <row r="62773" s="11" customFormat="1"/>
    <row r="62774" s="11" customFormat="1"/>
    <row r="62775" s="11" customFormat="1"/>
    <row r="62776" s="11" customFormat="1"/>
    <row r="62777" s="11" customFormat="1"/>
    <row r="62778" s="11" customFormat="1"/>
    <row r="62779" s="11" customFormat="1"/>
    <row r="62780" s="11" customFormat="1"/>
    <row r="62781" s="11" customFormat="1"/>
    <row r="62782" s="11" customFormat="1"/>
    <row r="62783" s="11" customFormat="1"/>
    <row r="62784" s="11" customFormat="1"/>
    <row r="62785" s="11" customFormat="1"/>
    <row r="62786" s="11" customFormat="1"/>
    <row r="62787" s="11" customFormat="1"/>
    <row r="62788" s="11" customFormat="1"/>
    <row r="62789" s="11" customFormat="1"/>
    <row r="62790" s="11" customFormat="1"/>
    <row r="62791" s="11" customFormat="1"/>
    <row r="62792" s="11" customFormat="1"/>
    <row r="62793" s="11" customFormat="1"/>
    <row r="62794" s="11" customFormat="1"/>
    <row r="62795" s="11" customFormat="1"/>
    <row r="62796" s="11" customFormat="1"/>
    <row r="62797" s="11" customFormat="1"/>
    <row r="62798" s="11" customFormat="1"/>
    <row r="62799" s="11" customFormat="1"/>
    <row r="62800" s="11" customFormat="1"/>
    <row r="62801" s="11" customFormat="1"/>
    <row r="62802" s="11" customFormat="1"/>
    <row r="62803" s="11" customFormat="1"/>
    <row r="62804" s="11" customFormat="1"/>
    <row r="62805" s="11" customFormat="1"/>
    <row r="62806" s="11" customFormat="1"/>
    <row r="62807" s="11" customFormat="1"/>
    <row r="62808" s="11" customFormat="1"/>
    <row r="62809" s="11" customFormat="1"/>
    <row r="62810" s="11" customFormat="1"/>
    <row r="62811" s="11" customFormat="1"/>
    <row r="62812" s="11" customFormat="1"/>
    <row r="62813" s="11" customFormat="1"/>
    <row r="62814" s="11" customFormat="1"/>
    <row r="62815" s="11" customFormat="1"/>
    <row r="62816" s="11" customFormat="1"/>
    <row r="62817" s="11" customFormat="1"/>
    <row r="62818" s="11" customFormat="1"/>
    <row r="62819" s="11" customFormat="1"/>
    <row r="62820" s="11" customFormat="1"/>
    <row r="62821" s="11" customFormat="1"/>
    <row r="62822" s="11" customFormat="1"/>
    <row r="62823" s="11" customFormat="1"/>
    <row r="62824" s="11" customFormat="1"/>
    <row r="62825" s="11" customFormat="1"/>
    <row r="62826" s="11" customFormat="1"/>
    <row r="62827" s="11" customFormat="1"/>
    <row r="62828" s="11" customFormat="1"/>
    <row r="62829" s="11" customFormat="1"/>
    <row r="62830" s="11" customFormat="1"/>
    <row r="62831" s="11" customFormat="1"/>
    <row r="62832" s="11" customFormat="1"/>
    <row r="62833" s="11" customFormat="1"/>
    <row r="62834" s="11" customFormat="1"/>
    <row r="62835" s="11" customFormat="1"/>
    <row r="62836" s="11" customFormat="1"/>
    <row r="62837" s="11" customFormat="1"/>
    <row r="62838" s="11" customFormat="1"/>
    <row r="62839" s="11" customFormat="1"/>
    <row r="62840" s="11" customFormat="1"/>
    <row r="62841" s="11" customFormat="1"/>
    <row r="62842" s="11" customFormat="1"/>
    <row r="62843" s="11" customFormat="1"/>
    <row r="62844" s="11" customFormat="1"/>
    <row r="62845" s="11" customFormat="1"/>
    <row r="62846" s="11" customFormat="1"/>
    <row r="62847" s="11" customFormat="1"/>
    <row r="62848" s="11" customFormat="1"/>
    <row r="62849" s="11" customFormat="1"/>
    <row r="62850" s="11" customFormat="1"/>
    <row r="62851" s="11" customFormat="1"/>
    <row r="62852" s="11" customFormat="1"/>
    <row r="62853" s="11" customFormat="1"/>
    <row r="62854" s="11" customFormat="1"/>
    <row r="62855" s="11" customFormat="1"/>
    <row r="62856" s="11" customFormat="1"/>
    <row r="62857" s="11" customFormat="1"/>
    <row r="62858" s="11" customFormat="1"/>
    <row r="62859" s="11" customFormat="1"/>
    <row r="62860" s="11" customFormat="1"/>
    <row r="62861" s="11" customFormat="1"/>
    <row r="62862" s="11" customFormat="1"/>
    <row r="62863" s="11" customFormat="1"/>
    <row r="62864" s="11" customFormat="1"/>
    <row r="62865" s="11" customFormat="1"/>
    <row r="62866" s="11" customFormat="1"/>
    <row r="62867" s="11" customFormat="1"/>
    <row r="62868" s="11" customFormat="1"/>
    <row r="62869" s="11" customFormat="1"/>
    <row r="62870" s="11" customFormat="1"/>
    <row r="62871" s="11" customFormat="1"/>
    <row r="62872" s="11" customFormat="1"/>
    <row r="62873" s="11" customFormat="1"/>
    <row r="62874" s="11" customFormat="1"/>
    <row r="62875" s="11" customFormat="1"/>
    <row r="62876" s="11" customFormat="1"/>
    <row r="62877" s="11" customFormat="1"/>
    <row r="62878" s="11" customFormat="1"/>
    <row r="62879" s="11" customFormat="1"/>
    <row r="62880" s="11" customFormat="1"/>
    <row r="62881" s="11" customFormat="1"/>
    <row r="62882" s="11" customFormat="1"/>
    <row r="62883" s="11" customFormat="1"/>
    <row r="62884" s="11" customFormat="1"/>
    <row r="62885" s="11" customFormat="1"/>
    <row r="62886" s="11" customFormat="1"/>
    <row r="62887" s="11" customFormat="1"/>
    <row r="62888" s="11" customFormat="1"/>
    <row r="62889" s="11" customFormat="1"/>
    <row r="62890" s="11" customFormat="1"/>
    <row r="62891" s="11" customFormat="1"/>
    <row r="62892" s="11" customFormat="1"/>
    <row r="62893" s="11" customFormat="1"/>
    <row r="62894" s="11" customFormat="1"/>
    <row r="62895" s="11" customFormat="1"/>
    <row r="62896" s="11" customFormat="1"/>
    <row r="62897" s="11" customFormat="1"/>
    <row r="62898" s="11" customFormat="1"/>
    <row r="62899" s="11" customFormat="1"/>
    <row r="62900" s="11" customFormat="1"/>
    <row r="62901" s="11" customFormat="1"/>
    <row r="62902" s="11" customFormat="1"/>
    <row r="62903" s="11" customFormat="1"/>
    <row r="62904" s="11" customFormat="1"/>
    <row r="62905" s="11" customFormat="1"/>
    <row r="62906" s="11" customFormat="1"/>
    <row r="62907" s="11" customFormat="1"/>
    <row r="62908" s="11" customFormat="1"/>
    <row r="62909" s="11" customFormat="1"/>
    <row r="62910" s="11" customFormat="1"/>
    <row r="62911" s="11" customFormat="1"/>
    <row r="62912" s="11" customFormat="1"/>
    <row r="62913" s="11" customFormat="1"/>
    <row r="62914" s="11" customFormat="1"/>
    <row r="62915" s="11" customFormat="1"/>
    <row r="62916" s="11" customFormat="1"/>
    <row r="62917" s="11" customFormat="1"/>
    <row r="62918" s="11" customFormat="1"/>
    <row r="62919" s="11" customFormat="1"/>
    <row r="62920" s="11" customFormat="1"/>
    <row r="62921" s="11" customFormat="1"/>
    <row r="62922" s="11" customFormat="1"/>
    <row r="62923" s="11" customFormat="1"/>
    <row r="62924" s="11" customFormat="1"/>
    <row r="62925" s="11" customFormat="1"/>
    <row r="62926" s="11" customFormat="1"/>
    <row r="62927" s="11" customFormat="1"/>
    <row r="62928" s="11" customFormat="1"/>
    <row r="62929" s="11" customFormat="1"/>
    <row r="62930" s="11" customFormat="1"/>
    <row r="62931" s="11" customFormat="1"/>
    <row r="62932" s="11" customFormat="1"/>
    <row r="62933" s="11" customFormat="1"/>
    <row r="62934" s="11" customFormat="1"/>
    <row r="62935" s="11" customFormat="1"/>
    <row r="62936" s="11" customFormat="1"/>
    <row r="62937" s="11" customFormat="1"/>
    <row r="62938" s="11" customFormat="1"/>
    <row r="62939" s="11" customFormat="1"/>
    <row r="62940" s="11" customFormat="1"/>
    <row r="62941" s="11" customFormat="1"/>
    <row r="62942" s="11" customFormat="1"/>
    <row r="62943" s="11" customFormat="1"/>
    <row r="62944" s="11" customFormat="1"/>
    <row r="62945" s="11" customFormat="1"/>
    <row r="62946" s="11" customFormat="1"/>
    <row r="62947" s="11" customFormat="1"/>
    <row r="62948" s="11" customFormat="1"/>
    <row r="62949" s="11" customFormat="1"/>
    <row r="62950" s="11" customFormat="1"/>
    <row r="62951" s="11" customFormat="1"/>
    <row r="62952" s="11" customFormat="1"/>
    <row r="62953" s="11" customFormat="1"/>
    <row r="62954" s="11" customFormat="1"/>
    <row r="62955" s="11" customFormat="1"/>
    <row r="62956" s="11" customFormat="1"/>
    <row r="62957" s="11" customFormat="1"/>
    <row r="62958" s="11" customFormat="1"/>
    <row r="62959" s="11" customFormat="1"/>
    <row r="62960" s="11" customFormat="1"/>
    <row r="62961" s="11" customFormat="1"/>
    <row r="62962" s="11" customFormat="1"/>
    <row r="62963" s="11" customFormat="1"/>
    <row r="62964" s="11" customFormat="1"/>
    <row r="62965" s="11" customFormat="1"/>
    <row r="62966" s="11" customFormat="1"/>
    <row r="62967" s="11" customFormat="1"/>
    <row r="62968" s="11" customFormat="1"/>
    <row r="62969" s="11" customFormat="1"/>
    <row r="62970" s="11" customFormat="1"/>
    <row r="62971" s="11" customFormat="1"/>
    <row r="62972" s="11" customFormat="1"/>
    <row r="62973" s="11" customFormat="1"/>
    <row r="62974" s="11" customFormat="1"/>
    <row r="62975" s="11" customFormat="1"/>
    <row r="62976" s="11" customFormat="1"/>
    <row r="62977" s="11" customFormat="1"/>
    <row r="62978" s="11" customFormat="1"/>
    <row r="62979" s="11" customFormat="1"/>
    <row r="62980" s="11" customFormat="1"/>
    <row r="62981" s="11" customFormat="1"/>
    <row r="62982" s="11" customFormat="1"/>
    <row r="62983" s="11" customFormat="1"/>
    <row r="62984" s="11" customFormat="1"/>
    <row r="62985" s="11" customFormat="1"/>
    <row r="62986" s="11" customFormat="1"/>
    <row r="62987" s="11" customFormat="1"/>
    <row r="62988" s="11" customFormat="1"/>
    <row r="62989" s="11" customFormat="1"/>
    <row r="62990" s="11" customFormat="1"/>
    <row r="62991" s="11" customFormat="1"/>
    <row r="62992" s="11" customFormat="1"/>
    <row r="62993" s="11" customFormat="1"/>
    <row r="62994" s="11" customFormat="1"/>
    <row r="62995" s="11" customFormat="1"/>
    <row r="62996" s="11" customFormat="1"/>
    <row r="62997" s="11" customFormat="1"/>
    <row r="62998" s="11" customFormat="1"/>
    <row r="62999" s="11" customFormat="1"/>
    <row r="63000" s="11" customFormat="1"/>
    <row r="63001" s="11" customFormat="1"/>
    <row r="63002" s="11" customFormat="1"/>
    <row r="63003" s="11" customFormat="1"/>
    <row r="63004" s="11" customFormat="1"/>
    <row r="63005" s="11" customFormat="1"/>
    <row r="63006" s="11" customFormat="1"/>
    <row r="63007" s="11" customFormat="1"/>
    <row r="63008" s="11" customFormat="1"/>
    <row r="63009" s="11" customFormat="1"/>
    <row r="63010" s="11" customFormat="1"/>
    <row r="63011" s="11" customFormat="1"/>
    <row r="63012" s="11" customFormat="1"/>
    <row r="63013" s="11" customFormat="1"/>
    <row r="63014" s="11" customFormat="1"/>
    <row r="63015" s="11" customFormat="1"/>
    <row r="63016" s="11" customFormat="1"/>
    <row r="63017" s="11" customFormat="1"/>
    <row r="63018" s="11" customFormat="1"/>
    <row r="63019" s="11" customFormat="1"/>
    <row r="63020" s="11" customFormat="1"/>
    <row r="63021" s="11" customFormat="1"/>
    <row r="63022" s="11" customFormat="1"/>
    <row r="63023" s="11" customFormat="1"/>
    <row r="63024" s="11" customFormat="1"/>
    <row r="63025" s="11" customFormat="1"/>
    <row r="63026" s="11" customFormat="1"/>
    <row r="63027" s="11" customFormat="1"/>
    <row r="63028" s="11" customFormat="1"/>
    <row r="63029" s="11" customFormat="1"/>
    <row r="63030" s="11" customFormat="1"/>
    <row r="63031" s="11" customFormat="1"/>
    <row r="63032" s="11" customFormat="1"/>
    <row r="63033" s="11" customFormat="1"/>
    <row r="63034" s="11" customFormat="1"/>
    <row r="63035" s="11" customFormat="1"/>
    <row r="63036" s="11" customFormat="1"/>
    <row r="63037" s="11" customFormat="1"/>
    <row r="63038" s="11" customFormat="1"/>
    <row r="63039" s="11" customFormat="1"/>
    <row r="63040" s="11" customFormat="1"/>
    <row r="63041" s="11" customFormat="1"/>
    <row r="63042" s="11" customFormat="1"/>
    <row r="63043" s="11" customFormat="1"/>
    <row r="63044" s="11" customFormat="1"/>
    <row r="63045" s="11" customFormat="1"/>
    <row r="63046" s="11" customFormat="1"/>
    <row r="63047" s="11" customFormat="1"/>
    <row r="63048" s="11" customFormat="1"/>
    <row r="63049" s="11" customFormat="1"/>
    <row r="63050" s="11" customFormat="1"/>
    <row r="63051" s="11" customFormat="1"/>
    <row r="63052" s="11" customFormat="1"/>
    <row r="63053" s="11" customFormat="1"/>
    <row r="63054" s="11" customFormat="1"/>
    <row r="63055" s="11" customFormat="1"/>
    <row r="63056" s="11" customFormat="1"/>
    <row r="63057" s="11" customFormat="1"/>
    <row r="63058" s="11" customFormat="1"/>
    <row r="63059" s="11" customFormat="1"/>
    <row r="63060" s="11" customFormat="1"/>
    <row r="63061" s="11" customFormat="1"/>
    <row r="63062" s="11" customFormat="1"/>
    <row r="63063" s="11" customFormat="1"/>
    <row r="63064" s="11" customFormat="1"/>
    <row r="63065" s="11" customFormat="1"/>
    <row r="63066" s="11" customFormat="1"/>
    <row r="63067" s="11" customFormat="1"/>
    <row r="63068" s="11" customFormat="1"/>
    <row r="63069" s="11" customFormat="1"/>
    <row r="63070" s="11" customFormat="1"/>
    <row r="63071" s="11" customFormat="1"/>
    <row r="63072" s="11" customFormat="1"/>
    <row r="63073" s="11" customFormat="1"/>
    <row r="63074" s="11" customFormat="1"/>
    <row r="63075" s="11" customFormat="1"/>
    <row r="63076" s="11" customFormat="1"/>
    <row r="63077" s="11" customFormat="1"/>
    <row r="63078" s="11" customFormat="1"/>
    <row r="63079" s="11" customFormat="1"/>
    <row r="63080" s="11" customFormat="1"/>
    <row r="63081" s="11" customFormat="1"/>
    <row r="63082" s="11" customFormat="1"/>
    <row r="63083" s="11" customFormat="1"/>
    <row r="63084" s="11" customFormat="1"/>
    <row r="63085" s="11" customFormat="1"/>
    <row r="63086" s="11" customFormat="1"/>
    <row r="63087" s="11" customFormat="1"/>
    <row r="63088" s="11" customFormat="1"/>
    <row r="63089" s="11" customFormat="1"/>
    <row r="63090" s="11" customFormat="1"/>
    <row r="63091" s="11" customFormat="1"/>
    <row r="63092" s="11" customFormat="1"/>
    <row r="63093" s="11" customFormat="1"/>
    <row r="63094" s="11" customFormat="1"/>
    <row r="63095" s="11" customFormat="1"/>
    <row r="63096" s="11" customFormat="1"/>
    <row r="63097" s="11" customFormat="1"/>
    <row r="63098" s="11" customFormat="1"/>
    <row r="63099" s="11" customFormat="1"/>
    <row r="63100" s="11" customFormat="1"/>
    <row r="63101" s="11" customFormat="1"/>
    <row r="63102" s="11" customFormat="1"/>
    <row r="63103" s="11" customFormat="1"/>
    <row r="63104" s="11" customFormat="1"/>
    <row r="63105" s="11" customFormat="1"/>
    <row r="63106" s="11" customFormat="1"/>
    <row r="63107" s="11" customFormat="1"/>
    <row r="63108" s="11" customFormat="1"/>
    <row r="63109" s="11" customFormat="1"/>
    <row r="63110" s="11" customFormat="1"/>
    <row r="63111" s="11" customFormat="1"/>
    <row r="63112" s="11" customFormat="1"/>
    <row r="63113" s="11" customFormat="1"/>
    <row r="63114" s="11" customFormat="1"/>
    <row r="63115" s="11" customFormat="1"/>
    <row r="63116" s="11" customFormat="1"/>
    <row r="63117" s="11" customFormat="1"/>
    <row r="63118" s="11" customFormat="1"/>
    <row r="63119" s="11" customFormat="1"/>
    <row r="63120" s="11" customFormat="1"/>
    <row r="63121" s="11" customFormat="1"/>
    <row r="63122" s="11" customFormat="1"/>
    <row r="63123" s="11" customFormat="1"/>
    <row r="63124" s="11" customFormat="1"/>
    <row r="63125" s="11" customFormat="1"/>
    <row r="63126" s="11" customFormat="1"/>
    <row r="63127" s="11" customFormat="1"/>
    <row r="63128" s="11" customFormat="1"/>
    <row r="63129" s="11" customFormat="1"/>
    <row r="63130" s="11" customFormat="1"/>
    <row r="63131" s="11" customFormat="1"/>
    <row r="63132" s="11" customFormat="1"/>
    <row r="63133" s="11" customFormat="1"/>
    <row r="63134" s="11" customFormat="1"/>
    <row r="63135" s="11" customFormat="1"/>
    <row r="63136" s="11" customFormat="1"/>
    <row r="63137" s="11" customFormat="1"/>
    <row r="63138" s="11" customFormat="1"/>
    <row r="63139" s="11" customFormat="1"/>
    <row r="63140" s="11" customFormat="1"/>
    <row r="63141" s="11" customFormat="1"/>
    <row r="63142" s="11" customFormat="1"/>
    <row r="63143" s="11" customFormat="1"/>
    <row r="63144" s="11" customFormat="1"/>
    <row r="63145" s="11" customFormat="1"/>
    <row r="63146" s="11" customFormat="1"/>
    <row r="63147" s="11" customFormat="1"/>
    <row r="63148" s="11" customFormat="1"/>
    <row r="63149" s="11" customFormat="1"/>
    <row r="63150" s="11" customFormat="1"/>
    <row r="63151" s="11" customFormat="1"/>
    <row r="63152" s="11" customFormat="1"/>
    <row r="63153" s="11" customFormat="1"/>
    <row r="63154" s="11" customFormat="1"/>
    <row r="63155" s="11" customFormat="1"/>
    <row r="63156" s="11" customFormat="1"/>
    <row r="63157" s="11" customFormat="1"/>
    <row r="63158" s="11" customFormat="1"/>
    <row r="63159" s="11" customFormat="1"/>
    <row r="63160" s="11" customFormat="1"/>
    <row r="63161" s="11" customFormat="1"/>
    <row r="63162" s="11" customFormat="1"/>
    <row r="63163" s="11" customFormat="1"/>
    <row r="63164" s="11" customFormat="1"/>
    <row r="63165" s="11" customFormat="1"/>
    <row r="63166" s="11" customFormat="1"/>
    <row r="63167" s="11" customFormat="1"/>
    <row r="63168" s="11" customFormat="1"/>
    <row r="63169" s="11" customFormat="1"/>
    <row r="63170" s="11" customFormat="1"/>
    <row r="63171" s="11" customFormat="1"/>
    <row r="63172" s="11" customFormat="1"/>
    <row r="63173" s="11" customFormat="1"/>
    <row r="63174" s="11" customFormat="1"/>
    <row r="63175" s="11" customFormat="1"/>
    <row r="63176" s="11" customFormat="1"/>
    <row r="63177" s="11" customFormat="1"/>
    <row r="63178" s="11" customFormat="1"/>
    <row r="63179" s="11" customFormat="1"/>
    <row r="63180" s="11" customFormat="1"/>
    <row r="63181" s="11" customFormat="1"/>
    <row r="63182" s="11" customFormat="1"/>
    <row r="63183" s="11" customFormat="1"/>
    <row r="63184" s="11" customFormat="1"/>
    <row r="63185" s="11" customFormat="1"/>
    <row r="63186" s="11" customFormat="1"/>
    <row r="63187" s="11" customFormat="1"/>
    <row r="63188" s="11" customFormat="1"/>
    <row r="63189" s="11" customFormat="1"/>
    <row r="63190" s="11" customFormat="1"/>
    <row r="63191" s="11" customFormat="1"/>
    <row r="63192" s="11" customFormat="1"/>
    <row r="63193" s="11" customFormat="1"/>
    <row r="63194" s="11" customFormat="1"/>
    <row r="63195" s="11" customFormat="1"/>
    <row r="63196" s="11" customFormat="1"/>
    <row r="63197" s="11" customFormat="1"/>
    <row r="63198" s="11" customFormat="1"/>
    <row r="63199" s="11" customFormat="1"/>
    <row r="63200" s="11" customFormat="1"/>
    <row r="63201" s="11" customFormat="1"/>
    <row r="63202" s="11" customFormat="1"/>
    <row r="63203" s="11" customFormat="1"/>
    <row r="63204" s="11" customFormat="1"/>
    <row r="63205" s="11" customFormat="1"/>
    <row r="63206" s="11" customFormat="1"/>
    <row r="63207" s="11" customFormat="1"/>
    <row r="63208" s="11" customFormat="1"/>
    <row r="63209" s="11" customFormat="1"/>
    <row r="63210" s="11" customFormat="1"/>
    <row r="63211" s="11" customFormat="1"/>
    <row r="63212" s="11" customFormat="1"/>
    <row r="63213" s="11" customFormat="1"/>
    <row r="63214" s="11" customFormat="1"/>
    <row r="63215" s="11" customFormat="1"/>
    <row r="63216" s="11" customFormat="1"/>
    <row r="63217" s="11" customFormat="1"/>
    <row r="63218" s="11" customFormat="1"/>
    <row r="63219" s="11" customFormat="1"/>
    <row r="63220" s="11" customFormat="1"/>
    <row r="63221" s="11" customFormat="1"/>
    <row r="63222" s="11" customFormat="1"/>
    <row r="63223" s="11" customFormat="1"/>
    <row r="63224" s="11" customFormat="1"/>
    <row r="63225" s="11" customFormat="1"/>
    <row r="63226" s="11" customFormat="1"/>
    <row r="63227" s="11" customFormat="1"/>
    <row r="63228" s="11" customFormat="1"/>
    <row r="63229" s="11" customFormat="1"/>
    <row r="63230" s="11" customFormat="1"/>
    <row r="63231" s="11" customFormat="1"/>
    <row r="63232" s="11" customFormat="1"/>
    <row r="63233" s="11" customFormat="1"/>
    <row r="63234" s="11" customFormat="1"/>
    <row r="63235" s="11" customFormat="1"/>
    <row r="63236" s="11" customFormat="1"/>
    <row r="63237" s="11" customFormat="1"/>
    <row r="63238" s="11" customFormat="1"/>
    <row r="63239" s="11" customFormat="1"/>
    <row r="63240" s="11" customFormat="1"/>
    <row r="63241" s="11" customFormat="1"/>
    <row r="63242" s="11" customFormat="1"/>
    <row r="63243" s="11" customFormat="1"/>
    <row r="63244" s="11" customFormat="1"/>
    <row r="63245" s="11" customFormat="1"/>
    <row r="63246" s="11" customFormat="1"/>
    <row r="63247" s="11" customFormat="1"/>
    <row r="63248" s="11" customFormat="1"/>
    <row r="63249" s="11" customFormat="1"/>
    <row r="63250" s="11" customFormat="1"/>
    <row r="63251" s="11" customFormat="1"/>
    <row r="63252" s="11" customFormat="1"/>
    <row r="63253" s="11" customFormat="1"/>
    <row r="63254" s="11" customFormat="1"/>
    <row r="63255" s="11" customFormat="1"/>
    <row r="63256" s="11" customFormat="1"/>
    <row r="63257" s="11" customFormat="1"/>
    <row r="63258" s="11" customFormat="1"/>
    <row r="63259" s="11" customFormat="1"/>
    <row r="63260" s="11" customFormat="1"/>
    <row r="63261" s="11" customFormat="1"/>
    <row r="63262" s="11" customFormat="1"/>
    <row r="63263" s="11" customFormat="1"/>
    <row r="63264" s="11" customFormat="1"/>
    <row r="63265" s="11" customFormat="1"/>
    <row r="63266" s="11" customFormat="1"/>
    <row r="63267" s="11" customFormat="1"/>
    <row r="63268" s="11" customFormat="1"/>
    <row r="63269" s="11" customFormat="1"/>
    <row r="63270" s="11" customFormat="1"/>
    <row r="63271" s="11" customFormat="1"/>
    <row r="63272" s="11" customFormat="1"/>
    <row r="63273" s="11" customFormat="1"/>
    <row r="63274" s="11" customFormat="1"/>
    <row r="63275" s="11" customFormat="1"/>
    <row r="63276" s="11" customFormat="1"/>
    <row r="63277" s="11" customFormat="1"/>
    <row r="63278" s="11" customFormat="1"/>
    <row r="63279" s="11" customFormat="1"/>
    <row r="63280" s="11" customFormat="1"/>
    <row r="63281" s="11" customFormat="1"/>
    <row r="63282" s="11" customFormat="1"/>
    <row r="63283" s="11" customFormat="1"/>
    <row r="63284" s="11" customFormat="1"/>
    <row r="63285" s="11" customFormat="1"/>
    <row r="63286" s="11" customFormat="1"/>
    <row r="63287" s="11" customFormat="1"/>
    <row r="63288" s="11" customFormat="1"/>
    <row r="63289" s="11" customFormat="1"/>
    <row r="63290" s="11" customFormat="1"/>
    <row r="63291" s="11" customFormat="1"/>
    <row r="63292" s="11" customFormat="1"/>
    <row r="63293" s="11" customFormat="1"/>
    <row r="63294" s="11" customFormat="1"/>
    <row r="63295" s="11" customFormat="1"/>
    <row r="63296" s="11" customFormat="1"/>
    <row r="63297" s="11" customFormat="1"/>
    <row r="63298" s="11" customFormat="1"/>
    <row r="63299" s="11" customFormat="1"/>
    <row r="63300" s="11" customFormat="1"/>
    <row r="63301" s="11" customFormat="1"/>
    <row r="63302" s="11" customFormat="1"/>
    <row r="63303" s="11" customFormat="1"/>
    <row r="63304" s="11" customFormat="1"/>
    <row r="63305" s="11" customFormat="1"/>
    <row r="63306" s="11" customFormat="1"/>
    <row r="63307" s="11" customFormat="1"/>
    <row r="63308" s="11" customFormat="1"/>
    <row r="63309" s="11" customFormat="1"/>
    <row r="63310" s="11" customFormat="1"/>
    <row r="63311" s="11" customFormat="1"/>
    <row r="63312" s="11" customFormat="1"/>
    <row r="63313" s="11" customFormat="1"/>
    <row r="63314" s="11" customFormat="1"/>
    <row r="63315" s="11" customFormat="1"/>
    <row r="63316" s="11" customFormat="1"/>
    <row r="63317" s="11" customFormat="1"/>
    <row r="63318" s="11" customFormat="1"/>
    <row r="63319" s="11" customFormat="1"/>
    <row r="63320" s="11" customFormat="1"/>
    <row r="63321" s="11" customFormat="1"/>
    <row r="63322" s="11" customFormat="1"/>
    <row r="63323" s="11" customFormat="1"/>
    <row r="63324" s="11" customFormat="1"/>
    <row r="63325" s="11" customFormat="1"/>
    <row r="63326" s="11" customFormat="1"/>
    <row r="63327" s="11" customFormat="1"/>
    <row r="63328" s="11" customFormat="1"/>
    <row r="63329" s="11" customFormat="1"/>
    <row r="63330" s="11" customFormat="1"/>
    <row r="63331" s="11" customFormat="1"/>
    <row r="63332" s="11" customFormat="1"/>
    <row r="63333" s="11" customFormat="1"/>
    <row r="63334" s="11" customFormat="1"/>
    <row r="63335" s="11" customFormat="1"/>
    <row r="63336" s="11" customFormat="1"/>
    <row r="63337" s="11" customFormat="1"/>
    <row r="63338" s="11" customFormat="1"/>
    <row r="63339" s="11" customFormat="1"/>
    <row r="63340" s="11" customFormat="1"/>
    <row r="63341" s="11" customFormat="1"/>
    <row r="63342" s="11" customFormat="1"/>
    <row r="63343" s="11" customFormat="1"/>
    <row r="63344" s="11" customFormat="1"/>
    <row r="63345" s="11" customFormat="1"/>
    <row r="63346" s="11" customFormat="1"/>
    <row r="63347" s="11" customFormat="1"/>
    <row r="63348" s="11" customFormat="1"/>
    <row r="63349" s="11" customFormat="1"/>
    <row r="63350" s="11" customFormat="1"/>
    <row r="63351" s="11" customFormat="1"/>
    <row r="63352" s="11" customFormat="1"/>
    <row r="63353" s="11" customFormat="1"/>
    <row r="63354" s="11" customFormat="1"/>
    <row r="63355" s="11" customFormat="1"/>
    <row r="63356" s="11" customFormat="1"/>
    <row r="63357" s="11" customFormat="1"/>
    <row r="63358" s="11" customFormat="1"/>
    <row r="63359" s="11" customFormat="1"/>
    <row r="63360" s="11" customFormat="1"/>
    <row r="63361" s="11" customFormat="1"/>
    <row r="63362" s="11" customFormat="1"/>
    <row r="63363" s="11" customFormat="1"/>
    <row r="63364" s="11" customFormat="1"/>
    <row r="63365" s="11" customFormat="1"/>
    <row r="63366" s="11" customFormat="1"/>
    <row r="63367" s="11" customFormat="1"/>
    <row r="63368" s="11" customFormat="1"/>
    <row r="63369" s="11" customFormat="1"/>
    <row r="63370" s="11" customFormat="1"/>
    <row r="63371" s="11" customFormat="1"/>
    <row r="63372" s="11" customFormat="1"/>
    <row r="63373" s="11" customFormat="1"/>
    <row r="63374" s="11" customFormat="1"/>
    <row r="63375" s="11" customFormat="1"/>
    <row r="63376" s="11" customFormat="1"/>
    <row r="63377" s="11" customFormat="1"/>
    <row r="63378" s="11" customFormat="1"/>
    <row r="63379" s="11" customFormat="1"/>
    <row r="63380" s="11" customFormat="1"/>
    <row r="63381" s="11" customFormat="1"/>
    <row r="63382" s="11" customFormat="1"/>
    <row r="63383" s="11" customFormat="1"/>
    <row r="63384" s="11" customFormat="1"/>
    <row r="63385" s="11" customFormat="1"/>
    <row r="63386" s="11" customFormat="1"/>
    <row r="63387" s="11" customFormat="1"/>
    <row r="63388" s="11" customFormat="1"/>
    <row r="63389" s="11" customFormat="1"/>
    <row r="63390" s="11" customFormat="1"/>
    <row r="63391" s="11" customFormat="1"/>
    <row r="63392" s="11" customFormat="1"/>
    <row r="63393" s="11" customFormat="1"/>
    <row r="63394" s="11" customFormat="1"/>
    <row r="63395" s="11" customFormat="1"/>
    <row r="63396" s="11" customFormat="1"/>
    <row r="63397" s="11" customFormat="1"/>
    <row r="63398" s="11" customFormat="1"/>
    <row r="63399" s="11" customFormat="1"/>
    <row r="63400" s="11" customFormat="1"/>
    <row r="63401" s="11" customFormat="1"/>
    <row r="63402" s="11" customFormat="1"/>
    <row r="63403" s="11" customFormat="1"/>
    <row r="63404" s="11" customFormat="1"/>
    <row r="63405" s="11" customFormat="1"/>
    <row r="63406" s="11" customFormat="1"/>
    <row r="63407" s="11" customFormat="1"/>
    <row r="63408" s="11" customFormat="1"/>
    <row r="63409" s="11" customFormat="1"/>
    <row r="63410" s="11" customFormat="1"/>
    <row r="63411" s="11" customFormat="1"/>
    <row r="63412" s="11" customFormat="1"/>
    <row r="63413" s="11" customFormat="1"/>
    <row r="63414" s="11" customFormat="1"/>
    <row r="63415" s="11" customFormat="1"/>
    <row r="63416" s="11" customFormat="1"/>
    <row r="63417" s="11" customFormat="1"/>
    <row r="63418" s="11" customFormat="1"/>
    <row r="63419" s="11" customFormat="1"/>
    <row r="63420" s="11" customFormat="1"/>
    <row r="63421" s="11" customFormat="1"/>
    <row r="63422" s="11" customFormat="1"/>
    <row r="63423" s="11" customFormat="1"/>
    <row r="63424" s="11" customFormat="1"/>
    <row r="63425" s="11" customFormat="1"/>
    <row r="63426" s="11" customFormat="1"/>
    <row r="63427" s="11" customFormat="1"/>
    <row r="63428" s="11" customFormat="1"/>
    <row r="63429" s="11" customFormat="1"/>
    <row r="63430" s="11" customFormat="1"/>
    <row r="63431" s="11" customFormat="1"/>
    <row r="63432" s="11" customFormat="1"/>
    <row r="63433" s="11" customFormat="1"/>
    <row r="63434" s="11" customFormat="1"/>
    <row r="63435" s="11" customFormat="1"/>
    <row r="63436" s="11" customFormat="1"/>
    <row r="63437" s="11" customFormat="1"/>
    <row r="63438" s="11" customFormat="1"/>
    <row r="63439" s="11" customFormat="1"/>
    <row r="63440" s="11" customFormat="1"/>
    <row r="63441" s="11" customFormat="1"/>
    <row r="63442" s="11" customFormat="1"/>
    <row r="63443" s="11" customFormat="1"/>
    <row r="63444" s="11" customFormat="1"/>
    <row r="63445" s="11" customFormat="1"/>
    <row r="63446" s="11" customFormat="1"/>
    <row r="63447" s="11" customFormat="1"/>
    <row r="63448" s="11" customFormat="1"/>
    <row r="63449" s="11" customFormat="1"/>
    <row r="63450" s="11" customFormat="1"/>
    <row r="63451" s="11" customFormat="1"/>
    <row r="63452" s="11" customFormat="1"/>
    <row r="63453" s="11" customFormat="1"/>
    <row r="63454" s="11" customFormat="1"/>
    <row r="63455" s="11" customFormat="1"/>
    <row r="63456" s="11" customFormat="1"/>
    <row r="63457" s="11" customFormat="1"/>
    <row r="63458" s="11" customFormat="1"/>
    <row r="63459" s="11" customFormat="1"/>
    <row r="63460" s="11" customFormat="1"/>
    <row r="63461" s="11" customFormat="1"/>
    <row r="63462" s="11" customFormat="1"/>
    <row r="63463" s="11" customFormat="1"/>
    <row r="63464" s="11" customFormat="1"/>
    <row r="63465" s="11" customFormat="1"/>
    <row r="63466" s="11" customFormat="1"/>
    <row r="63467" s="11" customFormat="1"/>
    <row r="63468" s="11" customFormat="1"/>
    <row r="63469" s="11" customFormat="1"/>
    <row r="63470" s="11" customFormat="1"/>
    <row r="63471" s="11" customFormat="1"/>
    <row r="63472" s="11" customFormat="1"/>
    <row r="63473" s="11" customFormat="1"/>
    <row r="63474" s="11" customFormat="1"/>
    <row r="63475" s="11" customFormat="1"/>
    <row r="63476" s="11" customFormat="1"/>
    <row r="63477" s="11" customFormat="1"/>
    <row r="63478" s="11" customFormat="1"/>
    <row r="63479" s="11" customFormat="1"/>
    <row r="63480" s="11" customFormat="1"/>
    <row r="63481" s="11" customFormat="1"/>
    <row r="63482" s="11" customFormat="1"/>
    <row r="63483" s="11" customFormat="1"/>
    <row r="63484" s="11" customFormat="1"/>
    <row r="63485" s="11" customFormat="1"/>
    <row r="63486" s="11" customFormat="1"/>
    <row r="63487" s="11" customFormat="1"/>
    <row r="63488" s="11" customFormat="1"/>
    <row r="63489" s="11" customFormat="1"/>
    <row r="63490" s="11" customFormat="1"/>
    <row r="63491" s="11" customFormat="1"/>
    <row r="63492" s="11" customFormat="1"/>
    <row r="63493" s="11" customFormat="1"/>
    <row r="63494" s="11" customFormat="1"/>
    <row r="63495" s="11" customFormat="1"/>
    <row r="63496" s="11" customFormat="1"/>
    <row r="63497" s="11" customFormat="1"/>
    <row r="63498" s="11" customFormat="1"/>
    <row r="63499" s="11" customFormat="1"/>
    <row r="63500" s="11" customFormat="1"/>
    <row r="63501" s="11" customFormat="1"/>
    <row r="63502" s="11" customFormat="1"/>
    <row r="63503" s="11" customFormat="1"/>
    <row r="63504" s="11" customFormat="1"/>
    <row r="63505" s="11" customFormat="1"/>
    <row r="63506" s="11" customFormat="1"/>
    <row r="63507" s="11" customFormat="1"/>
    <row r="63508" s="11" customFormat="1"/>
    <row r="63509" s="11" customFormat="1"/>
    <row r="63510" s="11" customFormat="1"/>
    <row r="63511" s="11" customFormat="1"/>
    <row r="63512" s="11" customFormat="1"/>
    <row r="63513" s="11" customFormat="1"/>
    <row r="63514" s="11" customFormat="1"/>
    <row r="63515" s="11" customFormat="1"/>
    <row r="63516" s="11" customFormat="1"/>
    <row r="63517" s="11" customFormat="1"/>
    <row r="63518" s="11" customFormat="1"/>
    <row r="63519" s="11" customFormat="1"/>
    <row r="63520" s="11" customFormat="1"/>
    <row r="63521" s="11" customFormat="1"/>
    <row r="63522" s="11" customFormat="1"/>
    <row r="63523" s="11" customFormat="1"/>
    <row r="63524" s="11" customFormat="1"/>
    <row r="63525" s="11" customFormat="1"/>
    <row r="63526" s="11" customFormat="1"/>
    <row r="63527" s="11" customFormat="1"/>
    <row r="63528" s="11" customFormat="1"/>
    <row r="63529" s="11" customFormat="1"/>
    <row r="63530" s="11" customFormat="1"/>
    <row r="63531" s="11" customFormat="1"/>
    <row r="63532" s="11" customFormat="1"/>
    <row r="63533" s="11" customFormat="1"/>
    <row r="63534" s="11" customFormat="1"/>
    <row r="63535" s="11" customFormat="1"/>
    <row r="63536" s="11" customFormat="1"/>
    <row r="63537" s="11" customFormat="1"/>
    <row r="63538" s="11" customFormat="1"/>
    <row r="63539" s="11" customFormat="1"/>
    <row r="63540" s="11" customFormat="1"/>
    <row r="63541" s="11" customFormat="1"/>
    <row r="63542" s="11" customFormat="1"/>
    <row r="63543" s="11" customFormat="1"/>
    <row r="63544" s="11" customFormat="1"/>
    <row r="63545" s="11" customFormat="1"/>
    <row r="63546" s="11" customFormat="1"/>
    <row r="63547" s="11" customFormat="1"/>
    <row r="63548" s="11" customFormat="1"/>
    <row r="63549" s="11" customFormat="1"/>
    <row r="63550" s="11" customFormat="1"/>
    <row r="63551" s="11" customFormat="1"/>
    <row r="63552" s="11" customFormat="1"/>
    <row r="63553" s="11" customFormat="1"/>
    <row r="63554" s="11" customFormat="1"/>
    <row r="63555" s="11" customFormat="1"/>
    <row r="63556" s="11" customFormat="1"/>
    <row r="63557" s="11" customFormat="1"/>
    <row r="63558" s="11" customFormat="1"/>
    <row r="63559" s="11" customFormat="1"/>
    <row r="63560" s="11" customFormat="1"/>
    <row r="63561" s="11" customFormat="1"/>
    <row r="63562" s="11" customFormat="1"/>
    <row r="63563" s="11" customFormat="1"/>
    <row r="63564" s="11" customFormat="1"/>
    <row r="63565" s="11" customFormat="1"/>
    <row r="63566" s="11" customFormat="1"/>
    <row r="63567" s="11" customFormat="1"/>
    <row r="63568" s="11" customFormat="1"/>
    <row r="63569" s="11" customFormat="1"/>
    <row r="63570" s="11" customFormat="1"/>
    <row r="63571" s="11" customFormat="1"/>
    <row r="63572" s="11" customFormat="1"/>
    <row r="63573" s="11" customFormat="1"/>
    <row r="63574" s="11" customFormat="1"/>
    <row r="63575" s="11" customFormat="1"/>
    <row r="63576" s="11" customFormat="1"/>
    <row r="63577" s="11" customFormat="1"/>
    <row r="63578" s="11" customFormat="1"/>
    <row r="63579" s="11" customFormat="1"/>
    <row r="63580" s="11" customFormat="1"/>
    <row r="63581" s="11" customFormat="1"/>
    <row r="63582" s="11" customFormat="1"/>
    <row r="63583" s="11" customFormat="1"/>
    <row r="63584" s="11" customFormat="1"/>
    <row r="63585" s="11" customFormat="1"/>
    <row r="63586" s="11" customFormat="1"/>
    <row r="63587" s="11" customFormat="1"/>
    <row r="63588" s="11" customFormat="1"/>
    <row r="63589" s="11" customFormat="1"/>
    <row r="63590" s="11" customFormat="1"/>
    <row r="63591" s="11" customFormat="1"/>
    <row r="63592" s="11" customFormat="1"/>
    <row r="63593" s="11" customFormat="1"/>
    <row r="63594" s="11" customFormat="1"/>
    <row r="63595" s="11" customFormat="1"/>
    <row r="63596" s="11" customFormat="1"/>
    <row r="63597" s="11" customFormat="1"/>
    <row r="63598" s="11" customFormat="1"/>
    <row r="63599" s="11" customFormat="1"/>
    <row r="63600" s="11" customFormat="1"/>
    <row r="63601" s="11" customFormat="1"/>
    <row r="63602" s="11" customFormat="1"/>
    <row r="63603" s="11" customFormat="1"/>
    <row r="63604" s="11" customFormat="1"/>
    <row r="63605" s="11" customFormat="1"/>
    <row r="63606" s="11" customFormat="1"/>
    <row r="63607" s="11" customFormat="1"/>
    <row r="63608" s="11" customFormat="1"/>
    <row r="63609" s="11" customFormat="1"/>
    <row r="63610" s="11" customFormat="1"/>
    <row r="63611" s="11" customFormat="1"/>
    <row r="63612" s="11" customFormat="1"/>
    <row r="63613" s="11" customFormat="1"/>
    <row r="63614" s="11" customFormat="1"/>
    <row r="63615" s="11" customFormat="1"/>
    <row r="63616" s="11" customFormat="1"/>
    <row r="63617" s="11" customFormat="1"/>
    <row r="63618" s="11" customFormat="1"/>
    <row r="63619" s="11" customFormat="1"/>
    <row r="63620" s="11" customFormat="1"/>
    <row r="63621" s="11" customFormat="1"/>
    <row r="63622" s="11" customFormat="1"/>
    <row r="63623" s="11" customFormat="1"/>
    <row r="63624" s="11" customFormat="1"/>
    <row r="63625" s="11" customFormat="1"/>
    <row r="63626" s="11" customFormat="1"/>
    <row r="63627" s="11" customFormat="1"/>
    <row r="63628" s="11" customFormat="1"/>
    <row r="63629" s="11" customFormat="1"/>
    <row r="63630" s="11" customFormat="1"/>
    <row r="63631" s="11" customFormat="1"/>
    <row r="63632" s="11" customFormat="1"/>
    <row r="63633" s="11" customFormat="1"/>
    <row r="63634" s="11" customFormat="1"/>
    <row r="63635" s="11" customFormat="1"/>
    <row r="63636" s="11" customFormat="1"/>
    <row r="63637" s="11" customFormat="1"/>
    <row r="63638" s="11" customFormat="1"/>
    <row r="63639" s="11" customFormat="1"/>
    <row r="63640" s="11" customFormat="1"/>
    <row r="63641" s="11" customFormat="1"/>
    <row r="63642" s="11" customFormat="1"/>
    <row r="63643" s="11" customFormat="1"/>
    <row r="63644" s="11" customFormat="1"/>
    <row r="63645" s="11" customFormat="1"/>
    <row r="63646" s="11" customFormat="1"/>
    <row r="63647" s="11" customFormat="1"/>
    <row r="63648" s="11" customFormat="1"/>
    <row r="63649" s="11" customFormat="1"/>
    <row r="63650" s="11" customFormat="1"/>
    <row r="63651" s="11" customFormat="1"/>
    <row r="63652" s="11" customFormat="1"/>
    <row r="63653" s="11" customFormat="1"/>
    <row r="63654" s="11" customFormat="1"/>
    <row r="63655" s="11" customFormat="1"/>
    <row r="63656" s="11" customFormat="1"/>
    <row r="63657" s="11" customFormat="1"/>
    <row r="63658" s="11" customFormat="1"/>
    <row r="63659" s="11" customFormat="1"/>
    <row r="63660" s="11" customFormat="1"/>
    <row r="63661" s="11" customFormat="1"/>
    <row r="63662" s="11" customFormat="1"/>
    <row r="63663" s="11" customFormat="1"/>
    <row r="63664" s="11" customFormat="1"/>
    <row r="63665" s="11" customFormat="1"/>
    <row r="63666" s="11" customFormat="1"/>
    <row r="63667" s="11" customFormat="1"/>
    <row r="63668" s="11" customFormat="1"/>
    <row r="63669" s="11" customFormat="1"/>
    <row r="63670" s="11" customFormat="1"/>
    <row r="63671" s="11" customFormat="1"/>
    <row r="63672" s="11" customFormat="1"/>
    <row r="63673" s="11" customFormat="1"/>
    <row r="63674" s="11" customFormat="1"/>
    <row r="63675" s="11" customFormat="1"/>
    <row r="63676" s="11" customFormat="1"/>
    <row r="63677" s="11" customFormat="1"/>
    <row r="63678" s="11" customFormat="1"/>
    <row r="63679" s="11" customFormat="1"/>
    <row r="63680" s="11" customFormat="1"/>
    <row r="63681" s="11" customFormat="1"/>
    <row r="63682" s="11" customFormat="1"/>
    <row r="63683" s="11" customFormat="1"/>
    <row r="63684" s="11" customFormat="1"/>
    <row r="63685" s="11" customFormat="1"/>
    <row r="63686" s="11" customFormat="1"/>
    <row r="63687" s="11" customFormat="1"/>
    <row r="63688" s="11" customFormat="1"/>
    <row r="63689" s="11" customFormat="1"/>
    <row r="63690" s="11" customFormat="1"/>
    <row r="63691" s="11" customFormat="1"/>
    <row r="63692" s="11" customFormat="1"/>
    <row r="63693" s="11" customFormat="1"/>
    <row r="63694" s="11" customFormat="1"/>
    <row r="63695" s="11" customFormat="1"/>
    <row r="63696" s="11" customFormat="1"/>
    <row r="63697" s="11" customFormat="1"/>
    <row r="63698" s="11" customFormat="1"/>
    <row r="63699" s="11" customFormat="1"/>
    <row r="63700" s="11" customFormat="1"/>
    <row r="63701" s="11" customFormat="1"/>
    <row r="63702" s="11" customFormat="1"/>
    <row r="63703" s="11" customFormat="1"/>
    <row r="63704" s="11" customFormat="1"/>
    <row r="63705" s="11" customFormat="1"/>
    <row r="63706" s="11" customFormat="1"/>
    <row r="63707" s="11" customFormat="1"/>
    <row r="63708" s="11" customFormat="1"/>
    <row r="63709" s="11" customFormat="1"/>
    <row r="63710" s="11" customFormat="1"/>
    <row r="63711" s="11" customFormat="1"/>
    <row r="63712" s="11" customFormat="1"/>
    <row r="63713" s="11" customFormat="1"/>
    <row r="63714" s="11" customFormat="1"/>
    <row r="63715" s="11" customFormat="1"/>
    <row r="63716" s="11" customFormat="1"/>
    <row r="63717" s="11" customFormat="1"/>
    <row r="63718" s="11" customFormat="1"/>
    <row r="63719" s="11" customFormat="1"/>
    <row r="63720" s="11" customFormat="1"/>
    <row r="63721" s="11" customFormat="1"/>
    <row r="63722" s="11" customFormat="1"/>
    <row r="63723" s="11" customFormat="1"/>
    <row r="63724" s="11" customFormat="1"/>
    <row r="63725" s="11" customFormat="1"/>
    <row r="63726" s="11" customFormat="1"/>
    <row r="63727" s="11" customFormat="1"/>
    <row r="63728" s="11" customFormat="1"/>
    <row r="63729" s="11" customFormat="1"/>
    <row r="63730" s="11" customFormat="1"/>
    <row r="63731" s="11" customFormat="1"/>
    <row r="63732" s="11" customFormat="1"/>
    <row r="63733" s="11" customFormat="1"/>
    <row r="63734" s="11" customFormat="1"/>
    <row r="63735" s="11" customFormat="1"/>
    <row r="63736" s="11" customFormat="1"/>
    <row r="63737" s="11" customFormat="1"/>
    <row r="63738" s="11" customFormat="1"/>
    <row r="63739" s="11" customFormat="1"/>
    <row r="63740" s="11" customFormat="1"/>
    <row r="63741" s="11" customFormat="1"/>
    <row r="63742" s="11" customFormat="1"/>
    <row r="63743" s="11" customFormat="1"/>
    <row r="63744" s="11" customFormat="1"/>
    <row r="63745" s="11" customFormat="1"/>
    <row r="63746" s="11" customFormat="1"/>
    <row r="63747" s="11" customFormat="1"/>
    <row r="63748" s="11" customFormat="1"/>
    <row r="63749" s="11" customFormat="1"/>
    <row r="63750" s="11" customFormat="1"/>
    <row r="63751" s="11" customFormat="1"/>
    <row r="63752" s="11" customFormat="1"/>
    <row r="63753" s="11" customFormat="1"/>
    <row r="63754" s="11" customFormat="1"/>
    <row r="63755" s="11" customFormat="1"/>
    <row r="63756" s="11" customFormat="1"/>
    <row r="63757" s="11" customFormat="1"/>
    <row r="63758" s="11" customFormat="1"/>
    <row r="63759" s="11" customFormat="1"/>
    <row r="63760" s="11" customFormat="1"/>
    <row r="63761" s="11" customFormat="1"/>
    <row r="63762" s="11" customFormat="1"/>
    <row r="63763" s="11" customFormat="1"/>
    <row r="63764" s="11" customFormat="1"/>
    <row r="63765" s="11" customFormat="1"/>
    <row r="63766" s="11" customFormat="1"/>
    <row r="63767" s="11" customFormat="1"/>
    <row r="63768" s="11" customFormat="1"/>
    <row r="63769" s="11" customFormat="1"/>
    <row r="63770" s="11" customFormat="1"/>
    <row r="63771" s="11" customFormat="1"/>
    <row r="63772" s="11" customFormat="1"/>
    <row r="63773" s="11" customFormat="1"/>
    <row r="63774" s="11" customFormat="1"/>
    <row r="63775" s="11" customFormat="1"/>
    <row r="63776" s="11" customFormat="1"/>
    <row r="63777" s="11" customFormat="1"/>
    <row r="63778" s="11" customFormat="1"/>
    <row r="63779" s="11" customFormat="1"/>
    <row r="63780" s="11" customFormat="1"/>
    <row r="63781" s="11" customFormat="1"/>
    <row r="63782" s="11" customFormat="1"/>
    <row r="63783" s="11" customFormat="1"/>
    <row r="63784" s="11" customFormat="1"/>
    <row r="63785" s="11" customFormat="1"/>
    <row r="63786" s="11" customFormat="1"/>
    <row r="63787" s="11" customFormat="1"/>
    <row r="63788" s="11" customFormat="1"/>
    <row r="63789" s="11" customFormat="1"/>
    <row r="63790" s="11" customFormat="1"/>
    <row r="63791" s="11" customFormat="1"/>
    <row r="63792" s="11" customFormat="1"/>
    <row r="63793" s="11" customFormat="1"/>
    <row r="63794" s="11" customFormat="1"/>
    <row r="63795" s="11" customFormat="1"/>
    <row r="63796" s="11" customFormat="1"/>
    <row r="63797" s="11" customFormat="1"/>
    <row r="63798" s="11" customFormat="1"/>
    <row r="63799" s="11" customFormat="1"/>
    <row r="63800" s="11" customFormat="1"/>
    <row r="63801" s="11" customFormat="1"/>
    <row r="63802" s="11" customFormat="1"/>
    <row r="63803" s="11" customFormat="1"/>
    <row r="63804" s="11" customFormat="1"/>
    <row r="63805" s="11" customFormat="1"/>
    <row r="63806" s="11" customFormat="1"/>
    <row r="63807" s="11" customFormat="1"/>
    <row r="63808" s="11" customFormat="1"/>
    <row r="63809" s="11" customFormat="1"/>
    <row r="63810" s="11" customFormat="1"/>
    <row r="63811" s="11" customFormat="1"/>
    <row r="63812" s="11" customFormat="1"/>
    <row r="63813" s="11" customFormat="1"/>
    <row r="63814" s="11" customFormat="1"/>
    <row r="63815" s="11" customFormat="1"/>
    <row r="63816" s="11" customFormat="1"/>
    <row r="63817" s="11" customFormat="1"/>
    <row r="63818" s="11" customFormat="1"/>
    <row r="63819" s="11" customFormat="1"/>
    <row r="63820" s="11" customFormat="1"/>
    <row r="63821" s="11" customFormat="1"/>
    <row r="63822" s="11" customFormat="1"/>
    <row r="63823" s="11" customFormat="1"/>
    <row r="63824" s="11" customFormat="1"/>
    <row r="63825" s="11" customFormat="1"/>
    <row r="63826" s="11" customFormat="1"/>
    <row r="63827" s="11" customFormat="1"/>
    <row r="63828" s="11" customFormat="1"/>
    <row r="63829" s="11" customFormat="1"/>
    <row r="63830" s="11" customFormat="1"/>
    <row r="63831" s="11" customFormat="1"/>
    <row r="63832" s="11" customFormat="1"/>
    <row r="63833" s="11" customFormat="1"/>
    <row r="63834" s="11" customFormat="1"/>
    <row r="63835" s="11" customFormat="1"/>
    <row r="63836" s="11" customFormat="1"/>
    <row r="63837" s="11" customFormat="1"/>
    <row r="63838" s="11" customFormat="1"/>
    <row r="63839" s="11" customFormat="1"/>
    <row r="63840" s="11" customFormat="1"/>
    <row r="63841" s="11" customFormat="1"/>
    <row r="63842" s="11" customFormat="1"/>
    <row r="63843" s="11" customFormat="1"/>
    <row r="63844" s="11" customFormat="1"/>
    <row r="63845" s="11" customFormat="1"/>
    <row r="63846" s="11" customFormat="1"/>
    <row r="63847" s="11" customFormat="1"/>
    <row r="63848" s="11" customFormat="1"/>
    <row r="63849" s="11" customFormat="1"/>
    <row r="63850" s="11" customFormat="1"/>
    <row r="63851" s="11" customFormat="1"/>
    <row r="63852" s="11" customFormat="1"/>
    <row r="63853" s="11" customFormat="1"/>
    <row r="63854" s="11" customFormat="1"/>
    <row r="63855" s="11" customFormat="1"/>
    <row r="63856" s="11" customFormat="1"/>
    <row r="63857" s="11" customFormat="1"/>
    <row r="63858" s="11" customFormat="1"/>
    <row r="63859" s="11" customFormat="1"/>
    <row r="63860" s="11" customFormat="1"/>
    <row r="63861" s="11" customFormat="1"/>
    <row r="63862" s="11" customFormat="1"/>
    <row r="63863" s="11" customFormat="1"/>
    <row r="63864" s="11" customFormat="1"/>
    <row r="63865" s="11" customFormat="1"/>
    <row r="63866" s="11" customFormat="1"/>
    <row r="63867" s="11" customFormat="1"/>
    <row r="63868" s="11" customFormat="1"/>
    <row r="63869" s="11" customFormat="1"/>
    <row r="63870" s="11" customFormat="1"/>
    <row r="63871" s="11" customFormat="1"/>
    <row r="63872" s="11" customFormat="1"/>
    <row r="63873" s="11" customFormat="1"/>
    <row r="63874" s="11" customFormat="1"/>
    <row r="63875" s="11" customFormat="1"/>
    <row r="63876" s="11" customFormat="1"/>
    <row r="63877" s="11" customFormat="1"/>
    <row r="63878" s="11" customFormat="1"/>
    <row r="63879" s="11" customFormat="1"/>
    <row r="63880" s="11" customFormat="1"/>
    <row r="63881" s="11" customFormat="1"/>
    <row r="63882" s="11" customFormat="1"/>
    <row r="63883" s="11" customFormat="1"/>
    <row r="63884" s="11" customFormat="1"/>
    <row r="63885" s="11" customFormat="1"/>
    <row r="63886" s="11" customFormat="1"/>
    <row r="63887" s="11" customFormat="1"/>
    <row r="63888" s="11" customFormat="1"/>
    <row r="63889" s="11" customFormat="1"/>
    <row r="63890" s="11" customFormat="1"/>
    <row r="63891" s="11" customFormat="1"/>
    <row r="63892" s="11" customFormat="1"/>
    <row r="63893" s="11" customFormat="1"/>
    <row r="63894" s="11" customFormat="1"/>
    <row r="63895" s="11" customFormat="1"/>
    <row r="63896" s="11" customFormat="1"/>
    <row r="63897" s="11" customFormat="1"/>
    <row r="63898" s="11" customFormat="1"/>
    <row r="63899" s="11" customFormat="1"/>
    <row r="63900" s="11" customFormat="1"/>
    <row r="63901" s="11" customFormat="1"/>
    <row r="63902" s="11" customFormat="1"/>
    <row r="63903" s="11" customFormat="1"/>
    <row r="63904" s="11" customFormat="1"/>
    <row r="63905" s="11" customFormat="1"/>
    <row r="63906" s="11" customFormat="1"/>
    <row r="63907" s="11" customFormat="1"/>
    <row r="63908" s="11" customFormat="1"/>
    <row r="63909" s="11" customFormat="1"/>
    <row r="63910" s="11" customFormat="1"/>
    <row r="63911" s="11" customFormat="1"/>
    <row r="63912" s="11" customFormat="1"/>
    <row r="63913" s="11" customFormat="1"/>
    <row r="63914" s="11" customFormat="1"/>
    <row r="63915" s="11" customFormat="1"/>
    <row r="63916" s="11" customFormat="1"/>
    <row r="63917" s="11" customFormat="1"/>
    <row r="63918" s="11" customFormat="1"/>
    <row r="63919" s="11" customFormat="1"/>
    <row r="63920" s="11" customFormat="1"/>
    <row r="63921" s="11" customFormat="1"/>
    <row r="63922" s="11" customFormat="1"/>
    <row r="63923" s="11" customFormat="1"/>
    <row r="63924" s="11" customFormat="1"/>
    <row r="63925" s="11" customFormat="1"/>
    <row r="63926" s="11" customFormat="1"/>
    <row r="63927" s="11" customFormat="1"/>
    <row r="63928" s="11" customFormat="1"/>
    <row r="63929" s="11" customFormat="1"/>
    <row r="63930" s="11" customFormat="1"/>
    <row r="63931" s="11" customFormat="1"/>
    <row r="63932" s="11" customFormat="1"/>
    <row r="63933" s="11" customFormat="1"/>
    <row r="63934" s="11" customFormat="1"/>
    <row r="63935" s="11" customFormat="1"/>
    <row r="63936" s="11" customFormat="1"/>
    <row r="63937" s="11" customFormat="1"/>
    <row r="63938" s="11" customFormat="1"/>
    <row r="63939" s="11" customFormat="1"/>
    <row r="63940" s="11" customFormat="1"/>
    <row r="63941" s="11" customFormat="1"/>
    <row r="63942" s="11" customFormat="1"/>
    <row r="63943" s="11" customFormat="1"/>
    <row r="63944" s="11" customFormat="1"/>
    <row r="63945" s="11" customFormat="1"/>
    <row r="63946" s="11" customFormat="1"/>
    <row r="63947" s="11" customFormat="1"/>
    <row r="63948" s="11" customFormat="1"/>
    <row r="63949" s="11" customFormat="1"/>
    <row r="63950" s="11" customFormat="1"/>
    <row r="63951" s="11" customFormat="1"/>
    <row r="63952" s="11" customFormat="1"/>
    <row r="63953" s="11" customFormat="1"/>
    <row r="63954" s="11" customFormat="1"/>
    <row r="63955" s="11" customFormat="1"/>
    <row r="63956" s="11" customFormat="1"/>
    <row r="63957" s="11" customFormat="1"/>
    <row r="63958" s="11" customFormat="1"/>
    <row r="63959" s="11" customFormat="1"/>
    <row r="63960" s="11" customFormat="1"/>
    <row r="63961" s="11" customFormat="1"/>
    <row r="63962" s="11" customFormat="1"/>
    <row r="63963" s="11" customFormat="1"/>
    <row r="63964" s="11" customFormat="1"/>
    <row r="63965" s="11" customFormat="1"/>
    <row r="63966" s="11" customFormat="1"/>
    <row r="63967" s="11" customFormat="1"/>
    <row r="63968" s="11" customFormat="1"/>
    <row r="63969" s="11" customFormat="1"/>
    <row r="63970" s="11" customFormat="1"/>
    <row r="63971" s="11" customFormat="1"/>
    <row r="63972" s="11" customFormat="1"/>
    <row r="63973" s="11" customFormat="1"/>
    <row r="63974" s="11" customFormat="1"/>
    <row r="63975" s="11" customFormat="1"/>
    <row r="63976" s="11" customFormat="1"/>
    <row r="63977" s="11" customFormat="1"/>
    <row r="63978" s="11" customFormat="1"/>
    <row r="63979" s="11" customFormat="1"/>
    <row r="63980" s="11" customFormat="1"/>
    <row r="63981" s="11" customFormat="1"/>
    <row r="63982" s="11" customFormat="1"/>
    <row r="63983" s="11" customFormat="1"/>
    <row r="63984" s="11" customFormat="1"/>
    <row r="63985" s="11" customFormat="1"/>
    <row r="63986" s="11" customFormat="1"/>
    <row r="63987" s="11" customFormat="1"/>
    <row r="63988" s="11" customFormat="1"/>
    <row r="63989" s="11" customFormat="1"/>
    <row r="63990" s="11" customFormat="1"/>
    <row r="63991" s="11" customFormat="1"/>
    <row r="63992" s="11" customFormat="1"/>
    <row r="63993" s="11" customFormat="1"/>
    <row r="63994" s="11" customFormat="1"/>
    <row r="63995" s="11" customFormat="1"/>
    <row r="63996" s="11" customFormat="1"/>
    <row r="63997" s="11" customFormat="1"/>
    <row r="63998" s="11" customFormat="1"/>
    <row r="63999" s="11" customFormat="1"/>
    <row r="64000" s="11" customFormat="1"/>
    <row r="64001" s="11" customFormat="1"/>
    <row r="64002" s="11" customFormat="1"/>
    <row r="64003" s="11" customFormat="1"/>
    <row r="64004" s="11" customFormat="1"/>
    <row r="64005" s="11" customFormat="1"/>
    <row r="64006" s="11" customFormat="1"/>
    <row r="64007" s="11" customFormat="1"/>
    <row r="64008" s="11" customFormat="1"/>
    <row r="64009" s="11" customFormat="1"/>
    <row r="64010" s="11" customFormat="1"/>
    <row r="64011" s="11" customFormat="1"/>
    <row r="64012" s="11" customFormat="1"/>
    <row r="64013" s="11" customFormat="1"/>
    <row r="64014" s="11" customFormat="1"/>
    <row r="64015" s="11" customFormat="1"/>
    <row r="64016" s="11" customFormat="1"/>
    <row r="64017" s="11" customFormat="1"/>
    <row r="64018" s="11" customFormat="1"/>
    <row r="64019" s="11" customFormat="1"/>
    <row r="64020" s="11" customFormat="1"/>
    <row r="64021" s="11" customFormat="1"/>
    <row r="64022" s="11" customFormat="1"/>
    <row r="64023" s="11" customFormat="1"/>
    <row r="64024" s="11" customFormat="1"/>
    <row r="64025" s="11" customFormat="1"/>
    <row r="64026" s="11" customFormat="1"/>
    <row r="64027" s="11" customFormat="1"/>
    <row r="64028" s="11" customFormat="1"/>
    <row r="64029" s="11" customFormat="1"/>
    <row r="64030" s="11" customFormat="1"/>
    <row r="64031" s="11" customFormat="1"/>
    <row r="64032" s="11" customFormat="1"/>
    <row r="64033" s="11" customFormat="1"/>
    <row r="64034" s="11" customFormat="1"/>
    <row r="64035" s="11" customFormat="1"/>
    <row r="64036" s="11" customFormat="1"/>
    <row r="64037" s="11" customFormat="1"/>
    <row r="64038" s="11" customFormat="1"/>
    <row r="64039" s="11" customFormat="1"/>
    <row r="64040" s="11" customFormat="1"/>
    <row r="64041" s="11" customFormat="1"/>
    <row r="64042" s="11" customFormat="1"/>
    <row r="64043" s="11" customFormat="1"/>
    <row r="64044" s="11" customFormat="1"/>
    <row r="64045" s="11" customFormat="1"/>
    <row r="64046" s="11" customFormat="1"/>
    <row r="64047" s="11" customFormat="1"/>
    <row r="64048" s="11" customFormat="1"/>
    <row r="64049" s="11" customFormat="1"/>
    <row r="64050" s="11" customFormat="1"/>
    <row r="64051" s="11" customFormat="1"/>
    <row r="64052" s="11" customFormat="1"/>
    <row r="64053" s="11" customFormat="1"/>
    <row r="64054" s="11" customFormat="1"/>
    <row r="64055" s="11" customFormat="1"/>
    <row r="64056" s="11" customFormat="1"/>
    <row r="64057" s="11" customFormat="1"/>
    <row r="64058" s="11" customFormat="1"/>
    <row r="64059" s="11" customFormat="1"/>
    <row r="64060" s="11" customFormat="1"/>
    <row r="64061" s="11" customFormat="1"/>
    <row r="64062" s="11" customFormat="1"/>
    <row r="64063" s="11" customFormat="1"/>
    <row r="64064" s="11" customFormat="1"/>
    <row r="64065" s="11" customFormat="1"/>
    <row r="64066" s="11" customFormat="1"/>
    <row r="64067" s="11" customFormat="1"/>
    <row r="64068" s="11" customFormat="1"/>
    <row r="64069" s="11" customFormat="1"/>
    <row r="64070" s="11" customFormat="1"/>
    <row r="64071" s="11" customFormat="1"/>
    <row r="64072" s="11" customFormat="1"/>
    <row r="64073" s="11" customFormat="1"/>
    <row r="64074" s="11" customFormat="1"/>
    <row r="64075" s="11" customFormat="1"/>
    <row r="64076" s="11" customFormat="1"/>
    <row r="64077" s="11" customFormat="1"/>
    <row r="64078" s="11" customFormat="1"/>
    <row r="64079" s="11" customFormat="1"/>
    <row r="64080" s="11" customFormat="1"/>
    <row r="64081" s="11" customFormat="1"/>
    <row r="64082" s="11" customFormat="1"/>
    <row r="64083" s="11" customFormat="1"/>
    <row r="64084" s="11" customFormat="1"/>
    <row r="64085" s="11" customFormat="1"/>
    <row r="64086" s="11" customFormat="1"/>
    <row r="64087" s="11" customFormat="1"/>
    <row r="64088" s="11" customFormat="1"/>
    <row r="64089" s="11" customFormat="1"/>
    <row r="64090" s="11" customFormat="1"/>
    <row r="64091" s="11" customFormat="1"/>
    <row r="64092" s="11" customFormat="1"/>
    <row r="64093" s="11" customFormat="1"/>
    <row r="64094" s="11" customFormat="1"/>
    <row r="64095" s="11" customFormat="1"/>
    <row r="64096" s="11" customFormat="1"/>
    <row r="64097" s="11" customFormat="1"/>
    <row r="64098" s="11" customFormat="1"/>
    <row r="64099" s="11" customFormat="1"/>
    <row r="64100" s="11" customFormat="1"/>
    <row r="64101" s="11" customFormat="1"/>
    <row r="64102" s="11" customFormat="1"/>
    <row r="64103" s="11" customFormat="1"/>
    <row r="64104" s="11" customFormat="1"/>
    <row r="64105" s="11" customFormat="1"/>
    <row r="64106" s="11" customFormat="1"/>
    <row r="64107" s="11" customFormat="1"/>
    <row r="64108" s="11" customFormat="1"/>
    <row r="64109" s="11" customFormat="1"/>
    <row r="64110" s="11" customFormat="1"/>
    <row r="64111" s="11" customFormat="1"/>
    <row r="64112" s="11" customFormat="1"/>
    <row r="64113" s="11" customFormat="1"/>
    <row r="64114" s="11" customFormat="1"/>
    <row r="64115" s="11" customFormat="1"/>
    <row r="64116" s="11" customFormat="1"/>
    <row r="64117" s="11" customFormat="1"/>
    <row r="64118" s="11" customFormat="1"/>
    <row r="64119" s="11" customFormat="1"/>
    <row r="64120" s="11" customFormat="1"/>
    <row r="64121" s="11" customFormat="1"/>
    <row r="64122" s="11" customFormat="1"/>
    <row r="64123" s="11" customFormat="1"/>
    <row r="64124" s="11" customFormat="1"/>
    <row r="64125" s="11" customFormat="1"/>
    <row r="64126" s="11" customFormat="1"/>
    <row r="64127" s="11" customFormat="1"/>
    <row r="64128" s="11" customFormat="1"/>
    <row r="64129" s="11" customFormat="1"/>
    <row r="64130" s="11" customFormat="1"/>
    <row r="64131" s="11" customFormat="1"/>
    <row r="64132" s="11" customFormat="1"/>
    <row r="64133" s="11" customFormat="1"/>
    <row r="64134" s="11" customFormat="1"/>
    <row r="64135" s="11" customFormat="1"/>
    <row r="64136" s="11" customFormat="1"/>
    <row r="64137" s="11" customFormat="1"/>
    <row r="64138" s="11" customFormat="1"/>
    <row r="64139" s="11" customFormat="1"/>
    <row r="64140" s="11" customFormat="1"/>
    <row r="64141" s="11" customFormat="1"/>
    <row r="64142" s="11" customFormat="1"/>
    <row r="64143" s="11" customFormat="1"/>
    <row r="64144" s="11" customFormat="1"/>
    <row r="64145" s="11" customFormat="1"/>
    <row r="64146" s="11" customFormat="1"/>
    <row r="64147" s="11" customFormat="1"/>
    <row r="64148" s="11" customFormat="1"/>
    <row r="64149" s="11" customFormat="1"/>
    <row r="64150" s="11" customFormat="1"/>
    <row r="64151" s="11" customFormat="1"/>
    <row r="64152" s="11" customFormat="1"/>
    <row r="64153" s="11" customFormat="1"/>
    <row r="64154" s="11" customFormat="1"/>
    <row r="64155" s="11" customFormat="1"/>
    <row r="64156" s="11" customFormat="1"/>
    <row r="64157" s="11" customFormat="1"/>
    <row r="64158" s="11" customFormat="1"/>
    <row r="64159" s="11" customFormat="1"/>
    <row r="64160" s="11" customFormat="1"/>
    <row r="64161" s="11" customFormat="1"/>
    <row r="64162" s="11" customFormat="1"/>
    <row r="64163" s="11" customFormat="1"/>
    <row r="64164" s="11" customFormat="1"/>
    <row r="64165" s="11" customFormat="1"/>
    <row r="64166" s="11" customFormat="1"/>
    <row r="64167" s="11" customFormat="1"/>
    <row r="64168" s="11" customFormat="1"/>
    <row r="64169" s="11" customFormat="1"/>
    <row r="64170" s="11" customFormat="1"/>
    <row r="64171" s="11" customFormat="1"/>
    <row r="64172" s="11" customFormat="1"/>
    <row r="64173" s="11" customFormat="1"/>
    <row r="64174" s="11" customFormat="1"/>
    <row r="64175" s="11" customFormat="1"/>
    <row r="64176" s="11" customFormat="1"/>
    <row r="64177" s="11" customFormat="1"/>
    <row r="64178" s="11" customFormat="1"/>
    <row r="64179" s="11" customFormat="1"/>
    <row r="64180" s="11" customFormat="1"/>
    <row r="64181" s="11" customFormat="1"/>
    <row r="64182" s="11" customFormat="1"/>
    <row r="64183" s="11" customFormat="1"/>
    <row r="64184" s="11" customFormat="1"/>
    <row r="64185" s="11" customFormat="1"/>
    <row r="64186" s="11" customFormat="1"/>
    <row r="64187" s="11" customFormat="1"/>
    <row r="64188" s="11" customFormat="1"/>
    <row r="64189" s="11" customFormat="1"/>
    <row r="64190" s="11" customFormat="1"/>
    <row r="64191" s="11" customFormat="1"/>
    <row r="64192" s="11" customFormat="1"/>
    <row r="64193" s="11" customFormat="1"/>
    <row r="64194" s="11" customFormat="1"/>
    <row r="64195" s="11" customFormat="1"/>
    <row r="64196" s="11" customFormat="1"/>
    <row r="64197" s="11" customFormat="1"/>
    <row r="64198" s="11" customFormat="1"/>
    <row r="64199" s="11" customFormat="1"/>
    <row r="64200" s="11" customFormat="1"/>
    <row r="64201" s="11" customFormat="1"/>
    <row r="64202" s="11" customFormat="1"/>
    <row r="64203" s="11" customFormat="1"/>
    <row r="64204" s="11" customFormat="1"/>
    <row r="64205" s="11" customFormat="1"/>
    <row r="64206" s="11" customFormat="1"/>
    <row r="64207" s="11" customFormat="1"/>
    <row r="64208" s="11" customFormat="1"/>
    <row r="64209" s="11" customFormat="1"/>
    <row r="64210" s="11" customFormat="1"/>
    <row r="64211" s="11" customFormat="1"/>
    <row r="64212" s="11" customFormat="1"/>
    <row r="64213" s="11" customFormat="1"/>
    <row r="64214" s="11" customFormat="1"/>
    <row r="64215" s="11" customFormat="1"/>
    <row r="64216" s="11" customFormat="1"/>
    <row r="64217" s="11" customFormat="1"/>
    <row r="64218" s="11" customFormat="1"/>
    <row r="64219" s="11" customFormat="1"/>
    <row r="64220" s="11" customFormat="1"/>
    <row r="64221" s="11" customFormat="1"/>
    <row r="64222" s="11" customFormat="1"/>
    <row r="64223" s="11" customFormat="1"/>
    <row r="64224" s="11" customFormat="1"/>
    <row r="64225" s="11" customFormat="1"/>
    <row r="64226" s="11" customFormat="1"/>
    <row r="64227" s="11" customFormat="1"/>
    <row r="64228" s="11" customFormat="1"/>
    <row r="64229" s="11" customFormat="1"/>
    <row r="64230" s="11" customFormat="1"/>
    <row r="64231" s="11" customFormat="1"/>
    <row r="64232" s="11" customFormat="1"/>
    <row r="64233" s="11" customFormat="1"/>
    <row r="64234" s="11" customFormat="1"/>
    <row r="64235" s="11" customFormat="1"/>
    <row r="64236" s="11" customFormat="1"/>
    <row r="64237" s="11" customFormat="1"/>
    <row r="64238" s="11" customFormat="1"/>
    <row r="64239" s="11" customFormat="1"/>
    <row r="64240" s="11" customFormat="1"/>
    <row r="64241" s="11" customFormat="1"/>
    <row r="64242" s="11" customFormat="1"/>
    <row r="64243" s="11" customFormat="1"/>
    <row r="64244" s="11" customFormat="1"/>
    <row r="64245" s="11" customFormat="1"/>
    <row r="64246" s="11" customFormat="1"/>
    <row r="64247" s="11" customFormat="1"/>
    <row r="64248" s="11" customFormat="1"/>
    <row r="64249" s="11" customFormat="1"/>
    <row r="64250" s="11" customFormat="1"/>
    <row r="64251" s="11" customFormat="1"/>
    <row r="64252" s="11" customFormat="1"/>
    <row r="64253" s="11" customFormat="1"/>
    <row r="64254" s="11" customFormat="1"/>
    <row r="64255" s="11" customFormat="1"/>
    <row r="64256" s="11" customFormat="1"/>
    <row r="64257" s="11" customFormat="1"/>
    <row r="64258" s="11" customFormat="1"/>
    <row r="64259" s="11" customFormat="1"/>
    <row r="64260" s="11" customFormat="1"/>
    <row r="64261" s="11" customFormat="1"/>
    <row r="64262" s="11" customFormat="1"/>
    <row r="64263" s="11" customFormat="1"/>
    <row r="64264" s="11" customFormat="1"/>
    <row r="64265" s="11" customFormat="1"/>
    <row r="64266" s="11" customFormat="1"/>
    <row r="64267" s="11" customFormat="1"/>
    <row r="64268" s="11" customFormat="1"/>
    <row r="64269" s="11" customFormat="1"/>
    <row r="64270" s="11" customFormat="1"/>
    <row r="64271" s="11" customFormat="1"/>
    <row r="64272" s="11" customFormat="1"/>
    <row r="64273" s="11" customFormat="1"/>
    <row r="64274" s="11" customFormat="1"/>
    <row r="64275" s="11" customFormat="1"/>
    <row r="64276" s="11" customFormat="1"/>
    <row r="64277" s="11" customFormat="1"/>
    <row r="64278" s="11" customFormat="1"/>
    <row r="64279" s="11" customFormat="1"/>
    <row r="64280" s="11" customFormat="1"/>
    <row r="64281" s="11" customFormat="1"/>
    <row r="64282" s="11" customFormat="1"/>
    <row r="64283" s="11" customFormat="1"/>
    <row r="64284" s="11" customFormat="1"/>
    <row r="64285" s="11" customFormat="1"/>
    <row r="64286" s="11" customFormat="1"/>
    <row r="64287" s="11" customFormat="1"/>
    <row r="64288" s="11" customFormat="1"/>
    <row r="64289" s="11" customFormat="1"/>
    <row r="64290" s="11" customFormat="1"/>
    <row r="64291" s="11" customFormat="1"/>
    <row r="64292" s="11" customFormat="1"/>
    <row r="64293" s="11" customFormat="1"/>
    <row r="64294" s="11" customFormat="1"/>
    <row r="64295" s="11" customFormat="1"/>
    <row r="64296" s="11" customFormat="1"/>
    <row r="64297" s="11" customFormat="1"/>
    <row r="64298" s="11" customFormat="1"/>
    <row r="64299" s="11" customFormat="1"/>
    <row r="64300" s="11" customFormat="1"/>
    <row r="64301" s="11" customFormat="1"/>
    <row r="64302" s="11" customFormat="1"/>
    <row r="64303" s="11" customFormat="1"/>
    <row r="64304" s="11" customFormat="1"/>
    <row r="64305" s="11" customFormat="1"/>
    <row r="64306" s="11" customFormat="1"/>
    <row r="64307" s="11" customFormat="1"/>
    <row r="64308" s="11" customFormat="1"/>
    <row r="64309" s="11" customFormat="1"/>
    <row r="64310" s="11" customFormat="1"/>
    <row r="64311" s="11" customFormat="1"/>
    <row r="64312" s="11" customFormat="1"/>
    <row r="64313" s="11" customFormat="1"/>
    <row r="64314" s="11" customFormat="1"/>
    <row r="64315" s="11" customFormat="1"/>
    <row r="64316" s="11" customFormat="1"/>
    <row r="64317" s="11" customFormat="1"/>
    <row r="64318" s="11" customFormat="1"/>
    <row r="64319" s="11" customFormat="1"/>
    <row r="64320" s="11" customFormat="1"/>
    <row r="64321" s="11" customFormat="1"/>
    <row r="64322" s="11" customFormat="1"/>
    <row r="64323" s="11" customFormat="1"/>
    <row r="64324" s="11" customFormat="1"/>
    <row r="64325" s="11" customFormat="1"/>
    <row r="64326" s="11" customFormat="1"/>
    <row r="64327" s="11" customFormat="1"/>
    <row r="64328" s="11" customFormat="1"/>
    <row r="64329" s="11" customFormat="1"/>
    <row r="64330" s="11" customFormat="1"/>
    <row r="64331" s="11" customFormat="1"/>
    <row r="64332" s="11" customFormat="1"/>
    <row r="64333" s="11" customFormat="1"/>
    <row r="64334" s="11" customFormat="1"/>
    <row r="64335" s="11" customFormat="1"/>
    <row r="64336" s="11" customFormat="1"/>
    <row r="64337" s="11" customFormat="1"/>
    <row r="64338" s="11" customFormat="1"/>
    <row r="64339" s="11" customFormat="1"/>
    <row r="64340" s="11" customFormat="1"/>
    <row r="64341" s="11" customFormat="1"/>
    <row r="64342" s="11" customFormat="1"/>
    <row r="64343" s="11" customFormat="1"/>
    <row r="64344" s="11" customFormat="1"/>
    <row r="64345" s="11" customFormat="1"/>
    <row r="64346" s="11" customFormat="1"/>
    <row r="64347" s="11" customFormat="1"/>
    <row r="64348" s="11" customFormat="1"/>
    <row r="64349" s="11" customFormat="1"/>
    <row r="64350" s="11" customFormat="1"/>
    <row r="64351" s="11" customFormat="1"/>
    <row r="64352" s="11" customFormat="1"/>
    <row r="64353" s="11" customFormat="1"/>
    <row r="64354" s="11" customFormat="1"/>
    <row r="64355" s="11" customFormat="1"/>
    <row r="64356" s="11" customFormat="1"/>
    <row r="64357" s="11" customFormat="1"/>
    <row r="64358" s="11" customFormat="1"/>
    <row r="64359" s="11" customFormat="1"/>
    <row r="64360" s="11" customFormat="1"/>
    <row r="64361" s="11" customFormat="1"/>
    <row r="64362" s="11" customFormat="1"/>
    <row r="64363" s="11" customFormat="1"/>
    <row r="64364" s="11" customFormat="1"/>
    <row r="64365" s="11" customFormat="1"/>
    <row r="64366" s="11" customFormat="1"/>
    <row r="64367" s="11" customFormat="1"/>
    <row r="64368" s="11" customFormat="1"/>
    <row r="64369" s="11" customFormat="1"/>
    <row r="64370" s="11" customFormat="1"/>
    <row r="64371" s="11" customFormat="1"/>
    <row r="64372" s="11" customFormat="1"/>
    <row r="64373" s="11" customFormat="1"/>
    <row r="64374" s="11" customFormat="1"/>
    <row r="64375" s="11" customFormat="1"/>
    <row r="64376" s="11" customFormat="1"/>
    <row r="64377" s="11" customFormat="1"/>
    <row r="64378" s="11" customFormat="1"/>
    <row r="64379" s="11" customFormat="1"/>
    <row r="64380" s="11" customFormat="1"/>
    <row r="64381" s="11" customFormat="1"/>
    <row r="64382" s="11" customFormat="1"/>
    <row r="64383" s="11" customFormat="1"/>
    <row r="64384" s="11" customFormat="1"/>
    <row r="64385" s="11" customFormat="1"/>
    <row r="64386" s="11" customFormat="1"/>
    <row r="64387" s="11" customFormat="1"/>
    <row r="64388" s="11" customFormat="1"/>
    <row r="64389" s="11" customFormat="1"/>
    <row r="64390" s="11" customFormat="1"/>
    <row r="64391" s="11" customFormat="1"/>
    <row r="64392" s="11" customFormat="1"/>
    <row r="64393" s="11" customFormat="1"/>
    <row r="64394" s="11" customFormat="1"/>
    <row r="64395" s="11" customFormat="1"/>
    <row r="64396" s="11" customFormat="1"/>
    <row r="64397" s="11" customFormat="1"/>
    <row r="64398" s="11" customFormat="1"/>
    <row r="64399" s="11" customFormat="1"/>
    <row r="64400" s="11" customFormat="1"/>
    <row r="64401" s="11" customFormat="1"/>
    <row r="64402" s="11" customFormat="1"/>
    <row r="64403" s="11" customFormat="1"/>
    <row r="64404" s="11" customFormat="1"/>
    <row r="64405" s="11" customFormat="1"/>
    <row r="64406" s="11" customFormat="1"/>
    <row r="64407" s="11" customFormat="1"/>
    <row r="64408" s="11" customFormat="1"/>
    <row r="64409" s="11" customFormat="1"/>
    <row r="64410" s="11" customFormat="1"/>
    <row r="64411" s="11" customFormat="1"/>
    <row r="64412" s="11" customFormat="1"/>
    <row r="64413" s="11" customFormat="1"/>
    <row r="64414" s="11" customFormat="1"/>
    <row r="64415" s="11" customFormat="1"/>
    <row r="64416" s="11" customFormat="1"/>
    <row r="64417" s="11" customFormat="1"/>
    <row r="64418" s="11" customFormat="1"/>
    <row r="64419" s="11" customFormat="1"/>
    <row r="64420" s="11" customFormat="1"/>
    <row r="64421" s="11" customFormat="1"/>
    <row r="64422" s="11" customFormat="1"/>
    <row r="64423" s="11" customFormat="1"/>
    <row r="64424" s="11" customFormat="1"/>
    <row r="64425" s="11" customFormat="1"/>
    <row r="64426" s="11" customFormat="1"/>
    <row r="64427" s="11" customFormat="1"/>
    <row r="64428" s="11" customFormat="1"/>
    <row r="64429" s="11" customFormat="1"/>
    <row r="64430" s="11" customFormat="1"/>
    <row r="64431" s="11" customFormat="1"/>
    <row r="64432" s="11" customFormat="1"/>
    <row r="64433" s="11" customFormat="1"/>
    <row r="64434" s="11" customFormat="1"/>
    <row r="64435" s="11" customFormat="1"/>
    <row r="64436" s="11" customFormat="1"/>
    <row r="64437" s="11" customFormat="1"/>
    <row r="64438" s="11" customFormat="1"/>
    <row r="64439" s="11" customFormat="1"/>
    <row r="64440" s="11" customFormat="1"/>
    <row r="64441" s="11" customFormat="1"/>
    <row r="64442" s="11" customFormat="1"/>
    <row r="64443" s="11" customFormat="1"/>
    <row r="64444" s="11" customFormat="1"/>
    <row r="64445" s="11" customFormat="1"/>
    <row r="64446" s="11" customFormat="1"/>
    <row r="64447" s="11" customFormat="1"/>
    <row r="64448" s="11" customFormat="1"/>
    <row r="64449" s="11" customFormat="1"/>
    <row r="64450" s="11" customFormat="1"/>
    <row r="64451" s="11" customFormat="1"/>
    <row r="64452" s="11" customFormat="1"/>
    <row r="64453" s="11" customFormat="1"/>
    <row r="64454" s="11" customFormat="1"/>
    <row r="64455" s="11" customFormat="1"/>
    <row r="64456" s="11" customFormat="1"/>
    <row r="64457" s="11" customFormat="1"/>
    <row r="64458" s="11" customFormat="1"/>
    <row r="64459" s="11" customFormat="1"/>
    <row r="64460" s="11" customFormat="1"/>
    <row r="64461" s="11" customFormat="1"/>
    <row r="64462" s="11" customFormat="1"/>
    <row r="64463" s="11" customFormat="1"/>
    <row r="64464" s="11" customFormat="1"/>
    <row r="64465" s="11" customFormat="1"/>
    <row r="64466" s="11" customFormat="1"/>
    <row r="64467" s="11" customFormat="1"/>
    <row r="64468" s="11" customFormat="1"/>
    <row r="64469" s="11" customFormat="1"/>
    <row r="64470" s="11" customFormat="1"/>
    <row r="64471" s="11" customFormat="1"/>
    <row r="64472" s="11" customFormat="1"/>
    <row r="64473" s="11" customFormat="1"/>
    <row r="64474" s="11" customFormat="1"/>
    <row r="64475" s="11" customFormat="1"/>
    <row r="64476" s="11" customFormat="1"/>
    <row r="64477" s="11" customFormat="1"/>
    <row r="64478" s="11" customFormat="1"/>
    <row r="64479" s="11" customFormat="1"/>
    <row r="64480" s="11" customFormat="1"/>
    <row r="64481" s="11" customFormat="1"/>
    <row r="64482" s="11" customFormat="1"/>
    <row r="64483" s="11" customFormat="1"/>
    <row r="64484" s="11" customFormat="1"/>
    <row r="64485" s="11" customFormat="1"/>
    <row r="64486" s="11" customFormat="1"/>
    <row r="64487" s="11" customFormat="1"/>
    <row r="64488" s="11" customFormat="1"/>
    <row r="64489" s="11" customFormat="1"/>
    <row r="64490" s="11" customFormat="1"/>
    <row r="64491" s="11" customFormat="1"/>
    <row r="64492" s="11" customFormat="1"/>
    <row r="64493" s="11" customFormat="1"/>
    <row r="64494" s="11" customFormat="1"/>
    <row r="64495" s="11" customFormat="1"/>
    <row r="64496" s="11" customFormat="1"/>
    <row r="64497" s="11" customFormat="1"/>
    <row r="64498" s="11" customFormat="1"/>
    <row r="64499" s="11" customFormat="1"/>
    <row r="64500" s="11" customFormat="1"/>
    <row r="64501" s="11" customFormat="1"/>
    <row r="64502" s="11" customFormat="1"/>
    <row r="64503" s="11" customFormat="1"/>
    <row r="64504" s="11" customFormat="1"/>
    <row r="64505" s="11" customFormat="1"/>
    <row r="64506" s="11" customFormat="1"/>
    <row r="64507" s="11" customFormat="1"/>
    <row r="64508" s="11" customFormat="1"/>
    <row r="64509" s="11" customFormat="1"/>
    <row r="64510" s="11" customFormat="1"/>
    <row r="64511" s="11" customFormat="1"/>
    <row r="64512" s="11" customFormat="1"/>
    <row r="64513" s="11" customFormat="1"/>
    <row r="64514" s="11" customFormat="1"/>
    <row r="64515" s="11" customFormat="1"/>
    <row r="64516" s="11" customFormat="1"/>
    <row r="64517" s="11" customFormat="1"/>
    <row r="64518" s="11" customFormat="1"/>
    <row r="64519" s="11" customFormat="1"/>
    <row r="64520" s="11" customFormat="1"/>
    <row r="64521" s="11" customFormat="1"/>
    <row r="64522" s="11" customFormat="1"/>
    <row r="64523" s="11" customFormat="1"/>
    <row r="64524" s="11" customFormat="1"/>
    <row r="64525" s="11" customFormat="1"/>
    <row r="64526" s="11" customFormat="1"/>
    <row r="64527" s="11" customFormat="1"/>
    <row r="64528" s="11" customFormat="1"/>
    <row r="64529" s="11" customFormat="1"/>
    <row r="64530" s="11" customFormat="1"/>
    <row r="64531" s="11" customFormat="1"/>
    <row r="64532" s="11" customFormat="1"/>
    <row r="64533" s="11" customFormat="1"/>
    <row r="64534" s="11" customFormat="1"/>
    <row r="64535" s="11" customFormat="1"/>
    <row r="64536" s="11" customFormat="1"/>
    <row r="64537" s="11" customFormat="1"/>
    <row r="64538" s="11" customFormat="1"/>
    <row r="64539" s="11" customFormat="1"/>
    <row r="64540" s="11" customFormat="1"/>
    <row r="64541" s="11" customFormat="1"/>
    <row r="64542" s="11" customFormat="1"/>
    <row r="64543" s="11" customFormat="1"/>
    <row r="64544" s="11" customFormat="1"/>
    <row r="64545" s="11" customFormat="1"/>
    <row r="64546" s="11" customFormat="1"/>
    <row r="64547" s="11" customFormat="1"/>
    <row r="64548" s="11" customFormat="1"/>
    <row r="64549" s="11" customFormat="1"/>
    <row r="64550" s="11" customFormat="1"/>
    <row r="64551" s="11" customFormat="1"/>
    <row r="64552" s="11" customFormat="1"/>
    <row r="64553" s="11" customFormat="1"/>
    <row r="64554" s="11" customFormat="1"/>
    <row r="64555" s="11" customFormat="1"/>
    <row r="64556" s="11" customFormat="1"/>
    <row r="64557" s="11" customFormat="1"/>
    <row r="64558" s="11" customFormat="1"/>
    <row r="64559" s="11" customFormat="1"/>
    <row r="64560" s="11" customFormat="1"/>
    <row r="64561" s="11" customFormat="1"/>
    <row r="64562" s="11" customFormat="1"/>
    <row r="64563" s="11" customFormat="1"/>
    <row r="64564" s="11" customFormat="1"/>
    <row r="64565" s="11" customFormat="1"/>
    <row r="64566" s="11" customFormat="1"/>
    <row r="64567" s="11" customFormat="1"/>
    <row r="64568" s="11" customFormat="1"/>
    <row r="64569" s="11" customFormat="1"/>
    <row r="64570" s="11" customFormat="1"/>
    <row r="64571" s="11" customFormat="1"/>
    <row r="64572" s="11" customFormat="1"/>
    <row r="64573" s="11" customFormat="1"/>
    <row r="64574" s="11" customFormat="1"/>
    <row r="64575" s="11" customFormat="1"/>
    <row r="64576" s="11" customFormat="1"/>
    <row r="64577" s="11" customFormat="1"/>
    <row r="64578" s="11" customFormat="1"/>
    <row r="64579" s="11" customFormat="1"/>
    <row r="64580" s="11" customFormat="1"/>
    <row r="64581" s="11" customFormat="1"/>
    <row r="64582" s="11" customFormat="1"/>
    <row r="64583" s="11" customFormat="1"/>
    <row r="64584" s="11" customFormat="1"/>
    <row r="64585" s="11" customFormat="1"/>
    <row r="64586" s="11" customFormat="1"/>
    <row r="64587" s="11" customFormat="1"/>
    <row r="64588" s="11" customFormat="1"/>
    <row r="64589" s="11" customFormat="1"/>
    <row r="64590" s="11" customFormat="1"/>
    <row r="64591" s="11" customFormat="1"/>
    <row r="64592" s="11" customFormat="1"/>
    <row r="64593" s="11" customFormat="1"/>
    <row r="64594" s="11" customFormat="1"/>
    <row r="64595" s="11" customFormat="1"/>
    <row r="64596" s="11" customFormat="1"/>
    <row r="64597" s="11" customFormat="1"/>
    <row r="64598" s="11" customFormat="1"/>
    <row r="64599" s="11" customFormat="1"/>
    <row r="64600" s="11" customFormat="1"/>
    <row r="64601" s="11" customFormat="1"/>
    <row r="64602" s="11" customFormat="1"/>
    <row r="64603" s="11" customFormat="1"/>
    <row r="64604" s="11" customFormat="1"/>
    <row r="64605" s="11" customFormat="1"/>
    <row r="64606" s="11" customFormat="1"/>
    <row r="64607" s="11" customFormat="1"/>
    <row r="64608" s="11" customFormat="1"/>
    <row r="64609" s="11" customFormat="1"/>
    <row r="64610" s="11" customFormat="1"/>
    <row r="64611" s="11" customFormat="1"/>
    <row r="64612" s="11" customFormat="1"/>
    <row r="64613" s="11" customFormat="1"/>
    <row r="64614" s="11" customFormat="1"/>
    <row r="64615" s="11" customFormat="1"/>
    <row r="64616" s="11" customFormat="1"/>
    <row r="64617" s="11" customFormat="1"/>
    <row r="64618" s="11" customFormat="1"/>
    <row r="64619" s="11" customFormat="1"/>
    <row r="64620" s="11" customFormat="1"/>
    <row r="64621" s="11" customFormat="1"/>
    <row r="64622" s="11" customFormat="1"/>
    <row r="64623" s="11" customFormat="1"/>
    <row r="64624" s="11" customFormat="1"/>
    <row r="64625" s="11" customFormat="1"/>
    <row r="64626" s="11" customFormat="1"/>
    <row r="64627" s="11" customFormat="1"/>
    <row r="64628" s="11" customFormat="1"/>
    <row r="64629" s="11" customFormat="1"/>
    <row r="64630" s="11" customFormat="1"/>
    <row r="64631" s="11" customFormat="1"/>
    <row r="64632" s="11" customFormat="1"/>
    <row r="64633" s="11" customFormat="1"/>
    <row r="64634" s="11" customFormat="1"/>
    <row r="64635" s="11" customFormat="1"/>
    <row r="64636" s="11" customFormat="1"/>
    <row r="64637" s="11" customFormat="1"/>
    <row r="64638" s="11" customFormat="1"/>
    <row r="64639" s="11" customFormat="1"/>
    <row r="64640" s="11" customFormat="1"/>
    <row r="64641" s="11" customFormat="1"/>
    <row r="64642" s="11" customFormat="1"/>
    <row r="64643" s="11" customFormat="1"/>
    <row r="64644" s="11" customFormat="1"/>
    <row r="64645" s="11" customFormat="1"/>
    <row r="64646" s="11" customFormat="1"/>
    <row r="64647" s="11" customFormat="1"/>
    <row r="64648" s="11" customFormat="1"/>
    <row r="64649" s="11" customFormat="1"/>
    <row r="64650" s="11" customFormat="1"/>
    <row r="64651" s="11" customFormat="1"/>
    <row r="64652" s="11" customFormat="1"/>
    <row r="64653" s="11" customFormat="1"/>
    <row r="64654" s="11" customFormat="1"/>
    <row r="64655" s="11" customFormat="1"/>
    <row r="64656" s="11" customFormat="1"/>
    <row r="64657" s="11" customFormat="1"/>
    <row r="64658" s="11" customFormat="1"/>
    <row r="64659" s="11" customFormat="1"/>
    <row r="64660" s="11" customFormat="1"/>
    <row r="64661" s="11" customFormat="1"/>
    <row r="64662" s="11" customFormat="1"/>
    <row r="64663" s="11" customFormat="1"/>
    <row r="64664" s="11" customFormat="1"/>
    <row r="64665" s="11" customFormat="1"/>
    <row r="64666" s="11" customFormat="1"/>
    <row r="64667" s="11" customFormat="1"/>
    <row r="64668" s="11" customFormat="1"/>
    <row r="64669" s="11" customFormat="1"/>
    <row r="64670" s="11" customFormat="1"/>
    <row r="64671" s="11" customFormat="1"/>
    <row r="64672" s="11" customFormat="1"/>
    <row r="64673" s="11" customFormat="1"/>
    <row r="64674" s="11" customFormat="1"/>
    <row r="64675" s="11" customFormat="1"/>
    <row r="64676" s="11" customFormat="1"/>
    <row r="64677" s="11" customFormat="1"/>
    <row r="64678" s="11" customFormat="1"/>
    <row r="64679" s="11" customFormat="1"/>
    <row r="64680" s="11" customFormat="1"/>
    <row r="64681" s="11" customFormat="1"/>
    <row r="64682" s="11" customFormat="1"/>
    <row r="64683" s="11" customFormat="1"/>
    <row r="64684" s="11" customFormat="1"/>
    <row r="64685" s="11" customFormat="1"/>
    <row r="64686" s="11" customFormat="1"/>
    <row r="64687" s="11" customFormat="1"/>
    <row r="64688" s="11" customFormat="1"/>
    <row r="64689" s="11" customFormat="1"/>
    <row r="64690" s="11" customFormat="1"/>
    <row r="64691" s="11" customFormat="1"/>
    <row r="64692" s="11" customFormat="1"/>
    <row r="64693" s="11" customFormat="1"/>
    <row r="64694" s="11" customFormat="1"/>
    <row r="64695" s="11" customFormat="1"/>
    <row r="64696" s="11" customFormat="1"/>
    <row r="64697" s="11" customFormat="1"/>
    <row r="64698" s="11" customFormat="1"/>
    <row r="64699" s="11" customFormat="1"/>
    <row r="64700" s="11" customFormat="1"/>
    <row r="64701" s="11" customFormat="1"/>
    <row r="64702" s="11" customFormat="1"/>
    <row r="64703" s="11" customFormat="1"/>
    <row r="64704" s="11" customFormat="1"/>
    <row r="64705" s="11" customFormat="1"/>
    <row r="64706" s="11" customFormat="1"/>
    <row r="64707" s="11" customFormat="1"/>
    <row r="64708" s="11" customFormat="1"/>
    <row r="64709" s="11" customFormat="1"/>
    <row r="64710" s="11" customFormat="1"/>
    <row r="64711" s="11" customFormat="1"/>
    <row r="64712" s="11" customFormat="1"/>
    <row r="64713" s="11" customFormat="1"/>
    <row r="64714" s="11" customFormat="1"/>
    <row r="64715" s="11" customFormat="1"/>
    <row r="64716" s="11" customFormat="1"/>
    <row r="64717" s="11" customFormat="1"/>
    <row r="64718" s="11" customFormat="1"/>
    <row r="64719" s="11" customFormat="1"/>
    <row r="64720" s="11" customFormat="1"/>
    <row r="64721" s="11" customFormat="1"/>
    <row r="64722" s="11" customFormat="1"/>
    <row r="64723" s="11" customFormat="1"/>
    <row r="64724" s="11" customFormat="1"/>
    <row r="64725" s="11" customFormat="1"/>
    <row r="64726" s="11" customFormat="1"/>
    <row r="64727" s="11" customFormat="1"/>
    <row r="64728" s="11" customFormat="1"/>
    <row r="64729" s="11" customFormat="1"/>
    <row r="64730" s="11" customFormat="1"/>
    <row r="64731" s="11" customFormat="1"/>
    <row r="64732" s="11" customFormat="1"/>
    <row r="64733" s="11" customFormat="1"/>
    <row r="64734" s="11" customFormat="1"/>
    <row r="64735" s="11" customFormat="1"/>
    <row r="64736" s="11" customFormat="1"/>
    <row r="64737" s="11" customFormat="1"/>
    <row r="64738" s="11" customFormat="1"/>
    <row r="64739" s="11" customFormat="1"/>
    <row r="64740" s="11" customFormat="1"/>
    <row r="64741" s="11" customFormat="1"/>
    <row r="64742" s="11" customFormat="1"/>
    <row r="64743" s="11" customFormat="1"/>
    <row r="64744" s="11" customFormat="1"/>
    <row r="64745" s="11" customFormat="1"/>
    <row r="64746" s="11" customFormat="1"/>
    <row r="64747" s="11" customFormat="1"/>
    <row r="64748" s="11" customFormat="1"/>
    <row r="64749" s="11" customFormat="1"/>
    <row r="64750" s="11" customFormat="1"/>
    <row r="64751" s="11" customFormat="1"/>
    <row r="64752" s="11" customFormat="1"/>
    <row r="64753" s="11" customFormat="1"/>
    <row r="64754" s="11" customFormat="1"/>
    <row r="64755" s="11" customFormat="1"/>
    <row r="64756" s="11" customFormat="1"/>
    <row r="64757" s="11" customFormat="1"/>
    <row r="64758" s="11" customFormat="1"/>
    <row r="64759" s="11" customFormat="1"/>
    <row r="64760" s="11" customFormat="1"/>
    <row r="64761" s="11" customFormat="1"/>
    <row r="64762" s="11" customFormat="1"/>
    <row r="64763" s="11" customFormat="1"/>
    <row r="64764" s="11" customFormat="1"/>
    <row r="64765" s="11" customFormat="1"/>
    <row r="64766" s="11" customFormat="1"/>
    <row r="64767" s="11" customFormat="1"/>
    <row r="64768" s="11" customFormat="1"/>
    <row r="64769" s="11" customFormat="1"/>
    <row r="64770" s="11" customFormat="1"/>
    <row r="64771" s="11" customFormat="1"/>
    <row r="64772" s="11" customFormat="1"/>
    <row r="64773" s="11" customFormat="1"/>
    <row r="64774" s="11" customFormat="1"/>
    <row r="64775" s="11" customFormat="1"/>
    <row r="64776" s="11" customFormat="1"/>
    <row r="64777" s="11" customFormat="1"/>
    <row r="64778" s="11" customFormat="1"/>
    <row r="64779" s="11" customFormat="1"/>
    <row r="64780" s="11" customFormat="1"/>
    <row r="64781" s="11" customFormat="1"/>
    <row r="64782" s="11" customFormat="1"/>
    <row r="64783" s="11" customFormat="1"/>
    <row r="64784" s="11" customFormat="1"/>
    <row r="64785" s="11" customFormat="1"/>
    <row r="64786" s="11" customFormat="1"/>
    <row r="64787" s="11" customFormat="1"/>
    <row r="64788" s="11" customFormat="1"/>
    <row r="64789" s="11" customFormat="1"/>
    <row r="64790" s="11" customFormat="1"/>
    <row r="64791" s="11" customFormat="1"/>
    <row r="64792" s="11" customFormat="1"/>
    <row r="64793" s="11" customFormat="1"/>
    <row r="64794" s="11" customFormat="1"/>
    <row r="64795" s="11" customFormat="1"/>
    <row r="64796" s="11" customFormat="1"/>
    <row r="64797" s="11" customFormat="1"/>
    <row r="64798" s="11" customFormat="1"/>
    <row r="64799" s="11" customFormat="1"/>
    <row r="64800" s="11" customFormat="1"/>
    <row r="64801" s="11" customFormat="1"/>
    <row r="64802" s="11" customFormat="1"/>
    <row r="64803" s="11" customFormat="1"/>
    <row r="64804" s="11" customFormat="1"/>
    <row r="64805" s="11" customFormat="1"/>
    <row r="64806" s="11" customFormat="1"/>
    <row r="64807" s="11" customFormat="1"/>
    <row r="64808" s="11" customFormat="1"/>
    <row r="64809" s="11" customFormat="1"/>
    <row r="64810" s="11" customFormat="1"/>
    <row r="64811" s="11" customFormat="1"/>
    <row r="64812" s="11" customFormat="1"/>
    <row r="64813" s="11" customFormat="1"/>
    <row r="64814" s="11" customFormat="1"/>
    <row r="64815" s="11" customFormat="1"/>
    <row r="64816" s="11" customFormat="1"/>
    <row r="64817" s="11" customFormat="1"/>
    <row r="64818" s="11" customFormat="1"/>
    <row r="64819" s="11" customFormat="1"/>
    <row r="64820" s="11" customFormat="1"/>
    <row r="64821" s="11" customFormat="1"/>
    <row r="64822" s="11" customFormat="1"/>
    <row r="64823" s="11" customFormat="1"/>
    <row r="64824" s="11" customFormat="1"/>
    <row r="64825" s="11" customFormat="1"/>
    <row r="64826" s="11" customFormat="1"/>
    <row r="64827" s="11" customFormat="1"/>
    <row r="64828" s="11" customFormat="1"/>
    <row r="64829" s="11" customFormat="1"/>
    <row r="64830" s="11" customFormat="1"/>
    <row r="64831" s="11" customFormat="1"/>
    <row r="64832" s="11" customFormat="1"/>
    <row r="64833" s="11" customFormat="1"/>
    <row r="64834" s="11" customFormat="1"/>
    <row r="64835" s="11" customFormat="1"/>
    <row r="64836" s="11" customFormat="1"/>
    <row r="64837" s="11" customFormat="1"/>
    <row r="64838" s="11" customFormat="1"/>
    <row r="64839" s="11" customFormat="1"/>
    <row r="64840" s="11" customFormat="1"/>
    <row r="64841" s="11" customFormat="1"/>
    <row r="64842" s="11" customFormat="1"/>
    <row r="64843" s="11" customFormat="1"/>
    <row r="64844" s="11" customFormat="1"/>
    <row r="64845" s="11" customFormat="1"/>
    <row r="64846" s="11" customFormat="1"/>
    <row r="64847" s="11" customFormat="1"/>
    <row r="64848" s="11" customFormat="1"/>
    <row r="64849" s="11" customFormat="1"/>
    <row r="64850" s="11" customFormat="1"/>
    <row r="64851" s="11" customFormat="1"/>
    <row r="64852" s="11" customFormat="1"/>
    <row r="64853" s="11" customFormat="1"/>
    <row r="64854" s="11" customFormat="1"/>
    <row r="64855" s="11" customFormat="1"/>
    <row r="64856" s="11" customFormat="1"/>
    <row r="64857" s="11" customFormat="1"/>
    <row r="64858" s="11" customFormat="1"/>
    <row r="64859" s="11" customFormat="1"/>
    <row r="64860" s="11" customFormat="1"/>
    <row r="64861" s="11" customFormat="1"/>
    <row r="64862" s="11" customFormat="1"/>
    <row r="64863" s="11" customFormat="1"/>
    <row r="64864" s="11" customFormat="1"/>
    <row r="64865" s="11" customFormat="1"/>
    <row r="64866" s="11" customFormat="1"/>
    <row r="64867" s="11" customFormat="1"/>
    <row r="64868" s="11" customFormat="1"/>
    <row r="64869" s="11" customFormat="1"/>
    <row r="64870" s="11" customFormat="1"/>
    <row r="64871" s="11" customFormat="1"/>
    <row r="64872" s="11" customFormat="1"/>
    <row r="64873" s="11" customFormat="1"/>
    <row r="64874" s="11" customFormat="1"/>
    <row r="64875" s="11" customFormat="1"/>
    <row r="64876" s="11" customFormat="1"/>
    <row r="64877" s="11" customFormat="1"/>
    <row r="64878" s="11" customFormat="1"/>
    <row r="64879" s="11" customFormat="1"/>
    <row r="64880" s="11" customFormat="1"/>
    <row r="64881" s="11" customFormat="1"/>
    <row r="64882" s="11" customFormat="1"/>
    <row r="64883" s="11" customFormat="1"/>
    <row r="64884" s="11" customFormat="1"/>
    <row r="64885" s="11" customFormat="1"/>
    <row r="64886" s="11" customFormat="1"/>
    <row r="64887" s="11" customFormat="1"/>
    <row r="64888" s="11" customFormat="1"/>
    <row r="64889" s="11" customFormat="1"/>
    <row r="64890" s="11" customFormat="1"/>
    <row r="64891" s="11" customFormat="1"/>
    <row r="64892" s="11" customFormat="1"/>
    <row r="64893" s="11" customFormat="1"/>
    <row r="64894" s="11" customFormat="1"/>
    <row r="64895" s="11" customFormat="1"/>
    <row r="64896" s="11" customFormat="1"/>
    <row r="64897" s="11" customFormat="1"/>
    <row r="64898" s="11" customFormat="1"/>
    <row r="64899" s="11" customFormat="1"/>
    <row r="64900" s="11" customFormat="1"/>
    <row r="64901" s="11" customFormat="1"/>
    <row r="64902" s="11" customFormat="1"/>
    <row r="64903" s="11" customFormat="1"/>
    <row r="64904" s="11" customFormat="1"/>
    <row r="64905" s="11" customFormat="1"/>
    <row r="64906" s="11" customFormat="1"/>
    <row r="64907" s="11" customFormat="1"/>
    <row r="64908" s="11" customFormat="1"/>
    <row r="64909" s="11" customFormat="1"/>
    <row r="64910" s="11" customFormat="1"/>
    <row r="64911" s="11" customFormat="1"/>
    <row r="64912" s="11" customFormat="1"/>
    <row r="64913" s="11" customFormat="1"/>
    <row r="64914" s="11" customFormat="1"/>
    <row r="64915" s="11" customFormat="1"/>
    <row r="64916" s="11" customFormat="1"/>
    <row r="64917" s="11" customFormat="1"/>
    <row r="64918" s="11" customFormat="1"/>
    <row r="64919" s="11" customFormat="1"/>
    <row r="64920" s="11" customFormat="1"/>
    <row r="64921" s="11" customFormat="1"/>
    <row r="64922" s="11" customFormat="1"/>
    <row r="64923" s="11" customFormat="1"/>
    <row r="64924" s="11" customFormat="1"/>
    <row r="64925" s="11" customFormat="1"/>
    <row r="64926" s="11" customFormat="1"/>
    <row r="64927" s="11" customFormat="1"/>
    <row r="64928" s="11" customFormat="1"/>
    <row r="64929" s="11" customFormat="1"/>
    <row r="64930" s="11" customFormat="1"/>
    <row r="64931" s="11" customFormat="1"/>
    <row r="64932" s="11" customFormat="1"/>
    <row r="64933" s="11" customFormat="1"/>
    <row r="64934" s="11" customFormat="1"/>
    <row r="64935" s="11" customFormat="1"/>
    <row r="64936" s="11" customFormat="1"/>
    <row r="64937" s="11" customFormat="1"/>
    <row r="64938" s="11" customFormat="1"/>
    <row r="64939" s="11" customFormat="1"/>
    <row r="64940" s="11" customFormat="1"/>
    <row r="64941" s="11" customFormat="1"/>
    <row r="64942" s="11" customFormat="1"/>
    <row r="64943" s="11" customFormat="1"/>
    <row r="64944" s="11" customFormat="1"/>
    <row r="64945" s="11" customFormat="1"/>
    <row r="64946" s="11" customFormat="1"/>
    <row r="64947" s="11" customFormat="1"/>
    <row r="64948" s="11" customFormat="1"/>
    <row r="64949" s="11" customFormat="1"/>
    <row r="64950" s="11" customFormat="1"/>
    <row r="64951" s="11" customFormat="1"/>
    <row r="64952" s="11" customFormat="1"/>
    <row r="64953" s="11" customFormat="1"/>
    <row r="64954" s="11" customFormat="1"/>
    <row r="64955" s="11" customFormat="1"/>
    <row r="64956" s="11" customFormat="1"/>
    <row r="64957" s="11" customFormat="1"/>
    <row r="64958" s="11" customFormat="1"/>
    <row r="64959" s="11" customFormat="1"/>
    <row r="64960" s="11" customFormat="1"/>
    <row r="64961" s="11" customFormat="1"/>
    <row r="64962" s="11" customFormat="1"/>
    <row r="64963" s="11" customFormat="1"/>
    <row r="64964" s="11" customFormat="1"/>
    <row r="64965" s="11" customFormat="1"/>
    <row r="64966" s="11" customFormat="1"/>
    <row r="64967" s="11" customFormat="1"/>
    <row r="64968" s="11" customFormat="1"/>
    <row r="64969" s="11" customFormat="1"/>
    <row r="64970" s="11" customFormat="1"/>
    <row r="64971" s="11" customFormat="1"/>
    <row r="64972" s="11" customFormat="1"/>
    <row r="64973" s="11" customFormat="1"/>
    <row r="64974" s="11" customFormat="1"/>
    <row r="64975" s="11" customFormat="1"/>
    <row r="64976" s="11" customFormat="1"/>
    <row r="64977" s="11" customFormat="1"/>
    <row r="64978" s="11" customFormat="1"/>
    <row r="64979" s="11" customFormat="1"/>
    <row r="64980" s="11" customFormat="1"/>
    <row r="64981" s="11" customFormat="1"/>
    <row r="64982" s="11" customFormat="1"/>
    <row r="64983" s="11" customFormat="1"/>
    <row r="64984" s="11" customFormat="1"/>
    <row r="64985" s="11" customFormat="1"/>
    <row r="64986" s="11" customFormat="1"/>
    <row r="64987" s="11" customFormat="1"/>
    <row r="64988" s="11" customFormat="1"/>
    <row r="64989" s="11" customFormat="1"/>
    <row r="64990" s="11" customFormat="1"/>
    <row r="64991" s="11" customFormat="1"/>
    <row r="64992" s="11" customFormat="1"/>
    <row r="64993" s="11" customFormat="1"/>
    <row r="64994" s="11" customFormat="1"/>
    <row r="64995" s="11" customFormat="1"/>
    <row r="64996" s="11" customFormat="1"/>
    <row r="64997" s="11" customFormat="1"/>
    <row r="64998" s="11" customFormat="1"/>
    <row r="64999" s="11" customFormat="1"/>
    <row r="65000" s="11" customFormat="1"/>
    <row r="65001" s="11" customFormat="1"/>
    <row r="65002" s="11" customFormat="1"/>
    <row r="65003" s="11" customFormat="1"/>
    <row r="65004" s="11" customFormat="1"/>
    <row r="65005" s="11" customFormat="1"/>
    <row r="65006" s="11" customFormat="1"/>
    <row r="65007" s="11" customFormat="1"/>
    <row r="65008" s="11" customFormat="1"/>
    <row r="65009" s="11" customFormat="1"/>
    <row r="65010" s="11" customFormat="1"/>
    <row r="65011" s="11" customFormat="1"/>
    <row r="65012" s="11" customFormat="1"/>
    <row r="65013" s="11" customFormat="1"/>
    <row r="65014" s="11" customFormat="1"/>
    <row r="65015" s="11" customFormat="1"/>
    <row r="65016" s="11" customFormat="1"/>
    <row r="65017" s="11" customFormat="1"/>
    <row r="65018" s="11" customFormat="1"/>
    <row r="65019" s="11" customFormat="1"/>
    <row r="65020" s="11" customFormat="1"/>
    <row r="65021" s="11" customFormat="1"/>
    <row r="65022" s="11" customFormat="1"/>
    <row r="65023" s="11" customFormat="1"/>
    <row r="65024" s="11" customFormat="1"/>
    <row r="65025" s="11" customFormat="1"/>
    <row r="65026" s="11" customFormat="1"/>
    <row r="65027" s="11" customFormat="1"/>
    <row r="65028" s="11" customFormat="1"/>
    <row r="65029" s="11" customFormat="1"/>
    <row r="65030" s="11" customFormat="1"/>
    <row r="65031" s="11" customFormat="1"/>
    <row r="65032" s="11" customFormat="1"/>
    <row r="65033" s="11" customFormat="1"/>
    <row r="65034" s="11" customFormat="1"/>
    <row r="65035" s="11" customFormat="1"/>
    <row r="65036" s="11" customFormat="1"/>
    <row r="65037" s="11" customFormat="1"/>
    <row r="65038" s="11" customFormat="1"/>
    <row r="65039" s="11" customFormat="1"/>
    <row r="65040" s="11" customFormat="1"/>
    <row r="65041" s="11" customFormat="1"/>
    <row r="65042" s="11" customFormat="1"/>
    <row r="65043" s="11" customFormat="1"/>
    <row r="65044" s="11" customFormat="1"/>
    <row r="65045" s="11" customFormat="1"/>
    <row r="65046" s="11" customFormat="1"/>
    <row r="65047" s="11" customFormat="1"/>
    <row r="65048" s="11" customFormat="1"/>
    <row r="65049" s="11" customFormat="1"/>
    <row r="65050" s="11" customFormat="1"/>
    <row r="65051" s="11" customFormat="1"/>
    <row r="65052" s="11" customFormat="1"/>
    <row r="65053" s="11" customFormat="1"/>
    <row r="65054" s="11" customFormat="1"/>
    <row r="65055" s="11" customFormat="1"/>
    <row r="65056" s="11" customFormat="1"/>
    <row r="65057" s="11" customFormat="1"/>
    <row r="65058" s="11" customFormat="1"/>
    <row r="65059" s="11" customFormat="1"/>
    <row r="65060" s="11" customFormat="1"/>
    <row r="65061" s="11" customFormat="1"/>
    <row r="65062" s="11" customFormat="1"/>
    <row r="65063" s="11" customFormat="1"/>
    <row r="65064" s="11" customFormat="1"/>
    <row r="65065" s="11" customFormat="1"/>
    <row r="65066" s="11" customFormat="1"/>
    <row r="65067" s="11" customFormat="1"/>
    <row r="65068" s="11" customFormat="1"/>
    <row r="65069" s="11" customFormat="1"/>
    <row r="65070" s="11" customFormat="1"/>
    <row r="65071" s="11" customFormat="1"/>
    <row r="65072" s="11" customFormat="1"/>
    <row r="65073" s="11" customFormat="1"/>
    <row r="65074" s="11" customFormat="1"/>
    <row r="65075" s="11" customFormat="1"/>
    <row r="65076" s="11" customFormat="1"/>
    <row r="65077" s="11" customFormat="1"/>
    <row r="65078" s="11" customFormat="1"/>
    <row r="65079" s="11" customFormat="1"/>
    <row r="65080" s="11" customFormat="1"/>
    <row r="65081" s="11" customFormat="1"/>
    <row r="65082" s="11" customFormat="1"/>
    <row r="65083" s="11" customFormat="1"/>
    <row r="65084" s="11" customFormat="1"/>
    <row r="65085" s="11" customFormat="1"/>
    <row r="65086" s="11" customFormat="1"/>
    <row r="65087" s="11" customFormat="1"/>
    <row r="65088" s="11" customFormat="1"/>
    <row r="65089" s="11" customFormat="1"/>
    <row r="65090" s="11" customFormat="1"/>
    <row r="65091" s="11" customFormat="1"/>
    <row r="65092" s="11" customFormat="1"/>
    <row r="65093" s="11" customFormat="1"/>
    <row r="65094" s="11" customFormat="1"/>
    <row r="65095" s="11" customFormat="1"/>
    <row r="65096" s="11" customFormat="1"/>
    <row r="65097" s="11" customFormat="1"/>
    <row r="65098" s="11" customFormat="1"/>
    <row r="65099" s="11" customFormat="1"/>
    <row r="65100" s="11" customFormat="1"/>
    <row r="65101" s="11" customFormat="1"/>
    <row r="65102" s="11" customFormat="1"/>
    <row r="65103" s="11" customFormat="1"/>
    <row r="65104" s="11" customFormat="1"/>
    <row r="65105" s="11" customFormat="1"/>
    <row r="65106" s="11" customFormat="1"/>
    <row r="65107" s="11" customFormat="1"/>
    <row r="65108" s="11" customFormat="1"/>
    <row r="65109" s="11" customFormat="1"/>
    <row r="65110" s="11" customFormat="1"/>
    <row r="65111" s="11" customFormat="1"/>
    <row r="65112" s="11" customFormat="1"/>
    <row r="65113" s="11" customFormat="1"/>
    <row r="65114" s="11" customFormat="1"/>
    <row r="65115" s="11" customFormat="1"/>
    <row r="65116" s="11" customFormat="1"/>
    <row r="65117" s="11" customFormat="1"/>
    <row r="65118" s="11" customFormat="1"/>
    <row r="65119" s="11" customFormat="1"/>
    <row r="65120" s="11" customFormat="1"/>
    <row r="65121" s="11" customFormat="1"/>
    <row r="65122" s="11" customFormat="1"/>
    <row r="65123" s="11" customFormat="1"/>
    <row r="65124" s="11" customFormat="1"/>
    <row r="65125" s="11" customFormat="1"/>
    <row r="65126" s="11" customFormat="1"/>
    <row r="65127" s="11" customFormat="1"/>
    <row r="65128" s="11" customFormat="1"/>
    <row r="65129" s="11" customFormat="1"/>
    <row r="65130" s="11" customFormat="1"/>
    <row r="65131" s="11" customFormat="1"/>
    <row r="65132" s="11" customFormat="1"/>
    <row r="65133" s="11" customFormat="1"/>
    <row r="65134" s="11" customFormat="1"/>
    <row r="65135" s="11" customFormat="1"/>
    <row r="65136" s="11" customFormat="1"/>
    <row r="65137" s="11" customFormat="1"/>
    <row r="65138" s="11" customFormat="1"/>
    <row r="65139" s="11" customFormat="1"/>
    <row r="65140" s="11" customFormat="1"/>
    <row r="65141" s="11" customFormat="1"/>
    <row r="65142" s="11" customFormat="1"/>
    <row r="65143" s="11" customFormat="1"/>
    <row r="65144" s="11" customFormat="1"/>
    <row r="65145" s="11" customFormat="1"/>
    <row r="65146" s="11" customFormat="1"/>
    <row r="65147" s="11" customFormat="1"/>
    <row r="65148" s="11" customFormat="1"/>
    <row r="65149" s="11" customFormat="1"/>
    <row r="65150" s="11" customFormat="1"/>
    <row r="65151" s="11" customFormat="1"/>
    <row r="65152" s="11" customFormat="1"/>
    <row r="65153" s="11" customFormat="1"/>
    <row r="65154" s="11" customFormat="1"/>
    <row r="65155" s="11" customFormat="1"/>
    <row r="65156" s="11" customFormat="1"/>
    <row r="65157" s="11" customFormat="1"/>
    <row r="65158" s="11" customFormat="1"/>
    <row r="65159" s="11" customFormat="1"/>
    <row r="65160" s="11" customFormat="1"/>
    <row r="65161" s="11" customFormat="1"/>
    <row r="65162" s="11" customFormat="1"/>
    <row r="65163" s="11" customFormat="1"/>
    <row r="65164" s="11" customFormat="1"/>
    <row r="65165" s="11" customFormat="1"/>
    <row r="65166" s="11" customFormat="1"/>
    <row r="65167" s="11" customFormat="1"/>
    <row r="65168" s="11" customFormat="1"/>
    <row r="65169" s="11" customFormat="1"/>
    <row r="65170" s="11" customFormat="1"/>
    <row r="65171" s="11" customFormat="1"/>
    <row r="65172" s="11" customFormat="1"/>
    <row r="65173" s="11" customFormat="1"/>
    <row r="65174" s="11" customFormat="1"/>
    <row r="65175" s="11" customFormat="1"/>
    <row r="65176" s="11" customFormat="1"/>
    <row r="65177" s="11" customFormat="1"/>
    <row r="65178" s="11" customFormat="1"/>
    <row r="65179" s="11" customFormat="1"/>
    <row r="65180" s="11" customFormat="1"/>
    <row r="65181" s="11" customFormat="1"/>
    <row r="65182" s="11" customFormat="1"/>
    <row r="65183" s="11" customFormat="1"/>
    <row r="65184" s="11" customFormat="1"/>
    <row r="65185" s="11" customFormat="1"/>
    <row r="65186" s="11" customFormat="1"/>
    <row r="65187" s="11" customFormat="1"/>
    <row r="65188" s="11" customFormat="1"/>
    <row r="65189" s="11" customFormat="1"/>
    <row r="65190" s="11" customFormat="1"/>
    <row r="65191" s="11" customFormat="1"/>
    <row r="65192" s="11" customFormat="1"/>
    <row r="65193" s="11" customFormat="1"/>
    <row r="65194" s="11" customFormat="1"/>
    <row r="65195" s="11" customFormat="1"/>
    <row r="65196" s="11" customFormat="1"/>
    <row r="65197" s="11" customFormat="1"/>
    <row r="65198" s="11" customFormat="1"/>
    <row r="65199" s="11" customFormat="1"/>
    <row r="65200" s="11" customFormat="1"/>
    <row r="65201" s="11" customFormat="1"/>
    <row r="65202" s="11" customFormat="1"/>
    <row r="65203" s="11" customFormat="1"/>
    <row r="65204" s="11" customFormat="1"/>
    <row r="65205" s="11" customFormat="1"/>
    <row r="65206" s="11" customFormat="1"/>
    <row r="65207" s="11" customFormat="1"/>
    <row r="65208" s="11" customFormat="1"/>
    <row r="65209" s="11" customFormat="1"/>
    <row r="65210" s="11" customFormat="1"/>
    <row r="65211" s="11" customFormat="1"/>
    <row r="65212" s="11" customFormat="1"/>
    <row r="65213" s="11" customFormat="1"/>
    <row r="65214" s="11" customFormat="1"/>
    <row r="65215" s="11" customFormat="1"/>
    <row r="65216" s="11" customFormat="1"/>
    <row r="65217" s="11" customFormat="1"/>
    <row r="65218" s="11" customFormat="1"/>
    <row r="65219" s="11" customFormat="1"/>
    <row r="65220" s="11" customFormat="1"/>
    <row r="65221" s="11" customFormat="1"/>
    <row r="65222" s="11" customFormat="1"/>
    <row r="65223" s="11" customFormat="1"/>
    <row r="65224" s="11" customFormat="1"/>
    <row r="65225" s="11" customFormat="1"/>
    <row r="65226" s="11" customFormat="1"/>
    <row r="65227" s="11" customFormat="1"/>
    <row r="65228" s="11" customFormat="1"/>
    <row r="65229" s="11" customFormat="1"/>
    <row r="65230" s="11" customFormat="1"/>
    <row r="65231" s="11" customFormat="1"/>
    <row r="65232" s="11" customFormat="1"/>
    <row r="65233" s="11" customFormat="1"/>
    <row r="65234" s="11" customFormat="1"/>
    <row r="65235" s="11" customFormat="1"/>
    <row r="65236" s="11" customFormat="1"/>
    <row r="65237" s="11" customFormat="1"/>
    <row r="65238" s="11" customFormat="1"/>
    <row r="65239" s="11" customFormat="1"/>
    <row r="65240" s="11" customFormat="1"/>
    <row r="65241" s="11" customFormat="1"/>
    <row r="65242" s="11" customFormat="1"/>
    <row r="65243" s="11" customFormat="1"/>
    <row r="65244" s="11" customFormat="1"/>
    <row r="65245" s="11" customFormat="1"/>
    <row r="65246" s="11" customFormat="1"/>
    <row r="65247" s="11" customFormat="1"/>
    <row r="65248" s="11" customFormat="1"/>
    <row r="65249" s="11" customFormat="1"/>
    <row r="65250" s="11" customFormat="1"/>
    <row r="65251" s="11" customFormat="1"/>
    <row r="65252" s="11" customFormat="1"/>
    <row r="65253" s="11" customFormat="1"/>
    <row r="65254" s="11" customFormat="1"/>
    <row r="65255" s="11" customFormat="1"/>
    <row r="65256" s="11" customFormat="1"/>
    <row r="65257" s="11" customFormat="1"/>
    <row r="65258" s="11" customFormat="1"/>
    <row r="65259" s="11" customFormat="1"/>
    <row r="65260" s="11" customFormat="1"/>
    <row r="65261" s="11" customFormat="1"/>
    <row r="65262" s="11" customFormat="1"/>
    <row r="65263" s="11" customFormat="1"/>
    <row r="65264" s="11" customFormat="1"/>
    <row r="65265" s="11" customFormat="1"/>
    <row r="65266" s="11" customFormat="1"/>
    <row r="65267" s="11" customFormat="1"/>
    <row r="65268" s="11" customFormat="1"/>
    <row r="65269" s="11" customFormat="1"/>
    <row r="65270" s="11" customFormat="1"/>
    <row r="65271" s="11" customFormat="1"/>
    <row r="65272" s="11" customFormat="1"/>
    <row r="65273" s="11" customFormat="1"/>
    <row r="65274" s="11" customFormat="1"/>
    <row r="65275" s="11" customFormat="1"/>
    <row r="65276" s="11" customFormat="1"/>
    <row r="65277" s="11" customFormat="1"/>
    <row r="65278" s="11" customFormat="1"/>
    <row r="65279" s="11" customFormat="1"/>
    <row r="65280" s="11" customFormat="1"/>
    <row r="65281" s="11" customFormat="1"/>
    <row r="65282" s="11" customFormat="1"/>
    <row r="65283" s="11" customFormat="1"/>
    <row r="65284" s="11" customFormat="1"/>
    <row r="65285" s="11" customFormat="1"/>
    <row r="65286" s="11" customFormat="1"/>
    <row r="65287" s="11" customFormat="1"/>
    <row r="65288" s="11" customFormat="1"/>
    <row r="65289" s="11" customFormat="1"/>
    <row r="65290" s="11" customFormat="1"/>
    <row r="65291" s="11" customFormat="1"/>
    <row r="65292" s="11" customFormat="1"/>
    <row r="65293" s="11" customFormat="1"/>
    <row r="65294" s="11" customFormat="1"/>
    <row r="65295" s="11" customFormat="1"/>
    <row r="65296" s="11" customFormat="1"/>
    <row r="65297" s="11" customFormat="1"/>
    <row r="65298" s="11" customFormat="1"/>
    <row r="65299" s="11" customFormat="1"/>
    <row r="65300" s="11" customFormat="1"/>
    <row r="65301" s="11" customFormat="1"/>
    <row r="65302" s="11" customFormat="1"/>
    <row r="65303" s="11" customFormat="1"/>
    <row r="65304" s="11" customFormat="1"/>
    <row r="65305" s="11" customFormat="1"/>
    <row r="65306" s="11" customFormat="1"/>
    <row r="65307" s="11" customFormat="1"/>
    <row r="65308" s="11" customFormat="1"/>
    <row r="65309" s="11" customFormat="1"/>
    <row r="65310" s="11" customFormat="1"/>
    <row r="65311" s="11" customFormat="1"/>
    <row r="65312" s="11" customFormat="1"/>
    <row r="65313" s="11" customFormat="1"/>
    <row r="65314" s="11" customFormat="1"/>
    <row r="65315" s="11" customFormat="1"/>
    <row r="65316" s="11" customFormat="1"/>
    <row r="65317" s="11" customFormat="1"/>
    <row r="65318" s="11" customFormat="1"/>
    <row r="65319" s="11" customFormat="1"/>
    <row r="65320" s="11" customFormat="1"/>
    <row r="65321" s="11" customFormat="1"/>
    <row r="65322" s="11" customFormat="1"/>
    <row r="65323" s="11" customFormat="1"/>
    <row r="65324" s="11" customFormat="1"/>
    <row r="65325" s="11" customFormat="1"/>
    <row r="65326" s="11" customFormat="1"/>
    <row r="65327" s="11" customFormat="1"/>
    <row r="65328" s="11" customFormat="1"/>
    <row r="65329" s="11" customFormat="1"/>
    <row r="65330" s="11" customFormat="1"/>
    <row r="65331" s="11" customFormat="1"/>
    <row r="65332" s="11" customFormat="1"/>
    <row r="65333" s="11" customFormat="1"/>
    <row r="65334" s="11" customFormat="1"/>
    <row r="65335" s="11" customFormat="1"/>
    <row r="65336" s="11" customFormat="1"/>
    <row r="65337" s="11" customFormat="1"/>
    <row r="65338" s="11" customFormat="1"/>
    <row r="65339" s="11" customFormat="1"/>
    <row r="65340" s="11" customFormat="1"/>
    <row r="65341" s="11" customFormat="1"/>
    <row r="65342" s="11" customFormat="1"/>
    <row r="65343" s="11" customFormat="1"/>
    <row r="65344" s="11" customFormat="1"/>
    <row r="65345" s="11" customFormat="1"/>
    <row r="65346" s="11" customFormat="1"/>
    <row r="65347" s="11" customFormat="1"/>
    <row r="65348" s="11" customFormat="1"/>
    <row r="65349" s="11" customFormat="1"/>
    <row r="65350" s="11" customFormat="1"/>
    <row r="65351" s="11" customFormat="1"/>
    <row r="65352" s="11" customFormat="1"/>
    <row r="65353" s="11" customFormat="1"/>
    <row r="65354" s="11" customFormat="1"/>
    <row r="65355" s="11" customFormat="1"/>
    <row r="65356" s="11" customFormat="1"/>
    <row r="65357" s="11" customFormat="1"/>
    <row r="65358" s="11" customFormat="1"/>
    <row r="65359" s="11" customFormat="1"/>
    <row r="65360" s="11" customFormat="1"/>
    <row r="65361" s="11" customFormat="1"/>
    <row r="65362" s="11" customFormat="1"/>
    <row r="65363" s="11" customFormat="1"/>
    <row r="65364" s="11" customFormat="1"/>
    <row r="65365" s="11" customFormat="1"/>
    <row r="65366" s="11" customFormat="1"/>
    <row r="65367" s="11" customFormat="1"/>
    <row r="65368" s="11" customFormat="1"/>
    <row r="65369" s="11" customFormat="1"/>
    <row r="65370" s="11" customFormat="1"/>
    <row r="65371" s="11" customFormat="1"/>
    <row r="65372" s="11" customFormat="1"/>
    <row r="65373" s="11" customFormat="1"/>
    <row r="65374" s="11" customFormat="1"/>
    <row r="65375" s="11" customFormat="1"/>
    <row r="65376" s="11" customFormat="1"/>
    <row r="65377" s="11" customFormat="1"/>
    <row r="65378" s="11" customFormat="1"/>
    <row r="65379" s="11" customFormat="1"/>
    <row r="65380" s="11" customFormat="1"/>
    <row r="65381" s="11" customFormat="1"/>
    <row r="65382" s="11" customFormat="1"/>
    <row r="65383" s="11" customFormat="1"/>
    <row r="65384" s="11" customFormat="1"/>
    <row r="65385" s="11" customFormat="1"/>
    <row r="65386" s="11" customFormat="1"/>
    <row r="65387" s="11" customFormat="1"/>
    <row r="65388" s="11" customFormat="1"/>
    <row r="65389" s="11" customFormat="1"/>
    <row r="65390" s="11" customFormat="1"/>
    <row r="65391" s="11" customFormat="1"/>
    <row r="65392" s="11" customFormat="1"/>
    <row r="65393" s="11" customFormat="1"/>
    <row r="65394" s="11" customFormat="1"/>
    <row r="65395" s="11" customFormat="1"/>
    <row r="65396" s="11" customFormat="1"/>
    <row r="65397" s="11" customFormat="1"/>
    <row r="65398" s="11" customFormat="1"/>
    <row r="65399" s="11" customFormat="1"/>
    <row r="65400" s="11" customFormat="1"/>
    <row r="65401" s="11" customFormat="1"/>
    <row r="65402" s="11" customFormat="1"/>
    <row r="65403" s="11" customFormat="1"/>
    <row r="65404" s="11" customFormat="1"/>
    <row r="65405" s="11" customFormat="1"/>
    <row r="65406" s="11" customFormat="1"/>
    <row r="65407" s="11" customFormat="1"/>
    <row r="65408" s="11" customFormat="1"/>
    <row r="65409" s="11" customFormat="1"/>
    <row r="65410" s="11" customFormat="1"/>
    <row r="65411" s="11" customFormat="1"/>
    <row r="65412" s="11" customFormat="1"/>
    <row r="65413" s="11" customFormat="1"/>
    <row r="65414" s="11" customFormat="1"/>
    <row r="65415" s="11" customFormat="1"/>
    <row r="65416" s="11" customFormat="1"/>
    <row r="65417" s="11" customFormat="1"/>
    <row r="65418" s="11" customFormat="1"/>
    <row r="65419" s="11" customFormat="1"/>
    <row r="65420" s="11" customFormat="1"/>
    <row r="65421" s="11" customFormat="1"/>
    <row r="65422" s="11" customFormat="1"/>
    <row r="65423" s="11" customFormat="1"/>
    <row r="65424" s="11" customFormat="1"/>
    <row r="65425" s="11" customFormat="1"/>
    <row r="65426" s="11" customFormat="1"/>
    <row r="65427" s="11" customFormat="1"/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workbookViewId="0">
      <selection activeCell="I32" sqref="I32"/>
    </sheetView>
  </sheetViews>
  <sheetFormatPr defaultColWidth="9" defaultRowHeight="15.75"/>
  <cols>
    <col min="1" max="1" width="4.875" style="3" customWidth="1"/>
    <col min="2" max="2" width="6.625" style="3" customWidth="1"/>
    <col min="3" max="6" width="4.875" style="3" customWidth="1"/>
    <col min="7" max="8" width="10.125" style="3" customWidth="1"/>
    <col min="9" max="10" width="8.375" style="3" customWidth="1"/>
    <col min="11" max="11" width="16" style="3" customWidth="1"/>
    <col min="12" max="16384" width="9" style="3"/>
  </cols>
  <sheetData>
    <row r="1" spans="1:11">
      <c r="A1" s="4" t="s">
        <v>515</v>
      </c>
      <c r="B1" s="4" t="s">
        <v>280</v>
      </c>
      <c r="C1" s="4" t="s">
        <v>2652</v>
      </c>
      <c r="D1" s="4" t="s">
        <v>2653</v>
      </c>
      <c r="E1" s="4" t="s">
        <v>2654</v>
      </c>
      <c r="F1" s="4" t="s">
        <v>300</v>
      </c>
      <c r="G1" s="4" t="s">
        <v>2655</v>
      </c>
      <c r="H1" s="5" t="s">
        <v>2656</v>
      </c>
      <c r="I1" s="4" t="s">
        <v>2657</v>
      </c>
      <c r="J1" s="4" t="s">
        <v>2595</v>
      </c>
      <c r="K1" s="4" t="s">
        <v>1429</v>
      </c>
    </row>
    <row r="2" spans="1:11">
      <c r="A2" s="6">
        <v>1</v>
      </c>
      <c r="B2" s="6" t="s">
        <v>2384</v>
      </c>
      <c r="C2" s="6" t="s">
        <v>2658</v>
      </c>
      <c r="D2" s="6">
        <v>175</v>
      </c>
      <c r="E2" s="6">
        <v>1</v>
      </c>
      <c r="F2" s="7" t="s">
        <v>425</v>
      </c>
      <c r="G2" s="8">
        <v>43788</v>
      </c>
      <c r="H2" s="9">
        <v>43771</v>
      </c>
      <c r="I2" s="10">
        <v>100</v>
      </c>
      <c r="J2" s="6" t="s">
        <v>356</v>
      </c>
      <c r="K2" s="6"/>
    </row>
    <row r="3" spans="1:11">
      <c r="A3" s="6">
        <v>2</v>
      </c>
      <c r="B3" s="6" t="s">
        <v>2377</v>
      </c>
      <c r="C3" s="6" t="s">
        <v>2658</v>
      </c>
      <c r="D3" s="6">
        <v>190</v>
      </c>
      <c r="E3" s="6">
        <v>1</v>
      </c>
      <c r="F3" s="7" t="s">
        <v>425</v>
      </c>
      <c r="G3" s="8">
        <v>43797</v>
      </c>
      <c r="H3" s="9">
        <v>43771</v>
      </c>
      <c r="I3" s="10">
        <v>100</v>
      </c>
      <c r="J3" s="6" t="s">
        <v>356</v>
      </c>
      <c r="K3" s="6"/>
    </row>
    <row r="4" spans="1:11">
      <c r="A4" s="6">
        <v>3</v>
      </c>
      <c r="B4" s="6" t="s">
        <v>2268</v>
      </c>
      <c r="C4" s="6" t="s">
        <v>2659</v>
      </c>
      <c r="D4" s="6">
        <v>190</v>
      </c>
      <c r="E4" s="6">
        <v>1</v>
      </c>
      <c r="F4" s="6" t="s">
        <v>425</v>
      </c>
      <c r="G4" s="8">
        <v>44027</v>
      </c>
      <c r="H4" s="9">
        <v>44015</v>
      </c>
      <c r="I4" s="10">
        <v>100</v>
      </c>
      <c r="J4" s="6" t="s">
        <v>356</v>
      </c>
      <c r="K4" s="6"/>
    </row>
    <row r="5" spans="1:11">
      <c r="A5" s="6">
        <v>4</v>
      </c>
      <c r="B5" s="6" t="s">
        <v>2268</v>
      </c>
      <c r="C5" s="6" t="s">
        <v>2658</v>
      </c>
      <c r="D5" s="6">
        <v>190</v>
      </c>
      <c r="E5" s="6">
        <v>1</v>
      </c>
      <c r="F5" s="6" t="s">
        <v>425</v>
      </c>
      <c r="G5" s="8">
        <v>44119</v>
      </c>
      <c r="H5" s="9">
        <v>44105</v>
      </c>
      <c r="I5" s="10">
        <v>100</v>
      </c>
      <c r="J5" s="6" t="s">
        <v>356</v>
      </c>
      <c r="K5" s="6"/>
    </row>
    <row r="6" spans="1:11">
      <c r="A6" s="6">
        <v>5</v>
      </c>
      <c r="B6" s="6" t="s">
        <v>2381</v>
      </c>
      <c r="C6" s="6" t="s">
        <v>2659</v>
      </c>
      <c r="D6" s="6">
        <v>180</v>
      </c>
      <c r="E6" s="6">
        <v>1</v>
      </c>
      <c r="F6" s="6" t="s">
        <v>425</v>
      </c>
      <c r="G6" s="8">
        <v>44278</v>
      </c>
      <c r="H6" s="9">
        <v>44257</v>
      </c>
      <c r="I6" s="10">
        <v>100</v>
      </c>
      <c r="J6" s="6" t="s">
        <v>356</v>
      </c>
      <c r="K6" s="6"/>
    </row>
    <row r="7" spans="1:11">
      <c r="A7" s="6">
        <v>6</v>
      </c>
      <c r="B7" s="6" t="s">
        <v>2660</v>
      </c>
      <c r="C7" s="6" t="s">
        <v>2658</v>
      </c>
      <c r="D7" s="6">
        <v>185</v>
      </c>
      <c r="E7" s="6">
        <v>1</v>
      </c>
      <c r="F7" s="6" t="s">
        <v>425</v>
      </c>
      <c r="G7" s="8">
        <v>44851</v>
      </c>
      <c r="H7" s="9">
        <v>44835</v>
      </c>
      <c r="I7" s="10">
        <v>100</v>
      </c>
      <c r="J7" s="6" t="s">
        <v>356</v>
      </c>
      <c r="K7" s="6" t="s">
        <v>2661</v>
      </c>
    </row>
    <row r="8" spans="1:11">
      <c r="A8" s="6">
        <v>7</v>
      </c>
      <c r="B8" s="6" t="s">
        <v>2319</v>
      </c>
      <c r="C8" s="6" t="s">
        <v>2658</v>
      </c>
      <c r="D8" s="6">
        <v>190</v>
      </c>
      <c r="E8" s="6">
        <v>1</v>
      </c>
      <c r="F8" s="6" t="s">
        <v>425</v>
      </c>
      <c r="G8" s="8">
        <v>44851</v>
      </c>
      <c r="H8" s="9">
        <v>44835</v>
      </c>
      <c r="I8" s="10">
        <v>100</v>
      </c>
      <c r="J8" s="6" t="s">
        <v>356</v>
      </c>
      <c r="K8" s="6"/>
    </row>
    <row r="9" spans="1:11">
      <c r="A9" s="6">
        <v>8</v>
      </c>
      <c r="B9" s="6" t="s">
        <v>2312</v>
      </c>
      <c r="C9" s="6" t="s">
        <v>2658</v>
      </c>
      <c r="D9" s="6">
        <v>175</v>
      </c>
      <c r="E9" s="6">
        <v>1</v>
      </c>
      <c r="F9" s="6" t="s">
        <v>425</v>
      </c>
      <c r="G9" s="8">
        <v>44851</v>
      </c>
      <c r="H9" s="9">
        <v>44835</v>
      </c>
      <c r="I9" s="10">
        <v>0</v>
      </c>
      <c r="J9" s="6" t="s">
        <v>356</v>
      </c>
      <c r="K9" s="6" t="s">
        <v>2662</v>
      </c>
    </row>
    <row r="10" spans="1:11">
      <c r="A10" s="6">
        <v>9</v>
      </c>
      <c r="B10" s="6" t="s">
        <v>2312</v>
      </c>
      <c r="C10" s="6" t="s">
        <v>2663</v>
      </c>
      <c r="D10" s="6">
        <v>175</v>
      </c>
      <c r="E10" s="6">
        <v>1</v>
      </c>
      <c r="F10" s="6" t="s">
        <v>425</v>
      </c>
      <c r="G10" s="8">
        <v>44876</v>
      </c>
      <c r="H10" s="9">
        <v>44896</v>
      </c>
      <c r="I10" s="10">
        <v>0</v>
      </c>
      <c r="J10" s="6" t="s">
        <v>356</v>
      </c>
      <c r="K10" s="6" t="s">
        <v>2662</v>
      </c>
    </row>
    <row r="11" spans="1:11">
      <c r="A11" s="6">
        <v>10</v>
      </c>
      <c r="B11" s="6" t="s">
        <v>2384</v>
      </c>
      <c r="C11" s="6" t="s">
        <v>2658</v>
      </c>
      <c r="D11" s="6">
        <v>175</v>
      </c>
      <c r="E11" s="6">
        <v>1</v>
      </c>
      <c r="F11" s="6" t="s">
        <v>425</v>
      </c>
      <c r="G11" s="8">
        <v>44970</v>
      </c>
      <c r="H11" s="9">
        <v>45017</v>
      </c>
      <c r="I11" s="10">
        <v>0</v>
      </c>
      <c r="J11" s="6" t="s">
        <v>356</v>
      </c>
      <c r="K11" s="6" t="s">
        <v>2664</v>
      </c>
    </row>
    <row r="12" spans="1:11">
      <c r="A12" s="6">
        <v>11</v>
      </c>
      <c r="B12" s="6" t="s">
        <v>2377</v>
      </c>
      <c r="C12" s="6" t="s">
        <v>2658</v>
      </c>
      <c r="D12" s="6">
        <v>190</v>
      </c>
      <c r="E12" s="6">
        <v>1</v>
      </c>
      <c r="F12" s="6" t="s">
        <v>425</v>
      </c>
      <c r="G12" s="8">
        <v>44978</v>
      </c>
      <c r="H12" s="9">
        <v>45017</v>
      </c>
      <c r="I12" s="10">
        <v>0</v>
      </c>
      <c r="J12" s="6" t="s">
        <v>356</v>
      </c>
      <c r="K12" s="6" t="s">
        <v>2664</v>
      </c>
    </row>
    <row r="13" spans="1:11">
      <c r="A13" s="6">
        <v>12</v>
      </c>
      <c r="B13" s="6" t="s">
        <v>2384</v>
      </c>
      <c r="C13" s="6" t="s">
        <v>2658</v>
      </c>
      <c r="D13" s="6">
        <v>175</v>
      </c>
      <c r="E13" s="6">
        <v>1</v>
      </c>
      <c r="F13" s="6" t="s">
        <v>425</v>
      </c>
      <c r="G13" s="8">
        <v>45182</v>
      </c>
      <c r="H13" s="9">
        <v>45017</v>
      </c>
      <c r="I13" s="10">
        <v>0</v>
      </c>
      <c r="J13" s="6" t="s">
        <v>356</v>
      </c>
      <c r="K13" s="6" t="s">
        <v>2664</v>
      </c>
    </row>
  </sheetData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13"/>
  <sheetViews>
    <sheetView workbookViewId="0">
      <selection activeCell="I25" sqref="I25"/>
    </sheetView>
  </sheetViews>
  <sheetFormatPr defaultColWidth="9" defaultRowHeight="15.75" outlineLevelCol="2"/>
  <sheetData>
    <row r="3" spans="1:3">
      <c r="A3" s="1" t="s">
        <v>451</v>
      </c>
      <c r="B3" s="1" t="s">
        <v>451</v>
      </c>
      <c r="C3">
        <f>IF(A3=B3,0,11111111111111100)</f>
        <v>0</v>
      </c>
    </row>
    <row r="4" spans="1:3">
      <c r="A4" s="1" t="s">
        <v>2368</v>
      </c>
      <c r="B4" s="1" t="s">
        <v>2368</v>
      </c>
      <c r="C4">
        <f t="shared" ref="C4:C13" si="0">IF(A4=B4,0,11111111111111100)</f>
        <v>0</v>
      </c>
    </row>
    <row r="5" spans="1:3">
      <c r="A5" s="1" t="s">
        <v>2296</v>
      </c>
      <c r="B5" s="1" t="s">
        <v>2296</v>
      </c>
      <c r="C5">
        <f t="shared" si="0"/>
        <v>0</v>
      </c>
    </row>
    <row r="6" spans="1:3">
      <c r="A6" s="1" t="s">
        <v>2346</v>
      </c>
      <c r="B6" s="1" t="s">
        <v>2346</v>
      </c>
      <c r="C6">
        <f t="shared" si="0"/>
        <v>0</v>
      </c>
    </row>
    <row r="7" spans="1:3">
      <c r="A7" s="1" t="s">
        <v>2384</v>
      </c>
      <c r="B7" s="1" t="s">
        <v>2384</v>
      </c>
      <c r="C7">
        <f t="shared" si="0"/>
        <v>0</v>
      </c>
    </row>
    <row r="8" spans="1:3">
      <c r="A8" s="1" t="s">
        <v>2268</v>
      </c>
      <c r="B8" s="1" t="s">
        <v>2268</v>
      </c>
      <c r="C8">
        <f t="shared" si="0"/>
        <v>0</v>
      </c>
    </row>
    <row r="9" spans="1:3">
      <c r="A9" s="1" t="s">
        <v>2377</v>
      </c>
      <c r="B9" s="1" t="s">
        <v>2377</v>
      </c>
      <c r="C9">
        <f t="shared" si="0"/>
        <v>0</v>
      </c>
    </row>
    <row r="10" spans="1:3">
      <c r="A10" s="1" t="s">
        <v>2305</v>
      </c>
      <c r="B10" s="1" t="s">
        <v>2305</v>
      </c>
      <c r="C10">
        <f t="shared" si="0"/>
        <v>0</v>
      </c>
    </row>
    <row r="11" spans="1:3">
      <c r="A11" s="1" t="s">
        <v>2554</v>
      </c>
      <c r="B11" s="1" t="s">
        <v>2554</v>
      </c>
      <c r="C11">
        <f t="shared" si="0"/>
        <v>0</v>
      </c>
    </row>
    <row r="12" spans="1:3">
      <c r="A12" s="1" t="s">
        <v>2554</v>
      </c>
      <c r="B12" s="1" t="s">
        <v>2554</v>
      </c>
      <c r="C12">
        <f t="shared" si="0"/>
        <v>0</v>
      </c>
    </row>
    <row r="13" spans="1:3">
      <c r="A13" s="2" t="s">
        <v>2560</v>
      </c>
      <c r="B13" s="2" t="s">
        <v>2560</v>
      </c>
      <c r="C13">
        <f t="shared" si="0"/>
        <v>0</v>
      </c>
    </row>
  </sheetData>
  <dataValidations count="1">
    <dataValidation type="list" allowBlank="1" showInputMessage="1" showErrorMessage="1" sqref="A13:B13 A3:B4">
      <formula1>应付供应商</formula1>
    </dataValidation>
  </dataValidation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H32" sqref="H32"/>
    </sheetView>
  </sheetViews>
  <sheetFormatPr defaultColWidth="9" defaultRowHeight="15.75"/>
  <sheetData/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G14"/>
  <sheetViews>
    <sheetView showGridLines="0" workbookViewId="0">
      <selection activeCell="AJ13" sqref="AJ13"/>
    </sheetView>
  </sheetViews>
  <sheetFormatPr defaultColWidth="9" defaultRowHeight="30" customHeight="1" outlineLevelCol="6"/>
  <cols>
    <col min="1" max="1" width="3.66666666666667" style="138" customWidth="1"/>
    <col min="2" max="2" width="9" style="303"/>
    <col min="4" max="4" width="35.3333333333333" style="138" customWidth="1"/>
    <col min="5" max="5" width="5" style="138" customWidth="1"/>
    <col min="6" max="6" width="17.3333333333333" style="138" customWidth="1"/>
    <col min="7" max="7" width="15.1666666666667" style="304"/>
  </cols>
  <sheetData>
    <row r="1" s="138" customFormat="1" customHeight="1" spans="2:7">
      <c r="B1" s="188" t="s">
        <v>199</v>
      </c>
      <c r="C1" s="188"/>
      <c r="D1" s="188"/>
      <c r="F1" s="305" t="s">
        <v>253</v>
      </c>
      <c r="G1" s="331"/>
    </row>
    <row r="2" s="138" customFormat="1" customHeight="1" spans="2:7">
      <c r="B2" s="308" t="s">
        <v>203</v>
      </c>
      <c r="C2" s="307" t="s">
        <v>204</v>
      </c>
      <c r="D2" s="306" t="s">
        <v>205</v>
      </c>
      <c r="F2" s="228" t="s">
        <v>207</v>
      </c>
      <c r="G2" s="332" t="s">
        <v>254</v>
      </c>
    </row>
    <row r="3" s="138" customFormat="1" customHeight="1" spans="2:7">
      <c r="B3" s="308" t="s">
        <v>215</v>
      </c>
      <c r="C3" s="307" t="s">
        <v>216</v>
      </c>
      <c r="D3" s="311">
        <v>44652</v>
      </c>
      <c r="F3" s="228" t="s">
        <v>255</v>
      </c>
      <c r="G3" s="332" t="e">
        <f>_xlfn.XLOOKUP(D6,账户!B:B,账户!F:F)+SUMIFS(实收!E:E,实收!T:T,D6,实收!D:D,"&lt;"&amp;D3)-SUMIFS(#REF!,#REF!,D6,#REF!,"&lt;"&amp;D3)</f>
        <v>#REF!</v>
      </c>
    </row>
    <row r="4" s="138" customFormat="1" customHeight="1" spans="2:7">
      <c r="B4" s="308" t="s">
        <v>215</v>
      </c>
      <c r="C4" s="307" t="s">
        <v>218</v>
      </c>
      <c r="D4" s="311">
        <v>45043</v>
      </c>
      <c r="F4" s="228" t="s">
        <v>256</v>
      </c>
      <c r="G4" s="332">
        <f>SUMIFS(实收!E:E,实收!T:T,D6,实收!D:D,"&gt;="&amp;D3,实收!D:D,"&lt;="&amp;D4)</f>
        <v>0</v>
      </c>
    </row>
    <row r="5" s="138" customFormat="1" customHeight="1" spans="2:7">
      <c r="B5" s="308" t="s">
        <v>215</v>
      </c>
      <c r="C5" s="307" t="s">
        <v>257</v>
      </c>
      <c r="D5" s="312" t="s">
        <v>258</v>
      </c>
      <c r="F5" s="228" t="s">
        <v>259</v>
      </c>
      <c r="G5" s="332" t="e">
        <f>SUMIFS(#REF!,#REF!,D6,#REF!,"&gt;="&amp;D3,#REF!,"&lt;="&amp;D4)</f>
        <v>#REF!</v>
      </c>
    </row>
    <row r="6" s="138" customFormat="1" customHeight="1" spans="2:7">
      <c r="B6" s="308" t="s">
        <v>215</v>
      </c>
      <c r="C6" s="307" t="s">
        <v>260</v>
      </c>
      <c r="D6" s="333" t="str">
        <f>LEFT(D5,6)</f>
        <v>账户0001</v>
      </c>
      <c r="F6" s="228" t="s">
        <v>261</v>
      </c>
      <c r="G6" s="332" t="e">
        <f>G4-G5</f>
        <v>#REF!</v>
      </c>
    </row>
    <row r="7" s="138" customFormat="1" customHeight="1" spans="2:7">
      <c r="B7" s="303"/>
      <c r="F7" s="228" t="s">
        <v>262</v>
      </c>
      <c r="G7" s="332" t="e">
        <f>G3+G6</f>
        <v>#REF!</v>
      </c>
    </row>
    <row r="8" s="138" customFormat="1" customHeight="1" spans="2:7">
      <c r="B8" s="303"/>
      <c r="G8" s="304"/>
    </row>
    <row r="9" s="138" customFormat="1" customHeight="1" spans="2:7">
      <c r="B9" s="303"/>
      <c r="G9" s="304"/>
    </row>
    <row r="10" s="138" customFormat="1" customHeight="1" spans="2:7">
      <c r="B10" s="303"/>
      <c r="G10" s="304"/>
    </row>
    <row r="11" s="138" customFormat="1" customHeight="1" spans="2:7">
      <c r="B11" s="303"/>
      <c r="G11" s="304"/>
    </row>
    <row r="12" s="138" customFormat="1" customHeight="1" spans="2:7">
      <c r="B12" s="303"/>
      <c r="G12" s="304"/>
    </row>
    <row r="13" s="138" customFormat="1" customHeight="1" spans="2:7">
      <c r="B13" s="303"/>
      <c r="G13" s="304"/>
    </row>
    <row r="14" s="138" customFormat="1" customHeight="1" spans="2:7">
      <c r="B14" s="303"/>
      <c r="G14" s="304"/>
    </row>
  </sheetData>
  <mergeCells count="2">
    <mergeCell ref="B1:D1"/>
    <mergeCell ref="F1:G1"/>
  </mergeCells>
  <dataValidations count="1">
    <dataValidation type="list" allowBlank="1" showInputMessage="1" showErrorMessage="1" sqref="D5">
      <formula1>账户编码</formula1>
    </dataValidation>
  </dataValidation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I26"/>
  <sheetViews>
    <sheetView showGridLines="0" workbookViewId="0">
      <pane xSplit="4" ySplit="1" topLeftCell="E2" activePane="bottomRight" state="frozen"/>
      <selection/>
      <selection pane="topRight"/>
      <selection pane="bottomLeft"/>
      <selection pane="bottomRight" activeCell="AJ13" sqref="AJ13"/>
    </sheetView>
  </sheetViews>
  <sheetFormatPr defaultColWidth="9" defaultRowHeight="13.5" customHeight="1"/>
  <cols>
    <col min="4" max="4" width="13.8333333333333" style="138" customWidth="1"/>
    <col min="5" max="5" width="35.3333333333333" style="303" customWidth="1"/>
    <col min="6" max="6" width="4.83333333333333" style="138" customWidth="1"/>
    <col min="7" max="7" width="9" style="188"/>
    <col min="8" max="8" width="17.3333333333333" style="138" customWidth="1"/>
    <col min="9" max="9" width="18.8333333333333" style="304" customWidth="1"/>
    <col min="10" max="10" width="14.1666666666667" style="138"/>
  </cols>
  <sheetData>
    <row r="1" customHeight="1" spans="2:9">
      <c r="B1" s="188" t="s">
        <v>199</v>
      </c>
      <c r="C1" s="188"/>
      <c r="D1" s="188"/>
      <c r="E1" s="188"/>
      <c r="G1" s="305" t="s">
        <v>11</v>
      </c>
      <c r="H1" s="305"/>
      <c r="I1" s="331"/>
    </row>
    <row r="2" customHeight="1" spans="2:9">
      <c r="B2" s="306" t="s">
        <v>202</v>
      </c>
      <c r="C2" s="306" t="s">
        <v>203</v>
      </c>
      <c r="D2" s="307" t="s">
        <v>204</v>
      </c>
      <c r="E2" s="308" t="s">
        <v>205</v>
      </c>
      <c r="G2" s="309" t="s">
        <v>206</v>
      </c>
      <c r="H2" s="228" t="s">
        <v>207</v>
      </c>
      <c r="I2" s="332" t="s">
        <v>254</v>
      </c>
    </row>
    <row r="3" customHeight="1" spans="2:9">
      <c r="B3" s="310" t="str">
        <f>_xlfn.TEXTJOIN("*",0,E5:E10)</f>
        <v>能环*****</v>
      </c>
      <c r="C3" s="310" t="s">
        <v>215</v>
      </c>
      <c r="D3" s="307" t="s">
        <v>216</v>
      </c>
      <c r="E3" s="311">
        <v>44986</v>
      </c>
      <c r="G3" s="309" t="s">
        <v>217</v>
      </c>
      <c r="H3" s="228" t="s">
        <v>263</v>
      </c>
      <c r="I3" s="332">
        <f>SUMIFS(实收!E:E,实收!D:D,"&gt;="&amp;$E$3,实收!D:D,"&lt;="&amp;$E$4,实收!K:K,"主营收入",实收!X:X,B3)</f>
        <v>0</v>
      </c>
    </row>
    <row r="4" customHeight="1" spans="2:9">
      <c r="B4" s="310"/>
      <c r="C4" s="310" t="s">
        <v>215</v>
      </c>
      <c r="D4" s="307" t="s">
        <v>218</v>
      </c>
      <c r="E4" s="311">
        <v>45016</v>
      </c>
      <c r="G4" s="309"/>
      <c r="H4" s="228" t="s">
        <v>52</v>
      </c>
      <c r="I4" s="332">
        <f>SUMIFS(实收!E:E,实收!D:D,"&gt;="&amp;$E$3,实收!D:D,"&lt;="&amp;$E$4,实收!K:K,"非营业收入",实收!X:X,B3)</f>
        <v>0</v>
      </c>
    </row>
    <row r="5" customHeight="1" spans="2:9">
      <c r="B5" s="310"/>
      <c r="C5" s="310" t="s">
        <v>215</v>
      </c>
      <c r="D5" s="307" t="s">
        <v>29</v>
      </c>
      <c r="E5" s="312" t="s">
        <v>220</v>
      </c>
      <c r="G5" s="309"/>
      <c r="H5" s="228" t="s">
        <v>221</v>
      </c>
      <c r="I5" s="332">
        <f>SUM(I3:I4)</f>
        <v>0</v>
      </c>
    </row>
    <row r="6" customHeight="1" spans="2:9">
      <c r="B6" s="310"/>
      <c r="C6" s="313" t="s">
        <v>222</v>
      </c>
      <c r="D6" s="314" t="s">
        <v>31</v>
      </c>
      <c r="E6" s="312"/>
      <c r="G6" s="309" t="s">
        <v>223</v>
      </c>
      <c r="H6" s="228" t="s">
        <v>83</v>
      </c>
      <c r="I6" s="332" t="e">
        <f>SUMIFS(冷暖工资表!$L:$L,冷暖工资表!$J:$J,"&gt;="&amp;$E$3,冷暖工资表!$J:$J,"&lt;="&amp;$E$4,冷暖工资表!$E:$E,H6,#REF!,$B$3)</f>
        <v>#REF!</v>
      </c>
    </row>
    <row r="7" customHeight="1" spans="2:9">
      <c r="B7" s="310"/>
      <c r="C7" s="313" t="s">
        <v>222</v>
      </c>
      <c r="D7" s="314" t="s">
        <v>224</v>
      </c>
      <c r="E7" s="312"/>
      <c r="G7" s="309"/>
      <c r="H7" s="228" t="s">
        <v>104</v>
      </c>
      <c r="I7" s="332" t="e">
        <f>SUMIFS(冷暖工资表!$L:$L,冷暖工资表!$J:$J,"&gt;="&amp;$E$3,冷暖工资表!$J:$J,"&lt;="&amp;$E$4,冷暖工资表!$E:$E,H7,#REF!,$B$3)</f>
        <v>#REF!</v>
      </c>
    </row>
    <row r="8" customHeight="1" spans="2:9">
      <c r="B8" s="310"/>
      <c r="C8" s="313" t="s">
        <v>222</v>
      </c>
      <c r="D8" s="314" t="s">
        <v>225</v>
      </c>
      <c r="E8" s="312"/>
      <c r="G8" s="309"/>
      <c r="H8" s="228" t="s">
        <v>146</v>
      </c>
      <c r="I8" s="332" t="e">
        <f>SUMIFS(冷暖工资表!$L:$L,冷暖工资表!$J:$J,"&gt;="&amp;$E$3,冷暖工资表!$J:$J,"&lt;="&amp;$E$4,冷暖工资表!$E:$E,H8,#REF!,$B$3)</f>
        <v>#REF!</v>
      </c>
    </row>
    <row r="9" customHeight="1" spans="2:9">
      <c r="B9" s="310"/>
      <c r="C9" s="313" t="s">
        <v>222</v>
      </c>
      <c r="D9" s="314" t="s">
        <v>227</v>
      </c>
      <c r="E9" s="315" t="str">
        <f>LEFT(E11,16)</f>
        <v/>
      </c>
      <c r="G9" s="309"/>
      <c r="H9" s="228" t="s">
        <v>156</v>
      </c>
      <c r="I9" s="332" t="e">
        <f>SUMIFS(冷暖工资表!$L:$L,冷暖工资表!$J:$J,"&gt;="&amp;$E$3,冷暖工资表!$J:$J,"&lt;="&amp;$E$4,冷暖工资表!$E:$E,H9,#REF!,$B$3)</f>
        <v>#REF!</v>
      </c>
    </row>
    <row r="10" customHeight="1" spans="2:9">
      <c r="B10" s="310"/>
      <c r="C10" s="313" t="s">
        <v>222</v>
      </c>
      <c r="D10" s="314" t="s">
        <v>229</v>
      </c>
      <c r="E10" s="312"/>
      <c r="G10" s="309"/>
      <c r="H10" s="228" t="s">
        <v>120</v>
      </c>
      <c r="I10" s="332" t="e">
        <f>SUMIFS(冷暖工资表!$L:$L,冷暖工资表!$J:$J,"&gt;="&amp;$E$3,冷暖工资表!$J:$J,"&lt;="&amp;$E$4,冷暖工资表!$E:$E,H10,#REF!,$B$3)</f>
        <v>#REF!</v>
      </c>
    </row>
    <row r="11" customHeight="1" spans="2:9">
      <c r="B11" s="310"/>
      <c r="C11" s="316" t="s">
        <v>222</v>
      </c>
      <c r="D11" s="314" t="s">
        <v>230</v>
      </c>
      <c r="E11" s="317"/>
      <c r="G11" s="309"/>
      <c r="H11" s="228" t="s">
        <v>221</v>
      </c>
      <c r="I11" s="332" t="e">
        <f>SUM(I6:I10)</f>
        <v>#REF!</v>
      </c>
    </row>
    <row r="12" s="138" customFormat="1" customHeight="1" spans="2:9">
      <c r="B12" s="310"/>
      <c r="C12" s="318"/>
      <c r="D12" s="314"/>
      <c r="E12" s="317"/>
      <c r="G12" s="319" t="s">
        <v>264</v>
      </c>
      <c r="H12" s="228" t="s">
        <v>265</v>
      </c>
      <c r="I12" s="332" t="e">
        <f>SUMIFS(#REF!,#REF!,"&gt;="&amp;E3,#REF!,"&lt;="&amp;E4,#REF!,$B$3)</f>
        <v>#REF!</v>
      </c>
    </row>
    <row r="13" customHeight="1" spans="2:9">
      <c r="B13" s="310"/>
      <c r="C13" s="320"/>
      <c r="D13" s="314"/>
      <c r="E13" s="317"/>
      <c r="G13" s="321"/>
      <c r="H13" s="228" t="s">
        <v>232</v>
      </c>
      <c r="I13" s="332" t="e">
        <f>I5-I11+I12</f>
        <v>#REF!</v>
      </c>
    </row>
    <row r="14" s="138" customFormat="1" customHeight="1" spans="2:9">
      <c r="B14" s="310" t="s">
        <v>266</v>
      </c>
      <c r="C14" s="322" t="s">
        <v>267</v>
      </c>
      <c r="D14" s="306" t="s">
        <v>33</v>
      </c>
      <c r="E14" s="308" t="str">
        <f>IF(OR(E15="一般",E16="一般"),"一般","小规模")</f>
        <v>一般</v>
      </c>
      <c r="G14" s="321"/>
      <c r="H14" s="228" t="s">
        <v>167</v>
      </c>
      <c r="I14" s="332" t="e">
        <f>IF(E9="",E19,E18)</f>
        <v>#REF!</v>
      </c>
    </row>
    <row r="15" s="138" customFormat="1" customHeight="1" spans="2:9">
      <c r="B15" s="310"/>
      <c r="C15" s="323"/>
      <c r="D15" s="306" t="s">
        <v>268</v>
      </c>
      <c r="E15" s="308" t="str">
        <f>_xlfn.XLOOKUP(E5,设置!B:B,设置!C:C,"")</f>
        <v>一般</v>
      </c>
      <c r="G15" s="321"/>
      <c r="H15" s="228" t="s">
        <v>269</v>
      </c>
      <c r="I15" s="332">
        <f>IF(E25="是",IF(E7="",0,_xlfn.XLOOKUP(E7,D20:D24,E20:E24)),0)</f>
        <v>0</v>
      </c>
    </row>
    <row r="16" customHeight="1" spans="2:9">
      <c r="B16" s="310"/>
      <c r="C16" s="323"/>
      <c r="D16" s="306" t="s">
        <v>270</v>
      </c>
      <c r="E16" s="308" t="str">
        <f>_xlfn.XLOOKUP(E9,立项!W:W,立项!H:H,"")</f>
        <v/>
      </c>
      <c r="G16" s="321"/>
      <c r="H16" s="228" t="s">
        <v>271</v>
      </c>
      <c r="I16" s="332" t="e">
        <f>I13-I14-I15</f>
        <v>#REF!</v>
      </c>
    </row>
    <row r="17" customHeight="1" spans="2:9">
      <c r="B17" s="310"/>
      <c r="C17" s="323"/>
      <c r="D17" s="306" t="s">
        <v>272</v>
      </c>
      <c r="E17" s="308" t="e">
        <f>ROUND(SUMIFS(#REF!,#REF!,E9,#REF!,"&gt;="&amp;E3,#REF!,"&lt;="&amp;E4)-SUMIFS(进项!L:L,进项!Q:Q,E9,进项!H:H,"&gt;="&amp;E3,进项!H:H,"&lt;="&amp;E4),2)</f>
        <v>#REF!</v>
      </c>
      <c r="G17" s="321"/>
      <c r="H17" s="228" t="s">
        <v>273</v>
      </c>
      <c r="I17" s="332" t="e">
        <f>IF($B$3="",SUMIFS(冷暖工资表!$L:$L,冷暖工资表!$J:$J,"&gt;="&amp;$E$3,冷暖工资表!$J:$J,"&lt;="&amp;$E$4,冷暖工资表!$E:$E,H17),SUMIFS(冷暖工资表!$L:$L,冷暖工资表!$J:$J,"&gt;="&amp;$E$3,冷暖工资表!$J:$J,"&lt;="&amp;$E$4,冷暖工资表!$E:$E,H17,#REF!,$B$3))</f>
        <v>#REF!</v>
      </c>
    </row>
    <row r="18" customHeight="1" spans="2:9">
      <c r="B18" s="310"/>
      <c r="C18" s="323"/>
      <c r="D18" s="306" t="s">
        <v>274</v>
      </c>
      <c r="E18" s="308" t="e">
        <f>IF(E14="一般",IF(E17&gt;0,E17,0),SUMIFS(#REF!,#REF!,E9,#REF!,"&gt;="&amp;E3,#REF!,"&lt;="&amp;E4))*1.12</f>
        <v>#REF!</v>
      </c>
      <c r="G18" s="324"/>
      <c r="H18" s="228" t="s">
        <v>275</v>
      </c>
      <c r="I18" s="332" t="e">
        <f>I16-I17</f>
        <v>#REF!</v>
      </c>
    </row>
    <row r="19" customHeight="1" spans="2:5">
      <c r="B19" s="310"/>
      <c r="C19" s="325"/>
      <c r="D19" s="306" t="s">
        <v>167</v>
      </c>
      <c r="E19" s="308" t="e">
        <f>IF($B$3="",SUMIFS(冷暖工资表!$L:$L,冷暖工资表!$J:$J,"&gt;="&amp;$E$3,冷暖工资表!$J:$J,"&lt;="&amp;$E$4,冷暖工资表!$E:$E,H10),SUMIFS(冷暖工资表!$L:$L,冷暖工资表!$J:$J,"&gt;="&amp;$E$3,冷暖工资表!$J:$J,"&lt;="&amp;$E$4,冷暖工资表!$E:$E,H10,#REF!,$B$3))</f>
        <v>#REF!</v>
      </c>
    </row>
    <row r="20" customHeight="1" spans="2:5">
      <c r="B20" s="326" t="s">
        <v>269</v>
      </c>
      <c r="C20" s="327" t="s">
        <v>215</v>
      </c>
      <c r="D20" s="328" t="s">
        <v>44</v>
      </c>
      <c r="E20" s="312">
        <v>2500000</v>
      </c>
    </row>
    <row r="21" customHeight="1" spans="2:5">
      <c r="B21" s="326"/>
      <c r="C21" s="329"/>
      <c r="D21" s="328" t="s">
        <v>42</v>
      </c>
      <c r="E21" s="312">
        <v>0</v>
      </c>
    </row>
    <row r="22" customHeight="1" spans="2:5">
      <c r="B22" s="326"/>
      <c r="C22" s="329"/>
      <c r="D22" s="328" t="s">
        <v>46</v>
      </c>
      <c r="E22" s="312">
        <v>0</v>
      </c>
    </row>
    <row r="23" customHeight="1" spans="2:5">
      <c r="B23" s="326"/>
      <c r="C23" s="329"/>
      <c r="D23" s="328" t="s">
        <v>48</v>
      </c>
      <c r="E23" s="312">
        <v>0</v>
      </c>
    </row>
    <row r="24" customHeight="1" spans="2:5">
      <c r="B24" s="326"/>
      <c r="C24" s="329"/>
      <c r="D24" s="328" t="s">
        <v>50</v>
      </c>
      <c r="E24" s="312">
        <v>0</v>
      </c>
    </row>
    <row r="25" customHeight="1" spans="2:5">
      <c r="B25" s="326"/>
      <c r="C25" s="330"/>
      <c r="D25" s="306" t="s">
        <v>276</v>
      </c>
      <c r="E25" s="312" t="s">
        <v>277</v>
      </c>
    </row>
    <row r="26" customHeight="1" spans="2:3">
      <c r="B26" s="138"/>
      <c r="C26" s="138"/>
    </row>
  </sheetData>
  <mergeCells count="13">
    <mergeCell ref="B1:E1"/>
    <mergeCell ref="G1:I1"/>
    <mergeCell ref="B3:B13"/>
    <mergeCell ref="B14:B19"/>
    <mergeCell ref="B20:B25"/>
    <mergeCell ref="C11:C13"/>
    <mergeCell ref="C14:C19"/>
    <mergeCell ref="C20:C25"/>
    <mergeCell ref="D11:D13"/>
    <mergeCell ref="E11:E13"/>
    <mergeCell ref="G3:G5"/>
    <mergeCell ref="G6:G11"/>
    <mergeCell ref="G12:G18"/>
  </mergeCells>
  <dataValidations count="5">
    <dataValidation type="list" allowBlank="1" showInputMessage="1" showErrorMessage="1" sqref="E5">
      <formula1>主体</formula1>
    </dataValidation>
    <dataValidation type="list" allowBlank="1" showInputMessage="1" showErrorMessage="1" sqref="E8">
      <formula1>INDIRECT($E$7)</formula1>
    </dataValidation>
    <dataValidation type="list" allowBlank="1" showInputMessage="1" showErrorMessage="1" sqref="E10 E6:E7">
      <formula1>INDIRECT($D6)</formula1>
    </dataValidation>
    <dataValidation type="list" showInputMessage="1" showErrorMessage="1" sqref="E25">
      <formula1>是否</formula1>
    </dataValidation>
    <dataValidation type="list" showInputMessage="1" showErrorMessage="1" sqref="E11:E13">
      <formula1>项目编号</formula1>
    </dataValidation>
  </dataValidation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A10000"/>
  <sheetViews>
    <sheetView topLeftCell="A20" workbookViewId="0">
      <selection activeCell="Q51" sqref="Q51"/>
    </sheetView>
  </sheetViews>
  <sheetFormatPr defaultColWidth="8.83333333333333" defaultRowHeight="17" customHeight="1"/>
  <cols>
    <col min="1" max="1" width="2.66666666666667" style="93" customWidth="1"/>
    <col min="2" max="2" width="5.5" style="93" customWidth="1"/>
    <col min="3" max="3" width="9.16666666666667" style="93" customWidth="1"/>
    <col min="4" max="4" width="9.66666666666667" style="93" customWidth="1"/>
    <col min="5" max="5" width="7.33333333333333" style="93" customWidth="1"/>
    <col min="6" max="6" width="9.66666666666667" style="93" customWidth="1"/>
    <col min="7" max="7" width="14.5" style="93" customWidth="1"/>
    <col min="8" max="8" width="9.66666666666667" style="93" customWidth="1"/>
    <col min="9" max="9" width="14.1666666666667" style="93" customWidth="1"/>
    <col min="10" max="10" width="14.5" style="93" customWidth="1"/>
    <col min="11" max="12" width="9.66666666666667" style="93" customWidth="1"/>
    <col min="13" max="13" width="12.5" style="93" customWidth="1"/>
    <col min="14" max="14" width="5.5" style="93" customWidth="1"/>
    <col min="15" max="15" width="7.33333333333333" style="93" customWidth="1"/>
    <col min="16" max="16" width="5.5" style="93" customWidth="1"/>
    <col min="17" max="18" width="9.16666666666667" style="93" customWidth="1"/>
    <col min="19" max="19" width="7.33333333333333" style="93" customWidth="1"/>
    <col min="20" max="20" width="9.16666666666667" style="93" customWidth="1"/>
    <col min="21" max="21" width="8.33333333333333" style="93" customWidth="1"/>
    <col min="22" max="22" width="9.16666666666667" style="93" customWidth="1"/>
    <col min="23" max="23" width="11.1666666666667" style="93" customWidth="1"/>
    <col min="24" max="24" width="9.16666666666667" style="93" customWidth="1"/>
    <col min="25" max="25" width="13.5" style="93" customWidth="1"/>
    <col min="26" max="26" width="4.33333333333333" style="93" customWidth="1"/>
    <col min="27" max="27" width="13.5" style="93" customWidth="1"/>
    <col min="28" max="28" width="12.5" style="93" customWidth="1"/>
    <col min="29" max="29" width="13.5" style="93" customWidth="1"/>
    <col min="30" max="30" width="9.16666666666667" style="93" customWidth="1"/>
    <col min="31" max="31" width="12.5" style="93" customWidth="1"/>
    <col min="32" max="32" width="13.6666666666667" style="93" customWidth="1"/>
    <col min="33" max="33" width="9.16666666666667" style="93" customWidth="1"/>
    <col min="34" max="34" width="15.3333333333333" style="93" customWidth="1"/>
    <col min="35" max="35" width="6.66666666666667" style="280" customWidth="1"/>
    <col min="36" max="36" width="33" style="93" customWidth="1"/>
    <col min="37" max="37" width="7.33333333333333" style="93" customWidth="1"/>
    <col min="38" max="38" width="13.5" style="93" customWidth="1"/>
    <col min="39" max="39" width="10" style="281" customWidth="1"/>
    <col min="40" max="40" width="12.3333333333333" style="281" customWidth="1"/>
    <col min="41" max="41" width="5.16666666666667" style="282" customWidth="1"/>
    <col min="42" max="42" width="22" style="281" customWidth="1"/>
    <col min="43" max="43" width="4.5" style="281" customWidth="1"/>
    <col min="44" max="44" width="10.1666666666667" style="93" customWidth="1"/>
    <col min="45" max="45" width="8.83333333333333" style="93"/>
    <col min="46" max="46" width="14.3333333333333" style="93" customWidth="1"/>
    <col min="47" max="50" width="8.83333333333333" style="93"/>
    <col min="51" max="51" width="14.3333333333333" style="93" customWidth="1"/>
    <col min="52" max="53" width="8.83333333333333" style="93"/>
  </cols>
  <sheetData>
    <row r="1" ht="23" customHeight="1" spans="1:53">
      <c r="A1" s="283" t="s">
        <v>0</v>
      </c>
      <c r="B1" s="143" t="s">
        <v>278</v>
      </c>
      <c r="C1" s="143" t="s">
        <v>33</v>
      </c>
      <c r="D1" s="284" t="s">
        <v>279</v>
      </c>
      <c r="E1" s="284" t="s">
        <v>280</v>
      </c>
      <c r="F1" s="285" t="s">
        <v>281</v>
      </c>
      <c r="G1" s="286" t="s">
        <v>282</v>
      </c>
      <c r="H1" s="284" t="s">
        <v>224</v>
      </c>
      <c r="I1" s="284" t="s">
        <v>225</v>
      </c>
      <c r="J1" s="286" t="s">
        <v>283</v>
      </c>
      <c r="K1" s="284" t="s">
        <v>284</v>
      </c>
      <c r="L1" s="284" t="s">
        <v>285</v>
      </c>
      <c r="M1" s="290" t="s">
        <v>286</v>
      </c>
      <c r="N1" s="287" t="s">
        <v>29</v>
      </c>
      <c r="O1" s="287" t="s">
        <v>31</v>
      </c>
      <c r="P1" s="287" t="s">
        <v>287</v>
      </c>
      <c r="Q1" s="292" t="s">
        <v>288</v>
      </c>
      <c r="R1" s="293" t="s">
        <v>289</v>
      </c>
      <c r="S1" s="292" t="s">
        <v>290</v>
      </c>
      <c r="T1" s="292" t="s">
        <v>291</v>
      </c>
      <c r="U1" s="294" t="s">
        <v>292</v>
      </c>
      <c r="V1" s="294" t="s">
        <v>40</v>
      </c>
      <c r="W1" s="294" t="s">
        <v>52</v>
      </c>
      <c r="X1" s="294" t="s">
        <v>64</v>
      </c>
      <c r="Y1" s="294" t="s">
        <v>68</v>
      </c>
      <c r="Z1" s="295" t="s">
        <v>293</v>
      </c>
      <c r="AA1" s="294" t="s">
        <v>83</v>
      </c>
      <c r="AB1" s="294" t="s">
        <v>104</v>
      </c>
      <c r="AC1" s="294" t="s">
        <v>120</v>
      </c>
      <c r="AD1" s="294" t="s">
        <v>146</v>
      </c>
      <c r="AE1" s="294" t="s">
        <v>156</v>
      </c>
      <c r="AF1" s="294" t="s">
        <v>167</v>
      </c>
      <c r="AG1" s="294" t="s">
        <v>179</v>
      </c>
      <c r="AH1" s="294" t="s">
        <v>185</v>
      </c>
      <c r="AI1" s="296" t="s">
        <v>294</v>
      </c>
      <c r="AJ1" s="294" t="s">
        <v>295</v>
      </c>
      <c r="AK1" s="294" t="s">
        <v>296</v>
      </c>
      <c r="AL1" s="294" t="s">
        <v>297</v>
      </c>
      <c r="AM1" s="294" t="s">
        <v>298</v>
      </c>
      <c r="AN1" s="294" t="s">
        <v>299</v>
      </c>
      <c r="AO1" s="297" t="s">
        <v>300</v>
      </c>
      <c r="AP1" s="294" t="s">
        <v>301</v>
      </c>
      <c r="AQ1" s="294" t="s">
        <v>302</v>
      </c>
      <c r="AR1" s="294" t="s">
        <v>303</v>
      </c>
      <c r="AS1" s="294" t="s">
        <v>224</v>
      </c>
      <c r="AT1" s="294" t="s">
        <v>225</v>
      </c>
      <c r="AU1" s="294" t="s">
        <v>31</v>
      </c>
      <c r="AV1" s="298" t="s">
        <v>44</v>
      </c>
      <c r="AW1" s="298" t="s">
        <v>42</v>
      </c>
      <c r="AX1" s="298" t="s">
        <v>46</v>
      </c>
      <c r="AY1" s="298" t="s">
        <v>48</v>
      </c>
      <c r="AZ1" s="298" t="s">
        <v>50</v>
      </c>
      <c r="BA1" s="294" t="s">
        <v>304</v>
      </c>
    </row>
    <row r="2" customHeight="1" spans="2:53">
      <c r="B2" s="93" t="s">
        <v>305</v>
      </c>
      <c r="C2" s="287" t="s">
        <v>306</v>
      </c>
      <c r="D2" s="287" t="s">
        <v>307</v>
      </c>
      <c r="E2" s="287" t="s">
        <v>308</v>
      </c>
      <c r="F2" s="95" t="s">
        <v>309</v>
      </c>
      <c r="G2" s="288" t="str">
        <f t="shared" ref="G2:G65" si="0">IF(H2="","",IF(H2=I2,H2,_xlfn.CONCAT(H2,"-",I2)))</f>
        <v>运维-主设备</v>
      </c>
      <c r="H2" s="143" t="s">
        <v>44</v>
      </c>
      <c r="I2" s="287" t="s">
        <v>310</v>
      </c>
      <c r="J2" s="288" t="str">
        <f t="shared" ref="J2:J65" si="1">IF(K2="","",IF(K2=L2,K2,_xlfn.CONCAT(K2,"-",L2)))</f>
        <v>主机-溴化锂</v>
      </c>
      <c r="K2" s="287" t="s">
        <v>311</v>
      </c>
      <c r="L2" s="287" t="s">
        <v>312</v>
      </c>
      <c r="M2" s="291" t="str">
        <f t="shared" ref="M2:M50" si="2">IF(P2="","",_xlfn.TEXTJOIN("-",TRUE,N2,O2))</f>
        <v>能环-销售部</v>
      </c>
      <c r="N2" s="143" t="s">
        <v>220</v>
      </c>
      <c r="O2" s="143" t="s">
        <v>313</v>
      </c>
      <c r="P2" s="143" t="s">
        <v>314</v>
      </c>
      <c r="Q2" s="287" t="s">
        <v>315</v>
      </c>
      <c r="R2" s="287" t="s">
        <v>316</v>
      </c>
      <c r="S2" s="287" t="s">
        <v>317</v>
      </c>
      <c r="T2" s="287" t="s">
        <v>318</v>
      </c>
      <c r="V2" s="143" t="s">
        <v>42</v>
      </c>
      <c r="W2" s="143" t="s">
        <v>54</v>
      </c>
      <c r="X2" s="93" t="s">
        <v>66</v>
      </c>
      <c r="Y2" s="143" t="s">
        <v>78</v>
      </c>
      <c r="AA2" s="143" t="s">
        <v>85</v>
      </c>
      <c r="AB2" s="143" t="s">
        <v>237</v>
      </c>
      <c r="AC2" s="93" t="s">
        <v>122</v>
      </c>
      <c r="AD2" s="93" t="s">
        <v>148</v>
      </c>
      <c r="AE2" s="143" t="s">
        <v>158</v>
      </c>
      <c r="AF2" s="143" t="s">
        <v>319</v>
      </c>
      <c r="AG2" s="93" t="s">
        <v>181</v>
      </c>
      <c r="AH2" s="143" t="s">
        <v>187</v>
      </c>
      <c r="AI2" s="280">
        <v>0.13</v>
      </c>
      <c r="AJ2" s="93" t="s">
        <v>320</v>
      </c>
      <c r="AK2" s="93" t="s">
        <v>321</v>
      </c>
      <c r="AL2" s="93" t="s">
        <v>322</v>
      </c>
      <c r="AM2" s="93" t="s">
        <v>323</v>
      </c>
      <c r="AN2" s="93" t="s">
        <v>324</v>
      </c>
      <c r="AO2" s="95" t="s">
        <v>325</v>
      </c>
      <c r="AP2" s="93" t="s">
        <v>326</v>
      </c>
      <c r="AQ2" s="93" t="s">
        <v>277</v>
      </c>
      <c r="AR2" s="93" t="s">
        <v>327</v>
      </c>
      <c r="AS2" s="93" t="s">
        <v>44</v>
      </c>
      <c r="AT2" s="93" t="s">
        <v>310</v>
      </c>
      <c r="AU2" s="143" t="s">
        <v>313</v>
      </c>
      <c r="AV2" s="287" t="s">
        <v>310</v>
      </c>
      <c r="AW2" s="143" t="s">
        <v>328</v>
      </c>
      <c r="AX2" s="143" t="s">
        <v>310</v>
      </c>
      <c r="AY2" s="302" t="s">
        <v>329</v>
      </c>
      <c r="AZ2" s="143" t="s">
        <v>330</v>
      </c>
      <c r="BA2" s="143" t="s">
        <v>331</v>
      </c>
    </row>
    <row r="3" customHeight="1" spans="2:53">
      <c r="B3" s="287" t="s">
        <v>220</v>
      </c>
      <c r="C3" s="287" t="s">
        <v>332</v>
      </c>
      <c r="D3" s="289" t="s">
        <v>333</v>
      </c>
      <c r="E3" s="287" t="s">
        <v>334</v>
      </c>
      <c r="F3" s="287" t="s">
        <v>335</v>
      </c>
      <c r="G3" s="288" t="str">
        <f t="shared" si="0"/>
        <v>运维-零售</v>
      </c>
      <c r="H3" s="143" t="s">
        <v>44</v>
      </c>
      <c r="I3" s="143" t="s">
        <v>336</v>
      </c>
      <c r="J3" s="288" t="str">
        <f t="shared" si="1"/>
        <v>主机-电制冷</v>
      </c>
      <c r="K3" s="287" t="s">
        <v>311</v>
      </c>
      <c r="L3" s="287" t="s">
        <v>337</v>
      </c>
      <c r="M3" s="291" t="str">
        <f t="shared" si="2"/>
        <v>能环-客服部</v>
      </c>
      <c r="N3" s="143" t="s">
        <v>220</v>
      </c>
      <c r="O3" s="143" t="s">
        <v>338</v>
      </c>
      <c r="P3" s="143" t="s">
        <v>314</v>
      </c>
      <c r="Q3" s="287" t="s">
        <v>339</v>
      </c>
      <c r="R3" s="287" t="s">
        <v>340</v>
      </c>
      <c r="S3" s="287" t="s">
        <v>341</v>
      </c>
      <c r="T3" s="287" t="s">
        <v>342</v>
      </c>
      <c r="V3" s="143" t="s">
        <v>219</v>
      </c>
      <c r="W3" s="143" t="s">
        <v>56</v>
      </c>
      <c r="Y3" s="93" t="s">
        <v>233</v>
      </c>
      <c r="AA3" s="143" t="s">
        <v>87</v>
      </c>
      <c r="AB3" s="143" t="s">
        <v>238</v>
      </c>
      <c r="AC3" s="93" t="s">
        <v>241</v>
      </c>
      <c r="AD3" s="143" t="s">
        <v>97</v>
      </c>
      <c r="AE3" s="143" t="s">
        <v>160</v>
      </c>
      <c r="AF3" s="93" t="s">
        <v>250</v>
      </c>
      <c r="AG3" s="93" t="s">
        <v>183</v>
      </c>
      <c r="AH3" s="93" t="s">
        <v>197</v>
      </c>
      <c r="AI3" s="280">
        <v>0.09</v>
      </c>
      <c r="AJ3" s="93" t="s">
        <v>343</v>
      </c>
      <c r="AK3" s="93" t="s">
        <v>344</v>
      </c>
      <c r="AL3" s="93" t="s">
        <v>345</v>
      </c>
      <c r="AM3" s="93" t="s">
        <v>346</v>
      </c>
      <c r="AN3" s="93" t="s">
        <v>347</v>
      </c>
      <c r="AO3" s="95" t="s">
        <v>348</v>
      </c>
      <c r="AP3" s="93" t="s">
        <v>349</v>
      </c>
      <c r="AQ3" s="93" t="s">
        <v>350</v>
      </c>
      <c r="AR3" s="93" t="s">
        <v>351</v>
      </c>
      <c r="AS3" s="93" t="s">
        <v>42</v>
      </c>
      <c r="AT3" s="93" t="s">
        <v>336</v>
      </c>
      <c r="AU3" s="143" t="s">
        <v>338</v>
      </c>
      <c r="AV3" s="143" t="s">
        <v>336</v>
      </c>
      <c r="AW3" s="143" t="s">
        <v>352</v>
      </c>
      <c r="AX3" s="143" t="s">
        <v>336</v>
      </c>
      <c r="AY3" s="302" t="s">
        <v>353</v>
      </c>
      <c r="AZ3" s="143" t="s">
        <v>354</v>
      </c>
      <c r="BA3" s="143" t="s">
        <v>355</v>
      </c>
    </row>
    <row r="4" customHeight="1" spans="2:53">
      <c r="B4" s="287" t="s">
        <v>356</v>
      </c>
      <c r="C4" s="287" t="s">
        <v>306</v>
      </c>
      <c r="D4" s="287" t="s">
        <v>357</v>
      </c>
      <c r="E4" s="143" t="s">
        <v>358</v>
      </c>
      <c r="F4" s="287" t="s">
        <v>359</v>
      </c>
      <c r="G4" s="288" t="str">
        <f t="shared" si="0"/>
        <v>运维-运行</v>
      </c>
      <c r="H4" s="143" t="s">
        <v>44</v>
      </c>
      <c r="I4" s="143" t="s">
        <v>219</v>
      </c>
      <c r="J4" s="288" t="str">
        <f t="shared" si="1"/>
        <v>主机-真空锅炉</v>
      </c>
      <c r="K4" s="287" t="s">
        <v>311</v>
      </c>
      <c r="L4" s="287" t="s">
        <v>360</v>
      </c>
      <c r="M4" s="291" t="str">
        <f t="shared" si="2"/>
        <v>能环-运维部</v>
      </c>
      <c r="N4" s="143" t="s">
        <v>220</v>
      </c>
      <c r="O4" s="143" t="s">
        <v>361</v>
      </c>
      <c r="P4" s="143" t="s">
        <v>314</v>
      </c>
      <c r="Q4" s="95"/>
      <c r="R4" s="95" t="s">
        <v>362</v>
      </c>
      <c r="S4" s="95"/>
      <c r="T4" s="95"/>
      <c r="V4" s="143" t="s">
        <v>46</v>
      </c>
      <c r="W4" s="143" t="s">
        <v>58</v>
      </c>
      <c r="X4" s="143"/>
      <c r="Y4" s="93" t="s">
        <v>363</v>
      </c>
      <c r="AA4" s="143" t="s">
        <v>89</v>
      </c>
      <c r="AB4" s="143" t="s">
        <v>97</v>
      </c>
      <c r="AC4" s="93" t="s">
        <v>126</v>
      </c>
      <c r="AD4" s="143" t="s">
        <v>99</v>
      </c>
      <c r="AE4" s="143" t="s">
        <v>162</v>
      </c>
      <c r="AF4" s="93" t="s">
        <v>175</v>
      </c>
      <c r="AH4" s="93" t="s">
        <v>364</v>
      </c>
      <c r="AI4" s="280">
        <v>0.06</v>
      </c>
      <c r="AJ4" s="93" t="s">
        <v>365</v>
      </c>
      <c r="AL4" s="93" t="s">
        <v>366</v>
      </c>
      <c r="AM4" s="93" t="s">
        <v>367</v>
      </c>
      <c r="AN4" s="93" t="s">
        <v>368</v>
      </c>
      <c r="AO4" s="95" t="s">
        <v>369</v>
      </c>
      <c r="AP4" s="93" t="s">
        <v>370</v>
      </c>
      <c r="AQ4" s="93" t="s">
        <v>371</v>
      </c>
      <c r="AS4" s="93" t="s">
        <v>48</v>
      </c>
      <c r="AT4" s="93" t="s">
        <v>219</v>
      </c>
      <c r="AU4" s="143" t="s">
        <v>361</v>
      </c>
      <c r="AV4" s="143" t="s">
        <v>219</v>
      </c>
      <c r="AW4" s="143" t="s">
        <v>372</v>
      </c>
      <c r="AX4" s="143" t="s">
        <v>62</v>
      </c>
      <c r="AZ4" s="143" t="s">
        <v>373</v>
      </c>
      <c r="BA4" s="143" t="s">
        <v>62</v>
      </c>
    </row>
    <row r="5" customHeight="1" spans="2:52">
      <c r="B5" s="287" t="s">
        <v>374</v>
      </c>
      <c r="C5" s="287" t="s">
        <v>306</v>
      </c>
      <c r="D5" s="287" t="s">
        <v>375</v>
      </c>
      <c r="E5" s="143" t="s">
        <v>376</v>
      </c>
      <c r="F5" s="287" t="s">
        <v>377</v>
      </c>
      <c r="G5" s="288" t="str">
        <f t="shared" si="0"/>
        <v>运维-清洗</v>
      </c>
      <c r="H5" s="143" t="s">
        <v>44</v>
      </c>
      <c r="I5" s="143" t="s">
        <v>378</v>
      </c>
      <c r="J5" s="288" t="str">
        <f t="shared" si="1"/>
        <v>主机-常压锅炉</v>
      </c>
      <c r="K5" s="287" t="s">
        <v>311</v>
      </c>
      <c r="L5" s="287" t="s">
        <v>379</v>
      </c>
      <c r="M5" s="291" t="str">
        <f t="shared" si="2"/>
        <v>能环-工程部</v>
      </c>
      <c r="N5" s="143" t="s">
        <v>220</v>
      </c>
      <c r="O5" s="143" t="s">
        <v>380</v>
      </c>
      <c r="P5" s="143" t="s">
        <v>314</v>
      </c>
      <c r="Q5" s="95"/>
      <c r="R5" s="95"/>
      <c r="S5" s="95"/>
      <c r="T5" s="95"/>
      <c r="V5" s="143" t="s">
        <v>48</v>
      </c>
      <c r="W5" s="143" t="s">
        <v>60</v>
      </c>
      <c r="X5" s="143"/>
      <c r="Y5" s="93" t="s">
        <v>381</v>
      </c>
      <c r="AA5" s="143" t="s">
        <v>91</v>
      </c>
      <c r="AB5" s="143" t="s">
        <v>99</v>
      </c>
      <c r="AC5" s="93" t="s">
        <v>242</v>
      </c>
      <c r="AD5" s="143" t="s">
        <v>101</v>
      </c>
      <c r="AE5" s="143" t="s">
        <v>164</v>
      </c>
      <c r="AF5" s="143" t="s">
        <v>173</v>
      </c>
      <c r="AH5" s="93" t="s">
        <v>382</v>
      </c>
      <c r="AI5" s="280">
        <v>0.03</v>
      </c>
      <c r="AJ5" s="93" t="s">
        <v>383</v>
      </c>
      <c r="AL5" s="93" t="s">
        <v>384</v>
      </c>
      <c r="AM5" s="93" t="s">
        <v>324</v>
      </c>
      <c r="AN5" s="93" t="s">
        <v>385</v>
      </c>
      <c r="AO5" s="299" t="s">
        <v>386</v>
      </c>
      <c r="AP5" s="93" t="s">
        <v>387</v>
      </c>
      <c r="AQ5" s="93"/>
      <c r="AS5" s="93" t="s">
        <v>46</v>
      </c>
      <c r="AT5" s="93" t="s">
        <v>378</v>
      </c>
      <c r="AU5" s="143" t="s">
        <v>380</v>
      </c>
      <c r="AV5" s="143" t="s">
        <v>378</v>
      </c>
      <c r="AW5" s="143" t="s">
        <v>388</v>
      </c>
      <c r="AZ5" s="143" t="s">
        <v>62</v>
      </c>
    </row>
    <row r="6" s="93" customFormat="1" customHeight="1" spans="2:49">
      <c r="B6" s="287" t="s">
        <v>389</v>
      </c>
      <c r="C6" s="287" t="s">
        <v>332</v>
      </c>
      <c r="D6" s="287" t="s">
        <v>390</v>
      </c>
      <c r="E6" s="287" t="s">
        <v>321</v>
      </c>
      <c r="F6" s="287" t="s">
        <v>391</v>
      </c>
      <c r="G6" s="288" t="str">
        <f t="shared" si="0"/>
        <v>运维-维修</v>
      </c>
      <c r="H6" s="143" t="s">
        <v>44</v>
      </c>
      <c r="I6" s="143" t="s">
        <v>226</v>
      </c>
      <c r="J6" s="288" t="str">
        <f t="shared" si="1"/>
        <v>辅机-冷却塔</v>
      </c>
      <c r="K6" s="287" t="s">
        <v>392</v>
      </c>
      <c r="L6" s="287" t="s">
        <v>393</v>
      </c>
      <c r="M6" s="291" t="str">
        <f t="shared" si="2"/>
        <v>能环-商贸部</v>
      </c>
      <c r="N6" s="143" t="s">
        <v>220</v>
      </c>
      <c r="O6" s="143" t="s">
        <v>394</v>
      </c>
      <c r="P6" s="143" t="s">
        <v>314</v>
      </c>
      <c r="Q6" s="95"/>
      <c r="R6" s="95"/>
      <c r="S6" s="95"/>
      <c r="T6" s="95"/>
      <c r="V6" s="143" t="s">
        <v>50</v>
      </c>
      <c r="W6" s="143" t="s">
        <v>62</v>
      </c>
      <c r="Y6" s="93" t="s">
        <v>395</v>
      </c>
      <c r="AA6" s="143" t="s">
        <v>93</v>
      </c>
      <c r="AB6" s="143" t="s">
        <v>101</v>
      </c>
      <c r="AC6" s="93" t="s">
        <v>134</v>
      </c>
      <c r="AD6" s="93" t="s">
        <v>247</v>
      </c>
      <c r="AE6" s="93" t="s">
        <v>62</v>
      </c>
      <c r="AF6" s="93" t="s">
        <v>177</v>
      </c>
      <c r="AH6" s="93" t="s">
        <v>396</v>
      </c>
      <c r="AI6" s="280">
        <v>0.01</v>
      </c>
      <c r="AN6" s="93" t="s">
        <v>397</v>
      </c>
      <c r="AO6" s="144" t="s">
        <v>398</v>
      </c>
      <c r="AP6" s="93" t="s">
        <v>399</v>
      </c>
      <c r="AS6" s="93" t="s">
        <v>50</v>
      </c>
      <c r="AT6" s="93" t="s">
        <v>226</v>
      </c>
      <c r="AU6" s="143" t="s">
        <v>394</v>
      </c>
      <c r="AV6" s="143" t="s">
        <v>226</v>
      </c>
      <c r="AW6" s="143" t="s">
        <v>400</v>
      </c>
    </row>
    <row r="7" s="93" customFormat="1" customHeight="1" spans="2:49">
      <c r="B7" s="95" t="s">
        <v>401</v>
      </c>
      <c r="C7" s="287" t="s">
        <v>306</v>
      </c>
      <c r="D7" s="287" t="s">
        <v>402</v>
      </c>
      <c r="E7" s="143" t="s">
        <v>341</v>
      </c>
      <c r="F7" s="95"/>
      <c r="G7" s="288" t="str">
        <f t="shared" si="0"/>
        <v>运维-保养</v>
      </c>
      <c r="H7" s="143" t="s">
        <v>44</v>
      </c>
      <c r="I7" s="143" t="s">
        <v>228</v>
      </c>
      <c r="J7" s="288" t="str">
        <f t="shared" si="1"/>
        <v>辅机-水泵</v>
      </c>
      <c r="K7" s="287" t="s">
        <v>392</v>
      </c>
      <c r="L7" s="287" t="s">
        <v>403</v>
      </c>
      <c r="M7" s="291" t="str">
        <f t="shared" si="2"/>
        <v>能环-信息部</v>
      </c>
      <c r="N7" s="143" t="s">
        <v>220</v>
      </c>
      <c r="O7" s="143" t="s">
        <v>404</v>
      </c>
      <c r="P7" s="143" t="s">
        <v>314</v>
      </c>
      <c r="Q7" s="95"/>
      <c r="R7" s="95"/>
      <c r="S7" s="95"/>
      <c r="T7" s="95"/>
      <c r="V7" s="143" t="s">
        <v>226</v>
      </c>
      <c r="W7" s="143"/>
      <c r="Y7" s="93" t="s">
        <v>405</v>
      </c>
      <c r="AA7" s="143" t="s">
        <v>95</v>
      </c>
      <c r="AB7" s="93" t="s">
        <v>110</v>
      </c>
      <c r="AC7" s="93" t="s">
        <v>138</v>
      </c>
      <c r="AD7" s="93" t="s">
        <v>248</v>
      </c>
      <c r="AH7" s="93" t="s">
        <v>406</v>
      </c>
      <c r="AI7" s="280"/>
      <c r="AN7" s="93" t="s">
        <v>407</v>
      </c>
      <c r="AO7" s="299" t="s">
        <v>369</v>
      </c>
      <c r="AP7" s="93" t="s">
        <v>408</v>
      </c>
      <c r="AS7" s="93" t="s">
        <v>304</v>
      </c>
      <c r="AT7" s="93" t="s">
        <v>228</v>
      </c>
      <c r="AU7" s="143" t="s">
        <v>404</v>
      </c>
      <c r="AV7" s="143" t="s">
        <v>228</v>
      </c>
      <c r="AW7" s="143" t="s">
        <v>62</v>
      </c>
    </row>
    <row r="8" s="93" customFormat="1" customHeight="1" spans="2:48">
      <c r="B8" s="93" t="s">
        <v>409</v>
      </c>
      <c r="C8" s="287" t="s">
        <v>306</v>
      </c>
      <c r="D8" s="287" t="s">
        <v>410</v>
      </c>
      <c r="E8" s="287" t="s">
        <v>411</v>
      </c>
      <c r="F8" s="95"/>
      <c r="G8" s="288" t="str">
        <f t="shared" si="0"/>
        <v>运维-改造</v>
      </c>
      <c r="H8" s="143" t="s">
        <v>44</v>
      </c>
      <c r="I8" s="143" t="s">
        <v>372</v>
      </c>
      <c r="J8" s="288" t="str">
        <f t="shared" si="1"/>
        <v>辅机-风机</v>
      </c>
      <c r="K8" s="287" t="s">
        <v>392</v>
      </c>
      <c r="L8" s="287" t="s">
        <v>412</v>
      </c>
      <c r="M8" s="291" t="str">
        <f t="shared" si="2"/>
        <v>能环-综合部</v>
      </c>
      <c r="N8" s="143" t="s">
        <v>220</v>
      </c>
      <c r="O8" s="143" t="s">
        <v>413</v>
      </c>
      <c r="P8" s="143" t="s">
        <v>314</v>
      </c>
      <c r="Q8" s="95"/>
      <c r="R8" s="95"/>
      <c r="S8" s="95"/>
      <c r="T8" s="95"/>
      <c r="V8" s="143" t="s">
        <v>228</v>
      </c>
      <c r="Y8" s="93" t="s">
        <v>414</v>
      </c>
      <c r="AA8" s="143" t="s">
        <v>97</v>
      </c>
      <c r="AB8" s="93" t="s">
        <v>112</v>
      </c>
      <c r="AC8" s="143" t="s">
        <v>97</v>
      </c>
      <c r="AD8" s="93" t="s">
        <v>240</v>
      </c>
      <c r="AH8" s="93" t="s">
        <v>415</v>
      </c>
      <c r="AI8" s="280"/>
      <c r="AN8" s="93" t="s">
        <v>416</v>
      </c>
      <c r="AO8" s="144" t="s">
        <v>417</v>
      </c>
      <c r="AS8" s="93" t="s">
        <v>351</v>
      </c>
      <c r="AT8" s="93" t="s">
        <v>372</v>
      </c>
      <c r="AU8" s="143" t="s">
        <v>413</v>
      </c>
      <c r="AV8" s="143" t="s">
        <v>372</v>
      </c>
    </row>
    <row r="9" s="93" customFormat="1" customHeight="1" spans="2:48">
      <c r="B9" s="93" t="s">
        <v>418</v>
      </c>
      <c r="C9" s="287" t="s">
        <v>306</v>
      </c>
      <c r="D9" s="287" t="s">
        <v>419</v>
      </c>
      <c r="E9" s="287" t="s">
        <v>420</v>
      </c>
      <c r="F9" s="95"/>
      <c r="G9" s="288" t="str">
        <f t="shared" si="0"/>
        <v>运维-其他</v>
      </c>
      <c r="H9" s="143" t="s">
        <v>44</v>
      </c>
      <c r="I9" s="143" t="s">
        <v>62</v>
      </c>
      <c r="J9" s="288" t="str">
        <f t="shared" si="1"/>
        <v>辅机-管道阀门</v>
      </c>
      <c r="K9" s="287" t="s">
        <v>392</v>
      </c>
      <c r="L9" s="287" t="s">
        <v>421</v>
      </c>
      <c r="M9" s="291" t="str">
        <f t="shared" si="2"/>
        <v>能环-财务部</v>
      </c>
      <c r="N9" s="143" t="s">
        <v>220</v>
      </c>
      <c r="O9" s="143" t="s">
        <v>290</v>
      </c>
      <c r="P9" s="143" t="s">
        <v>314</v>
      </c>
      <c r="Q9" s="95"/>
      <c r="R9" s="95"/>
      <c r="S9" s="95"/>
      <c r="T9" s="95"/>
      <c r="V9" s="143"/>
      <c r="Y9" s="93" t="s">
        <v>422</v>
      </c>
      <c r="AA9" s="143" t="s">
        <v>99</v>
      </c>
      <c r="AB9" s="93" t="s">
        <v>114</v>
      </c>
      <c r="AC9" s="143" t="s">
        <v>99</v>
      </c>
      <c r="AD9" s="93" t="s">
        <v>246</v>
      </c>
      <c r="AH9" s="143" t="s">
        <v>423</v>
      </c>
      <c r="AI9" s="280"/>
      <c r="AN9" s="93" t="s">
        <v>424</v>
      </c>
      <c r="AO9" s="299" t="s">
        <v>425</v>
      </c>
      <c r="AT9" s="93" t="s">
        <v>62</v>
      </c>
      <c r="AU9" s="143" t="s">
        <v>290</v>
      </c>
      <c r="AV9" s="143" t="s">
        <v>62</v>
      </c>
    </row>
    <row r="10" s="93" customFormat="1" customHeight="1" spans="2:47">
      <c r="B10" s="93" t="s">
        <v>426</v>
      </c>
      <c r="C10" s="287" t="s">
        <v>332</v>
      </c>
      <c r="D10" s="287" t="s">
        <v>427</v>
      </c>
      <c r="E10" s="287" t="s">
        <v>428</v>
      </c>
      <c r="F10" s="95"/>
      <c r="G10" s="288" t="str">
        <f t="shared" si="0"/>
        <v>工程-租赁</v>
      </c>
      <c r="H10" s="143" t="s">
        <v>42</v>
      </c>
      <c r="I10" s="143" t="s">
        <v>328</v>
      </c>
      <c r="J10" s="288" t="str">
        <f t="shared" si="1"/>
        <v>其他</v>
      </c>
      <c r="K10" s="287" t="s">
        <v>62</v>
      </c>
      <c r="L10" s="287" t="s">
        <v>62</v>
      </c>
      <c r="M10" s="291" t="str">
        <f t="shared" si="2"/>
        <v>能环-总裁室</v>
      </c>
      <c r="N10" s="143" t="s">
        <v>220</v>
      </c>
      <c r="O10" s="143" t="s">
        <v>429</v>
      </c>
      <c r="P10" s="143" t="s">
        <v>314</v>
      </c>
      <c r="Q10" s="95"/>
      <c r="R10" s="95"/>
      <c r="S10" s="95"/>
      <c r="T10" s="95"/>
      <c r="V10" s="143"/>
      <c r="Y10" s="93" t="s">
        <v>430</v>
      </c>
      <c r="AA10" s="143" t="s">
        <v>101</v>
      </c>
      <c r="AB10" s="93" t="s">
        <v>239</v>
      </c>
      <c r="AC10" s="143" t="s">
        <v>101</v>
      </c>
      <c r="AD10" s="93" t="s">
        <v>62</v>
      </c>
      <c r="AH10" s="93" t="s">
        <v>431</v>
      </c>
      <c r="AI10" s="280"/>
      <c r="AN10" s="93" t="s">
        <v>62</v>
      </c>
      <c r="AO10" s="144" t="s">
        <v>432</v>
      </c>
      <c r="AT10" s="93" t="s">
        <v>328</v>
      </c>
      <c r="AU10" s="143" t="s">
        <v>429</v>
      </c>
    </row>
    <row r="11" s="93" customFormat="1" customHeight="1" spans="4:46">
      <c r="D11" s="287" t="s">
        <v>433</v>
      </c>
      <c r="E11" s="287" t="s">
        <v>434</v>
      </c>
      <c r="F11" s="95"/>
      <c r="G11" s="288" t="str">
        <f t="shared" si="0"/>
        <v>工程-置换</v>
      </c>
      <c r="H11" s="143" t="s">
        <v>42</v>
      </c>
      <c r="I11" s="143" t="s">
        <v>352</v>
      </c>
      <c r="J11" s="288" t="str">
        <f t="shared" si="1"/>
        <v/>
      </c>
      <c r="K11" s="95"/>
      <c r="L11" s="95"/>
      <c r="M11" s="291" t="str">
        <f t="shared" si="2"/>
        <v>冷暖-销售部</v>
      </c>
      <c r="N11" s="143" t="s">
        <v>356</v>
      </c>
      <c r="O11" s="93" t="s">
        <v>313</v>
      </c>
      <c r="P11" s="143" t="s">
        <v>314</v>
      </c>
      <c r="Q11" s="95"/>
      <c r="R11" s="95"/>
      <c r="S11" s="95"/>
      <c r="T11" s="95"/>
      <c r="V11" s="143"/>
      <c r="Y11" s="143" t="s">
        <v>435</v>
      </c>
      <c r="AA11" s="93" t="s">
        <v>236</v>
      </c>
      <c r="AB11" s="93" t="s">
        <v>240</v>
      </c>
      <c r="AC11" s="143" t="s">
        <v>243</v>
      </c>
      <c r="AH11" s="143" t="s">
        <v>251</v>
      </c>
      <c r="AI11" s="280"/>
      <c r="AO11" s="144" t="s">
        <v>436</v>
      </c>
      <c r="AT11" s="93" t="s">
        <v>352</v>
      </c>
    </row>
    <row r="12" s="93" customFormat="1" customHeight="1" spans="5:46">
      <c r="E12" s="287" t="s">
        <v>437</v>
      </c>
      <c r="F12" s="95"/>
      <c r="G12" s="288" t="str">
        <f t="shared" si="0"/>
        <v>工程-改造</v>
      </c>
      <c r="H12" s="143" t="s">
        <v>42</v>
      </c>
      <c r="I12" s="143" t="s">
        <v>372</v>
      </c>
      <c r="J12" s="288" t="str">
        <f t="shared" si="1"/>
        <v/>
      </c>
      <c r="K12" s="95"/>
      <c r="L12" s="95"/>
      <c r="M12" s="291" t="str">
        <f t="shared" si="2"/>
        <v>冷暖-客服部</v>
      </c>
      <c r="N12" s="143" t="s">
        <v>356</v>
      </c>
      <c r="O12" s="93" t="s">
        <v>338</v>
      </c>
      <c r="P12" s="143" t="s">
        <v>314</v>
      </c>
      <c r="Q12" s="95"/>
      <c r="R12" s="95"/>
      <c r="S12" s="95"/>
      <c r="T12" s="95"/>
      <c r="V12" s="143"/>
      <c r="Y12" s="93" t="s">
        <v>62</v>
      </c>
      <c r="AA12" s="143" t="s">
        <v>62</v>
      </c>
      <c r="AB12" s="93" t="s">
        <v>62</v>
      </c>
      <c r="AC12" s="143" t="s">
        <v>143</v>
      </c>
      <c r="AH12" s="93" t="s">
        <v>252</v>
      </c>
      <c r="AI12" s="280"/>
      <c r="AO12" s="144" t="s">
        <v>425</v>
      </c>
      <c r="AT12" s="93" t="s">
        <v>388</v>
      </c>
    </row>
    <row r="13" s="93" customFormat="1" customHeight="1" spans="5:46">
      <c r="E13" s="287" t="s">
        <v>438</v>
      </c>
      <c r="F13" s="95"/>
      <c r="G13" s="288" t="str">
        <f t="shared" si="0"/>
        <v>工程-自控</v>
      </c>
      <c r="H13" s="143" t="s">
        <v>42</v>
      </c>
      <c r="I13" s="143" t="s">
        <v>388</v>
      </c>
      <c r="J13" s="288" t="str">
        <f t="shared" si="1"/>
        <v/>
      </c>
      <c r="K13" s="95"/>
      <c r="L13" s="95"/>
      <c r="M13" s="291" t="str">
        <f t="shared" si="2"/>
        <v>冷暖-运维部</v>
      </c>
      <c r="N13" s="143" t="s">
        <v>356</v>
      </c>
      <c r="O13" s="93" t="s">
        <v>361</v>
      </c>
      <c r="P13" s="143" t="s">
        <v>314</v>
      </c>
      <c r="Q13" s="95"/>
      <c r="R13" s="95"/>
      <c r="S13" s="95"/>
      <c r="T13" s="95"/>
      <c r="V13" s="143"/>
      <c r="AC13" s="93" t="s">
        <v>244</v>
      </c>
      <c r="AH13" s="93" t="s">
        <v>439</v>
      </c>
      <c r="AI13" s="280"/>
      <c r="AO13" s="144" t="s">
        <v>440</v>
      </c>
      <c r="AT13" s="93" t="s">
        <v>400</v>
      </c>
    </row>
    <row r="14" s="93" customFormat="1" customHeight="1" spans="5:46">
      <c r="E14" s="287" t="s">
        <v>441</v>
      </c>
      <c r="F14" s="95"/>
      <c r="G14" s="288" t="str">
        <f t="shared" si="0"/>
        <v>工程-安装</v>
      </c>
      <c r="H14" s="143" t="s">
        <v>42</v>
      </c>
      <c r="I14" s="143" t="s">
        <v>400</v>
      </c>
      <c r="J14" s="288" t="str">
        <f t="shared" si="1"/>
        <v/>
      </c>
      <c r="K14" s="95"/>
      <c r="L14" s="95"/>
      <c r="M14" s="291" t="str">
        <f t="shared" si="2"/>
        <v>冷暖-工程部</v>
      </c>
      <c r="N14" s="143" t="s">
        <v>356</v>
      </c>
      <c r="O14" s="93" t="s">
        <v>380</v>
      </c>
      <c r="P14" s="143" t="s">
        <v>314</v>
      </c>
      <c r="Q14" s="95"/>
      <c r="R14" s="95"/>
      <c r="S14" s="95"/>
      <c r="T14" s="95"/>
      <c r="AC14" s="93" t="s">
        <v>245</v>
      </c>
      <c r="AH14" s="93" t="s">
        <v>62</v>
      </c>
      <c r="AI14" s="280"/>
      <c r="AO14" s="144" t="s">
        <v>442</v>
      </c>
      <c r="AT14" s="300" t="s">
        <v>329</v>
      </c>
    </row>
    <row r="15" s="93" customFormat="1" customHeight="1" spans="5:46">
      <c r="E15" s="287" t="s">
        <v>443</v>
      </c>
      <c r="F15" s="95"/>
      <c r="G15" s="288" t="str">
        <f t="shared" si="0"/>
        <v>工程-其他</v>
      </c>
      <c r="H15" s="143" t="s">
        <v>42</v>
      </c>
      <c r="I15" s="143" t="s">
        <v>62</v>
      </c>
      <c r="J15" s="288" t="str">
        <f t="shared" si="1"/>
        <v/>
      </c>
      <c r="K15" s="95"/>
      <c r="L15" s="95"/>
      <c r="M15" s="291" t="str">
        <f t="shared" si="2"/>
        <v>冷暖-商贸部</v>
      </c>
      <c r="N15" s="143" t="s">
        <v>356</v>
      </c>
      <c r="O15" s="93" t="s">
        <v>394</v>
      </c>
      <c r="P15" s="143" t="s">
        <v>314</v>
      </c>
      <c r="Q15" s="95"/>
      <c r="R15" s="95"/>
      <c r="S15" s="95"/>
      <c r="T15" s="95"/>
      <c r="AC15" s="93" t="s">
        <v>240</v>
      </c>
      <c r="AI15" s="280"/>
      <c r="AO15" s="144" t="s">
        <v>444</v>
      </c>
      <c r="AT15" s="300" t="s">
        <v>353</v>
      </c>
    </row>
    <row r="16" s="93" customFormat="1" customHeight="1" spans="5:46">
      <c r="E16" s="287" t="s">
        <v>445</v>
      </c>
      <c r="F16" s="95"/>
      <c r="G16" s="288" t="str">
        <f t="shared" si="0"/>
        <v>EMC-制冷与供暖运营</v>
      </c>
      <c r="H16" s="143" t="s">
        <v>48</v>
      </c>
      <c r="I16" s="143" t="s">
        <v>329</v>
      </c>
      <c r="J16" s="288" t="str">
        <f t="shared" si="1"/>
        <v/>
      </c>
      <c r="K16" s="95"/>
      <c r="L16" s="95"/>
      <c r="M16" s="291" t="str">
        <f t="shared" si="2"/>
        <v>冷暖-信息部</v>
      </c>
      <c r="N16" s="143" t="s">
        <v>356</v>
      </c>
      <c r="O16" s="93" t="s">
        <v>404</v>
      </c>
      <c r="P16" s="143" t="s">
        <v>314</v>
      </c>
      <c r="Q16" s="95"/>
      <c r="R16" s="95"/>
      <c r="S16" s="95"/>
      <c r="T16" s="95"/>
      <c r="AC16" s="93" t="s">
        <v>246</v>
      </c>
      <c r="AI16" s="280"/>
      <c r="AO16" s="144" t="s">
        <v>446</v>
      </c>
      <c r="AT16" s="93" t="s">
        <v>330</v>
      </c>
    </row>
    <row r="17" s="93" customFormat="1" customHeight="1" spans="5:46">
      <c r="E17" s="287" t="s">
        <v>447</v>
      </c>
      <c r="F17" s="95"/>
      <c r="G17" s="288" t="str">
        <f t="shared" si="0"/>
        <v>EMC-节能运营</v>
      </c>
      <c r="H17" s="143" t="s">
        <v>48</v>
      </c>
      <c r="I17" s="143" t="s">
        <v>353</v>
      </c>
      <c r="J17" s="288" t="str">
        <f t="shared" si="1"/>
        <v/>
      </c>
      <c r="K17" s="95"/>
      <c r="L17" s="95"/>
      <c r="M17" s="291" t="str">
        <f t="shared" si="2"/>
        <v>冷暖-综合部</v>
      </c>
      <c r="N17" s="143" t="s">
        <v>356</v>
      </c>
      <c r="O17" s="93" t="s">
        <v>413</v>
      </c>
      <c r="P17" s="143" t="s">
        <v>314</v>
      </c>
      <c r="Q17" s="95"/>
      <c r="R17" s="95"/>
      <c r="S17" s="95"/>
      <c r="T17" s="95"/>
      <c r="AC17" s="143" t="s">
        <v>62</v>
      </c>
      <c r="AI17" s="280"/>
      <c r="AO17" s="144" t="s">
        <v>448</v>
      </c>
      <c r="AT17" s="93" t="s">
        <v>354</v>
      </c>
    </row>
    <row r="18" s="93" customFormat="1" customHeight="1" spans="5:46">
      <c r="E18" s="287" t="s">
        <v>449</v>
      </c>
      <c r="F18" s="95"/>
      <c r="G18" s="288" t="str">
        <f t="shared" si="0"/>
        <v>商贸-主设备</v>
      </c>
      <c r="H18" s="143" t="s">
        <v>46</v>
      </c>
      <c r="I18" s="143" t="s">
        <v>310</v>
      </c>
      <c r="J18" s="288" t="str">
        <f t="shared" si="1"/>
        <v/>
      </c>
      <c r="K18" s="95"/>
      <c r="L18" s="95"/>
      <c r="M18" s="291" t="str">
        <f t="shared" si="2"/>
        <v>冷暖-财务部</v>
      </c>
      <c r="N18" s="143" t="s">
        <v>356</v>
      </c>
      <c r="O18" s="93" t="s">
        <v>290</v>
      </c>
      <c r="P18" s="143" t="s">
        <v>314</v>
      </c>
      <c r="Q18" s="95"/>
      <c r="R18" s="95"/>
      <c r="S18" s="95"/>
      <c r="T18" s="95"/>
      <c r="AI18" s="280"/>
      <c r="AO18" s="144" t="s">
        <v>450</v>
      </c>
      <c r="AT18" s="93" t="s">
        <v>373</v>
      </c>
    </row>
    <row r="19" s="93" customFormat="1" customHeight="1" spans="5:46">
      <c r="E19" s="287" t="s">
        <v>451</v>
      </c>
      <c r="F19" s="95"/>
      <c r="G19" s="288" t="str">
        <f t="shared" si="0"/>
        <v>商贸-零售</v>
      </c>
      <c r="H19" s="143" t="s">
        <v>46</v>
      </c>
      <c r="I19" s="143" t="s">
        <v>336</v>
      </c>
      <c r="J19" s="288" t="str">
        <f t="shared" si="1"/>
        <v/>
      </c>
      <c r="K19" s="95"/>
      <c r="L19" s="95"/>
      <c r="M19" s="291" t="str">
        <f t="shared" si="2"/>
        <v>冷暖-总裁室</v>
      </c>
      <c r="N19" s="143" t="s">
        <v>356</v>
      </c>
      <c r="O19" s="93" t="s">
        <v>429</v>
      </c>
      <c r="P19" s="143" t="s">
        <v>314</v>
      </c>
      <c r="Q19" s="95"/>
      <c r="R19" s="95"/>
      <c r="S19" s="95"/>
      <c r="T19" s="95"/>
      <c r="AI19" s="280"/>
      <c r="AO19" s="144" t="s">
        <v>452</v>
      </c>
      <c r="AT19" s="93" t="s">
        <v>331</v>
      </c>
    </row>
    <row r="20" s="93" customFormat="1" customHeight="1" spans="5:46">
      <c r="E20" s="287" t="s">
        <v>453</v>
      </c>
      <c r="F20" s="95"/>
      <c r="G20" s="288" t="str">
        <f t="shared" si="0"/>
        <v>商贸-其他</v>
      </c>
      <c r="H20" s="143" t="s">
        <v>46</v>
      </c>
      <c r="I20" s="143" t="s">
        <v>62</v>
      </c>
      <c r="J20" s="288" t="str">
        <f t="shared" si="1"/>
        <v/>
      </c>
      <c r="K20" s="95"/>
      <c r="L20" s="95"/>
      <c r="M20" s="291" t="str">
        <f t="shared" si="2"/>
        <v>荣辉-销售部</v>
      </c>
      <c r="N20" s="93" t="s">
        <v>374</v>
      </c>
      <c r="O20" s="93" t="s">
        <v>313</v>
      </c>
      <c r="P20" s="143" t="s">
        <v>314</v>
      </c>
      <c r="Q20" s="95"/>
      <c r="R20" s="95"/>
      <c r="S20" s="95"/>
      <c r="T20" s="95"/>
      <c r="AI20" s="280"/>
      <c r="AO20" s="301" t="s">
        <v>454</v>
      </c>
      <c r="AT20" s="93" t="s">
        <v>355</v>
      </c>
    </row>
    <row r="21" s="93" customFormat="1" customHeight="1" spans="5:46">
      <c r="E21" s="287" t="s">
        <v>455</v>
      </c>
      <c r="F21" s="95"/>
      <c r="G21" s="288" t="str">
        <f t="shared" si="0"/>
        <v>信息-推广</v>
      </c>
      <c r="H21" s="143" t="s">
        <v>50</v>
      </c>
      <c r="I21" s="143" t="s">
        <v>330</v>
      </c>
      <c r="J21" s="288" t="str">
        <f t="shared" si="1"/>
        <v/>
      </c>
      <c r="K21" s="95"/>
      <c r="L21" s="95"/>
      <c r="M21" s="291" t="str">
        <f t="shared" si="2"/>
        <v>荣辉-客服部</v>
      </c>
      <c r="N21" s="93" t="s">
        <v>374</v>
      </c>
      <c r="O21" s="93" t="s">
        <v>338</v>
      </c>
      <c r="P21" s="143" t="s">
        <v>314</v>
      </c>
      <c r="Q21" s="95"/>
      <c r="R21" s="95"/>
      <c r="S21" s="95"/>
      <c r="T21" s="95"/>
      <c r="AI21" s="280"/>
      <c r="AO21" s="144" t="s">
        <v>456</v>
      </c>
      <c r="AT21" s="93" t="s">
        <v>31</v>
      </c>
    </row>
    <row r="22" s="93" customFormat="1" customHeight="1" spans="5:46">
      <c r="E22" s="143"/>
      <c r="F22" s="95"/>
      <c r="G22" s="288" t="str">
        <f t="shared" si="0"/>
        <v>信息-智能物联</v>
      </c>
      <c r="H22" s="143" t="s">
        <v>50</v>
      </c>
      <c r="I22" s="143" t="s">
        <v>354</v>
      </c>
      <c r="J22" s="288" t="str">
        <f t="shared" si="1"/>
        <v/>
      </c>
      <c r="K22" s="95"/>
      <c r="L22" s="95"/>
      <c r="M22" s="291" t="str">
        <f t="shared" si="2"/>
        <v>荣辉-运维部</v>
      </c>
      <c r="N22" s="93" t="s">
        <v>374</v>
      </c>
      <c r="O22" s="93" t="s">
        <v>361</v>
      </c>
      <c r="P22" s="143" t="s">
        <v>314</v>
      </c>
      <c r="Q22" s="95"/>
      <c r="R22" s="95"/>
      <c r="S22" s="95"/>
      <c r="T22" s="95"/>
      <c r="AI22" s="280"/>
      <c r="AO22" s="144" t="s">
        <v>457</v>
      </c>
      <c r="AT22" s="93" t="s">
        <v>458</v>
      </c>
    </row>
    <row r="23" s="93" customFormat="1" customHeight="1" spans="6:41">
      <c r="F23" s="95"/>
      <c r="G23" s="288" t="str">
        <f t="shared" si="0"/>
        <v>信息-ERP</v>
      </c>
      <c r="H23" s="143" t="s">
        <v>50</v>
      </c>
      <c r="I23" s="143" t="s">
        <v>373</v>
      </c>
      <c r="J23" s="288" t="str">
        <f t="shared" si="1"/>
        <v/>
      </c>
      <c r="K23" s="95"/>
      <c r="L23" s="95"/>
      <c r="M23" s="291" t="str">
        <f t="shared" si="2"/>
        <v>荣辉-工程部</v>
      </c>
      <c r="N23" s="93" t="s">
        <v>374</v>
      </c>
      <c r="O23" s="93" t="s">
        <v>380</v>
      </c>
      <c r="P23" s="143" t="s">
        <v>314</v>
      </c>
      <c r="Q23" s="95"/>
      <c r="R23" s="95"/>
      <c r="S23" s="95"/>
      <c r="T23" s="95"/>
      <c r="AI23" s="280"/>
      <c r="AO23" s="144" t="s">
        <v>459</v>
      </c>
    </row>
    <row r="24" s="93" customFormat="1" customHeight="1" spans="6:41">
      <c r="F24" s="95"/>
      <c r="G24" s="288" t="str">
        <f t="shared" si="0"/>
        <v>信息-其他</v>
      </c>
      <c r="H24" s="143" t="s">
        <v>50</v>
      </c>
      <c r="I24" s="143" t="s">
        <v>62</v>
      </c>
      <c r="J24" s="288" t="str">
        <f t="shared" si="1"/>
        <v/>
      </c>
      <c r="K24" s="95"/>
      <c r="L24" s="95"/>
      <c r="M24" s="291" t="str">
        <f t="shared" si="2"/>
        <v>荣辉-商贸部</v>
      </c>
      <c r="N24" s="93" t="s">
        <v>374</v>
      </c>
      <c r="O24" s="93" t="s">
        <v>394</v>
      </c>
      <c r="P24" s="143" t="s">
        <v>314</v>
      </c>
      <c r="Q24" s="95"/>
      <c r="R24" s="95"/>
      <c r="S24" s="95"/>
      <c r="T24" s="95"/>
      <c r="AI24" s="280"/>
      <c r="AO24" s="144" t="s">
        <v>460</v>
      </c>
    </row>
    <row r="25" s="93" customFormat="1" customHeight="1" spans="6:41">
      <c r="F25" s="95"/>
      <c r="G25" s="288" t="str">
        <f t="shared" si="0"/>
        <v>综合-政策奖励</v>
      </c>
      <c r="H25" s="143" t="s">
        <v>304</v>
      </c>
      <c r="I25" s="143" t="s">
        <v>331</v>
      </c>
      <c r="J25" s="288" t="str">
        <f t="shared" si="1"/>
        <v/>
      </c>
      <c r="K25" s="95"/>
      <c r="L25" s="95"/>
      <c r="M25" s="291" t="str">
        <f t="shared" si="2"/>
        <v>荣辉-信息部</v>
      </c>
      <c r="N25" s="93" t="s">
        <v>374</v>
      </c>
      <c r="O25" s="93" t="s">
        <v>404</v>
      </c>
      <c r="P25" s="143" t="s">
        <v>314</v>
      </c>
      <c r="Q25" s="95"/>
      <c r="R25" s="95"/>
      <c r="S25" s="95"/>
      <c r="T25" s="95"/>
      <c r="AI25" s="280"/>
      <c r="AO25" s="144" t="s">
        <v>461</v>
      </c>
    </row>
    <row r="26" s="93" customFormat="1" customHeight="1" spans="6:41">
      <c r="F26" s="95"/>
      <c r="G26" s="288" t="str">
        <f t="shared" si="0"/>
        <v>综合-资产处置</v>
      </c>
      <c r="H26" s="143" t="s">
        <v>304</v>
      </c>
      <c r="I26" s="143" t="s">
        <v>355</v>
      </c>
      <c r="J26" s="288" t="str">
        <f t="shared" si="1"/>
        <v/>
      </c>
      <c r="K26" s="95"/>
      <c r="L26" s="95"/>
      <c r="M26" s="291" t="str">
        <f t="shared" si="2"/>
        <v>荣辉-综合部</v>
      </c>
      <c r="N26" s="93" t="s">
        <v>374</v>
      </c>
      <c r="O26" s="93" t="s">
        <v>413</v>
      </c>
      <c r="P26" s="143" t="s">
        <v>314</v>
      </c>
      <c r="Q26" s="95"/>
      <c r="R26" s="95"/>
      <c r="S26" s="95"/>
      <c r="T26" s="95"/>
      <c r="AI26" s="280"/>
      <c r="AO26" s="144" t="s">
        <v>462</v>
      </c>
    </row>
    <row r="27" s="93" customFormat="1" customHeight="1" spans="6:41">
      <c r="F27" s="95"/>
      <c r="G27" s="288" t="str">
        <f t="shared" si="0"/>
        <v>综合-其他</v>
      </c>
      <c r="H27" s="143" t="s">
        <v>304</v>
      </c>
      <c r="I27" s="143" t="s">
        <v>62</v>
      </c>
      <c r="J27" s="288" t="str">
        <f t="shared" si="1"/>
        <v/>
      </c>
      <c r="K27" s="95"/>
      <c r="L27" s="95"/>
      <c r="M27" s="291" t="str">
        <f t="shared" si="2"/>
        <v>荣辉-财务部</v>
      </c>
      <c r="N27" s="93" t="s">
        <v>374</v>
      </c>
      <c r="O27" s="93" t="s">
        <v>290</v>
      </c>
      <c r="P27" s="143" t="s">
        <v>314</v>
      </c>
      <c r="Q27" s="95"/>
      <c r="R27" s="95"/>
      <c r="S27" s="95"/>
      <c r="T27" s="95"/>
      <c r="AI27" s="280"/>
      <c r="AO27" s="144" t="s">
        <v>463</v>
      </c>
    </row>
    <row r="28" s="93" customFormat="1" customHeight="1" spans="6:41">
      <c r="F28" s="95"/>
      <c r="G28" s="288" t="str">
        <f t="shared" si="0"/>
        <v>管理-部门</v>
      </c>
      <c r="H28" s="95" t="s">
        <v>351</v>
      </c>
      <c r="I28" s="95" t="s">
        <v>31</v>
      </c>
      <c r="J28" s="288" t="str">
        <f t="shared" si="1"/>
        <v/>
      </c>
      <c r="K28" s="95"/>
      <c r="L28" s="95"/>
      <c r="M28" s="291" t="str">
        <f t="shared" si="2"/>
        <v>荣辉-总裁室</v>
      </c>
      <c r="N28" s="93" t="s">
        <v>374</v>
      </c>
      <c r="O28" s="93" t="s">
        <v>429</v>
      </c>
      <c r="P28" s="143" t="s">
        <v>314</v>
      </c>
      <c r="Q28" s="95"/>
      <c r="R28" s="95"/>
      <c r="S28" s="95"/>
      <c r="T28" s="95"/>
      <c r="AI28" s="280"/>
      <c r="AO28" s="144" t="s">
        <v>464</v>
      </c>
    </row>
    <row r="29" s="93" customFormat="1" customHeight="1" spans="6:41">
      <c r="F29" s="95"/>
      <c r="G29" s="288" t="str">
        <f t="shared" si="0"/>
        <v>管理-科研</v>
      </c>
      <c r="H29" s="95" t="s">
        <v>351</v>
      </c>
      <c r="I29" s="95" t="s">
        <v>458</v>
      </c>
      <c r="J29" s="288" t="str">
        <f t="shared" si="1"/>
        <v/>
      </c>
      <c r="K29" s="95"/>
      <c r="L29" s="95"/>
      <c r="M29" s="291" t="str">
        <f t="shared" si="2"/>
        <v>芝麻-销售部</v>
      </c>
      <c r="N29" s="93" t="s">
        <v>389</v>
      </c>
      <c r="O29" s="93" t="s">
        <v>313</v>
      </c>
      <c r="P29" s="143" t="s">
        <v>314</v>
      </c>
      <c r="Q29" s="95"/>
      <c r="R29" s="95"/>
      <c r="S29" s="95"/>
      <c r="T29" s="95"/>
      <c r="AI29" s="280"/>
      <c r="AO29" s="144" t="s">
        <v>465</v>
      </c>
    </row>
    <row r="30" s="93" customFormat="1" customHeight="1" spans="6:41">
      <c r="F30" s="95"/>
      <c r="G30" s="288" t="str">
        <f t="shared" si="0"/>
        <v/>
      </c>
      <c r="H30" s="95"/>
      <c r="I30" s="95"/>
      <c r="J30" s="288" t="str">
        <f t="shared" si="1"/>
        <v/>
      </c>
      <c r="K30" s="95"/>
      <c r="L30" s="95"/>
      <c r="M30" s="291" t="str">
        <f t="shared" si="2"/>
        <v>芝麻-客服部</v>
      </c>
      <c r="N30" s="93" t="s">
        <v>389</v>
      </c>
      <c r="O30" s="93" t="s">
        <v>338</v>
      </c>
      <c r="P30" s="143" t="s">
        <v>314</v>
      </c>
      <c r="Q30" s="95"/>
      <c r="R30" s="95"/>
      <c r="S30" s="95"/>
      <c r="T30" s="95"/>
      <c r="AI30" s="280"/>
      <c r="AO30" s="144" t="s">
        <v>466</v>
      </c>
    </row>
    <row r="31" s="93" customFormat="1" customHeight="1" spans="6:41">
      <c r="F31" s="95"/>
      <c r="G31" s="288" t="str">
        <f t="shared" si="0"/>
        <v/>
      </c>
      <c r="H31" s="95"/>
      <c r="I31" s="95"/>
      <c r="J31" s="288" t="str">
        <f t="shared" si="1"/>
        <v/>
      </c>
      <c r="K31" s="95"/>
      <c r="L31" s="95"/>
      <c r="M31" s="291" t="str">
        <f t="shared" si="2"/>
        <v>芝麻-运维部</v>
      </c>
      <c r="N31" s="93" t="s">
        <v>389</v>
      </c>
      <c r="O31" s="93" t="s">
        <v>361</v>
      </c>
      <c r="P31" s="143" t="s">
        <v>314</v>
      </c>
      <c r="Q31" s="95"/>
      <c r="R31" s="95"/>
      <c r="S31" s="95"/>
      <c r="T31" s="95"/>
      <c r="AI31" s="280"/>
      <c r="AO31" s="144" t="s">
        <v>467</v>
      </c>
    </row>
    <row r="32" s="93" customFormat="1" customHeight="1" spans="6:41">
      <c r="F32" s="95"/>
      <c r="G32" s="288" t="str">
        <f t="shared" si="0"/>
        <v/>
      </c>
      <c r="H32" s="95"/>
      <c r="I32" s="95"/>
      <c r="J32" s="288" t="str">
        <f t="shared" si="1"/>
        <v/>
      </c>
      <c r="K32" s="95"/>
      <c r="L32" s="95"/>
      <c r="M32" s="291" t="str">
        <f t="shared" si="2"/>
        <v>芝麻-工程部</v>
      </c>
      <c r="N32" s="93" t="s">
        <v>389</v>
      </c>
      <c r="O32" s="93" t="s">
        <v>380</v>
      </c>
      <c r="P32" s="143" t="s">
        <v>314</v>
      </c>
      <c r="Q32" s="95"/>
      <c r="R32" s="95"/>
      <c r="S32" s="95"/>
      <c r="T32" s="95"/>
      <c r="AI32" s="280"/>
      <c r="AO32" s="144" t="s">
        <v>468</v>
      </c>
    </row>
    <row r="33" s="93" customFormat="1" customHeight="1" spans="6:41">
      <c r="F33" s="95"/>
      <c r="G33" s="288" t="str">
        <f t="shared" si="0"/>
        <v/>
      </c>
      <c r="H33" s="95"/>
      <c r="I33" s="95"/>
      <c r="J33" s="288" t="str">
        <f t="shared" si="1"/>
        <v/>
      </c>
      <c r="K33" s="95"/>
      <c r="L33" s="95"/>
      <c r="M33" s="291" t="str">
        <f t="shared" si="2"/>
        <v>芝麻-商贸部</v>
      </c>
      <c r="N33" s="93" t="s">
        <v>389</v>
      </c>
      <c r="O33" s="93" t="s">
        <v>394</v>
      </c>
      <c r="P33" s="143" t="s">
        <v>314</v>
      </c>
      <c r="Q33" s="95"/>
      <c r="R33" s="95"/>
      <c r="S33" s="95"/>
      <c r="T33" s="95"/>
      <c r="AI33" s="280"/>
      <c r="AO33" s="144" t="s">
        <v>469</v>
      </c>
    </row>
    <row r="34" s="93" customFormat="1" customHeight="1" spans="6:41">
      <c r="F34" s="95"/>
      <c r="G34" s="288" t="str">
        <f t="shared" si="0"/>
        <v/>
      </c>
      <c r="H34" s="95"/>
      <c r="I34" s="95"/>
      <c r="J34" s="288" t="str">
        <f t="shared" si="1"/>
        <v/>
      </c>
      <c r="K34" s="95"/>
      <c r="L34" s="95"/>
      <c r="M34" s="291" t="str">
        <f t="shared" si="2"/>
        <v>芝麻-信息部</v>
      </c>
      <c r="N34" s="93" t="s">
        <v>389</v>
      </c>
      <c r="O34" s="93" t="s">
        <v>404</v>
      </c>
      <c r="P34" s="143" t="s">
        <v>314</v>
      </c>
      <c r="Q34" s="95"/>
      <c r="R34" s="95"/>
      <c r="S34" s="95"/>
      <c r="T34" s="95"/>
      <c r="AI34" s="280"/>
      <c r="AO34" s="144" t="s">
        <v>470</v>
      </c>
    </row>
    <row r="35" s="93" customFormat="1" customHeight="1" spans="6:41">
      <c r="F35" s="95"/>
      <c r="G35" s="288" t="str">
        <f t="shared" si="0"/>
        <v/>
      </c>
      <c r="H35" s="95"/>
      <c r="I35" s="95"/>
      <c r="J35" s="288" t="str">
        <f t="shared" si="1"/>
        <v/>
      </c>
      <c r="K35" s="95"/>
      <c r="L35" s="95"/>
      <c r="M35" s="291" t="str">
        <f t="shared" si="2"/>
        <v>芝麻-综合部</v>
      </c>
      <c r="N35" s="93" t="s">
        <v>389</v>
      </c>
      <c r="O35" s="93" t="s">
        <v>413</v>
      </c>
      <c r="P35" s="143" t="s">
        <v>314</v>
      </c>
      <c r="Q35" s="95"/>
      <c r="R35" s="95"/>
      <c r="S35" s="95"/>
      <c r="T35" s="95"/>
      <c r="AI35" s="280"/>
      <c r="AO35" s="144" t="s">
        <v>471</v>
      </c>
    </row>
    <row r="36" s="93" customFormat="1" customHeight="1" spans="6:41">
      <c r="F36" s="95"/>
      <c r="G36" s="288" t="str">
        <f t="shared" si="0"/>
        <v/>
      </c>
      <c r="H36" s="95"/>
      <c r="I36" s="95"/>
      <c r="J36" s="288" t="str">
        <f t="shared" si="1"/>
        <v/>
      </c>
      <c r="K36" s="95"/>
      <c r="L36" s="95"/>
      <c r="M36" s="291" t="str">
        <f t="shared" si="2"/>
        <v>芝麻-财务部</v>
      </c>
      <c r="N36" s="93" t="s">
        <v>389</v>
      </c>
      <c r="O36" s="93" t="s">
        <v>290</v>
      </c>
      <c r="P36" s="143" t="s">
        <v>314</v>
      </c>
      <c r="Q36" s="95"/>
      <c r="R36" s="95"/>
      <c r="S36" s="95"/>
      <c r="T36" s="95"/>
      <c r="AI36" s="280"/>
      <c r="AO36" s="94" t="s">
        <v>472</v>
      </c>
    </row>
    <row r="37" s="93" customFormat="1" customHeight="1" spans="6:41">
      <c r="F37" s="95"/>
      <c r="G37" s="288" t="str">
        <f t="shared" si="0"/>
        <v/>
      </c>
      <c r="H37" s="95"/>
      <c r="I37" s="95"/>
      <c r="J37" s="288" t="str">
        <f t="shared" si="1"/>
        <v/>
      </c>
      <c r="K37" s="95"/>
      <c r="L37" s="95"/>
      <c r="M37" s="291" t="str">
        <f t="shared" si="2"/>
        <v>芝麻-总裁室</v>
      </c>
      <c r="N37" s="93" t="s">
        <v>389</v>
      </c>
      <c r="O37" s="93" t="s">
        <v>429</v>
      </c>
      <c r="P37" s="143" t="s">
        <v>314</v>
      </c>
      <c r="Q37" s="95"/>
      <c r="R37" s="95"/>
      <c r="S37" s="95"/>
      <c r="T37" s="95"/>
      <c r="AI37" s="280"/>
      <c r="AO37" s="94" t="s">
        <v>473</v>
      </c>
    </row>
    <row r="38" s="93" customFormat="1" customHeight="1" spans="6:41">
      <c r="F38" s="95"/>
      <c r="G38" s="288" t="str">
        <f t="shared" si="0"/>
        <v/>
      </c>
      <c r="H38" s="95"/>
      <c r="I38" s="95"/>
      <c r="J38" s="288" t="str">
        <f t="shared" si="1"/>
        <v/>
      </c>
      <c r="K38" s="95"/>
      <c r="L38" s="95"/>
      <c r="M38" s="291" t="str">
        <f t="shared" si="2"/>
        <v>沐海-销售部</v>
      </c>
      <c r="N38" s="93" t="s">
        <v>409</v>
      </c>
      <c r="O38" s="93" t="s">
        <v>313</v>
      </c>
      <c r="P38" s="143" t="s">
        <v>314</v>
      </c>
      <c r="Q38" s="95"/>
      <c r="R38" s="95"/>
      <c r="S38" s="95"/>
      <c r="T38" s="95"/>
      <c r="AI38" s="280"/>
      <c r="AO38" s="94" t="s">
        <v>474</v>
      </c>
    </row>
    <row r="39" s="93" customFormat="1" customHeight="1" spans="6:41">
      <c r="F39" s="95"/>
      <c r="G39" s="288" t="str">
        <f t="shared" si="0"/>
        <v/>
      </c>
      <c r="H39" s="95"/>
      <c r="I39" s="95"/>
      <c r="J39" s="288" t="str">
        <f t="shared" si="1"/>
        <v/>
      </c>
      <c r="K39" s="95"/>
      <c r="L39" s="95"/>
      <c r="M39" s="291" t="str">
        <f t="shared" si="2"/>
        <v>沐海-客服部</v>
      </c>
      <c r="N39" s="93" t="s">
        <v>409</v>
      </c>
      <c r="O39" s="93" t="s">
        <v>338</v>
      </c>
      <c r="P39" s="143" t="s">
        <v>314</v>
      </c>
      <c r="Q39" s="95"/>
      <c r="R39" s="95"/>
      <c r="S39" s="95"/>
      <c r="T39" s="95"/>
      <c r="AI39" s="280"/>
      <c r="AO39" s="95" t="s">
        <v>475</v>
      </c>
    </row>
    <row r="40" s="93" customFormat="1" customHeight="1" spans="6:41">
      <c r="F40" s="95"/>
      <c r="G40" s="288" t="str">
        <f t="shared" si="0"/>
        <v/>
      </c>
      <c r="H40" s="95"/>
      <c r="I40" s="95"/>
      <c r="J40" s="288" t="str">
        <f t="shared" si="1"/>
        <v/>
      </c>
      <c r="K40" s="95"/>
      <c r="L40" s="95"/>
      <c r="M40" s="291" t="str">
        <f t="shared" si="2"/>
        <v>沐海-运维部</v>
      </c>
      <c r="N40" s="93" t="s">
        <v>409</v>
      </c>
      <c r="O40" s="93" t="s">
        <v>361</v>
      </c>
      <c r="P40" s="143" t="s">
        <v>314</v>
      </c>
      <c r="Q40" s="95"/>
      <c r="R40" s="95"/>
      <c r="S40" s="95"/>
      <c r="T40" s="95"/>
      <c r="AI40" s="280"/>
      <c r="AO40" s="95" t="s">
        <v>476</v>
      </c>
    </row>
    <row r="41" s="93" customFormat="1" customHeight="1" spans="6:41">
      <c r="F41" s="95"/>
      <c r="G41" s="288" t="str">
        <f t="shared" si="0"/>
        <v/>
      </c>
      <c r="H41" s="95"/>
      <c r="I41" s="95"/>
      <c r="J41" s="288" t="str">
        <f t="shared" si="1"/>
        <v/>
      </c>
      <c r="K41" s="95"/>
      <c r="L41" s="95"/>
      <c r="M41" s="291" t="str">
        <f t="shared" si="2"/>
        <v>沐海-商贸部</v>
      </c>
      <c r="N41" s="93" t="s">
        <v>409</v>
      </c>
      <c r="O41" s="93" t="s">
        <v>394</v>
      </c>
      <c r="P41" s="143" t="s">
        <v>314</v>
      </c>
      <c r="Q41" s="95"/>
      <c r="R41" s="95"/>
      <c r="S41" s="95"/>
      <c r="T41" s="95"/>
      <c r="AI41" s="280"/>
      <c r="AO41" s="95" t="s">
        <v>477</v>
      </c>
    </row>
    <row r="42" s="93" customFormat="1" customHeight="1" spans="6:41">
      <c r="F42" s="95"/>
      <c r="G42" s="288" t="str">
        <f t="shared" si="0"/>
        <v/>
      </c>
      <c r="H42" s="95"/>
      <c r="I42" s="95"/>
      <c r="J42" s="288" t="str">
        <f t="shared" si="1"/>
        <v/>
      </c>
      <c r="K42" s="95"/>
      <c r="L42" s="95"/>
      <c r="M42" s="291" t="str">
        <f t="shared" si="2"/>
        <v>沐海-财务部</v>
      </c>
      <c r="N42" s="93" t="s">
        <v>409</v>
      </c>
      <c r="O42" s="93" t="s">
        <v>290</v>
      </c>
      <c r="P42" s="143" t="s">
        <v>314</v>
      </c>
      <c r="Q42" s="95"/>
      <c r="R42" s="95"/>
      <c r="S42" s="95"/>
      <c r="T42" s="95"/>
      <c r="AI42" s="280"/>
      <c r="AO42" s="95" t="s">
        <v>478</v>
      </c>
    </row>
    <row r="43" s="93" customFormat="1" customHeight="1" spans="6:41">
      <c r="F43" s="95"/>
      <c r="G43" s="288" t="str">
        <f t="shared" si="0"/>
        <v/>
      </c>
      <c r="H43" s="95"/>
      <c r="I43" s="95"/>
      <c r="J43" s="288" t="str">
        <f t="shared" si="1"/>
        <v/>
      </c>
      <c r="K43" s="95"/>
      <c r="L43" s="95"/>
      <c r="M43" s="291" t="str">
        <f t="shared" si="2"/>
        <v>峻林-销售部</v>
      </c>
      <c r="N43" s="93" t="s">
        <v>418</v>
      </c>
      <c r="O43" s="93" t="s">
        <v>313</v>
      </c>
      <c r="P43" s="143" t="s">
        <v>314</v>
      </c>
      <c r="Q43" s="95"/>
      <c r="R43" s="95"/>
      <c r="S43" s="95"/>
      <c r="T43" s="95"/>
      <c r="AI43" s="280"/>
      <c r="AO43" s="95" t="s">
        <v>479</v>
      </c>
    </row>
    <row r="44" s="93" customFormat="1" customHeight="1" spans="6:41">
      <c r="F44" s="95"/>
      <c r="G44" s="288" t="str">
        <f t="shared" si="0"/>
        <v/>
      </c>
      <c r="H44" s="95"/>
      <c r="I44" s="95"/>
      <c r="J44" s="288" t="str">
        <f t="shared" si="1"/>
        <v/>
      </c>
      <c r="K44" s="95"/>
      <c r="L44" s="95"/>
      <c r="M44" s="291" t="str">
        <f t="shared" si="2"/>
        <v>峻林-客服部</v>
      </c>
      <c r="N44" s="93" t="s">
        <v>418</v>
      </c>
      <c r="O44" s="93" t="s">
        <v>338</v>
      </c>
      <c r="P44" s="143" t="s">
        <v>314</v>
      </c>
      <c r="Q44" s="95"/>
      <c r="R44" s="95"/>
      <c r="S44" s="95"/>
      <c r="T44" s="95"/>
      <c r="AI44" s="280"/>
      <c r="AO44" s="95"/>
    </row>
    <row r="45" s="93" customFormat="1" customHeight="1" spans="6:41">
      <c r="F45" s="95"/>
      <c r="G45" s="288" t="str">
        <f t="shared" si="0"/>
        <v/>
      </c>
      <c r="H45" s="95"/>
      <c r="I45" s="95"/>
      <c r="J45" s="288" t="str">
        <f t="shared" si="1"/>
        <v/>
      </c>
      <c r="K45" s="95"/>
      <c r="L45" s="95"/>
      <c r="M45" s="291" t="str">
        <f t="shared" si="2"/>
        <v>峻林-运维部</v>
      </c>
      <c r="N45" s="93" t="s">
        <v>418</v>
      </c>
      <c r="O45" s="93" t="s">
        <v>361</v>
      </c>
      <c r="P45" s="143" t="s">
        <v>314</v>
      </c>
      <c r="Q45" s="95"/>
      <c r="R45" s="95"/>
      <c r="S45" s="95"/>
      <c r="T45" s="95"/>
      <c r="AI45" s="280"/>
      <c r="AO45" s="95"/>
    </row>
    <row r="46" s="93" customFormat="1" customHeight="1" spans="6:41">
      <c r="F46" s="95"/>
      <c r="G46" s="288" t="str">
        <f t="shared" si="0"/>
        <v/>
      </c>
      <c r="H46" s="95"/>
      <c r="I46" s="95"/>
      <c r="J46" s="288" t="str">
        <f t="shared" si="1"/>
        <v/>
      </c>
      <c r="K46" s="95"/>
      <c r="L46" s="95"/>
      <c r="M46" s="291" t="str">
        <f t="shared" si="2"/>
        <v>峻林-商贸部</v>
      </c>
      <c r="N46" s="93" t="s">
        <v>418</v>
      </c>
      <c r="O46" s="93" t="s">
        <v>394</v>
      </c>
      <c r="P46" s="143" t="s">
        <v>314</v>
      </c>
      <c r="Q46" s="95"/>
      <c r="R46" s="95"/>
      <c r="S46" s="95"/>
      <c r="T46" s="95"/>
      <c r="AI46" s="280"/>
      <c r="AO46" s="95"/>
    </row>
    <row r="47" s="93" customFormat="1" customHeight="1" spans="6:41">
      <c r="F47" s="95"/>
      <c r="G47" s="288" t="str">
        <f t="shared" si="0"/>
        <v/>
      </c>
      <c r="H47" s="95"/>
      <c r="I47" s="95"/>
      <c r="J47" s="288" t="str">
        <f t="shared" si="1"/>
        <v/>
      </c>
      <c r="K47" s="95"/>
      <c r="L47" s="95"/>
      <c r="M47" s="291" t="str">
        <f t="shared" si="2"/>
        <v>峻林-财务部</v>
      </c>
      <c r="N47" s="93" t="s">
        <v>418</v>
      </c>
      <c r="O47" s="93" t="s">
        <v>290</v>
      </c>
      <c r="P47" s="143" t="s">
        <v>314</v>
      </c>
      <c r="Q47" s="95"/>
      <c r="R47" s="95"/>
      <c r="S47" s="95"/>
      <c r="T47" s="95"/>
      <c r="AI47" s="280"/>
      <c r="AO47" s="95"/>
    </row>
    <row r="48" s="93" customFormat="1" customHeight="1" spans="6:41">
      <c r="F48" s="95"/>
      <c r="G48" s="288" t="str">
        <f t="shared" si="0"/>
        <v/>
      </c>
      <c r="H48" s="95"/>
      <c r="I48" s="95"/>
      <c r="J48" s="288" t="str">
        <f t="shared" si="1"/>
        <v/>
      </c>
      <c r="K48" s="95"/>
      <c r="L48" s="95"/>
      <c r="M48" s="291" t="str">
        <f t="shared" si="2"/>
        <v>能环-收费部</v>
      </c>
      <c r="N48" s="93" t="s">
        <v>220</v>
      </c>
      <c r="O48" s="93" t="s">
        <v>480</v>
      </c>
      <c r="P48" s="143" t="s">
        <v>314</v>
      </c>
      <c r="Q48" s="95"/>
      <c r="R48" s="95"/>
      <c r="S48" s="95"/>
      <c r="T48" s="95"/>
      <c r="AI48" s="280"/>
      <c r="AO48" s="95"/>
    </row>
    <row r="49" s="93" customFormat="1" customHeight="1" spans="6:41">
      <c r="F49" s="95"/>
      <c r="G49" s="288" t="str">
        <f t="shared" si="0"/>
        <v/>
      </c>
      <c r="H49" s="95"/>
      <c r="I49" s="95"/>
      <c r="J49" s="288" t="str">
        <f t="shared" si="1"/>
        <v/>
      </c>
      <c r="K49" s="95"/>
      <c r="L49" s="95"/>
      <c r="M49" s="291" t="str">
        <f t="shared" si="2"/>
        <v>冷暖-收费部</v>
      </c>
      <c r="N49" s="93" t="s">
        <v>356</v>
      </c>
      <c r="O49" s="93" t="s">
        <v>480</v>
      </c>
      <c r="P49" s="143" t="s">
        <v>314</v>
      </c>
      <c r="Q49" s="95"/>
      <c r="R49" s="95"/>
      <c r="S49" s="95"/>
      <c r="T49" s="95"/>
      <c r="AI49" s="280"/>
      <c r="AO49" s="95"/>
    </row>
    <row r="50" s="93" customFormat="1" customHeight="1" spans="6:41">
      <c r="F50" s="95"/>
      <c r="G50" s="288" t="str">
        <f t="shared" si="0"/>
        <v/>
      </c>
      <c r="H50" s="95"/>
      <c r="I50" s="95"/>
      <c r="J50" s="288" t="str">
        <f t="shared" si="1"/>
        <v/>
      </c>
      <c r="K50" s="95"/>
      <c r="L50" s="95"/>
      <c r="M50" s="291" t="str">
        <f t="shared" si="2"/>
        <v>荣辉-收费部</v>
      </c>
      <c r="N50" s="93" t="s">
        <v>374</v>
      </c>
      <c r="O50" s="93" t="s">
        <v>480</v>
      </c>
      <c r="P50" s="143" t="s">
        <v>314</v>
      </c>
      <c r="Q50" s="95"/>
      <c r="R50" s="95"/>
      <c r="S50" s="95"/>
      <c r="T50" s="95"/>
      <c r="AI50" s="280"/>
      <c r="AO50" s="95"/>
    </row>
    <row r="51" s="93" customFormat="1" customHeight="1" spans="6:41">
      <c r="F51" s="95"/>
      <c r="G51" s="288" t="str">
        <f t="shared" si="0"/>
        <v/>
      </c>
      <c r="H51" s="95"/>
      <c r="I51" s="95"/>
      <c r="J51" s="288" t="str">
        <f t="shared" si="1"/>
        <v/>
      </c>
      <c r="K51" s="95"/>
      <c r="L51" s="95"/>
      <c r="M51" s="291" t="s">
        <v>481</v>
      </c>
      <c r="N51" s="93" t="s">
        <v>305</v>
      </c>
      <c r="O51" s="93" t="s">
        <v>429</v>
      </c>
      <c r="P51" s="143" t="s">
        <v>314</v>
      </c>
      <c r="Q51" s="95"/>
      <c r="R51" s="95"/>
      <c r="S51" s="95"/>
      <c r="T51" s="95"/>
      <c r="AI51" s="280"/>
      <c r="AO51" s="95"/>
    </row>
    <row r="52" s="93" customFormat="1" customHeight="1" spans="6:41">
      <c r="F52" s="95"/>
      <c r="G52" s="288" t="str">
        <f t="shared" si="0"/>
        <v/>
      </c>
      <c r="H52" s="95"/>
      <c r="I52" s="95"/>
      <c r="J52" s="288" t="str">
        <f t="shared" si="1"/>
        <v/>
      </c>
      <c r="K52" s="95"/>
      <c r="L52" s="95"/>
      <c r="M52" s="291" t="str">
        <f t="shared" ref="M52:M115" si="3">IF(P52="","",_xlfn.TEXTJOIN("-",TRUE,N52,O52))</f>
        <v/>
      </c>
      <c r="P52" s="143"/>
      <c r="Q52" s="95"/>
      <c r="R52" s="95"/>
      <c r="S52" s="95"/>
      <c r="T52" s="95"/>
      <c r="AI52" s="280"/>
      <c r="AO52" s="95"/>
    </row>
    <row r="53" s="93" customFormat="1" customHeight="1" spans="6:41">
      <c r="F53" s="95"/>
      <c r="G53" s="288" t="str">
        <f t="shared" si="0"/>
        <v/>
      </c>
      <c r="H53" s="95"/>
      <c r="I53" s="95"/>
      <c r="J53" s="288" t="str">
        <f t="shared" si="1"/>
        <v/>
      </c>
      <c r="K53" s="95"/>
      <c r="L53" s="95"/>
      <c r="M53" s="291" t="str">
        <f t="shared" si="3"/>
        <v/>
      </c>
      <c r="P53" s="143"/>
      <c r="Q53" s="95"/>
      <c r="R53" s="95"/>
      <c r="S53" s="95"/>
      <c r="T53" s="95"/>
      <c r="AI53" s="280"/>
      <c r="AO53" s="95"/>
    </row>
    <row r="54" s="93" customFormat="1" customHeight="1" spans="6:41">
      <c r="F54" s="95"/>
      <c r="G54" s="288" t="str">
        <f t="shared" si="0"/>
        <v/>
      </c>
      <c r="H54" s="95"/>
      <c r="I54" s="95"/>
      <c r="J54" s="288" t="str">
        <f t="shared" si="1"/>
        <v/>
      </c>
      <c r="K54" s="95"/>
      <c r="L54" s="95"/>
      <c r="M54" s="291" t="str">
        <f t="shared" si="3"/>
        <v/>
      </c>
      <c r="P54" s="143"/>
      <c r="Q54" s="95"/>
      <c r="R54" s="95"/>
      <c r="S54" s="95"/>
      <c r="T54" s="95"/>
      <c r="AI54" s="280"/>
      <c r="AO54" s="95"/>
    </row>
    <row r="55" s="93" customFormat="1" customHeight="1" spans="6:41">
      <c r="F55" s="95"/>
      <c r="G55" s="288" t="str">
        <f t="shared" si="0"/>
        <v/>
      </c>
      <c r="H55" s="95"/>
      <c r="I55" s="95"/>
      <c r="J55" s="288" t="str">
        <f t="shared" si="1"/>
        <v/>
      </c>
      <c r="K55" s="95"/>
      <c r="L55" s="95"/>
      <c r="M55" s="291" t="str">
        <f t="shared" si="3"/>
        <v/>
      </c>
      <c r="P55" s="143"/>
      <c r="Q55" s="95"/>
      <c r="R55" s="95"/>
      <c r="S55" s="95"/>
      <c r="T55" s="95"/>
      <c r="AI55" s="280"/>
      <c r="AO55" s="95"/>
    </row>
    <row r="56" s="93" customFormat="1" customHeight="1" spans="6:41">
      <c r="F56" s="95"/>
      <c r="G56" s="288" t="str">
        <f t="shared" si="0"/>
        <v/>
      </c>
      <c r="H56" s="95"/>
      <c r="I56" s="95"/>
      <c r="J56" s="288" t="str">
        <f t="shared" si="1"/>
        <v/>
      </c>
      <c r="K56" s="95"/>
      <c r="L56" s="95"/>
      <c r="M56" s="291" t="str">
        <f t="shared" si="3"/>
        <v/>
      </c>
      <c r="P56" s="143"/>
      <c r="Q56" s="95"/>
      <c r="R56" s="95"/>
      <c r="S56" s="95"/>
      <c r="T56" s="95"/>
      <c r="AI56" s="280"/>
      <c r="AO56" s="95"/>
    </row>
    <row r="57" s="93" customFormat="1" customHeight="1" spans="6:41">
      <c r="F57" s="95"/>
      <c r="G57" s="288" t="str">
        <f t="shared" si="0"/>
        <v/>
      </c>
      <c r="H57" s="95"/>
      <c r="I57" s="95"/>
      <c r="J57" s="288" t="str">
        <f t="shared" si="1"/>
        <v/>
      </c>
      <c r="K57" s="95"/>
      <c r="L57" s="95"/>
      <c r="M57" s="291" t="str">
        <f t="shared" si="3"/>
        <v/>
      </c>
      <c r="P57" s="143"/>
      <c r="Q57" s="95"/>
      <c r="R57" s="95"/>
      <c r="S57" s="95"/>
      <c r="T57" s="95"/>
      <c r="AI57" s="280"/>
      <c r="AO57" s="95"/>
    </row>
    <row r="58" s="93" customFormat="1" customHeight="1" spans="6:41">
      <c r="F58" s="95"/>
      <c r="G58" s="288" t="str">
        <f t="shared" si="0"/>
        <v/>
      </c>
      <c r="H58" s="95"/>
      <c r="I58" s="95"/>
      <c r="J58" s="288" t="str">
        <f t="shared" si="1"/>
        <v/>
      </c>
      <c r="K58" s="95"/>
      <c r="L58" s="95"/>
      <c r="M58" s="291" t="str">
        <f t="shared" si="3"/>
        <v/>
      </c>
      <c r="P58" s="143"/>
      <c r="Q58" s="95"/>
      <c r="R58" s="95"/>
      <c r="S58" s="95"/>
      <c r="T58" s="95"/>
      <c r="AI58" s="280"/>
      <c r="AO58" s="95"/>
    </row>
    <row r="59" s="93" customFormat="1" customHeight="1" spans="6:41">
      <c r="F59" s="95"/>
      <c r="G59" s="288" t="str">
        <f t="shared" si="0"/>
        <v/>
      </c>
      <c r="H59" s="95"/>
      <c r="I59" s="95"/>
      <c r="J59" s="288" t="str">
        <f t="shared" si="1"/>
        <v/>
      </c>
      <c r="K59" s="95"/>
      <c r="L59" s="95"/>
      <c r="M59" s="291" t="str">
        <f t="shared" si="3"/>
        <v/>
      </c>
      <c r="P59" s="143"/>
      <c r="Q59" s="95"/>
      <c r="R59" s="95"/>
      <c r="S59" s="95"/>
      <c r="T59" s="95"/>
      <c r="AI59" s="280"/>
      <c r="AO59" s="95"/>
    </row>
    <row r="60" s="93" customFormat="1" customHeight="1" spans="6:41">
      <c r="F60" s="95"/>
      <c r="G60" s="288" t="str">
        <f t="shared" si="0"/>
        <v/>
      </c>
      <c r="H60" s="95"/>
      <c r="I60" s="95"/>
      <c r="J60" s="288" t="str">
        <f t="shared" si="1"/>
        <v/>
      </c>
      <c r="K60" s="95"/>
      <c r="L60" s="95"/>
      <c r="M60" s="291" t="str">
        <f t="shared" si="3"/>
        <v/>
      </c>
      <c r="P60" s="143"/>
      <c r="Q60" s="95"/>
      <c r="R60" s="95"/>
      <c r="S60" s="95"/>
      <c r="T60" s="95"/>
      <c r="AI60" s="280"/>
      <c r="AO60" s="95"/>
    </row>
    <row r="61" s="93" customFormat="1" customHeight="1" spans="6:41">
      <c r="F61" s="95"/>
      <c r="G61" s="288" t="str">
        <f t="shared" si="0"/>
        <v/>
      </c>
      <c r="H61" s="95"/>
      <c r="I61" s="95"/>
      <c r="J61" s="288" t="str">
        <f t="shared" si="1"/>
        <v/>
      </c>
      <c r="K61" s="95"/>
      <c r="L61" s="95"/>
      <c r="M61" s="291" t="str">
        <f t="shared" si="3"/>
        <v/>
      </c>
      <c r="P61" s="143"/>
      <c r="Q61" s="95"/>
      <c r="R61" s="95"/>
      <c r="S61" s="95"/>
      <c r="T61" s="95"/>
      <c r="AI61" s="280"/>
      <c r="AO61" s="95"/>
    </row>
    <row r="62" s="93" customFormat="1" customHeight="1" spans="6:41">
      <c r="F62" s="95"/>
      <c r="G62" s="288" t="str">
        <f t="shared" si="0"/>
        <v/>
      </c>
      <c r="H62" s="95"/>
      <c r="I62" s="95"/>
      <c r="J62" s="288" t="str">
        <f t="shared" si="1"/>
        <v/>
      </c>
      <c r="K62" s="95"/>
      <c r="L62" s="95"/>
      <c r="M62" s="291" t="str">
        <f t="shared" si="3"/>
        <v/>
      </c>
      <c r="P62" s="143"/>
      <c r="Q62" s="95"/>
      <c r="R62" s="95"/>
      <c r="S62" s="95"/>
      <c r="T62" s="95"/>
      <c r="AI62" s="280"/>
      <c r="AO62" s="95"/>
    </row>
    <row r="63" s="93" customFormat="1" customHeight="1" spans="6:41">
      <c r="F63" s="95"/>
      <c r="G63" s="288" t="str">
        <f t="shared" si="0"/>
        <v/>
      </c>
      <c r="H63" s="95"/>
      <c r="I63" s="95"/>
      <c r="J63" s="288" t="str">
        <f t="shared" si="1"/>
        <v/>
      </c>
      <c r="K63" s="95"/>
      <c r="L63" s="95"/>
      <c r="M63" s="291" t="str">
        <f t="shared" si="3"/>
        <v/>
      </c>
      <c r="P63" s="143"/>
      <c r="Q63" s="95"/>
      <c r="R63" s="95"/>
      <c r="S63" s="95"/>
      <c r="T63" s="95"/>
      <c r="AI63" s="280"/>
      <c r="AO63" s="95"/>
    </row>
    <row r="64" s="93" customFormat="1" customHeight="1" spans="6:41">
      <c r="F64" s="95"/>
      <c r="G64" s="288" t="str">
        <f t="shared" si="0"/>
        <v/>
      </c>
      <c r="H64" s="95"/>
      <c r="I64" s="95"/>
      <c r="J64" s="288" t="str">
        <f t="shared" si="1"/>
        <v/>
      </c>
      <c r="K64" s="95"/>
      <c r="L64" s="95"/>
      <c r="M64" s="291" t="str">
        <f t="shared" si="3"/>
        <v/>
      </c>
      <c r="P64" s="143"/>
      <c r="Q64" s="95"/>
      <c r="R64" s="95"/>
      <c r="S64" s="95"/>
      <c r="T64" s="95"/>
      <c r="AI64" s="280"/>
      <c r="AO64" s="95"/>
    </row>
    <row r="65" s="93" customFormat="1" customHeight="1" spans="6:41">
      <c r="F65" s="95"/>
      <c r="G65" s="288" t="str">
        <f t="shared" si="0"/>
        <v/>
      </c>
      <c r="H65" s="95"/>
      <c r="I65" s="95"/>
      <c r="J65" s="288" t="str">
        <f t="shared" si="1"/>
        <v/>
      </c>
      <c r="K65" s="95"/>
      <c r="L65" s="95"/>
      <c r="M65" s="291" t="str">
        <f t="shared" si="3"/>
        <v/>
      </c>
      <c r="O65" s="143"/>
      <c r="P65" s="143"/>
      <c r="Q65" s="95"/>
      <c r="R65" s="95"/>
      <c r="S65" s="95"/>
      <c r="T65" s="95"/>
      <c r="AI65" s="280"/>
      <c r="AO65" s="95"/>
    </row>
    <row r="66" s="93" customFormat="1" customHeight="1" spans="6:41">
      <c r="F66" s="95"/>
      <c r="G66" s="288" t="str">
        <f t="shared" ref="G66:G129" si="4">IF(H66="","",IF(H66=I66,H66,_xlfn.CONCAT(H66,"-",I66)))</f>
        <v/>
      </c>
      <c r="H66" s="95"/>
      <c r="I66" s="95"/>
      <c r="J66" s="288" t="str">
        <f t="shared" ref="J66:J101" si="5">IF(K66="","",IF(K66=L66,K66,_xlfn.CONCAT(K66,"-",L66)))</f>
        <v/>
      </c>
      <c r="K66" s="95"/>
      <c r="L66" s="95"/>
      <c r="M66" s="291" t="str">
        <f t="shared" si="3"/>
        <v/>
      </c>
      <c r="O66" s="143"/>
      <c r="P66" s="143"/>
      <c r="Q66" s="95"/>
      <c r="R66" s="95"/>
      <c r="S66" s="95"/>
      <c r="T66" s="95"/>
      <c r="AI66" s="280"/>
      <c r="AO66" s="95"/>
    </row>
    <row r="67" s="93" customFormat="1" customHeight="1" spans="6:41">
      <c r="F67" s="95"/>
      <c r="G67" s="288" t="str">
        <f t="shared" si="4"/>
        <v/>
      </c>
      <c r="H67" s="95"/>
      <c r="I67" s="95"/>
      <c r="J67" s="288" t="str">
        <f t="shared" si="5"/>
        <v/>
      </c>
      <c r="K67" s="95"/>
      <c r="L67" s="95"/>
      <c r="M67" s="291" t="str">
        <f t="shared" si="3"/>
        <v/>
      </c>
      <c r="O67" s="143"/>
      <c r="P67" s="143"/>
      <c r="Q67" s="95"/>
      <c r="R67" s="95"/>
      <c r="S67" s="95"/>
      <c r="T67" s="95"/>
      <c r="AI67" s="280"/>
      <c r="AO67" s="95"/>
    </row>
    <row r="68" s="93" customFormat="1" customHeight="1" spans="6:41">
      <c r="F68" s="95"/>
      <c r="G68" s="288" t="str">
        <f t="shared" si="4"/>
        <v/>
      </c>
      <c r="H68" s="95"/>
      <c r="I68" s="95"/>
      <c r="J68" s="288" t="str">
        <f t="shared" si="5"/>
        <v/>
      </c>
      <c r="K68" s="95"/>
      <c r="L68" s="95"/>
      <c r="M68" s="291" t="str">
        <f t="shared" si="3"/>
        <v/>
      </c>
      <c r="O68" s="143"/>
      <c r="P68" s="143"/>
      <c r="Q68" s="95"/>
      <c r="R68" s="95"/>
      <c r="S68" s="95"/>
      <c r="T68" s="95"/>
      <c r="AI68" s="280"/>
      <c r="AO68" s="95"/>
    </row>
    <row r="69" s="93" customFormat="1" customHeight="1" spans="6:41">
      <c r="F69" s="95"/>
      <c r="G69" s="288" t="str">
        <f t="shared" si="4"/>
        <v/>
      </c>
      <c r="H69" s="95"/>
      <c r="I69" s="95"/>
      <c r="J69" s="288" t="str">
        <f t="shared" si="5"/>
        <v/>
      </c>
      <c r="K69" s="95"/>
      <c r="L69" s="95"/>
      <c r="M69" s="291" t="str">
        <f t="shared" si="3"/>
        <v/>
      </c>
      <c r="O69" s="143"/>
      <c r="P69" s="143"/>
      <c r="Q69" s="95"/>
      <c r="R69" s="95"/>
      <c r="S69" s="95"/>
      <c r="T69" s="95"/>
      <c r="AI69" s="280"/>
      <c r="AO69" s="95"/>
    </row>
    <row r="70" s="93" customFormat="1" customHeight="1" spans="6:41">
      <c r="F70" s="95"/>
      <c r="G70" s="288" t="str">
        <f t="shared" si="4"/>
        <v/>
      </c>
      <c r="H70" s="95"/>
      <c r="I70" s="95"/>
      <c r="J70" s="288" t="str">
        <f t="shared" si="5"/>
        <v/>
      </c>
      <c r="K70" s="95"/>
      <c r="L70" s="95"/>
      <c r="M70" s="291" t="str">
        <f t="shared" si="3"/>
        <v/>
      </c>
      <c r="O70" s="143"/>
      <c r="P70" s="143"/>
      <c r="Q70" s="95"/>
      <c r="R70" s="95"/>
      <c r="S70" s="95"/>
      <c r="T70" s="95"/>
      <c r="AI70" s="280"/>
      <c r="AO70" s="95"/>
    </row>
    <row r="71" s="93" customFormat="1" customHeight="1" spans="6:41">
      <c r="F71" s="95"/>
      <c r="G71" s="288" t="str">
        <f t="shared" si="4"/>
        <v/>
      </c>
      <c r="H71" s="95"/>
      <c r="I71" s="95"/>
      <c r="J71" s="288" t="str">
        <f t="shared" si="5"/>
        <v/>
      </c>
      <c r="K71" s="95"/>
      <c r="L71" s="95"/>
      <c r="M71" s="291" t="str">
        <f t="shared" si="3"/>
        <v/>
      </c>
      <c r="O71" s="143"/>
      <c r="P71" s="143"/>
      <c r="Q71" s="95"/>
      <c r="R71" s="95"/>
      <c r="S71" s="95"/>
      <c r="T71" s="95"/>
      <c r="AI71" s="280"/>
      <c r="AO71" s="95"/>
    </row>
    <row r="72" s="93" customFormat="1" customHeight="1" spans="6:41">
      <c r="F72" s="95"/>
      <c r="G72" s="288" t="str">
        <f t="shared" si="4"/>
        <v/>
      </c>
      <c r="H72" s="95"/>
      <c r="I72" s="95"/>
      <c r="J72" s="288" t="str">
        <f t="shared" si="5"/>
        <v/>
      </c>
      <c r="K72" s="95"/>
      <c r="L72" s="95"/>
      <c r="M72" s="291" t="str">
        <f t="shared" si="3"/>
        <v/>
      </c>
      <c r="O72" s="143"/>
      <c r="P72" s="143"/>
      <c r="Q72" s="95"/>
      <c r="R72" s="95"/>
      <c r="S72" s="95"/>
      <c r="T72" s="95"/>
      <c r="AI72" s="280"/>
      <c r="AO72" s="95"/>
    </row>
    <row r="73" s="93" customFormat="1" customHeight="1" spans="6:41">
      <c r="F73" s="95"/>
      <c r="G73" s="288" t="str">
        <f t="shared" si="4"/>
        <v/>
      </c>
      <c r="H73" s="95"/>
      <c r="I73" s="95"/>
      <c r="J73" s="288" t="str">
        <f t="shared" si="5"/>
        <v/>
      </c>
      <c r="K73" s="95"/>
      <c r="L73" s="95"/>
      <c r="M73" s="291" t="str">
        <f t="shared" si="3"/>
        <v/>
      </c>
      <c r="O73" s="143"/>
      <c r="P73" s="143"/>
      <c r="Q73" s="95"/>
      <c r="R73" s="95"/>
      <c r="S73" s="95"/>
      <c r="T73" s="95"/>
      <c r="AI73" s="280"/>
      <c r="AO73" s="95"/>
    </row>
    <row r="74" s="93" customFormat="1" customHeight="1" spans="6:41">
      <c r="F74" s="95"/>
      <c r="G74" s="288" t="str">
        <f t="shared" si="4"/>
        <v/>
      </c>
      <c r="H74" s="95"/>
      <c r="I74" s="95"/>
      <c r="J74" s="288" t="str">
        <f t="shared" si="5"/>
        <v/>
      </c>
      <c r="K74" s="95"/>
      <c r="L74" s="95"/>
      <c r="M74" s="291" t="str">
        <f t="shared" si="3"/>
        <v/>
      </c>
      <c r="P74" s="143"/>
      <c r="Q74" s="95"/>
      <c r="R74" s="95"/>
      <c r="S74" s="95"/>
      <c r="T74" s="95"/>
      <c r="AI74" s="280"/>
      <c r="AO74" s="95"/>
    </row>
    <row r="75" s="93" customFormat="1" customHeight="1" spans="6:41">
      <c r="F75" s="95"/>
      <c r="G75" s="288" t="str">
        <f t="shared" si="4"/>
        <v/>
      </c>
      <c r="H75" s="95"/>
      <c r="I75" s="95"/>
      <c r="J75" s="288" t="str">
        <f t="shared" si="5"/>
        <v/>
      </c>
      <c r="K75" s="95"/>
      <c r="L75" s="95"/>
      <c r="M75" s="291" t="str">
        <f t="shared" si="3"/>
        <v/>
      </c>
      <c r="P75" s="143"/>
      <c r="Q75" s="95"/>
      <c r="R75" s="95"/>
      <c r="S75" s="95"/>
      <c r="T75" s="95"/>
      <c r="AI75" s="280"/>
      <c r="AO75" s="95"/>
    </row>
    <row r="76" s="93" customFormat="1" customHeight="1" spans="6:41">
      <c r="F76" s="95"/>
      <c r="G76" s="288" t="str">
        <f t="shared" si="4"/>
        <v/>
      </c>
      <c r="H76" s="95"/>
      <c r="I76" s="95"/>
      <c r="J76" s="288" t="str">
        <f t="shared" si="5"/>
        <v/>
      </c>
      <c r="K76" s="95"/>
      <c r="L76" s="95"/>
      <c r="M76" s="291" t="str">
        <f t="shared" si="3"/>
        <v/>
      </c>
      <c r="P76" s="143"/>
      <c r="Q76" s="95"/>
      <c r="R76" s="95"/>
      <c r="S76" s="95"/>
      <c r="T76" s="95"/>
      <c r="AI76" s="280"/>
      <c r="AO76" s="95"/>
    </row>
    <row r="77" s="93" customFormat="1" customHeight="1" spans="6:41">
      <c r="F77" s="95"/>
      <c r="G77" s="288" t="str">
        <f t="shared" si="4"/>
        <v/>
      </c>
      <c r="H77" s="95"/>
      <c r="I77" s="95"/>
      <c r="J77" s="288" t="str">
        <f t="shared" si="5"/>
        <v/>
      </c>
      <c r="K77" s="95"/>
      <c r="L77" s="95"/>
      <c r="M77" s="291" t="str">
        <f t="shared" si="3"/>
        <v/>
      </c>
      <c r="P77" s="143"/>
      <c r="Q77" s="95"/>
      <c r="R77" s="95"/>
      <c r="S77" s="95"/>
      <c r="T77" s="95"/>
      <c r="AI77" s="280"/>
      <c r="AO77" s="95"/>
    </row>
    <row r="78" s="93" customFormat="1" customHeight="1" spans="6:41">
      <c r="F78" s="95"/>
      <c r="G78" s="288" t="str">
        <f t="shared" si="4"/>
        <v/>
      </c>
      <c r="H78" s="95"/>
      <c r="I78" s="95"/>
      <c r="J78" s="288" t="str">
        <f t="shared" si="5"/>
        <v/>
      </c>
      <c r="K78" s="95"/>
      <c r="L78" s="95"/>
      <c r="M78" s="291" t="str">
        <f t="shared" si="3"/>
        <v/>
      </c>
      <c r="P78" s="143"/>
      <c r="Q78" s="95"/>
      <c r="R78" s="95"/>
      <c r="S78" s="95"/>
      <c r="T78" s="95"/>
      <c r="AI78" s="280"/>
      <c r="AO78" s="95"/>
    </row>
    <row r="79" s="93" customFormat="1" customHeight="1" spans="6:41">
      <c r="F79" s="95"/>
      <c r="G79" s="288" t="str">
        <f t="shared" si="4"/>
        <v/>
      </c>
      <c r="H79" s="95"/>
      <c r="I79" s="95"/>
      <c r="J79" s="288" t="str">
        <f t="shared" si="5"/>
        <v/>
      </c>
      <c r="K79" s="95"/>
      <c r="L79" s="95"/>
      <c r="M79" s="291" t="str">
        <f t="shared" si="3"/>
        <v/>
      </c>
      <c r="P79" s="143"/>
      <c r="Q79" s="95"/>
      <c r="R79" s="95"/>
      <c r="S79" s="95"/>
      <c r="T79" s="95"/>
      <c r="AI79" s="280"/>
      <c r="AO79" s="95"/>
    </row>
    <row r="80" s="93" customFormat="1" customHeight="1" spans="6:41">
      <c r="F80" s="95"/>
      <c r="G80" s="288" t="str">
        <f t="shared" si="4"/>
        <v/>
      </c>
      <c r="H80" s="95"/>
      <c r="I80" s="95"/>
      <c r="J80" s="288" t="str">
        <f t="shared" si="5"/>
        <v/>
      </c>
      <c r="K80" s="95"/>
      <c r="L80" s="95"/>
      <c r="M80" s="291" t="str">
        <f t="shared" si="3"/>
        <v/>
      </c>
      <c r="P80" s="143"/>
      <c r="Q80" s="95"/>
      <c r="R80" s="95"/>
      <c r="S80" s="95"/>
      <c r="T80" s="95"/>
      <c r="AI80" s="280"/>
      <c r="AO80" s="95"/>
    </row>
    <row r="81" s="93" customFormat="1" customHeight="1" spans="6:41">
      <c r="F81" s="95"/>
      <c r="G81" s="288" t="str">
        <f t="shared" si="4"/>
        <v/>
      </c>
      <c r="H81" s="95"/>
      <c r="I81" s="95"/>
      <c r="J81" s="288" t="str">
        <f t="shared" si="5"/>
        <v/>
      </c>
      <c r="K81" s="95"/>
      <c r="L81" s="95"/>
      <c r="M81" s="291" t="str">
        <f t="shared" si="3"/>
        <v/>
      </c>
      <c r="P81" s="143"/>
      <c r="Q81" s="95"/>
      <c r="R81" s="95"/>
      <c r="S81" s="95"/>
      <c r="T81" s="95"/>
      <c r="AI81" s="280"/>
      <c r="AO81" s="95"/>
    </row>
    <row r="82" s="93" customFormat="1" customHeight="1" spans="6:41">
      <c r="F82" s="95"/>
      <c r="G82" s="288" t="str">
        <f t="shared" si="4"/>
        <v/>
      </c>
      <c r="H82" s="95"/>
      <c r="I82" s="95"/>
      <c r="J82" s="288" t="str">
        <f t="shared" si="5"/>
        <v/>
      </c>
      <c r="K82" s="95"/>
      <c r="L82" s="95"/>
      <c r="M82" s="291" t="str">
        <f t="shared" si="3"/>
        <v/>
      </c>
      <c r="P82" s="143"/>
      <c r="Q82" s="95"/>
      <c r="R82" s="95"/>
      <c r="S82" s="95"/>
      <c r="T82" s="95"/>
      <c r="AI82" s="280"/>
      <c r="AO82" s="95"/>
    </row>
    <row r="83" s="93" customFormat="1" customHeight="1" spans="6:41">
      <c r="F83" s="95"/>
      <c r="G83" s="288" t="str">
        <f t="shared" si="4"/>
        <v/>
      </c>
      <c r="H83" s="95"/>
      <c r="I83" s="95"/>
      <c r="J83" s="288" t="str">
        <f t="shared" si="5"/>
        <v/>
      </c>
      <c r="K83" s="95"/>
      <c r="L83" s="95"/>
      <c r="M83" s="291" t="str">
        <f t="shared" si="3"/>
        <v/>
      </c>
      <c r="P83" s="143"/>
      <c r="Q83" s="95"/>
      <c r="R83" s="95"/>
      <c r="S83" s="95"/>
      <c r="T83" s="95"/>
      <c r="AI83" s="280"/>
      <c r="AO83" s="95"/>
    </row>
    <row r="84" s="93" customFormat="1" customHeight="1" spans="6:41">
      <c r="F84" s="95"/>
      <c r="G84" s="288" t="str">
        <f t="shared" si="4"/>
        <v/>
      </c>
      <c r="H84" s="95"/>
      <c r="I84" s="95"/>
      <c r="J84" s="288" t="str">
        <f t="shared" si="5"/>
        <v/>
      </c>
      <c r="K84" s="95"/>
      <c r="L84" s="95"/>
      <c r="M84" s="291" t="str">
        <f t="shared" si="3"/>
        <v/>
      </c>
      <c r="P84" s="143"/>
      <c r="Q84" s="95"/>
      <c r="R84" s="95"/>
      <c r="S84" s="95"/>
      <c r="T84" s="95"/>
      <c r="AI84" s="280"/>
      <c r="AO84" s="95"/>
    </row>
    <row r="85" s="93" customFormat="1" customHeight="1" spans="6:41">
      <c r="F85" s="95"/>
      <c r="G85" s="288" t="str">
        <f t="shared" si="4"/>
        <v/>
      </c>
      <c r="H85" s="95"/>
      <c r="I85" s="95"/>
      <c r="J85" s="288" t="str">
        <f t="shared" si="5"/>
        <v/>
      </c>
      <c r="K85" s="95"/>
      <c r="L85" s="95"/>
      <c r="M85" s="291" t="str">
        <f t="shared" si="3"/>
        <v/>
      </c>
      <c r="P85" s="143"/>
      <c r="Q85" s="95"/>
      <c r="R85" s="95"/>
      <c r="S85" s="95"/>
      <c r="T85" s="95"/>
      <c r="AI85" s="280"/>
      <c r="AO85" s="95"/>
    </row>
    <row r="86" s="93" customFormat="1" customHeight="1" spans="6:41">
      <c r="F86" s="95"/>
      <c r="G86" s="288" t="str">
        <f t="shared" si="4"/>
        <v/>
      </c>
      <c r="H86" s="95"/>
      <c r="I86" s="95"/>
      <c r="J86" s="288" t="str">
        <f t="shared" si="5"/>
        <v/>
      </c>
      <c r="K86" s="95"/>
      <c r="L86" s="95"/>
      <c r="M86" s="291" t="str">
        <f t="shared" si="3"/>
        <v/>
      </c>
      <c r="P86" s="143"/>
      <c r="Q86" s="95"/>
      <c r="R86" s="95"/>
      <c r="S86" s="95"/>
      <c r="T86" s="95"/>
      <c r="AI86" s="280"/>
      <c r="AO86" s="95"/>
    </row>
    <row r="87" s="93" customFormat="1" customHeight="1" spans="6:41">
      <c r="F87" s="95"/>
      <c r="G87" s="288" t="str">
        <f t="shared" si="4"/>
        <v/>
      </c>
      <c r="H87" s="95"/>
      <c r="I87" s="95"/>
      <c r="J87" s="288" t="str">
        <f t="shared" si="5"/>
        <v/>
      </c>
      <c r="K87" s="95"/>
      <c r="L87" s="95"/>
      <c r="M87" s="291" t="str">
        <f t="shared" si="3"/>
        <v/>
      </c>
      <c r="P87" s="143"/>
      <c r="Q87" s="95"/>
      <c r="R87" s="95"/>
      <c r="S87" s="95"/>
      <c r="T87" s="95"/>
      <c r="AI87" s="280"/>
      <c r="AO87" s="95"/>
    </row>
    <row r="88" s="93" customFormat="1" customHeight="1" spans="6:41">
      <c r="F88" s="95"/>
      <c r="G88" s="288" t="str">
        <f t="shared" si="4"/>
        <v/>
      </c>
      <c r="H88" s="95"/>
      <c r="I88" s="95"/>
      <c r="J88" s="288" t="str">
        <f t="shared" si="5"/>
        <v/>
      </c>
      <c r="K88" s="95"/>
      <c r="L88" s="95"/>
      <c r="M88" s="291" t="str">
        <f t="shared" si="3"/>
        <v/>
      </c>
      <c r="P88" s="143"/>
      <c r="Q88" s="95"/>
      <c r="R88" s="95"/>
      <c r="S88" s="95"/>
      <c r="T88" s="95"/>
      <c r="AI88" s="280"/>
      <c r="AO88" s="95"/>
    </row>
    <row r="89" s="93" customFormat="1" customHeight="1" spans="6:41">
      <c r="F89" s="95"/>
      <c r="G89" s="288" t="str">
        <f t="shared" si="4"/>
        <v/>
      </c>
      <c r="H89" s="95"/>
      <c r="I89" s="95"/>
      <c r="J89" s="288" t="str">
        <f t="shared" si="5"/>
        <v/>
      </c>
      <c r="K89" s="95"/>
      <c r="L89" s="95"/>
      <c r="M89" s="291" t="str">
        <f t="shared" si="3"/>
        <v/>
      </c>
      <c r="P89" s="143"/>
      <c r="Q89" s="95"/>
      <c r="R89" s="95"/>
      <c r="S89" s="95"/>
      <c r="T89" s="95"/>
      <c r="AI89" s="280"/>
      <c r="AO89" s="95"/>
    </row>
    <row r="90" s="93" customFormat="1" customHeight="1" spans="6:41">
      <c r="F90" s="95"/>
      <c r="G90" s="288" t="str">
        <f t="shared" si="4"/>
        <v/>
      </c>
      <c r="H90" s="95"/>
      <c r="I90" s="95"/>
      <c r="J90" s="288" t="str">
        <f t="shared" si="5"/>
        <v/>
      </c>
      <c r="K90" s="95"/>
      <c r="L90" s="95"/>
      <c r="M90" s="291" t="str">
        <f t="shared" si="3"/>
        <v/>
      </c>
      <c r="P90" s="143"/>
      <c r="Q90" s="95"/>
      <c r="R90" s="95"/>
      <c r="S90" s="95"/>
      <c r="T90" s="95"/>
      <c r="AI90" s="280"/>
      <c r="AO90" s="95"/>
    </row>
    <row r="91" s="93" customFormat="1" customHeight="1" spans="6:41">
      <c r="F91" s="95"/>
      <c r="G91" s="288" t="str">
        <f t="shared" si="4"/>
        <v/>
      </c>
      <c r="H91" s="95"/>
      <c r="I91" s="95"/>
      <c r="J91" s="288" t="str">
        <f t="shared" si="5"/>
        <v/>
      </c>
      <c r="K91" s="95"/>
      <c r="L91" s="95"/>
      <c r="M91" s="291" t="str">
        <f t="shared" si="3"/>
        <v/>
      </c>
      <c r="P91" s="143"/>
      <c r="Q91" s="95"/>
      <c r="R91" s="95"/>
      <c r="S91" s="95"/>
      <c r="T91" s="95"/>
      <c r="AI91" s="280"/>
      <c r="AO91" s="95"/>
    </row>
    <row r="92" s="93" customFormat="1" customHeight="1" spans="6:41">
      <c r="F92" s="95"/>
      <c r="G92" s="288" t="str">
        <f t="shared" si="4"/>
        <v/>
      </c>
      <c r="H92" s="95"/>
      <c r="I92" s="95"/>
      <c r="J92" s="288" t="str">
        <f t="shared" si="5"/>
        <v/>
      </c>
      <c r="K92" s="95"/>
      <c r="L92" s="95"/>
      <c r="M92" s="291" t="str">
        <f t="shared" si="3"/>
        <v/>
      </c>
      <c r="P92" s="143"/>
      <c r="Q92" s="95"/>
      <c r="R92" s="95"/>
      <c r="S92" s="95"/>
      <c r="T92" s="95"/>
      <c r="AI92" s="280"/>
      <c r="AO92" s="95"/>
    </row>
    <row r="93" s="93" customFormat="1" customHeight="1" spans="6:41">
      <c r="F93" s="95"/>
      <c r="G93" s="288" t="str">
        <f t="shared" si="4"/>
        <v/>
      </c>
      <c r="H93" s="95"/>
      <c r="I93" s="95"/>
      <c r="J93" s="288" t="str">
        <f t="shared" si="5"/>
        <v/>
      </c>
      <c r="K93" s="95"/>
      <c r="L93" s="95"/>
      <c r="M93" s="291" t="str">
        <f t="shared" si="3"/>
        <v/>
      </c>
      <c r="P93" s="143"/>
      <c r="Q93" s="95"/>
      <c r="R93" s="95"/>
      <c r="S93" s="95"/>
      <c r="T93" s="95"/>
      <c r="AI93" s="280"/>
      <c r="AO93" s="95"/>
    </row>
    <row r="94" s="93" customFormat="1" customHeight="1" spans="6:41">
      <c r="F94" s="95"/>
      <c r="G94" s="288" t="str">
        <f t="shared" si="4"/>
        <v/>
      </c>
      <c r="H94" s="95"/>
      <c r="I94" s="95"/>
      <c r="J94" s="288" t="str">
        <f t="shared" si="5"/>
        <v/>
      </c>
      <c r="K94" s="95"/>
      <c r="L94" s="95"/>
      <c r="M94" s="291" t="str">
        <f t="shared" si="3"/>
        <v/>
      </c>
      <c r="P94" s="143"/>
      <c r="Q94" s="95"/>
      <c r="R94" s="95"/>
      <c r="S94" s="95"/>
      <c r="T94" s="95"/>
      <c r="AI94" s="280"/>
      <c r="AO94" s="95"/>
    </row>
    <row r="95" s="93" customFormat="1" customHeight="1" spans="6:41">
      <c r="F95" s="95"/>
      <c r="G95" s="288" t="str">
        <f t="shared" si="4"/>
        <v/>
      </c>
      <c r="H95" s="95"/>
      <c r="I95" s="95"/>
      <c r="J95" s="288" t="str">
        <f t="shared" si="5"/>
        <v/>
      </c>
      <c r="K95" s="95"/>
      <c r="L95" s="95"/>
      <c r="M95" s="291" t="str">
        <f t="shared" si="3"/>
        <v/>
      </c>
      <c r="P95" s="143"/>
      <c r="Q95" s="95"/>
      <c r="R95" s="95"/>
      <c r="S95" s="95"/>
      <c r="T95" s="95"/>
      <c r="AI95" s="280"/>
      <c r="AO95" s="95"/>
    </row>
    <row r="96" s="93" customFormat="1" customHeight="1" spans="6:41">
      <c r="F96" s="95"/>
      <c r="G96" s="288" t="str">
        <f t="shared" si="4"/>
        <v/>
      </c>
      <c r="H96" s="95"/>
      <c r="I96" s="95"/>
      <c r="J96" s="288" t="str">
        <f t="shared" si="5"/>
        <v/>
      </c>
      <c r="K96" s="95"/>
      <c r="L96" s="95"/>
      <c r="M96" s="291" t="str">
        <f t="shared" si="3"/>
        <v/>
      </c>
      <c r="P96" s="143"/>
      <c r="Q96" s="95"/>
      <c r="R96" s="95"/>
      <c r="S96" s="95"/>
      <c r="T96" s="95"/>
      <c r="AI96" s="280"/>
      <c r="AO96" s="95"/>
    </row>
    <row r="97" s="93" customFormat="1" customHeight="1" spans="6:41">
      <c r="F97" s="95"/>
      <c r="G97" s="288" t="str">
        <f t="shared" si="4"/>
        <v/>
      </c>
      <c r="H97" s="95"/>
      <c r="I97" s="95"/>
      <c r="J97" s="288" t="str">
        <f t="shared" si="5"/>
        <v/>
      </c>
      <c r="K97" s="95"/>
      <c r="L97" s="95"/>
      <c r="M97" s="291" t="str">
        <f t="shared" si="3"/>
        <v/>
      </c>
      <c r="P97" s="143"/>
      <c r="Q97" s="95"/>
      <c r="R97" s="95"/>
      <c r="S97" s="95"/>
      <c r="T97" s="95"/>
      <c r="AI97" s="280"/>
      <c r="AO97" s="95"/>
    </row>
    <row r="98" s="93" customFormat="1" customHeight="1" spans="6:41">
      <c r="F98" s="95"/>
      <c r="G98" s="288" t="str">
        <f t="shared" si="4"/>
        <v/>
      </c>
      <c r="H98" s="95"/>
      <c r="I98" s="95"/>
      <c r="J98" s="288" t="str">
        <f t="shared" si="5"/>
        <v/>
      </c>
      <c r="K98" s="95"/>
      <c r="L98" s="95"/>
      <c r="M98" s="291" t="str">
        <f t="shared" si="3"/>
        <v/>
      </c>
      <c r="P98" s="143"/>
      <c r="Q98" s="95"/>
      <c r="R98" s="95"/>
      <c r="S98" s="95"/>
      <c r="T98" s="95"/>
      <c r="AI98" s="280"/>
      <c r="AO98" s="95"/>
    </row>
    <row r="99" s="93" customFormat="1" customHeight="1" spans="6:41">
      <c r="F99" s="95"/>
      <c r="G99" s="288" t="str">
        <f t="shared" si="4"/>
        <v/>
      </c>
      <c r="H99" s="95"/>
      <c r="I99" s="95"/>
      <c r="J99" s="288" t="str">
        <f t="shared" si="5"/>
        <v/>
      </c>
      <c r="K99" s="95"/>
      <c r="L99" s="95"/>
      <c r="M99" s="291" t="str">
        <f t="shared" si="3"/>
        <v/>
      </c>
      <c r="P99" s="143"/>
      <c r="Q99" s="95"/>
      <c r="R99" s="95"/>
      <c r="S99" s="95"/>
      <c r="T99" s="95"/>
      <c r="AI99" s="280"/>
      <c r="AO99" s="95"/>
    </row>
    <row r="100" s="93" customFormat="1" customHeight="1" spans="6:41">
      <c r="F100" s="95"/>
      <c r="G100" s="288" t="str">
        <f t="shared" si="4"/>
        <v/>
      </c>
      <c r="H100" s="95"/>
      <c r="I100" s="95"/>
      <c r="J100" s="288" t="str">
        <f t="shared" si="5"/>
        <v/>
      </c>
      <c r="K100" s="95"/>
      <c r="L100" s="95"/>
      <c r="M100" s="291" t="str">
        <f t="shared" si="3"/>
        <v/>
      </c>
      <c r="P100" s="143"/>
      <c r="Q100" s="95"/>
      <c r="R100" s="95"/>
      <c r="S100" s="95"/>
      <c r="T100" s="95"/>
      <c r="AI100" s="280"/>
      <c r="AO100" s="95"/>
    </row>
    <row r="101" s="93" customFormat="1" customHeight="1" spans="6:41">
      <c r="F101" s="95"/>
      <c r="G101" s="288" t="str">
        <f t="shared" si="4"/>
        <v/>
      </c>
      <c r="H101" s="95"/>
      <c r="I101" s="95"/>
      <c r="J101" s="288" t="str">
        <f t="shared" si="5"/>
        <v/>
      </c>
      <c r="K101" s="95"/>
      <c r="L101" s="95"/>
      <c r="M101" s="291" t="str">
        <f t="shared" si="3"/>
        <v/>
      </c>
      <c r="P101" s="143"/>
      <c r="Q101" s="95"/>
      <c r="R101" s="95"/>
      <c r="S101" s="95"/>
      <c r="T101" s="95"/>
      <c r="AI101" s="280"/>
      <c r="AO101" s="95"/>
    </row>
    <row r="102" s="93" customFormat="1" customHeight="1" spans="6:41">
      <c r="F102" s="95"/>
      <c r="G102" s="288" t="str">
        <f t="shared" si="4"/>
        <v/>
      </c>
      <c r="H102" s="95"/>
      <c r="I102" s="95"/>
      <c r="J102" s="95"/>
      <c r="K102" s="95"/>
      <c r="L102" s="95"/>
      <c r="M102" s="291" t="str">
        <f t="shared" si="3"/>
        <v/>
      </c>
      <c r="P102" s="143"/>
      <c r="Q102" s="95"/>
      <c r="R102" s="95"/>
      <c r="S102" s="95"/>
      <c r="T102" s="95"/>
      <c r="AI102" s="280"/>
      <c r="AO102" s="95"/>
    </row>
    <row r="103" s="93" customFormat="1" customHeight="1" spans="6:41">
      <c r="F103" s="95"/>
      <c r="G103" s="288" t="str">
        <f t="shared" si="4"/>
        <v/>
      </c>
      <c r="H103" s="95"/>
      <c r="I103" s="95"/>
      <c r="J103" s="95"/>
      <c r="K103" s="95"/>
      <c r="L103" s="95"/>
      <c r="M103" s="291" t="str">
        <f t="shared" si="3"/>
        <v/>
      </c>
      <c r="P103" s="143"/>
      <c r="Q103" s="95"/>
      <c r="R103" s="95"/>
      <c r="S103" s="95"/>
      <c r="T103" s="95"/>
      <c r="AI103" s="280"/>
      <c r="AO103" s="95"/>
    </row>
    <row r="104" s="93" customFormat="1" customHeight="1" spans="6:41">
      <c r="F104" s="95"/>
      <c r="G104" s="288" t="str">
        <f t="shared" si="4"/>
        <v/>
      </c>
      <c r="H104" s="95"/>
      <c r="I104" s="95"/>
      <c r="J104" s="95"/>
      <c r="K104" s="95"/>
      <c r="L104" s="95"/>
      <c r="M104" s="291" t="str">
        <f t="shared" si="3"/>
        <v/>
      </c>
      <c r="P104" s="143"/>
      <c r="Q104" s="95"/>
      <c r="R104" s="95"/>
      <c r="S104" s="95"/>
      <c r="T104" s="95"/>
      <c r="AI104" s="280"/>
      <c r="AO104" s="95"/>
    </row>
    <row r="105" s="93" customFormat="1" customHeight="1" spans="6:41">
      <c r="F105" s="95"/>
      <c r="G105" s="288" t="str">
        <f t="shared" si="4"/>
        <v/>
      </c>
      <c r="H105" s="95"/>
      <c r="I105" s="95"/>
      <c r="J105" s="95"/>
      <c r="K105" s="95"/>
      <c r="L105" s="95"/>
      <c r="M105" s="291" t="str">
        <f t="shared" si="3"/>
        <v/>
      </c>
      <c r="P105" s="143"/>
      <c r="Q105" s="95"/>
      <c r="R105" s="95"/>
      <c r="S105" s="95"/>
      <c r="T105" s="95"/>
      <c r="AI105" s="280"/>
      <c r="AO105" s="95"/>
    </row>
    <row r="106" s="93" customFormat="1" customHeight="1" spans="6:41">
      <c r="F106" s="95"/>
      <c r="G106" s="288" t="str">
        <f t="shared" si="4"/>
        <v/>
      </c>
      <c r="H106" s="95"/>
      <c r="I106" s="95"/>
      <c r="J106" s="95"/>
      <c r="K106" s="95"/>
      <c r="L106" s="95"/>
      <c r="M106" s="291" t="str">
        <f t="shared" si="3"/>
        <v/>
      </c>
      <c r="P106" s="143"/>
      <c r="Q106" s="95"/>
      <c r="R106" s="95"/>
      <c r="S106" s="95"/>
      <c r="T106" s="95"/>
      <c r="AI106" s="280"/>
      <c r="AO106" s="95"/>
    </row>
    <row r="107" s="93" customFormat="1" customHeight="1" spans="6:41">
      <c r="F107" s="95"/>
      <c r="G107" s="288" t="str">
        <f t="shared" si="4"/>
        <v/>
      </c>
      <c r="H107" s="95"/>
      <c r="I107" s="95"/>
      <c r="J107" s="95"/>
      <c r="K107" s="95"/>
      <c r="L107" s="95"/>
      <c r="M107" s="291" t="str">
        <f t="shared" si="3"/>
        <v/>
      </c>
      <c r="P107" s="143"/>
      <c r="Q107" s="95"/>
      <c r="R107" s="95"/>
      <c r="S107" s="95"/>
      <c r="T107" s="95"/>
      <c r="AI107" s="280"/>
      <c r="AO107" s="95"/>
    </row>
    <row r="108" s="93" customFormat="1" customHeight="1" spans="6:41">
      <c r="F108" s="95"/>
      <c r="G108" s="288" t="str">
        <f t="shared" si="4"/>
        <v/>
      </c>
      <c r="H108" s="95"/>
      <c r="I108" s="95"/>
      <c r="J108" s="95"/>
      <c r="K108" s="95"/>
      <c r="L108" s="95"/>
      <c r="M108" s="291" t="str">
        <f t="shared" si="3"/>
        <v/>
      </c>
      <c r="P108" s="143"/>
      <c r="Q108" s="95"/>
      <c r="R108" s="95"/>
      <c r="S108" s="95"/>
      <c r="T108" s="95"/>
      <c r="AI108" s="280"/>
      <c r="AO108" s="95"/>
    </row>
    <row r="109" s="93" customFormat="1" customHeight="1" spans="6:41">
      <c r="F109" s="95"/>
      <c r="G109" s="288" t="str">
        <f t="shared" si="4"/>
        <v/>
      </c>
      <c r="H109" s="95"/>
      <c r="I109" s="95"/>
      <c r="J109" s="95"/>
      <c r="K109" s="95"/>
      <c r="L109" s="95"/>
      <c r="M109" s="291" t="str">
        <f t="shared" si="3"/>
        <v/>
      </c>
      <c r="P109" s="143"/>
      <c r="Q109" s="95"/>
      <c r="R109" s="95"/>
      <c r="S109" s="95"/>
      <c r="T109" s="95"/>
      <c r="AI109" s="280"/>
      <c r="AO109" s="95"/>
    </row>
    <row r="110" s="93" customFormat="1" customHeight="1" spans="6:41">
      <c r="F110" s="95"/>
      <c r="G110" s="288" t="str">
        <f t="shared" si="4"/>
        <v/>
      </c>
      <c r="H110" s="95"/>
      <c r="I110" s="95"/>
      <c r="J110" s="95"/>
      <c r="K110" s="95"/>
      <c r="L110" s="95"/>
      <c r="M110" s="291" t="str">
        <f t="shared" si="3"/>
        <v/>
      </c>
      <c r="P110" s="143"/>
      <c r="Q110" s="95"/>
      <c r="R110" s="95"/>
      <c r="S110" s="95"/>
      <c r="T110" s="95"/>
      <c r="AI110" s="280"/>
      <c r="AO110" s="95"/>
    </row>
    <row r="111" s="93" customFormat="1" customHeight="1" spans="6:41">
      <c r="F111" s="95"/>
      <c r="G111" s="288" t="str">
        <f t="shared" si="4"/>
        <v/>
      </c>
      <c r="H111" s="95"/>
      <c r="I111" s="95"/>
      <c r="J111" s="95"/>
      <c r="K111" s="95"/>
      <c r="L111" s="95"/>
      <c r="M111" s="291" t="str">
        <f t="shared" si="3"/>
        <v/>
      </c>
      <c r="P111" s="143"/>
      <c r="Q111" s="95"/>
      <c r="R111" s="95"/>
      <c r="S111" s="95"/>
      <c r="T111" s="95"/>
      <c r="AI111" s="280"/>
      <c r="AO111" s="95"/>
    </row>
    <row r="112" s="93" customFormat="1" customHeight="1" spans="6:41">
      <c r="F112" s="95"/>
      <c r="G112" s="288" t="str">
        <f t="shared" si="4"/>
        <v/>
      </c>
      <c r="H112" s="95"/>
      <c r="I112" s="95"/>
      <c r="J112" s="95"/>
      <c r="K112" s="95"/>
      <c r="L112" s="95"/>
      <c r="M112" s="291" t="str">
        <f t="shared" si="3"/>
        <v/>
      </c>
      <c r="P112" s="143"/>
      <c r="Q112" s="95"/>
      <c r="R112" s="95"/>
      <c r="S112" s="95"/>
      <c r="T112" s="95"/>
      <c r="AI112" s="280"/>
      <c r="AO112" s="95"/>
    </row>
    <row r="113" s="93" customFormat="1" customHeight="1" spans="6:41">
      <c r="F113" s="95"/>
      <c r="G113" s="288" t="str">
        <f t="shared" si="4"/>
        <v/>
      </c>
      <c r="H113" s="95"/>
      <c r="I113" s="95"/>
      <c r="J113" s="95"/>
      <c r="K113" s="95"/>
      <c r="L113" s="95"/>
      <c r="M113" s="291" t="str">
        <f t="shared" si="3"/>
        <v/>
      </c>
      <c r="P113" s="143"/>
      <c r="Q113" s="95"/>
      <c r="R113" s="95"/>
      <c r="S113" s="95"/>
      <c r="T113" s="95"/>
      <c r="AI113" s="280"/>
      <c r="AO113" s="95"/>
    </row>
    <row r="114" s="93" customFormat="1" customHeight="1" spans="6:41">
      <c r="F114" s="95"/>
      <c r="G114" s="288" t="str">
        <f t="shared" si="4"/>
        <v/>
      </c>
      <c r="H114" s="95"/>
      <c r="I114" s="95"/>
      <c r="J114" s="95"/>
      <c r="K114" s="95"/>
      <c r="L114" s="95"/>
      <c r="M114" s="291" t="str">
        <f t="shared" si="3"/>
        <v/>
      </c>
      <c r="P114" s="143"/>
      <c r="Q114" s="95"/>
      <c r="R114" s="95"/>
      <c r="S114" s="95"/>
      <c r="T114" s="95"/>
      <c r="AI114" s="280"/>
      <c r="AO114" s="95"/>
    </row>
    <row r="115" s="93" customFormat="1" customHeight="1" spans="6:41">
      <c r="F115" s="95"/>
      <c r="G115" s="288" t="str">
        <f t="shared" si="4"/>
        <v/>
      </c>
      <c r="H115" s="95"/>
      <c r="I115" s="95"/>
      <c r="J115" s="95"/>
      <c r="K115" s="95"/>
      <c r="L115" s="95"/>
      <c r="M115" s="291" t="str">
        <f t="shared" si="3"/>
        <v/>
      </c>
      <c r="P115" s="143"/>
      <c r="Q115" s="95"/>
      <c r="R115" s="95"/>
      <c r="S115" s="95"/>
      <c r="T115" s="95"/>
      <c r="AI115" s="280"/>
      <c r="AO115" s="95"/>
    </row>
    <row r="116" s="93" customFormat="1" customHeight="1" spans="6:41">
      <c r="F116" s="95"/>
      <c r="G116" s="288" t="str">
        <f t="shared" si="4"/>
        <v/>
      </c>
      <c r="H116" s="95"/>
      <c r="I116" s="95"/>
      <c r="J116" s="95"/>
      <c r="K116" s="95"/>
      <c r="L116" s="95"/>
      <c r="M116" s="291" t="str">
        <f t="shared" ref="M116:M179" si="6">IF(P116="","",_xlfn.TEXTJOIN("-",TRUE,N116,O116))</f>
        <v/>
      </c>
      <c r="P116" s="143"/>
      <c r="Q116" s="95"/>
      <c r="R116" s="95"/>
      <c r="S116" s="95"/>
      <c r="T116" s="95"/>
      <c r="AI116" s="280"/>
      <c r="AO116" s="95"/>
    </row>
    <row r="117" s="93" customFormat="1" customHeight="1" spans="6:41">
      <c r="F117" s="95"/>
      <c r="G117" s="288" t="str">
        <f t="shared" si="4"/>
        <v/>
      </c>
      <c r="H117" s="95"/>
      <c r="I117" s="95"/>
      <c r="J117" s="95"/>
      <c r="K117" s="95"/>
      <c r="L117" s="95"/>
      <c r="M117" s="291" t="str">
        <f t="shared" si="6"/>
        <v/>
      </c>
      <c r="P117" s="143"/>
      <c r="Q117" s="95"/>
      <c r="R117" s="95"/>
      <c r="S117" s="95"/>
      <c r="T117" s="95"/>
      <c r="AI117" s="280"/>
      <c r="AO117" s="95"/>
    </row>
    <row r="118" s="93" customFormat="1" customHeight="1" spans="6:41">
      <c r="F118" s="95"/>
      <c r="G118" s="288" t="str">
        <f t="shared" si="4"/>
        <v/>
      </c>
      <c r="H118" s="95"/>
      <c r="I118" s="95"/>
      <c r="J118" s="95"/>
      <c r="K118" s="95"/>
      <c r="L118" s="95"/>
      <c r="M118" s="291" t="str">
        <f t="shared" si="6"/>
        <v/>
      </c>
      <c r="P118" s="143"/>
      <c r="Q118" s="95"/>
      <c r="R118" s="95"/>
      <c r="S118" s="95"/>
      <c r="T118" s="95"/>
      <c r="AI118" s="280"/>
      <c r="AO118" s="95"/>
    </row>
    <row r="119" s="93" customFormat="1" customHeight="1" spans="6:41">
      <c r="F119" s="95"/>
      <c r="G119" s="288" t="str">
        <f t="shared" si="4"/>
        <v/>
      </c>
      <c r="H119" s="95"/>
      <c r="I119" s="95"/>
      <c r="J119" s="95"/>
      <c r="K119" s="95"/>
      <c r="L119" s="95"/>
      <c r="M119" s="291" t="str">
        <f t="shared" si="6"/>
        <v/>
      </c>
      <c r="P119" s="143"/>
      <c r="Q119" s="95"/>
      <c r="R119" s="95"/>
      <c r="S119" s="95"/>
      <c r="T119" s="95"/>
      <c r="AI119" s="280"/>
      <c r="AO119" s="95"/>
    </row>
    <row r="120" s="93" customFormat="1" customHeight="1" spans="6:41">
      <c r="F120" s="95"/>
      <c r="G120" s="288" t="str">
        <f t="shared" si="4"/>
        <v/>
      </c>
      <c r="H120" s="95"/>
      <c r="I120" s="95"/>
      <c r="J120" s="95"/>
      <c r="K120" s="95"/>
      <c r="L120" s="95"/>
      <c r="M120" s="291" t="str">
        <f t="shared" si="6"/>
        <v/>
      </c>
      <c r="P120" s="143"/>
      <c r="Q120" s="95"/>
      <c r="R120" s="95"/>
      <c r="S120" s="95"/>
      <c r="T120" s="95"/>
      <c r="AI120" s="280"/>
      <c r="AO120" s="95"/>
    </row>
    <row r="121" s="93" customFormat="1" customHeight="1" spans="6:41">
      <c r="F121" s="95"/>
      <c r="G121" s="288" t="str">
        <f t="shared" si="4"/>
        <v/>
      </c>
      <c r="H121" s="95"/>
      <c r="I121" s="95"/>
      <c r="J121" s="95"/>
      <c r="K121" s="95"/>
      <c r="L121" s="95"/>
      <c r="M121" s="291" t="str">
        <f t="shared" si="6"/>
        <v/>
      </c>
      <c r="P121" s="143"/>
      <c r="Q121" s="95"/>
      <c r="R121" s="95"/>
      <c r="S121" s="95"/>
      <c r="T121" s="95"/>
      <c r="AI121" s="280"/>
      <c r="AO121" s="95"/>
    </row>
    <row r="122" s="93" customFormat="1" customHeight="1" spans="6:41">
      <c r="F122" s="95"/>
      <c r="G122" s="288" t="str">
        <f t="shared" si="4"/>
        <v/>
      </c>
      <c r="H122" s="95"/>
      <c r="I122" s="95"/>
      <c r="J122" s="95"/>
      <c r="K122" s="95"/>
      <c r="L122" s="95"/>
      <c r="M122" s="291" t="str">
        <f t="shared" si="6"/>
        <v/>
      </c>
      <c r="P122" s="143"/>
      <c r="Q122" s="95"/>
      <c r="R122" s="95"/>
      <c r="S122" s="95"/>
      <c r="T122" s="95"/>
      <c r="AI122" s="280"/>
      <c r="AO122" s="95"/>
    </row>
    <row r="123" s="93" customFormat="1" customHeight="1" spans="6:41">
      <c r="F123" s="95"/>
      <c r="G123" s="288" t="str">
        <f t="shared" si="4"/>
        <v/>
      </c>
      <c r="H123" s="95"/>
      <c r="I123" s="95"/>
      <c r="J123" s="95"/>
      <c r="K123" s="95"/>
      <c r="L123" s="95"/>
      <c r="M123" s="291" t="str">
        <f t="shared" si="6"/>
        <v/>
      </c>
      <c r="P123" s="143"/>
      <c r="Q123" s="95"/>
      <c r="R123" s="95"/>
      <c r="S123" s="95"/>
      <c r="T123" s="95"/>
      <c r="AI123" s="280"/>
      <c r="AO123" s="95"/>
    </row>
    <row r="124" s="93" customFormat="1" customHeight="1" spans="6:41">
      <c r="F124" s="95"/>
      <c r="G124" s="288" t="str">
        <f t="shared" si="4"/>
        <v/>
      </c>
      <c r="H124" s="95"/>
      <c r="I124" s="95"/>
      <c r="J124" s="95"/>
      <c r="K124" s="95"/>
      <c r="L124" s="95"/>
      <c r="M124" s="291" t="str">
        <f t="shared" si="6"/>
        <v/>
      </c>
      <c r="P124" s="143"/>
      <c r="Q124" s="95"/>
      <c r="R124" s="95"/>
      <c r="S124" s="95"/>
      <c r="T124" s="95"/>
      <c r="AI124" s="280"/>
      <c r="AO124" s="95"/>
    </row>
    <row r="125" s="93" customFormat="1" customHeight="1" spans="6:41">
      <c r="F125" s="95"/>
      <c r="G125" s="288" t="str">
        <f t="shared" si="4"/>
        <v/>
      </c>
      <c r="H125" s="95"/>
      <c r="I125" s="95"/>
      <c r="J125" s="95"/>
      <c r="K125" s="95"/>
      <c r="L125" s="95"/>
      <c r="M125" s="291" t="str">
        <f t="shared" si="6"/>
        <v/>
      </c>
      <c r="P125" s="143"/>
      <c r="Q125" s="95"/>
      <c r="R125" s="95"/>
      <c r="S125" s="95"/>
      <c r="T125" s="95"/>
      <c r="AI125" s="280"/>
      <c r="AO125" s="95"/>
    </row>
    <row r="126" s="93" customFormat="1" customHeight="1" spans="6:41">
      <c r="F126" s="95"/>
      <c r="G126" s="288" t="str">
        <f t="shared" si="4"/>
        <v/>
      </c>
      <c r="H126" s="95"/>
      <c r="I126" s="95"/>
      <c r="J126" s="95"/>
      <c r="K126" s="95"/>
      <c r="L126" s="95"/>
      <c r="M126" s="291" t="str">
        <f t="shared" si="6"/>
        <v/>
      </c>
      <c r="P126" s="143"/>
      <c r="Q126" s="95"/>
      <c r="R126" s="95"/>
      <c r="S126" s="95"/>
      <c r="T126" s="95"/>
      <c r="AI126" s="280"/>
      <c r="AO126" s="95"/>
    </row>
    <row r="127" s="93" customFormat="1" customHeight="1" spans="6:41">
      <c r="F127" s="95"/>
      <c r="G127" s="288" t="str">
        <f t="shared" si="4"/>
        <v/>
      </c>
      <c r="H127" s="95"/>
      <c r="I127" s="95"/>
      <c r="J127" s="95"/>
      <c r="K127" s="95"/>
      <c r="L127" s="95"/>
      <c r="M127" s="291" t="str">
        <f t="shared" si="6"/>
        <v/>
      </c>
      <c r="P127" s="143"/>
      <c r="Q127" s="95"/>
      <c r="R127" s="95"/>
      <c r="S127" s="95"/>
      <c r="T127" s="95"/>
      <c r="AI127" s="280"/>
      <c r="AO127" s="95"/>
    </row>
    <row r="128" s="93" customFormat="1" customHeight="1" spans="6:41">
      <c r="F128" s="95"/>
      <c r="G128" s="288" t="str">
        <f t="shared" si="4"/>
        <v/>
      </c>
      <c r="H128" s="95"/>
      <c r="I128" s="95"/>
      <c r="J128" s="95"/>
      <c r="K128" s="95"/>
      <c r="L128" s="95"/>
      <c r="M128" s="291" t="str">
        <f t="shared" si="6"/>
        <v/>
      </c>
      <c r="P128" s="143"/>
      <c r="Q128" s="95"/>
      <c r="R128" s="95"/>
      <c r="S128" s="95"/>
      <c r="T128" s="95"/>
      <c r="AI128" s="280"/>
      <c r="AO128" s="95"/>
    </row>
    <row r="129" s="93" customFormat="1" customHeight="1" spans="6:41">
      <c r="F129" s="95"/>
      <c r="G129" s="288" t="str">
        <f t="shared" si="4"/>
        <v/>
      </c>
      <c r="H129" s="95"/>
      <c r="I129" s="95"/>
      <c r="J129" s="95"/>
      <c r="K129" s="95"/>
      <c r="L129" s="95"/>
      <c r="M129" s="291" t="str">
        <f t="shared" si="6"/>
        <v/>
      </c>
      <c r="P129" s="143"/>
      <c r="Q129" s="95"/>
      <c r="R129" s="95"/>
      <c r="S129" s="95"/>
      <c r="T129" s="95"/>
      <c r="AI129" s="280"/>
      <c r="AO129" s="95"/>
    </row>
    <row r="130" s="93" customFormat="1" customHeight="1" spans="6:41">
      <c r="F130" s="95"/>
      <c r="G130" s="288" t="str">
        <f t="shared" ref="G130:G193" si="7">IF(H130="","",IF(H130=I130,H130,_xlfn.CONCAT(H130,"-",I130)))</f>
        <v/>
      </c>
      <c r="H130" s="95"/>
      <c r="I130" s="95"/>
      <c r="J130" s="95"/>
      <c r="K130" s="95"/>
      <c r="L130" s="95"/>
      <c r="M130" s="291" t="str">
        <f t="shared" si="6"/>
        <v/>
      </c>
      <c r="P130" s="143"/>
      <c r="Q130" s="95"/>
      <c r="R130" s="95"/>
      <c r="S130" s="95"/>
      <c r="T130" s="95"/>
      <c r="AI130" s="280"/>
      <c r="AO130" s="95"/>
    </row>
    <row r="131" s="93" customFormat="1" customHeight="1" spans="6:41">
      <c r="F131" s="95"/>
      <c r="G131" s="288" t="str">
        <f t="shared" si="7"/>
        <v/>
      </c>
      <c r="H131" s="95"/>
      <c r="I131" s="95"/>
      <c r="J131" s="95"/>
      <c r="K131" s="95"/>
      <c r="L131" s="95"/>
      <c r="M131" s="291" t="str">
        <f t="shared" si="6"/>
        <v/>
      </c>
      <c r="P131" s="143"/>
      <c r="Q131" s="95"/>
      <c r="R131" s="95"/>
      <c r="S131" s="95"/>
      <c r="T131" s="95"/>
      <c r="AI131" s="280"/>
      <c r="AO131" s="95"/>
    </row>
    <row r="132" s="93" customFormat="1" customHeight="1" spans="6:41">
      <c r="F132" s="95"/>
      <c r="G132" s="288" t="str">
        <f t="shared" si="7"/>
        <v/>
      </c>
      <c r="H132" s="95"/>
      <c r="I132" s="95"/>
      <c r="J132" s="95"/>
      <c r="K132" s="95"/>
      <c r="L132" s="95"/>
      <c r="M132" s="291" t="str">
        <f t="shared" si="6"/>
        <v/>
      </c>
      <c r="P132" s="143"/>
      <c r="Q132" s="95"/>
      <c r="R132" s="95"/>
      <c r="S132" s="95"/>
      <c r="T132" s="95"/>
      <c r="AI132" s="280"/>
      <c r="AO132" s="95"/>
    </row>
    <row r="133" s="93" customFormat="1" customHeight="1" spans="6:41">
      <c r="F133" s="95"/>
      <c r="G133" s="288" t="str">
        <f t="shared" si="7"/>
        <v/>
      </c>
      <c r="H133" s="95"/>
      <c r="I133" s="95"/>
      <c r="J133" s="95"/>
      <c r="K133" s="95"/>
      <c r="L133" s="95"/>
      <c r="M133" s="291" t="str">
        <f t="shared" si="6"/>
        <v/>
      </c>
      <c r="P133" s="143"/>
      <c r="Q133" s="95"/>
      <c r="R133" s="95"/>
      <c r="S133" s="95"/>
      <c r="T133" s="95"/>
      <c r="AI133" s="280"/>
      <c r="AO133" s="95"/>
    </row>
    <row r="134" s="93" customFormat="1" customHeight="1" spans="6:41">
      <c r="F134" s="95"/>
      <c r="G134" s="288" t="str">
        <f t="shared" si="7"/>
        <v/>
      </c>
      <c r="H134" s="95"/>
      <c r="I134" s="95"/>
      <c r="J134" s="95"/>
      <c r="K134" s="95"/>
      <c r="L134" s="95"/>
      <c r="M134" s="291" t="str">
        <f t="shared" si="6"/>
        <v/>
      </c>
      <c r="P134" s="143"/>
      <c r="Q134" s="95"/>
      <c r="R134" s="95"/>
      <c r="S134" s="95"/>
      <c r="T134" s="95"/>
      <c r="AI134" s="280"/>
      <c r="AO134" s="95"/>
    </row>
    <row r="135" s="93" customFormat="1" customHeight="1" spans="6:41">
      <c r="F135" s="95"/>
      <c r="G135" s="288" t="str">
        <f t="shared" si="7"/>
        <v/>
      </c>
      <c r="H135" s="95"/>
      <c r="I135" s="95"/>
      <c r="J135" s="95"/>
      <c r="K135" s="95"/>
      <c r="L135" s="95"/>
      <c r="M135" s="291" t="str">
        <f t="shared" si="6"/>
        <v/>
      </c>
      <c r="P135" s="143"/>
      <c r="Q135" s="95"/>
      <c r="R135" s="95"/>
      <c r="S135" s="95"/>
      <c r="T135" s="95"/>
      <c r="AI135" s="280"/>
      <c r="AO135" s="95"/>
    </row>
    <row r="136" s="93" customFormat="1" customHeight="1" spans="6:41">
      <c r="F136" s="95"/>
      <c r="G136" s="288" t="str">
        <f t="shared" si="7"/>
        <v/>
      </c>
      <c r="H136" s="95"/>
      <c r="I136" s="95"/>
      <c r="J136" s="95"/>
      <c r="K136" s="95"/>
      <c r="L136" s="95"/>
      <c r="M136" s="291" t="str">
        <f t="shared" si="6"/>
        <v/>
      </c>
      <c r="P136" s="143"/>
      <c r="Q136" s="95"/>
      <c r="R136" s="95"/>
      <c r="S136" s="95"/>
      <c r="T136" s="95"/>
      <c r="AI136" s="280"/>
      <c r="AO136" s="95"/>
    </row>
    <row r="137" s="93" customFormat="1" customHeight="1" spans="6:41">
      <c r="F137" s="95"/>
      <c r="G137" s="288" t="str">
        <f t="shared" si="7"/>
        <v/>
      </c>
      <c r="H137" s="95"/>
      <c r="I137" s="95"/>
      <c r="J137" s="95"/>
      <c r="K137" s="95"/>
      <c r="L137" s="95"/>
      <c r="M137" s="291" t="str">
        <f t="shared" si="6"/>
        <v/>
      </c>
      <c r="P137" s="143"/>
      <c r="Q137" s="95"/>
      <c r="R137" s="95"/>
      <c r="S137" s="95"/>
      <c r="T137" s="95"/>
      <c r="AI137" s="280"/>
      <c r="AO137" s="95"/>
    </row>
    <row r="138" s="93" customFormat="1" customHeight="1" spans="6:41">
      <c r="F138" s="95"/>
      <c r="G138" s="288" t="str">
        <f t="shared" si="7"/>
        <v/>
      </c>
      <c r="H138" s="95"/>
      <c r="I138" s="95"/>
      <c r="J138" s="95"/>
      <c r="K138" s="95"/>
      <c r="L138" s="95"/>
      <c r="M138" s="291" t="str">
        <f t="shared" si="6"/>
        <v/>
      </c>
      <c r="P138" s="143"/>
      <c r="Q138" s="95"/>
      <c r="R138" s="95"/>
      <c r="S138" s="95"/>
      <c r="T138" s="95"/>
      <c r="AI138" s="280"/>
      <c r="AO138" s="95"/>
    </row>
    <row r="139" s="93" customFormat="1" customHeight="1" spans="6:41">
      <c r="F139" s="95"/>
      <c r="G139" s="288" t="str">
        <f t="shared" si="7"/>
        <v/>
      </c>
      <c r="H139" s="95"/>
      <c r="I139" s="95"/>
      <c r="J139" s="95"/>
      <c r="K139" s="95"/>
      <c r="L139" s="95"/>
      <c r="M139" s="291" t="str">
        <f t="shared" si="6"/>
        <v/>
      </c>
      <c r="P139" s="143"/>
      <c r="Q139" s="95"/>
      <c r="R139" s="95"/>
      <c r="S139" s="95"/>
      <c r="T139" s="95"/>
      <c r="AI139" s="280"/>
      <c r="AO139" s="95"/>
    </row>
    <row r="140" s="93" customFormat="1" customHeight="1" spans="6:41">
      <c r="F140" s="95"/>
      <c r="G140" s="288" t="str">
        <f t="shared" si="7"/>
        <v/>
      </c>
      <c r="H140" s="95"/>
      <c r="I140" s="95"/>
      <c r="J140" s="95"/>
      <c r="K140" s="95"/>
      <c r="L140" s="95"/>
      <c r="M140" s="291" t="str">
        <f t="shared" si="6"/>
        <v/>
      </c>
      <c r="P140" s="143"/>
      <c r="Q140" s="95"/>
      <c r="R140" s="95"/>
      <c r="S140" s="95"/>
      <c r="T140" s="95"/>
      <c r="AI140" s="280"/>
      <c r="AO140" s="95"/>
    </row>
    <row r="141" s="93" customFormat="1" customHeight="1" spans="6:41">
      <c r="F141" s="95"/>
      <c r="G141" s="288" t="str">
        <f t="shared" si="7"/>
        <v/>
      </c>
      <c r="H141" s="95"/>
      <c r="I141" s="95"/>
      <c r="J141" s="95"/>
      <c r="K141" s="95"/>
      <c r="L141" s="95"/>
      <c r="M141" s="291" t="str">
        <f t="shared" si="6"/>
        <v/>
      </c>
      <c r="P141" s="143"/>
      <c r="Q141" s="95"/>
      <c r="R141" s="95"/>
      <c r="S141" s="95"/>
      <c r="T141" s="95"/>
      <c r="AI141" s="280"/>
      <c r="AO141" s="95"/>
    </row>
    <row r="142" s="93" customFormat="1" customHeight="1" spans="6:41">
      <c r="F142" s="95"/>
      <c r="G142" s="288" t="str">
        <f t="shared" si="7"/>
        <v/>
      </c>
      <c r="H142" s="95"/>
      <c r="I142" s="95"/>
      <c r="J142" s="95"/>
      <c r="K142" s="95"/>
      <c r="L142" s="95"/>
      <c r="M142" s="291" t="str">
        <f t="shared" si="6"/>
        <v/>
      </c>
      <c r="P142" s="143"/>
      <c r="Q142" s="95"/>
      <c r="R142" s="95"/>
      <c r="S142" s="95"/>
      <c r="T142" s="95"/>
      <c r="AI142" s="280"/>
      <c r="AO142" s="95"/>
    </row>
    <row r="143" s="93" customFormat="1" customHeight="1" spans="6:41">
      <c r="F143" s="95"/>
      <c r="G143" s="288" t="str">
        <f t="shared" si="7"/>
        <v/>
      </c>
      <c r="H143" s="95"/>
      <c r="I143" s="95"/>
      <c r="J143" s="95"/>
      <c r="K143" s="95"/>
      <c r="L143" s="95"/>
      <c r="M143" s="291" t="str">
        <f t="shared" si="6"/>
        <v/>
      </c>
      <c r="P143" s="143"/>
      <c r="Q143" s="95"/>
      <c r="R143" s="95"/>
      <c r="S143" s="95"/>
      <c r="T143" s="95"/>
      <c r="AI143" s="280"/>
      <c r="AO143" s="95"/>
    </row>
    <row r="144" s="93" customFormat="1" customHeight="1" spans="6:41">
      <c r="F144" s="95"/>
      <c r="G144" s="288" t="str">
        <f t="shared" si="7"/>
        <v/>
      </c>
      <c r="H144" s="95"/>
      <c r="I144" s="95"/>
      <c r="J144" s="95"/>
      <c r="K144" s="95"/>
      <c r="L144" s="95"/>
      <c r="M144" s="291" t="str">
        <f t="shared" si="6"/>
        <v/>
      </c>
      <c r="P144" s="143"/>
      <c r="Q144" s="95"/>
      <c r="R144" s="95"/>
      <c r="S144" s="95"/>
      <c r="T144" s="95"/>
      <c r="AI144" s="280"/>
      <c r="AO144" s="95"/>
    </row>
    <row r="145" s="93" customFormat="1" customHeight="1" spans="6:41">
      <c r="F145" s="95"/>
      <c r="G145" s="288" t="str">
        <f t="shared" si="7"/>
        <v/>
      </c>
      <c r="H145" s="95"/>
      <c r="I145" s="95"/>
      <c r="J145" s="95"/>
      <c r="K145" s="95"/>
      <c r="L145" s="95"/>
      <c r="M145" s="291" t="str">
        <f t="shared" si="6"/>
        <v/>
      </c>
      <c r="P145" s="143"/>
      <c r="Q145" s="95"/>
      <c r="R145" s="95"/>
      <c r="S145" s="95"/>
      <c r="T145" s="95"/>
      <c r="AI145" s="280"/>
      <c r="AO145" s="95"/>
    </row>
    <row r="146" s="93" customFormat="1" customHeight="1" spans="6:41">
      <c r="F146" s="95"/>
      <c r="G146" s="288" t="str">
        <f t="shared" si="7"/>
        <v/>
      </c>
      <c r="H146" s="95"/>
      <c r="I146" s="95"/>
      <c r="J146" s="95"/>
      <c r="K146" s="95"/>
      <c r="L146" s="95"/>
      <c r="M146" s="291" t="str">
        <f t="shared" si="6"/>
        <v/>
      </c>
      <c r="P146" s="143"/>
      <c r="Q146" s="95"/>
      <c r="R146" s="95"/>
      <c r="S146" s="95"/>
      <c r="T146" s="95"/>
      <c r="AI146" s="280"/>
      <c r="AO146" s="95"/>
    </row>
    <row r="147" s="93" customFormat="1" customHeight="1" spans="6:41">
      <c r="F147" s="95"/>
      <c r="G147" s="288" t="str">
        <f t="shared" si="7"/>
        <v/>
      </c>
      <c r="H147" s="95"/>
      <c r="I147" s="95"/>
      <c r="J147" s="95"/>
      <c r="K147" s="95"/>
      <c r="L147" s="95"/>
      <c r="M147" s="291" t="str">
        <f t="shared" si="6"/>
        <v/>
      </c>
      <c r="P147" s="143"/>
      <c r="Q147" s="95"/>
      <c r="R147" s="95"/>
      <c r="S147" s="95"/>
      <c r="T147" s="95"/>
      <c r="AI147" s="280"/>
      <c r="AO147" s="95"/>
    </row>
    <row r="148" s="93" customFormat="1" customHeight="1" spans="6:41">
      <c r="F148" s="95"/>
      <c r="G148" s="288" t="str">
        <f t="shared" si="7"/>
        <v/>
      </c>
      <c r="H148" s="95"/>
      <c r="I148" s="95"/>
      <c r="J148" s="95"/>
      <c r="K148" s="95"/>
      <c r="L148" s="95"/>
      <c r="M148" s="291" t="str">
        <f t="shared" si="6"/>
        <v/>
      </c>
      <c r="P148" s="143"/>
      <c r="Q148" s="95"/>
      <c r="R148" s="95"/>
      <c r="S148" s="95"/>
      <c r="T148" s="95"/>
      <c r="AI148" s="280"/>
      <c r="AO148" s="95"/>
    </row>
    <row r="149" s="93" customFormat="1" customHeight="1" spans="6:41">
      <c r="F149" s="95"/>
      <c r="G149" s="288" t="str">
        <f t="shared" si="7"/>
        <v/>
      </c>
      <c r="H149" s="95"/>
      <c r="I149" s="95"/>
      <c r="J149" s="95"/>
      <c r="K149" s="95"/>
      <c r="L149" s="95"/>
      <c r="M149" s="291" t="str">
        <f t="shared" si="6"/>
        <v/>
      </c>
      <c r="P149" s="143"/>
      <c r="Q149" s="95"/>
      <c r="R149" s="95"/>
      <c r="S149" s="95"/>
      <c r="T149" s="95"/>
      <c r="AI149" s="280"/>
      <c r="AO149" s="95"/>
    </row>
    <row r="150" s="93" customFormat="1" customHeight="1" spans="6:41">
      <c r="F150" s="95"/>
      <c r="G150" s="288" t="str">
        <f t="shared" si="7"/>
        <v/>
      </c>
      <c r="H150" s="95"/>
      <c r="I150" s="95"/>
      <c r="J150" s="95"/>
      <c r="K150" s="95"/>
      <c r="L150" s="95"/>
      <c r="M150" s="291" t="str">
        <f t="shared" si="6"/>
        <v/>
      </c>
      <c r="P150" s="143"/>
      <c r="Q150" s="95"/>
      <c r="R150" s="95"/>
      <c r="S150" s="95"/>
      <c r="T150" s="95"/>
      <c r="AI150" s="280"/>
      <c r="AO150" s="95"/>
    </row>
    <row r="151" s="93" customFormat="1" customHeight="1" spans="6:41">
      <c r="F151" s="95"/>
      <c r="G151" s="288" t="str">
        <f t="shared" si="7"/>
        <v/>
      </c>
      <c r="H151" s="95"/>
      <c r="I151" s="95"/>
      <c r="J151" s="95"/>
      <c r="K151" s="95"/>
      <c r="L151" s="95"/>
      <c r="M151" s="291" t="str">
        <f t="shared" si="6"/>
        <v/>
      </c>
      <c r="P151" s="143"/>
      <c r="Q151" s="95"/>
      <c r="R151" s="95"/>
      <c r="S151" s="95"/>
      <c r="T151" s="95"/>
      <c r="AI151" s="280"/>
      <c r="AO151" s="95"/>
    </row>
    <row r="152" s="93" customFormat="1" customHeight="1" spans="6:41">
      <c r="F152" s="95"/>
      <c r="G152" s="288" t="str">
        <f t="shared" si="7"/>
        <v/>
      </c>
      <c r="H152" s="95"/>
      <c r="I152" s="95"/>
      <c r="J152" s="95"/>
      <c r="K152" s="95"/>
      <c r="L152" s="95"/>
      <c r="M152" s="291" t="str">
        <f t="shared" si="6"/>
        <v/>
      </c>
      <c r="P152" s="143"/>
      <c r="Q152" s="95"/>
      <c r="R152" s="95"/>
      <c r="S152" s="95"/>
      <c r="T152" s="95"/>
      <c r="AI152" s="280"/>
      <c r="AO152" s="95"/>
    </row>
    <row r="153" s="93" customFormat="1" customHeight="1" spans="6:41">
      <c r="F153" s="95"/>
      <c r="G153" s="288" t="str">
        <f t="shared" si="7"/>
        <v/>
      </c>
      <c r="H153" s="95"/>
      <c r="I153" s="95"/>
      <c r="J153" s="95"/>
      <c r="K153" s="95"/>
      <c r="L153" s="95"/>
      <c r="M153" s="291" t="str">
        <f t="shared" si="6"/>
        <v/>
      </c>
      <c r="P153" s="143"/>
      <c r="Q153" s="95"/>
      <c r="R153" s="95"/>
      <c r="S153" s="95"/>
      <c r="T153" s="95"/>
      <c r="AI153" s="280"/>
      <c r="AO153" s="95"/>
    </row>
    <row r="154" s="93" customFormat="1" customHeight="1" spans="6:41">
      <c r="F154" s="95"/>
      <c r="G154" s="288" t="str">
        <f t="shared" si="7"/>
        <v/>
      </c>
      <c r="H154" s="95"/>
      <c r="I154" s="95"/>
      <c r="J154" s="95"/>
      <c r="K154" s="95"/>
      <c r="L154" s="95"/>
      <c r="M154" s="291" t="str">
        <f t="shared" si="6"/>
        <v/>
      </c>
      <c r="P154" s="143"/>
      <c r="Q154" s="95"/>
      <c r="R154" s="95"/>
      <c r="S154" s="95"/>
      <c r="T154" s="95"/>
      <c r="AI154" s="280"/>
      <c r="AO154" s="95"/>
    </row>
    <row r="155" s="93" customFormat="1" customHeight="1" spans="6:41">
      <c r="F155" s="95"/>
      <c r="G155" s="288" t="str">
        <f t="shared" si="7"/>
        <v/>
      </c>
      <c r="H155" s="95"/>
      <c r="I155" s="95"/>
      <c r="J155" s="95"/>
      <c r="K155" s="95"/>
      <c r="L155" s="95"/>
      <c r="M155" s="291" t="str">
        <f t="shared" si="6"/>
        <v/>
      </c>
      <c r="P155" s="143"/>
      <c r="Q155" s="95"/>
      <c r="R155" s="95"/>
      <c r="S155" s="95"/>
      <c r="T155" s="95"/>
      <c r="AI155" s="280"/>
      <c r="AO155" s="95"/>
    </row>
    <row r="156" s="93" customFormat="1" customHeight="1" spans="6:41">
      <c r="F156" s="95"/>
      <c r="G156" s="288" t="str">
        <f t="shared" si="7"/>
        <v/>
      </c>
      <c r="H156" s="95"/>
      <c r="I156" s="95"/>
      <c r="J156" s="95"/>
      <c r="K156" s="95"/>
      <c r="L156" s="95"/>
      <c r="M156" s="291" t="str">
        <f t="shared" si="6"/>
        <v/>
      </c>
      <c r="P156" s="143"/>
      <c r="Q156" s="95"/>
      <c r="R156" s="95"/>
      <c r="S156" s="95"/>
      <c r="T156" s="95"/>
      <c r="AI156" s="280"/>
      <c r="AO156" s="95"/>
    </row>
    <row r="157" s="93" customFormat="1" customHeight="1" spans="6:41">
      <c r="F157" s="95"/>
      <c r="G157" s="288" t="str">
        <f t="shared" si="7"/>
        <v/>
      </c>
      <c r="H157" s="95"/>
      <c r="I157" s="95"/>
      <c r="J157" s="95"/>
      <c r="K157" s="95"/>
      <c r="L157" s="95"/>
      <c r="M157" s="291" t="str">
        <f t="shared" si="6"/>
        <v/>
      </c>
      <c r="P157" s="143"/>
      <c r="Q157" s="95"/>
      <c r="R157" s="95"/>
      <c r="S157" s="95"/>
      <c r="T157" s="95"/>
      <c r="AI157" s="280"/>
      <c r="AO157" s="95"/>
    </row>
    <row r="158" s="93" customFormat="1" customHeight="1" spans="6:41">
      <c r="F158" s="95"/>
      <c r="G158" s="288" t="str">
        <f t="shared" si="7"/>
        <v/>
      </c>
      <c r="H158" s="95"/>
      <c r="I158" s="95"/>
      <c r="J158" s="95"/>
      <c r="K158" s="95"/>
      <c r="L158" s="95"/>
      <c r="M158" s="291" t="str">
        <f t="shared" si="6"/>
        <v/>
      </c>
      <c r="P158" s="143"/>
      <c r="Q158" s="95"/>
      <c r="R158" s="95"/>
      <c r="S158" s="95"/>
      <c r="T158" s="95"/>
      <c r="AI158" s="280"/>
      <c r="AO158" s="95"/>
    </row>
    <row r="159" s="93" customFormat="1" customHeight="1" spans="6:41">
      <c r="F159" s="95"/>
      <c r="G159" s="288" t="str">
        <f t="shared" si="7"/>
        <v/>
      </c>
      <c r="H159" s="95"/>
      <c r="I159" s="95"/>
      <c r="J159" s="95"/>
      <c r="K159" s="95"/>
      <c r="L159" s="95"/>
      <c r="M159" s="291" t="str">
        <f t="shared" si="6"/>
        <v/>
      </c>
      <c r="P159" s="143"/>
      <c r="Q159" s="95"/>
      <c r="R159" s="95"/>
      <c r="S159" s="95"/>
      <c r="T159" s="95"/>
      <c r="AI159" s="280"/>
      <c r="AO159" s="95"/>
    </row>
    <row r="160" s="93" customFormat="1" customHeight="1" spans="6:41">
      <c r="F160" s="95"/>
      <c r="G160" s="288" t="str">
        <f t="shared" si="7"/>
        <v/>
      </c>
      <c r="H160" s="95"/>
      <c r="I160" s="95"/>
      <c r="J160" s="95"/>
      <c r="K160" s="95"/>
      <c r="L160" s="95"/>
      <c r="M160" s="291" t="str">
        <f t="shared" si="6"/>
        <v/>
      </c>
      <c r="P160" s="143"/>
      <c r="Q160" s="95"/>
      <c r="R160" s="95"/>
      <c r="S160" s="95"/>
      <c r="T160" s="95"/>
      <c r="AI160" s="280"/>
      <c r="AO160" s="95"/>
    </row>
    <row r="161" s="93" customFormat="1" customHeight="1" spans="6:41">
      <c r="F161" s="95"/>
      <c r="G161" s="288" t="str">
        <f t="shared" si="7"/>
        <v/>
      </c>
      <c r="H161" s="95"/>
      <c r="I161" s="95"/>
      <c r="J161" s="95"/>
      <c r="K161" s="95"/>
      <c r="L161" s="95"/>
      <c r="M161" s="291" t="str">
        <f t="shared" si="6"/>
        <v/>
      </c>
      <c r="P161" s="143"/>
      <c r="Q161" s="95"/>
      <c r="R161" s="95"/>
      <c r="S161" s="95"/>
      <c r="T161" s="95"/>
      <c r="AI161" s="280"/>
      <c r="AO161" s="95"/>
    </row>
    <row r="162" s="93" customFormat="1" customHeight="1" spans="6:41">
      <c r="F162" s="95"/>
      <c r="G162" s="288" t="str">
        <f t="shared" si="7"/>
        <v/>
      </c>
      <c r="H162" s="95"/>
      <c r="I162" s="95"/>
      <c r="J162" s="95"/>
      <c r="K162" s="95"/>
      <c r="L162" s="95"/>
      <c r="M162" s="291" t="str">
        <f t="shared" si="6"/>
        <v/>
      </c>
      <c r="P162" s="143"/>
      <c r="Q162" s="95"/>
      <c r="R162" s="95"/>
      <c r="S162" s="95"/>
      <c r="T162" s="95"/>
      <c r="AI162" s="280"/>
      <c r="AO162" s="95"/>
    </row>
    <row r="163" s="93" customFormat="1" customHeight="1" spans="6:41">
      <c r="F163" s="95"/>
      <c r="G163" s="288" t="str">
        <f t="shared" si="7"/>
        <v/>
      </c>
      <c r="H163" s="95"/>
      <c r="I163" s="95"/>
      <c r="J163" s="95"/>
      <c r="K163" s="95"/>
      <c r="L163" s="95"/>
      <c r="M163" s="291" t="str">
        <f t="shared" si="6"/>
        <v/>
      </c>
      <c r="P163" s="143"/>
      <c r="Q163" s="95"/>
      <c r="R163" s="95"/>
      <c r="S163" s="95"/>
      <c r="T163" s="95"/>
      <c r="AI163" s="280"/>
      <c r="AO163" s="95"/>
    </row>
    <row r="164" s="93" customFormat="1" customHeight="1" spans="6:41">
      <c r="F164" s="95"/>
      <c r="G164" s="288" t="str">
        <f t="shared" si="7"/>
        <v/>
      </c>
      <c r="H164" s="95"/>
      <c r="I164" s="95"/>
      <c r="J164" s="95"/>
      <c r="K164" s="95"/>
      <c r="L164" s="95"/>
      <c r="M164" s="291" t="str">
        <f t="shared" si="6"/>
        <v/>
      </c>
      <c r="P164" s="143"/>
      <c r="Q164" s="95"/>
      <c r="R164" s="95"/>
      <c r="S164" s="95"/>
      <c r="T164" s="95"/>
      <c r="AI164" s="280"/>
      <c r="AO164" s="95"/>
    </row>
    <row r="165" s="93" customFormat="1" customHeight="1" spans="6:41">
      <c r="F165" s="95"/>
      <c r="G165" s="288" t="str">
        <f t="shared" si="7"/>
        <v/>
      </c>
      <c r="H165" s="95"/>
      <c r="I165" s="95"/>
      <c r="J165" s="95"/>
      <c r="K165" s="95"/>
      <c r="L165" s="95"/>
      <c r="M165" s="291" t="str">
        <f t="shared" si="6"/>
        <v/>
      </c>
      <c r="P165" s="143"/>
      <c r="Q165" s="95"/>
      <c r="R165" s="95"/>
      <c r="S165" s="95"/>
      <c r="T165" s="95"/>
      <c r="AI165" s="280"/>
      <c r="AO165" s="95"/>
    </row>
    <row r="166" s="93" customFormat="1" customHeight="1" spans="6:41">
      <c r="F166" s="95"/>
      <c r="G166" s="288" t="str">
        <f t="shared" si="7"/>
        <v/>
      </c>
      <c r="H166" s="95"/>
      <c r="I166" s="95"/>
      <c r="J166" s="95"/>
      <c r="K166" s="95"/>
      <c r="L166" s="95"/>
      <c r="M166" s="291" t="str">
        <f t="shared" si="6"/>
        <v/>
      </c>
      <c r="P166" s="143"/>
      <c r="Q166" s="95"/>
      <c r="R166" s="95"/>
      <c r="S166" s="95"/>
      <c r="T166" s="95"/>
      <c r="AI166" s="280"/>
      <c r="AO166" s="95"/>
    </row>
    <row r="167" s="93" customFormat="1" customHeight="1" spans="6:41">
      <c r="F167" s="95"/>
      <c r="G167" s="288" t="str">
        <f t="shared" si="7"/>
        <v/>
      </c>
      <c r="H167" s="95"/>
      <c r="I167" s="95"/>
      <c r="J167" s="95"/>
      <c r="K167" s="95"/>
      <c r="L167" s="95"/>
      <c r="M167" s="291" t="str">
        <f t="shared" si="6"/>
        <v/>
      </c>
      <c r="P167" s="143"/>
      <c r="Q167" s="95"/>
      <c r="R167" s="95"/>
      <c r="S167" s="95"/>
      <c r="T167" s="95"/>
      <c r="AI167" s="280"/>
      <c r="AO167" s="95"/>
    </row>
    <row r="168" s="93" customFormat="1" customHeight="1" spans="6:41">
      <c r="F168" s="95"/>
      <c r="G168" s="288" t="str">
        <f t="shared" si="7"/>
        <v/>
      </c>
      <c r="H168" s="95"/>
      <c r="I168" s="95"/>
      <c r="J168" s="95"/>
      <c r="K168" s="95"/>
      <c r="L168" s="95"/>
      <c r="M168" s="291" t="str">
        <f t="shared" si="6"/>
        <v/>
      </c>
      <c r="P168" s="143"/>
      <c r="Q168" s="95"/>
      <c r="R168" s="95"/>
      <c r="S168" s="95"/>
      <c r="T168" s="95"/>
      <c r="AI168" s="280"/>
      <c r="AO168" s="95"/>
    </row>
    <row r="169" s="93" customFormat="1" customHeight="1" spans="6:41">
      <c r="F169" s="95"/>
      <c r="G169" s="288" t="str">
        <f t="shared" si="7"/>
        <v/>
      </c>
      <c r="H169" s="95"/>
      <c r="I169" s="95"/>
      <c r="J169" s="95"/>
      <c r="K169" s="95"/>
      <c r="L169" s="95"/>
      <c r="M169" s="291" t="str">
        <f t="shared" si="6"/>
        <v/>
      </c>
      <c r="P169" s="143"/>
      <c r="Q169" s="95"/>
      <c r="R169" s="95"/>
      <c r="S169" s="95"/>
      <c r="T169" s="95"/>
      <c r="AI169" s="280"/>
      <c r="AO169" s="95"/>
    </row>
    <row r="170" s="93" customFormat="1" customHeight="1" spans="6:41">
      <c r="F170" s="95"/>
      <c r="G170" s="288" t="str">
        <f t="shared" si="7"/>
        <v/>
      </c>
      <c r="H170" s="95"/>
      <c r="I170" s="95"/>
      <c r="J170" s="95"/>
      <c r="K170" s="95"/>
      <c r="L170" s="95"/>
      <c r="M170" s="291" t="str">
        <f t="shared" si="6"/>
        <v/>
      </c>
      <c r="P170" s="143"/>
      <c r="Q170" s="95"/>
      <c r="R170" s="95"/>
      <c r="S170" s="95"/>
      <c r="T170" s="95"/>
      <c r="AI170" s="280"/>
      <c r="AO170" s="95"/>
    </row>
    <row r="171" s="93" customFormat="1" customHeight="1" spans="6:41">
      <c r="F171" s="95"/>
      <c r="G171" s="288" t="str">
        <f t="shared" si="7"/>
        <v/>
      </c>
      <c r="H171" s="95"/>
      <c r="I171" s="95"/>
      <c r="J171" s="95"/>
      <c r="K171" s="95"/>
      <c r="L171" s="95"/>
      <c r="M171" s="291" t="str">
        <f t="shared" si="6"/>
        <v/>
      </c>
      <c r="P171" s="143"/>
      <c r="Q171" s="95"/>
      <c r="R171" s="95"/>
      <c r="S171" s="95"/>
      <c r="T171" s="95"/>
      <c r="AI171" s="280"/>
      <c r="AO171" s="95"/>
    </row>
    <row r="172" s="93" customFormat="1" customHeight="1" spans="6:41">
      <c r="F172" s="95"/>
      <c r="G172" s="288" t="str">
        <f t="shared" si="7"/>
        <v/>
      </c>
      <c r="H172" s="95"/>
      <c r="I172" s="95"/>
      <c r="J172" s="95"/>
      <c r="K172" s="95"/>
      <c r="L172" s="95"/>
      <c r="M172" s="291" t="str">
        <f t="shared" si="6"/>
        <v/>
      </c>
      <c r="P172" s="143"/>
      <c r="Q172" s="95"/>
      <c r="R172" s="95"/>
      <c r="S172" s="95"/>
      <c r="T172" s="95"/>
      <c r="AI172" s="280"/>
      <c r="AO172" s="95"/>
    </row>
    <row r="173" s="93" customFormat="1" customHeight="1" spans="6:41">
      <c r="F173" s="95"/>
      <c r="G173" s="288" t="str">
        <f t="shared" si="7"/>
        <v/>
      </c>
      <c r="H173" s="95"/>
      <c r="I173" s="95"/>
      <c r="J173" s="95"/>
      <c r="K173" s="95"/>
      <c r="L173" s="95"/>
      <c r="M173" s="291" t="str">
        <f t="shared" si="6"/>
        <v/>
      </c>
      <c r="P173" s="143"/>
      <c r="Q173" s="95"/>
      <c r="R173" s="95"/>
      <c r="S173" s="95"/>
      <c r="T173" s="95"/>
      <c r="AI173" s="280"/>
      <c r="AO173" s="95"/>
    </row>
    <row r="174" s="93" customFormat="1" customHeight="1" spans="6:41">
      <c r="F174" s="95"/>
      <c r="G174" s="288" t="str">
        <f t="shared" si="7"/>
        <v/>
      </c>
      <c r="H174" s="95"/>
      <c r="I174" s="95"/>
      <c r="J174" s="95"/>
      <c r="K174" s="95"/>
      <c r="L174" s="95"/>
      <c r="M174" s="291" t="str">
        <f t="shared" si="6"/>
        <v/>
      </c>
      <c r="P174" s="143"/>
      <c r="Q174" s="95"/>
      <c r="R174" s="95"/>
      <c r="S174" s="95"/>
      <c r="T174" s="95"/>
      <c r="AI174" s="280"/>
      <c r="AO174" s="95"/>
    </row>
    <row r="175" s="93" customFormat="1" customHeight="1" spans="6:41">
      <c r="F175" s="95"/>
      <c r="G175" s="288" t="str">
        <f t="shared" si="7"/>
        <v/>
      </c>
      <c r="H175" s="95"/>
      <c r="I175" s="95"/>
      <c r="J175" s="95"/>
      <c r="K175" s="95"/>
      <c r="L175" s="95"/>
      <c r="M175" s="291" t="str">
        <f t="shared" si="6"/>
        <v/>
      </c>
      <c r="P175" s="143"/>
      <c r="Q175" s="95"/>
      <c r="R175" s="95"/>
      <c r="S175" s="95"/>
      <c r="T175" s="95"/>
      <c r="AI175" s="280"/>
      <c r="AO175" s="95"/>
    </row>
    <row r="176" s="93" customFormat="1" customHeight="1" spans="6:41">
      <c r="F176" s="95"/>
      <c r="G176" s="288" t="str">
        <f t="shared" si="7"/>
        <v/>
      </c>
      <c r="H176" s="95"/>
      <c r="I176" s="95"/>
      <c r="J176" s="95"/>
      <c r="K176" s="95"/>
      <c r="L176" s="95"/>
      <c r="M176" s="291" t="str">
        <f t="shared" si="6"/>
        <v/>
      </c>
      <c r="P176" s="143"/>
      <c r="Q176" s="95"/>
      <c r="R176" s="95"/>
      <c r="S176" s="95"/>
      <c r="T176" s="95"/>
      <c r="AI176" s="280"/>
      <c r="AO176" s="95"/>
    </row>
    <row r="177" s="93" customFormat="1" customHeight="1" spans="6:41">
      <c r="F177" s="95"/>
      <c r="G177" s="288" t="str">
        <f t="shared" si="7"/>
        <v/>
      </c>
      <c r="H177" s="95"/>
      <c r="I177" s="95"/>
      <c r="J177" s="95"/>
      <c r="K177" s="95"/>
      <c r="L177" s="95"/>
      <c r="M177" s="291" t="str">
        <f t="shared" si="6"/>
        <v/>
      </c>
      <c r="P177" s="143"/>
      <c r="Q177" s="95"/>
      <c r="R177" s="95"/>
      <c r="S177" s="95"/>
      <c r="T177" s="95"/>
      <c r="AI177" s="280"/>
      <c r="AO177" s="95"/>
    </row>
    <row r="178" s="93" customFormat="1" customHeight="1" spans="6:41">
      <c r="F178" s="95"/>
      <c r="G178" s="288" t="str">
        <f t="shared" si="7"/>
        <v/>
      </c>
      <c r="H178" s="95"/>
      <c r="I178" s="95"/>
      <c r="J178" s="95"/>
      <c r="K178" s="95"/>
      <c r="L178" s="95"/>
      <c r="M178" s="291" t="str">
        <f t="shared" si="6"/>
        <v/>
      </c>
      <c r="P178" s="143"/>
      <c r="Q178" s="95"/>
      <c r="R178" s="95"/>
      <c r="S178" s="95"/>
      <c r="T178" s="95"/>
      <c r="AI178" s="280"/>
      <c r="AO178" s="95"/>
    </row>
    <row r="179" s="93" customFormat="1" customHeight="1" spans="6:41">
      <c r="F179" s="95"/>
      <c r="G179" s="288" t="str">
        <f t="shared" si="7"/>
        <v/>
      </c>
      <c r="H179" s="95"/>
      <c r="I179" s="95"/>
      <c r="J179" s="95"/>
      <c r="K179" s="95"/>
      <c r="L179" s="95"/>
      <c r="M179" s="291" t="str">
        <f t="shared" si="6"/>
        <v/>
      </c>
      <c r="P179" s="143"/>
      <c r="Q179" s="95"/>
      <c r="R179" s="95"/>
      <c r="S179" s="95"/>
      <c r="T179" s="95"/>
      <c r="AI179" s="280"/>
      <c r="AO179" s="95"/>
    </row>
    <row r="180" s="93" customFormat="1" customHeight="1" spans="6:41">
      <c r="F180" s="95"/>
      <c r="G180" s="288" t="str">
        <f t="shared" si="7"/>
        <v/>
      </c>
      <c r="H180" s="95"/>
      <c r="I180" s="95"/>
      <c r="J180" s="95"/>
      <c r="K180" s="95"/>
      <c r="L180" s="95"/>
      <c r="M180" s="291" t="str">
        <f t="shared" ref="M180:M200" si="8">IF(P180="","",_xlfn.TEXTJOIN("-",TRUE,N180,O180))</f>
        <v/>
      </c>
      <c r="P180" s="143"/>
      <c r="Q180" s="95"/>
      <c r="R180" s="95"/>
      <c r="S180" s="95"/>
      <c r="T180" s="95"/>
      <c r="AI180" s="280"/>
      <c r="AO180" s="95"/>
    </row>
    <row r="181" s="93" customFormat="1" customHeight="1" spans="6:41">
      <c r="F181" s="95"/>
      <c r="G181" s="288" t="str">
        <f t="shared" si="7"/>
        <v/>
      </c>
      <c r="H181" s="95"/>
      <c r="I181" s="95"/>
      <c r="J181" s="95"/>
      <c r="K181" s="95"/>
      <c r="L181" s="95"/>
      <c r="M181" s="291" t="str">
        <f t="shared" si="8"/>
        <v/>
      </c>
      <c r="P181" s="143"/>
      <c r="Q181" s="95"/>
      <c r="R181" s="95"/>
      <c r="S181" s="95"/>
      <c r="T181" s="95"/>
      <c r="AI181" s="280"/>
      <c r="AO181" s="95"/>
    </row>
    <row r="182" s="93" customFormat="1" customHeight="1" spans="6:41">
      <c r="F182" s="95"/>
      <c r="G182" s="288" t="str">
        <f t="shared" si="7"/>
        <v/>
      </c>
      <c r="H182" s="95"/>
      <c r="I182" s="95"/>
      <c r="J182" s="95"/>
      <c r="K182" s="95"/>
      <c r="L182" s="95"/>
      <c r="M182" s="291" t="str">
        <f t="shared" si="8"/>
        <v/>
      </c>
      <c r="P182" s="143"/>
      <c r="Q182" s="95"/>
      <c r="R182" s="95"/>
      <c r="S182" s="95"/>
      <c r="T182" s="95"/>
      <c r="AI182" s="280"/>
      <c r="AO182" s="95"/>
    </row>
    <row r="183" s="93" customFormat="1" customHeight="1" spans="6:41">
      <c r="F183" s="95"/>
      <c r="G183" s="288" t="str">
        <f t="shared" si="7"/>
        <v/>
      </c>
      <c r="H183" s="95"/>
      <c r="I183" s="95"/>
      <c r="J183" s="95"/>
      <c r="K183" s="95"/>
      <c r="L183" s="95"/>
      <c r="M183" s="291" t="str">
        <f t="shared" si="8"/>
        <v/>
      </c>
      <c r="P183" s="143"/>
      <c r="Q183" s="95"/>
      <c r="R183" s="95"/>
      <c r="S183" s="95"/>
      <c r="T183" s="95"/>
      <c r="AI183" s="280"/>
      <c r="AO183" s="95"/>
    </row>
    <row r="184" s="93" customFormat="1" customHeight="1" spans="6:41">
      <c r="F184" s="95"/>
      <c r="G184" s="288" t="str">
        <f t="shared" si="7"/>
        <v/>
      </c>
      <c r="H184" s="95"/>
      <c r="I184" s="95"/>
      <c r="J184" s="95"/>
      <c r="K184" s="95"/>
      <c r="L184" s="95"/>
      <c r="M184" s="291" t="str">
        <f t="shared" si="8"/>
        <v/>
      </c>
      <c r="P184" s="143"/>
      <c r="Q184" s="95"/>
      <c r="R184" s="95"/>
      <c r="S184" s="95"/>
      <c r="T184" s="95"/>
      <c r="AI184" s="280"/>
      <c r="AO184" s="95"/>
    </row>
    <row r="185" s="93" customFormat="1" customHeight="1" spans="6:41">
      <c r="F185" s="95"/>
      <c r="G185" s="288" t="str">
        <f t="shared" si="7"/>
        <v/>
      </c>
      <c r="H185" s="95"/>
      <c r="I185" s="95"/>
      <c r="J185" s="95"/>
      <c r="K185" s="95"/>
      <c r="L185" s="95"/>
      <c r="M185" s="291" t="str">
        <f t="shared" si="8"/>
        <v/>
      </c>
      <c r="P185" s="143"/>
      <c r="Q185" s="95"/>
      <c r="R185" s="95"/>
      <c r="S185" s="95"/>
      <c r="T185" s="95"/>
      <c r="AI185" s="280"/>
      <c r="AO185" s="95"/>
    </row>
    <row r="186" s="93" customFormat="1" customHeight="1" spans="6:41">
      <c r="F186" s="95"/>
      <c r="G186" s="288" t="str">
        <f t="shared" si="7"/>
        <v/>
      </c>
      <c r="H186" s="95"/>
      <c r="I186" s="95"/>
      <c r="J186" s="95"/>
      <c r="K186" s="95"/>
      <c r="L186" s="95"/>
      <c r="M186" s="291" t="str">
        <f t="shared" si="8"/>
        <v/>
      </c>
      <c r="P186" s="143"/>
      <c r="Q186" s="95"/>
      <c r="R186" s="95"/>
      <c r="S186" s="95"/>
      <c r="T186" s="95"/>
      <c r="AI186" s="280"/>
      <c r="AO186" s="95"/>
    </row>
    <row r="187" s="93" customFormat="1" customHeight="1" spans="6:41">
      <c r="F187" s="95"/>
      <c r="G187" s="288" t="str">
        <f t="shared" si="7"/>
        <v/>
      </c>
      <c r="H187" s="95"/>
      <c r="I187" s="95"/>
      <c r="J187" s="95"/>
      <c r="K187" s="95"/>
      <c r="L187" s="95"/>
      <c r="M187" s="291" t="str">
        <f t="shared" si="8"/>
        <v/>
      </c>
      <c r="P187" s="143"/>
      <c r="Q187" s="95"/>
      <c r="R187" s="95"/>
      <c r="S187" s="95"/>
      <c r="T187" s="95"/>
      <c r="AI187" s="280"/>
      <c r="AO187" s="95"/>
    </row>
    <row r="188" s="93" customFormat="1" customHeight="1" spans="6:41">
      <c r="F188" s="95"/>
      <c r="G188" s="288" t="str">
        <f t="shared" si="7"/>
        <v/>
      </c>
      <c r="H188" s="95"/>
      <c r="I188" s="95"/>
      <c r="J188" s="95"/>
      <c r="K188" s="95"/>
      <c r="L188" s="95"/>
      <c r="M188" s="291" t="str">
        <f t="shared" si="8"/>
        <v/>
      </c>
      <c r="P188" s="143"/>
      <c r="Q188" s="95"/>
      <c r="R188" s="95"/>
      <c r="S188" s="95"/>
      <c r="T188" s="95"/>
      <c r="AI188" s="280"/>
      <c r="AO188" s="95"/>
    </row>
    <row r="189" s="93" customFormat="1" customHeight="1" spans="6:41">
      <c r="F189" s="95"/>
      <c r="G189" s="288" t="str">
        <f t="shared" si="7"/>
        <v/>
      </c>
      <c r="H189" s="95"/>
      <c r="I189" s="95"/>
      <c r="J189" s="95"/>
      <c r="K189" s="95"/>
      <c r="L189" s="95"/>
      <c r="M189" s="291" t="str">
        <f t="shared" si="8"/>
        <v/>
      </c>
      <c r="P189" s="143"/>
      <c r="Q189" s="95"/>
      <c r="R189" s="95"/>
      <c r="S189" s="95"/>
      <c r="T189" s="95"/>
      <c r="AI189" s="280"/>
      <c r="AO189" s="95"/>
    </row>
    <row r="190" s="93" customFormat="1" customHeight="1" spans="6:41">
      <c r="F190" s="95"/>
      <c r="G190" s="288" t="str">
        <f t="shared" si="7"/>
        <v/>
      </c>
      <c r="H190" s="95"/>
      <c r="I190" s="95"/>
      <c r="J190" s="95"/>
      <c r="K190" s="95"/>
      <c r="L190" s="95"/>
      <c r="M190" s="291" t="str">
        <f t="shared" si="8"/>
        <v/>
      </c>
      <c r="P190" s="143"/>
      <c r="Q190" s="95"/>
      <c r="R190" s="95"/>
      <c r="S190" s="95"/>
      <c r="T190" s="95"/>
      <c r="AI190" s="280"/>
      <c r="AO190" s="95"/>
    </row>
    <row r="191" s="93" customFormat="1" customHeight="1" spans="6:41">
      <c r="F191" s="95"/>
      <c r="G191" s="288" t="str">
        <f t="shared" si="7"/>
        <v/>
      </c>
      <c r="H191" s="95"/>
      <c r="I191" s="95"/>
      <c r="J191" s="95"/>
      <c r="K191" s="95"/>
      <c r="L191" s="95"/>
      <c r="M191" s="291" t="str">
        <f t="shared" si="8"/>
        <v/>
      </c>
      <c r="P191" s="143"/>
      <c r="Q191" s="95"/>
      <c r="R191" s="95"/>
      <c r="S191" s="95"/>
      <c r="T191" s="95"/>
      <c r="AI191" s="280"/>
      <c r="AO191" s="95"/>
    </row>
    <row r="192" s="93" customFormat="1" customHeight="1" spans="6:41">
      <c r="F192" s="95"/>
      <c r="G192" s="288" t="str">
        <f t="shared" si="7"/>
        <v/>
      </c>
      <c r="H192" s="95"/>
      <c r="I192" s="95"/>
      <c r="J192" s="95"/>
      <c r="K192" s="95"/>
      <c r="L192" s="95"/>
      <c r="M192" s="291" t="str">
        <f t="shared" si="8"/>
        <v/>
      </c>
      <c r="P192" s="143"/>
      <c r="Q192" s="95"/>
      <c r="R192" s="95"/>
      <c r="S192" s="95"/>
      <c r="T192" s="95"/>
      <c r="AI192" s="280"/>
      <c r="AO192" s="95"/>
    </row>
    <row r="193" s="93" customFormat="1" customHeight="1" spans="6:41">
      <c r="F193" s="95"/>
      <c r="G193" s="288" t="str">
        <f t="shared" si="7"/>
        <v/>
      </c>
      <c r="H193" s="95"/>
      <c r="I193" s="95"/>
      <c r="J193" s="95"/>
      <c r="K193" s="95"/>
      <c r="L193" s="95"/>
      <c r="M193" s="291" t="str">
        <f t="shared" si="8"/>
        <v/>
      </c>
      <c r="P193" s="143"/>
      <c r="Q193" s="95"/>
      <c r="R193" s="95"/>
      <c r="S193" s="95"/>
      <c r="T193" s="95"/>
      <c r="AI193" s="280"/>
      <c r="AO193" s="95"/>
    </row>
    <row r="194" s="93" customFormat="1" customHeight="1" spans="6:41">
      <c r="F194" s="95"/>
      <c r="G194" s="288" t="str">
        <f t="shared" ref="G194:G257" si="9">IF(H194="","",IF(H194=I194,H194,_xlfn.CONCAT(H194,"-",I194)))</f>
        <v/>
      </c>
      <c r="H194" s="95"/>
      <c r="I194" s="95"/>
      <c r="J194" s="95"/>
      <c r="K194" s="95"/>
      <c r="L194" s="95"/>
      <c r="M194" s="291" t="str">
        <f t="shared" si="8"/>
        <v/>
      </c>
      <c r="P194" s="143"/>
      <c r="Q194" s="95"/>
      <c r="R194" s="95"/>
      <c r="S194" s="95"/>
      <c r="T194" s="95"/>
      <c r="AI194" s="280"/>
      <c r="AO194" s="95"/>
    </row>
    <row r="195" s="93" customFormat="1" customHeight="1" spans="6:41">
      <c r="F195" s="95"/>
      <c r="G195" s="288" t="str">
        <f t="shared" si="9"/>
        <v/>
      </c>
      <c r="H195" s="95"/>
      <c r="I195" s="95"/>
      <c r="J195" s="95"/>
      <c r="K195" s="95"/>
      <c r="L195" s="95"/>
      <c r="M195" s="291" t="str">
        <f t="shared" si="8"/>
        <v/>
      </c>
      <c r="P195" s="143"/>
      <c r="Q195" s="95"/>
      <c r="R195" s="95"/>
      <c r="S195" s="95"/>
      <c r="T195" s="95"/>
      <c r="AI195" s="280"/>
      <c r="AO195" s="95"/>
    </row>
    <row r="196" s="93" customFormat="1" customHeight="1" spans="6:41">
      <c r="F196" s="95"/>
      <c r="G196" s="288" t="str">
        <f t="shared" si="9"/>
        <v/>
      </c>
      <c r="H196" s="95"/>
      <c r="I196" s="95"/>
      <c r="J196" s="95"/>
      <c r="K196" s="95"/>
      <c r="L196" s="95"/>
      <c r="M196" s="291" t="str">
        <f t="shared" si="8"/>
        <v/>
      </c>
      <c r="P196" s="143"/>
      <c r="Q196" s="95"/>
      <c r="R196" s="95"/>
      <c r="S196" s="95"/>
      <c r="T196" s="95"/>
      <c r="AI196" s="280"/>
      <c r="AO196" s="95"/>
    </row>
    <row r="197" s="93" customFormat="1" customHeight="1" spans="6:41">
      <c r="F197" s="95"/>
      <c r="G197" s="288" t="str">
        <f t="shared" si="9"/>
        <v/>
      </c>
      <c r="H197" s="95"/>
      <c r="I197" s="95"/>
      <c r="J197" s="95"/>
      <c r="K197" s="95"/>
      <c r="L197" s="95"/>
      <c r="M197" s="291" t="str">
        <f t="shared" si="8"/>
        <v/>
      </c>
      <c r="P197" s="143"/>
      <c r="Q197" s="95"/>
      <c r="R197" s="95"/>
      <c r="S197" s="95"/>
      <c r="T197" s="95"/>
      <c r="AI197" s="280"/>
      <c r="AO197" s="95"/>
    </row>
    <row r="198" s="93" customFormat="1" customHeight="1" spans="6:41">
      <c r="F198" s="95"/>
      <c r="G198" s="288" t="str">
        <f t="shared" si="9"/>
        <v/>
      </c>
      <c r="H198" s="95"/>
      <c r="I198" s="95"/>
      <c r="J198" s="95"/>
      <c r="K198" s="95"/>
      <c r="L198" s="95"/>
      <c r="M198" s="291" t="str">
        <f t="shared" si="8"/>
        <v/>
      </c>
      <c r="P198" s="143"/>
      <c r="Q198" s="95"/>
      <c r="R198" s="95"/>
      <c r="S198" s="95"/>
      <c r="T198" s="95"/>
      <c r="AI198" s="280"/>
      <c r="AO198" s="95"/>
    </row>
    <row r="199" s="93" customFormat="1" customHeight="1" spans="6:41">
      <c r="F199" s="95"/>
      <c r="G199" s="288" t="str">
        <f t="shared" si="9"/>
        <v/>
      </c>
      <c r="H199" s="95"/>
      <c r="I199" s="95"/>
      <c r="J199" s="95"/>
      <c r="K199" s="95"/>
      <c r="L199" s="95"/>
      <c r="M199" s="291" t="str">
        <f t="shared" si="8"/>
        <v/>
      </c>
      <c r="P199" s="143"/>
      <c r="Q199" s="95"/>
      <c r="R199" s="95"/>
      <c r="S199" s="95"/>
      <c r="T199" s="95"/>
      <c r="AI199" s="280"/>
      <c r="AO199" s="95"/>
    </row>
    <row r="200" s="93" customFormat="1" customHeight="1" spans="6:41">
      <c r="F200" s="95"/>
      <c r="G200" s="288" t="str">
        <f t="shared" si="9"/>
        <v/>
      </c>
      <c r="H200" s="95"/>
      <c r="I200" s="95"/>
      <c r="J200" s="95"/>
      <c r="K200" s="95"/>
      <c r="L200" s="95"/>
      <c r="M200" s="291" t="str">
        <f t="shared" si="8"/>
        <v/>
      </c>
      <c r="P200" s="143"/>
      <c r="Q200" s="95"/>
      <c r="R200" s="95"/>
      <c r="S200" s="95"/>
      <c r="T200" s="95"/>
      <c r="AI200" s="280"/>
      <c r="AO200" s="95"/>
    </row>
    <row r="201" s="93" customFormat="1" customHeight="1" spans="6:41">
      <c r="F201" s="95"/>
      <c r="G201" s="288" t="str">
        <f t="shared" si="9"/>
        <v/>
      </c>
      <c r="H201" s="95"/>
      <c r="I201" s="95"/>
      <c r="J201" s="95"/>
      <c r="K201" s="95"/>
      <c r="L201" s="95"/>
      <c r="P201" s="143"/>
      <c r="Q201" s="95"/>
      <c r="R201" s="95"/>
      <c r="S201" s="95"/>
      <c r="T201" s="95"/>
      <c r="AI201" s="280"/>
      <c r="AO201" s="95"/>
    </row>
    <row r="202" s="93" customFormat="1" customHeight="1" spans="6:41">
      <c r="F202" s="95"/>
      <c r="G202" s="288" t="str">
        <f t="shared" si="9"/>
        <v/>
      </c>
      <c r="H202" s="95"/>
      <c r="I202" s="95"/>
      <c r="J202" s="95"/>
      <c r="K202" s="95"/>
      <c r="L202" s="95"/>
      <c r="P202" s="143"/>
      <c r="Q202" s="95"/>
      <c r="R202" s="95"/>
      <c r="S202" s="95"/>
      <c r="T202" s="95"/>
      <c r="AI202" s="280"/>
      <c r="AO202" s="95"/>
    </row>
    <row r="203" s="93" customFormat="1" customHeight="1" spans="6:41">
      <c r="F203" s="95"/>
      <c r="G203" s="288" t="str">
        <f t="shared" si="9"/>
        <v/>
      </c>
      <c r="H203" s="95"/>
      <c r="I203" s="95"/>
      <c r="J203" s="95"/>
      <c r="K203" s="95"/>
      <c r="L203" s="95"/>
      <c r="P203" s="143"/>
      <c r="Q203" s="95"/>
      <c r="R203" s="95"/>
      <c r="S203" s="95"/>
      <c r="T203" s="95"/>
      <c r="AI203" s="280"/>
      <c r="AO203" s="95"/>
    </row>
    <row r="204" s="93" customFormat="1" customHeight="1" spans="6:41">
      <c r="F204" s="95"/>
      <c r="G204" s="288" t="str">
        <f t="shared" si="9"/>
        <v/>
      </c>
      <c r="H204" s="95"/>
      <c r="I204" s="95"/>
      <c r="J204" s="95"/>
      <c r="K204" s="95"/>
      <c r="L204" s="95"/>
      <c r="P204" s="143"/>
      <c r="Q204" s="95"/>
      <c r="R204" s="95"/>
      <c r="S204" s="95"/>
      <c r="T204" s="95"/>
      <c r="AI204" s="280"/>
      <c r="AO204" s="95"/>
    </row>
    <row r="205" s="93" customFormat="1" customHeight="1" spans="6:41">
      <c r="F205" s="95"/>
      <c r="G205" s="288" t="str">
        <f t="shared" si="9"/>
        <v/>
      </c>
      <c r="H205" s="95"/>
      <c r="I205" s="95"/>
      <c r="J205" s="95"/>
      <c r="K205" s="95"/>
      <c r="L205" s="95"/>
      <c r="P205" s="143"/>
      <c r="Q205" s="95"/>
      <c r="R205" s="95"/>
      <c r="S205" s="95"/>
      <c r="T205" s="95"/>
      <c r="AI205" s="280"/>
      <c r="AO205" s="95"/>
    </row>
    <row r="206" s="93" customFormat="1" customHeight="1" spans="6:41">
      <c r="F206" s="95"/>
      <c r="G206" s="288" t="str">
        <f t="shared" si="9"/>
        <v/>
      </c>
      <c r="H206" s="95"/>
      <c r="I206" s="95"/>
      <c r="J206" s="95"/>
      <c r="K206" s="95"/>
      <c r="L206" s="95"/>
      <c r="P206" s="143"/>
      <c r="Q206" s="95"/>
      <c r="R206" s="95"/>
      <c r="S206" s="95"/>
      <c r="T206" s="95"/>
      <c r="AI206" s="280"/>
      <c r="AO206" s="95"/>
    </row>
    <row r="207" s="93" customFormat="1" customHeight="1" spans="6:41">
      <c r="F207" s="95"/>
      <c r="G207" s="288" t="str">
        <f t="shared" si="9"/>
        <v/>
      </c>
      <c r="H207" s="95"/>
      <c r="I207" s="95"/>
      <c r="J207" s="95"/>
      <c r="K207" s="95"/>
      <c r="L207" s="95"/>
      <c r="P207" s="143"/>
      <c r="Q207" s="95"/>
      <c r="R207" s="95"/>
      <c r="S207" s="95"/>
      <c r="T207" s="95"/>
      <c r="AI207" s="280"/>
      <c r="AO207" s="95"/>
    </row>
    <row r="208" s="93" customFormat="1" customHeight="1" spans="6:41">
      <c r="F208" s="95"/>
      <c r="G208" s="288" t="str">
        <f t="shared" si="9"/>
        <v/>
      </c>
      <c r="H208" s="95"/>
      <c r="I208" s="95"/>
      <c r="J208" s="95"/>
      <c r="K208" s="95"/>
      <c r="L208" s="95"/>
      <c r="P208" s="143"/>
      <c r="Q208" s="95"/>
      <c r="R208" s="95"/>
      <c r="S208" s="95"/>
      <c r="T208" s="95"/>
      <c r="AI208" s="280"/>
      <c r="AO208" s="95"/>
    </row>
    <row r="209" s="93" customFormat="1" customHeight="1" spans="6:41">
      <c r="F209" s="95"/>
      <c r="G209" s="288" t="str">
        <f t="shared" si="9"/>
        <v/>
      </c>
      <c r="H209" s="95"/>
      <c r="I209" s="95"/>
      <c r="J209" s="95"/>
      <c r="K209" s="95"/>
      <c r="L209" s="95"/>
      <c r="P209" s="143"/>
      <c r="Q209" s="95"/>
      <c r="R209" s="95"/>
      <c r="S209" s="95"/>
      <c r="T209" s="95"/>
      <c r="AI209" s="280"/>
      <c r="AO209" s="95"/>
    </row>
    <row r="210" s="93" customFormat="1" customHeight="1" spans="6:41">
      <c r="F210" s="95"/>
      <c r="G210" s="288" t="str">
        <f t="shared" si="9"/>
        <v/>
      </c>
      <c r="H210" s="95"/>
      <c r="I210" s="95"/>
      <c r="J210" s="95"/>
      <c r="K210" s="95"/>
      <c r="L210" s="95"/>
      <c r="P210" s="143"/>
      <c r="Q210" s="95"/>
      <c r="R210" s="95"/>
      <c r="S210" s="95"/>
      <c r="T210" s="95"/>
      <c r="AI210" s="280"/>
      <c r="AO210" s="95"/>
    </row>
    <row r="211" s="93" customFormat="1" customHeight="1" spans="6:41">
      <c r="F211" s="95"/>
      <c r="G211" s="288" t="str">
        <f t="shared" si="9"/>
        <v/>
      </c>
      <c r="H211" s="95"/>
      <c r="I211" s="95"/>
      <c r="J211" s="95"/>
      <c r="K211" s="95"/>
      <c r="L211" s="95"/>
      <c r="P211" s="143"/>
      <c r="Q211" s="95"/>
      <c r="R211" s="95"/>
      <c r="S211" s="95"/>
      <c r="T211" s="95"/>
      <c r="AI211" s="280"/>
      <c r="AO211" s="95"/>
    </row>
    <row r="212" s="93" customFormat="1" customHeight="1" spans="6:41">
      <c r="F212" s="95"/>
      <c r="G212" s="288" t="str">
        <f t="shared" si="9"/>
        <v/>
      </c>
      <c r="H212" s="95"/>
      <c r="I212" s="95"/>
      <c r="J212" s="95"/>
      <c r="K212" s="95"/>
      <c r="L212" s="95"/>
      <c r="P212" s="143"/>
      <c r="Q212" s="95"/>
      <c r="R212" s="95"/>
      <c r="S212" s="95"/>
      <c r="T212" s="95"/>
      <c r="AI212" s="280"/>
      <c r="AO212" s="95"/>
    </row>
    <row r="213" s="93" customFormat="1" customHeight="1" spans="6:41">
      <c r="F213" s="95"/>
      <c r="G213" s="288" t="str">
        <f t="shared" si="9"/>
        <v/>
      </c>
      <c r="H213" s="95"/>
      <c r="I213" s="95"/>
      <c r="J213" s="95"/>
      <c r="K213" s="95"/>
      <c r="L213" s="95"/>
      <c r="P213" s="143"/>
      <c r="Q213" s="95"/>
      <c r="R213" s="95"/>
      <c r="S213" s="95"/>
      <c r="T213" s="95"/>
      <c r="AI213" s="280"/>
      <c r="AO213" s="95"/>
    </row>
    <row r="214" s="93" customFormat="1" customHeight="1" spans="6:41">
      <c r="F214" s="95"/>
      <c r="G214" s="288" t="str">
        <f t="shared" si="9"/>
        <v/>
      </c>
      <c r="H214" s="95"/>
      <c r="I214" s="95"/>
      <c r="J214" s="95"/>
      <c r="K214" s="95"/>
      <c r="L214" s="95"/>
      <c r="P214" s="143"/>
      <c r="Q214" s="95"/>
      <c r="R214" s="95"/>
      <c r="S214" s="95"/>
      <c r="T214" s="95"/>
      <c r="AI214" s="280"/>
      <c r="AO214" s="95"/>
    </row>
    <row r="215" s="93" customFormat="1" customHeight="1" spans="6:41">
      <c r="F215" s="95"/>
      <c r="G215" s="288" t="str">
        <f t="shared" si="9"/>
        <v/>
      </c>
      <c r="H215" s="95"/>
      <c r="I215" s="95"/>
      <c r="J215" s="95"/>
      <c r="K215" s="95"/>
      <c r="L215" s="95"/>
      <c r="P215" s="143"/>
      <c r="Q215" s="95"/>
      <c r="R215" s="95"/>
      <c r="S215" s="95"/>
      <c r="T215" s="95"/>
      <c r="AI215" s="280"/>
      <c r="AO215" s="95"/>
    </row>
    <row r="216" s="93" customFormat="1" customHeight="1" spans="6:41">
      <c r="F216" s="95"/>
      <c r="G216" s="288" t="str">
        <f t="shared" si="9"/>
        <v/>
      </c>
      <c r="H216" s="95"/>
      <c r="I216" s="95"/>
      <c r="J216" s="95"/>
      <c r="K216" s="95"/>
      <c r="L216" s="95"/>
      <c r="P216" s="143"/>
      <c r="Q216" s="95"/>
      <c r="R216" s="95"/>
      <c r="S216" s="95"/>
      <c r="T216" s="95"/>
      <c r="AI216" s="280"/>
      <c r="AO216" s="95"/>
    </row>
    <row r="217" s="93" customFormat="1" customHeight="1" spans="6:41">
      <c r="F217" s="95"/>
      <c r="G217" s="288" t="str">
        <f t="shared" si="9"/>
        <v/>
      </c>
      <c r="H217" s="95"/>
      <c r="I217" s="95"/>
      <c r="J217" s="95"/>
      <c r="K217" s="95"/>
      <c r="L217" s="95"/>
      <c r="P217" s="143"/>
      <c r="Q217" s="95"/>
      <c r="R217" s="95"/>
      <c r="S217" s="95"/>
      <c r="T217" s="95"/>
      <c r="AI217" s="280"/>
      <c r="AO217" s="95"/>
    </row>
    <row r="218" s="93" customFormat="1" customHeight="1" spans="6:41">
      <c r="F218" s="95"/>
      <c r="G218" s="288" t="str">
        <f t="shared" si="9"/>
        <v/>
      </c>
      <c r="H218" s="95"/>
      <c r="I218" s="95"/>
      <c r="J218" s="95"/>
      <c r="K218" s="95"/>
      <c r="L218" s="95"/>
      <c r="P218" s="143"/>
      <c r="Q218" s="95"/>
      <c r="R218" s="95"/>
      <c r="S218" s="95"/>
      <c r="T218" s="95"/>
      <c r="AI218" s="280"/>
      <c r="AO218" s="95"/>
    </row>
    <row r="219" s="93" customFormat="1" customHeight="1" spans="6:41">
      <c r="F219" s="95"/>
      <c r="G219" s="288" t="str">
        <f t="shared" si="9"/>
        <v/>
      </c>
      <c r="H219" s="95"/>
      <c r="I219" s="95"/>
      <c r="J219" s="95"/>
      <c r="K219" s="95"/>
      <c r="L219" s="95"/>
      <c r="P219" s="143"/>
      <c r="Q219" s="95"/>
      <c r="R219" s="95"/>
      <c r="S219" s="95"/>
      <c r="T219" s="95"/>
      <c r="AI219" s="280"/>
      <c r="AO219" s="95"/>
    </row>
    <row r="220" s="93" customFormat="1" customHeight="1" spans="6:41">
      <c r="F220" s="95"/>
      <c r="G220" s="288" t="str">
        <f t="shared" si="9"/>
        <v/>
      </c>
      <c r="H220" s="95"/>
      <c r="I220" s="95"/>
      <c r="J220" s="95"/>
      <c r="K220" s="95"/>
      <c r="L220" s="95"/>
      <c r="P220" s="143"/>
      <c r="Q220" s="95"/>
      <c r="R220" s="95"/>
      <c r="S220" s="95"/>
      <c r="T220" s="95"/>
      <c r="AI220" s="280"/>
      <c r="AO220" s="95"/>
    </row>
    <row r="221" s="93" customFormat="1" customHeight="1" spans="6:41">
      <c r="F221" s="95"/>
      <c r="G221" s="288" t="str">
        <f t="shared" si="9"/>
        <v/>
      </c>
      <c r="H221" s="95"/>
      <c r="I221" s="95"/>
      <c r="J221" s="95"/>
      <c r="K221" s="95"/>
      <c r="L221" s="95"/>
      <c r="P221" s="143"/>
      <c r="Q221" s="95"/>
      <c r="R221" s="95"/>
      <c r="S221" s="95"/>
      <c r="T221" s="95"/>
      <c r="AI221" s="280"/>
      <c r="AO221" s="95"/>
    </row>
    <row r="222" s="93" customFormat="1" customHeight="1" spans="6:41">
      <c r="F222" s="95"/>
      <c r="G222" s="288" t="str">
        <f t="shared" si="9"/>
        <v/>
      </c>
      <c r="H222" s="95"/>
      <c r="I222" s="95"/>
      <c r="J222" s="95"/>
      <c r="K222" s="95"/>
      <c r="L222" s="95"/>
      <c r="P222" s="143"/>
      <c r="Q222" s="95"/>
      <c r="R222" s="95"/>
      <c r="S222" s="95"/>
      <c r="T222" s="95"/>
      <c r="AI222" s="280"/>
      <c r="AO222" s="95"/>
    </row>
    <row r="223" s="93" customFormat="1" customHeight="1" spans="6:41">
      <c r="F223" s="95"/>
      <c r="G223" s="288" t="str">
        <f t="shared" si="9"/>
        <v/>
      </c>
      <c r="H223" s="95"/>
      <c r="I223" s="95"/>
      <c r="J223" s="95"/>
      <c r="K223" s="95"/>
      <c r="L223" s="95"/>
      <c r="P223" s="143"/>
      <c r="Q223" s="95"/>
      <c r="R223" s="95"/>
      <c r="S223" s="95"/>
      <c r="T223" s="95"/>
      <c r="AI223" s="280"/>
      <c r="AO223" s="95"/>
    </row>
    <row r="224" s="93" customFormat="1" customHeight="1" spans="6:41">
      <c r="F224" s="95"/>
      <c r="G224" s="288" t="str">
        <f t="shared" si="9"/>
        <v/>
      </c>
      <c r="H224" s="95"/>
      <c r="I224" s="95"/>
      <c r="J224" s="95"/>
      <c r="K224" s="95"/>
      <c r="L224" s="95"/>
      <c r="P224" s="143"/>
      <c r="Q224" s="95"/>
      <c r="R224" s="95"/>
      <c r="S224" s="95"/>
      <c r="T224" s="95"/>
      <c r="AI224" s="280"/>
      <c r="AO224" s="95"/>
    </row>
    <row r="225" s="93" customFormat="1" customHeight="1" spans="6:41">
      <c r="F225" s="95"/>
      <c r="G225" s="288" t="str">
        <f t="shared" si="9"/>
        <v/>
      </c>
      <c r="H225" s="95"/>
      <c r="I225" s="95"/>
      <c r="J225" s="95"/>
      <c r="K225" s="95"/>
      <c r="L225" s="95"/>
      <c r="P225" s="143"/>
      <c r="Q225" s="95"/>
      <c r="R225" s="95"/>
      <c r="S225" s="95"/>
      <c r="T225" s="95"/>
      <c r="AI225" s="280"/>
      <c r="AO225" s="95"/>
    </row>
    <row r="226" s="93" customFormat="1" customHeight="1" spans="6:41">
      <c r="F226" s="95"/>
      <c r="G226" s="288" t="str">
        <f t="shared" si="9"/>
        <v/>
      </c>
      <c r="H226" s="95"/>
      <c r="I226" s="95"/>
      <c r="J226" s="95"/>
      <c r="K226" s="95"/>
      <c r="L226" s="95"/>
      <c r="P226" s="143"/>
      <c r="Q226" s="95"/>
      <c r="R226" s="95"/>
      <c r="S226" s="95"/>
      <c r="T226" s="95"/>
      <c r="AI226" s="280"/>
      <c r="AO226" s="95"/>
    </row>
    <row r="227" s="93" customFormat="1" customHeight="1" spans="6:41">
      <c r="F227" s="95"/>
      <c r="G227" s="288" t="str">
        <f t="shared" si="9"/>
        <v/>
      </c>
      <c r="H227" s="95"/>
      <c r="I227" s="95"/>
      <c r="J227" s="95"/>
      <c r="K227" s="95"/>
      <c r="L227" s="95"/>
      <c r="P227" s="143"/>
      <c r="Q227" s="95"/>
      <c r="R227" s="95"/>
      <c r="S227" s="95"/>
      <c r="T227" s="95"/>
      <c r="AI227" s="280"/>
      <c r="AO227" s="95"/>
    </row>
    <row r="228" s="93" customFormat="1" customHeight="1" spans="6:41">
      <c r="F228" s="95"/>
      <c r="G228" s="288" t="str">
        <f t="shared" si="9"/>
        <v/>
      </c>
      <c r="H228" s="95"/>
      <c r="I228" s="95"/>
      <c r="J228" s="95"/>
      <c r="K228" s="95"/>
      <c r="L228" s="95"/>
      <c r="P228" s="143"/>
      <c r="Q228" s="95"/>
      <c r="R228" s="95"/>
      <c r="S228" s="95"/>
      <c r="T228" s="95"/>
      <c r="AI228" s="280"/>
      <c r="AO228" s="95"/>
    </row>
    <row r="229" s="93" customFormat="1" customHeight="1" spans="6:41">
      <c r="F229" s="95"/>
      <c r="G229" s="288" t="str">
        <f t="shared" si="9"/>
        <v/>
      </c>
      <c r="H229" s="95"/>
      <c r="I229" s="95"/>
      <c r="J229" s="95"/>
      <c r="K229" s="95"/>
      <c r="L229" s="95"/>
      <c r="P229" s="143"/>
      <c r="Q229" s="95"/>
      <c r="R229" s="95"/>
      <c r="S229" s="95"/>
      <c r="T229" s="95"/>
      <c r="AI229" s="280"/>
      <c r="AO229" s="95"/>
    </row>
    <row r="230" s="93" customFormat="1" customHeight="1" spans="6:41">
      <c r="F230" s="95"/>
      <c r="G230" s="288" t="str">
        <f t="shared" si="9"/>
        <v/>
      </c>
      <c r="H230" s="95"/>
      <c r="I230" s="95"/>
      <c r="J230" s="95"/>
      <c r="K230" s="95"/>
      <c r="L230" s="95"/>
      <c r="P230" s="143"/>
      <c r="Q230" s="95"/>
      <c r="R230" s="95"/>
      <c r="S230" s="95"/>
      <c r="T230" s="95"/>
      <c r="AI230" s="280"/>
      <c r="AO230" s="95"/>
    </row>
    <row r="231" s="93" customFormat="1" customHeight="1" spans="6:41">
      <c r="F231" s="95"/>
      <c r="G231" s="288" t="str">
        <f t="shared" si="9"/>
        <v/>
      </c>
      <c r="H231" s="95"/>
      <c r="I231" s="95"/>
      <c r="J231" s="95"/>
      <c r="K231" s="95"/>
      <c r="L231" s="95"/>
      <c r="P231" s="143"/>
      <c r="Q231" s="95"/>
      <c r="R231" s="95"/>
      <c r="S231" s="95"/>
      <c r="T231" s="95"/>
      <c r="AI231" s="280"/>
      <c r="AO231" s="95"/>
    </row>
    <row r="232" s="93" customFormat="1" customHeight="1" spans="6:41">
      <c r="F232" s="95"/>
      <c r="G232" s="288" t="str">
        <f t="shared" si="9"/>
        <v/>
      </c>
      <c r="H232" s="95"/>
      <c r="I232" s="95"/>
      <c r="J232" s="95"/>
      <c r="K232" s="95"/>
      <c r="L232" s="95"/>
      <c r="P232" s="143"/>
      <c r="Q232" s="95"/>
      <c r="R232" s="95"/>
      <c r="S232" s="95"/>
      <c r="T232" s="95"/>
      <c r="AI232" s="280"/>
      <c r="AO232" s="95"/>
    </row>
    <row r="233" s="93" customFormat="1" customHeight="1" spans="6:41">
      <c r="F233" s="95"/>
      <c r="G233" s="288" t="str">
        <f t="shared" si="9"/>
        <v/>
      </c>
      <c r="H233" s="95"/>
      <c r="I233" s="95"/>
      <c r="J233" s="95"/>
      <c r="K233" s="95"/>
      <c r="L233" s="95"/>
      <c r="P233" s="143"/>
      <c r="Q233" s="95"/>
      <c r="R233" s="95"/>
      <c r="S233" s="95"/>
      <c r="T233" s="95"/>
      <c r="AI233" s="280"/>
      <c r="AO233" s="95"/>
    </row>
    <row r="234" s="93" customFormat="1" customHeight="1" spans="6:41">
      <c r="F234" s="95"/>
      <c r="G234" s="288" t="str">
        <f t="shared" si="9"/>
        <v/>
      </c>
      <c r="H234" s="95"/>
      <c r="I234" s="95"/>
      <c r="J234" s="95"/>
      <c r="K234" s="95"/>
      <c r="L234" s="95"/>
      <c r="P234" s="143"/>
      <c r="Q234" s="95"/>
      <c r="R234" s="95"/>
      <c r="S234" s="95"/>
      <c r="T234" s="95"/>
      <c r="AI234" s="280"/>
      <c r="AO234" s="95"/>
    </row>
    <row r="235" s="93" customFormat="1" customHeight="1" spans="6:41">
      <c r="F235" s="95"/>
      <c r="G235" s="288" t="str">
        <f t="shared" si="9"/>
        <v/>
      </c>
      <c r="H235" s="95"/>
      <c r="I235" s="95"/>
      <c r="J235" s="95"/>
      <c r="K235" s="95"/>
      <c r="L235" s="95"/>
      <c r="P235" s="143"/>
      <c r="Q235" s="95"/>
      <c r="R235" s="95"/>
      <c r="S235" s="95"/>
      <c r="T235" s="95"/>
      <c r="AI235" s="280"/>
      <c r="AO235" s="95"/>
    </row>
    <row r="236" s="93" customFormat="1" customHeight="1" spans="6:41">
      <c r="F236" s="95"/>
      <c r="G236" s="288" t="str">
        <f t="shared" si="9"/>
        <v/>
      </c>
      <c r="H236" s="95"/>
      <c r="I236" s="95"/>
      <c r="J236" s="95"/>
      <c r="K236" s="95"/>
      <c r="L236" s="95"/>
      <c r="P236" s="143"/>
      <c r="Q236" s="95"/>
      <c r="R236" s="95"/>
      <c r="S236" s="95"/>
      <c r="T236" s="95"/>
      <c r="AI236" s="280"/>
      <c r="AO236" s="95"/>
    </row>
    <row r="237" s="93" customFormat="1" customHeight="1" spans="6:41">
      <c r="F237" s="95"/>
      <c r="G237" s="288" t="str">
        <f t="shared" si="9"/>
        <v/>
      </c>
      <c r="H237" s="95"/>
      <c r="I237" s="95"/>
      <c r="J237" s="95"/>
      <c r="K237" s="95"/>
      <c r="L237" s="95"/>
      <c r="P237" s="143"/>
      <c r="Q237" s="95"/>
      <c r="R237" s="95"/>
      <c r="S237" s="95"/>
      <c r="T237" s="95"/>
      <c r="AI237" s="280"/>
      <c r="AO237" s="95"/>
    </row>
    <row r="238" s="93" customFormat="1" customHeight="1" spans="6:41">
      <c r="F238" s="95"/>
      <c r="G238" s="288" t="str">
        <f t="shared" si="9"/>
        <v/>
      </c>
      <c r="H238" s="95"/>
      <c r="I238" s="95"/>
      <c r="J238" s="95"/>
      <c r="K238" s="95"/>
      <c r="L238" s="95"/>
      <c r="P238" s="143"/>
      <c r="Q238" s="95"/>
      <c r="R238" s="95"/>
      <c r="S238" s="95"/>
      <c r="T238" s="95"/>
      <c r="AI238" s="280"/>
      <c r="AO238" s="95"/>
    </row>
    <row r="239" s="93" customFormat="1" customHeight="1" spans="6:41">
      <c r="F239" s="95"/>
      <c r="G239" s="288" t="str">
        <f t="shared" si="9"/>
        <v/>
      </c>
      <c r="H239" s="95"/>
      <c r="I239" s="95"/>
      <c r="J239" s="95"/>
      <c r="K239" s="95"/>
      <c r="L239" s="95"/>
      <c r="P239" s="143"/>
      <c r="Q239" s="95"/>
      <c r="R239" s="95"/>
      <c r="S239" s="95"/>
      <c r="T239" s="95"/>
      <c r="AI239" s="280"/>
      <c r="AO239" s="95"/>
    </row>
    <row r="240" s="93" customFormat="1" customHeight="1" spans="6:41">
      <c r="F240" s="95"/>
      <c r="G240" s="288" t="str">
        <f t="shared" si="9"/>
        <v/>
      </c>
      <c r="H240" s="95"/>
      <c r="I240" s="95"/>
      <c r="J240" s="95"/>
      <c r="K240" s="95"/>
      <c r="L240" s="95"/>
      <c r="P240" s="143"/>
      <c r="Q240" s="95"/>
      <c r="R240" s="95"/>
      <c r="S240" s="95"/>
      <c r="T240" s="95"/>
      <c r="AI240" s="280"/>
      <c r="AO240" s="95"/>
    </row>
    <row r="241" s="93" customFormat="1" customHeight="1" spans="6:41">
      <c r="F241" s="95"/>
      <c r="G241" s="288" t="str">
        <f t="shared" si="9"/>
        <v/>
      </c>
      <c r="H241" s="95"/>
      <c r="I241" s="95"/>
      <c r="J241" s="95"/>
      <c r="K241" s="95"/>
      <c r="L241" s="95"/>
      <c r="P241" s="143"/>
      <c r="Q241" s="95"/>
      <c r="R241" s="95"/>
      <c r="S241" s="95"/>
      <c r="T241" s="95"/>
      <c r="AI241" s="280"/>
      <c r="AO241" s="95"/>
    </row>
    <row r="242" s="93" customFormat="1" customHeight="1" spans="6:41">
      <c r="F242" s="95"/>
      <c r="G242" s="288" t="str">
        <f t="shared" si="9"/>
        <v/>
      </c>
      <c r="H242" s="95"/>
      <c r="I242" s="95"/>
      <c r="J242" s="95"/>
      <c r="K242" s="95"/>
      <c r="L242" s="95"/>
      <c r="P242" s="143"/>
      <c r="Q242" s="95"/>
      <c r="R242" s="95"/>
      <c r="S242" s="95"/>
      <c r="T242" s="95"/>
      <c r="AI242" s="280"/>
      <c r="AO242" s="95"/>
    </row>
    <row r="243" s="93" customFormat="1" customHeight="1" spans="6:41">
      <c r="F243" s="95"/>
      <c r="G243" s="288" t="str">
        <f t="shared" si="9"/>
        <v/>
      </c>
      <c r="H243" s="95"/>
      <c r="I243" s="95"/>
      <c r="J243" s="95"/>
      <c r="K243" s="95"/>
      <c r="L243" s="95"/>
      <c r="P243" s="143"/>
      <c r="Q243" s="95"/>
      <c r="R243" s="95"/>
      <c r="S243" s="95"/>
      <c r="T243" s="95"/>
      <c r="AI243" s="280"/>
      <c r="AO243" s="95"/>
    </row>
    <row r="244" s="93" customFormat="1" customHeight="1" spans="6:41">
      <c r="F244" s="95"/>
      <c r="G244" s="288" t="str">
        <f t="shared" si="9"/>
        <v/>
      </c>
      <c r="H244" s="95"/>
      <c r="I244" s="95"/>
      <c r="J244" s="95"/>
      <c r="K244" s="95"/>
      <c r="L244" s="95"/>
      <c r="P244" s="143"/>
      <c r="Q244" s="95"/>
      <c r="R244" s="95"/>
      <c r="S244" s="95"/>
      <c r="T244" s="95"/>
      <c r="AI244" s="280"/>
      <c r="AO244" s="95"/>
    </row>
    <row r="245" s="93" customFormat="1" customHeight="1" spans="6:41">
      <c r="F245" s="95"/>
      <c r="G245" s="288" t="str">
        <f t="shared" si="9"/>
        <v/>
      </c>
      <c r="H245" s="95"/>
      <c r="I245" s="95"/>
      <c r="J245" s="95"/>
      <c r="K245" s="95"/>
      <c r="L245" s="95"/>
      <c r="P245" s="143"/>
      <c r="Q245" s="95"/>
      <c r="R245" s="95"/>
      <c r="S245" s="95"/>
      <c r="T245" s="95"/>
      <c r="AI245" s="280"/>
      <c r="AO245" s="95"/>
    </row>
    <row r="246" s="93" customFormat="1" customHeight="1" spans="6:41">
      <c r="F246" s="95"/>
      <c r="G246" s="288" t="str">
        <f t="shared" si="9"/>
        <v/>
      </c>
      <c r="H246" s="95"/>
      <c r="I246" s="95"/>
      <c r="J246" s="95"/>
      <c r="K246" s="95"/>
      <c r="L246" s="95"/>
      <c r="P246" s="143"/>
      <c r="Q246" s="95"/>
      <c r="R246" s="95"/>
      <c r="S246" s="95"/>
      <c r="T246" s="95"/>
      <c r="AI246" s="280"/>
      <c r="AO246" s="95"/>
    </row>
    <row r="247" s="93" customFormat="1" customHeight="1" spans="6:41">
      <c r="F247" s="95"/>
      <c r="G247" s="288" t="str">
        <f t="shared" si="9"/>
        <v/>
      </c>
      <c r="H247" s="95"/>
      <c r="I247" s="95"/>
      <c r="J247" s="95"/>
      <c r="K247" s="95"/>
      <c r="L247" s="95"/>
      <c r="P247" s="143"/>
      <c r="Q247" s="95"/>
      <c r="R247" s="95"/>
      <c r="S247" s="95"/>
      <c r="T247" s="95"/>
      <c r="AI247" s="280"/>
      <c r="AO247" s="95"/>
    </row>
    <row r="248" s="93" customFormat="1" customHeight="1" spans="6:41">
      <c r="F248" s="95"/>
      <c r="G248" s="288" t="str">
        <f t="shared" si="9"/>
        <v/>
      </c>
      <c r="H248" s="95"/>
      <c r="I248" s="95"/>
      <c r="J248" s="95"/>
      <c r="K248" s="95"/>
      <c r="L248" s="95"/>
      <c r="P248" s="143"/>
      <c r="Q248" s="95"/>
      <c r="R248" s="95"/>
      <c r="S248" s="95"/>
      <c r="T248" s="95"/>
      <c r="AI248" s="280"/>
      <c r="AO248" s="95"/>
    </row>
    <row r="249" s="93" customFormat="1" customHeight="1" spans="6:41">
      <c r="F249" s="95"/>
      <c r="G249" s="288" t="str">
        <f t="shared" si="9"/>
        <v/>
      </c>
      <c r="H249" s="95"/>
      <c r="I249" s="95"/>
      <c r="J249" s="95"/>
      <c r="K249" s="95"/>
      <c r="L249" s="95"/>
      <c r="P249" s="143"/>
      <c r="Q249" s="95"/>
      <c r="R249" s="95"/>
      <c r="S249" s="95"/>
      <c r="T249" s="95"/>
      <c r="AI249" s="280"/>
      <c r="AO249" s="95"/>
    </row>
    <row r="250" s="93" customFormat="1" customHeight="1" spans="6:41">
      <c r="F250" s="95"/>
      <c r="G250" s="288" t="str">
        <f t="shared" si="9"/>
        <v/>
      </c>
      <c r="H250" s="95"/>
      <c r="I250" s="95"/>
      <c r="J250" s="95"/>
      <c r="K250" s="95"/>
      <c r="L250" s="95"/>
      <c r="P250" s="143"/>
      <c r="Q250" s="95"/>
      <c r="R250" s="95"/>
      <c r="S250" s="95"/>
      <c r="T250" s="95"/>
      <c r="AI250" s="280"/>
      <c r="AO250" s="95"/>
    </row>
    <row r="251" s="93" customFormat="1" customHeight="1" spans="6:41">
      <c r="F251" s="95"/>
      <c r="G251" s="288" t="str">
        <f t="shared" si="9"/>
        <v/>
      </c>
      <c r="H251" s="95"/>
      <c r="I251" s="95"/>
      <c r="J251" s="95"/>
      <c r="K251" s="95"/>
      <c r="L251" s="95"/>
      <c r="P251" s="143"/>
      <c r="Q251" s="95"/>
      <c r="R251" s="95"/>
      <c r="S251" s="95"/>
      <c r="T251" s="95"/>
      <c r="AI251" s="280"/>
      <c r="AO251" s="95"/>
    </row>
    <row r="252" s="93" customFormat="1" customHeight="1" spans="6:41">
      <c r="F252" s="95"/>
      <c r="G252" s="288" t="str">
        <f t="shared" si="9"/>
        <v/>
      </c>
      <c r="H252" s="95"/>
      <c r="I252" s="95"/>
      <c r="J252" s="95"/>
      <c r="K252" s="95"/>
      <c r="L252" s="95"/>
      <c r="P252" s="143"/>
      <c r="Q252" s="95"/>
      <c r="R252" s="95"/>
      <c r="S252" s="95"/>
      <c r="T252" s="95"/>
      <c r="AI252" s="280"/>
      <c r="AO252" s="95"/>
    </row>
    <row r="253" s="93" customFormat="1" customHeight="1" spans="6:41">
      <c r="F253" s="95"/>
      <c r="G253" s="288" t="str">
        <f t="shared" si="9"/>
        <v/>
      </c>
      <c r="H253" s="95"/>
      <c r="I253" s="95"/>
      <c r="J253" s="95"/>
      <c r="K253" s="95"/>
      <c r="L253" s="95"/>
      <c r="P253" s="143"/>
      <c r="Q253" s="95"/>
      <c r="R253" s="95"/>
      <c r="S253" s="95"/>
      <c r="T253" s="95"/>
      <c r="AI253" s="280"/>
      <c r="AO253" s="95"/>
    </row>
    <row r="254" s="93" customFormat="1" customHeight="1" spans="6:41">
      <c r="F254" s="95"/>
      <c r="G254" s="288" t="str">
        <f t="shared" si="9"/>
        <v/>
      </c>
      <c r="H254" s="95"/>
      <c r="I254" s="95"/>
      <c r="J254" s="95"/>
      <c r="K254" s="95"/>
      <c r="L254" s="95"/>
      <c r="P254" s="143"/>
      <c r="Q254" s="95"/>
      <c r="R254" s="95"/>
      <c r="S254" s="95"/>
      <c r="T254" s="95"/>
      <c r="AI254" s="280"/>
      <c r="AO254" s="95"/>
    </row>
    <row r="255" s="93" customFormat="1" customHeight="1" spans="6:41">
      <c r="F255" s="95"/>
      <c r="G255" s="288" t="str">
        <f t="shared" si="9"/>
        <v/>
      </c>
      <c r="H255" s="95"/>
      <c r="I255" s="95"/>
      <c r="J255" s="95"/>
      <c r="K255" s="95"/>
      <c r="L255" s="95"/>
      <c r="P255" s="143"/>
      <c r="Q255" s="95"/>
      <c r="R255" s="95"/>
      <c r="S255" s="95"/>
      <c r="T255" s="95"/>
      <c r="AI255" s="280"/>
      <c r="AO255" s="95"/>
    </row>
    <row r="256" s="93" customFormat="1" customHeight="1" spans="6:41">
      <c r="F256" s="95"/>
      <c r="G256" s="288" t="str">
        <f t="shared" si="9"/>
        <v/>
      </c>
      <c r="H256" s="95"/>
      <c r="I256" s="95"/>
      <c r="J256" s="95"/>
      <c r="K256" s="95"/>
      <c r="L256" s="95"/>
      <c r="P256" s="143"/>
      <c r="Q256" s="95"/>
      <c r="R256" s="95"/>
      <c r="S256" s="95"/>
      <c r="T256" s="95"/>
      <c r="AI256" s="280"/>
      <c r="AO256" s="95"/>
    </row>
    <row r="257" s="93" customFormat="1" customHeight="1" spans="6:41">
      <c r="F257" s="95"/>
      <c r="G257" s="288" t="str">
        <f t="shared" si="9"/>
        <v/>
      </c>
      <c r="H257" s="95"/>
      <c r="I257" s="95"/>
      <c r="J257" s="95"/>
      <c r="K257" s="95"/>
      <c r="L257" s="95"/>
      <c r="P257" s="143"/>
      <c r="Q257" s="95"/>
      <c r="R257" s="95"/>
      <c r="S257" s="95"/>
      <c r="T257" s="95"/>
      <c r="AI257" s="280"/>
      <c r="AO257" s="95"/>
    </row>
    <row r="258" s="93" customFormat="1" customHeight="1" spans="6:41">
      <c r="F258" s="95"/>
      <c r="G258" s="288" t="str">
        <f t="shared" ref="G258:G321" si="10">IF(H258="","",IF(H258=I258,H258,_xlfn.CONCAT(H258,"-",I258)))</f>
        <v/>
      </c>
      <c r="H258" s="95"/>
      <c r="I258" s="95"/>
      <c r="J258" s="95"/>
      <c r="K258" s="95"/>
      <c r="L258" s="95"/>
      <c r="P258" s="143"/>
      <c r="Q258" s="95"/>
      <c r="R258" s="95"/>
      <c r="S258" s="95"/>
      <c r="T258" s="95"/>
      <c r="AI258" s="280"/>
      <c r="AO258" s="95"/>
    </row>
    <row r="259" s="93" customFormat="1" customHeight="1" spans="6:41">
      <c r="F259" s="95"/>
      <c r="G259" s="288" t="str">
        <f t="shared" si="10"/>
        <v/>
      </c>
      <c r="H259" s="95"/>
      <c r="I259" s="95"/>
      <c r="J259" s="95"/>
      <c r="K259" s="95"/>
      <c r="L259" s="95"/>
      <c r="P259" s="143"/>
      <c r="Q259" s="95"/>
      <c r="R259" s="95"/>
      <c r="S259" s="95"/>
      <c r="T259" s="95"/>
      <c r="AI259" s="280"/>
      <c r="AO259" s="95"/>
    </row>
    <row r="260" s="93" customFormat="1" customHeight="1" spans="6:41">
      <c r="F260" s="95"/>
      <c r="G260" s="288" t="str">
        <f t="shared" si="10"/>
        <v/>
      </c>
      <c r="H260" s="95"/>
      <c r="I260" s="95"/>
      <c r="J260" s="95"/>
      <c r="K260" s="95"/>
      <c r="L260" s="95"/>
      <c r="P260" s="143"/>
      <c r="Q260" s="95"/>
      <c r="R260" s="95"/>
      <c r="S260" s="95"/>
      <c r="T260" s="95"/>
      <c r="AI260" s="280"/>
      <c r="AO260" s="95"/>
    </row>
    <row r="261" s="93" customFormat="1" customHeight="1" spans="6:41">
      <c r="F261" s="95"/>
      <c r="G261" s="288" t="str">
        <f t="shared" si="10"/>
        <v/>
      </c>
      <c r="H261" s="95"/>
      <c r="I261" s="95"/>
      <c r="J261" s="95"/>
      <c r="K261" s="95"/>
      <c r="L261" s="95"/>
      <c r="P261" s="143"/>
      <c r="Q261" s="95"/>
      <c r="R261" s="95"/>
      <c r="S261" s="95"/>
      <c r="T261" s="95"/>
      <c r="AI261" s="280"/>
      <c r="AO261" s="95"/>
    </row>
    <row r="262" s="93" customFormat="1" customHeight="1" spans="6:41">
      <c r="F262" s="95"/>
      <c r="G262" s="288" t="str">
        <f t="shared" si="10"/>
        <v/>
      </c>
      <c r="H262" s="95"/>
      <c r="I262" s="95"/>
      <c r="J262" s="95"/>
      <c r="K262" s="95"/>
      <c r="L262" s="95"/>
      <c r="P262" s="143"/>
      <c r="Q262" s="95"/>
      <c r="R262" s="95"/>
      <c r="S262" s="95"/>
      <c r="T262" s="95"/>
      <c r="AI262" s="280"/>
      <c r="AO262" s="95"/>
    </row>
    <row r="263" s="93" customFormat="1" customHeight="1" spans="6:41">
      <c r="F263" s="95"/>
      <c r="G263" s="288" t="str">
        <f t="shared" si="10"/>
        <v/>
      </c>
      <c r="H263" s="95"/>
      <c r="I263" s="95"/>
      <c r="J263" s="95"/>
      <c r="K263" s="95"/>
      <c r="L263" s="95"/>
      <c r="P263" s="143"/>
      <c r="Q263" s="95"/>
      <c r="R263" s="95"/>
      <c r="S263" s="95"/>
      <c r="T263" s="95"/>
      <c r="AI263" s="280"/>
      <c r="AO263" s="95"/>
    </row>
    <row r="264" s="93" customFormat="1" customHeight="1" spans="6:41">
      <c r="F264" s="95"/>
      <c r="G264" s="288" t="str">
        <f t="shared" si="10"/>
        <v/>
      </c>
      <c r="H264" s="95"/>
      <c r="I264" s="95"/>
      <c r="J264" s="95"/>
      <c r="K264" s="95"/>
      <c r="L264" s="95"/>
      <c r="P264" s="143"/>
      <c r="Q264" s="95"/>
      <c r="R264" s="95"/>
      <c r="S264" s="95"/>
      <c r="T264" s="95"/>
      <c r="AI264" s="280"/>
      <c r="AO264" s="95"/>
    </row>
    <row r="265" s="93" customFormat="1" customHeight="1" spans="6:41">
      <c r="F265" s="95"/>
      <c r="G265" s="288" t="str">
        <f t="shared" si="10"/>
        <v/>
      </c>
      <c r="H265" s="95"/>
      <c r="I265" s="95"/>
      <c r="J265" s="95"/>
      <c r="K265" s="95"/>
      <c r="L265" s="95"/>
      <c r="P265" s="143"/>
      <c r="Q265" s="95"/>
      <c r="R265" s="95"/>
      <c r="S265" s="95"/>
      <c r="T265" s="95"/>
      <c r="AI265" s="280"/>
      <c r="AO265" s="95"/>
    </row>
    <row r="266" s="93" customFormat="1" customHeight="1" spans="6:41">
      <c r="F266" s="95"/>
      <c r="G266" s="288" t="str">
        <f t="shared" si="10"/>
        <v/>
      </c>
      <c r="H266" s="95"/>
      <c r="I266" s="95"/>
      <c r="J266" s="95"/>
      <c r="K266" s="95"/>
      <c r="L266" s="95"/>
      <c r="P266" s="143"/>
      <c r="Q266" s="95"/>
      <c r="R266" s="95"/>
      <c r="S266" s="95"/>
      <c r="T266" s="95"/>
      <c r="AI266" s="280"/>
      <c r="AO266" s="95"/>
    </row>
    <row r="267" s="93" customFormat="1" customHeight="1" spans="6:41">
      <c r="F267" s="95"/>
      <c r="G267" s="288" t="str">
        <f t="shared" si="10"/>
        <v/>
      </c>
      <c r="H267" s="95"/>
      <c r="I267" s="95"/>
      <c r="J267" s="95"/>
      <c r="K267" s="95"/>
      <c r="L267" s="95"/>
      <c r="P267" s="143"/>
      <c r="Q267" s="95"/>
      <c r="R267" s="95"/>
      <c r="S267" s="95"/>
      <c r="T267" s="95"/>
      <c r="AI267" s="280"/>
      <c r="AO267" s="95"/>
    </row>
    <row r="268" s="93" customFormat="1" customHeight="1" spans="6:41">
      <c r="F268" s="95"/>
      <c r="G268" s="288" t="str">
        <f t="shared" si="10"/>
        <v/>
      </c>
      <c r="H268" s="95"/>
      <c r="I268" s="95"/>
      <c r="J268" s="95"/>
      <c r="K268" s="95"/>
      <c r="L268" s="95"/>
      <c r="P268" s="143"/>
      <c r="Q268" s="95"/>
      <c r="R268" s="95"/>
      <c r="S268" s="95"/>
      <c r="T268" s="95"/>
      <c r="AI268" s="280"/>
      <c r="AO268" s="95"/>
    </row>
    <row r="269" s="93" customFormat="1" customHeight="1" spans="6:41">
      <c r="F269" s="95"/>
      <c r="G269" s="288" t="str">
        <f t="shared" si="10"/>
        <v/>
      </c>
      <c r="H269" s="95"/>
      <c r="I269" s="95"/>
      <c r="J269" s="95"/>
      <c r="K269" s="95"/>
      <c r="L269" s="95"/>
      <c r="P269" s="143"/>
      <c r="Q269" s="95"/>
      <c r="R269" s="95"/>
      <c r="S269" s="95"/>
      <c r="T269" s="95"/>
      <c r="AI269" s="280"/>
      <c r="AO269" s="95"/>
    </row>
    <row r="270" s="93" customFormat="1" customHeight="1" spans="6:41">
      <c r="F270" s="95"/>
      <c r="G270" s="288" t="str">
        <f t="shared" si="10"/>
        <v/>
      </c>
      <c r="H270" s="95"/>
      <c r="I270" s="95"/>
      <c r="J270" s="95"/>
      <c r="K270" s="95"/>
      <c r="L270" s="95"/>
      <c r="P270" s="143"/>
      <c r="Q270" s="95"/>
      <c r="R270" s="95"/>
      <c r="S270" s="95"/>
      <c r="T270" s="95"/>
      <c r="AI270" s="280"/>
      <c r="AO270" s="95"/>
    </row>
    <row r="271" s="93" customFormat="1" customHeight="1" spans="6:41">
      <c r="F271" s="95"/>
      <c r="G271" s="288" t="str">
        <f t="shared" si="10"/>
        <v/>
      </c>
      <c r="H271" s="95"/>
      <c r="I271" s="95"/>
      <c r="J271" s="95"/>
      <c r="K271" s="95"/>
      <c r="L271" s="95"/>
      <c r="P271" s="143"/>
      <c r="Q271" s="95"/>
      <c r="R271" s="95"/>
      <c r="S271" s="95"/>
      <c r="T271" s="95"/>
      <c r="AI271" s="280"/>
      <c r="AO271" s="95"/>
    </row>
    <row r="272" s="93" customFormat="1" customHeight="1" spans="6:41">
      <c r="F272" s="95"/>
      <c r="G272" s="288" t="str">
        <f t="shared" si="10"/>
        <v/>
      </c>
      <c r="H272" s="95"/>
      <c r="I272" s="95"/>
      <c r="J272" s="95"/>
      <c r="K272" s="95"/>
      <c r="L272" s="95"/>
      <c r="P272" s="143"/>
      <c r="Q272" s="95"/>
      <c r="R272" s="95"/>
      <c r="S272" s="95"/>
      <c r="T272" s="95"/>
      <c r="AI272" s="280"/>
      <c r="AO272" s="95"/>
    </row>
    <row r="273" s="93" customFormat="1" customHeight="1" spans="6:41">
      <c r="F273" s="95"/>
      <c r="G273" s="288" t="str">
        <f t="shared" si="10"/>
        <v/>
      </c>
      <c r="H273" s="95"/>
      <c r="I273" s="95"/>
      <c r="J273" s="95"/>
      <c r="K273" s="95"/>
      <c r="L273" s="95"/>
      <c r="P273" s="143"/>
      <c r="Q273" s="95"/>
      <c r="R273" s="95"/>
      <c r="S273" s="95"/>
      <c r="T273" s="95"/>
      <c r="AI273" s="280"/>
      <c r="AO273" s="95"/>
    </row>
    <row r="274" s="93" customFormat="1" customHeight="1" spans="6:41">
      <c r="F274" s="95"/>
      <c r="G274" s="288" t="str">
        <f t="shared" si="10"/>
        <v/>
      </c>
      <c r="H274" s="95"/>
      <c r="I274" s="95"/>
      <c r="J274" s="95"/>
      <c r="K274" s="95"/>
      <c r="L274" s="95"/>
      <c r="P274" s="143"/>
      <c r="Q274" s="95"/>
      <c r="R274" s="95"/>
      <c r="S274" s="95"/>
      <c r="T274" s="95"/>
      <c r="AI274" s="280"/>
      <c r="AO274" s="95"/>
    </row>
    <row r="275" s="93" customFormat="1" customHeight="1" spans="6:41">
      <c r="F275" s="95"/>
      <c r="G275" s="288" t="str">
        <f t="shared" si="10"/>
        <v/>
      </c>
      <c r="H275" s="95"/>
      <c r="I275" s="95"/>
      <c r="J275" s="95"/>
      <c r="K275" s="95"/>
      <c r="L275" s="95"/>
      <c r="P275" s="143"/>
      <c r="Q275" s="95"/>
      <c r="R275" s="95"/>
      <c r="S275" s="95"/>
      <c r="T275" s="95"/>
      <c r="AI275" s="280"/>
      <c r="AO275" s="95"/>
    </row>
    <row r="276" s="93" customFormat="1" customHeight="1" spans="6:41">
      <c r="F276" s="95"/>
      <c r="G276" s="288" t="str">
        <f t="shared" si="10"/>
        <v/>
      </c>
      <c r="H276" s="95"/>
      <c r="I276" s="95"/>
      <c r="J276" s="95"/>
      <c r="K276" s="95"/>
      <c r="L276" s="95"/>
      <c r="P276" s="143"/>
      <c r="Q276" s="95"/>
      <c r="R276" s="95"/>
      <c r="S276" s="95"/>
      <c r="T276" s="95"/>
      <c r="AI276" s="280"/>
      <c r="AO276" s="95"/>
    </row>
    <row r="277" s="93" customFormat="1" customHeight="1" spans="6:41">
      <c r="F277" s="95"/>
      <c r="G277" s="288" t="str">
        <f t="shared" si="10"/>
        <v/>
      </c>
      <c r="H277" s="95"/>
      <c r="I277" s="95"/>
      <c r="J277" s="95"/>
      <c r="K277" s="95"/>
      <c r="L277" s="95"/>
      <c r="P277" s="143"/>
      <c r="Q277" s="95"/>
      <c r="R277" s="95"/>
      <c r="S277" s="95"/>
      <c r="T277" s="95"/>
      <c r="AI277" s="280"/>
      <c r="AO277" s="95"/>
    </row>
    <row r="278" s="93" customFormat="1" customHeight="1" spans="6:41">
      <c r="F278" s="95"/>
      <c r="G278" s="288" t="str">
        <f t="shared" si="10"/>
        <v/>
      </c>
      <c r="H278" s="95"/>
      <c r="I278" s="95"/>
      <c r="J278" s="95"/>
      <c r="K278" s="95"/>
      <c r="L278" s="95"/>
      <c r="P278" s="143"/>
      <c r="Q278" s="95"/>
      <c r="R278" s="95"/>
      <c r="S278" s="95"/>
      <c r="T278" s="95"/>
      <c r="AI278" s="280"/>
      <c r="AO278" s="95"/>
    </row>
    <row r="279" s="93" customFormat="1" customHeight="1" spans="6:41">
      <c r="F279" s="95"/>
      <c r="G279" s="288" t="str">
        <f t="shared" si="10"/>
        <v/>
      </c>
      <c r="H279" s="95"/>
      <c r="I279" s="95"/>
      <c r="J279" s="95"/>
      <c r="K279" s="95"/>
      <c r="L279" s="95"/>
      <c r="P279" s="143"/>
      <c r="Q279" s="95"/>
      <c r="R279" s="95"/>
      <c r="S279" s="95"/>
      <c r="T279" s="95"/>
      <c r="AI279" s="280"/>
      <c r="AO279" s="95"/>
    </row>
    <row r="280" s="93" customFormat="1" customHeight="1" spans="6:41">
      <c r="F280" s="95"/>
      <c r="G280" s="288" t="str">
        <f t="shared" si="10"/>
        <v/>
      </c>
      <c r="H280" s="95"/>
      <c r="I280" s="95"/>
      <c r="J280" s="95"/>
      <c r="K280" s="95"/>
      <c r="L280" s="95"/>
      <c r="P280" s="143"/>
      <c r="Q280" s="95"/>
      <c r="R280" s="95"/>
      <c r="S280" s="95"/>
      <c r="T280" s="95"/>
      <c r="AI280" s="280"/>
      <c r="AO280" s="95"/>
    </row>
    <row r="281" s="93" customFormat="1" customHeight="1" spans="6:41">
      <c r="F281" s="95"/>
      <c r="G281" s="288" t="str">
        <f t="shared" si="10"/>
        <v/>
      </c>
      <c r="H281" s="95"/>
      <c r="I281" s="95"/>
      <c r="J281" s="95"/>
      <c r="K281" s="95"/>
      <c r="L281" s="95"/>
      <c r="P281" s="143"/>
      <c r="Q281" s="95"/>
      <c r="R281" s="95"/>
      <c r="S281" s="95"/>
      <c r="T281" s="95"/>
      <c r="AI281" s="280"/>
      <c r="AO281" s="95"/>
    </row>
    <row r="282" s="93" customFormat="1" customHeight="1" spans="6:41">
      <c r="F282" s="95"/>
      <c r="G282" s="288" t="str">
        <f t="shared" si="10"/>
        <v/>
      </c>
      <c r="H282" s="95"/>
      <c r="I282" s="95"/>
      <c r="J282" s="95"/>
      <c r="K282" s="95"/>
      <c r="L282" s="95"/>
      <c r="P282" s="143"/>
      <c r="Q282" s="95"/>
      <c r="R282" s="95"/>
      <c r="S282" s="95"/>
      <c r="T282" s="95"/>
      <c r="AI282" s="280"/>
      <c r="AO282" s="95"/>
    </row>
    <row r="283" s="93" customFormat="1" customHeight="1" spans="6:41">
      <c r="F283" s="95"/>
      <c r="G283" s="288" t="str">
        <f t="shared" si="10"/>
        <v/>
      </c>
      <c r="H283" s="95"/>
      <c r="I283" s="95"/>
      <c r="J283" s="95"/>
      <c r="K283" s="95"/>
      <c r="L283" s="95"/>
      <c r="P283" s="143"/>
      <c r="Q283" s="95"/>
      <c r="R283" s="95"/>
      <c r="S283" s="95"/>
      <c r="T283" s="95"/>
      <c r="AI283" s="280"/>
      <c r="AO283" s="95"/>
    </row>
    <row r="284" s="93" customFormat="1" customHeight="1" spans="6:41">
      <c r="F284" s="95"/>
      <c r="G284" s="288" t="str">
        <f t="shared" si="10"/>
        <v/>
      </c>
      <c r="H284" s="95"/>
      <c r="I284" s="95"/>
      <c r="J284" s="95"/>
      <c r="K284" s="95"/>
      <c r="L284" s="95"/>
      <c r="P284" s="143"/>
      <c r="Q284" s="95"/>
      <c r="R284" s="95"/>
      <c r="S284" s="95"/>
      <c r="T284" s="95"/>
      <c r="AI284" s="280"/>
      <c r="AO284" s="95"/>
    </row>
    <row r="285" s="93" customFormat="1" customHeight="1" spans="6:41">
      <c r="F285" s="95"/>
      <c r="G285" s="288" t="str">
        <f t="shared" si="10"/>
        <v/>
      </c>
      <c r="H285" s="95"/>
      <c r="I285" s="95"/>
      <c r="J285" s="95"/>
      <c r="K285" s="95"/>
      <c r="L285" s="95"/>
      <c r="P285" s="143"/>
      <c r="Q285" s="95"/>
      <c r="R285" s="95"/>
      <c r="S285" s="95"/>
      <c r="T285" s="95"/>
      <c r="AI285" s="280"/>
      <c r="AO285" s="95"/>
    </row>
    <row r="286" s="93" customFormat="1" customHeight="1" spans="6:41">
      <c r="F286" s="95"/>
      <c r="G286" s="288" t="str">
        <f t="shared" si="10"/>
        <v/>
      </c>
      <c r="H286" s="95"/>
      <c r="I286" s="95"/>
      <c r="J286" s="95"/>
      <c r="K286" s="95"/>
      <c r="L286" s="95"/>
      <c r="P286" s="143"/>
      <c r="Q286" s="95"/>
      <c r="R286" s="95"/>
      <c r="S286" s="95"/>
      <c r="T286" s="95"/>
      <c r="AI286" s="280"/>
      <c r="AO286" s="95"/>
    </row>
    <row r="287" s="93" customFormat="1" customHeight="1" spans="6:41">
      <c r="F287" s="95"/>
      <c r="G287" s="288" t="str">
        <f t="shared" si="10"/>
        <v/>
      </c>
      <c r="H287" s="95"/>
      <c r="I287" s="95"/>
      <c r="J287" s="95"/>
      <c r="K287" s="95"/>
      <c r="L287" s="95"/>
      <c r="P287" s="143"/>
      <c r="Q287" s="95"/>
      <c r="R287" s="95"/>
      <c r="S287" s="95"/>
      <c r="T287" s="95"/>
      <c r="AI287" s="280"/>
      <c r="AO287" s="95"/>
    </row>
    <row r="288" s="93" customFormat="1" customHeight="1" spans="6:41">
      <c r="F288" s="95"/>
      <c r="G288" s="288" t="str">
        <f t="shared" si="10"/>
        <v/>
      </c>
      <c r="H288" s="95"/>
      <c r="I288" s="95"/>
      <c r="J288" s="95"/>
      <c r="K288" s="95"/>
      <c r="L288" s="95"/>
      <c r="P288" s="143"/>
      <c r="Q288" s="95"/>
      <c r="R288" s="95"/>
      <c r="S288" s="95"/>
      <c r="T288" s="95"/>
      <c r="AI288" s="280"/>
      <c r="AO288" s="95"/>
    </row>
    <row r="289" s="93" customFormat="1" customHeight="1" spans="6:41">
      <c r="F289" s="95"/>
      <c r="G289" s="288" t="str">
        <f t="shared" si="10"/>
        <v/>
      </c>
      <c r="H289" s="95"/>
      <c r="I289" s="95"/>
      <c r="J289" s="95"/>
      <c r="K289" s="95"/>
      <c r="L289" s="95"/>
      <c r="P289" s="143"/>
      <c r="Q289" s="95"/>
      <c r="R289" s="95"/>
      <c r="S289" s="95"/>
      <c r="T289" s="95"/>
      <c r="AI289" s="280"/>
      <c r="AO289" s="95"/>
    </row>
    <row r="290" s="93" customFormat="1" customHeight="1" spans="6:41">
      <c r="F290" s="95"/>
      <c r="G290" s="288" t="str">
        <f t="shared" si="10"/>
        <v/>
      </c>
      <c r="H290" s="95"/>
      <c r="I290" s="95"/>
      <c r="J290" s="95"/>
      <c r="K290" s="95"/>
      <c r="L290" s="95"/>
      <c r="P290" s="143"/>
      <c r="Q290" s="95"/>
      <c r="R290" s="95"/>
      <c r="S290" s="95"/>
      <c r="T290" s="95"/>
      <c r="AI290" s="280"/>
      <c r="AO290" s="95"/>
    </row>
    <row r="291" s="93" customFormat="1" customHeight="1" spans="6:41">
      <c r="F291" s="95"/>
      <c r="G291" s="288" t="str">
        <f t="shared" si="10"/>
        <v/>
      </c>
      <c r="H291" s="95"/>
      <c r="I291" s="95"/>
      <c r="J291" s="95"/>
      <c r="K291" s="95"/>
      <c r="L291" s="95"/>
      <c r="P291" s="143"/>
      <c r="Q291" s="95"/>
      <c r="R291" s="95"/>
      <c r="S291" s="95"/>
      <c r="T291" s="95"/>
      <c r="AI291" s="280"/>
      <c r="AO291" s="95"/>
    </row>
    <row r="292" s="93" customFormat="1" customHeight="1" spans="6:41">
      <c r="F292" s="95"/>
      <c r="G292" s="288" t="str">
        <f t="shared" si="10"/>
        <v/>
      </c>
      <c r="H292" s="95"/>
      <c r="I292" s="95"/>
      <c r="J292" s="95"/>
      <c r="K292" s="95"/>
      <c r="L292" s="95"/>
      <c r="P292" s="143"/>
      <c r="Q292" s="95"/>
      <c r="R292" s="95"/>
      <c r="S292" s="95"/>
      <c r="T292" s="95"/>
      <c r="AI292" s="280"/>
      <c r="AO292" s="95"/>
    </row>
    <row r="293" s="93" customFormat="1" customHeight="1" spans="6:41">
      <c r="F293" s="95"/>
      <c r="G293" s="288" t="str">
        <f t="shared" si="10"/>
        <v/>
      </c>
      <c r="H293" s="95"/>
      <c r="I293" s="95"/>
      <c r="J293" s="95"/>
      <c r="K293" s="95"/>
      <c r="L293" s="95"/>
      <c r="P293" s="143"/>
      <c r="Q293" s="95"/>
      <c r="R293" s="95"/>
      <c r="S293" s="95"/>
      <c r="T293" s="95"/>
      <c r="AI293" s="280"/>
      <c r="AO293" s="95"/>
    </row>
    <row r="294" s="93" customFormat="1" customHeight="1" spans="6:41">
      <c r="F294" s="95"/>
      <c r="G294" s="288" t="str">
        <f t="shared" si="10"/>
        <v/>
      </c>
      <c r="H294" s="95"/>
      <c r="I294" s="95"/>
      <c r="J294" s="95"/>
      <c r="K294" s="95"/>
      <c r="L294" s="95"/>
      <c r="P294" s="143"/>
      <c r="Q294" s="95"/>
      <c r="R294" s="95"/>
      <c r="S294" s="95"/>
      <c r="T294" s="95"/>
      <c r="AI294" s="280"/>
      <c r="AO294" s="95"/>
    </row>
    <row r="295" s="93" customFormat="1" customHeight="1" spans="6:41">
      <c r="F295" s="95"/>
      <c r="G295" s="288" t="str">
        <f t="shared" si="10"/>
        <v/>
      </c>
      <c r="H295" s="95"/>
      <c r="I295" s="95"/>
      <c r="J295" s="95"/>
      <c r="K295" s="95"/>
      <c r="L295" s="95"/>
      <c r="P295" s="143"/>
      <c r="Q295" s="95"/>
      <c r="R295" s="95"/>
      <c r="S295" s="95"/>
      <c r="T295" s="95"/>
      <c r="AI295" s="280"/>
      <c r="AO295" s="95"/>
    </row>
    <row r="296" s="93" customFormat="1" customHeight="1" spans="6:41">
      <c r="F296" s="95"/>
      <c r="G296" s="288" t="str">
        <f t="shared" si="10"/>
        <v/>
      </c>
      <c r="H296" s="95"/>
      <c r="I296" s="95"/>
      <c r="J296" s="95"/>
      <c r="K296" s="95"/>
      <c r="L296" s="95"/>
      <c r="P296" s="143"/>
      <c r="Q296" s="95"/>
      <c r="R296" s="95"/>
      <c r="S296" s="95"/>
      <c r="T296" s="95"/>
      <c r="AI296" s="280"/>
      <c r="AO296" s="95"/>
    </row>
    <row r="297" s="93" customFormat="1" customHeight="1" spans="6:41">
      <c r="F297" s="95"/>
      <c r="G297" s="288" t="str">
        <f t="shared" si="10"/>
        <v/>
      </c>
      <c r="H297" s="95"/>
      <c r="I297" s="95"/>
      <c r="J297" s="95"/>
      <c r="K297" s="95"/>
      <c r="L297" s="95"/>
      <c r="P297" s="143"/>
      <c r="Q297" s="95"/>
      <c r="R297" s="95"/>
      <c r="S297" s="95"/>
      <c r="T297" s="95"/>
      <c r="AI297" s="280"/>
      <c r="AO297" s="95"/>
    </row>
    <row r="298" s="93" customFormat="1" customHeight="1" spans="6:41">
      <c r="F298" s="95"/>
      <c r="G298" s="288" t="str">
        <f t="shared" si="10"/>
        <v/>
      </c>
      <c r="H298" s="95"/>
      <c r="I298" s="95"/>
      <c r="J298" s="95"/>
      <c r="K298" s="95"/>
      <c r="L298" s="95"/>
      <c r="P298" s="143"/>
      <c r="Q298" s="95"/>
      <c r="R298" s="95"/>
      <c r="S298" s="95"/>
      <c r="T298" s="95"/>
      <c r="AI298" s="280"/>
      <c r="AO298" s="95"/>
    </row>
    <row r="299" s="93" customFormat="1" customHeight="1" spans="6:41">
      <c r="F299" s="95"/>
      <c r="G299" s="288" t="str">
        <f t="shared" si="10"/>
        <v/>
      </c>
      <c r="H299" s="95"/>
      <c r="I299" s="95"/>
      <c r="J299" s="95"/>
      <c r="K299" s="95"/>
      <c r="L299" s="95"/>
      <c r="P299" s="143"/>
      <c r="Q299" s="95"/>
      <c r="R299" s="95"/>
      <c r="S299" s="95"/>
      <c r="T299" s="95"/>
      <c r="AI299" s="280"/>
      <c r="AO299" s="95"/>
    </row>
    <row r="300" s="93" customFormat="1" customHeight="1" spans="6:41">
      <c r="F300" s="95"/>
      <c r="G300" s="288" t="str">
        <f t="shared" si="10"/>
        <v/>
      </c>
      <c r="H300" s="95"/>
      <c r="I300" s="95"/>
      <c r="J300" s="95"/>
      <c r="K300" s="95"/>
      <c r="L300" s="95"/>
      <c r="P300" s="143"/>
      <c r="Q300" s="95"/>
      <c r="R300" s="95"/>
      <c r="S300" s="95"/>
      <c r="T300" s="95"/>
      <c r="AI300" s="280"/>
      <c r="AO300" s="95"/>
    </row>
    <row r="301" s="93" customFormat="1" customHeight="1" spans="6:41">
      <c r="F301" s="95"/>
      <c r="G301" s="288" t="str">
        <f t="shared" si="10"/>
        <v/>
      </c>
      <c r="H301" s="95"/>
      <c r="I301" s="95"/>
      <c r="J301" s="95"/>
      <c r="K301" s="95"/>
      <c r="L301" s="95"/>
      <c r="P301" s="143"/>
      <c r="Q301" s="95"/>
      <c r="R301" s="95"/>
      <c r="S301" s="95"/>
      <c r="T301" s="95"/>
      <c r="AI301" s="280"/>
      <c r="AO301" s="95"/>
    </row>
    <row r="302" s="93" customFormat="1" customHeight="1" spans="6:41">
      <c r="F302" s="95"/>
      <c r="G302" s="288" t="str">
        <f t="shared" si="10"/>
        <v/>
      </c>
      <c r="H302" s="95"/>
      <c r="I302" s="95"/>
      <c r="J302" s="95"/>
      <c r="K302" s="95"/>
      <c r="L302" s="95"/>
      <c r="P302" s="143"/>
      <c r="Q302" s="95"/>
      <c r="R302" s="95"/>
      <c r="S302" s="95"/>
      <c r="T302" s="95"/>
      <c r="AI302" s="280"/>
      <c r="AO302" s="95"/>
    </row>
    <row r="303" s="93" customFormat="1" customHeight="1" spans="6:41">
      <c r="F303" s="95"/>
      <c r="G303" s="288" t="str">
        <f t="shared" si="10"/>
        <v/>
      </c>
      <c r="H303" s="95"/>
      <c r="I303" s="95"/>
      <c r="J303" s="95"/>
      <c r="K303" s="95"/>
      <c r="L303" s="95"/>
      <c r="P303" s="143"/>
      <c r="Q303" s="95"/>
      <c r="R303" s="95"/>
      <c r="S303" s="95"/>
      <c r="T303" s="95"/>
      <c r="AI303" s="280"/>
      <c r="AO303" s="95"/>
    </row>
    <row r="304" s="93" customFormat="1" customHeight="1" spans="6:41">
      <c r="F304" s="95"/>
      <c r="G304" s="288" t="str">
        <f t="shared" si="10"/>
        <v/>
      </c>
      <c r="H304" s="95"/>
      <c r="I304" s="95"/>
      <c r="J304" s="95"/>
      <c r="K304" s="95"/>
      <c r="L304" s="95"/>
      <c r="P304" s="143"/>
      <c r="Q304" s="95"/>
      <c r="R304" s="95"/>
      <c r="S304" s="95"/>
      <c r="T304" s="95"/>
      <c r="AI304" s="280"/>
      <c r="AO304" s="95"/>
    </row>
    <row r="305" s="93" customFormat="1" customHeight="1" spans="6:41">
      <c r="F305" s="95"/>
      <c r="G305" s="288" t="str">
        <f t="shared" si="10"/>
        <v/>
      </c>
      <c r="H305" s="95"/>
      <c r="I305" s="95"/>
      <c r="J305" s="95"/>
      <c r="K305" s="95"/>
      <c r="L305" s="95"/>
      <c r="P305" s="143"/>
      <c r="Q305" s="95"/>
      <c r="R305" s="95"/>
      <c r="S305" s="95"/>
      <c r="T305" s="95"/>
      <c r="AI305" s="280"/>
      <c r="AO305" s="95"/>
    </row>
    <row r="306" s="93" customFormat="1" customHeight="1" spans="6:41">
      <c r="F306" s="95"/>
      <c r="G306" s="288" t="str">
        <f t="shared" si="10"/>
        <v/>
      </c>
      <c r="H306" s="95"/>
      <c r="I306" s="95"/>
      <c r="J306" s="95"/>
      <c r="K306" s="95"/>
      <c r="L306" s="95"/>
      <c r="P306" s="143"/>
      <c r="Q306" s="95"/>
      <c r="R306" s="95"/>
      <c r="S306" s="95"/>
      <c r="T306" s="95"/>
      <c r="AI306" s="280"/>
      <c r="AO306" s="95"/>
    </row>
    <row r="307" s="93" customFormat="1" customHeight="1" spans="6:41">
      <c r="F307" s="95"/>
      <c r="G307" s="288" t="str">
        <f t="shared" si="10"/>
        <v/>
      </c>
      <c r="H307" s="95"/>
      <c r="I307" s="95"/>
      <c r="J307" s="95"/>
      <c r="K307" s="95"/>
      <c r="L307" s="95"/>
      <c r="P307" s="143"/>
      <c r="Q307" s="95"/>
      <c r="R307" s="95"/>
      <c r="S307" s="95"/>
      <c r="T307" s="95"/>
      <c r="AI307" s="280"/>
      <c r="AO307" s="95"/>
    </row>
    <row r="308" s="93" customFormat="1" customHeight="1" spans="6:41">
      <c r="F308" s="95"/>
      <c r="G308" s="288" t="str">
        <f t="shared" si="10"/>
        <v/>
      </c>
      <c r="H308" s="95"/>
      <c r="I308" s="95"/>
      <c r="J308" s="95"/>
      <c r="K308" s="95"/>
      <c r="L308" s="95"/>
      <c r="P308" s="143"/>
      <c r="Q308" s="95"/>
      <c r="R308" s="95"/>
      <c r="S308" s="95"/>
      <c r="T308" s="95"/>
      <c r="AI308" s="280"/>
      <c r="AO308" s="95"/>
    </row>
    <row r="309" s="93" customFormat="1" customHeight="1" spans="6:41">
      <c r="F309" s="95"/>
      <c r="G309" s="288" t="str">
        <f t="shared" si="10"/>
        <v/>
      </c>
      <c r="H309" s="95"/>
      <c r="I309" s="95"/>
      <c r="J309" s="95"/>
      <c r="K309" s="95"/>
      <c r="L309" s="95"/>
      <c r="P309" s="143"/>
      <c r="Q309" s="95"/>
      <c r="R309" s="95"/>
      <c r="S309" s="95"/>
      <c r="T309" s="95"/>
      <c r="AI309" s="280"/>
      <c r="AO309" s="95"/>
    </row>
    <row r="310" s="93" customFormat="1" customHeight="1" spans="6:41">
      <c r="F310" s="95"/>
      <c r="G310" s="288" t="str">
        <f t="shared" si="10"/>
        <v/>
      </c>
      <c r="H310" s="95"/>
      <c r="I310" s="95"/>
      <c r="J310" s="95"/>
      <c r="K310" s="95"/>
      <c r="L310" s="95"/>
      <c r="P310" s="143"/>
      <c r="Q310" s="95"/>
      <c r="R310" s="95"/>
      <c r="S310" s="95"/>
      <c r="T310" s="95"/>
      <c r="AI310" s="280"/>
      <c r="AO310" s="95"/>
    </row>
    <row r="311" s="93" customFormat="1" customHeight="1" spans="6:41">
      <c r="F311" s="95"/>
      <c r="G311" s="288" t="str">
        <f t="shared" si="10"/>
        <v/>
      </c>
      <c r="H311" s="95"/>
      <c r="I311" s="95"/>
      <c r="J311" s="95"/>
      <c r="K311" s="95"/>
      <c r="L311" s="95"/>
      <c r="P311" s="143"/>
      <c r="Q311" s="95"/>
      <c r="R311" s="95"/>
      <c r="S311" s="95"/>
      <c r="T311" s="95"/>
      <c r="AI311" s="280"/>
      <c r="AO311" s="95"/>
    </row>
    <row r="312" s="93" customFormat="1" customHeight="1" spans="6:41">
      <c r="F312" s="95"/>
      <c r="G312" s="288" t="str">
        <f t="shared" si="10"/>
        <v/>
      </c>
      <c r="H312" s="95"/>
      <c r="I312" s="95"/>
      <c r="J312" s="95"/>
      <c r="K312" s="95"/>
      <c r="L312" s="95"/>
      <c r="P312" s="143"/>
      <c r="Q312" s="95"/>
      <c r="R312" s="95"/>
      <c r="S312" s="95"/>
      <c r="T312" s="95"/>
      <c r="AI312" s="280"/>
      <c r="AO312" s="95"/>
    </row>
    <row r="313" s="93" customFormat="1" customHeight="1" spans="6:41">
      <c r="F313" s="95"/>
      <c r="G313" s="288" t="str">
        <f t="shared" si="10"/>
        <v/>
      </c>
      <c r="H313" s="95"/>
      <c r="I313" s="95"/>
      <c r="J313" s="95"/>
      <c r="K313" s="95"/>
      <c r="L313" s="95"/>
      <c r="P313" s="143"/>
      <c r="Q313" s="95"/>
      <c r="R313" s="95"/>
      <c r="S313" s="95"/>
      <c r="T313" s="95"/>
      <c r="AI313" s="280"/>
      <c r="AO313" s="95"/>
    </row>
    <row r="314" s="93" customFormat="1" customHeight="1" spans="6:41">
      <c r="F314" s="95"/>
      <c r="G314" s="288" t="str">
        <f t="shared" si="10"/>
        <v/>
      </c>
      <c r="H314" s="95"/>
      <c r="I314" s="95"/>
      <c r="J314" s="95"/>
      <c r="K314" s="95"/>
      <c r="L314" s="95"/>
      <c r="P314" s="143"/>
      <c r="Q314" s="95"/>
      <c r="R314" s="95"/>
      <c r="S314" s="95"/>
      <c r="T314" s="95"/>
      <c r="AI314" s="280"/>
      <c r="AO314" s="95"/>
    </row>
    <row r="315" s="93" customFormat="1" customHeight="1" spans="6:41">
      <c r="F315" s="95"/>
      <c r="G315" s="288" t="str">
        <f t="shared" si="10"/>
        <v/>
      </c>
      <c r="H315" s="95"/>
      <c r="I315" s="95"/>
      <c r="J315" s="95"/>
      <c r="K315" s="95"/>
      <c r="L315" s="95"/>
      <c r="P315" s="143"/>
      <c r="Q315" s="95"/>
      <c r="R315" s="95"/>
      <c r="S315" s="95"/>
      <c r="T315" s="95"/>
      <c r="AI315" s="280"/>
      <c r="AO315" s="95"/>
    </row>
    <row r="316" s="93" customFormat="1" customHeight="1" spans="6:41">
      <c r="F316" s="95"/>
      <c r="G316" s="288" t="str">
        <f t="shared" si="10"/>
        <v/>
      </c>
      <c r="H316" s="95"/>
      <c r="I316" s="95"/>
      <c r="J316" s="95"/>
      <c r="K316" s="95"/>
      <c r="L316" s="95"/>
      <c r="P316" s="143"/>
      <c r="Q316" s="95"/>
      <c r="R316" s="95"/>
      <c r="S316" s="95"/>
      <c r="T316" s="95"/>
      <c r="AI316" s="280"/>
      <c r="AO316" s="95"/>
    </row>
    <row r="317" s="93" customFormat="1" customHeight="1" spans="6:41">
      <c r="F317" s="95"/>
      <c r="G317" s="288" t="str">
        <f t="shared" si="10"/>
        <v/>
      </c>
      <c r="H317" s="95"/>
      <c r="I317" s="95"/>
      <c r="J317" s="95"/>
      <c r="K317" s="95"/>
      <c r="L317" s="95"/>
      <c r="P317" s="143"/>
      <c r="Q317" s="95"/>
      <c r="R317" s="95"/>
      <c r="S317" s="95"/>
      <c r="T317" s="95"/>
      <c r="AI317" s="280"/>
      <c r="AO317" s="95"/>
    </row>
    <row r="318" s="93" customFormat="1" customHeight="1" spans="6:41">
      <c r="F318" s="95"/>
      <c r="G318" s="288" t="str">
        <f t="shared" si="10"/>
        <v/>
      </c>
      <c r="H318" s="95"/>
      <c r="I318" s="95"/>
      <c r="J318" s="95"/>
      <c r="K318" s="95"/>
      <c r="L318" s="95"/>
      <c r="P318" s="143"/>
      <c r="Q318" s="95"/>
      <c r="R318" s="95"/>
      <c r="S318" s="95"/>
      <c r="T318" s="95"/>
      <c r="AI318" s="280"/>
      <c r="AO318" s="95"/>
    </row>
    <row r="319" s="93" customFormat="1" customHeight="1" spans="6:41">
      <c r="F319" s="95"/>
      <c r="G319" s="288" t="str">
        <f t="shared" si="10"/>
        <v/>
      </c>
      <c r="H319" s="95"/>
      <c r="I319" s="95"/>
      <c r="J319" s="95"/>
      <c r="K319" s="95"/>
      <c r="L319" s="95"/>
      <c r="P319" s="143"/>
      <c r="Q319" s="95"/>
      <c r="R319" s="95"/>
      <c r="S319" s="95"/>
      <c r="T319" s="95"/>
      <c r="AI319" s="280"/>
      <c r="AO319" s="95"/>
    </row>
    <row r="320" s="93" customFormat="1" customHeight="1" spans="6:41">
      <c r="F320" s="95"/>
      <c r="G320" s="288" t="str">
        <f t="shared" si="10"/>
        <v/>
      </c>
      <c r="H320" s="95"/>
      <c r="I320" s="95"/>
      <c r="J320" s="95"/>
      <c r="K320" s="95"/>
      <c r="L320" s="95"/>
      <c r="P320" s="143"/>
      <c r="Q320" s="95"/>
      <c r="R320" s="95"/>
      <c r="S320" s="95"/>
      <c r="T320" s="95"/>
      <c r="AI320" s="280"/>
      <c r="AO320" s="95"/>
    </row>
    <row r="321" s="93" customFormat="1" customHeight="1" spans="6:41">
      <c r="F321" s="95"/>
      <c r="G321" s="288" t="str">
        <f t="shared" si="10"/>
        <v/>
      </c>
      <c r="H321" s="95"/>
      <c r="I321" s="95"/>
      <c r="J321" s="95"/>
      <c r="K321" s="95"/>
      <c r="L321" s="95"/>
      <c r="P321" s="143"/>
      <c r="Q321" s="95"/>
      <c r="R321" s="95"/>
      <c r="S321" s="95"/>
      <c r="T321" s="95"/>
      <c r="AI321" s="280"/>
      <c r="AO321" s="95"/>
    </row>
    <row r="322" s="93" customFormat="1" customHeight="1" spans="6:41">
      <c r="F322" s="95"/>
      <c r="G322" s="288" t="str">
        <f t="shared" ref="G322:G385" si="11">IF(H322="","",IF(H322=I322,H322,_xlfn.CONCAT(H322,"-",I322)))</f>
        <v/>
      </c>
      <c r="H322" s="95"/>
      <c r="I322" s="95"/>
      <c r="J322" s="95"/>
      <c r="K322" s="95"/>
      <c r="L322" s="95"/>
      <c r="P322" s="143"/>
      <c r="Q322" s="95"/>
      <c r="R322" s="95"/>
      <c r="S322" s="95"/>
      <c r="T322" s="95"/>
      <c r="AI322" s="280"/>
      <c r="AO322" s="95"/>
    </row>
    <row r="323" s="93" customFormat="1" customHeight="1" spans="6:41">
      <c r="F323" s="95"/>
      <c r="G323" s="288" t="str">
        <f t="shared" si="11"/>
        <v/>
      </c>
      <c r="H323" s="95"/>
      <c r="I323" s="95"/>
      <c r="J323" s="95"/>
      <c r="K323" s="95"/>
      <c r="L323" s="95"/>
      <c r="P323" s="143"/>
      <c r="Q323" s="95"/>
      <c r="R323" s="95"/>
      <c r="S323" s="95"/>
      <c r="T323" s="95"/>
      <c r="AI323" s="280"/>
      <c r="AO323" s="95"/>
    </row>
    <row r="324" s="93" customFormat="1" customHeight="1" spans="6:41">
      <c r="F324" s="95"/>
      <c r="G324" s="288" t="str">
        <f t="shared" si="11"/>
        <v/>
      </c>
      <c r="H324" s="95"/>
      <c r="I324" s="95"/>
      <c r="J324" s="95"/>
      <c r="K324" s="95"/>
      <c r="L324" s="95"/>
      <c r="P324" s="143"/>
      <c r="Q324" s="95"/>
      <c r="R324" s="95"/>
      <c r="S324" s="95"/>
      <c r="T324" s="95"/>
      <c r="AI324" s="280"/>
      <c r="AO324" s="95"/>
    </row>
    <row r="325" s="93" customFormat="1" customHeight="1" spans="6:41">
      <c r="F325" s="95"/>
      <c r="G325" s="288" t="str">
        <f t="shared" si="11"/>
        <v/>
      </c>
      <c r="H325" s="95"/>
      <c r="I325" s="95"/>
      <c r="J325" s="95"/>
      <c r="K325" s="95"/>
      <c r="L325" s="95"/>
      <c r="P325" s="143"/>
      <c r="Q325" s="95"/>
      <c r="R325" s="95"/>
      <c r="S325" s="95"/>
      <c r="T325" s="95"/>
      <c r="AI325" s="280"/>
      <c r="AO325" s="95"/>
    </row>
    <row r="326" s="93" customFormat="1" customHeight="1" spans="6:41">
      <c r="F326" s="95"/>
      <c r="G326" s="288" t="str">
        <f t="shared" si="11"/>
        <v/>
      </c>
      <c r="H326" s="95"/>
      <c r="I326" s="95"/>
      <c r="J326" s="95"/>
      <c r="K326" s="95"/>
      <c r="L326" s="95"/>
      <c r="P326" s="143"/>
      <c r="Q326" s="95"/>
      <c r="R326" s="95"/>
      <c r="S326" s="95"/>
      <c r="T326" s="95"/>
      <c r="AI326" s="280"/>
      <c r="AO326" s="95"/>
    </row>
    <row r="327" s="93" customFormat="1" customHeight="1" spans="6:41">
      <c r="F327" s="95"/>
      <c r="G327" s="288" t="str">
        <f t="shared" si="11"/>
        <v/>
      </c>
      <c r="H327" s="95"/>
      <c r="I327" s="95"/>
      <c r="J327" s="95"/>
      <c r="K327" s="95"/>
      <c r="L327" s="95"/>
      <c r="P327" s="143"/>
      <c r="Q327" s="95"/>
      <c r="R327" s="95"/>
      <c r="S327" s="95"/>
      <c r="T327" s="95"/>
      <c r="AI327" s="280"/>
      <c r="AO327" s="95"/>
    </row>
    <row r="328" s="93" customFormat="1" customHeight="1" spans="6:41">
      <c r="F328" s="95"/>
      <c r="G328" s="288" t="str">
        <f t="shared" si="11"/>
        <v/>
      </c>
      <c r="H328" s="95"/>
      <c r="I328" s="95"/>
      <c r="J328" s="95"/>
      <c r="K328" s="95"/>
      <c r="L328" s="95"/>
      <c r="P328" s="143"/>
      <c r="Q328" s="95"/>
      <c r="R328" s="95"/>
      <c r="S328" s="95"/>
      <c r="T328" s="95"/>
      <c r="AI328" s="280"/>
      <c r="AO328" s="95"/>
    </row>
    <row r="329" s="93" customFormat="1" customHeight="1" spans="6:41">
      <c r="F329" s="95"/>
      <c r="G329" s="288" t="str">
        <f t="shared" si="11"/>
        <v/>
      </c>
      <c r="H329" s="95"/>
      <c r="I329" s="95"/>
      <c r="J329" s="95"/>
      <c r="K329" s="95"/>
      <c r="L329" s="95"/>
      <c r="P329" s="143"/>
      <c r="Q329" s="95"/>
      <c r="R329" s="95"/>
      <c r="S329" s="95"/>
      <c r="T329" s="95"/>
      <c r="AI329" s="280"/>
      <c r="AO329" s="95"/>
    </row>
    <row r="330" s="93" customFormat="1" customHeight="1" spans="6:41">
      <c r="F330" s="95"/>
      <c r="G330" s="288" t="str">
        <f t="shared" si="11"/>
        <v/>
      </c>
      <c r="H330" s="95"/>
      <c r="I330" s="95"/>
      <c r="J330" s="95"/>
      <c r="K330" s="95"/>
      <c r="L330" s="95"/>
      <c r="P330" s="143"/>
      <c r="Q330" s="95"/>
      <c r="R330" s="95"/>
      <c r="S330" s="95"/>
      <c r="T330" s="95"/>
      <c r="AI330" s="280"/>
      <c r="AO330" s="95"/>
    </row>
    <row r="331" s="93" customFormat="1" customHeight="1" spans="6:41">
      <c r="F331" s="95"/>
      <c r="G331" s="288" t="str">
        <f t="shared" si="11"/>
        <v/>
      </c>
      <c r="H331" s="95"/>
      <c r="I331" s="95"/>
      <c r="J331" s="95"/>
      <c r="K331" s="95"/>
      <c r="L331" s="95"/>
      <c r="P331" s="143"/>
      <c r="Q331" s="95"/>
      <c r="R331" s="95"/>
      <c r="S331" s="95"/>
      <c r="T331" s="95"/>
      <c r="AI331" s="280"/>
      <c r="AO331" s="95"/>
    </row>
    <row r="332" s="93" customFormat="1" customHeight="1" spans="6:41">
      <c r="F332" s="95"/>
      <c r="G332" s="288" t="str">
        <f t="shared" si="11"/>
        <v/>
      </c>
      <c r="H332" s="95"/>
      <c r="I332" s="95"/>
      <c r="J332" s="95"/>
      <c r="K332" s="95"/>
      <c r="L332" s="95"/>
      <c r="P332" s="143"/>
      <c r="Q332" s="95"/>
      <c r="R332" s="95"/>
      <c r="S332" s="95"/>
      <c r="T332" s="95"/>
      <c r="AI332" s="280"/>
      <c r="AO332" s="95"/>
    </row>
    <row r="333" s="93" customFormat="1" customHeight="1" spans="6:41">
      <c r="F333" s="95"/>
      <c r="G333" s="288" t="str">
        <f t="shared" si="11"/>
        <v/>
      </c>
      <c r="H333" s="95"/>
      <c r="I333" s="95"/>
      <c r="J333" s="95"/>
      <c r="K333" s="95"/>
      <c r="L333" s="95"/>
      <c r="P333" s="143"/>
      <c r="Q333" s="95"/>
      <c r="R333" s="95"/>
      <c r="S333" s="95"/>
      <c r="T333" s="95"/>
      <c r="AI333" s="280"/>
      <c r="AO333" s="95"/>
    </row>
    <row r="334" s="93" customFormat="1" customHeight="1" spans="6:41">
      <c r="F334" s="95"/>
      <c r="G334" s="288" t="str">
        <f t="shared" si="11"/>
        <v/>
      </c>
      <c r="H334" s="95"/>
      <c r="I334" s="95"/>
      <c r="J334" s="95"/>
      <c r="K334" s="95"/>
      <c r="L334" s="95"/>
      <c r="P334" s="143"/>
      <c r="Q334" s="95"/>
      <c r="R334" s="95"/>
      <c r="S334" s="95"/>
      <c r="T334" s="95"/>
      <c r="AI334" s="280"/>
      <c r="AO334" s="95"/>
    </row>
    <row r="335" s="93" customFormat="1" customHeight="1" spans="6:41">
      <c r="F335" s="95"/>
      <c r="G335" s="288" t="str">
        <f t="shared" si="11"/>
        <v/>
      </c>
      <c r="H335" s="95"/>
      <c r="I335" s="95"/>
      <c r="J335" s="95"/>
      <c r="K335" s="95"/>
      <c r="L335" s="95"/>
      <c r="P335" s="143"/>
      <c r="Q335" s="95"/>
      <c r="R335" s="95"/>
      <c r="S335" s="95"/>
      <c r="T335" s="95"/>
      <c r="AI335" s="280"/>
      <c r="AO335" s="95"/>
    </row>
    <row r="336" s="93" customFormat="1" customHeight="1" spans="6:41">
      <c r="F336" s="95"/>
      <c r="G336" s="288" t="str">
        <f t="shared" si="11"/>
        <v/>
      </c>
      <c r="H336" s="95"/>
      <c r="I336" s="95"/>
      <c r="J336" s="95"/>
      <c r="K336" s="95"/>
      <c r="L336" s="95"/>
      <c r="P336" s="143"/>
      <c r="Q336" s="95"/>
      <c r="R336" s="95"/>
      <c r="S336" s="95"/>
      <c r="T336" s="95"/>
      <c r="AI336" s="280"/>
      <c r="AO336" s="95"/>
    </row>
    <row r="337" s="93" customFormat="1" customHeight="1" spans="6:41">
      <c r="F337" s="95"/>
      <c r="G337" s="288" t="str">
        <f t="shared" si="11"/>
        <v/>
      </c>
      <c r="H337" s="95"/>
      <c r="I337" s="95"/>
      <c r="J337" s="95"/>
      <c r="K337" s="95"/>
      <c r="L337" s="95"/>
      <c r="P337" s="143"/>
      <c r="Q337" s="95"/>
      <c r="R337" s="95"/>
      <c r="S337" s="95"/>
      <c r="T337" s="95"/>
      <c r="AI337" s="280"/>
      <c r="AO337" s="95"/>
    </row>
    <row r="338" s="93" customFormat="1" customHeight="1" spans="6:41">
      <c r="F338" s="95"/>
      <c r="G338" s="288" t="str">
        <f t="shared" si="11"/>
        <v/>
      </c>
      <c r="H338" s="95"/>
      <c r="I338" s="95"/>
      <c r="J338" s="95"/>
      <c r="K338" s="95"/>
      <c r="L338" s="95"/>
      <c r="P338" s="143"/>
      <c r="Q338" s="95"/>
      <c r="R338" s="95"/>
      <c r="S338" s="95"/>
      <c r="T338" s="95"/>
      <c r="AI338" s="280"/>
      <c r="AO338" s="95"/>
    </row>
    <row r="339" s="93" customFormat="1" customHeight="1" spans="6:41">
      <c r="F339" s="95"/>
      <c r="G339" s="288" t="str">
        <f t="shared" si="11"/>
        <v/>
      </c>
      <c r="H339" s="95"/>
      <c r="I339" s="95"/>
      <c r="J339" s="95"/>
      <c r="K339" s="95"/>
      <c r="L339" s="95"/>
      <c r="P339" s="143"/>
      <c r="Q339" s="95"/>
      <c r="R339" s="95"/>
      <c r="S339" s="95"/>
      <c r="T339" s="95"/>
      <c r="AI339" s="280"/>
      <c r="AO339" s="95"/>
    </row>
    <row r="340" s="93" customFormat="1" customHeight="1" spans="6:41">
      <c r="F340" s="95"/>
      <c r="G340" s="288" t="str">
        <f t="shared" si="11"/>
        <v/>
      </c>
      <c r="H340" s="95"/>
      <c r="I340" s="95"/>
      <c r="J340" s="95"/>
      <c r="K340" s="95"/>
      <c r="L340" s="95"/>
      <c r="P340" s="143"/>
      <c r="Q340" s="95"/>
      <c r="R340" s="95"/>
      <c r="S340" s="95"/>
      <c r="T340" s="95"/>
      <c r="AI340" s="280"/>
      <c r="AO340" s="95"/>
    </row>
    <row r="341" s="93" customFormat="1" customHeight="1" spans="6:41">
      <c r="F341" s="95"/>
      <c r="G341" s="288" t="str">
        <f t="shared" si="11"/>
        <v/>
      </c>
      <c r="H341" s="95"/>
      <c r="I341" s="95"/>
      <c r="J341" s="95"/>
      <c r="K341" s="95"/>
      <c r="L341" s="95"/>
      <c r="P341" s="143"/>
      <c r="Q341" s="95"/>
      <c r="R341" s="95"/>
      <c r="S341" s="95"/>
      <c r="T341" s="95"/>
      <c r="AI341" s="280"/>
      <c r="AO341" s="95"/>
    </row>
    <row r="342" s="93" customFormat="1" customHeight="1" spans="6:41">
      <c r="F342" s="95"/>
      <c r="G342" s="288" t="str">
        <f t="shared" si="11"/>
        <v/>
      </c>
      <c r="H342" s="95"/>
      <c r="I342" s="95"/>
      <c r="J342" s="95"/>
      <c r="K342" s="95"/>
      <c r="L342" s="95"/>
      <c r="P342" s="143"/>
      <c r="Q342" s="95"/>
      <c r="R342" s="95"/>
      <c r="S342" s="95"/>
      <c r="T342" s="95"/>
      <c r="AI342" s="280"/>
      <c r="AO342" s="95"/>
    </row>
    <row r="343" s="93" customFormat="1" customHeight="1" spans="6:41">
      <c r="F343" s="95"/>
      <c r="G343" s="288" t="str">
        <f t="shared" si="11"/>
        <v/>
      </c>
      <c r="H343" s="95"/>
      <c r="I343" s="95"/>
      <c r="J343" s="95"/>
      <c r="K343" s="95"/>
      <c r="L343" s="95"/>
      <c r="P343" s="143"/>
      <c r="Q343" s="95"/>
      <c r="R343" s="95"/>
      <c r="S343" s="95"/>
      <c r="T343" s="95"/>
      <c r="AI343" s="280"/>
      <c r="AO343" s="95"/>
    </row>
    <row r="344" s="93" customFormat="1" customHeight="1" spans="6:41">
      <c r="F344" s="95"/>
      <c r="G344" s="288" t="str">
        <f t="shared" si="11"/>
        <v/>
      </c>
      <c r="H344" s="95"/>
      <c r="I344" s="95"/>
      <c r="J344" s="95"/>
      <c r="K344" s="95"/>
      <c r="L344" s="95"/>
      <c r="P344" s="143"/>
      <c r="Q344" s="95"/>
      <c r="R344" s="95"/>
      <c r="S344" s="95"/>
      <c r="T344" s="95"/>
      <c r="AI344" s="280"/>
      <c r="AO344" s="95"/>
    </row>
    <row r="345" s="93" customFormat="1" customHeight="1" spans="6:41">
      <c r="F345" s="95"/>
      <c r="G345" s="288" t="str">
        <f t="shared" si="11"/>
        <v/>
      </c>
      <c r="H345" s="95"/>
      <c r="I345" s="95"/>
      <c r="J345" s="95"/>
      <c r="K345" s="95"/>
      <c r="L345" s="95"/>
      <c r="P345" s="143"/>
      <c r="Q345" s="95"/>
      <c r="R345" s="95"/>
      <c r="S345" s="95"/>
      <c r="T345" s="95"/>
      <c r="AI345" s="280"/>
      <c r="AO345" s="95"/>
    </row>
    <row r="346" s="93" customFormat="1" customHeight="1" spans="6:41">
      <c r="F346" s="95"/>
      <c r="G346" s="288" t="str">
        <f t="shared" si="11"/>
        <v/>
      </c>
      <c r="H346" s="95"/>
      <c r="I346" s="95"/>
      <c r="J346" s="95"/>
      <c r="K346" s="95"/>
      <c r="L346" s="95"/>
      <c r="P346" s="143"/>
      <c r="Q346" s="95"/>
      <c r="R346" s="95"/>
      <c r="S346" s="95"/>
      <c r="T346" s="95"/>
      <c r="AI346" s="280"/>
      <c r="AO346" s="95"/>
    </row>
    <row r="347" s="93" customFormat="1" customHeight="1" spans="6:41">
      <c r="F347" s="95"/>
      <c r="G347" s="288" t="str">
        <f t="shared" si="11"/>
        <v/>
      </c>
      <c r="H347" s="95"/>
      <c r="I347" s="95"/>
      <c r="J347" s="95"/>
      <c r="K347" s="95"/>
      <c r="L347" s="95"/>
      <c r="P347" s="143"/>
      <c r="Q347" s="95"/>
      <c r="R347" s="95"/>
      <c r="S347" s="95"/>
      <c r="T347" s="95"/>
      <c r="AI347" s="280"/>
      <c r="AO347" s="95"/>
    </row>
    <row r="348" s="93" customFormat="1" customHeight="1" spans="6:41">
      <c r="F348" s="95"/>
      <c r="G348" s="288" t="str">
        <f t="shared" si="11"/>
        <v/>
      </c>
      <c r="H348" s="95"/>
      <c r="I348" s="95"/>
      <c r="J348" s="95"/>
      <c r="K348" s="95"/>
      <c r="L348" s="95"/>
      <c r="P348" s="143"/>
      <c r="Q348" s="95"/>
      <c r="R348" s="95"/>
      <c r="S348" s="95"/>
      <c r="T348" s="95"/>
      <c r="AI348" s="280"/>
      <c r="AO348" s="95"/>
    </row>
    <row r="349" s="93" customFormat="1" customHeight="1" spans="6:41">
      <c r="F349" s="95"/>
      <c r="G349" s="288" t="str">
        <f t="shared" si="11"/>
        <v/>
      </c>
      <c r="H349" s="95"/>
      <c r="I349" s="95"/>
      <c r="J349" s="95"/>
      <c r="K349" s="95"/>
      <c r="L349" s="95"/>
      <c r="P349" s="143"/>
      <c r="Q349" s="95"/>
      <c r="R349" s="95"/>
      <c r="S349" s="95"/>
      <c r="T349" s="95"/>
      <c r="AI349" s="280"/>
      <c r="AO349" s="95"/>
    </row>
    <row r="350" s="93" customFormat="1" customHeight="1" spans="6:41">
      <c r="F350" s="95"/>
      <c r="G350" s="288" t="str">
        <f t="shared" si="11"/>
        <v/>
      </c>
      <c r="H350" s="95"/>
      <c r="I350" s="95"/>
      <c r="J350" s="95"/>
      <c r="K350" s="95"/>
      <c r="L350" s="95"/>
      <c r="P350" s="143"/>
      <c r="Q350" s="95"/>
      <c r="R350" s="95"/>
      <c r="S350" s="95"/>
      <c r="T350" s="95"/>
      <c r="AI350" s="280"/>
      <c r="AO350" s="95"/>
    </row>
    <row r="351" s="93" customFormat="1" customHeight="1" spans="6:41">
      <c r="F351" s="95"/>
      <c r="G351" s="288" t="str">
        <f t="shared" si="11"/>
        <v/>
      </c>
      <c r="H351" s="95"/>
      <c r="I351" s="95"/>
      <c r="J351" s="95"/>
      <c r="K351" s="95"/>
      <c r="L351" s="95"/>
      <c r="P351" s="143"/>
      <c r="Q351" s="95"/>
      <c r="R351" s="95"/>
      <c r="S351" s="95"/>
      <c r="T351" s="95"/>
      <c r="AI351" s="280"/>
      <c r="AO351" s="95"/>
    </row>
    <row r="352" s="93" customFormat="1" customHeight="1" spans="6:41">
      <c r="F352" s="95"/>
      <c r="G352" s="288" t="str">
        <f t="shared" si="11"/>
        <v/>
      </c>
      <c r="H352" s="95"/>
      <c r="I352" s="95"/>
      <c r="J352" s="95"/>
      <c r="K352" s="95"/>
      <c r="L352" s="95"/>
      <c r="P352" s="143"/>
      <c r="Q352" s="95"/>
      <c r="R352" s="95"/>
      <c r="S352" s="95"/>
      <c r="T352" s="95"/>
      <c r="AI352" s="280"/>
      <c r="AO352" s="95"/>
    </row>
    <row r="353" s="93" customFormat="1" customHeight="1" spans="6:41">
      <c r="F353" s="95"/>
      <c r="G353" s="288" t="str">
        <f t="shared" si="11"/>
        <v/>
      </c>
      <c r="H353" s="95"/>
      <c r="I353" s="95"/>
      <c r="J353" s="95"/>
      <c r="K353" s="95"/>
      <c r="L353" s="95"/>
      <c r="P353" s="143"/>
      <c r="Q353" s="95"/>
      <c r="R353" s="95"/>
      <c r="S353" s="95"/>
      <c r="T353" s="95"/>
      <c r="AI353" s="280"/>
      <c r="AO353" s="95"/>
    </row>
    <row r="354" s="93" customFormat="1" customHeight="1" spans="6:41">
      <c r="F354" s="95"/>
      <c r="G354" s="288" t="str">
        <f t="shared" si="11"/>
        <v/>
      </c>
      <c r="H354" s="95"/>
      <c r="I354" s="95"/>
      <c r="J354" s="95"/>
      <c r="K354" s="95"/>
      <c r="L354" s="95"/>
      <c r="P354" s="143"/>
      <c r="Q354" s="95"/>
      <c r="R354" s="95"/>
      <c r="S354" s="95"/>
      <c r="T354" s="95"/>
      <c r="AI354" s="280"/>
      <c r="AO354" s="95"/>
    </row>
    <row r="355" s="93" customFormat="1" customHeight="1" spans="6:41">
      <c r="F355" s="95"/>
      <c r="G355" s="288" t="str">
        <f t="shared" si="11"/>
        <v/>
      </c>
      <c r="H355" s="95"/>
      <c r="I355" s="95"/>
      <c r="J355" s="95"/>
      <c r="K355" s="95"/>
      <c r="L355" s="95"/>
      <c r="P355" s="143"/>
      <c r="Q355" s="95"/>
      <c r="R355" s="95"/>
      <c r="S355" s="95"/>
      <c r="T355" s="95"/>
      <c r="AI355" s="280"/>
      <c r="AO355" s="95"/>
    </row>
    <row r="356" s="93" customFormat="1" customHeight="1" spans="6:41">
      <c r="F356" s="95"/>
      <c r="G356" s="288" t="str">
        <f t="shared" si="11"/>
        <v/>
      </c>
      <c r="H356" s="95"/>
      <c r="I356" s="95"/>
      <c r="J356" s="95"/>
      <c r="K356" s="95"/>
      <c r="L356" s="95"/>
      <c r="P356" s="143"/>
      <c r="Q356" s="95"/>
      <c r="R356" s="95"/>
      <c r="S356" s="95"/>
      <c r="T356" s="95"/>
      <c r="AI356" s="280"/>
      <c r="AO356" s="95"/>
    </row>
    <row r="357" s="93" customFormat="1" customHeight="1" spans="6:41">
      <c r="F357" s="95"/>
      <c r="G357" s="288" t="str">
        <f t="shared" si="11"/>
        <v/>
      </c>
      <c r="H357" s="95"/>
      <c r="I357" s="95"/>
      <c r="J357" s="95"/>
      <c r="K357" s="95"/>
      <c r="L357" s="95"/>
      <c r="P357" s="143"/>
      <c r="Q357" s="95"/>
      <c r="R357" s="95"/>
      <c r="S357" s="95"/>
      <c r="T357" s="95"/>
      <c r="AI357" s="280"/>
      <c r="AO357" s="95"/>
    </row>
    <row r="358" s="93" customFormat="1" customHeight="1" spans="6:41">
      <c r="F358" s="95"/>
      <c r="G358" s="288" t="str">
        <f t="shared" si="11"/>
        <v/>
      </c>
      <c r="H358" s="95"/>
      <c r="I358" s="95"/>
      <c r="J358" s="95"/>
      <c r="K358" s="95"/>
      <c r="L358" s="95"/>
      <c r="P358" s="143"/>
      <c r="Q358" s="95"/>
      <c r="R358" s="95"/>
      <c r="S358" s="95"/>
      <c r="T358" s="95"/>
      <c r="AI358" s="280"/>
      <c r="AO358" s="95"/>
    </row>
    <row r="359" s="93" customFormat="1" customHeight="1" spans="6:41">
      <c r="F359" s="95"/>
      <c r="G359" s="288" t="str">
        <f t="shared" si="11"/>
        <v/>
      </c>
      <c r="H359" s="95"/>
      <c r="I359" s="95"/>
      <c r="J359" s="95"/>
      <c r="K359" s="95"/>
      <c r="L359" s="95"/>
      <c r="P359" s="143"/>
      <c r="Q359" s="95"/>
      <c r="R359" s="95"/>
      <c r="S359" s="95"/>
      <c r="T359" s="95"/>
      <c r="AI359" s="280"/>
      <c r="AO359" s="95"/>
    </row>
    <row r="360" s="93" customFormat="1" customHeight="1" spans="6:41">
      <c r="F360" s="95"/>
      <c r="G360" s="288" t="str">
        <f t="shared" si="11"/>
        <v/>
      </c>
      <c r="H360" s="95"/>
      <c r="I360" s="95"/>
      <c r="J360" s="95"/>
      <c r="K360" s="95"/>
      <c r="L360" s="95"/>
      <c r="P360" s="143"/>
      <c r="Q360" s="95"/>
      <c r="R360" s="95"/>
      <c r="S360" s="95"/>
      <c r="T360" s="95"/>
      <c r="AI360" s="280"/>
      <c r="AO360" s="95"/>
    </row>
    <row r="361" s="93" customFormat="1" customHeight="1" spans="6:41">
      <c r="F361" s="95"/>
      <c r="G361" s="288" t="str">
        <f t="shared" si="11"/>
        <v/>
      </c>
      <c r="H361" s="95"/>
      <c r="I361" s="95"/>
      <c r="J361" s="95"/>
      <c r="K361" s="95"/>
      <c r="L361" s="95"/>
      <c r="P361" s="143"/>
      <c r="Q361" s="95"/>
      <c r="R361" s="95"/>
      <c r="S361" s="95"/>
      <c r="T361" s="95"/>
      <c r="AI361" s="280"/>
      <c r="AO361" s="95"/>
    </row>
    <row r="362" s="93" customFormat="1" customHeight="1" spans="6:41">
      <c r="F362" s="95"/>
      <c r="G362" s="288" t="str">
        <f t="shared" si="11"/>
        <v/>
      </c>
      <c r="H362" s="95"/>
      <c r="I362" s="95"/>
      <c r="J362" s="95"/>
      <c r="K362" s="95"/>
      <c r="L362" s="95"/>
      <c r="P362" s="143"/>
      <c r="Q362" s="95"/>
      <c r="R362" s="95"/>
      <c r="S362" s="95"/>
      <c r="T362" s="95"/>
      <c r="AI362" s="280"/>
      <c r="AO362" s="95"/>
    </row>
    <row r="363" s="93" customFormat="1" customHeight="1" spans="6:41">
      <c r="F363" s="95"/>
      <c r="G363" s="288" t="str">
        <f t="shared" si="11"/>
        <v/>
      </c>
      <c r="H363" s="95"/>
      <c r="I363" s="95"/>
      <c r="J363" s="95"/>
      <c r="K363" s="95"/>
      <c r="L363" s="95"/>
      <c r="P363" s="143"/>
      <c r="Q363" s="95"/>
      <c r="R363" s="95"/>
      <c r="S363" s="95"/>
      <c r="T363" s="95"/>
      <c r="AI363" s="280"/>
      <c r="AO363" s="95"/>
    </row>
    <row r="364" s="93" customFormat="1" customHeight="1" spans="6:41">
      <c r="F364" s="95"/>
      <c r="G364" s="288" t="str">
        <f t="shared" si="11"/>
        <v/>
      </c>
      <c r="H364" s="95"/>
      <c r="I364" s="95"/>
      <c r="J364" s="95"/>
      <c r="K364" s="95"/>
      <c r="L364" s="95"/>
      <c r="P364" s="143"/>
      <c r="Q364" s="95"/>
      <c r="R364" s="95"/>
      <c r="S364" s="95"/>
      <c r="T364" s="95"/>
      <c r="AI364" s="280"/>
      <c r="AO364" s="95"/>
    </row>
    <row r="365" s="93" customFormat="1" customHeight="1" spans="6:41">
      <c r="F365" s="95"/>
      <c r="G365" s="288" t="str">
        <f t="shared" si="11"/>
        <v/>
      </c>
      <c r="H365" s="95"/>
      <c r="I365" s="95"/>
      <c r="J365" s="95"/>
      <c r="K365" s="95"/>
      <c r="L365" s="95"/>
      <c r="P365" s="143"/>
      <c r="Q365" s="95"/>
      <c r="R365" s="95"/>
      <c r="S365" s="95"/>
      <c r="T365" s="95"/>
      <c r="AI365" s="280"/>
      <c r="AO365" s="95"/>
    </row>
    <row r="366" s="93" customFormat="1" customHeight="1" spans="6:41">
      <c r="F366" s="95"/>
      <c r="G366" s="288" t="str">
        <f t="shared" si="11"/>
        <v/>
      </c>
      <c r="H366" s="95"/>
      <c r="I366" s="95"/>
      <c r="J366" s="95"/>
      <c r="K366" s="95"/>
      <c r="L366" s="95"/>
      <c r="P366" s="143"/>
      <c r="Q366" s="95"/>
      <c r="R366" s="95"/>
      <c r="S366" s="95"/>
      <c r="T366" s="95"/>
      <c r="AI366" s="280"/>
      <c r="AO366" s="95"/>
    </row>
    <row r="367" s="93" customFormat="1" customHeight="1" spans="6:41">
      <c r="F367" s="95"/>
      <c r="G367" s="288" t="str">
        <f t="shared" si="11"/>
        <v/>
      </c>
      <c r="H367" s="95"/>
      <c r="I367" s="95"/>
      <c r="J367" s="95"/>
      <c r="K367" s="95"/>
      <c r="L367" s="95"/>
      <c r="P367" s="143"/>
      <c r="Q367" s="95"/>
      <c r="R367" s="95"/>
      <c r="S367" s="95"/>
      <c r="T367" s="95"/>
      <c r="AI367" s="280"/>
      <c r="AO367" s="95"/>
    </row>
    <row r="368" s="93" customFormat="1" customHeight="1" spans="6:41">
      <c r="F368" s="95"/>
      <c r="G368" s="288" t="str">
        <f t="shared" si="11"/>
        <v/>
      </c>
      <c r="H368" s="95"/>
      <c r="I368" s="95"/>
      <c r="J368" s="95"/>
      <c r="K368" s="95"/>
      <c r="L368" s="95"/>
      <c r="P368" s="143"/>
      <c r="Q368" s="95"/>
      <c r="R368" s="95"/>
      <c r="S368" s="95"/>
      <c r="T368" s="95"/>
      <c r="AI368" s="280"/>
      <c r="AO368" s="95"/>
    </row>
    <row r="369" s="93" customFormat="1" customHeight="1" spans="6:41">
      <c r="F369" s="95"/>
      <c r="G369" s="288" t="str">
        <f t="shared" si="11"/>
        <v/>
      </c>
      <c r="H369" s="95"/>
      <c r="I369" s="95"/>
      <c r="J369" s="95"/>
      <c r="K369" s="95"/>
      <c r="L369" s="95"/>
      <c r="P369" s="143"/>
      <c r="Q369" s="95"/>
      <c r="R369" s="95"/>
      <c r="S369" s="95"/>
      <c r="T369" s="95"/>
      <c r="AI369" s="280"/>
      <c r="AO369" s="95"/>
    </row>
    <row r="370" s="93" customFormat="1" customHeight="1" spans="6:41">
      <c r="F370" s="95"/>
      <c r="G370" s="288" t="str">
        <f t="shared" si="11"/>
        <v/>
      </c>
      <c r="H370" s="95"/>
      <c r="I370" s="95"/>
      <c r="J370" s="95"/>
      <c r="K370" s="95"/>
      <c r="L370" s="95"/>
      <c r="P370" s="143"/>
      <c r="Q370" s="95"/>
      <c r="R370" s="95"/>
      <c r="S370" s="95"/>
      <c r="T370" s="95"/>
      <c r="AI370" s="280"/>
      <c r="AO370" s="95"/>
    </row>
    <row r="371" s="93" customFormat="1" customHeight="1" spans="6:41">
      <c r="F371" s="95"/>
      <c r="G371" s="288" t="str">
        <f t="shared" si="11"/>
        <v/>
      </c>
      <c r="H371" s="95"/>
      <c r="I371" s="95"/>
      <c r="J371" s="95"/>
      <c r="K371" s="95"/>
      <c r="L371" s="95"/>
      <c r="P371" s="143"/>
      <c r="Q371" s="95"/>
      <c r="R371" s="95"/>
      <c r="S371" s="95"/>
      <c r="T371" s="95"/>
      <c r="AI371" s="280"/>
      <c r="AO371" s="95"/>
    </row>
    <row r="372" s="93" customFormat="1" customHeight="1" spans="6:41">
      <c r="F372" s="95"/>
      <c r="G372" s="288" t="str">
        <f t="shared" si="11"/>
        <v/>
      </c>
      <c r="H372" s="95"/>
      <c r="I372" s="95"/>
      <c r="J372" s="95"/>
      <c r="K372" s="95"/>
      <c r="L372" s="95"/>
      <c r="P372" s="143"/>
      <c r="Q372" s="95"/>
      <c r="R372" s="95"/>
      <c r="S372" s="95"/>
      <c r="T372" s="95"/>
      <c r="AI372" s="280"/>
      <c r="AO372" s="95"/>
    </row>
    <row r="373" s="93" customFormat="1" customHeight="1" spans="6:41">
      <c r="F373" s="95"/>
      <c r="G373" s="288" t="str">
        <f t="shared" si="11"/>
        <v/>
      </c>
      <c r="H373" s="95"/>
      <c r="I373" s="95"/>
      <c r="J373" s="95"/>
      <c r="K373" s="95"/>
      <c r="L373" s="95"/>
      <c r="P373" s="143"/>
      <c r="Q373" s="95"/>
      <c r="R373" s="95"/>
      <c r="S373" s="95"/>
      <c r="T373" s="95"/>
      <c r="AI373" s="280"/>
      <c r="AO373" s="95"/>
    </row>
    <row r="374" s="93" customFormat="1" customHeight="1" spans="6:41">
      <c r="F374" s="95"/>
      <c r="G374" s="288" t="str">
        <f t="shared" si="11"/>
        <v/>
      </c>
      <c r="H374" s="95"/>
      <c r="I374" s="95"/>
      <c r="J374" s="95"/>
      <c r="K374" s="95"/>
      <c r="L374" s="95"/>
      <c r="P374" s="143"/>
      <c r="Q374" s="95"/>
      <c r="R374" s="95"/>
      <c r="S374" s="95"/>
      <c r="T374" s="95"/>
      <c r="AI374" s="280"/>
      <c r="AO374" s="95"/>
    </row>
    <row r="375" s="93" customFormat="1" customHeight="1" spans="6:41">
      <c r="F375" s="95"/>
      <c r="G375" s="288" t="str">
        <f t="shared" si="11"/>
        <v/>
      </c>
      <c r="H375" s="95"/>
      <c r="I375" s="95"/>
      <c r="J375" s="95"/>
      <c r="K375" s="95"/>
      <c r="L375" s="95"/>
      <c r="P375" s="143"/>
      <c r="Q375" s="95"/>
      <c r="R375" s="95"/>
      <c r="S375" s="95"/>
      <c r="T375" s="95"/>
      <c r="AI375" s="280"/>
      <c r="AO375" s="95"/>
    </row>
    <row r="376" s="93" customFormat="1" customHeight="1" spans="6:41">
      <c r="F376" s="95"/>
      <c r="G376" s="288" t="str">
        <f t="shared" si="11"/>
        <v/>
      </c>
      <c r="H376" s="95"/>
      <c r="I376" s="95"/>
      <c r="J376" s="95"/>
      <c r="K376" s="95"/>
      <c r="L376" s="95"/>
      <c r="P376" s="143"/>
      <c r="Q376" s="95"/>
      <c r="R376" s="95"/>
      <c r="S376" s="95"/>
      <c r="T376" s="95"/>
      <c r="AI376" s="280"/>
      <c r="AO376" s="95"/>
    </row>
    <row r="377" s="93" customFormat="1" customHeight="1" spans="6:41">
      <c r="F377" s="95"/>
      <c r="G377" s="288" t="str">
        <f t="shared" si="11"/>
        <v/>
      </c>
      <c r="H377" s="95"/>
      <c r="I377" s="95"/>
      <c r="J377" s="95"/>
      <c r="K377" s="95"/>
      <c r="L377" s="95"/>
      <c r="P377" s="143"/>
      <c r="Q377" s="95"/>
      <c r="R377" s="95"/>
      <c r="S377" s="95"/>
      <c r="T377" s="95"/>
      <c r="AI377" s="280"/>
      <c r="AO377" s="95"/>
    </row>
    <row r="378" s="93" customFormat="1" customHeight="1" spans="6:41">
      <c r="F378" s="95"/>
      <c r="G378" s="288" t="str">
        <f t="shared" si="11"/>
        <v/>
      </c>
      <c r="H378" s="95"/>
      <c r="I378" s="95"/>
      <c r="J378" s="95"/>
      <c r="K378" s="95"/>
      <c r="L378" s="95"/>
      <c r="P378" s="143"/>
      <c r="Q378" s="95"/>
      <c r="R378" s="95"/>
      <c r="S378" s="95"/>
      <c r="T378" s="95"/>
      <c r="AI378" s="280"/>
      <c r="AO378" s="95"/>
    </row>
    <row r="379" s="93" customFormat="1" customHeight="1" spans="6:41">
      <c r="F379" s="95"/>
      <c r="G379" s="288" t="str">
        <f t="shared" si="11"/>
        <v/>
      </c>
      <c r="H379" s="95"/>
      <c r="I379" s="95"/>
      <c r="J379" s="95"/>
      <c r="K379" s="95"/>
      <c r="L379" s="95"/>
      <c r="P379" s="143"/>
      <c r="Q379" s="95"/>
      <c r="R379" s="95"/>
      <c r="S379" s="95"/>
      <c r="T379" s="95"/>
      <c r="AI379" s="280"/>
      <c r="AO379" s="95"/>
    </row>
    <row r="380" s="93" customFormat="1" customHeight="1" spans="6:41">
      <c r="F380" s="95"/>
      <c r="G380" s="288" t="str">
        <f t="shared" si="11"/>
        <v/>
      </c>
      <c r="H380" s="95"/>
      <c r="I380" s="95"/>
      <c r="J380" s="95"/>
      <c r="K380" s="95"/>
      <c r="L380" s="95"/>
      <c r="P380" s="143"/>
      <c r="Q380" s="95"/>
      <c r="R380" s="95"/>
      <c r="S380" s="95"/>
      <c r="T380" s="95"/>
      <c r="AI380" s="280"/>
      <c r="AO380" s="95"/>
    </row>
    <row r="381" s="93" customFormat="1" customHeight="1" spans="6:41">
      <c r="F381" s="95"/>
      <c r="G381" s="288" t="str">
        <f t="shared" si="11"/>
        <v/>
      </c>
      <c r="H381" s="95"/>
      <c r="I381" s="95"/>
      <c r="J381" s="95"/>
      <c r="K381" s="95"/>
      <c r="L381" s="95"/>
      <c r="P381" s="143"/>
      <c r="Q381" s="95"/>
      <c r="R381" s="95"/>
      <c r="S381" s="95"/>
      <c r="T381" s="95"/>
      <c r="AI381" s="280"/>
      <c r="AO381" s="95"/>
    </row>
    <row r="382" s="93" customFormat="1" customHeight="1" spans="6:41">
      <c r="F382" s="95"/>
      <c r="G382" s="288" t="str">
        <f t="shared" si="11"/>
        <v/>
      </c>
      <c r="H382" s="95"/>
      <c r="I382" s="95"/>
      <c r="J382" s="95"/>
      <c r="K382" s="95"/>
      <c r="L382" s="95"/>
      <c r="P382" s="143"/>
      <c r="Q382" s="95"/>
      <c r="R382" s="95"/>
      <c r="S382" s="95"/>
      <c r="T382" s="95"/>
      <c r="AI382" s="280"/>
      <c r="AO382" s="95"/>
    </row>
    <row r="383" s="93" customFormat="1" customHeight="1" spans="6:41">
      <c r="F383" s="95"/>
      <c r="G383" s="288" t="str">
        <f t="shared" si="11"/>
        <v/>
      </c>
      <c r="H383" s="95"/>
      <c r="I383" s="95"/>
      <c r="J383" s="95"/>
      <c r="K383" s="95"/>
      <c r="L383" s="95"/>
      <c r="P383" s="143"/>
      <c r="Q383" s="95"/>
      <c r="R383" s="95"/>
      <c r="S383" s="95"/>
      <c r="T383" s="95"/>
      <c r="AI383" s="280"/>
      <c r="AO383" s="95"/>
    </row>
    <row r="384" s="93" customFormat="1" customHeight="1" spans="6:41">
      <c r="F384" s="95"/>
      <c r="G384" s="288" t="str">
        <f t="shared" si="11"/>
        <v/>
      </c>
      <c r="H384" s="95"/>
      <c r="I384" s="95"/>
      <c r="J384" s="95"/>
      <c r="K384" s="95"/>
      <c r="L384" s="95"/>
      <c r="P384" s="143"/>
      <c r="Q384" s="95"/>
      <c r="R384" s="95"/>
      <c r="S384" s="95"/>
      <c r="T384" s="95"/>
      <c r="AI384" s="280"/>
      <c r="AO384" s="95"/>
    </row>
    <row r="385" s="93" customFormat="1" customHeight="1" spans="6:41">
      <c r="F385" s="95"/>
      <c r="G385" s="288" t="str">
        <f t="shared" si="11"/>
        <v/>
      </c>
      <c r="H385" s="95"/>
      <c r="I385" s="95"/>
      <c r="J385" s="95"/>
      <c r="K385" s="95"/>
      <c r="L385" s="95"/>
      <c r="P385" s="143"/>
      <c r="Q385" s="95"/>
      <c r="R385" s="95"/>
      <c r="S385" s="95"/>
      <c r="T385" s="95"/>
      <c r="AI385" s="280"/>
      <c r="AO385" s="95"/>
    </row>
    <row r="386" s="93" customFormat="1" customHeight="1" spans="6:41">
      <c r="F386" s="95"/>
      <c r="G386" s="288" t="str">
        <f t="shared" ref="G386:G449" si="12">IF(H386="","",IF(H386=I386,H386,_xlfn.CONCAT(H386,"-",I386)))</f>
        <v/>
      </c>
      <c r="H386" s="95"/>
      <c r="I386" s="95"/>
      <c r="J386" s="95"/>
      <c r="K386" s="95"/>
      <c r="L386" s="95"/>
      <c r="P386" s="143"/>
      <c r="Q386" s="95"/>
      <c r="R386" s="95"/>
      <c r="S386" s="95"/>
      <c r="T386" s="95"/>
      <c r="AI386" s="280"/>
      <c r="AO386" s="95"/>
    </row>
    <row r="387" s="93" customFormat="1" customHeight="1" spans="6:41">
      <c r="F387" s="95"/>
      <c r="G387" s="288" t="str">
        <f t="shared" si="12"/>
        <v/>
      </c>
      <c r="H387" s="95"/>
      <c r="I387" s="95"/>
      <c r="J387" s="95"/>
      <c r="K387" s="95"/>
      <c r="L387" s="95"/>
      <c r="P387" s="143"/>
      <c r="Q387" s="95"/>
      <c r="R387" s="95"/>
      <c r="S387" s="95"/>
      <c r="T387" s="95"/>
      <c r="AI387" s="280"/>
      <c r="AO387" s="95"/>
    </row>
    <row r="388" s="93" customFormat="1" customHeight="1" spans="6:41">
      <c r="F388" s="95"/>
      <c r="G388" s="288" t="str">
        <f t="shared" si="12"/>
        <v/>
      </c>
      <c r="H388" s="95"/>
      <c r="I388" s="95"/>
      <c r="J388" s="95"/>
      <c r="K388" s="95"/>
      <c r="L388" s="95"/>
      <c r="P388" s="143"/>
      <c r="Q388" s="95"/>
      <c r="R388" s="95"/>
      <c r="S388" s="95"/>
      <c r="T388" s="95"/>
      <c r="AI388" s="280"/>
      <c r="AO388" s="95"/>
    </row>
    <row r="389" s="93" customFormat="1" customHeight="1" spans="6:41">
      <c r="F389" s="95"/>
      <c r="G389" s="288" t="str">
        <f t="shared" si="12"/>
        <v/>
      </c>
      <c r="H389" s="95"/>
      <c r="I389" s="95"/>
      <c r="J389" s="95"/>
      <c r="K389" s="95"/>
      <c r="L389" s="95"/>
      <c r="P389" s="143"/>
      <c r="Q389" s="95"/>
      <c r="R389" s="95"/>
      <c r="S389" s="95"/>
      <c r="T389" s="95"/>
      <c r="AI389" s="280"/>
      <c r="AO389" s="95"/>
    </row>
    <row r="390" s="93" customFormat="1" customHeight="1" spans="6:41">
      <c r="F390" s="95"/>
      <c r="G390" s="288" t="str">
        <f t="shared" si="12"/>
        <v/>
      </c>
      <c r="H390" s="95"/>
      <c r="I390" s="95"/>
      <c r="J390" s="95"/>
      <c r="K390" s="95"/>
      <c r="L390" s="95"/>
      <c r="P390" s="143"/>
      <c r="Q390" s="95"/>
      <c r="R390" s="95"/>
      <c r="S390" s="95"/>
      <c r="T390" s="95"/>
      <c r="AI390" s="280"/>
      <c r="AO390" s="95"/>
    </row>
    <row r="391" s="93" customFormat="1" customHeight="1" spans="6:41">
      <c r="F391" s="95"/>
      <c r="G391" s="288" t="str">
        <f t="shared" si="12"/>
        <v/>
      </c>
      <c r="H391" s="95"/>
      <c r="I391" s="95"/>
      <c r="J391" s="95"/>
      <c r="K391" s="95"/>
      <c r="L391" s="95"/>
      <c r="P391" s="143"/>
      <c r="Q391" s="95"/>
      <c r="R391" s="95"/>
      <c r="S391" s="95"/>
      <c r="T391" s="95"/>
      <c r="AI391" s="280"/>
      <c r="AO391" s="95"/>
    </row>
    <row r="392" s="93" customFormat="1" customHeight="1" spans="6:41">
      <c r="F392" s="95"/>
      <c r="G392" s="288" t="str">
        <f t="shared" si="12"/>
        <v/>
      </c>
      <c r="H392" s="95"/>
      <c r="I392" s="95"/>
      <c r="J392" s="95"/>
      <c r="K392" s="95"/>
      <c r="L392" s="95"/>
      <c r="P392" s="143"/>
      <c r="Q392" s="95"/>
      <c r="R392" s="95"/>
      <c r="S392" s="95"/>
      <c r="T392" s="95"/>
      <c r="AI392" s="280"/>
      <c r="AO392" s="95"/>
    </row>
    <row r="393" s="93" customFormat="1" customHeight="1" spans="6:41">
      <c r="F393" s="95"/>
      <c r="G393" s="288" t="str">
        <f t="shared" si="12"/>
        <v/>
      </c>
      <c r="H393" s="95"/>
      <c r="I393" s="95"/>
      <c r="J393" s="95"/>
      <c r="K393" s="95"/>
      <c r="L393" s="95"/>
      <c r="P393" s="143"/>
      <c r="Q393" s="95"/>
      <c r="R393" s="95"/>
      <c r="S393" s="95"/>
      <c r="T393" s="95"/>
      <c r="AI393" s="280"/>
      <c r="AO393" s="95"/>
    </row>
    <row r="394" s="93" customFormat="1" customHeight="1" spans="6:41">
      <c r="F394" s="95"/>
      <c r="G394" s="288" t="str">
        <f t="shared" si="12"/>
        <v/>
      </c>
      <c r="H394" s="95"/>
      <c r="I394" s="95"/>
      <c r="J394" s="95"/>
      <c r="K394" s="95"/>
      <c r="L394" s="95"/>
      <c r="P394" s="143"/>
      <c r="Q394" s="95"/>
      <c r="R394" s="95"/>
      <c r="S394" s="95"/>
      <c r="T394" s="95"/>
      <c r="AI394" s="280"/>
      <c r="AO394" s="95"/>
    </row>
    <row r="395" s="93" customFormat="1" customHeight="1" spans="6:41">
      <c r="F395" s="95"/>
      <c r="G395" s="288" t="str">
        <f t="shared" si="12"/>
        <v/>
      </c>
      <c r="H395" s="95"/>
      <c r="I395" s="95"/>
      <c r="J395" s="95"/>
      <c r="K395" s="95"/>
      <c r="L395" s="95"/>
      <c r="P395" s="143"/>
      <c r="Q395" s="95"/>
      <c r="R395" s="95"/>
      <c r="S395" s="95"/>
      <c r="T395" s="95"/>
      <c r="AI395" s="280"/>
      <c r="AO395" s="95"/>
    </row>
    <row r="396" s="93" customFormat="1" customHeight="1" spans="6:41">
      <c r="F396" s="95"/>
      <c r="G396" s="288" t="str">
        <f t="shared" si="12"/>
        <v/>
      </c>
      <c r="H396" s="95"/>
      <c r="I396" s="95"/>
      <c r="J396" s="95"/>
      <c r="K396" s="95"/>
      <c r="L396" s="95"/>
      <c r="P396" s="143"/>
      <c r="Q396" s="95"/>
      <c r="R396" s="95"/>
      <c r="S396" s="95"/>
      <c r="T396" s="95"/>
      <c r="AI396" s="280"/>
      <c r="AO396" s="95"/>
    </row>
    <row r="397" s="93" customFormat="1" customHeight="1" spans="6:41">
      <c r="F397" s="95"/>
      <c r="G397" s="288" t="str">
        <f t="shared" si="12"/>
        <v/>
      </c>
      <c r="H397" s="95"/>
      <c r="I397" s="95"/>
      <c r="J397" s="95"/>
      <c r="K397" s="95"/>
      <c r="L397" s="95"/>
      <c r="P397" s="143"/>
      <c r="Q397" s="95"/>
      <c r="R397" s="95"/>
      <c r="S397" s="95"/>
      <c r="T397" s="95"/>
      <c r="AI397" s="280"/>
      <c r="AO397" s="95"/>
    </row>
    <row r="398" s="93" customFormat="1" customHeight="1" spans="6:41">
      <c r="F398" s="95"/>
      <c r="G398" s="288" t="str">
        <f t="shared" si="12"/>
        <v/>
      </c>
      <c r="H398" s="95"/>
      <c r="I398" s="95"/>
      <c r="J398" s="95"/>
      <c r="K398" s="95"/>
      <c r="L398" s="95"/>
      <c r="P398" s="143"/>
      <c r="Q398" s="95"/>
      <c r="R398" s="95"/>
      <c r="S398" s="95"/>
      <c r="T398" s="95"/>
      <c r="AI398" s="280"/>
      <c r="AO398" s="95"/>
    </row>
    <row r="399" s="93" customFormat="1" customHeight="1" spans="6:41">
      <c r="F399" s="95"/>
      <c r="G399" s="288" t="str">
        <f t="shared" si="12"/>
        <v/>
      </c>
      <c r="H399" s="95"/>
      <c r="I399" s="95"/>
      <c r="J399" s="95"/>
      <c r="K399" s="95"/>
      <c r="L399" s="95"/>
      <c r="P399" s="143"/>
      <c r="Q399" s="95"/>
      <c r="R399" s="95"/>
      <c r="S399" s="95"/>
      <c r="T399" s="95"/>
      <c r="AI399" s="280"/>
      <c r="AO399" s="95"/>
    </row>
    <row r="400" s="93" customFormat="1" customHeight="1" spans="6:41">
      <c r="F400" s="95"/>
      <c r="G400" s="288" t="str">
        <f t="shared" si="12"/>
        <v/>
      </c>
      <c r="H400" s="95"/>
      <c r="I400" s="95"/>
      <c r="J400" s="95"/>
      <c r="K400" s="95"/>
      <c r="L400" s="95"/>
      <c r="P400" s="143"/>
      <c r="Q400" s="95"/>
      <c r="R400" s="95"/>
      <c r="S400" s="95"/>
      <c r="T400" s="95"/>
      <c r="AI400" s="280"/>
      <c r="AO400" s="95"/>
    </row>
    <row r="401" s="93" customFormat="1" customHeight="1" spans="6:41">
      <c r="F401" s="95"/>
      <c r="G401" s="288" t="str">
        <f t="shared" si="12"/>
        <v/>
      </c>
      <c r="H401" s="95"/>
      <c r="I401" s="95"/>
      <c r="J401" s="95"/>
      <c r="K401" s="95"/>
      <c r="L401" s="95"/>
      <c r="P401" s="143"/>
      <c r="Q401" s="95"/>
      <c r="R401" s="95"/>
      <c r="S401" s="95"/>
      <c r="T401" s="95"/>
      <c r="AI401" s="280"/>
      <c r="AO401" s="95"/>
    </row>
    <row r="402" s="93" customFormat="1" customHeight="1" spans="6:41">
      <c r="F402" s="95"/>
      <c r="G402" s="288" t="str">
        <f t="shared" si="12"/>
        <v/>
      </c>
      <c r="H402" s="95"/>
      <c r="I402" s="95"/>
      <c r="J402" s="95"/>
      <c r="K402" s="95"/>
      <c r="L402" s="95"/>
      <c r="P402" s="143"/>
      <c r="Q402" s="95"/>
      <c r="R402" s="95"/>
      <c r="S402" s="95"/>
      <c r="T402" s="95"/>
      <c r="AI402" s="280"/>
      <c r="AO402" s="95"/>
    </row>
    <row r="403" s="93" customFormat="1" customHeight="1" spans="6:41">
      <c r="F403" s="95"/>
      <c r="G403" s="288" t="str">
        <f t="shared" si="12"/>
        <v/>
      </c>
      <c r="H403" s="95"/>
      <c r="I403" s="95"/>
      <c r="J403" s="95"/>
      <c r="K403" s="95"/>
      <c r="L403" s="95"/>
      <c r="P403" s="143"/>
      <c r="Q403" s="95"/>
      <c r="R403" s="95"/>
      <c r="S403" s="95"/>
      <c r="T403" s="95"/>
      <c r="AI403" s="280"/>
      <c r="AO403" s="95"/>
    </row>
    <row r="404" s="93" customFormat="1" customHeight="1" spans="6:41">
      <c r="F404" s="95"/>
      <c r="G404" s="288" t="str">
        <f t="shared" si="12"/>
        <v/>
      </c>
      <c r="H404" s="95"/>
      <c r="I404" s="95"/>
      <c r="J404" s="95"/>
      <c r="K404" s="95"/>
      <c r="L404" s="95"/>
      <c r="P404" s="143"/>
      <c r="Q404" s="95"/>
      <c r="R404" s="95"/>
      <c r="S404" s="95"/>
      <c r="T404" s="95"/>
      <c r="AI404" s="280"/>
      <c r="AO404" s="95"/>
    </row>
    <row r="405" s="93" customFormat="1" customHeight="1" spans="6:41">
      <c r="F405" s="95"/>
      <c r="G405" s="288" t="str">
        <f t="shared" si="12"/>
        <v/>
      </c>
      <c r="H405" s="95"/>
      <c r="I405" s="95"/>
      <c r="J405" s="95"/>
      <c r="K405" s="95"/>
      <c r="L405" s="95"/>
      <c r="P405" s="143"/>
      <c r="Q405" s="95"/>
      <c r="R405" s="95"/>
      <c r="S405" s="95"/>
      <c r="T405" s="95"/>
      <c r="AI405" s="280"/>
      <c r="AO405" s="95"/>
    </row>
    <row r="406" s="93" customFormat="1" customHeight="1" spans="6:41">
      <c r="F406" s="95"/>
      <c r="G406" s="288" t="str">
        <f t="shared" si="12"/>
        <v/>
      </c>
      <c r="H406" s="95"/>
      <c r="I406" s="95"/>
      <c r="J406" s="95"/>
      <c r="K406" s="95"/>
      <c r="L406" s="95"/>
      <c r="P406" s="143"/>
      <c r="Q406" s="95"/>
      <c r="R406" s="95"/>
      <c r="S406" s="95"/>
      <c r="T406" s="95"/>
      <c r="AI406" s="280"/>
      <c r="AO406" s="95"/>
    </row>
    <row r="407" s="93" customFormat="1" customHeight="1" spans="6:41">
      <c r="F407" s="95"/>
      <c r="G407" s="288" t="str">
        <f t="shared" si="12"/>
        <v/>
      </c>
      <c r="H407" s="95"/>
      <c r="I407" s="95"/>
      <c r="J407" s="95"/>
      <c r="K407" s="95"/>
      <c r="L407" s="95"/>
      <c r="P407" s="143"/>
      <c r="Q407" s="95"/>
      <c r="R407" s="95"/>
      <c r="S407" s="95"/>
      <c r="T407" s="95"/>
      <c r="AI407" s="280"/>
      <c r="AO407" s="95"/>
    </row>
    <row r="408" s="93" customFormat="1" customHeight="1" spans="6:41">
      <c r="F408" s="95"/>
      <c r="G408" s="288" t="str">
        <f t="shared" si="12"/>
        <v/>
      </c>
      <c r="H408" s="95"/>
      <c r="I408" s="95"/>
      <c r="J408" s="95"/>
      <c r="K408" s="95"/>
      <c r="L408" s="95"/>
      <c r="P408" s="143"/>
      <c r="Q408" s="95"/>
      <c r="R408" s="95"/>
      <c r="S408" s="95"/>
      <c r="T408" s="95"/>
      <c r="AI408" s="280"/>
      <c r="AO408" s="95"/>
    </row>
    <row r="409" s="93" customFormat="1" customHeight="1" spans="6:41">
      <c r="F409" s="95"/>
      <c r="G409" s="288" t="str">
        <f t="shared" si="12"/>
        <v/>
      </c>
      <c r="H409" s="95"/>
      <c r="I409" s="95"/>
      <c r="J409" s="95"/>
      <c r="K409" s="95"/>
      <c r="L409" s="95"/>
      <c r="P409" s="143"/>
      <c r="Q409" s="95"/>
      <c r="R409" s="95"/>
      <c r="S409" s="95"/>
      <c r="T409" s="95"/>
      <c r="AI409" s="280"/>
      <c r="AO409" s="95"/>
    </row>
    <row r="410" s="93" customFormat="1" customHeight="1" spans="6:41">
      <c r="F410" s="95"/>
      <c r="G410" s="288" t="str">
        <f t="shared" si="12"/>
        <v/>
      </c>
      <c r="H410" s="95"/>
      <c r="I410" s="95"/>
      <c r="J410" s="95"/>
      <c r="K410" s="95"/>
      <c r="L410" s="95"/>
      <c r="P410" s="143"/>
      <c r="Q410" s="95"/>
      <c r="R410" s="95"/>
      <c r="S410" s="95"/>
      <c r="T410" s="95"/>
      <c r="AI410" s="280"/>
      <c r="AO410" s="95"/>
    </row>
    <row r="411" s="93" customFormat="1" customHeight="1" spans="6:41">
      <c r="F411" s="95"/>
      <c r="G411" s="288" t="str">
        <f t="shared" si="12"/>
        <v/>
      </c>
      <c r="H411" s="95"/>
      <c r="I411" s="95"/>
      <c r="J411" s="95"/>
      <c r="K411" s="95"/>
      <c r="L411" s="95"/>
      <c r="P411" s="143"/>
      <c r="Q411" s="95"/>
      <c r="R411" s="95"/>
      <c r="S411" s="95"/>
      <c r="T411" s="95"/>
      <c r="AI411" s="280"/>
      <c r="AO411" s="95"/>
    </row>
    <row r="412" s="93" customFormat="1" customHeight="1" spans="6:41">
      <c r="F412" s="95"/>
      <c r="G412" s="288" t="str">
        <f t="shared" si="12"/>
        <v/>
      </c>
      <c r="H412" s="95"/>
      <c r="I412" s="95"/>
      <c r="J412" s="95"/>
      <c r="K412" s="95"/>
      <c r="L412" s="95"/>
      <c r="P412" s="143"/>
      <c r="Q412" s="95"/>
      <c r="R412" s="95"/>
      <c r="S412" s="95"/>
      <c r="T412" s="95"/>
      <c r="AI412" s="280"/>
      <c r="AO412" s="95"/>
    </row>
    <row r="413" s="93" customFormat="1" customHeight="1" spans="6:41">
      <c r="F413" s="95"/>
      <c r="G413" s="288" t="str">
        <f t="shared" si="12"/>
        <v/>
      </c>
      <c r="H413" s="95"/>
      <c r="I413" s="95"/>
      <c r="J413" s="95"/>
      <c r="K413" s="95"/>
      <c r="L413" s="95"/>
      <c r="P413" s="143"/>
      <c r="Q413" s="95"/>
      <c r="R413" s="95"/>
      <c r="S413" s="95"/>
      <c r="T413" s="95"/>
      <c r="AI413" s="280"/>
      <c r="AO413" s="95"/>
    </row>
    <row r="414" s="93" customFormat="1" customHeight="1" spans="6:41">
      <c r="F414" s="95"/>
      <c r="G414" s="288" t="str">
        <f t="shared" si="12"/>
        <v/>
      </c>
      <c r="H414" s="95"/>
      <c r="I414" s="95"/>
      <c r="J414" s="95"/>
      <c r="K414" s="95"/>
      <c r="L414" s="95"/>
      <c r="P414" s="143"/>
      <c r="Q414" s="95"/>
      <c r="R414" s="95"/>
      <c r="S414" s="95"/>
      <c r="T414" s="95"/>
      <c r="AI414" s="280"/>
      <c r="AO414" s="95"/>
    </row>
    <row r="415" s="93" customFormat="1" customHeight="1" spans="6:41">
      <c r="F415" s="95"/>
      <c r="G415" s="288" t="str">
        <f t="shared" si="12"/>
        <v/>
      </c>
      <c r="H415" s="95"/>
      <c r="I415" s="95"/>
      <c r="J415" s="95"/>
      <c r="K415" s="95"/>
      <c r="L415" s="95"/>
      <c r="P415" s="143"/>
      <c r="Q415" s="95"/>
      <c r="R415" s="95"/>
      <c r="S415" s="95"/>
      <c r="T415" s="95"/>
      <c r="AI415" s="280"/>
      <c r="AO415" s="95"/>
    </row>
    <row r="416" s="93" customFormat="1" customHeight="1" spans="6:41">
      <c r="F416" s="95"/>
      <c r="G416" s="288" t="str">
        <f t="shared" si="12"/>
        <v/>
      </c>
      <c r="H416" s="95"/>
      <c r="I416" s="95"/>
      <c r="J416" s="95"/>
      <c r="K416" s="95"/>
      <c r="L416" s="95"/>
      <c r="P416" s="143"/>
      <c r="Q416" s="95"/>
      <c r="R416" s="95"/>
      <c r="S416" s="95"/>
      <c r="T416" s="95"/>
      <c r="AI416" s="280"/>
      <c r="AO416" s="95"/>
    </row>
    <row r="417" s="93" customFormat="1" customHeight="1" spans="6:41">
      <c r="F417" s="95"/>
      <c r="G417" s="288" t="str">
        <f t="shared" si="12"/>
        <v/>
      </c>
      <c r="H417" s="95"/>
      <c r="I417" s="95"/>
      <c r="J417" s="95"/>
      <c r="K417" s="95"/>
      <c r="L417" s="95"/>
      <c r="P417" s="143"/>
      <c r="Q417" s="95"/>
      <c r="R417" s="95"/>
      <c r="S417" s="95"/>
      <c r="T417" s="95"/>
      <c r="AI417" s="280"/>
      <c r="AO417" s="95"/>
    </row>
    <row r="418" s="93" customFormat="1" customHeight="1" spans="6:41">
      <c r="F418" s="95"/>
      <c r="G418" s="288" t="str">
        <f t="shared" si="12"/>
        <v/>
      </c>
      <c r="H418" s="95"/>
      <c r="I418" s="95"/>
      <c r="J418" s="95"/>
      <c r="K418" s="95"/>
      <c r="L418" s="95"/>
      <c r="P418" s="143"/>
      <c r="Q418" s="95"/>
      <c r="R418" s="95"/>
      <c r="S418" s="95"/>
      <c r="T418" s="95"/>
      <c r="AI418" s="280"/>
      <c r="AO418" s="95"/>
    </row>
    <row r="419" s="93" customFormat="1" customHeight="1" spans="6:41">
      <c r="F419" s="95"/>
      <c r="G419" s="288" t="str">
        <f t="shared" si="12"/>
        <v/>
      </c>
      <c r="H419" s="95"/>
      <c r="I419" s="95"/>
      <c r="J419" s="95"/>
      <c r="K419" s="95"/>
      <c r="L419" s="95"/>
      <c r="P419" s="143"/>
      <c r="Q419" s="95"/>
      <c r="R419" s="95"/>
      <c r="S419" s="95"/>
      <c r="T419" s="95"/>
      <c r="AI419" s="280"/>
      <c r="AO419" s="95"/>
    </row>
    <row r="420" s="93" customFormat="1" customHeight="1" spans="6:41">
      <c r="F420" s="95"/>
      <c r="G420" s="288" t="str">
        <f t="shared" si="12"/>
        <v/>
      </c>
      <c r="H420" s="95"/>
      <c r="I420" s="95"/>
      <c r="J420" s="95"/>
      <c r="K420" s="95"/>
      <c r="L420" s="95"/>
      <c r="P420" s="143"/>
      <c r="Q420" s="95"/>
      <c r="R420" s="95"/>
      <c r="S420" s="95"/>
      <c r="T420" s="95"/>
      <c r="AI420" s="280"/>
      <c r="AO420" s="95"/>
    </row>
    <row r="421" s="93" customFormat="1" customHeight="1" spans="6:41">
      <c r="F421" s="95"/>
      <c r="G421" s="288" t="str">
        <f t="shared" si="12"/>
        <v/>
      </c>
      <c r="H421" s="95"/>
      <c r="I421" s="95"/>
      <c r="J421" s="95"/>
      <c r="K421" s="95"/>
      <c r="L421" s="95"/>
      <c r="P421" s="143"/>
      <c r="Q421" s="95"/>
      <c r="R421" s="95"/>
      <c r="S421" s="95"/>
      <c r="T421" s="95"/>
      <c r="AI421" s="280"/>
      <c r="AO421" s="95"/>
    </row>
    <row r="422" s="93" customFormat="1" customHeight="1" spans="6:41">
      <c r="F422" s="95"/>
      <c r="G422" s="288" t="str">
        <f t="shared" si="12"/>
        <v/>
      </c>
      <c r="H422" s="95"/>
      <c r="I422" s="95"/>
      <c r="J422" s="95"/>
      <c r="K422" s="95"/>
      <c r="L422" s="95"/>
      <c r="P422" s="143"/>
      <c r="Q422" s="95"/>
      <c r="R422" s="95"/>
      <c r="S422" s="95"/>
      <c r="T422" s="95"/>
      <c r="AI422" s="280"/>
      <c r="AO422" s="95"/>
    </row>
    <row r="423" s="93" customFormat="1" customHeight="1" spans="6:41">
      <c r="F423" s="95"/>
      <c r="G423" s="288" t="str">
        <f t="shared" si="12"/>
        <v/>
      </c>
      <c r="H423" s="95"/>
      <c r="I423" s="95"/>
      <c r="J423" s="95"/>
      <c r="K423" s="95"/>
      <c r="L423" s="95"/>
      <c r="P423" s="143"/>
      <c r="Q423" s="95"/>
      <c r="R423" s="95"/>
      <c r="S423" s="95"/>
      <c r="T423" s="95"/>
      <c r="AI423" s="280"/>
      <c r="AO423" s="95"/>
    </row>
    <row r="424" s="93" customFormat="1" customHeight="1" spans="6:41">
      <c r="F424" s="95"/>
      <c r="G424" s="288" t="str">
        <f t="shared" si="12"/>
        <v/>
      </c>
      <c r="H424" s="95"/>
      <c r="I424" s="95"/>
      <c r="J424" s="95"/>
      <c r="K424" s="95"/>
      <c r="L424" s="95"/>
      <c r="P424" s="143"/>
      <c r="Q424" s="95"/>
      <c r="R424" s="95"/>
      <c r="S424" s="95"/>
      <c r="T424" s="95"/>
      <c r="AI424" s="280"/>
      <c r="AO424" s="95"/>
    </row>
    <row r="425" s="93" customFormat="1" customHeight="1" spans="6:41">
      <c r="F425" s="95"/>
      <c r="G425" s="288" t="str">
        <f t="shared" si="12"/>
        <v/>
      </c>
      <c r="H425" s="95"/>
      <c r="I425" s="95"/>
      <c r="J425" s="95"/>
      <c r="K425" s="95"/>
      <c r="L425" s="95"/>
      <c r="P425" s="143"/>
      <c r="Q425" s="95"/>
      <c r="R425" s="95"/>
      <c r="S425" s="95"/>
      <c r="T425" s="95"/>
      <c r="AI425" s="280"/>
      <c r="AO425" s="95"/>
    </row>
    <row r="426" s="93" customFormat="1" customHeight="1" spans="6:41">
      <c r="F426" s="95"/>
      <c r="G426" s="288" t="str">
        <f t="shared" si="12"/>
        <v/>
      </c>
      <c r="H426" s="95"/>
      <c r="I426" s="95"/>
      <c r="J426" s="95"/>
      <c r="K426" s="95"/>
      <c r="L426" s="95"/>
      <c r="P426" s="143"/>
      <c r="Q426" s="95"/>
      <c r="R426" s="95"/>
      <c r="S426" s="95"/>
      <c r="T426" s="95"/>
      <c r="AI426" s="280"/>
      <c r="AO426" s="95"/>
    </row>
    <row r="427" s="93" customFormat="1" customHeight="1" spans="6:41">
      <c r="F427" s="95"/>
      <c r="G427" s="288" t="str">
        <f t="shared" si="12"/>
        <v/>
      </c>
      <c r="H427" s="95"/>
      <c r="I427" s="95"/>
      <c r="J427" s="95"/>
      <c r="K427" s="95"/>
      <c r="L427" s="95"/>
      <c r="P427" s="143"/>
      <c r="Q427" s="95"/>
      <c r="R427" s="95"/>
      <c r="S427" s="95"/>
      <c r="T427" s="95"/>
      <c r="AI427" s="280"/>
      <c r="AO427" s="95"/>
    </row>
    <row r="428" s="93" customFormat="1" customHeight="1" spans="6:41">
      <c r="F428" s="95"/>
      <c r="G428" s="288" t="str">
        <f t="shared" si="12"/>
        <v/>
      </c>
      <c r="H428" s="95"/>
      <c r="I428" s="95"/>
      <c r="J428" s="95"/>
      <c r="K428" s="95"/>
      <c r="L428" s="95"/>
      <c r="P428" s="143"/>
      <c r="Q428" s="95"/>
      <c r="R428" s="95"/>
      <c r="S428" s="95"/>
      <c r="T428" s="95"/>
      <c r="AI428" s="280"/>
      <c r="AO428" s="95"/>
    </row>
    <row r="429" s="93" customFormat="1" customHeight="1" spans="6:41">
      <c r="F429" s="95"/>
      <c r="G429" s="288" t="str">
        <f t="shared" si="12"/>
        <v/>
      </c>
      <c r="H429" s="95"/>
      <c r="I429" s="95"/>
      <c r="J429" s="95"/>
      <c r="K429" s="95"/>
      <c r="L429" s="95"/>
      <c r="P429" s="143"/>
      <c r="Q429" s="95"/>
      <c r="R429" s="95"/>
      <c r="S429" s="95"/>
      <c r="T429" s="95"/>
      <c r="AI429" s="280"/>
      <c r="AO429" s="95"/>
    </row>
    <row r="430" s="93" customFormat="1" customHeight="1" spans="6:41">
      <c r="F430" s="95"/>
      <c r="G430" s="288" t="str">
        <f t="shared" si="12"/>
        <v/>
      </c>
      <c r="H430" s="95"/>
      <c r="I430" s="95"/>
      <c r="J430" s="95"/>
      <c r="K430" s="95"/>
      <c r="L430" s="95"/>
      <c r="P430" s="143"/>
      <c r="Q430" s="95"/>
      <c r="R430" s="95"/>
      <c r="S430" s="95"/>
      <c r="T430" s="95"/>
      <c r="AI430" s="280"/>
      <c r="AO430" s="95"/>
    </row>
    <row r="431" s="93" customFormat="1" customHeight="1" spans="6:41">
      <c r="F431" s="95"/>
      <c r="G431" s="288" t="str">
        <f t="shared" si="12"/>
        <v/>
      </c>
      <c r="H431" s="95"/>
      <c r="I431" s="95"/>
      <c r="J431" s="95"/>
      <c r="K431" s="95"/>
      <c r="L431" s="95"/>
      <c r="P431" s="143"/>
      <c r="Q431" s="95"/>
      <c r="R431" s="95"/>
      <c r="S431" s="95"/>
      <c r="T431" s="95"/>
      <c r="AI431" s="280"/>
      <c r="AO431" s="95"/>
    </row>
    <row r="432" s="93" customFormat="1" customHeight="1" spans="6:41">
      <c r="F432" s="95"/>
      <c r="G432" s="288" t="str">
        <f t="shared" si="12"/>
        <v/>
      </c>
      <c r="H432" s="95"/>
      <c r="I432" s="95"/>
      <c r="J432" s="95"/>
      <c r="K432" s="95"/>
      <c r="L432" s="95"/>
      <c r="P432" s="143"/>
      <c r="Q432" s="95"/>
      <c r="R432" s="95"/>
      <c r="S432" s="95"/>
      <c r="T432" s="95"/>
      <c r="AI432" s="280"/>
      <c r="AO432" s="95"/>
    </row>
    <row r="433" s="93" customFormat="1" customHeight="1" spans="6:41">
      <c r="F433" s="95"/>
      <c r="G433" s="288" t="str">
        <f t="shared" si="12"/>
        <v/>
      </c>
      <c r="H433" s="95"/>
      <c r="I433" s="95"/>
      <c r="J433" s="95"/>
      <c r="K433" s="95"/>
      <c r="L433" s="95"/>
      <c r="P433" s="143"/>
      <c r="Q433" s="95"/>
      <c r="R433" s="95"/>
      <c r="S433" s="95"/>
      <c r="T433" s="95"/>
      <c r="AI433" s="280"/>
      <c r="AO433" s="95"/>
    </row>
    <row r="434" s="93" customFormat="1" customHeight="1" spans="6:41">
      <c r="F434" s="95"/>
      <c r="G434" s="288" t="str">
        <f t="shared" si="12"/>
        <v/>
      </c>
      <c r="H434" s="95"/>
      <c r="I434" s="95"/>
      <c r="J434" s="95"/>
      <c r="K434" s="95"/>
      <c r="L434" s="95"/>
      <c r="P434" s="143"/>
      <c r="Q434" s="95"/>
      <c r="R434" s="95"/>
      <c r="S434" s="95"/>
      <c r="T434" s="95"/>
      <c r="AI434" s="280"/>
      <c r="AO434" s="95"/>
    </row>
    <row r="435" s="93" customFormat="1" customHeight="1" spans="6:41">
      <c r="F435" s="95"/>
      <c r="G435" s="288" t="str">
        <f t="shared" si="12"/>
        <v/>
      </c>
      <c r="H435" s="95"/>
      <c r="I435" s="95"/>
      <c r="J435" s="95"/>
      <c r="K435" s="95"/>
      <c r="L435" s="95"/>
      <c r="P435" s="143"/>
      <c r="Q435" s="95"/>
      <c r="R435" s="95"/>
      <c r="S435" s="95"/>
      <c r="T435" s="95"/>
      <c r="AI435" s="280"/>
      <c r="AO435" s="95"/>
    </row>
    <row r="436" s="93" customFormat="1" customHeight="1" spans="6:41">
      <c r="F436" s="95"/>
      <c r="G436" s="288" t="str">
        <f t="shared" si="12"/>
        <v/>
      </c>
      <c r="H436" s="95"/>
      <c r="I436" s="95"/>
      <c r="J436" s="95"/>
      <c r="K436" s="95"/>
      <c r="L436" s="95"/>
      <c r="P436" s="143"/>
      <c r="Q436" s="95"/>
      <c r="R436" s="95"/>
      <c r="S436" s="95"/>
      <c r="T436" s="95"/>
      <c r="AI436" s="280"/>
      <c r="AO436" s="95"/>
    </row>
    <row r="437" s="93" customFormat="1" customHeight="1" spans="6:41">
      <c r="F437" s="95"/>
      <c r="G437" s="288" t="str">
        <f t="shared" si="12"/>
        <v/>
      </c>
      <c r="H437" s="95"/>
      <c r="I437" s="95"/>
      <c r="J437" s="95"/>
      <c r="K437" s="95"/>
      <c r="L437" s="95"/>
      <c r="P437" s="143"/>
      <c r="Q437" s="95"/>
      <c r="R437" s="95"/>
      <c r="S437" s="95"/>
      <c r="T437" s="95"/>
      <c r="AI437" s="280"/>
      <c r="AO437" s="95"/>
    </row>
    <row r="438" s="93" customFormat="1" customHeight="1" spans="6:41">
      <c r="F438" s="95"/>
      <c r="G438" s="288" t="str">
        <f t="shared" si="12"/>
        <v/>
      </c>
      <c r="H438" s="95"/>
      <c r="I438" s="95"/>
      <c r="J438" s="95"/>
      <c r="K438" s="95"/>
      <c r="L438" s="95"/>
      <c r="P438" s="143"/>
      <c r="Q438" s="95"/>
      <c r="R438" s="95"/>
      <c r="S438" s="95"/>
      <c r="T438" s="95"/>
      <c r="AI438" s="280"/>
      <c r="AO438" s="95"/>
    </row>
    <row r="439" s="93" customFormat="1" customHeight="1" spans="6:41">
      <c r="F439" s="95"/>
      <c r="G439" s="288" t="str">
        <f t="shared" si="12"/>
        <v/>
      </c>
      <c r="H439" s="95"/>
      <c r="I439" s="95"/>
      <c r="J439" s="95"/>
      <c r="K439" s="95"/>
      <c r="L439" s="95"/>
      <c r="P439" s="143"/>
      <c r="Q439" s="95"/>
      <c r="R439" s="95"/>
      <c r="S439" s="95"/>
      <c r="T439" s="95"/>
      <c r="AI439" s="280"/>
      <c r="AO439" s="95"/>
    </row>
    <row r="440" s="93" customFormat="1" customHeight="1" spans="6:41">
      <c r="F440" s="95"/>
      <c r="G440" s="288" t="str">
        <f t="shared" si="12"/>
        <v/>
      </c>
      <c r="H440" s="95"/>
      <c r="I440" s="95"/>
      <c r="J440" s="95"/>
      <c r="K440" s="95"/>
      <c r="L440" s="95"/>
      <c r="P440" s="143"/>
      <c r="Q440" s="95"/>
      <c r="R440" s="95"/>
      <c r="S440" s="95"/>
      <c r="T440" s="95"/>
      <c r="AI440" s="280"/>
      <c r="AO440" s="95"/>
    </row>
    <row r="441" s="93" customFormat="1" customHeight="1" spans="6:41">
      <c r="F441" s="95"/>
      <c r="G441" s="288" t="str">
        <f t="shared" si="12"/>
        <v/>
      </c>
      <c r="H441" s="95"/>
      <c r="I441" s="95"/>
      <c r="J441" s="95"/>
      <c r="K441" s="95"/>
      <c r="L441" s="95"/>
      <c r="P441" s="143"/>
      <c r="Q441" s="95"/>
      <c r="R441" s="95"/>
      <c r="S441" s="95"/>
      <c r="T441" s="95"/>
      <c r="AI441" s="280"/>
      <c r="AO441" s="95"/>
    </row>
    <row r="442" s="93" customFormat="1" customHeight="1" spans="6:41">
      <c r="F442" s="95"/>
      <c r="G442" s="288" t="str">
        <f t="shared" si="12"/>
        <v/>
      </c>
      <c r="H442" s="95"/>
      <c r="I442" s="95"/>
      <c r="J442" s="95"/>
      <c r="K442" s="95"/>
      <c r="L442" s="95"/>
      <c r="P442" s="143"/>
      <c r="Q442" s="95"/>
      <c r="R442" s="95"/>
      <c r="S442" s="95"/>
      <c r="T442" s="95"/>
      <c r="AI442" s="280"/>
      <c r="AO442" s="95"/>
    </row>
    <row r="443" s="93" customFormat="1" customHeight="1" spans="6:41">
      <c r="F443" s="95"/>
      <c r="G443" s="288" t="str">
        <f t="shared" si="12"/>
        <v/>
      </c>
      <c r="H443" s="95"/>
      <c r="I443" s="95"/>
      <c r="J443" s="95"/>
      <c r="K443" s="95"/>
      <c r="L443" s="95"/>
      <c r="P443" s="143"/>
      <c r="Q443" s="95"/>
      <c r="R443" s="95"/>
      <c r="S443" s="95"/>
      <c r="T443" s="95"/>
      <c r="AI443" s="280"/>
      <c r="AO443" s="95"/>
    </row>
    <row r="444" s="93" customFormat="1" customHeight="1" spans="6:41">
      <c r="F444" s="95"/>
      <c r="G444" s="288" t="str">
        <f t="shared" si="12"/>
        <v/>
      </c>
      <c r="H444" s="95"/>
      <c r="I444" s="95"/>
      <c r="J444" s="95"/>
      <c r="K444" s="95"/>
      <c r="L444" s="95"/>
      <c r="P444" s="143"/>
      <c r="Q444" s="95"/>
      <c r="R444" s="95"/>
      <c r="S444" s="95"/>
      <c r="T444" s="95"/>
      <c r="AI444" s="280"/>
      <c r="AO444" s="95"/>
    </row>
    <row r="445" s="93" customFormat="1" customHeight="1" spans="6:41">
      <c r="F445" s="95"/>
      <c r="G445" s="288" t="str">
        <f t="shared" si="12"/>
        <v/>
      </c>
      <c r="H445" s="95"/>
      <c r="I445" s="95"/>
      <c r="J445" s="95"/>
      <c r="K445" s="95"/>
      <c r="L445" s="95"/>
      <c r="P445" s="143"/>
      <c r="Q445" s="95"/>
      <c r="R445" s="95"/>
      <c r="S445" s="95"/>
      <c r="T445" s="95"/>
      <c r="AI445" s="280"/>
      <c r="AO445" s="95"/>
    </row>
    <row r="446" s="93" customFormat="1" customHeight="1" spans="6:41">
      <c r="F446" s="95"/>
      <c r="G446" s="288" t="str">
        <f t="shared" si="12"/>
        <v/>
      </c>
      <c r="H446" s="95"/>
      <c r="I446" s="95"/>
      <c r="J446" s="95"/>
      <c r="K446" s="95"/>
      <c r="L446" s="95"/>
      <c r="P446" s="143"/>
      <c r="Q446" s="95"/>
      <c r="R446" s="95"/>
      <c r="S446" s="95"/>
      <c r="T446" s="95"/>
      <c r="AI446" s="280"/>
      <c r="AO446" s="95"/>
    </row>
    <row r="447" s="93" customFormat="1" customHeight="1" spans="6:41">
      <c r="F447" s="95"/>
      <c r="G447" s="288" t="str">
        <f t="shared" si="12"/>
        <v/>
      </c>
      <c r="H447" s="95"/>
      <c r="I447" s="95"/>
      <c r="J447" s="95"/>
      <c r="K447" s="95"/>
      <c r="L447" s="95"/>
      <c r="P447" s="143"/>
      <c r="Q447" s="95"/>
      <c r="R447" s="95"/>
      <c r="S447" s="95"/>
      <c r="T447" s="95"/>
      <c r="AI447" s="280"/>
      <c r="AO447" s="95"/>
    </row>
    <row r="448" s="93" customFormat="1" customHeight="1" spans="6:41">
      <c r="F448" s="95"/>
      <c r="G448" s="288" t="str">
        <f t="shared" si="12"/>
        <v/>
      </c>
      <c r="H448" s="95"/>
      <c r="I448" s="95"/>
      <c r="J448" s="95"/>
      <c r="K448" s="95"/>
      <c r="L448" s="95"/>
      <c r="P448" s="143"/>
      <c r="Q448" s="95"/>
      <c r="R448" s="95"/>
      <c r="S448" s="95"/>
      <c r="T448" s="95"/>
      <c r="AI448" s="280"/>
      <c r="AO448" s="95"/>
    </row>
    <row r="449" s="93" customFormat="1" customHeight="1" spans="6:41">
      <c r="F449" s="95"/>
      <c r="G449" s="288" t="str">
        <f t="shared" si="12"/>
        <v/>
      </c>
      <c r="H449" s="95"/>
      <c r="I449" s="95"/>
      <c r="J449" s="95"/>
      <c r="K449" s="95"/>
      <c r="L449" s="95"/>
      <c r="P449" s="143"/>
      <c r="Q449" s="95"/>
      <c r="R449" s="95"/>
      <c r="S449" s="95"/>
      <c r="T449" s="95"/>
      <c r="AI449" s="280"/>
      <c r="AO449" s="95"/>
    </row>
    <row r="450" s="93" customFormat="1" customHeight="1" spans="6:41">
      <c r="F450" s="95"/>
      <c r="G450" s="288" t="str">
        <f t="shared" ref="G450:G513" si="13">IF(H450="","",IF(H450=I450,H450,_xlfn.CONCAT(H450,"-",I450)))</f>
        <v/>
      </c>
      <c r="H450" s="95"/>
      <c r="I450" s="95"/>
      <c r="J450" s="95"/>
      <c r="K450" s="95"/>
      <c r="L450" s="95"/>
      <c r="P450" s="143"/>
      <c r="Q450" s="95"/>
      <c r="R450" s="95"/>
      <c r="S450" s="95"/>
      <c r="T450" s="95"/>
      <c r="AI450" s="280"/>
      <c r="AO450" s="95"/>
    </row>
    <row r="451" s="93" customFormat="1" customHeight="1" spans="6:41">
      <c r="F451" s="95"/>
      <c r="G451" s="288" t="str">
        <f t="shared" si="13"/>
        <v/>
      </c>
      <c r="H451" s="95"/>
      <c r="I451" s="95"/>
      <c r="J451" s="95"/>
      <c r="K451" s="95"/>
      <c r="L451" s="95"/>
      <c r="P451" s="143"/>
      <c r="Q451" s="95"/>
      <c r="R451" s="95"/>
      <c r="S451" s="95"/>
      <c r="T451" s="95"/>
      <c r="AI451" s="280"/>
      <c r="AO451" s="95"/>
    </row>
    <row r="452" s="93" customFormat="1" customHeight="1" spans="6:41">
      <c r="F452" s="95"/>
      <c r="G452" s="288" t="str">
        <f t="shared" si="13"/>
        <v/>
      </c>
      <c r="H452" s="95"/>
      <c r="I452" s="95"/>
      <c r="J452" s="95"/>
      <c r="K452" s="95"/>
      <c r="L452" s="95"/>
      <c r="P452" s="143"/>
      <c r="Q452" s="95"/>
      <c r="R452" s="95"/>
      <c r="S452" s="95"/>
      <c r="T452" s="95"/>
      <c r="AI452" s="280"/>
      <c r="AO452" s="95"/>
    </row>
    <row r="453" s="93" customFormat="1" customHeight="1" spans="6:41">
      <c r="F453" s="95"/>
      <c r="G453" s="288" t="str">
        <f t="shared" si="13"/>
        <v/>
      </c>
      <c r="H453" s="95"/>
      <c r="I453" s="95"/>
      <c r="J453" s="95"/>
      <c r="K453" s="95"/>
      <c r="L453" s="95"/>
      <c r="P453" s="143"/>
      <c r="Q453" s="95"/>
      <c r="R453" s="95"/>
      <c r="S453" s="95"/>
      <c r="T453" s="95"/>
      <c r="AI453" s="280"/>
      <c r="AO453" s="95"/>
    </row>
    <row r="454" s="93" customFormat="1" customHeight="1" spans="6:41">
      <c r="F454" s="95"/>
      <c r="G454" s="288" t="str">
        <f t="shared" si="13"/>
        <v/>
      </c>
      <c r="H454" s="95"/>
      <c r="I454" s="95"/>
      <c r="J454" s="95"/>
      <c r="K454" s="95"/>
      <c r="L454" s="95"/>
      <c r="P454" s="143"/>
      <c r="Q454" s="95"/>
      <c r="R454" s="95"/>
      <c r="S454" s="95"/>
      <c r="T454" s="95"/>
      <c r="AI454" s="280"/>
      <c r="AO454" s="95"/>
    </row>
    <row r="455" s="93" customFormat="1" customHeight="1" spans="6:41">
      <c r="F455" s="95"/>
      <c r="G455" s="288" t="str">
        <f t="shared" si="13"/>
        <v/>
      </c>
      <c r="H455" s="95"/>
      <c r="I455" s="95"/>
      <c r="J455" s="95"/>
      <c r="K455" s="95"/>
      <c r="L455" s="95"/>
      <c r="P455" s="143"/>
      <c r="Q455" s="95"/>
      <c r="R455" s="95"/>
      <c r="S455" s="95"/>
      <c r="T455" s="95"/>
      <c r="AI455" s="280"/>
      <c r="AO455" s="95"/>
    </row>
    <row r="456" s="93" customFormat="1" customHeight="1" spans="6:41">
      <c r="F456" s="95"/>
      <c r="G456" s="288" t="str">
        <f t="shared" si="13"/>
        <v/>
      </c>
      <c r="H456" s="95"/>
      <c r="I456" s="95"/>
      <c r="J456" s="95"/>
      <c r="K456" s="95"/>
      <c r="L456" s="95"/>
      <c r="P456" s="143"/>
      <c r="Q456" s="95"/>
      <c r="R456" s="95"/>
      <c r="S456" s="95"/>
      <c r="T456" s="95"/>
      <c r="AI456" s="280"/>
      <c r="AO456" s="95"/>
    </row>
    <row r="457" s="93" customFormat="1" customHeight="1" spans="6:41">
      <c r="F457" s="95"/>
      <c r="G457" s="288" t="str">
        <f t="shared" si="13"/>
        <v/>
      </c>
      <c r="H457" s="95"/>
      <c r="I457" s="95"/>
      <c r="J457" s="95"/>
      <c r="K457" s="95"/>
      <c r="L457" s="95"/>
      <c r="P457" s="143"/>
      <c r="Q457" s="95"/>
      <c r="R457" s="95"/>
      <c r="S457" s="95"/>
      <c r="T457" s="95"/>
      <c r="AI457" s="280"/>
      <c r="AO457" s="95"/>
    </row>
    <row r="458" s="93" customFormat="1" customHeight="1" spans="6:41">
      <c r="F458" s="95"/>
      <c r="G458" s="288" t="str">
        <f t="shared" si="13"/>
        <v/>
      </c>
      <c r="H458" s="95"/>
      <c r="I458" s="95"/>
      <c r="J458" s="95"/>
      <c r="K458" s="95"/>
      <c r="L458" s="95"/>
      <c r="P458" s="143"/>
      <c r="Q458" s="95"/>
      <c r="R458" s="95"/>
      <c r="S458" s="95"/>
      <c r="T458" s="95"/>
      <c r="AI458" s="280"/>
      <c r="AO458" s="95"/>
    </row>
    <row r="459" s="93" customFormat="1" customHeight="1" spans="6:41">
      <c r="F459" s="95"/>
      <c r="G459" s="288" t="str">
        <f t="shared" si="13"/>
        <v/>
      </c>
      <c r="H459" s="95"/>
      <c r="I459" s="95"/>
      <c r="J459" s="95"/>
      <c r="K459" s="95"/>
      <c r="L459" s="95"/>
      <c r="P459" s="143"/>
      <c r="Q459" s="95"/>
      <c r="R459" s="95"/>
      <c r="S459" s="95"/>
      <c r="T459" s="95"/>
      <c r="AI459" s="280"/>
      <c r="AO459" s="95"/>
    </row>
    <row r="460" s="93" customFormat="1" customHeight="1" spans="6:41">
      <c r="F460" s="95"/>
      <c r="G460" s="288" t="str">
        <f t="shared" si="13"/>
        <v/>
      </c>
      <c r="H460" s="95"/>
      <c r="I460" s="95"/>
      <c r="J460" s="95"/>
      <c r="K460" s="95"/>
      <c r="L460" s="95"/>
      <c r="P460" s="143"/>
      <c r="Q460" s="95"/>
      <c r="R460" s="95"/>
      <c r="S460" s="95"/>
      <c r="T460" s="95"/>
      <c r="AI460" s="280"/>
      <c r="AO460" s="95"/>
    </row>
    <row r="461" s="93" customFormat="1" customHeight="1" spans="6:41">
      <c r="F461" s="95"/>
      <c r="G461" s="288" t="str">
        <f t="shared" si="13"/>
        <v/>
      </c>
      <c r="H461" s="95"/>
      <c r="I461" s="95"/>
      <c r="J461" s="95"/>
      <c r="K461" s="95"/>
      <c r="L461" s="95"/>
      <c r="P461" s="143"/>
      <c r="Q461" s="95"/>
      <c r="R461" s="95"/>
      <c r="S461" s="95"/>
      <c r="T461" s="95"/>
      <c r="AI461" s="280"/>
      <c r="AO461" s="95"/>
    </row>
    <row r="462" s="93" customFormat="1" customHeight="1" spans="6:41">
      <c r="F462" s="95"/>
      <c r="G462" s="288" t="str">
        <f t="shared" si="13"/>
        <v/>
      </c>
      <c r="H462" s="95"/>
      <c r="I462" s="95"/>
      <c r="J462" s="95"/>
      <c r="K462" s="95"/>
      <c r="L462" s="95"/>
      <c r="P462" s="143"/>
      <c r="Q462" s="95"/>
      <c r="R462" s="95"/>
      <c r="S462" s="95"/>
      <c r="T462" s="95"/>
      <c r="AI462" s="280"/>
      <c r="AO462" s="95"/>
    </row>
    <row r="463" s="93" customFormat="1" customHeight="1" spans="6:41">
      <c r="F463" s="95"/>
      <c r="G463" s="288" t="str">
        <f t="shared" si="13"/>
        <v/>
      </c>
      <c r="H463" s="95"/>
      <c r="I463" s="95"/>
      <c r="J463" s="95"/>
      <c r="K463" s="95"/>
      <c r="L463" s="95"/>
      <c r="P463" s="143"/>
      <c r="Q463" s="95"/>
      <c r="R463" s="95"/>
      <c r="S463" s="95"/>
      <c r="T463" s="95"/>
      <c r="AI463" s="280"/>
      <c r="AO463" s="95"/>
    </row>
    <row r="464" s="93" customFormat="1" customHeight="1" spans="6:41">
      <c r="F464" s="95"/>
      <c r="G464" s="288" t="str">
        <f t="shared" si="13"/>
        <v/>
      </c>
      <c r="H464" s="95"/>
      <c r="I464" s="95"/>
      <c r="J464" s="95"/>
      <c r="K464" s="95"/>
      <c r="L464" s="95"/>
      <c r="P464" s="143"/>
      <c r="Q464" s="95"/>
      <c r="R464" s="95"/>
      <c r="S464" s="95"/>
      <c r="T464" s="95"/>
      <c r="AI464" s="280"/>
      <c r="AO464" s="95"/>
    </row>
    <row r="465" s="93" customFormat="1" customHeight="1" spans="6:41">
      <c r="F465" s="95"/>
      <c r="G465" s="288" t="str">
        <f t="shared" si="13"/>
        <v/>
      </c>
      <c r="H465" s="95"/>
      <c r="I465" s="95"/>
      <c r="J465" s="95"/>
      <c r="K465" s="95"/>
      <c r="L465" s="95"/>
      <c r="P465" s="143"/>
      <c r="Q465" s="95"/>
      <c r="R465" s="95"/>
      <c r="S465" s="95"/>
      <c r="T465" s="95"/>
      <c r="AI465" s="280"/>
      <c r="AO465" s="95"/>
    </row>
    <row r="466" s="93" customFormat="1" customHeight="1" spans="6:41">
      <c r="F466" s="95"/>
      <c r="G466" s="288" t="str">
        <f t="shared" si="13"/>
        <v/>
      </c>
      <c r="H466" s="95"/>
      <c r="I466" s="95"/>
      <c r="J466" s="95"/>
      <c r="K466" s="95"/>
      <c r="L466" s="95"/>
      <c r="P466" s="143"/>
      <c r="Q466" s="95"/>
      <c r="R466" s="95"/>
      <c r="S466" s="95"/>
      <c r="T466" s="95"/>
      <c r="AI466" s="280"/>
      <c r="AO466" s="95"/>
    </row>
    <row r="467" s="93" customFormat="1" customHeight="1" spans="6:41">
      <c r="F467" s="95"/>
      <c r="G467" s="288" t="str">
        <f t="shared" si="13"/>
        <v/>
      </c>
      <c r="H467" s="95"/>
      <c r="I467" s="95"/>
      <c r="J467" s="95"/>
      <c r="K467" s="95"/>
      <c r="L467" s="95"/>
      <c r="P467" s="143"/>
      <c r="Q467" s="95"/>
      <c r="R467" s="95"/>
      <c r="S467" s="95"/>
      <c r="T467" s="95"/>
      <c r="AI467" s="280"/>
      <c r="AO467" s="95"/>
    </row>
    <row r="468" s="93" customFormat="1" customHeight="1" spans="6:41">
      <c r="F468" s="95"/>
      <c r="G468" s="288" t="str">
        <f t="shared" si="13"/>
        <v/>
      </c>
      <c r="H468" s="95"/>
      <c r="I468" s="95"/>
      <c r="J468" s="95"/>
      <c r="K468" s="95"/>
      <c r="L468" s="95"/>
      <c r="P468" s="143"/>
      <c r="Q468" s="95"/>
      <c r="R468" s="95"/>
      <c r="S468" s="95"/>
      <c r="T468" s="95"/>
      <c r="AI468" s="280"/>
      <c r="AO468" s="95"/>
    </row>
    <row r="469" s="93" customFormat="1" customHeight="1" spans="6:41">
      <c r="F469" s="95"/>
      <c r="G469" s="288" t="str">
        <f t="shared" si="13"/>
        <v/>
      </c>
      <c r="H469" s="95"/>
      <c r="I469" s="95"/>
      <c r="J469" s="95"/>
      <c r="K469" s="95"/>
      <c r="L469" s="95"/>
      <c r="P469" s="143"/>
      <c r="Q469" s="95"/>
      <c r="R469" s="95"/>
      <c r="S469" s="95"/>
      <c r="T469" s="95"/>
      <c r="AI469" s="280"/>
      <c r="AO469" s="95"/>
    </row>
    <row r="470" s="93" customFormat="1" customHeight="1" spans="6:41">
      <c r="F470" s="95"/>
      <c r="G470" s="288" t="str">
        <f t="shared" si="13"/>
        <v/>
      </c>
      <c r="H470" s="95"/>
      <c r="I470" s="95"/>
      <c r="J470" s="95"/>
      <c r="K470" s="95"/>
      <c r="L470" s="95"/>
      <c r="P470" s="143"/>
      <c r="Q470" s="95"/>
      <c r="R470" s="95"/>
      <c r="S470" s="95"/>
      <c r="T470" s="95"/>
      <c r="AI470" s="280"/>
      <c r="AO470" s="95"/>
    </row>
    <row r="471" s="93" customFormat="1" customHeight="1" spans="6:41">
      <c r="F471" s="95"/>
      <c r="G471" s="288" t="str">
        <f t="shared" si="13"/>
        <v/>
      </c>
      <c r="H471" s="95"/>
      <c r="I471" s="95"/>
      <c r="J471" s="95"/>
      <c r="K471" s="95"/>
      <c r="L471" s="95"/>
      <c r="P471" s="143"/>
      <c r="Q471" s="95"/>
      <c r="R471" s="95"/>
      <c r="S471" s="95"/>
      <c r="T471" s="95"/>
      <c r="AI471" s="280"/>
      <c r="AO471" s="95"/>
    </row>
    <row r="472" s="93" customFormat="1" customHeight="1" spans="6:41">
      <c r="F472" s="95"/>
      <c r="G472" s="288" t="str">
        <f t="shared" si="13"/>
        <v/>
      </c>
      <c r="H472" s="95"/>
      <c r="I472" s="95"/>
      <c r="J472" s="95"/>
      <c r="K472" s="95"/>
      <c r="L472" s="95"/>
      <c r="P472" s="143"/>
      <c r="Q472" s="95"/>
      <c r="R472" s="95"/>
      <c r="S472" s="95"/>
      <c r="T472" s="95"/>
      <c r="AI472" s="280"/>
      <c r="AO472" s="95"/>
    </row>
    <row r="473" s="93" customFormat="1" customHeight="1" spans="6:41">
      <c r="F473" s="95"/>
      <c r="G473" s="288" t="str">
        <f t="shared" si="13"/>
        <v/>
      </c>
      <c r="H473" s="95"/>
      <c r="I473" s="95"/>
      <c r="J473" s="95"/>
      <c r="K473" s="95"/>
      <c r="L473" s="95"/>
      <c r="P473" s="143"/>
      <c r="Q473" s="95"/>
      <c r="R473" s="95"/>
      <c r="S473" s="95"/>
      <c r="T473" s="95"/>
      <c r="AI473" s="280"/>
      <c r="AO473" s="95"/>
    </row>
    <row r="474" s="93" customFormat="1" customHeight="1" spans="6:41">
      <c r="F474" s="95"/>
      <c r="G474" s="288" t="str">
        <f t="shared" si="13"/>
        <v/>
      </c>
      <c r="H474" s="95"/>
      <c r="I474" s="95"/>
      <c r="J474" s="95"/>
      <c r="K474" s="95"/>
      <c r="L474" s="95"/>
      <c r="P474" s="143"/>
      <c r="Q474" s="95"/>
      <c r="R474" s="95"/>
      <c r="S474" s="95"/>
      <c r="T474" s="95"/>
      <c r="AI474" s="280"/>
      <c r="AO474" s="95"/>
    </row>
    <row r="475" s="93" customFormat="1" customHeight="1" spans="6:41">
      <c r="F475" s="95"/>
      <c r="G475" s="288" t="str">
        <f t="shared" si="13"/>
        <v/>
      </c>
      <c r="H475" s="95"/>
      <c r="I475" s="95"/>
      <c r="J475" s="95"/>
      <c r="K475" s="95"/>
      <c r="L475" s="95"/>
      <c r="P475" s="143"/>
      <c r="Q475" s="95"/>
      <c r="R475" s="95"/>
      <c r="S475" s="95"/>
      <c r="T475" s="95"/>
      <c r="AI475" s="280"/>
      <c r="AO475" s="95"/>
    </row>
    <row r="476" s="93" customFormat="1" customHeight="1" spans="6:41">
      <c r="F476" s="95"/>
      <c r="G476" s="288" t="str">
        <f t="shared" si="13"/>
        <v/>
      </c>
      <c r="H476" s="95"/>
      <c r="I476" s="95"/>
      <c r="J476" s="95"/>
      <c r="K476" s="95"/>
      <c r="L476" s="95"/>
      <c r="P476" s="143"/>
      <c r="Q476" s="95"/>
      <c r="R476" s="95"/>
      <c r="S476" s="95"/>
      <c r="T476" s="95"/>
      <c r="AI476" s="280"/>
      <c r="AO476" s="95"/>
    </row>
    <row r="477" s="93" customFormat="1" customHeight="1" spans="6:41">
      <c r="F477" s="95"/>
      <c r="G477" s="288" t="str">
        <f t="shared" si="13"/>
        <v/>
      </c>
      <c r="H477" s="95"/>
      <c r="I477" s="95"/>
      <c r="J477" s="95"/>
      <c r="K477" s="95"/>
      <c r="L477" s="95"/>
      <c r="P477" s="143"/>
      <c r="Q477" s="95"/>
      <c r="R477" s="95"/>
      <c r="S477" s="95"/>
      <c r="T477" s="95"/>
      <c r="AI477" s="280"/>
      <c r="AO477" s="95"/>
    </row>
    <row r="478" s="93" customFormat="1" customHeight="1" spans="6:41">
      <c r="F478" s="95"/>
      <c r="G478" s="288" t="str">
        <f t="shared" si="13"/>
        <v/>
      </c>
      <c r="H478" s="95"/>
      <c r="I478" s="95"/>
      <c r="J478" s="95"/>
      <c r="K478" s="95"/>
      <c r="L478" s="95"/>
      <c r="P478" s="143"/>
      <c r="Q478" s="95"/>
      <c r="R478" s="95"/>
      <c r="S478" s="95"/>
      <c r="T478" s="95"/>
      <c r="AI478" s="280"/>
      <c r="AO478" s="95"/>
    </row>
    <row r="479" s="93" customFormat="1" customHeight="1" spans="6:41">
      <c r="F479" s="95"/>
      <c r="G479" s="288" t="str">
        <f t="shared" si="13"/>
        <v/>
      </c>
      <c r="H479" s="95"/>
      <c r="I479" s="95"/>
      <c r="J479" s="95"/>
      <c r="K479" s="95"/>
      <c r="L479" s="95"/>
      <c r="P479" s="143"/>
      <c r="Q479" s="95"/>
      <c r="R479" s="95"/>
      <c r="S479" s="95"/>
      <c r="T479" s="95"/>
      <c r="AI479" s="280"/>
      <c r="AO479" s="95"/>
    </row>
    <row r="480" s="93" customFormat="1" customHeight="1" spans="6:41">
      <c r="F480" s="95"/>
      <c r="G480" s="288" t="str">
        <f t="shared" si="13"/>
        <v/>
      </c>
      <c r="H480" s="95"/>
      <c r="I480" s="95"/>
      <c r="J480" s="95"/>
      <c r="K480" s="95"/>
      <c r="L480" s="95"/>
      <c r="P480" s="143"/>
      <c r="Q480" s="95"/>
      <c r="R480" s="95"/>
      <c r="S480" s="95"/>
      <c r="T480" s="95"/>
      <c r="AI480" s="280"/>
      <c r="AO480" s="95"/>
    </row>
    <row r="481" s="93" customFormat="1" customHeight="1" spans="6:41">
      <c r="F481" s="95"/>
      <c r="G481" s="288" t="str">
        <f t="shared" si="13"/>
        <v/>
      </c>
      <c r="H481" s="95"/>
      <c r="I481" s="95"/>
      <c r="J481" s="95"/>
      <c r="K481" s="95"/>
      <c r="L481" s="95"/>
      <c r="P481" s="143"/>
      <c r="Q481" s="95"/>
      <c r="R481" s="95"/>
      <c r="S481" s="95"/>
      <c r="T481" s="95"/>
      <c r="AI481" s="280"/>
      <c r="AO481" s="95"/>
    </row>
    <row r="482" s="93" customFormat="1" customHeight="1" spans="6:41">
      <c r="F482" s="95"/>
      <c r="G482" s="288" t="str">
        <f t="shared" si="13"/>
        <v/>
      </c>
      <c r="H482" s="95"/>
      <c r="I482" s="95"/>
      <c r="J482" s="95"/>
      <c r="K482" s="95"/>
      <c r="L482" s="95"/>
      <c r="P482" s="143"/>
      <c r="Q482" s="95"/>
      <c r="R482" s="95"/>
      <c r="S482" s="95"/>
      <c r="T482" s="95"/>
      <c r="AI482" s="280"/>
      <c r="AO482" s="95"/>
    </row>
    <row r="483" s="93" customFormat="1" customHeight="1" spans="6:41">
      <c r="F483" s="95"/>
      <c r="G483" s="288" t="str">
        <f t="shared" si="13"/>
        <v/>
      </c>
      <c r="H483" s="95"/>
      <c r="I483" s="95"/>
      <c r="J483" s="95"/>
      <c r="K483" s="95"/>
      <c r="L483" s="95"/>
      <c r="P483" s="143"/>
      <c r="Q483" s="95"/>
      <c r="R483" s="95"/>
      <c r="S483" s="95"/>
      <c r="T483" s="95"/>
      <c r="AI483" s="280"/>
      <c r="AO483" s="95"/>
    </row>
    <row r="484" s="93" customFormat="1" customHeight="1" spans="6:41">
      <c r="F484" s="95"/>
      <c r="G484" s="288" t="str">
        <f t="shared" si="13"/>
        <v/>
      </c>
      <c r="H484" s="95"/>
      <c r="I484" s="95"/>
      <c r="J484" s="95"/>
      <c r="K484" s="95"/>
      <c r="L484" s="95"/>
      <c r="P484" s="143"/>
      <c r="Q484" s="95"/>
      <c r="R484" s="95"/>
      <c r="S484" s="95"/>
      <c r="T484" s="95"/>
      <c r="AI484" s="280"/>
      <c r="AO484" s="95"/>
    </row>
    <row r="485" s="93" customFormat="1" customHeight="1" spans="6:41">
      <c r="F485" s="95"/>
      <c r="G485" s="288" t="str">
        <f t="shared" si="13"/>
        <v/>
      </c>
      <c r="H485" s="95"/>
      <c r="I485" s="95"/>
      <c r="J485" s="95"/>
      <c r="K485" s="95"/>
      <c r="L485" s="95"/>
      <c r="P485" s="143"/>
      <c r="Q485" s="95"/>
      <c r="R485" s="95"/>
      <c r="S485" s="95"/>
      <c r="T485" s="95"/>
      <c r="AI485" s="280"/>
      <c r="AO485" s="95"/>
    </row>
    <row r="486" s="93" customFormat="1" customHeight="1" spans="6:41">
      <c r="F486" s="95"/>
      <c r="G486" s="288" t="str">
        <f t="shared" si="13"/>
        <v/>
      </c>
      <c r="H486" s="95"/>
      <c r="I486" s="95"/>
      <c r="J486" s="95"/>
      <c r="K486" s="95"/>
      <c r="L486" s="95"/>
      <c r="P486" s="143"/>
      <c r="Q486" s="95"/>
      <c r="R486" s="95"/>
      <c r="S486" s="95"/>
      <c r="T486" s="95"/>
      <c r="AI486" s="280"/>
      <c r="AO486" s="95"/>
    </row>
    <row r="487" s="93" customFormat="1" customHeight="1" spans="6:41">
      <c r="F487" s="95"/>
      <c r="G487" s="288" t="str">
        <f t="shared" si="13"/>
        <v/>
      </c>
      <c r="H487" s="95"/>
      <c r="I487" s="95"/>
      <c r="J487" s="95"/>
      <c r="K487" s="95"/>
      <c r="L487" s="95"/>
      <c r="P487" s="143"/>
      <c r="Q487" s="95"/>
      <c r="R487" s="95"/>
      <c r="S487" s="95"/>
      <c r="T487" s="95"/>
      <c r="AI487" s="280"/>
      <c r="AO487" s="95"/>
    </row>
    <row r="488" s="93" customFormat="1" customHeight="1" spans="6:41">
      <c r="F488" s="95"/>
      <c r="G488" s="288" t="str">
        <f t="shared" si="13"/>
        <v/>
      </c>
      <c r="H488" s="95"/>
      <c r="I488" s="95"/>
      <c r="J488" s="95"/>
      <c r="K488" s="95"/>
      <c r="L488" s="95"/>
      <c r="P488" s="143"/>
      <c r="Q488" s="95"/>
      <c r="R488" s="95"/>
      <c r="S488" s="95"/>
      <c r="T488" s="95"/>
      <c r="AI488" s="280"/>
      <c r="AO488" s="95"/>
    </row>
    <row r="489" s="93" customFormat="1" customHeight="1" spans="6:41">
      <c r="F489" s="95"/>
      <c r="G489" s="288" t="str">
        <f t="shared" si="13"/>
        <v/>
      </c>
      <c r="H489" s="95"/>
      <c r="I489" s="95"/>
      <c r="J489" s="95"/>
      <c r="K489" s="95"/>
      <c r="L489" s="95"/>
      <c r="P489" s="143"/>
      <c r="Q489" s="95"/>
      <c r="R489" s="95"/>
      <c r="S489" s="95"/>
      <c r="T489" s="95"/>
      <c r="AI489" s="280"/>
      <c r="AO489" s="95"/>
    </row>
    <row r="490" s="93" customFormat="1" customHeight="1" spans="6:41">
      <c r="F490" s="95"/>
      <c r="G490" s="288" t="str">
        <f t="shared" si="13"/>
        <v/>
      </c>
      <c r="H490" s="95"/>
      <c r="I490" s="95"/>
      <c r="J490" s="95"/>
      <c r="K490" s="95"/>
      <c r="L490" s="95"/>
      <c r="P490" s="143"/>
      <c r="Q490" s="95"/>
      <c r="R490" s="95"/>
      <c r="S490" s="95"/>
      <c r="T490" s="95"/>
      <c r="AI490" s="280"/>
      <c r="AO490" s="95"/>
    </row>
    <row r="491" s="93" customFormat="1" customHeight="1" spans="6:41">
      <c r="F491" s="95"/>
      <c r="G491" s="288" t="str">
        <f t="shared" si="13"/>
        <v/>
      </c>
      <c r="H491" s="95"/>
      <c r="I491" s="95"/>
      <c r="J491" s="95"/>
      <c r="K491" s="95"/>
      <c r="L491" s="95"/>
      <c r="P491" s="143"/>
      <c r="Q491" s="95"/>
      <c r="R491" s="95"/>
      <c r="S491" s="95"/>
      <c r="T491" s="95"/>
      <c r="AI491" s="280"/>
      <c r="AO491" s="95"/>
    </row>
    <row r="492" s="93" customFormat="1" customHeight="1" spans="6:41">
      <c r="F492" s="95"/>
      <c r="G492" s="288" t="str">
        <f t="shared" si="13"/>
        <v/>
      </c>
      <c r="H492" s="95"/>
      <c r="I492" s="95"/>
      <c r="J492" s="95"/>
      <c r="K492" s="95"/>
      <c r="L492" s="95"/>
      <c r="P492" s="143"/>
      <c r="Q492" s="95"/>
      <c r="R492" s="95"/>
      <c r="S492" s="95"/>
      <c r="T492" s="95"/>
      <c r="AI492" s="280"/>
      <c r="AO492" s="95"/>
    </row>
    <row r="493" s="93" customFormat="1" customHeight="1" spans="6:41">
      <c r="F493" s="95"/>
      <c r="G493" s="288" t="str">
        <f t="shared" si="13"/>
        <v/>
      </c>
      <c r="H493" s="95"/>
      <c r="I493" s="95"/>
      <c r="J493" s="95"/>
      <c r="K493" s="95"/>
      <c r="L493" s="95"/>
      <c r="P493" s="143"/>
      <c r="Q493" s="95"/>
      <c r="R493" s="95"/>
      <c r="S493" s="95"/>
      <c r="T493" s="95"/>
      <c r="AI493" s="280"/>
      <c r="AO493" s="95"/>
    </row>
    <row r="494" s="93" customFormat="1" customHeight="1" spans="6:41">
      <c r="F494" s="95"/>
      <c r="G494" s="288" t="str">
        <f t="shared" si="13"/>
        <v/>
      </c>
      <c r="H494" s="95"/>
      <c r="I494" s="95"/>
      <c r="J494" s="95"/>
      <c r="K494" s="95"/>
      <c r="L494" s="95"/>
      <c r="P494" s="143"/>
      <c r="Q494" s="95"/>
      <c r="R494" s="95"/>
      <c r="S494" s="95"/>
      <c r="T494" s="95"/>
      <c r="AI494" s="280"/>
      <c r="AO494" s="95"/>
    </row>
    <row r="495" s="93" customFormat="1" customHeight="1" spans="6:41">
      <c r="F495" s="95"/>
      <c r="G495" s="288" t="str">
        <f t="shared" si="13"/>
        <v/>
      </c>
      <c r="H495" s="95"/>
      <c r="I495" s="95"/>
      <c r="J495" s="95"/>
      <c r="K495" s="95"/>
      <c r="L495" s="95"/>
      <c r="P495" s="143"/>
      <c r="Q495" s="95"/>
      <c r="R495" s="95"/>
      <c r="S495" s="95"/>
      <c r="T495" s="95"/>
      <c r="AI495" s="280"/>
      <c r="AO495" s="95"/>
    </row>
    <row r="496" s="93" customFormat="1" customHeight="1" spans="6:41">
      <c r="F496" s="95"/>
      <c r="G496" s="288" t="str">
        <f t="shared" si="13"/>
        <v/>
      </c>
      <c r="H496" s="95"/>
      <c r="I496" s="95"/>
      <c r="J496" s="95"/>
      <c r="K496" s="95"/>
      <c r="L496" s="95"/>
      <c r="P496" s="143"/>
      <c r="Q496" s="95"/>
      <c r="R496" s="95"/>
      <c r="S496" s="95"/>
      <c r="T496" s="95"/>
      <c r="AI496" s="280"/>
      <c r="AO496" s="95"/>
    </row>
    <row r="497" s="93" customFormat="1" customHeight="1" spans="6:41">
      <c r="F497" s="95"/>
      <c r="G497" s="288" t="str">
        <f t="shared" si="13"/>
        <v/>
      </c>
      <c r="H497" s="95"/>
      <c r="I497" s="95"/>
      <c r="J497" s="95"/>
      <c r="K497" s="95"/>
      <c r="L497" s="95"/>
      <c r="P497" s="143"/>
      <c r="Q497" s="95"/>
      <c r="R497" s="95"/>
      <c r="S497" s="95"/>
      <c r="T497" s="95"/>
      <c r="AI497" s="280"/>
      <c r="AO497" s="95"/>
    </row>
    <row r="498" s="93" customFormat="1" customHeight="1" spans="6:41">
      <c r="F498" s="95"/>
      <c r="G498" s="288" t="str">
        <f t="shared" si="13"/>
        <v/>
      </c>
      <c r="H498" s="95"/>
      <c r="I498" s="95"/>
      <c r="J498" s="95"/>
      <c r="K498" s="95"/>
      <c r="L498" s="95"/>
      <c r="P498" s="143"/>
      <c r="Q498" s="95"/>
      <c r="R498" s="95"/>
      <c r="S498" s="95"/>
      <c r="T498" s="95"/>
      <c r="AI498" s="280"/>
      <c r="AO498" s="95"/>
    </row>
    <row r="499" s="93" customFormat="1" customHeight="1" spans="6:41">
      <c r="F499" s="95"/>
      <c r="G499" s="288" t="str">
        <f t="shared" si="13"/>
        <v/>
      </c>
      <c r="H499" s="95"/>
      <c r="I499" s="95"/>
      <c r="J499" s="95"/>
      <c r="K499" s="95"/>
      <c r="L499" s="95"/>
      <c r="P499" s="143"/>
      <c r="Q499" s="95"/>
      <c r="R499" s="95"/>
      <c r="S499" s="95"/>
      <c r="T499" s="95"/>
      <c r="AI499" s="280"/>
      <c r="AO499" s="95"/>
    </row>
    <row r="500" s="93" customFormat="1" customHeight="1" spans="6:41">
      <c r="F500" s="95"/>
      <c r="G500" s="288" t="str">
        <f t="shared" si="13"/>
        <v/>
      </c>
      <c r="H500" s="95"/>
      <c r="I500" s="95"/>
      <c r="J500" s="95"/>
      <c r="K500" s="95"/>
      <c r="L500" s="95"/>
      <c r="P500" s="143"/>
      <c r="Q500" s="95"/>
      <c r="R500" s="95"/>
      <c r="S500" s="95"/>
      <c r="T500" s="95"/>
      <c r="AI500" s="280"/>
      <c r="AO500" s="95"/>
    </row>
    <row r="501" s="93" customFormat="1" customHeight="1" spans="6:41">
      <c r="F501" s="95"/>
      <c r="G501" s="288" t="str">
        <f t="shared" si="13"/>
        <v/>
      </c>
      <c r="H501" s="95"/>
      <c r="I501" s="95"/>
      <c r="J501" s="95"/>
      <c r="K501" s="95"/>
      <c r="L501" s="95"/>
      <c r="P501" s="143"/>
      <c r="Q501" s="95"/>
      <c r="R501" s="95"/>
      <c r="S501" s="95"/>
      <c r="T501" s="95"/>
      <c r="AI501" s="280"/>
      <c r="AO501" s="95"/>
    </row>
    <row r="502" s="93" customFormat="1" customHeight="1" spans="6:41">
      <c r="F502" s="95"/>
      <c r="G502" s="288" t="str">
        <f t="shared" si="13"/>
        <v/>
      </c>
      <c r="H502" s="95"/>
      <c r="I502" s="95"/>
      <c r="J502" s="95"/>
      <c r="K502" s="95"/>
      <c r="L502" s="95"/>
      <c r="P502" s="143"/>
      <c r="Q502" s="95"/>
      <c r="R502" s="95"/>
      <c r="S502" s="95"/>
      <c r="T502" s="95"/>
      <c r="AI502" s="280"/>
      <c r="AO502" s="95"/>
    </row>
    <row r="503" s="93" customFormat="1" customHeight="1" spans="6:41">
      <c r="F503" s="95"/>
      <c r="G503" s="288" t="str">
        <f t="shared" si="13"/>
        <v/>
      </c>
      <c r="H503" s="95"/>
      <c r="I503" s="95"/>
      <c r="J503" s="95"/>
      <c r="K503" s="95"/>
      <c r="L503" s="95"/>
      <c r="P503" s="143"/>
      <c r="Q503" s="95"/>
      <c r="R503" s="95"/>
      <c r="S503" s="95"/>
      <c r="T503" s="95"/>
      <c r="AI503" s="280"/>
      <c r="AO503" s="95"/>
    </row>
    <row r="504" s="93" customFormat="1" customHeight="1" spans="6:41">
      <c r="F504" s="95"/>
      <c r="G504" s="288" t="str">
        <f t="shared" si="13"/>
        <v/>
      </c>
      <c r="H504" s="95"/>
      <c r="I504" s="95"/>
      <c r="J504" s="95"/>
      <c r="K504" s="95"/>
      <c r="L504" s="95"/>
      <c r="P504" s="143"/>
      <c r="Q504" s="95"/>
      <c r="R504" s="95"/>
      <c r="S504" s="95"/>
      <c r="T504" s="95"/>
      <c r="AI504" s="280"/>
      <c r="AO504" s="95"/>
    </row>
    <row r="505" s="93" customFormat="1" customHeight="1" spans="6:41">
      <c r="F505" s="95"/>
      <c r="G505" s="288" t="str">
        <f t="shared" si="13"/>
        <v/>
      </c>
      <c r="H505" s="95"/>
      <c r="I505" s="95"/>
      <c r="J505" s="95"/>
      <c r="K505" s="95"/>
      <c r="L505" s="95"/>
      <c r="P505" s="143"/>
      <c r="Q505" s="95"/>
      <c r="R505" s="95"/>
      <c r="S505" s="95"/>
      <c r="T505" s="95"/>
      <c r="AI505" s="280"/>
      <c r="AO505" s="95"/>
    </row>
    <row r="506" s="93" customFormat="1" customHeight="1" spans="6:41">
      <c r="F506" s="95"/>
      <c r="G506" s="288" t="str">
        <f t="shared" si="13"/>
        <v/>
      </c>
      <c r="H506" s="95"/>
      <c r="I506" s="95"/>
      <c r="J506" s="95"/>
      <c r="K506" s="95"/>
      <c r="L506" s="95"/>
      <c r="P506" s="143"/>
      <c r="Q506" s="95"/>
      <c r="R506" s="95"/>
      <c r="S506" s="95"/>
      <c r="T506" s="95"/>
      <c r="AI506" s="280"/>
      <c r="AO506" s="95"/>
    </row>
    <row r="507" s="93" customFormat="1" customHeight="1" spans="6:41">
      <c r="F507" s="95"/>
      <c r="G507" s="288" t="str">
        <f t="shared" si="13"/>
        <v/>
      </c>
      <c r="H507" s="95"/>
      <c r="I507" s="95"/>
      <c r="J507" s="95"/>
      <c r="K507" s="95"/>
      <c r="L507" s="95"/>
      <c r="P507" s="143"/>
      <c r="Q507" s="95"/>
      <c r="R507" s="95"/>
      <c r="S507" s="95"/>
      <c r="T507" s="95"/>
      <c r="AI507" s="280"/>
      <c r="AO507" s="95"/>
    </row>
    <row r="508" s="93" customFormat="1" customHeight="1" spans="6:41">
      <c r="F508" s="95"/>
      <c r="G508" s="288" t="str">
        <f t="shared" si="13"/>
        <v/>
      </c>
      <c r="H508" s="95"/>
      <c r="I508" s="95"/>
      <c r="J508" s="95"/>
      <c r="K508" s="95"/>
      <c r="L508" s="95"/>
      <c r="P508" s="143"/>
      <c r="Q508" s="95"/>
      <c r="R508" s="95"/>
      <c r="S508" s="95"/>
      <c r="T508" s="95"/>
      <c r="AI508" s="280"/>
      <c r="AO508" s="95"/>
    </row>
    <row r="509" s="93" customFormat="1" customHeight="1" spans="6:41">
      <c r="F509" s="95"/>
      <c r="G509" s="288" t="str">
        <f t="shared" si="13"/>
        <v/>
      </c>
      <c r="H509" s="95"/>
      <c r="I509" s="95"/>
      <c r="J509" s="95"/>
      <c r="K509" s="95"/>
      <c r="L509" s="95"/>
      <c r="P509" s="143"/>
      <c r="Q509" s="95"/>
      <c r="R509" s="95"/>
      <c r="S509" s="95"/>
      <c r="T509" s="95"/>
      <c r="AI509" s="280"/>
      <c r="AO509" s="95"/>
    </row>
    <row r="510" s="93" customFormat="1" customHeight="1" spans="6:41">
      <c r="F510" s="95"/>
      <c r="G510" s="288" t="str">
        <f t="shared" si="13"/>
        <v/>
      </c>
      <c r="H510" s="95"/>
      <c r="I510" s="95"/>
      <c r="J510" s="95"/>
      <c r="K510" s="95"/>
      <c r="L510" s="95"/>
      <c r="P510" s="143"/>
      <c r="Q510" s="95"/>
      <c r="R510" s="95"/>
      <c r="S510" s="95"/>
      <c r="T510" s="95"/>
      <c r="AI510" s="280"/>
      <c r="AO510" s="95"/>
    </row>
    <row r="511" s="93" customFormat="1" customHeight="1" spans="6:41">
      <c r="F511" s="95"/>
      <c r="G511" s="288" t="str">
        <f t="shared" si="13"/>
        <v/>
      </c>
      <c r="H511" s="95"/>
      <c r="I511" s="95"/>
      <c r="J511" s="95"/>
      <c r="K511" s="95"/>
      <c r="L511" s="95"/>
      <c r="P511" s="143"/>
      <c r="Q511" s="95"/>
      <c r="R511" s="95"/>
      <c r="S511" s="95"/>
      <c r="T511" s="95"/>
      <c r="AI511" s="280"/>
      <c r="AO511" s="95"/>
    </row>
    <row r="512" s="93" customFormat="1" customHeight="1" spans="6:41">
      <c r="F512" s="95"/>
      <c r="G512" s="288" t="str">
        <f t="shared" si="13"/>
        <v/>
      </c>
      <c r="H512" s="95"/>
      <c r="I512" s="95"/>
      <c r="J512" s="95"/>
      <c r="K512" s="95"/>
      <c r="L512" s="95"/>
      <c r="P512" s="143"/>
      <c r="Q512" s="95"/>
      <c r="R512" s="95"/>
      <c r="S512" s="95"/>
      <c r="T512" s="95"/>
      <c r="AI512" s="280"/>
      <c r="AO512" s="95"/>
    </row>
    <row r="513" s="93" customFormat="1" customHeight="1" spans="6:41">
      <c r="F513" s="95"/>
      <c r="G513" s="288" t="str">
        <f t="shared" si="13"/>
        <v/>
      </c>
      <c r="H513" s="95"/>
      <c r="I513" s="95"/>
      <c r="J513" s="95"/>
      <c r="K513" s="95"/>
      <c r="L513" s="95"/>
      <c r="P513" s="143"/>
      <c r="Q513" s="95"/>
      <c r="R513" s="95"/>
      <c r="S513" s="95"/>
      <c r="T513" s="95"/>
      <c r="AI513" s="280"/>
      <c r="AO513" s="95"/>
    </row>
    <row r="514" s="93" customFormat="1" customHeight="1" spans="6:41">
      <c r="F514" s="95"/>
      <c r="G514" s="288" t="str">
        <f t="shared" ref="G514:G577" si="14">IF(H514="","",IF(H514=I514,H514,_xlfn.CONCAT(H514,"-",I514)))</f>
        <v/>
      </c>
      <c r="H514" s="95"/>
      <c r="I514" s="95"/>
      <c r="J514" s="95"/>
      <c r="K514" s="95"/>
      <c r="L514" s="95"/>
      <c r="P514" s="143"/>
      <c r="Q514" s="95"/>
      <c r="R514" s="95"/>
      <c r="S514" s="95"/>
      <c r="T514" s="95"/>
      <c r="AI514" s="280"/>
      <c r="AO514" s="95"/>
    </row>
    <row r="515" s="93" customFormat="1" customHeight="1" spans="6:41">
      <c r="F515" s="95"/>
      <c r="G515" s="288" t="str">
        <f t="shared" si="14"/>
        <v/>
      </c>
      <c r="H515" s="95"/>
      <c r="I515" s="95"/>
      <c r="J515" s="95"/>
      <c r="K515" s="95"/>
      <c r="L515" s="95"/>
      <c r="P515" s="143"/>
      <c r="Q515" s="95"/>
      <c r="R515" s="95"/>
      <c r="S515" s="95"/>
      <c r="T515" s="95"/>
      <c r="AI515" s="280"/>
      <c r="AO515" s="95"/>
    </row>
    <row r="516" s="93" customFormat="1" customHeight="1" spans="6:41">
      <c r="F516" s="95"/>
      <c r="G516" s="288" t="str">
        <f t="shared" si="14"/>
        <v/>
      </c>
      <c r="H516" s="95"/>
      <c r="I516" s="95"/>
      <c r="J516" s="95"/>
      <c r="K516" s="95"/>
      <c r="L516" s="95"/>
      <c r="P516" s="143"/>
      <c r="Q516" s="95"/>
      <c r="R516" s="95"/>
      <c r="S516" s="95"/>
      <c r="T516" s="95"/>
      <c r="AI516" s="280"/>
      <c r="AO516" s="95"/>
    </row>
    <row r="517" s="93" customFormat="1" customHeight="1" spans="6:41">
      <c r="F517" s="95"/>
      <c r="G517" s="288" t="str">
        <f t="shared" si="14"/>
        <v/>
      </c>
      <c r="H517" s="95"/>
      <c r="I517" s="95"/>
      <c r="J517" s="95"/>
      <c r="K517" s="95"/>
      <c r="L517" s="95"/>
      <c r="P517" s="143"/>
      <c r="Q517" s="95"/>
      <c r="R517" s="95"/>
      <c r="S517" s="95"/>
      <c r="T517" s="95"/>
      <c r="AI517" s="280"/>
      <c r="AO517" s="95"/>
    </row>
    <row r="518" s="93" customFormat="1" customHeight="1" spans="6:41">
      <c r="F518" s="95"/>
      <c r="G518" s="288" t="str">
        <f t="shared" si="14"/>
        <v/>
      </c>
      <c r="H518" s="95"/>
      <c r="I518" s="95"/>
      <c r="J518" s="95"/>
      <c r="K518" s="95"/>
      <c r="L518" s="95"/>
      <c r="P518" s="143"/>
      <c r="Q518" s="95"/>
      <c r="R518" s="95"/>
      <c r="S518" s="95"/>
      <c r="T518" s="95"/>
      <c r="AI518" s="280"/>
      <c r="AO518" s="95"/>
    </row>
    <row r="519" s="93" customFormat="1" customHeight="1" spans="6:41">
      <c r="F519" s="95"/>
      <c r="G519" s="288" t="str">
        <f t="shared" si="14"/>
        <v/>
      </c>
      <c r="H519" s="95"/>
      <c r="I519" s="95"/>
      <c r="J519" s="95"/>
      <c r="K519" s="95"/>
      <c r="L519" s="95"/>
      <c r="P519" s="143"/>
      <c r="Q519" s="95"/>
      <c r="R519" s="95"/>
      <c r="S519" s="95"/>
      <c r="T519" s="95"/>
      <c r="AI519" s="280"/>
      <c r="AO519" s="95"/>
    </row>
    <row r="520" s="93" customFormat="1" customHeight="1" spans="6:41">
      <c r="F520" s="95"/>
      <c r="G520" s="288" t="str">
        <f t="shared" si="14"/>
        <v/>
      </c>
      <c r="H520" s="95"/>
      <c r="I520" s="95"/>
      <c r="J520" s="95"/>
      <c r="K520" s="95"/>
      <c r="L520" s="95"/>
      <c r="P520" s="143"/>
      <c r="Q520" s="95"/>
      <c r="R520" s="95"/>
      <c r="S520" s="95"/>
      <c r="T520" s="95"/>
      <c r="AI520" s="280"/>
      <c r="AO520" s="95"/>
    </row>
    <row r="521" s="93" customFormat="1" customHeight="1" spans="6:41">
      <c r="F521" s="95"/>
      <c r="G521" s="288" t="str">
        <f t="shared" si="14"/>
        <v/>
      </c>
      <c r="H521" s="95"/>
      <c r="I521" s="95"/>
      <c r="J521" s="95"/>
      <c r="K521" s="95"/>
      <c r="L521" s="95"/>
      <c r="P521" s="143"/>
      <c r="Q521" s="95"/>
      <c r="R521" s="95"/>
      <c r="S521" s="95"/>
      <c r="T521" s="95"/>
      <c r="AI521" s="280"/>
      <c r="AO521" s="95"/>
    </row>
    <row r="522" s="93" customFormat="1" customHeight="1" spans="6:41">
      <c r="F522" s="95"/>
      <c r="G522" s="288" t="str">
        <f t="shared" si="14"/>
        <v/>
      </c>
      <c r="H522" s="95"/>
      <c r="I522" s="95"/>
      <c r="J522" s="95"/>
      <c r="K522" s="95"/>
      <c r="L522" s="95"/>
      <c r="P522" s="143"/>
      <c r="Q522" s="95"/>
      <c r="R522" s="95"/>
      <c r="S522" s="95"/>
      <c r="T522" s="95"/>
      <c r="AI522" s="280"/>
      <c r="AO522" s="95"/>
    </row>
    <row r="523" s="93" customFormat="1" customHeight="1" spans="6:41">
      <c r="F523" s="95"/>
      <c r="G523" s="288" t="str">
        <f t="shared" si="14"/>
        <v/>
      </c>
      <c r="H523" s="95"/>
      <c r="I523" s="95"/>
      <c r="J523" s="95"/>
      <c r="K523" s="95"/>
      <c r="L523" s="95"/>
      <c r="P523" s="143"/>
      <c r="Q523" s="95"/>
      <c r="R523" s="95"/>
      <c r="S523" s="95"/>
      <c r="T523" s="95"/>
      <c r="AI523" s="280"/>
      <c r="AO523" s="95"/>
    </row>
    <row r="524" s="93" customFormat="1" customHeight="1" spans="6:41">
      <c r="F524" s="95"/>
      <c r="G524" s="288" t="str">
        <f t="shared" si="14"/>
        <v/>
      </c>
      <c r="H524" s="95"/>
      <c r="I524" s="95"/>
      <c r="J524" s="95"/>
      <c r="K524" s="95"/>
      <c r="L524" s="95"/>
      <c r="P524" s="143"/>
      <c r="Q524" s="95"/>
      <c r="R524" s="95"/>
      <c r="S524" s="95"/>
      <c r="T524" s="95"/>
      <c r="AI524" s="280"/>
      <c r="AO524" s="95"/>
    </row>
    <row r="525" s="93" customFormat="1" customHeight="1" spans="6:41">
      <c r="F525" s="95"/>
      <c r="G525" s="288" t="str">
        <f t="shared" si="14"/>
        <v/>
      </c>
      <c r="H525" s="95"/>
      <c r="I525" s="95"/>
      <c r="J525" s="95"/>
      <c r="K525" s="95"/>
      <c r="L525" s="95"/>
      <c r="P525" s="143"/>
      <c r="Q525" s="95"/>
      <c r="R525" s="95"/>
      <c r="S525" s="95"/>
      <c r="T525" s="95"/>
      <c r="AI525" s="280"/>
      <c r="AO525" s="95"/>
    </row>
    <row r="526" s="93" customFormat="1" customHeight="1" spans="6:41">
      <c r="F526" s="95"/>
      <c r="G526" s="288" t="str">
        <f t="shared" si="14"/>
        <v/>
      </c>
      <c r="H526" s="95"/>
      <c r="I526" s="95"/>
      <c r="J526" s="95"/>
      <c r="K526" s="95"/>
      <c r="L526" s="95"/>
      <c r="P526" s="143"/>
      <c r="Q526" s="95"/>
      <c r="R526" s="95"/>
      <c r="S526" s="95"/>
      <c r="T526" s="95"/>
      <c r="AI526" s="280"/>
      <c r="AO526" s="95"/>
    </row>
    <row r="527" s="93" customFormat="1" customHeight="1" spans="6:41">
      <c r="F527" s="95"/>
      <c r="G527" s="288" t="str">
        <f t="shared" si="14"/>
        <v/>
      </c>
      <c r="H527" s="95"/>
      <c r="I527" s="95"/>
      <c r="J527" s="95"/>
      <c r="K527" s="95"/>
      <c r="L527" s="95"/>
      <c r="P527" s="143"/>
      <c r="Q527" s="95"/>
      <c r="R527" s="95"/>
      <c r="S527" s="95"/>
      <c r="T527" s="95"/>
      <c r="AI527" s="280"/>
      <c r="AO527" s="95"/>
    </row>
    <row r="528" s="93" customFormat="1" customHeight="1" spans="6:41">
      <c r="F528" s="95"/>
      <c r="G528" s="288" t="str">
        <f t="shared" si="14"/>
        <v/>
      </c>
      <c r="H528" s="95"/>
      <c r="I528" s="95"/>
      <c r="J528" s="95"/>
      <c r="K528" s="95"/>
      <c r="L528" s="95"/>
      <c r="P528" s="143"/>
      <c r="Q528" s="95"/>
      <c r="R528" s="95"/>
      <c r="S528" s="95"/>
      <c r="T528" s="95"/>
      <c r="AI528" s="280"/>
      <c r="AO528" s="95"/>
    </row>
    <row r="529" s="93" customFormat="1" customHeight="1" spans="6:41">
      <c r="F529" s="95"/>
      <c r="G529" s="288" t="str">
        <f t="shared" si="14"/>
        <v/>
      </c>
      <c r="H529" s="95"/>
      <c r="I529" s="95"/>
      <c r="J529" s="95"/>
      <c r="K529" s="95"/>
      <c r="L529" s="95"/>
      <c r="P529" s="143"/>
      <c r="Q529" s="95"/>
      <c r="R529" s="95"/>
      <c r="S529" s="95"/>
      <c r="T529" s="95"/>
      <c r="AI529" s="280"/>
      <c r="AO529" s="95"/>
    </row>
    <row r="530" s="93" customFormat="1" customHeight="1" spans="6:41">
      <c r="F530" s="95"/>
      <c r="G530" s="288" t="str">
        <f t="shared" si="14"/>
        <v/>
      </c>
      <c r="H530" s="95"/>
      <c r="I530" s="95"/>
      <c r="J530" s="95"/>
      <c r="K530" s="95"/>
      <c r="L530" s="95"/>
      <c r="P530" s="143"/>
      <c r="Q530" s="95"/>
      <c r="R530" s="95"/>
      <c r="S530" s="95"/>
      <c r="T530" s="95"/>
      <c r="AI530" s="280"/>
      <c r="AO530" s="95"/>
    </row>
    <row r="531" s="93" customFormat="1" customHeight="1" spans="6:41">
      <c r="F531" s="95"/>
      <c r="G531" s="288" t="str">
        <f t="shared" si="14"/>
        <v/>
      </c>
      <c r="H531" s="95"/>
      <c r="I531" s="95"/>
      <c r="J531" s="95"/>
      <c r="K531" s="95"/>
      <c r="L531" s="95"/>
      <c r="P531" s="143"/>
      <c r="Q531" s="95"/>
      <c r="R531" s="95"/>
      <c r="S531" s="95"/>
      <c r="T531" s="95"/>
      <c r="AI531" s="280"/>
      <c r="AO531" s="95"/>
    </row>
    <row r="532" s="93" customFormat="1" customHeight="1" spans="6:41">
      <c r="F532" s="95"/>
      <c r="G532" s="288" t="str">
        <f t="shared" si="14"/>
        <v/>
      </c>
      <c r="H532" s="95"/>
      <c r="I532" s="95"/>
      <c r="J532" s="95"/>
      <c r="K532" s="95"/>
      <c r="L532" s="95"/>
      <c r="P532" s="143"/>
      <c r="Q532" s="95"/>
      <c r="R532" s="95"/>
      <c r="S532" s="95"/>
      <c r="T532" s="95"/>
      <c r="AI532" s="280"/>
      <c r="AO532" s="95"/>
    </row>
    <row r="533" s="93" customFormat="1" customHeight="1" spans="6:41">
      <c r="F533" s="95"/>
      <c r="G533" s="288" t="str">
        <f t="shared" si="14"/>
        <v/>
      </c>
      <c r="H533" s="95"/>
      <c r="I533" s="95"/>
      <c r="J533" s="95"/>
      <c r="K533" s="95"/>
      <c r="L533" s="95"/>
      <c r="P533" s="143"/>
      <c r="Q533" s="95"/>
      <c r="R533" s="95"/>
      <c r="S533" s="95"/>
      <c r="T533" s="95"/>
      <c r="AI533" s="280"/>
      <c r="AO533" s="95"/>
    </row>
    <row r="534" s="93" customFormat="1" customHeight="1" spans="6:41">
      <c r="F534" s="95"/>
      <c r="G534" s="288" t="str">
        <f t="shared" si="14"/>
        <v/>
      </c>
      <c r="H534" s="95"/>
      <c r="I534" s="95"/>
      <c r="J534" s="95"/>
      <c r="K534" s="95"/>
      <c r="L534" s="95"/>
      <c r="P534" s="143"/>
      <c r="Q534" s="95"/>
      <c r="R534" s="95"/>
      <c r="S534" s="95"/>
      <c r="T534" s="95"/>
      <c r="AI534" s="280"/>
      <c r="AO534" s="95"/>
    </row>
    <row r="535" s="93" customFormat="1" customHeight="1" spans="6:41">
      <c r="F535" s="95"/>
      <c r="G535" s="288" t="str">
        <f t="shared" si="14"/>
        <v/>
      </c>
      <c r="H535" s="95"/>
      <c r="I535" s="95"/>
      <c r="J535" s="95"/>
      <c r="K535" s="95"/>
      <c r="L535" s="95"/>
      <c r="P535" s="143"/>
      <c r="Q535" s="95"/>
      <c r="R535" s="95"/>
      <c r="S535" s="95"/>
      <c r="T535" s="95"/>
      <c r="AI535" s="280"/>
      <c r="AO535" s="95"/>
    </row>
    <row r="536" s="93" customFormat="1" customHeight="1" spans="6:41">
      <c r="F536" s="95"/>
      <c r="G536" s="288" t="str">
        <f t="shared" si="14"/>
        <v/>
      </c>
      <c r="H536" s="95"/>
      <c r="I536" s="95"/>
      <c r="J536" s="95"/>
      <c r="K536" s="95"/>
      <c r="L536" s="95"/>
      <c r="P536" s="143"/>
      <c r="Q536" s="95"/>
      <c r="R536" s="95"/>
      <c r="S536" s="95"/>
      <c r="T536" s="95"/>
      <c r="AI536" s="280"/>
      <c r="AO536" s="95"/>
    </row>
    <row r="537" s="93" customFormat="1" customHeight="1" spans="6:41">
      <c r="F537" s="95"/>
      <c r="G537" s="288" t="str">
        <f t="shared" si="14"/>
        <v/>
      </c>
      <c r="H537" s="95"/>
      <c r="I537" s="95"/>
      <c r="J537" s="95"/>
      <c r="K537" s="95"/>
      <c r="L537" s="95"/>
      <c r="P537" s="143"/>
      <c r="Q537" s="95"/>
      <c r="R537" s="95"/>
      <c r="S537" s="95"/>
      <c r="T537" s="95"/>
      <c r="AI537" s="280"/>
      <c r="AO537" s="95"/>
    </row>
    <row r="538" s="93" customFormat="1" customHeight="1" spans="6:41">
      <c r="F538" s="95"/>
      <c r="G538" s="288" t="str">
        <f t="shared" si="14"/>
        <v/>
      </c>
      <c r="H538" s="95"/>
      <c r="I538" s="95"/>
      <c r="J538" s="95"/>
      <c r="K538" s="95"/>
      <c r="L538" s="95"/>
      <c r="P538" s="143"/>
      <c r="Q538" s="95"/>
      <c r="R538" s="95"/>
      <c r="S538" s="95"/>
      <c r="T538" s="95"/>
      <c r="AI538" s="280"/>
      <c r="AO538" s="95"/>
    </row>
    <row r="539" s="93" customFormat="1" customHeight="1" spans="6:41">
      <c r="F539" s="95"/>
      <c r="G539" s="288" t="str">
        <f t="shared" si="14"/>
        <v/>
      </c>
      <c r="H539" s="95"/>
      <c r="I539" s="95"/>
      <c r="J539" s="95"/>
      <c r="K539" s="95"/>
      <c r="L539" s="95"/>
      <c r="P539" s="143"/>
      <c r="Q539" s="95"/>
      <c r="R539" s="95"/>
      <c r="S539" s="95"/>
      <c r="T539" s="95"/>
      <c r="AI539" s="280"/>
      <c r="AO539" s="95"/>
    </row>
    <row r="540" s="93" customFormat="1" customHeight="1" spans="6:41">
      <c r="F540" s="95"/>
      <c r="G540" s="288" t="str">
        <f t="shared" si="14"/>
        <v/>
      </c>
      <c r="H540" s="95"/>
      <c r="I540" s="95"/>
      <c r="J540" s="95"/>
      <c r="K540" s="95"/>
      <c r="L540" s="95"/>
      <c r="P540" s="143"/>
      <c r="Q540" s="95"/>
      <c r="R540" s="95"/>
      <c r="S540" s="95"/>
      <c r="T540" s="95"/>
      <c r="AI540" s="280"/>
      <c r="AO540" s="95"/>
    </row>
    <row r="541" s="93" customFormat="1" customHeight="1" spans="6:41">
      <c r="F541" s="95"/>
      <c r="G541" s="288" t="str">
        <f t="shared" si="14"/>
        <v/>
      </c>
      <c r="H541" s="95"/>
      <c r="I541" s="95"/>
      <c r="J541" s="95"/>
      <c r="K541" s="95"/>
      <c r="L541" s="95"/>
      <c r="P541" s="143"/>
      <c r="Q541" s="95"/>
      <c r="R541" s="95"/>
      <c r="S541" s="95"/>
      <c r="T541" s="95"/>
      <c r="AI541" s="280"/>
      <c r="AO541" s="95"/>
    </row>
    <row r="542" s="93" customFormat="1" customHeight="1" spans="6:41">
      <c r="F542" s="95"/>
      <c r="G542" s="288" t="str">
        <f t="shared" si="14"/>
        <v/>
      </c>
      <c r="H542" s="95"/>
      <c r="I542" s="95"/>
      <c r="J542" s="95"/>
      <c r="K542" s="95"/>
      <c r="L542" s="95"/>
      <c r="P542" s="143"/>
      <c r="Q542" s="95"/>
      <c r="R542" s="95"/>
      <c r="S542" s="95"/>
      <c r="T542" s="95"/>
      <c r="AI542" s="280"/>
      <c r="AO542" s="95"/>
    </row>
    <row r="543" s="93" customFormat="1" customHeight="1" spans="6:41">
      <c r="F543" s="95"/>
      <c r="G543" s="288" t="str">
        <f t="shared" si="14"/>
        <v/>
      </c>
      <c r="H543" s="95"/>
      <c r="I543" s="95"/>
      <c r="J543" s="95"/>
      <c r="K543" s="95"/>
      <c r="L543" s="95"/>
      <c r="P543" s="143"/>
      <c r="Q543" s="95"/>
      <c r="R543" s="95"/>
      <c r="S543" s="95"/>
      <c r="T543" s="95"/>
      <c r="AI543" s="280"/>
      <c r="AO543" s="95"/>
    </row>
    <row r="544" s="93" customFormat="1" customHeight="1" spans="6:41">
      <c r="F544" s="95"/>
      <c r="G544" s="288" t="str">
        <f t="shared" si="14"/>
        <v/>
      </c>
      <c r="H544" s="95"/>
      <c r="I544" s="95"/>
      <c r="J544" s="95"/>
      <c r="K544" s="95"/>
      <c r="L544" s="95"/>
      <c r="P544" s="143"/>
      <c r="Q544" s="95"/>
      <c r="R544" s="95"/>
      <c r="S544" s="95"/>
      <c r="T544" s="95"/>
      <c r="AI544" s="280"/>
      <c r="AO544" s="95"/>
    </row>
    <row r="545" s="93" customFormat="1" customHeight="1" spans="6:41">
      <c r="F545" s="95"/>
      <c r="G545" s="288" t="str">
        <f t="shared" si="14"/>
        <v/>
      </c>
      <c r="H545" s="95"/>
      <c r="I545" s="95"/>
      <c r="J545" s="95"/>
      <c r="K545" s="95"/>
      <c r="L545" s="95"/>
      <c r="P545" s="143"/>
      <c r="Q545" s="95"/>
      <c r="R545" s="95"/>
      <c r="S545" s="95"/>
      <c r="T545" s="95"/>
      <c r="AI545" s="280"/>
      <c r="AO545" s="95"/>
    </row>
    <row r="546" s="93" customFormat="1" customHeight="1" spans="6:41">
      <c r="F546" s="95"/>
      <c r="G546" s="288" t="str">
        <f t="shared" si="14"/>
        <v/>
      </c>
      <c r="H546" s="95"/>
      <c r="I546" s="95"/>
      <c r="J546" s="95"/>
      <c r="K546" s="95"/>
      <c r="L546" s="95"/>
      <c r="P546" s="143"/>
      <c r="Q546" s="95"/>
      <c r="R546" s="95"/>
      <c r="S546" s="95"/>
      <c r="T546" s="95"/>
      <c r="AI546" s="280"/>
      <c r="AO546" s="95"/>
    </row>
    <row r="547" s="93" customFormat="1" customHeight="1" spans="6:41">
      <c r="F547" s="95"/>
      <c r="G547" s="288" t="str">
        <f t="shared" si="14"/>
        <v/>
      </c>
      <c r="H547" s="95"/>
      <c r="I547" s="95"/>
      <c r="J547" s="95"/>
      <c r="K547" s="95"/>
      <c r="L547" s="95"/>
      <c r="P547" s="143"/>
      <c r="Q547" s="95"/>
      <c r="R547" s="95"/>
      <c r="S547" s="95"/>
      <c r="T547" s="95"/>
      <c r="AI547" s="280"/>
      <c r="AO547" s="95"/>
    </row>
    <row r="548" s="93" customFormat="1" customHeight="1" spans="6:41">
      <c r="F548" s="95"/>
      <c r="G548" s="288" t="str">
        <f t="shared" si="14"/>
        <v/>
      </c>
      <c r="H548" s="95"/>
      <c r="I548" s="95"/>
      <c r="J548" s="95"/>
      <c r="K548" s="95"/>
      <c r="L548" s="95"/>
      <c r="P548" s="143"/>
      <c r="Q548" s="95"/>
      <c r="R548" s="95"/>
      <c r="S548" s="95"/>
      <c r="T548" s="95"/>
      <c r="AI548" s="280"/>
      <c r="AO548" s="95"/>
    </row>
    <row r="549" s="93" customFormat="1" customHeight="1" spans="6:41">
      <c r="F549" s="95"/>
      <c r="G549" s="288" t="str">
        <f t="shared" si="14"/>
        <v/>
      </c>
      <c r="H549" s="95"/>
      <c r="I549" s="95"/>
      <c r="J549" s="95"/>
      <c r="K549" s="95"/>
      <c r="L549" s="95"/>
      <c r="P549" s="143"/>
      <c r="Q549" s="95"/>
      <c r="R549" s="95"/>
      <c r="S549" s="95"/>
      <c r="T549" s="95"/>
      <c r="AI549" s="280"/>
      <c r="AO549" s="95"/>
    </row>
    <row r="550" s="93" customFormat="1" customHeight="1" spans="6:41">
      <c r="F550" s="95"/>
      <c r="G550" s="288" t="str">
        <f t="shared" si="14"/>
        <v/>
      </c>
      <c r="H550" s="95"/>
      <c r="I550" s="95"/>
      <c r="J550" s="95"/>
      <c r="K550" s="95"/>
      <c r="L550" s="95"/>
      <c r="P550" s="143"/>
      <c r="Q550" s="95"/>
      <c r="R550" s="95"/>
      <c r="S550" s="95"/>
      <c r="T550" s="95"/>
      <c r="AI550" s="280"/>
      <c r="AO550" s="95"/>
    </row>
    <row r="551" s="93" customFormat="1" customHeight="1" spans="6:41">
      <c r="F551" s="95"/>
      <c r="G551" s="288" t="str">
        <f t="shared" si="14"/>
        <v/>
      </c>
      <c r="H551" s="95"/>
      <c r="I551" s="95"/>
      <c r="J551" s="95"/>
      <c r="K551" s="95"/>
      <c r="L551" s="95"/>
      <c r="P551" s="143"/>
      <c r="Q551" s="95"/>
      <c r="R551" s="95"/>
      <c r="S551" s="95"/>
      <c r="T551" s="95"/>
      <c r="AI551" s="280"/>
      <c r="AO551" s="95"/>
    </row>
    <row r="552" s="93" customFormat="1" customHeight="1" spans="6:41">
      <c r="F552" s="95"/>
      <c r="G552" s="288" t="str">
        <f t="shared" si="14"/>
        <v/>
      </c>
      <c r="H552" s="95"/>
      <c r="I552" s="95"/>
      <c r="J552" s="95"/>
      <c r="K552" s="95"/>
      <c r="L552" s="95"/>
      <c r="P552" s="143"/>
      <c r="Q552" s="95"/>
      <c r="R552" s="95"/>
      <c r="S552" s="95"/>
      <c r="T552" s="95"/>
      <c r="AI552" s="280"/>
      <c r="AO552" s="95"/>
    </row>
    <row r="553" s="93" customFormat="1" customHeight="1" spans="6:41">
      <c r="F553" s="95"/>
      <c r="G553" s="288" t="str">
        <f t="shared" si="14"/>
        <v/>
      </c>
      <c r="H553" s="95"/>
      <c r="I553" s="95"/>
      <c r="J553" s="95"/>
      <c r="K553" s="95"/>
      <c r="L553" s="95"/>
      <c r="P553" s="143"/>
      <c r="Q553" s="95"/>
      <c r="R553" s="95"/>
      <c r="S553" s="95"/>
      <c r="T553" s="95"/>
      <c r="AI553" s="280"/>
      <c r="AO553" s="95"/>
    </row>
    <row r="554" s="93" customFormat="1" customHeight="1" spans="6:41">
      <c r="F554" s="95"/>
      <c r="G554" s="288" t="str">
        <f t="shared" si="14"/>
        <v/>
      </c>
      <c r="H554" s="95"/>
      <c r="I554" s="95"/>
      <c r="J554" s="95"/>
      <c r="K554" s="95"/>
      <c r="L554" s="95"/>
      <c r="P554" s="143"/>
      <c r="Q554" s="95"/>
      <c r="R554" s="95"/>
      <c r="S554" s="95"/>
      <c r="T554" s="95"/>
      <c r="AI554" s="280"/>
      <c r="AO554" s="95"/>
    </row>
    <row r="555" s="93" customFormat="1" customHeight="1" spans="6:41">
      <c r="F555" s="95"/>
      <c r="G555" s="288" t="str">
        <f t="shared" si="14"/>
        <v/>
      </c>
      <c r="H555" s="95"/>
      <c r="I555" s="95"/>
      <c r="J555" s="95"/>
      <c r="K555" s="95"/>
      <c r="L555" s="95"/>
      <c r="P555" s="143"/>
      <c r="Q555" s="95"/>
      <c r="R555" s="95"/>
      <c r="S555" s="95"/>
      <c r="T555" s="95"/>
      <c r="AI555" s="280"/>
      <c r="AO555" s="95"/>
    </row>
    <row r="556" s="93" customFormat="1" customHeight="1" spans="6:41">
      <c r="F556" s="95"/>
      <c r="G556" s="288" t="str">
        <f t="shared" si="14"/>
        <v/>
      </c>
      <c r="H556" s="95"/>
      <c r="I556" s="95"/>
      <c r="J556" s="95"/>
      <c r="K556" s="95"/>
      <c r="L556" s="95"/>
      <c r="P556" s="143"/>
      <c r="Q556" s="95"/>
      <c r="R556" s="95"/>
      <c r="S556" s="95"/>
      <c r="T556" s="95"/>
      <c r="AI556" s="280"/>
      <c r="AO556" s="95"/>
    </row>
    <row r="557" s="93" customFormat="1" customHeight="1" spans="6:41">
      <c r="F557" s="95"/>
      <c r="G557" s="288" t="str">
        <f t="shared" si="14"/>
        <v/>
      </c>
      <c r="H557" s="95"/>
      <c r="I557" s="95"/>
      <c r="J557" s="95"/>
      <c r="K557" s="95"/>
      <c r="L557" s="95"/>
      <c r="P557" s="143"/>
      <c r="Q557" s="95"/>
      <c r="R557" s="95"/>
      <c r="S557" s="95"/>
      <c r="T557" s="95"/>
      <c r="AI557" s="280"/>
      <c r="AO557" s="95"/>
    </row>
    <row r="558" s="93" customFormat="1" customHeight="1" spans="6:41">
      <c r="F558" s="95"/>
      <c r="G558" s="288" t="str">
        <f t="shared" si="14"/>
        <v/>
      </c>
      <c r="H558" s="95"/>
      <c r="I558" s="95"/>
      <c r="J558" s="95"/>
      <c r="K558" s="95"/>
      <c r="L558" s="95"/>
      <c r="P558" s="143"/>
      <c r="Q558" s="95"/>
      <c r="R558" s="95"/>
      <c r="S558" s="95"/>
      <c r="T558" s="95"/>
      <c r="AI558" s="280"/>
      <c r="AO558" s="95"/>
    </row>
    <row r="559" s="93" customFormat="1" customHeight="1" spans="6:41">
      <c r="F559" s="95"/>
      <c r="G559" s="288" t="str">
        <f t="shared" si="14"/>
        <v/>
      </c>
      <c r="H559" s="95"/>
      <c r="I559" s="95"/>
      <c r="J559" s="95"/>
      <c r="K559" s="95"/>
      <c r="L559" s="95"/>
      <c r="P559" s="143"/>
      <c r="Q559" s="95"/>
      <c r="R559" s="95"/>
      <c r="S559" s="95"/>
      <c r="T559" s="95"/>
      <c r="AI559" s="280"/>
      <c r="AO559" s="95"/>
    </row>
    <row r="560" s="93" customFormat="1" customHeight="1" spans="6:41">
      <c r="F560" s="95"/>
      <c r="G560" s="288" t="str">
        <f t="shared" si="14"/>
        <v/>
      </c>
      <c r="H560" s="95"/>
      <c r="I560" s="95"/>
      <c r="J560" s="95"/>
      <c r="K560" s="95"/>
      <c r="L560" s="95"/>
      <c r="P560" s="143"/>
      <c r="Q560" s="95"/>
      <c r="R560" s="95"/>
      <c r="S560" s="95"/>
      <c r="T560" s="95"/>
      <c r="AI560" s="280"/>
      <c r="AO560" s="95"/>
    </row>
    <row r="561" s="93" customFormat="1" customHeight="1" spans="6:41">
      <c r="F561" s="95"/>
      <c r="G561" s="288" t="str">
        <f t="shared" si="14"/>
        <v/>
      </c>
      <c r="H561" s="95"/>
      <c r="I561" s="95"/>
      <c r="J561" s="95"/>
      <c r="K561" s="95"/>
      <c r="L561" s="95"/>
      <c r="P561" s="143"/>
      <c r="Q561" s="95"/>
      <c r="R561" s="95"/>
      <c r="S561" s="95"/>
      <c r="T561" s="95"/>
      <c r="AI561" s="280"/>
      <c r="AO561" s="95"/>
    </row>
    <row r="562" s="93" customFormat="1" customHeight="1" spans="6:41">
      <c r="F562" s="95"/>
      <c r="G562" s="288" t="str">
        <f t="shared" si="14"/>
        <v/>
      </c>
      <c r="H562" s="95"/>
      <c r="I562" s="95"/>
      <c r="J562" s="95"/>
      <c r="K562" s="95"/>
      <c r="L562" s="95"/>
      <c r="P562" s="143"/>
      <c r="Q562" s="95"/>
      <c r="R562" s="95"/>
      <c r="S562" s="95"/>
      <c r="T562" s="95"/>
      <c r="AI562" s="280"/>
      <c r="AO562" s="95"/>
    </row>
    <row r="563" s="93" customFormat="1" customHeight="1" spans="6:41">
      <c r="F563" s="95"/>
      <c r="G563" s="288" t="str">
        <f t="shared" si="14"/>
        <v/>
      </c>
      <c r="H563" s="95"/>
      <c r="I563" s="95"/>
      <c r="J563" s="95"/>
      <c r="K563" s="95"/>
      <c r="L563" s="95"/>
      <c r="P563" s="143"/>
      <c r="Q563" s="95"/>
      <c r="R563" s="95"/>
      <c r="S563" s="95"/>
      <c r="T563" s="95"/>
      <c r="AI563" s="280"/>
      <c r="AO563" s="95"/>
    </row>
    <row r="564" s="93" customFormat="1" customHeight="1" spans="6:41">
      <c r="F564" s="95"/>
      <c r="G564" s="288" t="str">
        <f t="shared" si="14"/>
        <v/>
      </c>
      <c r="H564" s="95"/>
      <c r="I564" s="95"/>
      <c r="J564" s="95"/>
      <c r="K564" s="95"/>
      <c r="L564" s="95"/>
      <c r="P564" s="143"/>
      <c r="Q564" s="95"/>
      <c r="R564" s="95"/>
      <c r="S564" s="95"/>
      <c r="T564" s="95"/>
      <c r="AI564" s="280"/>
      <c r="AO564" s="95"/>
    </row>
    <row r="565" s="93" customFormat="1" customHeight="1" spans="6:41">
      <c r="F565" s="95"/>
      <c r="G565" s="288" t="str">
        <f t="shared" si="14"/>
        <v/>
      </c>
      <c r="H565" s="95"/>
      <c r="I565" s="95"/>
      <c r="J565" s="95"/>
      <c r="K565" s="95"/>
      <c r="L565" s="95"/>
      <c r="P565" s="143"/>
      <c r="Q565" s="95"/>
      <c r="R565" s="95"/>
      <c r="S565" s="95"/>
      <c r="T565" s="95"/>
      <c r="AI565" s="280"/>
      <c r="AO565" s="95"/>
    </row>
    <row r="566" s="93" customFormat="1" customHeight="1" spans="6:41">
      <c r="F566" s="95"/>
      <c r="G566" s="288" t="str">
        <f t="shared" si="14"/>
        <v/>
      </c>
      <c r="H566" s="95"/>
      <c r="I566" s="95"/>
      <c r="J566" s="95"/>
      <c r="K566" s="95"/>
      <c r="L566" s="95"/>
      <c r="P566" s="143"/>
      <c r="Q566" s="95"/>
      <c r="R566" s="95"/>
      <c r="S566" s="95"/>
      <c r="T566" s="95"/>
      <c r="AI566" s="280"/>
      <c r="AO566" s="95"/>
    </row>
    <row r="567" s="93" customFormat="1" customHeight="1" spans="6:41">
      <c r="F567" s="95"/>
      <c r="G567" s="288" t="str">
        <f t="shared" si="14"/>
        <v/>
      </c>
      <c r="H567" s="95"/>
      <c r="I567" s="95"/>
      <c r="J567" s="95"/>
      <c r="K567" s="95"/>
      <c r="L567" s="95"/>
      <c r="P567" s="143"/>
      <c r="Q567" s="95"/>
      <c r="R567" s="95"/>
      <c r="S567" s="95"/>
      <c r="T567" s="95"/>
      <c r="AI567" s="280"/>
      <c r="AO567" s="95"/>
    </row>
    <row r="568" s="93" customFormat="1" customHeight="1" spans="6:41">
      <c r="F568" s="95"/>
      <c r="G568" s="288" t="str">
        <f t="shared" si="14"/>
        <v/>
      </c>
      <c r="H568" s="95"/>
      <c r="I568" s="95"/>
      <c r="J568" s="95"/>
      <c r="K568" s="95"/>
      <c r="L568" s="95"/>
      <c r="P568" s="143"/>
      <c r="Q568" s="95"/>
      <c r="R568" s="95"/>
      <c r="S568" s="95"/>
      <c r="T568" s="95"/>
      <c r="AI568" s="280"/>
      <c r="AO568" s="95"/>
    </row>
    <row r="569" s="93" customFormat="1" customHeight="1" spans="6:41">
      <c r="F569" s="95"/>
      <c r="G569" s="288" t="str">
        <f t="shared" si="14"/>
        <v/>
      </c>
      <c r="H569" s="95"/>
      <c r="I569" s="95"/>
      <c r="J569" s="95"/>
      <c r="K569" s="95"/>
      <c r="L569" s="95"/>
      <c r="P569" s="143"/>
      <c r="Q569" s="95"/>
      <c r="R569" s="95"/>
      <c r="S569" s="95"/>
      <c r="T569" s="95"/>
      <c r="AI569" s="280"/>
      <c r="AO569" s="95"/>
    </row>
    <row r="570" s="93" customFormat="1" customHeight="1" spans="6:41">
      <c r="F570" s="95"/>
      <c r="G570" s="288" t="str">
        <f t="shared" si="14"/>
        <v/>
      </c>
      <c r="H570" s="95"/>
      <c r="I570" s="95"/>
      <c r="J570" s="95"/>
      <c r="K570" s="95"/>
      <c r="L570" s="95"/>
      <c r="P570" s="143"/>
      <c r="Q570" s="95"/>
      <c r="R570" s="95"/>
      <c r="S570" s="95"/>
      <c r="T570" s="95"/>
      <c r="AI570" s="280"/>
      <c r="AO570" s="95"/>
    </row>
    <row r="571" s="93" customFormat="1" customHeight="1" spans="6:41">
      <c r="F571" s="95"/>
      <c r="G571" s="288" t="str">
        <f t="shared" si="14"/>
        <v/>
      </c>
      <c r="H571" s="95"/>
      <c r="I571" s="95"/>
      <c r="J571" s="95"/>
      <c r="K571" s="95"/>
      <c r="L571" s="95"/>
      <c r="P571" s="143"/>
      <c r="Q571" s="95"/>
      <c r="R571" s="95"/>
      <c r="S571" s="95"/>
      <c r="T571" s="95"/>
      <c r="AI571" s="280"/>
      <c r="AO571" s="95"/>
    </row>
    <row r="572" s="93" customFormat="1" customHeight="1" spans="6:41">
      <c r="F572" s="95"/>
      <c r="G572" s="288" t="str">
        <f t="shared" si="14"/>
        <v/>
      </c>
      <c r="H572" s="95"/>
      <c r="I572" s="95"/>
      <c r="J572" s="95"/>
      <c r="K572" s="95"/>
      <c r="L572" s="95"/>
      <c r="P572" s="143"/>
      <c r="Q572" s="95"/>
      <c r="R572" s="95"/>
      <c r="S572" s="95"/>
      <c r="T572" s="95"/>
      <c r="AI572" s="280"/>
      <c r="AO572" s="95"/>
    </row>
    <row r="573" s="93" customFormat="1" customHeight="1" spans="6:41">
      <c r="F573" s="95"/>
      <c r="G573" s="288" t="str">
        <f t="shared" si="14"/>
        <v/>
      </c>
      <c r="H573" s="95"/>
      <c r="I573" s="95"/>
      <c r="J573" s="95"/>
      <c r="K573" s="95"/>
      <c r="L573" s="95"/>
      <c r="P573" s="143"/>
      <c r="Q573" s="95"/>
      <c r="R573" s="95"/>
      <c r="S573" s="95"/>
      <c r="T573" s="95"/>
      <c r="AI573" s="280"/>
      <c r="AO573" s="95"/>
    </row>
    <row r="574" s="93" customFormat="1" customHeight="1" spans="6:41">
      <c r="F574" s="95"/>
      <c r="G574" s="288" t="str">
        <f t="shared" si="14"/>
        <v/>
      </c>
      <c r="H574" s="95"/>
      <c r="I574" s="95"/>
      <c r="J574" s="95"/>
      <c r="K574" s="95"/>
      <c r="L574" s="95"/>
      <c r="P574" s="143"/>
      <c r="Q574" s="95"/>
      <c r="R574" s="95"/>
      <c r="S574" s="95"/>
      <c r="T574" s="95"/>
      <c r="AI574" s="280"/>
      <c r="AO574" s="95"/>
    </row>
    <row r="575" s="93" customFormat="1" customHeight="1" spans="6:41">
      <c r="F575" s="95"/>
      <c r="G575" s="288" t="str">
        <f t="shared" si="14"/>
        <v/>
      </c>
      <c r="H575" s="95"/>
      <c r="I575" s="95"/>
      <c r="J575" s="95"/>
      <c r="K575" s="95"/>
      <c r="L575" s="95"/>
      <c r="P575" s="143"/>
      <c r="Q575" s="95"/>
      <c r="R575" s="95"/>
      <c r="S575" s="95"/>
      <c r="T575" s="95"/>
      <c r="AI575" s="280"/>
      <c r="AO575" s="95"/>
    </row>
    <row r="576" s="93" customFormat="1" customHeight="1" spans="6:41">
      <c r="F576" s="95"/>
      <c r="G576" s="288" t="str">
        <f t="shared" si="14"/>
        <v/>
      </c>
      <c r="H576" s="95"/>
      <c r="I576" s="95"/>
      <c r="J576" s="95"/>
      <c r="K576" s="95"/>
      <c r="L576" s="95"/>
      <c r="P576" s="143"/>
      <c r="Q576" s="95"/>
      <c r="R576" s="95"/>
      <c r="S576" s="95"/>
      <c r="T576" s="95"/>
      <c r="AI576" s="280"/>
      <c r="AO576" s="95"/>
    </row>
    <row r="577" s="93" customFormat="1" customHeight="1" spans="6:41">
      <c r="F577" s="95"/>
      <c r="G577" s="288" t="str">
        <f t="shared" si="14"/>
        <v/>
      </c>
      <c r="H577" s="95"/>
      <c r="I577" s="95"/>
      <c r="J577" s="95"/>
      <c r="K577" s="95"/>
      <c r="L577" s="95"/>
      <c r="P577" s="143"/>
      <c r="Q577" s="95"/>
      <c r="R577" s="95"/>
      <c r="S577" s="95"/>
      <c r="T577" s="95"/>
      <c r="AI577" s="280"/>
      <c r="AO577" s="95"/>
    </row>
    <row r="578" s="93" customFormat="1" customHeight="1" spans="6:41">
      <c r="F578" s="95"/>
      <c r="G578" s="288" t="str">
        <f t="shared" ref="G578:G641" si="15">IF(H578="","",IF(H578=I578,H578,_xlfn.CONCAT(H578,"-",I578)))</f>
        <v/>
      </c>
      <c r="H578" s="95"/>
      <c r="I578" s="95"/>
      <c r="J578" s="95"/>
      <c r="K578" s="95"/>
      <c r="L578" s="95"/>
      <c r="P578" s="143"/>
      <c r="Q578" s="95"/>
      <c r="R578" s="95"/>
      <c r="S578" s="95"/>
      <c r="T578" s="95"/>
      <c r="AI578" s="280"/>
      <c r="AO578" s="95"/>
    </row>
    <row r="579" s="93" customFormat="1" customHeight="1" spans="6:41">
      <c r="F579" s="95"/>
      <c r="G579" s="288" t="str">
        <f t="shared" si="15"/>
        <v/>
      </c>
      <c r="H579" s="95"/>
      <c r="I579" s="95"/>
      <c r="J579" s="95"/>
      <c r="K579" s="95"/>
      <c r="L579" s="95"/>
      <c r="P579" s="143"/>
      <c r="Q579" s="95"/>
      <c r="R579" s="95"/>
      <c r="S579" s="95"/>
      <c r="T579" s="95"/>
      <c r="AI579" s="280"/>
      <c r="AO579" s="95"/>
    </row>
    <row r="580" s="93" customFormat="1" customHeight="1" spans="6:41">
      <c r="F580" s="95"/>
      <c r="G580" s="288" t="str">
        <f t="shared" si="15"/>
        <v/>
      </c>
      <c r="H580" s="95"/>
      <c r="I580" s="95"/>
      <c r="J580" s="95"/>
      <c r="K580" s="95"/>
      <c r="L580" s="95"/>
      <c r="P580" s="143"/>
      <c r="Q580" s="95"/>
      <c r="R580" s="95"/>
      <c r="S580" s="95"/>
      <c r="T580" s="95"/>
      <c r="AI580" s="280"/>
      <c r="AO580" s="95"/>
    </row>
    <row r="581" s="93" customFormat="1" customHeight="1" spans="6:41">
      <c r="F581" s="95"/>
      <c r="G581" s="288" t="str">
        <f t="shared" si="15"/>
        <v/>
      </c>
      <c r="H581" s="95"/>
      <c r="I581" s="95"/>
      <c r="J581" s="95"/>
      <c r="K581" s="95"/>
      <c r="L581" s="95"/>
      <c r="P581" s="143"/>
      <c r="Q581" s="95"/>
      <c r="R581" s="95"/>
      <c r="S581" s="95"/>
      <c r="T581" s="95"/>
      <c r="AI581" s="280"/>
      <c r="AO581" s="95"/>
    </row>
    <row r="582" s="93" customFormat="1" customHeight="1" spans="6:41">
      <c r="F582" s="95"/>
      <c r="G582" s="288" t="str">
        <f t="shared" si="15"/>
        <v/>
      </c>
      <c r="H582" s="95"/>
      <c r="I582" s="95"/>
      <c r="J582" s="95"/>
      <c r="K582" s="95"/>
      <c r="L582" s="95"/>
      <c r="P582" s="143"/>
      <c r="Q582" s="95"/>
      <c r="R582" s="95"/>
      <c r="S582" s="95"/>
      <c r="T582" s="95"/>
      <c r="AI582" s="280"/>
      <c r="AO582" s="95"/>
    </row>
    <row r="583" s="93" customFormat="1" customHeight="1" spans="6:41">
      <c r="F583" s="95"/>
      <c r="G583" s="288" t="str">
        <f t="shared" si="15"/>
        <v/>
      </c>
      <c r="H583" s="95"/>
      <c r="I583" s="95"/>
      <c r="J583" s="95"/>
      <c r="K583" s="95"/>
      <c r="L583" s="95"/>
      <c r="P583" s="143"/>
      <c r="Q583" s="95"/>
      <c r="R583" s="95"/>
      <c r="S583" s="95"/>
      <c r="T583" s="95"/>
      <c r="AI583" s="280"/>
      <c r="AO583" s="95"/>
    </row>
    <row r="584" s="93" customFormat="1" customHeight="1" spans="6:41">
      <c r="F584" s="95"/>
      <c r="G584" s="288" t="str">
        <f t="shared" si="15"/>
        <v/>
      </c>
      <c r="H584" s="95"/>
      <c r="I584" s="95"/>
      <c r="J584" s="95"/>
      <c r="K584" s="95"/>
      <c r="L584" s="95"/>
      <c r="P584" s="143"/>
      <c r="Q584" s="95"/>
      <c r="R584" s="95"/>
      <c r="S584" s="95"/>
      <c r="T584" s="95"/>
      <c r="AI584" s="280"/>
      <c r="AO584" s="95"/>
    </row>
    <row r="585" s="93" customFormat="1" customHeight="1" spans="6:41">
      <c r="F585" s="95"/>
      <c r="G585" s="288" t="str">
        <f t="shared" si="15"/>
        <v/>
      </c>
      <c r="H585" s="95"/>
      <c r="I585" s="95"/>
      <c r="J585" s="95"/>
      <c r="K585" s="95"/>
      <c r="L585" s="95"/>
      <c r="P585" s="143"/>
      <c r="Q585" s="95"/>
      <c r="R585" s="95"/>
      <c r="S585" s="95"/>
      <c r="T585" s="95"/>
      <c r="AI585" s="280"/>
      <c r="AO585" s="95"/>
    </row>
    <row r="586" s="93" customFormat="1" customHeight="1" spans="6:41">
      <c r="F586" s="95"/>
      <c r="G586" s="288" t="str">
        <f t="shared" si="15"/>
        <v/>
      </c>
      <c r="H586" s="95"/>
      <c r="I586" s="95"/>
      <c r="J586" s="95"/>
      <c r="K586" s="95"/>
      <c r="L586" s="95"/>
      <c r="P586" s="143"/>
      <c r="Q586" s="95"/>
      <c r="R586" s="95"/>
      <c r="S586" s="95"/>
      <c r="T586" s="95"/>
      <c r="AI586" s="280"/>
      <c r="AO586" s="95"/>
    </row>
    <row r="587" s="93" customFormat="1" customHeight="1" spans="6:41">
      <c r="F587" s="95"/>
      <c r="G587" s="288" t="str">
        <f t="shared" si="15"/>
        <v/>
      </c>
      <c r="H587" s="95"/>
      <c r="I587" s="95"/>
      <c r="J587" s="95"/>
      <c r="K587" s="95"/>
      <c r="L587" s="95"/>
      <c r="P587" s="143"/>
      <c r="Q587" s="95"/>
      <c r="R587" s="95"/>
      <c r="S587" s="95"/>
      <c r="T587" s="95"/>
      <c r="AI587" s="280"/>
      <c r="AO587" s="95"/>
    </row>
    <row r="588" s="93" customFormat="1" customHeight="1" spans="6:41">
      <c r="F588" s="95"/>
      <c r="G588" s="288" t="str">
        <f t="shared" si="15"/>
        <v/>
      </c>
      <c r="H588" s="95"/>
      <c r="I588" s="95"/>
      <c r="J588" s="95"/>
      <c r="K588" s="95"/>
      <c r="L588" s="95"/>
      <c r="P588" s="143"/>
      <c r="Q588" s="95"/>
      <c r="R588" s="95"/>
      <c r="S588" s="95"/>
      <c r="T588" s="95"/>
      <c r="AI588" s="280"/>
      <c r="AO588" s="95"/>
    </row>
    <row r="589" s="93" customFormat="1" customHeight="1" spans="6:41">
      <c r="F589" s="95"/>
      <c r="G589" s="288" t="str">
        <f t="shared" si="15"/>
        <v/>
      </c>
      <c r="H589" s="95"/>
      <c r="I589" s="95"/>
      <c r="J589" s="95"/>
      <c r="K589" s="95"/>
      <c r="L589" s="95"/>
      <c r="P589" s="143"/>
      <c r="Q589" s="95"/>
      <c r="R589" s="95"/>
      <c r="S589" s="95"/>
      <c r="T589" s="95"/>
      <c r="AI589" s="280"/>
      <c r="AO589" s="95"/>
    </row>
    <row r="590" s="93" customFormat="1" customHeight="1" spans="6:41">
      <c r="F590" s="95"/>
      <c r="G590" s="288" t="str">
        <f t="shared" si="15"/>
        <v/>
      </c>
      <c r="H590" s="95"/>
      <c r="I590" s="95"/>
      <c r="J590" s="95"/>
      <c r="K590" s="95"/>
      <c r="L590" s="95"/>
      <c r="P590" s="143"/>
      <c r="Q590" s="95"/>
      <c r="R590" s="95"/>
      <c r="S590" s="95"/>
      <c r="T590" s="95"/>
      <c r="AI590" s="280"/>
      <c r="AO590" s="95"/>
    </row>
    <row r="591" s="93" customFormat="1" customHeight="1" spans="6:41">
      <c r="F591" s="95"/>
      <c r="G591" s="288" t="str">
        <f t="shared" si="15"/>
        <v/>
      </c>
      <c r="H591" s="95"/>
      <c r="I591" s="95"/>
      <c r="J591" s="95"/>
      <c r="K591" s="95"/>
      <c r="L591" s="95"/>
      <c r="P591" s="143"/>
      <c r="Q591" s="95"/>
      <c r="R591" s="95"/>
      <c r="S591" s="95"/>
      <c r="T591" s="95"/>
      <c r="AI591" s="280"/>
      <c r="AO591" s="95"/>
    </row>
    <row r="592" s="93" customFormat="1" customHeight="1" spans="6:41">
      <c r="F592" s="95"/>
      <c r="G592" s="288" t="str">
        <f t="shared" si="15"/>
        <v/>
      </c>
      <c r="H592" s="95"/>
      <c r="I592" s="95"/>
      <c r="J592" s="95"/>
      <c r="K592" s="95"/>
      <c r="L592" s="95"/>
      <c r="P592" s="143"/>
      <c r="Q592" s="95"/>
      <c r="R592" s="95"/>
      <c r="S592" s="95"/>
      <c r="T592" s="95"/>
      <c r="AI592" s="280"/>
      <c r="AO592" s="95"/>
    </row>
    <row r="593" s="93" customFormat="1" customHeight="1" spans="6:41">
      <c r="F593" s="95"/>
      <c r="G593" s="288" t="str">
        <f t="shared" si="15"/>
        <v/>
      </c>
      <c r="H593" s="95"/>
      <c r="I593" s="95"/>
      <c r="J593" s="95"/>
      <c r="K593" s="95"/>
      <c r="L593" s="95"/>
      <c r="P593" s="143"/>
      <c r="Q593" s="95"/>
      <c r="R593" s="95"/>
      <c r="S593" s="95"/>
      <c r="T593" s="95"/>
      <c r="AI593" s="280"/>
      <c r="AO593" s="95"/>
    </row>
    <row r="594" s="93" customFormat="1" customHeight="1" spans="6:41">
      <c r="F594" s="95"/>
      <c r="G594" s="288" t="str">
        <f t="shared" si="15"/>
        <v/>
      </c>
      <c r="H594" s="95"/>
      <c r="I594" s="95"/>
      <c r="J594" s="95"/>
      <c r="K594" s="95"/>
      <c r="L594" s="95"/>
      <c r="P594" s="143"/>
      <c r="Q594" s="95"/>
      <c r="R594" s="95"/>
      <c r="S594" s="95"/>
      <c r="T594" s="95"/>
      <c r="AI594" s="280"/>
      <c r="AO594" s="95"/>
    </row>
    <row r="595" s="93" customFormat="1" customHeight="1" spans="6:41">
      <c r="F595" s="95"/>
      <c r="G595" s="288" t="str">
        <f t="shared" si="15"/>
        <v/>
      </c>
      <c r="H595" s="95"/>
      <c r="I595" s="95"/>
      <c r="J595" s="95"/>
      <c r="K595" s="95"/>
      <c r="L595" s="95"/>
      <c r="P595" s="143"/>
      <c r="Q595" s="95"/>
      <c r="R595" s="95"/>
      <c r="S595" s="95"/>
      <c r="T595" s="95"/>
      <c r="AI595" s="280"/>
      <c r="AO595" s="95"/>
    </row>
    <row r="596" s="93" customFormat="1" customHeight="1" spans="6:41">
      <c r="F596" s="95"/>
      <c r="G596" s="288" t="str">
        <f t="shared" si="15"/>
        <v/>
      </c>
      <c r="H596" s="95"/>
      <c r="I596" s="95"/>
      <c r="J596" s="95"/>
      <c r="K596" s="95"/>
      <c r="L596" s="95"/>
      <c r="P596" s="143"/>
      <c r="Q596" s="95"/>
      <c r="R596" s="95"/>
      <c r="S596" s="95"/>
      <c r="T596" s="95"/>
      <c r="AI596" s="280"/>
      <c r="AO596" s="95"/>
    </row>
    <row r="597" s="93" customFormat="1" customHeight="1" spans="6:41">
      <c r="F597" s="95"/>
      <c r="G597" s="288" t="str">
        <f t="shared" si="15"/>
        <v/>
      </c>
      <c r="H597" s="95"/>
      <c r="I597" s="95"/>
      <c r="J597" s="95"/>
      <c r="K597" s="95"/>
      <c r="L597" s="95"/>
      <c r="P597" s="143"/>
      <c r="Q597" s="95"/>
      <c r="R597" s="95"/>
      <c r="S597" s="95"/>
      <c r="T597" s="95"/>
      <c r="AI597" s="280"/>
      <c r="AO597" s="95"/>
    </row>
    <row r="598" s="93" customFormat="1" customHeight="1" spans="6:41">
      <c r="F598" s="95"/>
      <c r="G598" s="288" t="str">
        <f t="shared" si="15"/>
        <v/>
      </c>
      <c r="H598" s="95"/>
      <c r="I598" s="95"/>
      <c r="J598" s="95"/>
      <c r="K598" s="95"/>
      <c r="L598" s="95"/>
      <c r="P598" s="143"/>
      <c r="Q598" s="95"/>
      <c r="R598" s="95"/>
      <c r="S598" s="95"/>
      <c r="T598" s="95"/>
      <c r="AI598" s="280"/>
      <c r="AO598" s="95"/>
    </row>
    <row r="599" s="93" customFormat="1" customHeight="1" spans="6:41">
      <c r="F599" s="95"/>
      <c r="G599" s="288" t="str">
        <f t="shared" si="15"/>
        <v/>
      </c>
      <c r="H599" s="95"/>
      <c r="I599" s="95"/>
      <c r="J599" s="95"/>
      <c r="K599" s="95"/>
      <c r="L599" s="95"/>
      <c r="P599" s="143"/>
      <c r="Q599" s="95"/>
      <c r="R599" s="95"/>
      <c r="S599" s="95"/>
      <c r="T599" s="95"/>
      <c r="AI599" s="280"/>
      <c r="AO599" s="95"/>
    </row>
    <row r="600" s="93" customFormat="1" customHeight="1" spans="6:41">
      <c r="F600" s="95"/>
      <c r="G600" s="288" t="str">
        <f t="shared" si="15"/>
        <v/>
      </c>
      <c r="H600" s="95"/>
      <c r="I600" s="95"/>
      <c r="J600" s="95"/>
      <c r="K600" s="95"/>
      <c r="L600" s="95"/>
      <c r="P600" s="143"/>
      <c r="Q600" s="95"/>
      <c r="R600" s="95"/>
      <c r="S600" s="95"/>
      <c r="T600" s="95"/>
      <c r="AI600" s="280"/>
      <c r="AO600" s="95"/>
    </row>
    <row r="601" s="93" customFormat="1" customHeight="1" spans="6:41">
      <c r="F601" s="95"/>
      <c r="G601" s="288" t="str">
        <f t="shared" si="15"/>
        <v/>
      </c>
      <c r="H601" s="95"/>
      <c r="I601" s="95"/>
      <c r="J601" s="95"/>
      <c r="K601" s="95"/>
      <c r="L601" s="95"/>
      <c r="P601" s="143"/>
      <c r="Q601" s="95"/>
      <c r="R601" s="95"/>
      <c r="S601" s="95"/>
      <c r="T601" s="95"/>
      <c r="AI601" s="280"/>
      <c r="AO601" s="95"/>
    </row>
    <row r="602" s="93" customFormat="1" customHeight="1" spans="6:41">
      <c r="F602" s="95"/>
      <c r="G602" s="288" t="str">
        <f t="shared" si="15"/>
        <v/>
      </c>
      <c r="H602" s="95"/>
      <c r="I602" s="95"/>
      <c r="J602" s="95"/>
      <c r="K602" s="95"/>
      <c r="L602" s="95"/>
      <c r="P602" s="143"/>
      <c r="Q602" s="95"/>
      <c r="R602" s="95"/>
      <c r="S602" s="95"/>
      <c r="T602" s="95"/>
      <c r="AI602" s="280"/>
      <c r="AO602" s="95"/>
    </row>
    <row r="603" s="93" customFormat="1" customHeight="1" spans="6:41">
      <c r="F603" s="95"/>
      <c r="G603" s="288" t="str">
        <f t="shared" si="15"/>
        <v/>
      </c>
      <c r="H603" s="95"/>
      <c r="I603" s="95"/>
      <c r="J603" s="95"/>
      <c r="K603" s="95"/>
      <c r="L603" s="95"/>
      <c r="P603" s="143"/>
      <c r="Q603" s="95"/>
      <c r="R603" s="95"/>
      <c r="S603" s="95"/>
      <c r="T603" s="95"/>
      <c r="AI603" s="280"/>
      <c r="AO603" s="95"/>
    </row>
    <row r="604" s="93" customFormat="1" customHeight="1" spans="6:41">
      <c r="F604" s="95"/>
      <c r="G604" s="288" t="str">
        <f t="shared" si="15"/>
        <v/>
      </c>
      <c r="H604" s="95"/>
      <c r="I604" s="95"/>
      <c r="J604" s="95"/>
      <c r="K604" s="95"/>
      <c r="L604" s="95"/>
      <c r="P604" s="143"/>
      <c r="Q604" s="95"/>
      <c r="R604" s="95"/>
      <c r="S604" s="95"/>
      <c r="T604" s="95"/>
      <c r="AI604" s="280"/>
      <c r="AO604" s="95"/>
    </row>
    <row r="605" s="93" customFormat="1" customHeight="1" spans="6:41">
      <c r="F605" s="95"/>
      <c r="G605" s="288" t="str">
        <f t="shared" si="15"/>
        <v/>
      </c>
      <c r="H605" s="95"/>
      <c r="I605" s="95"/>
      <c r="J605" s="95"/>
      <c r="K605" s="95"/>
      <c r="L605" s="95"/>
      <c r="P605" s="143"/>
      <c r="Q605" s="95"/>
      <c r="R605" s="95"/>
      <c r="S605" s="95"/>
      <c r="T605" s="95"/>
      <c r="AI605" s="280"/>
      <c r="AO605" s="95"/>
    </row>
    <row r="606" s="93" customFormat="1" customHeight="1" spans="6:41">
      <c r="F606" s="95"/>
      <c r="G606" s="288" t="str">
        <f t="shared" si="15"/>
        <v/>
      </c>
      <c r="H606" s="95"/>
      <c r="I606" s="95"/>
      <c r="J606" s="95"/>
      <c r="K606" s="95"/>
      <c r="L606" s="95"/>
      <c r="P606" s="143"/>
      <c r="Q606" s="95"/>
      <c r="R606" s="95"/>
      <c r="S606" s="95"/>
      <c r="T606" s="95"/>
      <c r="AI606" s="280"/>
      <c r="AO606" s="95"/>
    </row>
    <row r="607" s="93" customFormat="1" customHeight="1" spans="6:41">
      <c r="F607" s="95"/>
      <c r="G607" s="288" t="str">
        <f t="shared" si="15"/>
        <v/>
      </c>
      <c r="H607" s="95"/>
      <c r="I607" s="95"/>
      <c r="J607" s="95"/>
      <c r="K607" s="95"/>
      <c r="L607" s="95"/>
      <c r="P607" s="143"/>
      <c r="Q607" s="95"/>
      <c r="R607" s="95"/>
      <c r="S607" s="95"/>
      <c r="T607" s="95"/>
      <c r="AI607" s="280"/>
      <c r="AO607" s="95"/>
    </row>
    <row r="608" s="93" customFormat="1" customHeight="1" spans="6:41">
      <c r="F608" s="95"/>
      <c r="G608" s="288" t="str">
        <f t="shared" si="15"/>
        <v/>
      </c>
      <c r="H608" s="95"/>
      <c r="I608" s="95"/>
      <c r="J608" s="95"/>
      <c r="K608" s="95"/>
      <c r="L608" s="95"/>
      <c r="P608" s="143"/>
      <c r="Q608" s="95"/>
      <c r="R608" s="95"/>
      <c r="S608" s="95"/>
      <c r="T608" s="95"/>
      <c r="AI608" s="280"/>
      <c r="AO608" s="95"/>
    </row>
    <row r="609" s="93" customFormat="1" customHeight="1" spans="6:41">
      <c r="F609" s="95"/>
      <c r="G609" s="288" t="str">
        <f t="shared" si="15"/>
        <v/>
      </c>
      <c r="H609" s="95"/>
      <c r="I609" s="95"/>
      <c r="J609" s="95"/>
      <c r="K609" s="95"/>
      <c r="L609" s="95"/>
      <c r="P609" s="143"/>
      <c r="Q609" s="95"/>
      <c r="R609" s="95"/>
      <c r="S609" s="95"/>
      <c r="T609" s="95"/>
      <c r="AI609" s="280"/>
      <c r="AO609" s="95"/>
    </row>
    <row r="610" s="93" customFormat="1" customHeight="1" spans="6:41">
      <c r="F610" s="95"/>
      <c r="G610" s="288" t="str">
        <f t="shared" si="15"/>
        <v/>
      </c>
      <c r="H610" s="95"/>
      <c r="I610" s="95"/>
      <c r="J610" s="95"/>
      <c r="K610" s="95"/>
      <c r="L610" s="95"/>
      <c r="P610" s="143"/>
      <c r="Q610" s="95"/>
      <c r="R610" s="95"/>
      <c r="S610" s="95"/>
      <c r="T610" s="95"/>
      <c r="AI610" s="280"/>
      <c r="AO610" s="95"/>
    </row>
    <row r="611" s="93" customFormat="1" customHeight="1" spans="6:41">
      <c r="F611" s="95"/>
      <c r="G611" s="288" t="str">
        <f t="shared" si="15"/>
        <v/>
      </c>
      <c r="H611" s="95"/>
      <c r="I611" s="95"/>
      <c r="J611" s="95"/>
      <c r="K611" s="95"/>
      <c r="L611" s="95"/>
      <c r="P611" s="143"/>
      <c r="Q611" s="95"/>
      <c r="R611" s="95"/>
      <c r="S611" s="95"/>
      <c r="T611" s="95"/>
      <c r="AI611" s="280"/>
      <c r="AO611" s="95"/>
    </row>
    <row r="612" s="93" customFormat="1" customHeight="1" spans="6:41">
      <c r="F612" s="95"/>
      <c r="G612" s="288" t="str">
        <f t="shared" si="15"/>
        <v/>
      </c>
      <c r="H612" s="95"/>
      <c r="I612" s="95"/>
      <c r="J612" s="95"/>
      <c r="K612" s="95"/>
      <c r="L612" s="95"/>
      <c r="P612" s="143"/>
      <c r="Q612" s="95"/>
      <c r="R612" s="95"/>
      <c r="S612" s="95"/>
      <c r="T612" s="95"/>
      <c r="AI612" s="280"/>
      <c r="AO612" s="95"/>
    </row>
    <row r="613" s="93" customFormat="1" customHeight="1" spans="6:41">
      <c r="F613" s="95"/>
      <c r="G613" s="288" t="str">
        <f t="shared" si="15"/>
        <v/>
      </c>
      <c r="H613" s="95"/>
      <c r="I613" s="95"/>
      <c r="J613" s="95"/>
      <c r="K613" s="95"/>
      <c r="L613" s="95"/>
      <c r="P613" s="143"/>
      <c r="Q613" s="95"/>
      <c r="R613" s="95"/>
      <c r="S613" s="95"/>
      <c r="T613" s="95"/>
      <c r="AI613" s="280"/>
      <c r="AO613" s="95"/>
    </row>
    <row r="614" s="93" customFormat="1" customHeight="1" spans="6:41">
      <c r="F614" s="95"/>
      <c r="G614" s="288" t="str">
        <f t="shared" si="15"/>
        <v/>
      </c>
      <c r="H614" s="95"/>
      <c r="I614" s="95"/>
      <c r="J614" s="95"/>
      <c r="K614" s="95"/>
      <c r="L614" s="95"/>
      <c r="P614" s="143"/>
      <c r="Q614" s="95"/>
      <c r="R614" s="95"/>
      <c r="S614" s="95"/>
      <c r="T614" s="95"/>
      <c r="AI614" s="280"/>
      <c r="AO614" s="95"/>
    </row>
    <row r="615" s="93" customFormat="1" customHeight="1" spans="6:41">
      <c r="F615" s="95"/>
      <c r="G615" s="288" t="str">
        <f t="shared" si="15"/>
        <v/>
      </c>
      <c r="H615" s="95"/>
      <c r="I615" s="95"/>
      <c r="J615" s="95"/>
      <c r="K615" s="95"/>
      <c r="L615" s="95"/>
      <c r="P615" s="143"/>
      <c r="Q615" s="95"/>
      <c r="R615" s="95"/>
      <c r="S615" s="95"/>
      <c r="T615" s="95"/>
      <c r="AI615" s="280"/>
      <c r="AO615" s="95"/>
    </row>
    <row r="616" s="93" customFormat="1" customHeight="1" spans="6:41">
      <c r="F616" s="95"/>
      <c r="G616" s="288" t="str">
        <f t="shared" si="15"/>
        <v/>
      </c>
      <c r="H616" s="95"/>
      <c r="I616" s="95"/>
      <c r="J616" s="95"/>
      <c r="K616" s="95"/>
      <c r="L616" s="95"/>
      <c r="P616" s="143"/>
      <c r="Q616" s="95"/>
      <c r="R616" s="95"/>
      <c r="S616" s="95"/>
      <c r="T616" s="95"/>
      <c r="AI616" s="280"/>
      <c r="AO616" s="95"/>
    </row>
    <row r="617" s="93" customFormat="1" customHeight="1" spans="6:41">
      <c r="F617" s="95"/>
      <c r="G617" s="288" t="str">
        <f t="shared" si="15"/>
        <v/>
      </c>
      <c r="H617" s="95"/>
      <c r="I617" s="95"/>
      <c r="J617" s="95"/>
      <c r="K617" s="95"/>
      <c r="L617" s="95"/>
      <c r="P617" s="143"/>
      <c r="Q617" s="95"/>
      <c r="R617" s="95"/>
      <c r="S617" s="95"/>
      <c r="T617" s="95"/>
      <c r="AI617" s="280"/>
      <c r="AO617" s="95"/>
    </row>
    <row r="618" s="93" customFormat="1" customHeight="1" spans="6:41">
      <c r="F618" s="95"/>
      <c r="G618" s="288" t="str">
        <f t="shared" si="15"/>
        <v/>
      </c>
      <c r="H618" s="95"/>
      <c r="I618" s="95"/>
      <c r="J618" s="95"/>
      <c r="K618" s="95"/>
      <c r="L618" s="95"/>
      <c r="P618" s="143"/>
      <c r="Q618" s="95"/>
      <c r="R618" s="95"/>
      <c r="S618" s="95"/>
      <c r="T618" s="95"/>
      <c r="AI618" s="280"/>
      <c r="AO618" s="95"/>
    </row>
    <row r="619" s="93" customFormat="1" customHeight="1" spans="6:41">
      <c r="F619" s="95"/>
      <c r="G619" s="288" t="str">
        <f t="shared" si="15"/>
        <v/>
      </c>
      <c r="H619" s="95"/>
      <c r="I619" s="95"/>
      <c r="J619" s="95"/>
      <c r="K619" s="95"/>
      <c r="L619" s="95"/>
      <c r="P619" s="143"/>
      <c r="Q619" s="95"/>
      <c r="R619" s="95"/>
      <c r="S619" s="95"/>
      <c r="T619" s="95"/>
      <c r="AI619" s="280"/>
      <c r="AO619" s="95"/>
    </row>
    <row r="620" s="93" customFormat="1" customHeight="1" spans="6:41">
      <c r="F620" s="95"/>
      <c r="G620" s="288" t="str">
        <f t="shared" si="15"/>
        <v/>
      </c>
      <c r="H620" s="95"/>
      <c r="I620" s="95"/>
      <c r="J620" s="95"/>
      <c r="K620" s="95"/>
      <c r="L620" s="95"/>
      <c r="P620" s="143"/>
      <c r="Q620" s="95"/>
      <c r="R620" s="95"/>
      <c r="S620" s="95"/>
      <c r="T620" s="95"/>
      <c r="AI620" s="280"/>
      <c r="AO620" s="95"/>
    </row>
    <row r="621" s="93" customFormat="1" customHeight="1" spans="6:41">
      <c r="F621" s="95"/>
      <c r="G621" s="288" t="str">
        <f t="shared" si="15"/>
        <v/>
      </c>
      <c r="H621" s="95"/>
      <c r="I621" s="95"/>
      <c r="J621" s="95"/>
      <c r="K621" s="95"/>
      <c r="L621" s="95"/>
      <c r="P621" s="143"/>
      <c r="Q621" s="95"/>
      <c r="R621" s="95"/>
      <c r="S621" s="95"/>
      <c r="T621" s="95"/>
      <c r="AI621" s="280"/>
      <c r="AO621" s="95"/>
    </row>
    <row r="622" s="93" customFormat="1" customHeight="1" spans="6:41">
      <c r="F622" s="95"/>
      <c r="G622" s="288" t="str">
        <f t="shared" si="15"/>
        <v/>
      </c>
      <c r="H622" s="95"/>
      <c r="I622" s="95"/>
      <c r="J622" s="95"/>
      <c r="K622" s="95"/>
      <c r="L622" s="95"/>
      <c r="P622" s="143"/>
      <c r="Q622" s="95"/>
      <c r="R622" s="95"/>
      <c r="S622" s="95"/>
      <c r="T622" s="95"/>
      <c r="AI622" s="280"/>
      <c r="AO622" s="95"/>
    </row>
    <row r="623" s="93" customFormat="1" customHeight="1" spans="6:41">
      <c r="F623" s="95"/>
      <c r="G623" s="288" t="str">
        <f t="shared" si="15"/>
        <v/>
      </c>
      <c r="H623" s="95"/>
      <c r="I623" s="95"/>
      <c r="J623" s="95"/>
      <c r="K623" s="95"/>
      <c r="L623" s="95"/>
      <c r="P623" s="143"/>
      <c r="Q623" s="95"/>
      <c r="R623" s="95"/>
      <c r="S623" s="95"/>
      <c r="T623" s="95"/>
      <c r="AI623" s="280"/>
      <c r="AO623" s="95"/>
    </row>
    <row r="624" s="93" customFormat="1" customHeight="1" spans="6:41">
      <c r="F624" s="95"/>
      <c r="G624" s="288" t="str">
        <f t="shared" si="15"/>
        <v/>
      </c>
      <c r="H624" s="95"/>
      <c r="I624" s="95"/>
      <c r="J624" s="95"/>
      <c r="K624" s="95"/>
      <c r="L624" s="95"/>
      <c r="P624" s="143"/>
      <c r="Q624" s="95"/>
      <c r="R624" s="95"/>
      <c r="S624" s="95"/>
      <c r="T624" s="95"/>
      <c r="AI624" s="280"/>
      <c r="AO624" s="95"/>
    </row>
    <row r="625" s="93" customFormat="1" customHeight="1" spans="6:41">
      <c r="F625" s="95"/>
      <c r="G625" s="288" t="str">
        <f t="shared" si="15"/>
        <v/>
      </c>
      <c r="H625" s="95"/>
      <c r="I625" s="95"/>
      <c r="J625" s="95"/>
      <c r="K625" s="95"/>
      <c r="L625" s="95"/>
      <c r="P625" s="143"/>
      <c r="Q625" s="95"/>
      <c r="R625" s="95"/>
      <c r="S625" s="95"/>
      <c r="T625" s="95"/>
      <c r="AI625" s="280"/>
      <c r="AO625" s="95"/>
    </row>
    <row r="626" s="93" customFormat="1" customHeight="1" spans="6:41">
      <c r="F626" s="95"/>
      <c r="G626" s="288" t="str">
        <f t="shared" si="15"/>
        <v/>
      </c>
      <c r="H626" s="95"/>
      <c r="I626" s="95"/>
      <c r="J626" s="95"/>
      <c r="K626" s="95"/>
      <c r="L626" s="95"/>
      <c r="P626" s="143"/>
      <c r="Q626" s="95"/>
      <c r="R626" s="95"/>
      <c r="S626" s="95"/>
      <c r="T626" s="95"/>
      <c r="AI626" s="280"/>
      <c r="AO626" s="95"/>
    </row>
    <row r="627" s="93" customFormat="1" customHeight="1" spans="6:41">
      <c r="F627" s="95"/>
      <c r="G627" s="288" t="str">
        <f t="shared" si="15"/>
        <v/>
      </c>
      <c r="H627" s="95"/>
      <c r="I627" s="95"/>
      <c r="J627" s="95"/>
      <c r="K627" s="95"/>
      <c r="L627" s="95"/>
      <c r="P627" s="143"/>
      <c r="Q627" s="95"/>
      <c r="R627" s="95"/>
      <c r="S627" s="95"/>
      <c r="T627" s="95"/>
      <c r="AI627" s="280"/>
      <c r="AO627" s="95"/>
    </row>
    <row r="628" s="93" customFormat="1" customHeight="1" spans="6:41">
      <c r="F628" s="95"/>
      <c r="G628" s="288" t="str">
        <f t="shared" si="15"/>
        <v/>
      </c>
      <c r="H628" s="95"/>
      <c r="I628" s="95"/>
      <c r="J628" s="95"/>
      <c r="K628" s="95"/>
      <c r="L628" s="95"/>
      <c r="P628" s="143"/>
      <c r="Q628" s="95"/>
      <c r="R628" s="95"/>
      <c r="S628" s="95"/>
      <c r="T628" s="95"/>
      <c r="AI628" s="280"/>
      <c r="AO628" s="95"/>
    </row>
    <row r="629" s="93" customFormat="1" customHeight="1" spans="6:41">
      <c r="F629" s="95"/>
      <c r="G629" s="288" t="str">
        <f t="shared" si="15"/>
        <v/>
      </c>
      <c r="H629" s="95"/>
      <c r="I629" s="95"/>
      <c r="J629" s="95"/>
      <c r="K629" s="95"/>
      <c r="L629" s="95"/>
      <c r="P629" s="143"/>
      <c r="Q629" s="95"/>
      <c r="R629" s="95"/>
      <c r="S629" s="95"/>
      <c r="T629" s="95"/>
      <c r="AI629" s="280"/>
      <c r="AO629" s="95"/>
    </row>
    <row r="630" s="93" customFormat="1" customHeight="1" spans="6:41">
      <c r="F630" s="95"/>
      <c r="G630" s="288" t="str">
        <f t="shared" si="15"/>
        <v/>
      </c>
      <c r="H630" s="95"/>
      <c r="I630" s="95"/>
      <c r="J630" s="95"/>
      <c r="K630" s="95"/>
      <c r="L630" s="95"/>
      <c r="P630" s="143"/>
      <c r="Q630" s="95"/>
      <c r="R630" s="95"/>
      <c r="S630" s="95"/>
      <c r="T630" s="95"/>
      <c r="AI630" s="280"/>
      <c r="AO630" s="95"/>
    </row>
    <row r="631" s="93" customFormat="1" customHeight="1" spans="6:41">
      <c r="F631" s="95"/>
      <c r="G631" s="288" t="str">
        <f t="shared" si="15"/>
        <v/>
      </c>
      <c r="H631" s="95"/>
      <c r="I631" s="95"/>
      <c r="J631" s="95"/>
      <c r="K631" s="95"/>
      <c r="L631" s="95"/>
      <c r="P631" s="143"/>
      <c r="Q631" s="95"/>
      <c r="R631" s="95"/>
      <c r="S631" s="95"/>
      <c r="T631" s="95"/>
      <c r="AI631" s="280"/>
      <c r="AO631" s="95"/>
    </row>
    <row r="632" s="93" customFormat="1" customHeight="1" spans="6:41">
      <c r="F632" s="95"/>
      <c r="G632" s="288" t="str">
        <f t="shared" si="15"/>
        <v/>
      </c>
      <c r="H632" s="95"/>
      <c r="I632" s="95"/>
      <c r="J632" s="95"/>
      <c r="K632" s="95"/>
      <c r="L632" s="95"/>
      <c r="P632" s="143"/>
      <c r="Q632" s="95"/>
      <c r="R632" s="95"/>
      <c r="S632" s="95"/>
      <c r="T632" s="95"/>
      <c r="AI632" s="280"/>
      <c r="AO632" s="95"/>
    </row>
    <row r="633" s="93" customFormat="1" customHeight="1" spans="6:41">
      <c r="F633" s="95"/>
      <c r="G633" s="288" t="str">
        <f t="shared" si="15"/>
        <v/>
      </c>
      <c r="H633" s="95"/>
      <c r="I633" s="95"/>
      <c r="J633" s="95"/>
      <c r="K633" s="95"/>
      <c r="L633" s="95"/>
      <c r="P633" s="143"/>
      <c r="Q633" s="95"/>
      <c r="R633" s="95"/>
      <c r="S633" s="95"/>
      <c r="T633" s="95"/>
      <c r="AI633" s="280"/>
      <c r="AO633" s="95"/>
    </row>
    <row r="634" s="93" customFormat="1" customHeight="1" spans="6:41">
      <c r="F634" s="95"/>
      <c r="G634" s="288" t="str">
        <f t="shared" si="15"/>
        <v/>
      </c>
      <c r="H634" s="95"/>
      <c r="I634" s="95"/>
      <c r="J634" s="95"/>
      <c r="K634" s="95"/>
      <c r="L634" s="95"/>
      <c r="P634" s="143"/>
      <c r="Q634" s="95"/>
      <c r="R634" s="95"/>
      <c r="S634" s="95"/>
      <c r="T634" s="95"/>
      <c r="AI634" s="280"/>
      <c r="AO634" s="95"/>
    </row>
    <row r="635" s="93" customFormat="1" customHeight="1" spans="6:41">
      <c r="F635" s="95"/>
      <c r="G635" s="288" t="str">
        <f t="shared" si="15"/>
        <v/>
      </c>
      <c r="H635" s="95"/>
      <c r="I635" s="95"/>
      <c r="J635" s="95"/>
      <c r="K635" s="95"/>
      <c r="L635" s="95"/>
      <c r="P635" s="143"/>
      <c r="Q635" s="95"/>
      <c r="R635" s="95"/>
      <c r="S635" s="95"/>
      <c r="T635" s="95"/>
      <c r="AI635" s="280"/>
      <c r="AO635" s="95"/>
    </row>
    <row r="636" s="93" customFormat="1" customHeight="1" spans="6:41">
      <c r="F636" s="95"/>
      <c r="G636" s="288" t="str">
        <f t="shared" si="15"/>
        <v/>
      </c>
      <c r="H636" s="95"/>
      <c r="I636" s="95"/>
      <c r="J636" s="95"/>
      <c r="K636" s="95"/>
      <c r="L636" s="95"/>
      <c r="P636" s="143"/>
      <c r="Q636" s="95"/>
      <c r="R636" s="95"/>
      <c r="S636" s="95"/>
      <c r="T636" s="95"/>
      <c r="AI636" s="280"/>
      <c r="AO636" s="95"/>
    </row>
    <row r="637" s="93" customFormat="1" customHeight="1" spans="6:41">
      <c r="F637" s="95"/>
      <c r="G637" s="288" t="str">
        <f t="shared" si="15"/>
        <v/>
      </c>
      <c r="H637" s="95"/>
      <c r="I637" s="95"/>
      <c r="J637" s="95"/>
      <c r="K637" s="95"/>
      <c r="L637" s="95"/>
      <c r="P637" s="143"/>
      <c r="Q637" s="95"/>
      <c r="R637" s="95"/>
      <c r="S637" s="95"/>
      <c r="T637" s="95"/>
      <c r="AI637" s="280"/>
      <c r="AO637" s="95"/>
    </row>
    <row r="638" s="93" customFormat="1" customHeight="1" spans="6:41">
      <c r="F638" s="95"/>
      <c r="G638" s="288" t="str">
        <f t="shared" si="15"/>
        <v/>
      </c>
      <c r="H638" s="95"/>
      <c r="I638" s="95"/>
      <c r="J638" s="95"/>
      <c r="K638" s="95"/>
      <c r="L638" s="95"/>
      <c r="P638" s="143"/>
      <c r="Q638" s="95"/>
      <c r="R638" s="95"/>
      <c r="S638" s="95"/>
      <c r="T638" s="95"/>
      <c r="AI638" s="280"/>
      <c r="AO638" s="95"/>
    </row>
    <row r="639" s="93" customFormat="1" customHeight="1" spans="6:41">
      <c r="F639" s="95"/>
      <c r="G639" s="288" t="str">
        <f t="shared" si="15"/>
        <v/>
      </c>
      <c r="H639" s="95"/>
      <c r="I639" s="95"/>
      <c r="J639" s="95"/>
      <c r="K639" s="95"/>
      <c r="L639" s="95"/>
      <c r="P639" s="143"/>
      <c r="Q639" s="95"/>
      <c r="R639" s="95"/>
      <c r="S639" s="95"/>
      <c r="T639" s="95"/>
      <c r="AI639" s="280"/>
      <c r="AO639" s="95"/>
    </row>
    <row r="640" s="93" customFormat="1" customHeight="1" spans="6:41">
      <c r="F640" s="95"/>
      <c r="G640" s="288" t="str">
        <f t="shared" si="15"/>
        <v/>
      </c>
      <c r="H640" s="95"/>
      <c r="I640" s="95"/>
      <c r="J640" s="95"/>
      <c r="K640" s="95"/>
      <c r="L640" s="95"/>
      <c r="P640" s="143"/>
      <c r="Q640" s="95"/>
      <c r="R640" s="95"/>
      <c r="S640" s="95"/>
      <c r="T640" s="95"/>
      <c r="AI640" s="280"/>
      <c r="AO640" s="95"/>
    </row>
    <row r="641" s="93" customFormat="1" customHeight="1" spans="6:41">
      <c r="F641" s="95"/>
      <c r="G641" s="288" t="str">
        <f t="shared" si="15"/>
        <v/>
      </c>
      <c r="H641" s="95"/>
      <c r="I641" s="95"/>
      <c r="J641" s="95"/>
      <c r="K641" s="95"/>
      <c r="L641" s="95"/>
      <c r="P641" s="143"/>
      <c r="Q641" s="95"/>
      <c r="R641" s="95"/>
      <c r="S641" s="95"/>
      <c r="T641" s="95"/>
      <c r="AI641" s="280"/>
      <c r="AO641" s="95"/>
    </row>
    <row r="642" s="93" customFormat="1" customHeight="1" spans="6:41">
      <c r="F642" s="95"/>
      <c r="G642" s="288" t="str">
        <f t="shared" ref="G642:G705" si="16">IF(H642="","",IF(H642=I642,H642,_xlfn.CONCAT(H642,"-",I642)))</f>
        <v/>
      </c>
      <c r="H642" s="95"/>
      <c r="I642" s="95"/>
      <c r="J642" s="95"/>
      <c r="K642" s="95"/>
      <c r="L642" s="95"/>
      <c r="P642" s="143"/>
      <c r="Q642" s="95"/>
      <c r="R642" s="95"/>
      <c r="S642" s="95"/>
      <c r="T642" s="95"/>
      <c r="AI642" s="280"/>
      <c r="AO642" s="95"/>
    </row>
    <row r="643" s="93" customFormat="1" customHeight="1" spans="6:41">
      <c r="F643" s="95"/>
      <c r="G643" s="288" t="str">
        <f t="shared" si="16"/>
        <v/>
      </c>
      <c r="H643" s="95"/>
      <c r="I643" s="95"/>
      <c r="J643" s="95"/>
      <c r="K643" s="95"/>
      <c r="L643" s="95"/>
      <c r="P643" s="143"/>
      <c r="Q643" s="95"/>
      <c r="R643" s="95"/>
      <c r="S643" s="95"/>
      <c r="T643" s="95"/>
      <c r="AI643" s="280"/>
      <c r="AO643" s="95"/>
    </row>
    <row r="644" s="93" customFormat="1" customHeight="1" spans="6:41">
      <c r="F644" s="95"/>
      <c r="G644" s="288" t="str">
        <f t="shared" si="16"/>
        <v/>
      </c>
      <c r="H644" s="95"/>
      <c r="I644" s="95"/>
      <c r="J644" s="95"/>
      <c r="K644" s="95"/>
      <c r="L644" s="95"/>
      <c r="P644" s="143"/>
      <c r="Q644" s="95"/>
      <c r="R644" s="95"/>
      <c r="S644" s="95"/>
      <c r="T644" s="95"/>
      <c r="AI644" s="280"/>
      <c r="AO644" s="95"/>
    </row>
    <row r="645" s="93" customFormat="1" customHeight="1" spans="6:41">
      <c r="F645" s="95"/>
      <c r="G645" s="288" t="str">
        <f t="shared" si="16"/>
        <v/>
      </c>
      <c r="H645" s="95"/>
      <c r="I645" s="95"/>
      <c r="J645" s="95"/>
      <c r="K645" s="95"/>
      <c r="L645" s="95"/>
      <c r="P645" s="143"/>
      <c r="Q645" s="95"/>
      <c r="R645" s="95"/>
      <c r="S645" s="95"/>
      <c r="T645" s="95"/>
      <c r="AI645" s="280"/>
      <c r="AO645" s="95"/>
    </row>
    <row r="646" s="93" customFormat="1" customHeight="1" spans="6:41">
      <c r="F646" s="95"/>
      <c r="G646" s="288" t="str">
        <f t="shared" si="16"/>
        <v/>
      </c>
      <c r="H646" s="95"/>
      <c r="I646" s="95"/>
      <c r="J646" s="95"/>
      <c r="K646" s="95"/>
      <c r="L646" s="95"/>
      <c r="P646" s="143"/>
      <c r="Q646" s="95"/>
      <c r="R646" s="95"/>
      <c r="S646" s="95"/>
      <c r="T646" s="95"/>
      <c r="AI646" s="280"/>
      <c r="AO646" s="95"/>
    </row>
    <row r="647" s="93" customFormat="1" customHeight="1" spans="6:41">
      <c r="F647" s="95"/>
      <c r="G647" s="288" t="str">
        <f t="shared" si="16"/>
        <v/>
      </c>
      <c r="H647" s="95"/>
      <c r="I647" s="95"/>
      <c r="J647" s="95"/>
      <c r="K647" s="95"/>
      <c r="L647" s="95"/>
      <c r="P647" s="143"/>
      <c r="Q647" s="95"/>
      <c r="R647" s="95"/>
      <c r="S647" s="95"/>
      <c r="T647" s="95"/>
      <c r="AI647" s="280"/>
      <c r="AO647" s="95"/>
    </row>
    <row r="648" s="93" customFormat="1" customHeight="1" spans="6:41">
      <c r="F648" s="95"/>
      <c r="G648" s="288" t="str">
        <f t="shared" si="16"/>
        <v/>
      </c>
      <c r="H648" s="95"/>
      <c r="I648" s="95"/>
      <c r="J648" s="95"/>
      <c r="K648" s="95"/>
      <c r="L648" s="95"/>
      <c r="P648" s="143"/>
      <c r="Q648" s="95"/>
      <c r="R648" s="95"/>
      <c r="S648" s="95"/>
      <c r="T648" s="95"/>
      <c r="AI648" s="280"/>
      <c r="AO648" s="95"/>
    </row>
    <row r="649" s="93" customFormat="1" customHeight="1" spans="6:41">
      <c r="F649" s="95"/>
      <c r="G649" s="288" t="str">
        <f t="shared" si="16"/>
        <v/>
      </c>
      <c r="H649" s="95"/>
      <c r="I649" s="95"/>
      <c r="J649" s="95"/>
      <c r="K649" s="95"/>
      <c r="L649" s="95"/>
      <c r="P649" s="143"/>
      <c r="Q649" s="95"/>
      <c r="R649" s="95"/>
      <c r="S649" s="95"/>
      <c r="T649" s="95"/>
      <c r="AI649" s="280"/>
      <c r="AO649" s="95"/>
    </row>
    <row r="650" s="93" customFormat="1" customHeight="1" spans="6:41">
      <c r="F650" s="95"/>
      <c r="G650" s="288" t="str">
        <f t="shared" si="16"/>
        <v/>
      </c>
      <c r="H650" s="95"/>
      <c r="I650" s="95"/>
      <c r="J650" s="95"/>
      <c r="K650" s="95"/>
      <c r="L650" s="95"/>
      <c r="P650" s="143"/>
      <c r="Q650" s="95"/>
      <c r="R650" s="95"/>
      <c r="S650" s="95"/>
      <c r="T650" s="95"/>
      <c r="AI650" s="280"/>
      <c r="AO650" s="95"/>
    </row>
    <row r="651" s="93" customFormat="1" customHeight="1" spans="6:41">
      <c r="F651" s="95"/>
      <c r="G651" s="288" t="str">
        <f t="shared" si="16"/>
        <v/>
      </c>
      <c r="H651" s="95"/>
      <c r="I651" s="95"/>
      <c r="J651" s="95"/>
      <c r="K651" s="95"/>
      <c r="L651" s="95"/>
      <c r="P651" s="143"/>
      <c r="Q651" s="95"/>
      <c r="R651" s="95"/>
      <c r="S651" s="95"/>
      <c r="T651" s="95"/>
      <c r="AI651" s="280"/>
      <c r="AO651" s="95"/>
    </row>
    <row r="652" s="93" customFormat="1" customHeight="1" spans="6:41">
      <c r="F652" s="95"/>
      <c r="G652" s="288" t="str">
        <f t="shared" si="16"/>
        <v/>
      </c>
      <c r="H652" s="95"/>
      <c r="I652" s="95"/>
      <c r="J652" s="95"/>
      <c r="K652" s="95"/>
      <c r="L652" s="95"/>
      <c r="P652" s="143"/>
      <c r="Q652" s="95"/>
      <c r="R652" s="95"/>
      <c r="S652" s="95"/>
      <c r="T652" s="95"/>
      <c r="AI652" s="280"/>
      <c r="AO652" s="95"/>
    </row>
    <row r="653" s="93" customFormat="1" customHeight="1" spans="6:41">
      <c r="F653" s="95"/>
      <c r="G653" s="288" t="str">
        <f t="shared" si="16"/>
        <v/>
      </c>
      <c r="H653" s="95"/>
      <c r="I653" s="95"/>
      <c r="J653" s="95"/>
      <c r="K653" s="95"/>
      <c r="L653" s="95"/>
      <c r="P653" s="143"/>
      <c r="Q653" s="95"/>
      <c r="R653" s="95"/>
      <c r="S653" s="95"/>
      <c r="T653" s="95"/>
      <c r="AI653" s="280"/>
      <c r="AO653" s="95"/>
    </row>
    <row r="654" s="93" customFormat="1" customHeight="1" spans="6:41">
      <c r="F654" s="95"/>
      <c r="G654" s="288" t="str">
        <f t="shared" si="16"/>
        <v/>
      </c>
      <c r="H654" s="95"/>
      <c r="I654" s="95"/>
      <c r="J654" s="95"/>
      <c r="K654" s="95"/>
      <c r="L654" s="95"/>
      <c r="P654" s="143"/>
      <c r="Q654" s="95"/>
      <c r="R654" s="95"/>
      <c r="S654" s="95"/>
      <c r="T654" s="95"/>
      <c r="AI654" s="280"/>
      <c r="AO654" s="95"/>
    </row>
    <row r="655" s="93" customFormat="1" customHeight="1" spans="6:41">
      <c r="F655" s="95"/>
      <c r="G655" s="288" t="str">
        <f t="shared" si="16"/>
        <v/>
      </c>
      <c r="H655" s="95"/>
      <c r="I655" s="95"/>
      <c r="J655" s="95"/>
      <c r="K655" s="95"/>
      <c r="L655" s="95"/>
      <c r="P655" s="143"/>
      <c r="Q655" s="95"/>
      <c r="R655" s="95"/>
      <c r="S655" s="95"/>
      <c r="T655" s="95"/>
      <c r="AI655" s="280"/>
      <c r="AO655" s="95"/>
    </row>
    <row r="656" s="93" customFormat="1" customHeight="1" spans="6:41">
      <c r="F656" s="95"/>
      <c r="G656" s="288" t="str">
        <f t="shared" si="16"/>
        <v/>
      </c>
      <c r="H656" s="95"/>
      <c r="I656" s="95"/>
      <c r="J656" s="95"/>
      <c r="K656" s="95"/>
      <c r="L656" s="95"/>
      <c r="P656" s="143"/>
      <c r="Q656" s="95"/>
      <c r="R656" s="95"/>
      <c r="S656" s="95"/>
      <c r="T656" s="95"/>
      <c r="AI656" s="280"/>
      <c r="AO656" s="95"/>
    </row>
    <row r="657" s="93" customFormat="1" customHeight="1" spans="6:41">
      <c r="F657" s="95"/>
      <c r="G657" s="288" t="str">
        <f t="shared" si="16"/>
        <v/>
      </c>
      <c r="H657" s="95"/>
      <c r="I657" s="95"/>
      <c r="J657" s="95"/>
      <c r="K657" s="95"/>
      <c r="L657" s="95"/>
      <c r="P657" s="143"/>
      <c r="Q657" s="95"/>
      <c r="R657" s="95"/>
      <c r="S657" s="95"/>
      <c r="T657" s="95"/>
      <c r="AI657" s="280"/>
      <c r="AO657" s="95"/>
    </row>
    <row r="658" s="93" customFormat="1" customHeight="1" spans="6:41">
      <c r="F658" s="95"/>
      <c r="G658" s="288" t="str">
        <f t="shared" si="16"/>
        <v/>
      </c>
      <c r="H658" s="95"/>
      <c r="I658" s="95"/>
      <c r="J658" s="95"/>
      <c r="K658" s="95"/>
      <c r="L658" s="95"/>
      <c r="P658" s="143"/>
      <c r="Q658" s="95"/>
      <c r="R658" s="95"/>
      <c r="S658" s="95"/>
      <c r="T658" s="95"/>
      <c r="AI658" s="280"/>
      <c r="AO658" s="95"/>
    </row>
    <row r="659" s="93" customFormat="1" customHeight="1" spans="6:41">
      <c r="F659" s="95"/>
      <c r="G659" s="288" t="str">
        <f t="shared" si="16"/>
        <v/>
      </c>
      <c r="H659" s="95"/>
      <c r="I659" s="95"/>
      <c r="J659" s="95"/>
      <c r="K659" s="95"/>
      <c r="L659" s="95"/>
      <c r="P659" s="143"/>
      <c r="Q659" s="95"/>
      <c r="R659" s="95"/>
      <c r="S659" s="95"/>
      <c r="T659" s="95"/>
      <c r="AI659" s="280"/>
      <c r="AO659" s="95"/>
    </row>
    <row r="660" s="93" customFormat="1" customHeight="1" spans="6:41">
      <c r="F660" s="95"/>
      <c r="G660" s="288" t="str">
        <f t="shared" si="16"/>
        <v/>
      </c>
      <c r="H660" s="95"/>
      <c r="I660" s="95"/>
      <c r="J660" s="95"/>
      <c r="K660" s="95"/>
      <c r="L660" s="95"/>
      <c r="P660" s="143"/>
      <c r="Q660" s="95"/>
      <c r="R660" s="95"/>
      <c r="S660" s="95"/>
      <c r="T660" s="95"/>
      <c r="AI660" s="280"/>
      <c r="AO660" s="95"/>
    </row>
    <row r="661" s="93" customFormat="1" customHeight="1" spans="6:41">
      <c r="F661" s="95"/>
      <c r="G661" s="288" t="str">
        <f t="shared" si="16"/>
        <v/>
      </c>
      <c r="H661" s="95"/>
      <c r="I661" s="95"/>
      <c r="J661" s="95"/>
      <c r="K661" s="95"/>
      <c r="L661" s="95"/>
      <c r="P661" s="143"/>
      <c r="Q661" s="95"/>
      <c r="R661" s="95"/>
      <c r="S661" s="95"/>
      <c r="T661" s="95"/>
      <c r="AI661" s="280"/>
      <c r="AO661" s="95"/>
    </row>
    <row r="662" s="93" customFormat="1" customHeight="1" spans="6:41">
      <c r="F662" s="95"/>
      <c r="G662" s="288" t="str">
        <f t="shared" si="16"/>
        <v/>
      </c>
      <c r="H662" s="95"/>
      <c r="I662" s="95"/>
      <c r="J662" s="95"/>
      <c r="K662" s="95"/>
      <c r="L662" s="95"/>
      <c r="P662" s="143"/>
      <c r="Q662" s="95"/>
      <c r="R662" s="95"/>
      <c r="S662" s="95"/>
      <c r="T662" s="95"/>
      <c r="AI662" s="280"/>
      <c r="AO662" s="95"/>
    </row>
    <row r="663" s="93" customFormat="1" customHeight="1" spans="6:41">
      <c r="F663" s="95"/>
      <c r="G663" s="288" t="str">
        <f t="shared" si="16"/>
        <v/>
      </c>
      <c r="H663" s="95"/>
      <c r="I663" s="95"/>
      <c r="J663" s="95"/>
      <c r="K663" s="95"/>
      <c r="L663" s="95"/>
      <c r="P663" s="143"/>
      <c r="Q663" s="95"/>
      <c r="R663" s="95"/>
      <c r="S663" s="95"/>
      <c r="T663" s="95"/>
      <c r="AI663" s="280"/>
      <c r="AO663" s="95"/>
    </row>
    <row r="664" s="93" customFormat="1" customHeight="1" spans="6:41">
      <c r="F664" s="95"/>
      <c r="G664" s="288" t="str">
        <f t="shared" si="16"/>
        <v/>
      </c>
      <c r="H664" s="95"/>
      <c r="I664" s="95"/>
      <c r="J664" s="95"/>
      <c r="K664" s="95"/>
      <c r="L664" s="95"/>
      <c r="P664" s="143"/>
      <c r="Q664" s="95"/>
      <c r="R664" s="95"/>
      <c r="S664" s="95"/>
      <c r="T664" s="95"/>
      <c r="AI664" s="280"/>
      <c r="AO664" s="95"/>
    </row>
    <row r="665" s="93" customFormat="1" customHeight="1" spans="6:41">
      <c r="F665" s="95"/>
      <c r="G665" s="288" t="str">
        <f t="shared" si="16"/>
        <v/>
      </c>
      <c r="H665" s="95"/>
      <c r="I665" s="95"/>
      <c r="J665" s="95"/>
      <c r="K665" s="95"/>
      <c r="L665" s="95"/>
      <c r="P665" s="143"/>
      <c r="Q665" s="95"/>
      <c r="R665" s="95"/>
      <c r="S665" s="95"/>
      <c r="T665" s="95"/>
      <c r="AI665" s="280"/>
      <c r="AO665" s="95"/>
    </row>
    <row r="666" s="93" customFormat="1" customHeight="1" spans="6:41">
      <c r="F666" s="95"/>
      <c r="G666" s="288" t="str">
        <f t="shared" si="16"/>
        <v/>
      </c>
      <c r="H666" s="95"/>
      <c r="I666" s="95"/>
      <c r="J666" s="95"/>
      <c r="K666" s="95"/>
      <c r="L666" s="95"/>
      <c r="P666" s="143"/>
      <c r="Q666" s="95"/>
      <c r="R666" s="95"/>
      <c r="S666" s="95"/>
      <c r="T666" s="95"/>
      <c r="AI666" s="280"/>
      <c r="AO666" s="95"/>
    </row>
    <row r="667" s="93" customFormat="1" customHeight="1" spans="6:41">
      <c r="F667" s="95"/>
      <c r="G667" s="288" t="str">
        <f t="shared" si="16"/>
        <v/>
      </c>
      <c r="H667" s="95"/>
      <c r="I667" s="95"/>
      <c r="J667" s="95"/>
      <c r="K667" s="95"/>
      <c r="L667" s="95"/>
      <c r="P667" s="143"/>
      <c r="Q667" s="95"/>
      <c r="R667" s="95"/>
      <c r="S667" s="95"/>
      <c r="T667" s="95"/>
      <c r="AI667" s="280"/>
      <c r="AO667" s="95"/>
    </row>
    <row r="668" s="93" customFormat="1" customHeight="1" spans="6:41">
      <c r="F668" s="95"/>
      <c r="G668" s="288" t="str">
        <f t="shared" si="16"/>
        <v/>
      </c>
      <c r="H668" s="95"/>
      <c r="I668" s="95"/>
      <c r="J668" s="95"/>
      <c r="K668" s="95"/>
      <c r="L668" s="95"/>
      <c r="P668" s="143"/>
      <c r="Q668" s="95"/>
      <c r="R668" s="95"/>
      <c r="S668" s="95"/>
      <c r="T668" s="95"/>
      <c r="AI668" s="280"/>
      <c r="AO668" s="95"/>
    </row>
    <row r="669" s="93" customFormat="1" customHeight="1" spans="6:41">
      <c r="F669" s="95"/>
      <c r="G669" s="288" t="str">
        <f t="shared" si="16"/>
        <v/>
      </c>
      <c r="H669" s="95"/>
      <c r="I669" s="95"/>
      <c r="J669" s="95"/>
      <c r="K669" s="95"/>
      <c r="L669" s="95"/>
      <c r="P669" s="143"/>
      <c r="Q669" s="95"/>
      <c r="R669" s="95"/>
      <c r="S669" s="95"/>
      <c r="T669" s="95"/>
      <c r="AI669" s="280"/>
      <c r="AO669" s="95"/>
    </row>
    <row r="670" s="93" customFormat="1" customHeight="1" spans="6:41">
      <c r="F670" s="95"/>
      <c r="G670" s="288" t="str">
        <f t="shared" si="16"/>
        <v/>
      </c>
      <c r="H670" s="95"/>
      <c r="I670" s="95"/>
      <c r="J670" s="95"/>
      <c r="K670" s="95"/>
      <c r="L670" s="95"/>
      <c r="P670" s="143"/>
      <c r="Q670" s="95"/>
      <c r="R670" s="95"/>
      <c r="S670" s="95"/>
      <c r="T670" s="95"/>
      <c r="AI670" s="280"/>
      <c r="AO670" s="95"/>
    </row>
    <row r="671" s="93" customFormat="1" customHeight="1" spans="6:41">
      <c r="F671" s="95"/>
      <c r="G671" s="288" t="str">
        <f t="shared" si="16"/>
        <v/>
      </c>
      <c r="H671" s="95"/>
      <c r="I671" s="95"/>
      <c r="J671" s="95"/>
      <c r="K671" s="95"/>
      <c r="L671" s="95"/>
      <c r="P671" s="143"/>
      <c r="Q671" s="95"/>
      <c r="R671" s="95"/>
      <c r="S671" s="95"/>
      <c r="T671" s="95"/>
      <c r="AI671" s="280"/>
      <c r="AO671" s="95"/>
    </row>
    <row r="672" s="93" customFormat="1" customHeight="1" spans="6:41">
      <c r="F672" s="95"/>
      <c r="G672" s="288" t="str">
        <f t="shared" si="16"/>
        <v/>
      </c>
      <c r="H672" s="95"/>
      <c r="I672" s="95"/>
      <c r="J672" s="95"/>
      <c r="K672" s="95"/>
      <c r="L672" s="95"/>
      <c r="P672" s="143"/>
      <c r="Q672" s="95"/>
      <c r="R672" s="95"/>
      <c r="S672" s="95"/>
      <c r="T672" s="95"/>
      <c r="AI672" s="280"/>
      <c r="AO672" s="95"/>
    </row>
    <row r="673" s="93" customFormat="1" customHeight="1" spans="6:41">
      <c r="F673" s="95"/>
      <c r="G673" s="288" t="str">
        <f t="shared" si="16"/>
        <v/>
      </c>
      <c r="H673" s="95"/>
      <c r="I673" s="95"/>
      <c r="J673" s="95"/>
      <c r="K673" s="95"/>
      <c r="L673" s="95"/>
      <c r="P673" s="143"/>
      <c r="Q673" s="95"/>
      <c r="R673" s="95"/>
      <c r="S673" s="95"/>
      <c r="T673" s="95"/>
      <c r="AI673" s="280"/>
      <c r="AO673" s="95"/>
    </row>
    <row r="674" s="93" customFormat="1" customHeight="1" spans="6:41">
      <c r="F674" s="95"/>
      <c r="G674" s="288" t="str">
        <f t="shared" si="16"/>
        <v/>
      </c>
      <c r="H674" s="95"/>
      <c r="I674" s="95"/>
      <c r="J674" s="95"/>
      <c r="K674" s="95"/>
      <c r="L674" s="95"/>
      <c r="P674" s="143"/>
      <c r="Q674" s="95"/>
      <c r="R674" s="95"/>
      <c r="S674" s="95"/>
      <c r="T674" s="95"/>
      <c r="AI674" s="280"/>
      <c r="AO674" s="95"/>
    </row>
    <row r="675" s="93" customFormat="1" customHeight="1" spans="6:41">
      <c r="F675" s="95"/>
      <c r="G675" s="288" t="str">
        <f t="shared" si="16"/>
        <v/>
      </c>
      <c r="H675" s="95"/>
      <c r="I675" s="95"/>
      <c r="J675" s="95"/>
      <c r="K675" s="95"/>
      <c r="L675" s="95"/>
      <c r="P675" s="143"/>
      <c r="Q675" s="95"/>
      <c r="R675" s="95"/>
      <c r="S675" s="95"/>
      <c r="T675" s="95"/>
      <c r="AI675" s="280"/>
      <c r="AO675" s="95"/>
    </row>
    <row r="676" s="93" customFormat="1" customHeight="1" spans="6:41">
      <c r="F676" s="95"/>
      <c r="G676" s="288" t="str">
        <f t="shared" si="16"/>
        <v/>
      </c>
      <c r="H676" s="95"/>
      <c r="I676" s="95"/>
      <c r="J676" s="95"/>
      <c r="K676" s="95"/>
      <c r="L676" s="95"/>
      <c r="P676" s="143"/>
      <c r="Q676" s="95"/>
      <c r="R676" s="95"/>
      <c r="S676" s="95"/>
      <c r="T676" s="95"/>
      <c r="AI676" s="280"/>
      <c r="AO676" s="95"/>
    </row>
    <row r="677" s="93" customFormat="1" customHeight="1" spans="6:41">
      <c r="F677" s="95"/>
      <c r="G677" s="288" t="str">
        <f t="shared" si="16"/>
        <v/>
      </c>
      <c r="H677" s="95"/>
      <c r="I677" s="95"/>
      <c r="J677" s="95"/>
      <c r="K677" s="95"/>
      <c r="L677" s="95"/>
      <c r="P677" s="143"/>
      <c r="Q677" s="95"/>
      <c r="R677" s="95"/>
      <c r="S677" s="95"/>
      <c r="T677" s="95"/>
      <c r="AI677" s="280"/>
      <c r="AO677" s="95"/>
    </row>
    <row r="678" s="93" customFormat="1" customHeight="1" spans="6:41">
      <c r="F678" s="95"/>
      <c r="G678" s="288" t="str">
        <f t="shared" si="16"/>
        <v/>
      </c>
      <c r="H678" s="95"/>
      <c r="I678" s="95"/>
      <c r="J678" s="95"/>
      <c r="K678" s="95"/>
      <c r="L678" s="95"/>
      <c r="P678" s="143"/>
      <c r="Q678" s="95"/>
      <c r="R678" s="95"/>
      <c r="S678" s="95"/>
      <c r="T678" s="95"/>
      <c r="AI678" s="280"/>
      <c r="AO678" s="95"/>
    </row>
    <row r="679" s="93" customFormat="1" customHeight="1" spans="6:41">
      <c r="F679" s="95"/>
      <c r="G679" s="288" t="str">
        <f t="shared" si="16"/>
        <v/>
      </c>
      <c r="H679" s="95"/>
      <c r="I679" s="95"/>
      <c r="J679" s="95"/>
      <c r="K679" s="95"/>
      <c r="L679" s="95"/>
      <c r="P679" s="143"/>
      <c r="Q679" s="95"/>
      <c r="R679" s="95"/>
      <c r="S679" s="95"/>
      <c r="T679" s="95"/>
      <c r="AI679" s="280"/>
      <c r="AO679" s="95"/>
    </row>
    <row r="680" s="93" customFormat="1" customHeight="1" spans="6:41">
      <c r="F680" s="95"/>
      <c r="G680" s="288" t="str">
        <f t="shared" si="16"/>
        <v/>
      </c>
      <c r="H680" s="95"/>
      <c r="I680" s="95"/>
      <c r="J680" s="95"/>
      <c r="K680" s="95"/>
      <c r="L680" s="95"/>
      <c r="P680" s="143"/>
      <c r="Q680" s="95"/>
      <c r="R680" s="95"/>
      <c r="S680" s="95"/>
      <c r="T680" s="95"/>
      <c r="AI680" s="280"/>
      <c r="AO680" s="95"/>
    </row>
    <row r="681" s="93" customFormat="1" customHeight="1" spans="6:41">
      <c r="F681" s="95"/>
      <c r="G681" s="288" t="str">
        <f t="shared" si="16"/>
        <v/>
      </c>
      <c r="H681" s="95"/>
      <c r="I681" s="95"/>
      <c r="J681" s="95"/>
      <c r="K681" s="95"/>
      <c r="L681" s="95"/>
      <c r="P681" s="143"/>
      <c r="Q681" s="95"/>
      <c r="R681" s="95"/>
      <c r="S681" s="95"/>
      <c r="T681" s="95"/>
      <c r="AI681" s="280"/>
      <c r="AO681" s="95"/>
    </row>
    <row r="682" s="93" customFormat="1" customHeight="1" spans="6:41">
      <c r="F682" s="95"/>
      <c r="G682" s="288" t="str">
        <f t="shared" si="16"/>
        <v/>
      </c>
      <c r="H682" s="95"/>
      <c r="I682" s="95"/>
      <c r="J682" s="95"/>
      <c r="K682" s="95"/>
      <c r="L682" s="95"/>
      <c r="P682" s="143"/>
      <c r="Q682" s="95"/>
      <c r="R682" s="95"/>
      <c r="S682" s="95"/>
      <c r="T682" s="95"/>
      <c r="AI682" s="280"/>
      <c r="AO682" s="95"/>
    </row>
    <row r="683" s="93" customFormat="1" customHeight="1" spans="6:41">
      <c r="F683" s="95"/>
      <c r="G683" s="288" t="str">
        <f t="shared" si="16"/>
        <v/>
      </c>
      <c r="H683" s="95"/>
      <c r="I683" s="95"/>
      <c r="J683" s="95"/>
      <c r="K683" s="95"/>
      <c r="L683" s="95"/>
      <c r="P683" s="143"/>
      <c r="Q683" s="95"/>
      <c r="R683" s="95"/>
      <c r="S683" s="95"/>
      <c r="T683" s="95"/>
      <c r="AI683" s="280"/>
      <c r="AO683" s="95"/>
    </row>
    <row r="684" s="93" customFormat="1" customHeight="1" spans="6:41">
      <c r="F684" s="95"/>
      <c r="G684" s="288" t="str">
        <f t="shared" si="16"/>
        <v/>
      </c>
      <c r="H684" s="95"/>
      <c r="I684" s="95"/>
      <c r="J684" s="95"/>
      <c r="K684" s="95"/>
      <c r="L684" s="95"/>
      <c r="P684" s="143"/>
      <c r="Q684" s="95"/>
      <c r="R684" s="95"/>
      <c r="S684" s="95"/>
      <c r="T684" s="95"/>
      <c r="AI684" s="280"/>
      <c r="AO684" s="95"/>
    </row>
    <row r="685" s="93" customFormat="1" customHeight="1" spans="6:41">
      <c r="F685" s="95"/>
      <c r="G685" s="288" t="str">
        <f t="shared" si="16"/>
        <v/>
      </c>
      <c r="H685" s="95"/>
      <c r="I685" s="95"/>
      <c r="J685" s="95"/>
      <c r="K685" s="95"/>
      <c r="L685" s="95"/>
      <c r="P685" s="143"/>
      <c r="Q685" s="95"/>
      <c r="R685" s="95"/>
      <c r="S685" s="95"/>
      <c r="T685" s="95"/>
      <c r="AI685" s="280"/>
      <c r="AO685" s="95"/>
    </row>
    <row r="686" s="93" customFormat="1" customHeight="1" spans="6:41">
      <c r="F686" s="95"/>
      <c r="G686" s="288" t="str">
        <f t="shared" si="16"/>
        <v/>
      </c>
      <c r="H686" s="95"/>
      <c r="I686" s="95"/>
      <c r="J686" s="95"/>
      <c r="K686" s="95"/>
      <c r="L686" s="95"/>
      <c r="P686" s="143"/>
      <c r="Q686" s="95"/>
      <c r="R686" s="95"/>
      <c r="S686" s="95"/>
      <c r="T686" s="95"/>
      <c r="AI686" s="280"/>
      <c r="AO686" s="95"/>
    </row>
    <row r="687" s="93" customFormat="1" customHeight="1" spans="6:41">
      <c r="F687" s="95"/>
      <c r="G687" s="288" t="str">
        <f t="shared" si="16"/>
        <v/>
      </c>
      <c r="H687" s="95"/>
      <c r="I687" s="95"/>
      <c r="J687" s="95"/>
      <c r="K687" s="95"/>
      <c r="L687" s="95"/>
      <c r="P687" s="143"/>
      <c r="Q687" s="95"/>
      <c r="R687" s="95"/>
      <c r="S687" s="95"/>
      <c r="T687" s="95"/>
      <c r="AI687" s="280"/>
      <c r="AO687" s="95"/>
    </row>
    <row r="688" s="93" customFormat="1" customHeight="1" spans="6:41">
      <c r="F688" s="95"/>
      <c r="G688" s="288" t="str">
        <f t="shared" si="16"/>
        <v/>
      </c>
      <c r="H688" s="95"/>
      <c r="I688" s="95"/>
      <c r="J688" s="95"/>
      <c r="K688" s="95"/>
      <c r="L688" s="95"/>
      <c r="P688" s="143"/>
      <c r="Q688" s="95"/>
      <c r="R688" s="95"/>
      <c r="S688" s="95"/>
      <c r="T688" s="95"/>
      <c r="AI688" s="280"/>
      <c r="AO688" s="95"/>
    </row>
    <row r="689" s="93" customFormat="1" customHeight="1" spans="6:41">
      <c r="F689" s="95"/>
      <c r="G689" s="288" t="str">
        <f t="shared" si="16"/>
        <v/>
      </c>
      <c r="H689" s="95"/>
      <c r="I689" s="95"/>
      <c r="J689" s="95"/>
      <c r="K689" s="95"/>
      <c r="L689" s="95"/>
      <c r="P689" s="143"/>
      <c r="Q689" s="95"/>
      <c r="R689" s="95"/>
      <c r="S689" s="95"/>
      <c r="T689" s="95"/>
      <c r="AI689" s="280"/>
      <c r="AO689" s="95"/>
    </row>
    <row r="690" s="93" customFormat="1" customHeight="1" spans="6:41">
      <c r="F690" s="95"/>
      <c r="G690" s="288" t="str">
        <f t="shared" si="16"/>
        <v/>
      </c>
      <c r="H690" s="95"/>
      <c r="I690" s="95"/>
      <c r="J690" s="95"/>
      <c r="K690" s="95"/>
      <c r="L690" s="95"/>
      <c r="P690" s="143"/>
      <c r="Q690" s="95"/>
      <c r="R690" s="95"/>
      <c r="S690" s="95"/>
      <c r="T690" s="95"/>
      <c r="AI690" s="280"/>
      <c r="AO690" s="95"/>
    </row>
    <row r="691" s="93" customFormat="1" customHeight="1" spans="6:41">
      <c r="F691" s="95"/>
      <c r="G691" s="288" t="str">
        <f t="shared" si="16"/>
        <v/>
      </c>
      <c r="H691" s="95"/>
      <c r="I691" s="95"/>
      <c r="J691" s="95"/>
      <c r="K691" s="95"/>
      <c r="L691" s="95"/>
      <c r="P691" s="143"/>
      <c r="Q691" s="95"/>
      <c r="R691" s="95"/>
      <c r="S691" s="95"/>
      <c r="T691" s="95"/>
      <c r="AI691" s="280"/>
      <c r="AO691" s="95"/>
    </row>
    <row r="692" s="93" customFormat="1" customHeight="1" spans="6:41">
      <c r="F692" s="95"/>
      <c r="G692" s="288" t="str">
        <f t="shared" si="16"/>
        <v/>
      </c>
      <c r="H692" s="95"/>
      <c r="I692" s="95"/>
      <c r="J692" s="95"/>
      <c r="K692" s="95"/>
      <c r="L692" s="95"/>
      <c r="P692" s="143"/>
      <c r="Q692" s="95"/>
      <c r="R692" s="95"/>
      <c r="S692" s="95"/>
      <c r="T692" s="95"/>
      <c r="AI692" s="280"/>
      <c r="AO692" s="95"/>
    </row>
    <row r="693" s="93" customFormat="1" customHeight="1" spans="6:41">
      <c r="F693" s="95"/>
      <c r="G693" s="288" t="str">
        <f t="shared" si="16"/>
        <v/>
      </c>
      <c r="H693" s="95"/>
      <c r="I693" s="95"/>
      <c r="J693" s="95"/>
      <c r="K693" s="95"/>
      <c r="L693" s="95"/>
      <c r="P693" s="143"/>
      <c r="Q693" s="95"/>
      <c r="R693" s="95"/>
      <c r="S693" s="95"/>
      <c r="T693" s="95"/>
      <c r="AI693" s="280"/>
      <c r="AO693" s="95"/>
    </row>
    <row r="694" s="93" customFormat="1" customHeight="1" spans="6:41">
      <c r="F694" s="95"/>
      <c r="G694" s="288" t="str">
        <f t="shared" si="16"/>
        <v/>
      </c>
      <c r="H694" s="95"/>
      <c r="I694" s="95"/>
      <c r="J694" s="95"/>
      <c r="K694" s="95"/>
      <c r="L694" s="95"/>
      <c r="P694" s="143"/>
      <c r="Q694" s="95"/>
      <c r="R694" s="95"/>
      <c r="S694" s="95"/>
      <c r="T694" s="95"/>
      <c r="AI694" s="280"/>
      <c r="AO694" s="95"/>
    </row>
    <row r="695" s="93" customFormat="1" customHeight="1" spans="6:41">
      <c r="F695" s="95"/>
      <c r="G695" s="288" t="str">
        <f t="shared" si="16"/>
        <v/>
      </c>
      <c r="H695" s="95"/>
      <c r="I695" s="95"/>
      <c r="J695" s="95"/>
      <c r="K695" s="95"/>
      <c r="L695" s="95"/>
      <c r="P695" s="143"/>
      <c r="Q695" s="95"/>
      <c r="R695" s="95"/>
      <c r="S695" s="95"/>
      <c r="T695" s="95"/>
      <c r="AI695" s="280"/>
      <c r="AO695" s="95"/>
    </row>
    <row r="696" s="93" customFormat="1" customHeight="1" spans="6:41">
      <c r="F696" s="95"/>
      <c r="G696" s="288" t="str">
        <f t="shared" si="16"/>
        <v/>
      </c>
      <c r="H696" s="95"/>
      <c r="I696" s="95"/>
      <c r="J696" s="95"/>
      <c r="K696" s="95"/>
      <c r="L696" s="95"/>
      <c r="P696" s="143"/>
      <c r="Q696" s="95"/>
      <c r="R696" s="95"/>
      <c r="S696" s="95"/>
      <c r="T696" s="95"/>
      <c r="AI696" s="280"/>
      <c r="AO696" s="95"/>
    </row>
    <row r="697" s="93" customFormat="1" customHeight="1" spans="6:41">
      <c r="F697" s="95"/>
      <c r="G697" s="288" t="str">
        <f t="shared" si="16"/>
        <v/>
      </c>
      <c r="H697" s="95"/>
      <c r="I697" s="95"/>
      <c r="J697" s="95"/>
      <c r="K697" s="95"/>
      <c r="L697" s="95"/>
      <c r="P697" s="143"/>
      <c r="Q697" s="95"/>
      <c r="R697" s="95"/>
      <c r="S697" s="95"/>
      <c r="T697" s="95"/>
      <c r="AI697" s="280"/>
      <c r="AO697" s="95"/>
    </row>
    <row r="698" s="93" customFormat="1" customHeight="1" spans="6:41">
      <c r="F698" s="95"/>
      <c r="G698" s="288" t="str">
        <f t="shared" si="16"/>
        <v/>
      </c>
      <c r="H698" s="95"/>
      <c r="I698" s="95"/>
      <c r="J698" s="95"/>
      <c r="K698" s="95"/>
      <c r="L698" s="95"/>
      <c r="P698" s="143"/>
      <c r="Q698" s="95"/>
      <c r="R698" s="95"/>
      <c r="S698" s="95"/>
      <c r="T698" s="95"/>
      <c r="AI698" s="280"/>
      <c r="AO698" s="95"/>
    </row>
    <row r="699" s="93" customFormat="1" customHeight="1" spans="6:41">
      <c r="F699" s="95"/>
      <c r="G699" s="288" t="str">
        <f t="shared" si="16"/>
        <v/>
      </c>
      <c r="H699" s="95"/>
      <c r="I699" s="95"/>
      <c r="J699" s="95"/>
      <c r="K699" s="95"/>
      <c r="L699" s="95"/>
      <c r="P699" s="143"/>
      <c r="Q699" s="95"/>
      <c r="R699" s="95"/>
      <c r="S699" s="95"/>
      <c r="T699" s="95"/>
      <c r="AI699" s="280"/>
      <c r="AO699" s="95"/>
    </row>
    <row r="700" s="93" customFormat="1" customHeight="1" spans="6:41">
      <c r="F700" s="95"/>
      <c r="G700" s="288" t="str">
        <f t="shared" si="16"/>
        <v/>
      </c>
      <c r="H700" s="95"/>
      <c r="I700" s="95"/>
      <c r="J700" s="95"/>
      <c r="K700" s="95"/>
      <c r="L700" s="95"/>
      <c r="P700" s="143"/>
      <c r="Q700" s="95"/>
      <c r="R700" s="95"/>
      <c r="S700" s="95"/>
      <c r="T700" s="95"/>
      <c r="AI700" s="280"/>
      <c r="AO700" s="95"/>
    </row>
    <row r="701" s="93" customFormat="1" customHeight="1" spans="6:41">
      <c r="F701" s="95"/>
      <c r="G701" s="288" t="str">
        <f t="shared" si="16"/>
        <v/>
      </c>
      <c r="H701" s="95"/>
      <c r="I701" s="95"/>
      <c r="J701" s="95"/>
      <c r="K701" s="95"/>
      <c r="L701" s="95"/>
      <c r="P701" s="143"/>
      <c r="Q701" s="95"/>
      <c r="R701" s="95"/>
      <c r="S701" s="95"/>
      <c r="T701" s="95"/>
      <c r="AI701" s="280"/>
      <c r="AO701" s="95"/>
    </row>
    <row r="702" s="93" customFormat="1" customHeight="1" spans="6:41">
      <c r="F702" s="95"/>
      <c r="G702" s="288" t="str">
        <f t="shared" si="16"/>
        <v/>
      </c>
      <c r="H702" s="95"/>
      <c r="I702" s="95"/>
      <c r="J702" s="95"/>
      <c r="K702" s="95"/>
      <c r="L702" s="95"/>
      <c r="P702" s="143"/>
      <c r="Q702" s="95"/>
      <c r="R702" s="95"/>
      <c r="S702" s="95"/>
      <c r="T702" s="95"/>
      <c r="AI702" s="280"/>
      <c r="AO702" s="95"/>
    </row>
    <row r="703" s="93" customFormat="1" customHeight="1" spans="6:41">
      <c r="F703" s="95"/>
      <c r="G703" s="288" t="str">
        <f t="shared" si="16"/>
        <v/>
      </c>
      <c r="H703" s="95"/>
      <c r="I703" s="95"/>
      <c r="J703" s="95"/>
      <c r="K703" s="95"/>
      <c r="L703" s="95"/>
      <c r="P703" s="143"/>
      <c r="Q703" s="95"/>
      <c r="R703" s="95"/>
      <c r="S703" s="95"/>
      <c r="T703" s="95"/>
      <c r="AI703" s="280"/>
      <c r="AO703" s="95"/>
    </row>
    <row r="704" s="93" customFormat="1" customHeight="1" spans="6:41">
      <c r="F704" s="95"/>
      <c r="G704" s="288" t="str">
        <f t="shared" si="16"/>
        <v/>
      </c>
      <c r="H704" s="95"/>
      <c r="I704" s="95"/>
      <c r="J704" s="95"/>
      <c r="K704" s="95"/>
      <c r="L704" s="95"/>
      <c r="P704" s="143"/>
      <c r="Q704" s="95"/>
      <c r="R704" s="95"/>
      <c r="S704" s="95"/>
      <c r="T704" s="95"/>
      <c r="AI704" s="280"/>
      <c r="AO704" s="95"/>
    </row>
    <row r="705" s="93" customFormat="1" customHeight="1" spans="6:41">
      <c r="F705" s="95"/>
      <c r="G705" s="288" t="str">
        <f t="shared" si="16"/>
        <v/>
      </c>
      <c r="H705" s="95"/>
      <c r="I705" s="95"/>
      <c r="J705" s="95"/>
      <c r="K705" s="95"/>
      <c r="L705" s="95"/>
      <c r="P705" s="143"/>
      <c r="Q705" s="95"/>
      <c r="R705" s="95"/>
      <c r="S705" s="95"/>
      <c r="T705" s="95"/>
      <c r="AI705" s="280"/>
      <c r="AO705" s="95"/>
    </row>
    <row r="706" s="93" customFormat="1" customHeight="1" spans="6:41">
      <c r="F706" s="95"/>
      <c r="G706" s="288" t="str">
        <f t="shared" ref="G706:G769" si="17">IF(H706="","",IF(H706=I706,H706,_xlfn.CONCAT(H706,"-",I706)))</f>
        <v/>
      </c>
      <c r="H706" s="95"/>
      <c r="I706" s="95"/>
      <c r="J706" s="95"/>
      <c r="K706" s="95"/>
      <c r="L706" s="95"/>
      <c r="P706" s="143"/>
      <c r="Q706" s="95"/>
      <c r="R706" s="95"/>
      <c r="S706" s="95"/>
      <c r="T706" s="95"/>
      <c r="AI706" s="280"/>
      <c r="AO706" s="95"/>
    </row>
    <row r="707" s="93" customFormat="1" customHeight="1" spans="6:41">
      <c r="F707" s="95"/>
      <c r="G707" s="288" t="str">
        <f t="shared" si="17"/>
        <v/>
      </c>
      <c r="H707" s="95"/>
      <c r="I707" s="95"/>
      <c r="J707" s="95"/>
      <c r="K707" s="95"/>
      <c r="L707" s="95"/>
      <c r="P707" s="143"/>
      <c r="Q707" s="95"/>
      <c r="R707" s="95"/>
      <c r="S707" s="95"/>
      <c r="T707" s="95"/>
      <c r="AI707" s="280"/>
      <c r="AO707" s="95"/>
    </row>
    <row r="708" s="93" customFormat="1" customHeight="1" spans="6:41">
      <c r="F708" s="95"/>
      <c r="G708" s="288" t="str">
        <f t="shared" si="17"/>
        <v/>
      </c>
      <c r="H708" s="95"/>
      <c r="I708" s="95"/>
      <c r="J708" s="95"/>
      <c r="K708" s="95"/>
      <c r="L708" s="95"/>
      <c r="P708" s="143"/>
      <c r="Q708" s="95"/>
      <c r="R708" s="95"/>
      <c r="S708" s="95"/>
      <c r="T708" s="95"/>
      <c r="AI708" s="280"/>
      <c r="AO708" s="95"/>
    </row>
    <row r="709" s="93" customFormat="1" customHeight="1" spans="6:41">
      <c r="F709" s="95"/>
      <c r="G709" s="288" t="str">
        <f t="shared" si="17"/>
        <v/>
      </c>
      <c r="H709" s="95"/>
      <c r="I709" s="95"/>
      <c r="J709" s="95"/>
      <c r="K709" s="95"/>
      <c r="L709" s="95"/>
      <c r="P709" s="143"/>
      <c r="Q709" s="95"/>
      <c r="R709" s="95"/>
      <c r="S709" s="95"/>
      <c r="T709" s="95"/>
      <c r="AI709" s="280"/>
      <c r="AO709" s="95"/>
    </row>
    <row r="710" s="93" customFormat="1" customHeight="1" spans="6:41">
      <c r="F710" s="95"/>
      <c r="G710" s="288" t="str">
        <f t="shared" si="17"/>
        <v/>
      </c>
      <c r="H710" s="95"/>
      <c r="I710" s="95"/>
      <c r="J710" s="95"/>
      <c r="K710" s="95"/>
      <c r="L710" s="95"/>
      <c r="P710" s="143"/>
      <c r="Q710" s="95"/>
      <c r="R710" s="95"/>
      <c r="S710" s="95"/>
      <c r="T710" s="95"/>
      <c r="AI710" s="280"/>
      <c r="AO710" s="95"/>
    </row>
    <row r="711" s="93" customFormat="1" customHeight="1" spans="6:41">
      <c r="F711" s="95"/>
      <c r="G711" s="288" t="str">
        <f t="shared" si="17"/>
        <v/>
      </c>
      <c r="H711" s="95"/>
      <c r="I711" s="95"/>
      <c r="J711" s="95"/>
      <c r="K711" s="95"/>
      <c r="L711" s="95"/>
      <c r="P711" s="143"/>
      <c r="Q711" s="95"/>
      <c r="R711" s="95"/>
      <c r="S711" s="95"/>
      <c r="T711" s="95"/>
      <c r="AI711" s="280"/>
      <c r="AO711" s="95"/>
    </row>
    <row r="712" s="93" customFormat="1" customHeight="1" spans="6:41">
      <c r="F712" s="95"/>
      <c r="G712" s="288" t="str">
        <f t="shared" si="17"/>
        <v/>
      </c>
      <c r="H712" s="95"/>
      <c r="I712" s="95"/>
      <c r="J712" s="95"/>
      <c r="K712" s="95"/>
      <c r="L712" s="95"/>
      <c r="P712" s="143"/>
      <c r="Q712" s="95"/>
      <c r="R712" s="95"/>
      <c r="S712" s="95"/>
      <c r="T712" s="95"/>
      <c r="AI712" s="280"/>
      <c r="AO712" s="95"/>
    </row>
    <row r="713" s="93" customFormat="1" customHeight="1" spans="6:41">
      <c r="F713" s="95"/>
      <c r="G713" s="288" t="str">
        <f t="shared" si="17"/>
        <v/>
      </c>
      <c r="H713" s="95"/>
      <c r="I713" s="95"/>
      <c r="J713" s="95"/>
      <c r="K713" s="95"/>
      <c r="L713" s="95"/>
      <c r="P713" s="143"/>
      <c r="Q713" s="95"/>
      <c r="R713" s="95"/>
      <c r="S713" s="95"/>
      <c r="T713" s="95"/>
      <c r="AI713" s="280"/>
      <c r="AO713" s="95"/>
    </row>
    <row r="714" s="93" customFormat="1" customHeight="1" spans="6:41">
      <c r="F714" s="95"/>
      <c r="G714" s="288" t="str">
        <f t="shared" si="17"/>
        <v/>
      </c>
      <c r="H714" s="95"/>
      <c r="I714" s="95"/>
      <c r="J714" s="95"/>
      <c r="K714" s="95"/>
      <c r="L714" s="95"/>
      <c r="P714" s="143"/>
      <c r="Q714" s="95"/>
      <c r="R714" s="95"/>
      <c r="S714" s="95"/>
      <c r="T714" s="95"/>
      <c r="AI714" s="280"/>
      <c r="AO714" s="95"/>
    </row>
    <row r="715" s="93" customFormat="1" customHeight="1" spans="6:41">
      <c r="F715" s="95"/>
      <c r="G715" s="288" t="str">
        <f t="shared" si="17"/>
        <v/>
      </c>
      <c r="H715" s="95"/>
      <c r="I715" s="95"/>
      <c r="J715" s="95"/>
      <c r="K715" s="95"/>
      <c r="L715" s="95"/>
      <c r="P715" s="143"/>
      <c r="Q715" s="95"/>
      <c r="R715" s="95"/>
      <c r="S715" s="95"/>
      <c r="T715" s="95"/>
      <c r="AI715" s="280"/>
      <c r="AO715" s="95"/>
    </row>
    <row r="716" s="93" customFormat="1" customHeight="1" spans="6:41">
      <c r="F716" s="95"/>
      <c r="G716" s="288" t="str">
        <f t="shared" si="17"/>
        <v/>
      </c>
      <c r="H716" s="95"/>
      <c r="I716" s="95"/>
      <c r="J716" s="95"/>
      <c r="K716" s="95"/>
      <c r="L716" s="95"/>
      <c r="P716" s="143"/>
      <c r="Q716" s="95"/>
      <c r="R716" s="95"/>
      <c r="S716" s="95"/>
      <c r="T716" s="95"/>
      <c r="AI716" s="280"/>
      <c r="AO716" s="95"/>
    </row>
    <row r="717" s="93" customFormat="1" customHeight="1" spans="6:41">
      <c r="F717" s="95"/>
      <c r="G717" s="288" t="str">
        <f t="shared" si="17"/>
        <v/>
      </c>
      <c r="H717" s="95"/>
      <c r="I717" s="95"/>
      <c r="J717" s="95"/>
      <c r="K717" s="95"/>
      <c r="L717" s="95"/>
      <c r="P717" s="143"/>
      <c r="Q717" s="95"/>
      <c r="R717" s="95"/>
      <c r="S717" s="95"/>
      <c r="T717" s="95"/>
      <c r="AI717" s="280"/>
      <c r="AO717" s="95"/>
    </row>
    <row r="718" s="93" customFormat="1" customHeight="1" spans="6:41">
      <c r="F718" s="95"/>
      <c r="G718" s="288" t="str">
        <f t="shared" si="17"/>
        <v/>
      </c>
      <c r="H718" s="95"/>
      <c r="I718" s="95"/>
      <c r="J718" s="95"/>
      <c r="K718" s="95"/>
      <c r="L718" s="95"/>
      <c r="P718" s="143"/>
      <c r="Q718" s="95"/>
      <c r="R718" s="95"/>
      <c r="S718" s="95"/>
      <c r="T718" s="95"/>
      <c r="AI718" s="280"/>
      <c r="AO718" s="95"/>
    </row>
    <row r="719" s="93" customFormat="1" customHeight="1" spans="6:41">
      <c r="F719" s="95"/>
      <c r="G719" s="288" t="str">
        <f t="shared" si="17"/>
        <v/>
      </c>
      <c r="H719" s="95"/>
      <c r="I719" s="95"/>
      <c r="J719" s="95"/>
      <c r="K719" s="95"/>
      <c r="L719" s="95"/>
      <c r="P719" s="143"/>
      <c r="Q719" s="95"/>
      <c r="R719" s="95"/>
      <c r="S719" s="95"/>
      <c r="T719" s="95"/>
      <c r="AI719" s="280"/>
      <c r="AO719" s="95"/>
    </row>
    <row r="720" s="93" customFormat="1" customHeight="1" spans="6:41">
      <c r="F720" s="95"/>
      <c r="G720" s="288" t="str">
        <f t="shared" si="17"/>
        <v/>
      </c>
      <c r="H720" s="95"/>
      <c r="I720" s="95"/>
      <c r="J720" s="95"/>
      <c r="K720" s="95"/>
      <c r="L720" s="95"/>
      <c r="P720" s="143"/>
      <c r="Q720" s="95"/>
      <c r="R720" s="95"/>
      <c r="S720" s="95"/>
      <c r="T720" s="95"/>
      <c r="AI720" s="280"/>
      <c r="AO720" s="95"/>
    </row>
    <row r="721" s="93" customFormat="1" customHeight="1" spans="6:41">
      <c r="F721" s="95"/>
      <c r="G721" s="288" t="str">
        <f t="shared" si="17"/>
        <v/>
      </c>
      <c r="H721" s="95"/>
      <c r="I721" s="95"/>
      <c r="J721" s="95"/>
      <c r="K721" s="95"/>
      <c r="L721" s="95"/>
      <c r="P721" s="143"/>
      <c r="Q721" s="95"/>
      <c r="R721" s="95"/>
      <c r="S721" s="95"/>
      <c r="T721" s="95"/>
      <c r="AI721" s="280"/>
      <c r="AO721" s="95"/>
    </row>
    <row r="722" s="93" customFormat="1" customHeight="1" spans="6:41">
      <c r="F722" s="95"/>
      <c r="G722" s="288" t="str">
        <f t="shared" si="17"/>
        <v/>
      </c>
      <c r="H722" s="95"/>
      <c r="I722" s="95"/>
      <c r="J722" s="95"/>
      <c r="K722" s="95"/>
      <c r="L722" s="95"/>
      <c r="P722" s="143"/>
      <c r="Q722" s="95"/>
      <c r="R722" s="95"/>
      <c r="S722" s="95"/>
      <c r="T722" s="95"/>
      <c r="AI722" s="280"/>
      <c r="AO722" s="95"/>
    </row>
    <row r="723" s="93" customFormat="1" customHeight="1" spans="6:41">
      <c r="F723" s="95"/>
      <c r="G723" s="288" t="str">
        <f t="shared" si="17"/>
        <v/>
      </c>
      <c r="H723" s="95"/>
      <c r="I723" s="95"/>
      <c r="J723" s="95"/>
      <c r="K723" s="95"/>
      <c r="L723" s="95"/>
      <c r="P723" s="143"/>
      <c r="Q723" s="95"/>
      <c r="R723" s="95"/>
      <c r="S723" s="95"/>
      <c r="T723" s="95"/>
      <c r="AI723" s="280"/>
      <c r="AO723" s="95"/>
    </row>
    <row r="724" s="93" customFormat="1" customHeight="1" spans="6:41">
      <c r="F724" s="95"/>
      <c r="G724" s="288" t="str">
        <f t="shared" si="17"/>
        <v/>
      </c>
      <c r="H724" s="95"/>
      <c r="I724" s="95"/>
      <c r="J724" s="95"/>
      <c r="K724" s="95"/>
      <c r="L724" s="95"/>
      <c r="P724" s="143"/>
      <c r="Q724" s="95"/>
      <c r="R724" s="95"/>
      <c r="S724" s="95"/>
      <c r="T724" s="95"/>
      <c r="AI724" s="280"/>
      <c r="AO724" s="95"/>
    </row>
    <row r="725" s="93" customFormat="1" customHeight="1" spans="6:41">
      <c r="F725" s="95"/>
      <c r="G725" s="288" t="str">
        <f t="shared" si="17"/>
        <v/>
      </c>
      <c r="H725" s="95"/>
      <c r="I725" s="95"/>
      <c r="J725" s="95"/>
      <c r="K725" s="95"/>
      <c r="L725" s="95"/>
      <c r="P725" s="143"/>
      <c r="Q725" s="95"/>
      <c r="R725" s="95"/>
      <c r="S725" s="95"/>
      <c r="T725" s="95"/>
      <c r="AI725" s="280"/>
      <c r="AO725" s="95"/>
    </row>
    <row r="726" s="93" customFormat="1" customHeight="1" spans="6:41">
      <c r="F726" s="95"/>
      <c r="G726" s="288" t="str">
        <f t="shared" si="17"/>
        <v/>
      </c>
      <c r="H726" s="95"/>
      <c r="I726" s="95"/>
      <c r="J726" s="95"/>
      <c r="K726" s="95"/>
      <c r="L726" s="95"/>
      <c r="P726" s="143"/>
      <c r="Q726" s="95"/>
      <c r="R726" s="95"/>
      <c r="S726" s="95"/>
      <c r="T726" s="95"/>
      <c r="AI726" s="280"/>
      <c r="AO726" s="95"/>
    </row>
    <row r="727" s="93" customFormat="1" customHeight="1" spans="6:41">
      <c r="F727" s="95"/>
      <c r="G727" s="288" t="str">
        <f t="shared" si="17"/>
        <v/>
      </c>
      <c r="H727" s="95"/>
      <c r="I727" s="95"/>
      <c r="J727" s="95"/>
      <c r="K727" s="95"/>
      <c r="L727" s="95"/>
      <c r="P727" s="143"/>
      <c r="Q727" s="95"/>
      <c r="R727" s="95"/>
      <c r="S727" s="95"/>
      <c r="T727" s="95"/>
      <c r="AI727" s="280"/>
      <c r="AO727" s="95"/>
    </row>
    <row r="728" s="93" customFormat="1" customHeight="1" spans="6:41">
      <c r="F728" s="95"/>
      <c r="G728" s="288" t="str">
        <f t="shared" si="17"/>
        <v/>
      </c>
      <c r="H728" s="95"/>
      <c r="I728" s="95"/>
      <c r="J728" s="95"/>
      <c r="K728" s="95"/>
      <c r="L728" s="95"/>
      <c r="P728" s="143"/>
      <c r="Q728" s="95"/>
      <c r="R728" s="95"/>
      <c r="S728" s="95"/>
      <c r="T728" s="95"/>
      <c r="AI728" s="280"/>
      <c r="AO728" s="95"/>
    </row>
    <row r="729" s="93" customFormat="1" customHeight="1" spans="6:41">
      <c r="F729" s="95"/>
      <c r="G729" s="288" t="str">
        <f t="shared" si="17"/>
        <v/>
      </c>
      <c r="H729" s="95"/>
      <c r="I729" s="95"/>
      <c r="J729" s="95"/>
      <c r="K729" s="95"/>
      <c r="L729" s="95"/>
      <c r="P729" s="143"/>
      <c r="Q729" s="95"/>
      <c r="R729" s="95"/>
      <c r="S729" s="95"/>
      <c r="T729" s="95"/>
      <c r="AI729" s="280"/>
      <c r="AO729" s="95"/>
    </row>
    <row r="730" s="93" customFormat="1" customHeight="1" spans="6:41">
      <c r="F730" s="95"/>
      <c r="G730" s="288" t="str">
        <f t="shared" si="17"/>
        <v/>
      </c>
      <c r="H730" s="95"/>
      <c r="I730" s="95"/>
      <c r="J730" s="95"/>
      <c r="K730" s="95"/>
      <c r="L730" s="95"/>
      <c r="P730" s="143"/>
      <c r="Q730" s="95"/>
      <c r="R730" s="95"/>
      <c r="S730" s="95"/>
      <c r="T730" s="95"/>
      <c r="AI730" s="280"/>
      <c r="AO730" s="95"/>
    </row>
    <row r="731" s="93" customFormat="1" customHeight="1" spans="6:41">
      <c r="F731" s="95"/>
      <c r="G731" s="288" t="str">
        <f t="shared" si="17"/>
        <v/>
      </c>
      <c r="H731" s="95"/>
      <c r="I731" s="95"/>
      <c r="J731" s="95"/>
      <c r="K731" s="95"/>
      <c r="L731" s="95"/>
      <c r="P731" s="143"/>
      <c r="Q731" s="95"/>
      <c r="R731" s="95"/>
      <c r="S731" s="95"/>
      <c r="T731" s="95"/>
      <c r="AI731" s="280"/>
      <c r="AO731" s="95"/>
    </row>
    <row r="732" s="93" customFormat="1" customHeight="1" spans="6:41">
      <c r="F732" s="95"/>
      <c r="G732" s="288" t="str">
        <f t="shared" si="17"/>
        <v/>
      </c>
      <c r="H732" s="95"/>
      <c r="I732" s="95"/>
      <c r="J732" s="95"/>
      <c r="K732" s="95"/>
      <c r="L732" s="95"/>
      <c r="P732" s="143"/>
      <c r="Q732" s="95"/>
      <c r="R732" s="95"/>
      <c r="S732" s="95"/>
      <c r="T732" s="95"/>
      <c r="AI732" s="280"/>
      <c r="AO732" s="95"/>
    </row>
    <row r="733" s="93" customFormat="1" customHeight="1" spans="6:41">
      <c r="F733" s="95"/>
      <c r="G733" s="288" t="str">
        <f t="shared" si="17"/>
        <v/>
      </c>
      <c r="H733" s="95"/>
      <c r="I733" s="95"/>
      <c r="J733" s="95"/>
      <c r="K733" s="95"/>
      <c r="L733" s="95"/>
      <c r="P733" s="143"/>
      <c r="Q733" s="95"/>
      <c r="R733" s="95"/>
      <c r="S733" s="95"/>
      <c r="T733" s="95"/>
      <c r="AI733" s="280"/>
      <c r="AO733" s="95"/>
    </row>
    <row r="734" s="93" customFormat="1" customHeight="1" spans="6:41">
      <c r="F734" s="95"/>
      <c r="G734" s="288" t="str">
        <f t="shared" si="17"/>
        <v/>
      </c>
      <c r="H734" s="95"/>
      <c r="I734" s="95"/>
      <c r="J734" s="95"/>
      <c r="K734" s="95"/>
      <c r="L734" s="95"/>
      <c r="P734" s="143"/>
      <c r="Q734" s="95"/>
      <c r="R734" s="95"/>
      <c r="S734" s="95"/>
      <c r="T734" s="95"/>
      <c r="AI734" s="280"/>
      <c r="AO734" s="95"/>
    </row>
    <row r="735" s="93" customFormat="1" customHeight="1" spans="6:41">
      <c r="F735" s="95"/>
      <c r="G735" s="288" t="str">
        <f t="shared" si="17"/>
        <v/>
      </c>
      <c r="H735" s="95"/>
      <c r="I735" s="95"/>
      <c r="J735" s="95"/>
      <c r="K735" s="95"/>
      <c r="L735" s="95"/>
      <c r="P735" s="143"/>
      <c r="Q735" s="95"/>
      <c r="R735" s="95"/>
      <c r="S735" s="95"/>
      <c r="T735" s="95"/>
      <c r="AI735" s="280"/>
      <c r="AO735" s="95"/>
    </row>
    <row r="736" s="93" customFormat="1" customHeight="1" spans="6:41">
      <c r="F736" s="95"/>
      <c r="G736" s="288" t="str">
        <f t="shared" si="17"/>
        <v/>
      </c>
      <c r="H736" s="95"/>
      <c r="I736" s="95"/>
      <c r="J736" s="95"/>
      <c r="K736" s="95"/>
      <c r="L736" s="95"/>
      <c r="P736" s="143"/>
      <c r="Q736" s="95"/>
      <c r="R736" s="95"/>
      <c r="S736" s="95"/>
      <c r="T736" s="95"/>
      <c r="AI736" s="280"/>
      <c r="AO736" s="95"/>
    </row>
    <row r="737" s="93" customFormat="1" customHeight="1" spans="6:41">
      <c r="F737" s="95"/>
      <c r="G737" s="288" t="str">
        <f t="shared" si="17"/>
        <v/>
      </c>
      <c r="H737" s="95"/>
      <c r="I737" s="95"/>
      <c r="J737" s="95"/>
      <c r="K737" s="95"/>
      <c r="L737" s="95"/>
      <c r="P737" s="143"/>
      <c r="Q737" s="95"/>
      <c r="R737" s="95"/>
      <c r="S737" s="95"/>
      <c r="T737" s="95"/>
      <c r="AI737" s="280"/>
      <c r="AO737" s="95"/>
    </row>
    <row r="738" s="93" customFormat="1" customHeight="1" spans="6:41">
      <c r="F738" s="95"/>
      <c r="G738" s="288" t="str">
        <f t="shared" si="17"/>
        <v/>
      </c>
      <c r="H738" s="95"/>
      <c r="I738" s="95"/>
      <c r="J738" s="95"/>
      <c r="K738" s="95"/>
      <c r="L738" s="95"/>
      <c r="P738" s="143"/>
      <c r="Q738" s="95"/>
      <c r="R738" s="95"/>
      <c r="S738" s="95"/>
      <c r="T738" s="95"/>
      <c r="AI738" s="280"/>
      <c r="AO738" s="95"/>
    </row>
    <row r="739" s="93" customFormat="1" customHeight="1" spans="6:41">
      <c r="F739" s="95"/>
      <c r="G739" s="288" t="str">
        <f t="shared" si="17"/>
        <v/>
      </c>
      <c r="H739" s="95"/>
      <c r="I739" s="95"/>
      <c r="J739" s="95"/>
      <c r="K739" s="95"/>
      <c r="L739" s="95"/>
      <c r="P739" s="143"/>
      <c r="Q739" s="95"/>
      <c r="R739" s="95"/>
      <c r="S739" s="95"/>
      <c r="T739" s="95"/>
      <c r="AI739" s="280"/>
      <c r="AO739" s="95"/>
    </row>
    <row r="740" s="93" customFormat="1" customHeight="1" spans="6:41">
      <c r="F740" s="95"/>
      <c r="G740" s="288" t="str">
        <f t="shared" si="17"/>
        <v/>
      </c>
      <c r="H740" s="95"/>
      <c r="I740" s="95"/>
      <c r="J740" s="95"/>
      <c r="K740" s="95"/>
      <c r="L740" s="95"/>
      <c r="P740" s="143"/>
      <c r="Q740" s="95"/>
      <c r="R740" s="95"/>
      <c r="S740" s="95"/>
      <c r="T740" s="95"/>
      <c r="AI740" s="280"/>
      <c r="AO740" s="95"/>
    </row>
    <row r="741" s="93" customFormat="1" customHeight="1" spans="6:41">
      <c r="F741" s="95"/>
      <c r="G741" s="288" t="str">
        <f t="shared" si="17"/>
        <v/>
      </c>
      <c r="H741" s="95"/>
      <c r="I741" s="95"/>
      <c r="J741" s="95"/>
      <c r="K741" s="95"/>
      <c r="L741" s="95"/>
      <c r="P741" s="143"/>
      <c r="Q741" s="95"/>
      <c r="R741" s="95"/>
      <c r="S741" s="95"/>
      <c r="T741" s="95"/>
      <c r="AI741" s="280"/>
      <c r="AO741" s="95"/>
    </row>
    <row r="742" s="93" customFormat="1" customHeight="1" spans="6:41">
      <c r="F742" s="95"/>
      <c r="G742" s="288" t="str">
        <f t="shared" si="17"/>
        <v/>
      </c>
      <c r="H742" s="95"/>
      <c r="I742" s="95"/>
      <c r="J742" s="95"/>
      <c r="K742" s="95"/>
      <c r="L742" s="95"/>
      <c r="P742" s="143"/>
      <c r="Q742" s="95"/>
      <c r="R742" s="95"/>
      <c r="S742" s="95"/>
      <c r="T742" s="95"/>
      <c r="AI742" s="280"/>
      <c r="AO742" s="95"/>
    </row>
    <row r="743" s="93" customFormat="1" customHeight="1" spans="6:41">
      <c r="F743" s="95"/>
      <c r="G743" s="288" t="str">
        <f t="shared" si="17"/>
        <v/>
      </c>
      <c r="H743" s="95"/>
      <c r="I743" s="95"/>
      <c r="J743" s="95"/>
      <c r="K743" s="95"/>
      <c r="L743" s="95"/>
      <c r="P743" s="143"/>
      <c r="Q743" s="95"/>
      <c r="R743" s="95"/>
      <c r="S743" s="95"/>
      <c r="T743" s="95"/>
      <c r="AI743" s="280"/>
      <c r="AO743" s="95"/>
    </row>
    <row r="744" s="93" customFormat="1" customHeight="1" spans="6:41">
      <c r="F744" s="95"/>
      <c r="G744" s="288" t="str">
        <f t="shared" si="17"/>
        <v/>
      </c>
      <c r="H744" s="95"/>
      <c r="I744" s="95"/>
      <c r="J744" s="95"/>
      <c r="K744" s="95"/>
      <c r="L744" s="95"/>
      <c r="P744" s="143"/>
      <c r="Q744" s="95"/>
      <c r="R744" s="95"/>
      <c r="S744" s="95"/>
      <c r="T744" s="95"/>
      <c r="AI744" s="280"/>
      <c r="AO744" s="95"/>
    </row>
    <row r="745" s="93" customFormat="1" customHeight="1" spans="6:41">
      <c r="F745" s="95"/>
      <c r="G745" s="288" t="str">
        <f t="shared" si="17"/>
        <v/>
      </c>
      <c r="H745" s="95"/>
      <c r="I745" s="95"/>
      <c r="J745" s="95"/>
      <c r="K745" s="95"/>
      <c r="L745" s="95"/>
      <c r="P745" s="143"/>
      <c r="Q745" s="95"/>
      <c r="R745" s="95"/>
      <c r="S745" s="95"/>
      <c r="T745" s="95"/>
      <c r="AI745" s="280"/>
      <c r="AO745" s="95"/>
    </row>
    <row r="746" s="93" customFormat="1" customHeight="1" spans="6:41">
      <c r="F746" s="95"/>
      <c r="G746" s="288" t="str">
        <f t="shared" si="17"/>
        <v/>
      </c>
      <c r="H746" s="95"/>
      <c r="I746" s="95"/>
      <c r="J746" s="95"/>
      <c r="K746" s="95"/>
      <c r="L746" s="95"/>
      <c r="P746" s="143"/>
      <c r="Q746" s="95"/>
      <c r="R746" s="95"/>
      <c r="S746" s="95"/>
      <c r="T746" s="95"/>
      <c r="AI746" s="280"/>
      <c r="AO746" s="95"/>
    </row>
    <row r="747" s="93" customFormat="1" customHeight="1" spans="6:41">
      <c r="F747" s="95"/>
      <c r="G747" s="288" t="str">
        <f t="shared" si="17"/>
        <v/>
      </c>
      <c r="H747" s="95"/>
      <c r="I747" s="95"/>
      <c r="J747" s="95"/>
      <c r="K747" s="95"/>
      <c r="L747" s="95"/>
      <c r="P747" s="143"/>
      <c r="Q747" s="95"/>
      <c r="R747" s="95"/>
      <c r="S747" s="95"/>
      <c r="T747" s="95"/>
      <c r="AI747" s="280"/>
      <c r="AO747" s="95"/>
    </row>
    <row r="748" s="93" customFormat="1" customHeight="1" spans="6:41">
      <c r="F748" s="95"/>
      <c r="G748" s="288" t="str">
        <f t="shared" si="17"/>
        <v/>
      </c>
      <c r="H748" s="95"/>
      <c r="I748" s="95"/>
      <c r="J748" s="95"/>
      <c r="K748" s="95"/>
      <c r="L748" s="95"/>
      <c r="P748" s="143"/>
      <c r="Q748" s="95"/>
      <c r="R748" s="95"/>
      <c r="S748" s="95"/>
      <c r="T748" s="95"/>
      <c r="AI748" s="280"/>
      <c r="AO748" s="95"/>
    </row>
    <row r="749" s="93" customFormat="1" customHeight="1" spans="6:41">
      <c r="F749" s="95"/>
      <c r="G749" s="288" t="str">
        <f t="shared" si="17"/>
        <v/>
      </c>
      <c r="H749" s="95"/>
      <c r="I749" s="95"/>
      <c r="J749" s="95"/>
      <c r="K749" s="95"/>
      <c r="L749" s="95"/>
      <c r="P749" s="143"/>
      <c r="Q749" s="95"/>
      <c r="R749" s="95"/>
      <c r="S749" s="95"/>
      <c r="T749" s="95"/>
      <c r="AI749" s="280"/>
      <c r="AO749" s="95"/>
    </row>
    <row r="750" s="93" customFormat="1" customHeight="1" spans="6:41">
      <c r="F750" s="95"/>
      <c r="G750" s="288" t="str">
        <f t="shared" si="17"/>
        <v/>
      </c>
      <c r="H750" s="95"/>
      <c r="I750" s="95"/>
      <c r="J750" s="95"/>
      <c r="K750" s="95"/>
      <c r="L750" s="95"/>
      <c r="P750" s="143"/>
      <c r="Q750" s="95"/>
      <c r="R750" s="95"/>
      <c r="S750" s="95"/>
      <c r="T750" s="95"/>
      <c r="AI750" s="280"/>
      <c r="AO750" s="95"/>
    </row>
    <row r="751" s="93" customFormat="1" customHeight="1" spans="6:41">
      <c r="F751" s="95"/>
      <c r="G751" s="288" t="str">
        <f t="shared" si="17"/>
        <v/>
      </c>
      <c r="H751" s="95"/>
      <c r="I751" s="95"/>
      <c r="J751" s="95"/>
      <c r="K751" s="95"/>
      <c r="L751" s="95"/>
      <c r="P751" s="143"/>
      <c r="Q751" s="95"/>
      <c r="R751" s="95"/>
      <c r="S751" s="95"/>
      <c r="T751" s="95"/>
      <c r="AI751" s="280"/>
      <c r="AO751" s="95"/>
    </row>
    <row r="752" s="93" customFormat="1" customHeight="1" spans="6:41">
      <c r="F752" s="95"/>
      <c r="G752" s="288" t="str">
        <f t="shared" si="17"/>
        <v/>
      </c>
      <c r="H752" s="95"/>
      <c r="I752" s="95"/>
      <c r="J752" s="95"/>
      <c r="K752" s="95"/>
      <c r="L752" s="95"/>
      <c r="P752" s="143"/>
      <c r="Q752" s="95"/>
      <c r="R752" s="95"/>
      <c r="S752" s="95"/>
      <c r="T752" s="95"/>
      <c r="AI752" s="280"/>
      <c r="AO752" s="95"/>
    </row>
    <row r="753" s="93" customFormat="1" customHeight="1" spans="6:41">
      <c r="F753" s="95"/>
      <c r="G753" s="288" t="str">
        <f t="shared" si="17"/>
        <v/>
      </c>
      <c r="H753" s="95"/>
      <c r="I753" s="95"/>
      <c r="J753" s="95"/>
      <c r="K753" s="95"/>
      <c r="L753" s="95"/>
      <c r="P753" s="143"/>
      <c r="Q753" s="95"/>
      <c r="R753" s="95"/>
      <c r="S753" s="95"/>
      <c r="T753" s="95"/>
      <c r="AI753" s="280"/>
      <c r="AO753" s="95"/>
    </row>
    <row r="754" s="93" customFormat="1" customHeight="1" spans="6:41">
      <c r="F754" s="95"/>
      <c r="G754" s="288" t="str">
        <f t="shared" si="17"/>
        <v/>
      </c>
      <c r="H754" s="95"/>
      <c r="I754" s="95"/>
      <c r="J754" s="95"/>
      <c r="K754" s="95"/>
      <c r="L754" s="95"/>
      <c r="P754" s="143"/>
      <c r="Q754" s="95"/>
      <c r="R754" s="95"/>
      <c r="S754" s="95"/>
      <c r="T754" s="95"/>
      <c r="AI754" s="280"/>
      <c r="AO754" s="95"/>
    </row>
    <row r="755" s="93" customFormat="1" customHeight="1" spans="6:41">
      <c r="F755" s="95"/>
      <c r="G755" s="288" t="str">
        <f t="shared" si="17"/>
        <v/>
      </c>
      <c r="H755" s="95"/>
      <c r="I755" s="95"/>
      <c r="J755" s="95"/>
      <c r="K755" s="95"/>
      <c r="L755" s="95"/>
      <c r="P755" s="143"/>
      <c r="Q755" s="95"/>
      <c r="R755" s="95"/>
      <c r="S755" s="95"/>
      <c r="T755" s="95"/>
      <c r="AI755" s="280"/>
      <c r="AO755" s="95"/>
    </row>
    <row r="756" s="93" customFormat="1" customHeight="1" spans="6:41">
      <c r="F756" s="95"/>
      <c r="G756" s="288" t="str">
        <f t="shared" si="17"/>
        <v/>
      </c>
      <c r="H756" s="95"/>
      <c r="I756" s="95"/>
      <c r="J756" s="95"/>
      <c r="K756" s="95"/>
      <c r="L756" s="95"/>
      <c r="P756" s="143"/>
      <c r="Q756" s="95"/>
      <c r="R756" s="95"/>
      <c r="S756" s="95"/>
      <c r="T756" s="95"/>
      <c r="AI756" s="280"/>
      <c r="AO756" s="95"/>
    </row>
    <row r="757" s="93" customFormat="1" customHeight="1" spans="6:41">
      <c r="F757" s="95"/>
      <c r="G757" s="288" t="str">
        <f t="shared" si="17"/>
        <v/>
      </c>
      <c r="H757" s="95"/>
      <c r="I757" s="95"/>
      <c r="J757" s="95"/>
      <c r="K757" s="95"/>
      <c r="L757" s="95"/>
      <c r="P757" s="143"/>
      <c r="Q757" s="95"/>
      <c r="R757" s="95"/>
      <c r="S757" s="95"/>
      <c r="T757" s="95"/>
      <c r="AI757" s="280"/>
      <c r="AO757" s="95"/>
    </row>
    <row r="758" s="93" customFormat="1" customHeight="1" spans="6:41">
      <c r="F758" s="95"/>
      <c r="G758" s="288" t="str">
        <f t="shared" si="17"/>
        <v/>
      </c>
      <c r="H758" s="95"/>
      <c r="I758" s="95"/>
      <c r="J758" s="95"/>
      <c r="K758" s="95"/>
      <c r="L758" s="95"/>
      <c r="P758" s="143"/>
      <c r="Q758" s="95"/>
      <c r="R758" s="95"/>
      <c r="S758" s="95"/>
      <c r="T758" s="95"/>
      <c r="AI758" s="280"/>
      <c r="AO758" s="95"/>
    </row>
    <row r="759" s="93" customFormat="1" customHeight="1" spans="6:41">
      <c r="F759" s="95"/>
      <c r="G759" s="288" t="str">
        <f t="shared" si="17"/>
        <v/>
      </c>
      <c r="H759" s="95"/>
      <c r="I759" s="95"/>
      <c r="J759" s="95"/>
      <c r="K759" s="95"/>
      <c r="L759" s="95"/>
      <c r="P759" s="143"/>
      <c r="Q759" s="95"/>
      <c r="R759" s="95"/>
      <c r="S759" s="95"/>
      <c r="T759" s="95"/>
      <c r="AI759" s="280"/>
      <c r="AO759" s="95"/>
    </row>
    <row r="760" s="93" customFormat="1" customHeight="1" spans="6:41">
      <c r="F760" s="95"/>
      <c r="G760" s="288" t="str">
        <f t="shared" si="17"/>
        <v/>
      </c>
      <c r="H760" s="95"/>
      <c r="I760" s="95"/>
      <c r="J760" s="95"/>
      <c r="K760" s="95"/>
      <c r="L760" s="95"/>
      <c r="P760" s="143"/>
      <c r="Q760" s="95"/>
      <c r="R760" s="95"/>
      <c r="S760" s="95"/>
      <c r="T760" s="95"/>
      <c r="AI760" s="280"/>
      <c r="AO760" s="95"/>
    </row>
    <row r="761" s="93" customFormat="1" customHeight="1" spans="6:41">
      <c r="F761" s="95"/>
      <c r="G761" s="288" t="str">
        <f t="shared" si="17"/>
        <v/>
      </c>
      <c r="H761" s="95"/>
      <c r="I761" s="95"/>
      <c r="J761" s="95"/>
      <c r="K761" s="95"/>
      <c r="L761" s="95"/>
      <c r="P761" s="143"/>
      <c r="Q761" s="95"/>
      <c r="R761" s="95"/>
      <c r="S761" s="95"/>
      <c r="T761" s="95"/>
      <c r="AI761" s="280"/>
      <c r="AO761" s="95"/>
    </row>
    <row r="762" s="93" customFormat="1" customHeight="1" spans="6:41">
      <c r="F762" s="95"/>
      <c r="G762" s="288" t="str">
        <f t="shared" si="17"/>
        <v/>
      </c>
      <c r="H762" s="95"/>
      <c r="I762" s="95"/>
      <c r="J762" s="95"/>
      <c r="K762" s="95"/>
      <c r="L762" s="95"/>
      <c r="P762" s="143"/>
      <c r="Q762" s="95"/>
      <c r="R762" s="95"/>
      <c r="S762" s="95"/>
      <c r="T762" s="95"/>
      <c r="AI762" s="280"/>
      <c r="AO762" s="95"/>
    </row>
    <row r="763" s="93" customFormat="1" customHeight="1" spans="6:41">
      <c r="F763" s="95"/>
      <c r="G763" s="288" t="str">
        <f t="shared" si="17"/>
        <v/>
      </c>
      <c r="H763" s="95"/>
      <c r="I763" s="95"/>
      <c r="J763" s="95"/>
      <c r="K763" s="95"/>
      <c r="L763" s="95"/>
      <c r="P763" s="143"/>
      <c r="Q763" s="95"/>
      <c r="R763" s="95"/>
      <c r="S763" s="95"/>
      <c r="T763" s="95"/>
      <c r="AI763" s="280"/>
      <c r="AO763" s="95"/>
    </row>
    <row r="764" s="93" customFormat="1" customHeight="1" spans="6:41">
      <c r="F764" s="95"/>
      <c r="G764" s="288" t="str">
        <f t="shared" si="17"/>
        <v/>
      </c>
      <c r="H764" s="95"/>
      <c r="I764" s="95"/>
      <c r="J764" s="95"/>
      <c r="K764" s="95"/>
      <c r="L764" s="95"/>
      <c r="P764" s="143"/>
      <c r="Q764" s="95"/>
      <c r="R764" s="95"/>
      <c r="S764" s="95"/>
      <c r="T764" s="95"/>
      <c r="AI764" s="280"/>
      <c r="AO764" s="95"/>
    </row>
    <row r="765" s="93" customFormat="1" customHeight="1" spans="6:41">
      <c r="F765" s="95"/>
      <c r="G765" s="288" t="str">
        <f t="shared" si="17"/>
        <v/>
      </c>
      <c r="H765" s="95"/>
      <c r="I765" s="95"/>
      <c r="J765" s="95"/>
      <c r="K765" s="95"/>
      <c r="L765" s="95"/>
      <c r="P765" s="143"/>
      <c r="Q765" s="95"/>
      <c r="R765" s="95"/>
      <c r="S765" s="95"/>
      <c r="T765" s="95"/>
      <c r="AI765" s="280"/>
      <c r="AO765" s="95"/>
    </row>
    <row r="766" s="93" customFormat="1" customHeight="1" spans="6:41">
      <c r="F766" s="95"/>
      <c r="G766" s="288" t="str">
        <f t="shared" si="17"/>
        <v/>
      </c>
      <c r="H766" s="95"/>
      <c r="I766" s="95"/>
      <c r="J766" s="95"/>
      <c r="K766" s="95"/>
      <c r="L766" s="95"/>
      <c r="P766" s="143"/>
      <c r="Q766" s="95"/>
      <c r="R766" s="95"/>
      <c r="S766" s="95"/>
      <c r="T766" s="95"/>
      <c r="AI766" s="280"/>
      <c r="AO766" s="95"/>
    </row>
    <row r="767" s="93" customFormat="1" customHeight="1" spans="6:41">
      <c r="F767" s="95"/>
      <c r="G767" s="288" t="str">
        <f t="shared" si="17"/>
        <v/>
      </c>
      <c r="H767" s="95"/>
      <c r="I767" s="95"/>
      <c r="J767" s="95"/>
      <c r="K767" s="95"/>
      <c r="L767" s="95"/>
      <c r="P767" s="143"/>
      <c r="Q767" s="95"/>
      <c r="R767" s="95"/>
      <c r="S767" s="95"/>
      <c r="T767" s="95"/>
      <c r="AI767" s="280"/>
      <c r="AO767" s="95"/>
    </row>
    <row r="768" s="93" customFormat="1" customHeight="1" spans="6:41">
      <c r="F768" s="95"/>
      <c r="G768" s="288" t="str">
        <f t="shared" si="17"/>
        <v/>
      </c>
      <c r="H768" s="95"/>
      <c r="I768" s="95"/>
      <c r="J768" s="95"/>
      <c r="K768" s="95"/>
      <c r="L768" s="95"/>
      <c r="P768" s="143"/>
      <c r="Q768" s="95"/>
      <c r="R768" s="95"/>
      <c r="S768" s="95"/>
      <c r="T768" s="95"/>
      <c r="AI768" s="280"/>
      <c r="AO768" s="95"/>
    </row>
    <row r="769" s="93" customFormat="1" customHeight="1" spans="6:41">
      <c r="F769" s="95"/>
      <c r="G769" s="288" t="str">
        <f t="shared" si="17"/>
        <v/>
      </c>
      <c r="H769" s="95"/>
      <c r="I769" s="95"/>
      <c r="J769" s="95"/>
      <c r="K769" s="95"/>
      <c r="L769" s="95"/>
      <c r="P769" s="143"/>
      <c r="Q769" s="95"/>
      <c r="R769" s="95"/>
      <c r="S769" s="95"/>
      <c r="T769" s="95"/>
      <c r="AI769" s="280"/>
      <c r="AO769" s="95"/>
    </row>
    <row r="770" s="93" customFormat="1" customHeight="1" spans="6:41">
      <c r="F770" s="95"/>
      <c r="G770" s="288" t="str">
        <f t="shared" ref="G770:G833" si="18">IF(H770="","",IF(H770=I770,H770,_xlfn.CONCAT(H770,"-",I770)))</f>
        <v/>
      </c>
      <c r="H770" s="95"/>
      <c r="I770" s="95"/>
      <c r="J770" s="95"/>
      <c r="K770" s="95"/>
      <c r="L770" s="95"/>
      <c r="P770" s="143"/>
      <c r="Q770" s="95"/>
      <c r="R770" s="95"/>
      <c r="S770" s="95"/>
      <c r="T770" s="95"/>
      <c r="AI770" s="280"/>
      <c r="AO770" s="95"/>
    </row>
    <row r="771" s="93" customFormat="1" customHeight="1" spans="6:41">
      <c r="F771" s="95"/>
      <c r="G771" s="288" t="str">
        <f t="shared" si="18"/>
        <v/>
      </c>
      <c r="H771" s="95"/>
      <c r="I771" s="95"/>
      <c r="J771" s="95"/>
      <c r="K771" s="95"/>
      <c r="L771" s="95"/>
      <c r="P771" s="143"/>
      <c r="Q771" s="95"/>
      <c r="R771" s="95"/>
      <c r="S771" s="95"/>
      <c r="T771" s="95"/>
      <c r="AI771" s="280"/>
      <c r="AO771" s="95"/>
    </row>
    <row r="772" s="93" customFormat="1" customHeight="1" spans="6:41">
      <c r="F772" s="95"/>
      <c r="G772" s="288" t="str">
        <f t="shared" si="18"/>
        <v/>
      </c>
      <c r="H772" s="95"/>
      <c r="I772" s="95"/>
      <c r="J772" s="95"/>
      <c r="K772" s="95"/>
      <c r="L772" s="95"/>
      <c r="P772" s="143"/>
      <c r="Q772" s="95"/>
      <c r="R772" s="95"/>
      <c r="S772" s="95"/>
      <c r="T772" s="95"/>
      <c r="AI772" s="280"/>
      <c r="AO772" s="95"/>
    </row>
    <row r="773" s="93" customFormat="1" customHeight="1" spans="6:41">
      <c r="F773" s="95"/>
      <c r="G773" s="288" t="str">
        <f t="shared" si="18"/>
        <v/>
      </c>
      <c r="H773" s="95"/>
      <c r="I773" s="95"/>
      <c r="J773" s="95"/>
      <c r="K773" s="95"/>
      <c r="L773" s="95"/>
      <c r="P773" s="143"/>
      <c r="Q773" s="95"/>
      <c r="R773" s="95"/>
      <c r="S773" s="95"/>
      <c r="T773" s="95"/>
      <c r="AI773" s="280"/>
      <c r="AO773" s="95"/>
    </row>
    <row r="774" s="93" customFormat="1" customHeight="1" spans="6:41">
      <c r="F774" s="95"/>
      <c r="G774" s="288" t="str">
        <f t="shared" si="18"/>
        <v/>
      </c>
      <c r="H774" s="95"/>
      <c r="I774" s="95"/>
      <c r="J774" s="95"/>
      <c r="K774" s="95"/>
      <c r="L774" s="95"/>
      <c r="P774" s="143"/>
      <c r="Q774" s="95"/>
      <c r="R774" s="95"/>
      <c r="S774" s="95"/>
      <c r="T774" s="95"/>
      <c r="AI774" s="280"/>
      <c r="AO774" s="95"/>
    </row>
    <row r="775" s="93" customFormat="1" customHeight="1" spans="6:41">
      <c r="F775" s="95"/>
      <c r="G775" s="288" t="str">
        <f t="shared" si="18"/>
        <v/>
      </c>
      <c r="H775" s="95"/>
      <c r="I775" s="95"/>
      <c r="J775" s="95"/>
      <c r="K775" s="95"/>
      <c r="L775" s="95"/>
      <c r="P775" s="143"/>
      <c r="Q775" s="95"/>
      <c r="R775" s="95"/>
      <c r="S775" s="95"/>
      <c r="T775" s="95"/>
      <c r="AI775" s="280"/>
      <c r="AO775" s="95"/>
    </row>
    <row r="776" s="93" customFormat="1" customHeight="1" spans="6:41">
      <c r="F776" s="95"/>
      <c r="G776" s="288" t="str">
        <f t="shared" si="18"/>
        <v/>
      </c>
      <c r="H776" s="95"/>
      <c r="I776" s="95"/>
      <c r="J776" s="95"/>
      <c r="K776" s="95"/>
      <c r="L776" s="95"/>
      <c r="P776" s="143"/>
      <c r="Q776" s="95"/>
      <c r="R776" s="95"/>
      <c r="S776" s="95"/>
      <c r="T776" s="95"/>
      <c r="AI776" s="280"/>
      <c r="AO776" s="95"/>
    </row>
    <row r="777" s="93" customFormat="1" customHeight="1" spans="6:41">
      <c r="F777" s="95"/>
      <c r="G777" s="288" t="str">
        <f t="shared" si="18"/>
        <v/>
      </c>
      <c r="H777" s="95"/>
      <c r="I777" s="95"/>
      <c r="J777" s="95"/>
      <c r="K777" s="95"/>
      <c r="L777" s="95"/>
      <c r="P777" s="143"/>
      <c r="Q777" s="95"/>
      <c r="R777" s="95"/>
      <c r="S777" s="95"/>
      <c r="T777" s="95"/>
      <c r="AI777" s="280"/>
      <c r="AO777" s="95"/>
    </row>
    <row r="778" s="93" customFormat="1" customHeight="1" spans="6:41">
      <c r="F778" s="95"/>
      <c r="G778" s="288" t="str">
        <f t="shared" si="18"/>
        <v/>
      </c>
      <c r="H778" s="95"/>
      <c r="I778" s="95"/>
      <c r="J778" s="95"/>
      <c r="K778" s="95"/>
      <c r="L778" s="95"/>
      <c r="P778" s="143"/>
      <c r="Q778" s="95"/>
      <c r="R778" s="95"/>
      <c r="S778" s="95"/>
      <c r="T778" s="95"/>
      <c r="AI778" s="280"/>
      <c r="AO778" s="95"/>
    </row>
    <row r="779" s="93" customFormat="1" customHeight="1" spans="6:41">
      <c r="F779" s="95"/>
      <c r="G779" s="288" t="str">
        <f t="shared" si="18"/>
        <v/>
      </c>
      <c r="H779" s="95"/>
      <c r="I779" s="95"/>
      <c r="J779" s="95"/>
      <c r="K779" s="95"/>
      <c r="L779" s="95"/>
      <c r="P779" s="143"/>
      <c r="Q779" s="95"/>
      <c r="R779" s="95"/>
      <c r="S779" s="95"/>
      <c r="T779" s="95"/>
      <c r="AI779" s="280"/>
      <c r="AO779" s="95"/>
    </row>
    <row r="780" s="93" customFormat="1" customHeight="1" spans="6:41">
      <c r="F780" s="95"/>
      <c r="G780" s="288" t="str">
        <f t="shared" si="18"/>
        <v/>
      </c>
      <c r="H780" s="95"/>
      <c r="I780" s="95"/>
      <c r="J780" s="95"/>
      <c r="K780" s="95"/>
      <c r="L780" s="95"/>
      <c r="P780" s="143"/>
      <c r="Q780" s="95"/>
      <c r="R780" s="95"/>
      <c r="S780" s="95"/>
      <c r="T780" s="95"/>
      <c r="AI780" s="280"/>
      <c r="AO780" s="95"/>
    </row>
    <row r="781" s="93" customFormat="1" customHeight="1" spans="6:41">
      <c r="F781" s="95"/>
      <c r="G781" s="288" t="str">
        <f t="shared" si="18"/>
        <v/>
      </c>
      <c r="H781" s="95"/>
      <c r="I781" s="95"/>
      <c r="J781" s="95"/>
      <c r="K781" s="95"/>
      <c r="L781" s="95"/>
      <c r="P781" s="143"/>
      <c r="Q781" s="95"/>
      <c r="R781" s="95"/>
      <c r="S781" s="95"/>
      <c r="T781" s="95"/>
      <c r="AI781" s="280"/>
      <c r="AO781" s="95"/>
    </row>
    <row r="782" s="93" customFormat="1" customHeight="1" spans="6:41">
      <c r="F782" s="95"/>
      <c r="G782" s="288" t="str">
        <f t="shared" si="18"/>
        <v/>
      </c>
      <c r="H782" s="95"/>
      <c r="I782" s="95"/>
      <c r="J782" s="95"/>
      <c r="K782" s="95"/>
      <c r="L782" s="95"/>
      <c r="P782" s="143"/>
      <c r="Q782" s="95"/>
      <c r="R782" s="95"/>
      <c r="S782" s="95"/>
      <c r="T782" s="95"/>
      <c r="AI782" s="280"/>
      <c r="AO782" s="95"/>
    </row>
    <row r="783" s="93" customFormat="1" customHeight="1" spans="6:41">
      <c r="F783" s="95"/>
      <c r="G783" s="288" t="str">
        <f t="shared" si="18"/>
        <v/>
      </c>
      <c r="H783" s="95"/>
      <c r="I783" s="95"/>
      <c r="J783" s="95"/>
      <c r="K783" s="95"/>
      <c r="L783" s="95"/>
      <c r="P783" s="143"/>
      <c r="Q783" s="95"/>
      <c r="R783" s="95"/>
      <c r="S783" s="95"/>
      <c r="T783" s="95"/>
      <c r="AI783" s="280"/>
      <c r="AO783" s="95"/>
    </row>
    <row r="784" s="93" customFormat="1" customHeight="1" spans="6:41">
      <c r="F784" s="95"/>
      <c r="G784" s="288" t="str">
        <f t="shared" si="18"/>
        <v/>
      </c>
      <c r="H784" s="95"/>
      <c r="I784" s="95"/>
      <c r="J784" s="95"/>
      <c r="K784" s="95"/>
      <c r="L784" s="95"/>
      <c r="P784" s="143"/>
      <c r="Q784" s="95"/>
      <c r="R784" s="95"/>
      <c r="S784" s="95"/>
      <c r="T784" s="95"/>
      <c r="AI784" s="280"/>
      <c r="AO784" s="95"/>
    </row>
    <row r="785" s="93" customFormat="1" customHeight="1" spans="6:41">
      <c r="F785" s="95"/>
      <c r="G785" s="288" t="str">
        <f t="shared" si="18"/>
        <v/>
      </c>
      <c r="H785" s="95"/>
      <c r="I785" s="95"/>
      <c r="J785" s="95"/>
      <c r="K785" s="95"/>
      <c r="L785" s="95"/>
      <c r="P785" s="143"/>
      <c r="Q785" s="95"/>
      <c r="R785" s="95"/>
      <c r="S785" s="95"/>
      <c r="T785" s="95"/>
      <c r="AI785" s="280"/>
      <c r="AO785" s="95"/>
    </row>
    <row r="786" s="93" customFormat="1" customHeight="1" spans="6:41">
      <c r="F786" s="95"/>
      <c r="G786" s="288" t="str">
        <f t="shared" si="18"/>
        <v/>
      </c>
      <c r="H786" s="95"/>
      <c r="I786" s="95"/>
      <c r="J786" s="95"/>
      <c r="K786" s="95"/>
      <c r="L786" s="95"/>
      <c r="P786" s="143"/>
      <c r="Q786" s="95"/>
      <c r="R786" s="95"/>
      <c r="S786" s="95"/>
      <c r="T786" s="95"/>
      <c r="AI786" s="280"/>
      <c r="AO786" s="95"/>
    </row>
    <row r="787" s="93" customFormat="1" customHeight="1" spans="6:41">
      <c r="F787" s="95"/>
      <c r="G787" s="288" t="str">
        <f t="shared" si="18"/>
        <v/>
      </c>
      <c r="H787" s="95"/>
      <c r="I787" s="95"/>
      <c r="J787" s="95"/>
      <c r="K787" s="95"/>
      <c r="L787" s="95"/>
      <c r="P787" s="143"/>
      <c r="Q787" s="95"/>
      <c r="R787" s="95"/>
      <c r="S787" s="95"/>
      <c r="T787" s="95"/>
      <c r="AI787" s="280"/>
      <c r="AO787" s="95"/>
    </row>
    <row r="788" s="93" customFormat="1" customHeight="1" spans="6:41">
      <c r="F788" s="95"/>
      <c r="G788" s="288" t="str">
        <f t="shared" si="18"/>
        <v/>
      </c>
      <c r="H788" s="95"/>
      <c r="I788" s="95"/>
      <c r="J788" s="95"/>
      <c r="K788" s="95"/>
      <c r="L788" s="95"/>
      <c r="P788" s="143"/>
      <c r="Q788" s="95"/>
      <c r="R788" s="95"/>
      <c r="S788" s="95"/>
      <c r="T788" s="95"/>
      <c r="AI788" s="280"/>
      <c r="AO788" s="95"/>
    </row>
    <row r="789" s="93" customFormat="1" customHeight="1" spans="6:41">
      <c r="F789" s="95"/>
      <c r="G789" s="288" t="str">
        <f t="shared" si="18"/>
        <v/>
      </c>
      <c r="H789" s="95"/>
      <c r="I789" s="95"/>
      <c r="J789" s="95"/>
      <c r="K789" s="95"/>
      <c r="L789" s="95"/>
      <c r="P789" s="143"/>
      <c r="Q789" s="95"/>
      <c r="R789" s="95"/>
      <c r="S789" s="95"/>
      <c r="T789" s="95"/>
      <c r="AI789" s="280"/>
      <c r="AO789" s="95"/>
    </row>
    <row r="790" s="93" customFormat="1" customHeight="1" spans="6:41">
      <c r="F790" s="95"/>
      <c r="G790" s="288" t="str">
        <f t="shared" si="18"/>
        <v/>
      </c>
      <c r="H790" s="95"/>
      <c r="I790" s="95"/>
      <c r="J790" s="95"/>
      <c r="K790" s="95"/>
      <c r="L790" s="95"/>
      <c r="P790" s="143"/>
      <c r="Q790" s="95"/>
      <c r="R790" s="95"/>
      <c r="S790" s="95"/>
      <c r="T790" s="95"/>
      <c r="AI790" s="280"/>
      <c r="AO790" s="95"/>
    </row>
    <row r="791" s="93" customFormat="1" customHeight="1" spans="6:41">
      <c r="F791" s="95"/>
      <c r="G791" s="288" t="str">
        <f t="shared" si="18"/>
        <v/>
      </c>
      <c r="H791" s="95"/>
      <c r="I791" s="95"/>
      <c r="J791" s="95"/>
      <c r="K791" s="95"/>
      <c r="L791" s="95"/>
      <c r="P791" s="143"/>
      <c r="Q791" s="95"/>
      <c r="R791" s="95"/>
      <c r="S791" s="95"/>
      <c r="T791" s="95"/>
      <c r="AI791" s="280"/>
      <c r="AO791" s="95"/>
    </row>
    <row r="792" s="93" customFormat="1" customHeight="1" spans="6:41">
      <c r="F792" s="95"/>
      <c r="G792" s="288" t="str">
        <f t="shared" si="18"/>
        <v/>
      </c>
      <c r="H792" s="95"/>
      <c r="I792" s="95"/>
      <c r="J792" s="95"/>
      <c r="K792" s="95"/>
      <c r="L792" s="95"/>
      <c r="P792" s="143"/>
      <c r="Q792" s="95"/>
      <c r="R792" s="95"/>
      <c r="S792" s="95"/>
      <c r="T792" s="95"/>
      <c r="AI792" s="280"/>
      <c r="AO792" s="95"/>
    </row>
    <row r="793" s="93" customFormat="1" customHeight="1" spans="6:41">
      <c r="F793" s="95"/>
      <c r="G793" s="288" t="str">
        <f t="shared" si="18"/>
        <v/>
      </c>
      <c r="H793" s="95"/>
      <c r="I793" s="95"/>
      <c r="J793" s="95"/>
      <c r="K793" s="95"/>
      <c r="L793" s="95"/>
      <c r="P793" s="143"/>
      <c r="Q793" s="95"/>
      <c r="R793" s="95"/>
      <c r="S793" s="95"/>
      <c r="T793" s="95"/>
      <c r="AI793" s="280"/>
      <c r="AO793" s="95"/>
    </row>
    <row r="794" s="93" customFormat="1" customHeight="1" spans="6:41">
      <c r="F794" s="95"/>
      <c r="G794" s="288" t="str">
        <f t="shared" si="18"/>
        <v/>
      </c>
      <c r="H794" s="95"/>
      <c r="I794" s="95"/>
      <c r="J794" s="95"/>
      <c r="K794" s="95"/>
      <c r="L794" s="95"/>
      <c r="P794" s="143"/>
      <c r="Q794" s="95"/>
      <c r="R794" s="95"/>
      <c r="S794" s="95"/>
      <c r="T794" s="95"/>
      <c r="AI794" s="280"/>
      <c r="AO794" s="95"/>
    </row>
    <row r="795" s="93" customFormat="1" customHeight="1" spans="6:41">
      <c r="F795" s="95"/>
      <c r="G795" s="288" t="str">
        <f t="shared" si="18"/>
        <v/>
      </c>
      <c r="H795" s="95"/>
      <c r="I795" s="95"/>
      <c r="J795" s="95"/>
      <c r="K795" s="95"/>
      <c r="L795" s="95"/>
      <c r="P795" s="143"/>
      <c r="Q795" s="95"/>
      <c r="R795" s="95"/>
      <c r="S795" s="95"/>
      <c r="T795" s="95"/>
      <c r="AI795" s="280"/>
      <c r="AO795" s="95"/>
    </row>
    <row r="796" s="93" customFormat="1" customHeight="1" spans="6:41">
      <c r="F796" s="95"/>
      <c r="G796" s="288" t="str">
        <f t="shared" si="18"/>
        <v/>
      </c>
      <c r="H796" s="95"/>
      <c r="I796" s="95"/>
      <c r="J796" s="95"/>
      <c r="K796" s="95"/>
      <c r="L796" s="95"/>
      <c r="P796" s="143"/>
      <c r="Q796" s="95"/>
      <c r="R796" s="95"/>
      <c r="S796" s="95"/>
      <c r="T796" s="95"/>
      <c r="AI796" s="280"/>
      <c r="AO796" s="95"/>
    </row>
    <row r="797" s="93" customFormat="1" customHeight="1" spans="6:41">
      <c r="F797" s="95"/>
      <c r="G797" s="288" t="str">
        <f t="shared" si="18"/>
        <v/>
      </c>
      <c r="H797" s="95"/>
      <c r="I797" s="95"/>
      <c r="J797" s="95"/>
      <c r="K797" s="95"/>
      <c r="L797" s="95"/>
      <c r="P797" s="143"/>
      <c r="Q797" s="95"/>
      <c r="R797" s="95"/>
      <c r="S797" s="95"/>
      <c r="T797" s="95"/>
      <c r="AI797" s="280"/>
      <c r="AO797" s="95"/>
    </row>
    <row r="798" s="93" customFormat="1" customHeight="1" spans="6:41">
      <c r="F798" s="95"/>
      <c r="G798" s="288" t="str">
        <f t="shared" si="18"/>
        <v/>
      </c>
      <c r="H798" s="95"/>
      <c r="I798" s="95"/>
      <c r="J798" s="95"/>
      <c r="K798" s="95"/>
      <c r="L798" s="95"/>
      <c r="P798" s="143"/>
      <c r="Q798" s="95"/>
      <c r="R798" s="95"/>
      <c r="S798" s="95"/>
      <c r="T798" s="95"/>
      <c r="AI798" s="280"/>
      <c r="AO798" s="95"/>
    </row>
    <row r="799" s="93" customFormat="1" customHeight="1" spans="6:41">
      <c r="F799" s="95"/>
      <c r="G799" s="288" t="str">
        <f t="shared" si="18"/>
        <v/>
      </c>
      <c r="H799" s="95"/>
      <c r="I799" s="95"/>
      <c r="J799" s="95"/>
      <c r="K799" s="95"/>
      <c r="L799" s="95"/>
      <c r="P799" s="143"/>
      <c r="Q799" s="95"/>
      <c r="R799" s="95"/>
      <c r="S799" s="95"/>
      <c r="T799" s="95"/>
      <c r="AI799" s="280"/>
      <c r="AO799" s="95"/>
    </row>
    <row r="800" s="93" customFormat="1" customHeight="1" spans="6:41">
      <c r="F800" s="95"/>
      <c r="G800" s="288" t="str">
        <f t="shared" si="18"/>
        <v/>
      </c>
      <c r="H800" s="95"/>
      <c r="I800" s="95"/>
      <c r="J800" s="95"/>
      <c r="K800" s="95"/>
      <c r="L800" s="95"/>
      <c r="P800" s="143"/>
      <c r="Q800" s="95"/>
      <c r="R800" s="95"/>
      <c r="S800" s="95"/>
      <c r="T800" s="95"/>
      <c r="AI800" s="280"/>
      <c r="AO800" s="95"/>
    </row>
    <row r="801" s="93" customFormat="1" customHeight="1" spans="6:41">
      <c r="F801" s="95"/>
      <c r="G801" s="288" t="str">
        <f t="shared" si="18"/>
        <v/>
      </c>
      <c r="H801" s="95"/>
      <c r="I801" s="95"/>
      <c r="J801" s="95"/>
      <c r="K801" s="95"/>
      <c r="L801" s="95"/>
      <c r="P801" s="143"/>
      <c r="Q801" s="95"/>
      <c r="R801" s="95"/>
      <c r="S801" s="95"/>
      <c r="T801" s="95"/>
      <c r="AI801" s="280"/>
      <c r="AO801" s="95"/>
    </row>
    <row r="802" s="93" customFormat="1" customHeight="1" spans="6:41">
      <c r="F802" s="95"/>
      <c r="G802" s="288" t="str">
        <f t="shared" si="18"/>
        <v/>
      </c>
      <c r="H802" s="95"/>
      <c r="I802" s="95"/>
      <c r="J802" s="95"/>
      <c r="K802" s="95"/>
      <c r="L802" s="95"/>
      <c r="P802" s="143"/>
      <c r="Q802" s="95"/>
      <c r="R802" s="95"/>
      <c r="S802" s="95"/>
      <c r="T802" s="95"/>
      <c r="AI802" s="280"/>
      <c r="AO802" s="95"/>
    </row>
    <row r="803" s="93" customFormat="1" customHeight="1" spans="6:41">
      <c r="F803" s="95"/>
      <c r="G803" s="288" t="str">
        <f t="shared" si="18"/>
        <v/>
      </c>
      <c r="H803" s="95"/>
      <c r="I803" s="95"/>
      <c r="J803" s="95"/>
      <c r="K803" s="95"/>
      <c r="L803" s="95"/>
      <c r="P803" s="143"/>
      <c r="Q803" s="95"/>
      <c r="R803" s="95"/>
      <c r="S803" s="95"/>
      <c r="T803" s="95"/>
      <c r="AI803" s="280"/>
      <c r="AO803" s="95"/>
    </row>
    <row r="804" s="93" customFormat="1" customHeight="1" spans="6:41">
      <c r="F804" s="95"/>
      <c r="G804" s="288" t="str">
        <f t="shared" si="18"/>
        <v/>
      </c>
      <c r="H804" s="95"/>
      <c r="I804" s="95"/>
      <c r="J804" s="95"/>
      <c r="K804" s="95"/>
      <c r="L804" s="95"/>
      <c r="P804" s="143"/>
      <c r="Q804" s="95"/>
      <c r="R804" s="95"/>
      <c r="S804" s="95"/>
      <c r="T804" s="95"/>
      <c r="AI804" s="280"/>
      <c r="AO804" s="95"/>
    </row>
    <row r="805" s="93" customFormat="1" customHeight="1" spans="6:41">
      <c r="F805" s="95"/>
      <c r="G805" s="288" t="str">
        <f t="shared" si="18"/>
        <v/>
      </c>
      <c r="H805" s="95"/>
      <c r="I805" s="95"/>
      <c r="J805" s="95"/>
      <c r="K805" s="95"/>
      <c r="L805" s="95"/>
      <c r="P805" s="143"/>
      <c r="Q805" s="95"/>
      <c r="R805" s="95"/>
      <c r="S805" s="95"/>
      <c r="T805" s="95"/>
      <c r="AI805" s="280"/>
      <c r="AO805" s="95"/>
    </row>
    <row r="806" s="93" customFormat="1" customHeight="1" spans="6:41">
      <c r="F806" s="95"/>
      <c r="G806" s="288" t="str">
        <f t="shared" si="18"/>
        <v/>
      </c>
      <c r="H806" s="95"/>
      <c r="I806" s="95"/>
      <c r="J806" s="95"/>
      <c r="K806" s="95"/>
      <c r="L806" s="95"/>
      <c r="P806" s="143"/>
      <c r="Q806" s="95"/>
      <c r="R806" s="95"/>
      <c r="S806" s="95"/>
      <c r="T806" s="95"/>
      <c r="AI806" s="280"/>
      <c r="AO806" s="95"/>
    </row>
    <row r="807" s="93" customFormat="1" customHeight="1" spans="6:41">
      <c r="F807" s="95"/>
      <c r="G807" s="288" t="str">
        <f t="shared" si="18"/>
        <v/>
      </c>
      <c r="H807" s="95"/>
      <c r="I807" s="95"/>
      <c r="J807" s="95"/>
      <c r="K807" s="95"/>
      <c r="L807" s="95"/>
      <c r="P807" s="143"/>
      <c r="Q807" s="95"/>
      <c r="R807" s="95"/>
      <c r="S807" s="95"/>
      <c r="T807" s="95"/>
      <c r="AI807" s="280"/>
      <c r="AO807" s="95"/>
    </row>
    <row r="808" s="93" customFormat="1" customHeight="1" spans="6:41">
      <c r="F808" s="95"/>
      <c r="G808" s="288" t="str">
        <f t="shared" si="18"/>
        <v/>
      </c>
      <c r="H808" s="95"/>
      <c r="I808" s="95"/>
      <c r="J808" s="95"/>
      <c r="K808" s="95"/>
      <c r="L808" s="95"/>
      <c r="P808" s="143"/>
      <c r="Q808" s="95"/>
      <c r="R808" s="95"/>
      <c r="S808" s="95"/>
      <c r="T808" s="95"/>
      <c r="AI808" s="280"/>
      <c r="AO808" s="95"/>
    </row>
    <row r="809" s="93" customFormat="1" customHeight="1" spans="6:41">
      <c r="F809" s="95"/>
      <c r="G809" s="288" t="str">
        <f t="shared" si="18"/>
        <v/>
      </c>
      <c r="H809" s="95"/>
      <c r="I809" s="95"/>
      <c r="J809" s="95"/>
      <c r="K809" s="95"/>
      <c r="L809" s="95"/>
      <c r="P809" s="143"/>
      <c r="Q809" s="95"/>
      <c r="R809" s="95"/>
      <c r="S809" s="95"/>
      <c r="T809" s="95"/>
      <c r="AI809" s="280"/>
      <c r="AO809" s="95"/>
    </row>
    <row r="810" s="93" customFormat="1" customHeight="1" spans="6:41">
      <c r="F810" s="95"/>
      <c r="G810" s="288" t="str">
        <f t="shared" si="18"/>
        <v/>
      </c>
      <c r="H810" s="95"/>
      <c r="I810" s="95"/>
      <c r="J810" s="95"/>
      <c r="K810" s="95"/>
      <c r="L810" s="95"/>
      <c r="P810" s="143"/>
      <c r="Q810" s="95"/>
      <c r="R810" s="95"/>
      <c r="S810" s="95"/>
      <c r="T810" s="95"/>
      <c r="AI810" s="280"/>
      <c r="AO810" s="95"/>
    </row>
    <row r="811" s="93" customFormat="1" customHeight="1" spans="6:41">
      <c r="F811" s="95"/>
      <c r="G811" s="288" t="str">
        <f t="shared" si="18"/>
        <v/>
      </c>
      <c r="H811" s="95"/>
      <c r="I811" s="95"/>
      <c r="J811" s="95"/>
      <c r="K811" s="95"/>
      <c r="L811" s="95"/>
      <c r="P811" s="143"/>
      <c r="Q811" s="95"/>
      <c r="R811" s="95"/>
      <c r="S811" s="95"/>
      <c r="T811" s="95"/>
      <c r="AI811" s="280"/>
      <c r="AO811" s="95"/>
    </row>
    <row r="812" s="93" customFormat="1" customHeight="1" spans="6:41">
      <c r="F812" s="95"/>
      <c r="G812" s="288" t="str">
        <f t="shared" si="18"/>
        <v/>
      </c>
      <c r="H812" s="95"/>
      <c r="I812" s="95"/>
      <c r="J812" s="95"/>
      <c r="K812" s="95"/>
      <c r="L812" s="95"/>
      <c r="P812" s="143"/>
      <c r="Q812" s="95"/>
      <c r="R812" s="95"/>
      <c r="S812" s="95"/>
      <c r="T812" s="95"/>
      <c r="AI812" s="280"/>
      <c r="AO812" s="95"/>
    </row>
    <row r="813" s="93" customFormat="1" customHeight="1" spans="6:41">
      <c r="F813" s="95"/>
      <c r="G813" s="288" t="str">
        <f t="shared" si="18"/>
        <v/>
      </c>
      <c r="H813" s="95"/>
      <c r="I813" s="95"/>
      <c r="J813" s="95"/>
      <c r="K813" s="95"/>
      <c r="L813" s="95"/>
      <c r="P813" s="143"/>
      <c r="Q813" s="95"/>
      <c r="R813" s="95"/>
      <c r="S813" s="95"/>
      <c r="T813" s="95"/>
      <c r="AI813" s="280"/>
      <c r="AO813" s="95"/>
    </row>
    <row r="814" s="93" customFormat="1" customHeight="1" spans="6:41">
      <c r="F814" s="95"/>
      <c r="G814" s="288" t="str">
        <f t="shared" si="18"/>
        <v/>
      </c>
      <c r="H814" s="95"/>
      <c r="I814" s="95"/>
      <c r="J814" s="95"/>
      <c r="K814" s="95"/>
      <c r="L814" s="95"/>
      <c r="P814" s="143"/>
      <c r="Q814" s="95"/>
      <c r="R814" s="95"/>
      <c r="S814" s="95"/>
      <c r="T814" s="95"/>
      <c r="AI814" s="280"/>
      <c r="AO814" s="95"/>
    </row>
    <row r="815" s="93" customFormat="1" customHeight="1" spans="6:41">
      <c r="F815" s="95"/>
      <c r="G815" s="288" t="str">
        <f t="shared" si="18"/>
        <v/>
      </c>
      <c r="H815" s="95"/>
      <c r="I815" s="95"/>
      <c r="J815" s="95"/>
      <c r="K815" s="95"/>
      <c r="L815" s="95"/>
      <c r="P815" s="143"/>
      <c r="Q815" s="95"/>
      <c r="R815" s="95"/>
      <c r="S815" s="95"/>
      <c r="T815" s="95"/>
      <c r="AI815" s="280"/>
      <c r="AO815" s="95"/>
    </row>
    <row r="816" s="93" customFormat="1" customHeight="1" spans="6:41">
      <c r="F816" s="95"/>
      <c r="G816" s="288" t="str">
        <f t="shared" si="18"/>
        <v/>
      </c>
      <c r="H816" s="95"/>
      <c r="I816" s="95"/>
      <c r="J816" s="95"/>
      <c r="K816" s="95"/>
      <c r="L816" s="95"/>
      <c r="P816" s="143"/>
      <c r="Q816" s="95"/>
      <c r="R816" s="95"/>
      <c r="S816" s="95"/>
      <c r="T816" s="95"/>
      <c r="AI816" s="280"/>
      <c r="AO816" s="95"/>
    </row>
    <row r="817" s="93" customFormat="1" customHeight="1" spans="6:41">
      <c r="F817" s="95"/>
      <c r="G817" s="288" t="str">
        <f t="shared" si="18"/>
        <v/>
      </c>
      <c r="H817" s="95"/>
      <c r="I817" s="95"/>
      <c r="J817" s="95"/>
      <c r="K817" s="95"/>
      <c r="L817" s="95"/>
      <c r="P817" s="143"/>
      <c r="Q817" s="95"/>
      <c r="R817" s="95"/>
      <c r="S817" s="95"/>
      <c r="T817" s="95"/>
      <c r="AI817" s="280"/>
      <c r="AO817" s="95"/>
    </row>
    <row r="818" s="93" customFormat="1" customHeight="1" spans="6:41">
      <c r="F818" s="95"/>
      <c r="G818" s="288" t="str">
        <f t="shared" si="18"/>
        <v/>
      </c>
      <c r="H818" s="95"/>
      <c r="I818" s="95"/>
      <c r="J818" s="95"/>
      <c r="K818" s="95"/>
      <c r="L818" s="95"/>
      <c r="P818" s="143"/>
      <c r="Q818" s="95"/>
      <c r="R818" s="95"/>
      <c r="S818" s="95"/>
      <c r="T818" s="95"/>
      <c r="AI818" s="280"/>
      <c r="AO818" s="95"/>
    </row>
    <row r="819" s="93" customFormat="1" customHeight="1" spans="6:41">
      <c r="F819" s="95"/>
      <c r="G819" s="288" t="str">
        <f t="shared" si="18"/>
        <v/>
      </c>
      <c r="H819" s="95"/>
      <c r="I819" s="95"/>
      <c r="J819" s="95"/>
      <c r="K819" s="95"/>
      <c r="L819" s="95"/>
      <c r="P819" s="143"/>
      <c r="Q819" s="95"/>
      <c r="R819" s="95"/>
      <c r="S819" s="95"/>
      <c r="T819" s="95"/>
      <c r="AI819" s="280"/>
      <c r="AO819" s="95"/>
    </row>
    <row r="820" s="93" customFormat="1" customHeight="1" spans="6:41">
      <c r="F820" s="95"/>
      <c r="G820" s="288" t="str">
        <f t="shared" si="18"/>
        <v/>
      </c>
      <c r="H820" s="95"/>
      <c r="I820" s="95"/>
      <c r="J820" s="95"/>
      <c r="K820" s="95"/>
      <c r="L820" s="95"/>
      <c r="P820" s="143"/>
      <c r="Q820" s="95"/>
      <c r="R820" s="95"/>
      <c r="S820" s="95"/>
      <c r="T820" s="95"/>
      <c r="AI820" s="280"/>
      <c r="AO820" s="95"/>
    </row>
    <row r="821" s="93" customFormat="1" customHeight="1" spans="6:41">
      <c r="F821" s="95"/>
      <c r="G821" s="288" t="str">
        <f t="shared" si="18"/>
        <v/>
      </c>
      <c r="H821" s="95"/>
      <c r="I821" s="95"/>
      <c r="J821" s="95"/>
      <c r="K821" s="95"/>
      <c r="L821" s="95"/>
      <c r="P821" s="143"/>
      <c r="Q821" s="95"/>
      <c r="R821" s="95"/>
      <c r="S821" s="95"/>
      <c r="T821" s="95"/>
      <c r="AI821" s="280"/>
      <c r="AO821" s="95"/>
    </row>
    <row r="822" s="93" customFormat="1" customHeight="1" spans="6:41">
      <c r="F822" s="95"/>
      <c r="G822" s="288" t="str">
        <f t="shared" si="18"/>
        <v/>
      </c>
      <c r="H822" s="95"/>
      <c r="I822" s="95"/>
      <c r="J822" s="95"/>
      <c r="K822" s="95"/>
      <c r="L822" s="95"/>
      <c r="P822" s="143"/>
      <c r="Q822" s="95"/>
      <c r="R822" s="95"/>
      <c r="S822" s="95"/>
      <c r="T822" s="95"/>
      <c r="AI822" s="280"/>
      <c r="AO822" s="95"/>
    </row>
    <row r="823" s="93" customFormat="1" customHeight="1" spans="6:41">
      <c r="F823" s="95"/>
      <c r="G823" s="288" t="str">
        <f t="shared" si="18"/>
        <v/>
      </c>
      <c r="H823" s="95"/>
      <c r="I823" s="95"/>
      <c r="J823" s="95"/>
      <c r="K823" s="95"/>
      <c r="L823" s="95"/>
      <c r="P823" s="143"/>
      <c r="Q823" s="95"/>
      <c r="R823" s="95"/>
      <c r="S823" s="95"/>
      <c r="T823" s="95"/>
      <c r="AI823" s="280"/>
      <c r="AO823" s="95"/>
    </row>
    <row r="824" s="93" customFormat="1" customHeight="1" spans="6:41">
      <c r="F824" s="95"/>
      <c r="G824" s="288" t="str">
        <f t="shared" si="18"/>
        <v/>
      </c>
      <c r="H824" s="95"/>
      <c r="I824" s="95"/>
      <c r="J824" s="95"/>
      <c r="K824" s="95"/>
      <c r="L824" s="95"/>
      <c r="P824" s="143"/>
      <c r="Q824" s="95"/>
      <c r="R824" s="95"/>
      <c r="S824" s="95"/>
      <c r="T824" s="95"/>
      <c r="AI824" s="280"/>
      <c r="AO824" s="95"/>
    </row>
    <row r="825" s="93" customFormat="1" customHeight="1" spans="6:41">
      <c r="F825" s="95"/>
      <c r="G825" s="288" t="str">
        <f t="shared" si="18"/>
        <v/>
      </c>
      <c r="H825" s="95"/>
      <c r="I825" s="95"/>
      <c r="J825" s="95"/>
      <c r="K825" s="95"/>
      <c r="L825" s="95"/>
      <c r="P825" s="143"/>
      <c r="Q825" s="95"/>
      <c r="R825" s="95"/>
      <c r="S825" s="95"/>
      <c r="T825" s="95"/>
      <c r="AI825" s="280"/>
      <c r="AO825" s="95"/>
    </row>
    <row r="826" s="93" customFormat="1" customHeight="1" spans="6:41">
      <c r="F826" s="95"/>
      <c r="G826" s="288" t="str">
        <f t="shared" si="18"/>
        <v/>
      </c>
      <c r="H826" s="95"/>
      <c r="I826" s="95"/>
      <c r="J826" s="95"/>
      <c r="K826" s="95"/>
      <c r="L826" s="95"/>
      <c r="P826" s="143"/>
      <c r="Q826" s="95"/>
      <c r="R826" s="95"/>
      <c r="S826" s="95"/>
      <c r="T826" s="95"/>
      <c r="AI826" s="280"/>
      <c r="AO826" s="95"/>
    </row>
    <row r="827" s="93" customFormat="1" customHeight="1" spans="6:41">
      <c r="F827" s="95"/>
      <c r="G827" s="288" t="str">
        <f t="shared" si="18"/>
        <v/>
      </c>
      <c r="H827" s="95"/>
      <c r="I827" s="95"/>
      <c r="J827" s="95"/>
      <c r="K827" s="95"/>
      <c r="L827" s="95"/>
      <c r="P827" s="143"/>
      <c r="Q827" s="95"/>
      <c r="R827" s="95"/>
      <c r="S827" s="95"/>
      <c r="T827" s="95"/>
      <c r="AI827" s="280"/>
      <c r="AO827" s="95"/>
    </row>
    <row r="828" s="93" customFormat="1" customHeight="1" spans="6:41">
      <c r="F828" s="95"/>
      <c r="G828" s="288" t="str">
        <f t="shared" si="18"/>
        <v/>
      </c>
      <c r="H828" s="95"/>
      <c r="I828" s="95"/>
      <c r="J828" s="95"/>
      <c r="K828" s="95"/>
      <c r="L828" s="95"/>
      <c r="P828" s="143"/>
      <c r="Q828" s="95"/>
      <c r="R828" s="95"/>
      <c r="S828" s="95"/>
      <c r="T828" s="95"/>
      <c r="AI828" s="280"/>
      <c r="AO828" s="95"/>
    </row>
    <row r="829" s="93" customFormat="1" customHeight="1" spans="6:41">
      <c r="F829" s="95"/>
      <c r="G829" s="288" t="str">
        <f t="shared" si="18"/>
        <v/>
      </c>
      <c r="H829" s="95"/>
      <c r="I829" s="95"/>
      <c r="J829" s="95"/>
      <c r="K829" s="95"/>
      <c r="L829" s="95"/>
      <c r="P829" s="143"/>
      <c r="Q829" s="95"/>
      <c r="R829" s="95"/>
      <c r="S829" s="95"/>
      <c r="T829" s="95"/>
      <c r="AI829" s="280"/>
      <c r="AO829" s="95"/>
    </row>
    <row r="830" s="93" customFormat="1" customHeight="1" spans="6:41">
      <c r="F830" s="95"/>
      <c r="G830" s="288" t="str">
        <f t="shared" si="18"/>
        <v/>
      </c>
      <c r="H830" s="95"/>
      <c r="I830" s="95"/>
      <c r="J830" s="95"/>
      <c r="K830" s="95"/>
      <c r="L830" s="95"/>
      <c r="P830" s="143"/>
      <c r="Q830" s="95"/>
      <c r="R830" s="95"/>
      <c r="S830" s="95"/>
      <c r="T830" s="95"/>
      <c r="AI830" s="280"/>
      <c r="AO830" s="95"/>
    </row>
    <row r="831" s="93" customFormat="1" customHeight="1" spans="6:41">
      <c r="F831" s="95"/>
      <c r="G831" s="288" t="str">
        <f t="shared" si="18"/>
        <v/>
      </c>
      <c r="H831" s="95"/>
      <c r="I831" s="95"/>
      <c r="J831" s="95"/>
      <c r="K831" s="95"/>
      <c r="L831" s="95"/>
      <c r="P831" s="143"/>
      <c r="Q831" s="95"/>
      <c r="R831" s="95"/>
      <c r="S831" s="95"/>
      <c r="T831" s="95"/>
      <c r="AI831" s="280"/>
      <c r="AO831" s="95"/>
    </row>
    <row r="832" s="93" customFormat="1" customHeight="1" spans="6:41">
      <c r="F832" s="95"/>
      <c r="G832" s="288" t="str">
        <f t="shared" si="18"/>
        <v/>
      </c>
      <c r="H832" s="95"/>
      <c r="I832" s="95"/>
      <c r="J832" s="95"/>
      <c r="K832" s="95"/>
      <c r="L832" s="95"/>
      <c r="P832" s="143"/>
      <c r="Q832" s="95"/>
      <c r="R832" s="95"/>
      <c r="S832" s="95"/>
      <c r="T832" s="95"/>
      <c r="AI832" s="280"/>
      <c r="AO832" s="95"/>
    </row>
    <row r="833" s="93" customFormat="1" customHeight="1" spans="6:41">
      <c r="F833" s="95"/>
      <c r="G833" s="288" t="str">
        <f t="shared" si="18"/>
        <v/>
      </c>
      <c r="H833" s="95"/>
      <c r="I833" s="95"/>
      <c r="J833" s="95"/>
      <c r="K833" s="95"/>
      <c r="L833" s="95"/>
      <c r="P833" s="143"/>
      <c r="Q833" s="95"/>
      <c r="R833" s="95"/>
      <c r="S833" s="95"/>
      <c r="T833" s="95"/>
      <c r="AI833" s="280"/>
      <c r="AO833" s="95"/>
    </row>
    <row r="834" s="93" customFormat="1" customHeight="1" spans="6:41">
      <c r="F834" s="95"/>
      <c r="G834" s="288" t="str">
        <f t="shared" ref="G834:G897" si="19">IF(H834="","",IF(H834=I834,H834,_xlfn.CONCAT(H834,"-",I834)))</f>
        <v/>
      </c>
      <c r="H834" s="95"/>
      <c r="I834" s="95"/>
      <c r="J834" s="95"/>
      <c r="K834" s="95"/>
      <c r="L834" s="95"/>
      <c r="P834" s="143"/>
      <c r="Q834" s="95"/>
      <c r="R834" s="95"/>
      <c r="S834" s="95"/>
      <c r="T834" s="95"/>
      <c r="AI834" s="280"/>
      <c r="AO834" s="95"/>
    </row>
    <row r="835" s="93" customFormat="1" customHeight="1" spans="6:41">
      <c r="F835" s="95"/>
      <c r="G835" s="288" t="str">
        <f t="shared" si="19"/>
        <v/>
      </c>
      <c r="H835" s="95"/>
      <c r="I835" s="95"/>
      <c r="J835" s="95"/>
      <c r="K835" s="95"/>
      <c r="L835" s="95"/>
      <c r="P835" s="143"/>
      <c r="Q835" s="95"/>
      <c r="R835" s="95"/>
      <c r="S835" s="95"/>
      <c r="T835" s="95"/>
      <c r="AI835" s="280"/>
      <c r="AO835" s="95"/>
    </row>
    <row r="836" s="93" customFormat="1" customHeight="1" spans="6:41">
      <c r="F836" s="95"/>
      <c r="G836" s="288" t="str">
        <f t="shared" si="19"/>
        <v/>
      </c>
      <c r="H836" s="95"/>
      <c r="I836" s="95"/>
      <c r="J836" s="95"/>
      <c r="K836" s="95"/>
      <c r="L836" s="95"/>
      <c r="P836" s="143"/>
      <c r="Q836" s="95"/>
      <c r="R836" s="95"/>
      <c r="S836" s="95"/>
      <c r="T836" s="95"/>
      <c r="AI836" s="280"/>
      <c r="AO836" s="95"/>
    </row>
    <row r="837" s="93" customFormat="1" customHeight="1" spans="6:41">
      <c r="F837" s="95"/>
      <c r="G837" s="288" t="str">
        <f t="shared" si="19"/>
        <v/>
      </c>
      <c r="H837" s="95"/>
      <c r="I837" s="95"/>
      <c r="J837" s="95"/>
      <c r="K837" s="95"/>
      <c r="L837" s="95"/>
      <c r="P837" s="143"/>
      <c r="Q837" s="95"/>
      <c r="R837" s="95"/>
      <c r="S837" s="95"/>
      <c r="T837" s="95"/>
      <c r="AI837" s="280"/>
      <c r="AO837" s="95"/>
    </row>
    <row r="838" s="93" customFormat="1" customHeight="1" spans="6:41">
      <c r="F838" s="95"/>
      <c r="G838" s="288" t="str">
        <f t="shared" si="19"/>
        <v/>
      </c>
      <c r="H838" s="95"/>
      <c r="I838" s="95"/>
      <c r="J838" s="95"/>
      <c r="K838" s="95"/>
      <c r="L838" s="95"/>
      <c r="P838" s="143"/>
      <c r="Q838" s="95"/>
      <c r="R838" s="95"/>
      <c r="S838" s="95"/>
      <c r="T838" s="95"/>
      <c r="AI838" s="280"/>
      <c r="AO838" s="95"/>
    </row>
    <row r="839" s="93" customFormat="1" customHeight="1" spans="6:41">
      <c r="F839" s="95"/>
      <c r="G839" s="288" t="str">
        <f t="shared" si="19"/>
        <v/>
      </c>
      <c r="H839" s="95"/>
      <c r="I839" s="95"/>
      <c r="J839" s="95"/>
      <c r="K839" s="95"/>
      <c r="L839" s="95"/>
      <c r="P839" s="143"/>
      <c r="Q839" s="95"/>
      <c r="R839" s="95"/>
      <c r="S839" s="95"/>
      <c r="T839" s="95"/>
      <c r="AI839" s="280"/>
      <c r="AO839" s="95"/>
    </row>
    <row r="840" s="93" customFormat="1" customHeight="1" spans="6:41">
      <c r="F840" s="95"/>
      <c r="G840" s="288" t="str">
        <f t="shared" si="19"/>
        <v/>
      </c>
      <c r="H840" s="95"/>
      <c r="I840" s="95"/>
      <c r="J840" s="95"/>
      <c r="K840" s="95"/>
      <c r="L840" s="95"/>
      <c r="P840" s="143"/>
      <c r="Q840" s="95"/>
      <c r="R840" s="95"/>
      <c r="S840" s="95"/>
      <c r="T840" s="95"/>
      <c r="AI840" s="280"/>
      <c r="AO840" s="95"/>
    </row>
    <row r="841" s="93" customFormat="1" customHeight="1" spans="6:41">
      <c r="F841" s="95"/>
      <c r="G841" s="288" t="str">
        <f t="shared" si="19"/>
        <v/>
      </c>
      <c r="H841" s="95"/>
      <c r="I841" s="95"/>
      <c r="J841" s="95"/>
      <c r="K841" s="95"/>
      <c r="L841" s="95"/>
      <c r="P841" s="143"/>
      <c r="Q841" s="95"/>
      <c r="R841" s="95"/>
      <c r="S841" s="95"/>
      <c r="T841" s="95"/>
      <c r="AI841" s="280"/>
      <c r="AO841" s="95"/>
    </row>
    <row r="842" s="93" customFormat="1" customHeight="1" spans="6:41">
      <c r="F842" s="95"/>
      <c r="G842" s="288" t="str">
        <f t="shared" si="19"/>
        <v/>
      </c>
      <c r="H842" s="95"/>
      <c r="I842" s="95"/>
      <c r="J842" s="95"/>
      <c r="K842" s="95"/>
      <c r="L842" s="95"/>
      <c r="P842" s="143"/>
      <c r="Q842" s="95"/>
      <c r="R842" s="95"/>
      <c r="S842" s="95"/>
      <c r="T842" s="95"/>
      <c r="AI842" s="280"/>
      <c r="AO842" s="95"/>
    </row>
    <row r="843" s="93" customFormat="1" customHeight="1" spans="6:41">
      <c r="F843" s="95"/>
      <c r="G843" s="288" t="str">
        <f t="shared" si="19"/>
        <v/>
      </c>
      <c r="H843" s="95"/>
      <c r="I843" s="95"/>
      <c r="J843" s="95"/>
      <c r="K843" s="95"/>
      <c r="L843" s="95"/>
      <c r="P843" s="143"/>
      <c r="Q843" s="95"/>
      <c r="R843" s="95"/>
      <c r="S843" s="95"/>
      <c r="T843" s="95"/>
      <c r="AI843" s="280"/>
      <c r="AO843" s="95"/>
    </row>
    <row r="844" s="93" customFormat="1" customHeight="1" spans="6:41">
      <c r="F844" s="95"/>
      <c r="G844" s="288" t="str">
        <f t="shared" si="19"/>
        <v/>
      </c>
      <c r="H844" s="95"/>
      <c r="I844" s="95"/>
      <c r="J844" s="95"/>
      <c r="K844" s="95"/>
      <c r="L844" s="95"/>
      <c r="P844" s="143"/>
      <c r="Q844" s="95"/>
      <c r="R844" s="95"/>
      <c r="S844" s="95"/>
      <c r="T844" s="95"/>
      <c r="AI844" s="280"/>
      <c r="AO844" s="95"/>
    </row>
    <row r="845" s="93" customFormat="1" customHeight="1" spans="6:41">
      <c r="F845" s="95"/>
      <c r="G845" s="288" t="str">
        <f t="shared" si="19"/>
        <v/>
      </c>
      <c r="H845" s="95"/>
      <c r="I845" s="95"/>
      <c r="J845" s="95"/>
      <c r="K845" s="95"/>
      <c r="L845" s="95"/>
      <c r="P845" s="143"/>
      <c r="Q845" s="95"/>
      <c r="R845" s="95"/>
      <c r="S845" s="95"/>
      <c r="T845" s="95"/>
      <c r="AI845" s="280"/>
      <c r="AO845" s="95"/>
    </row>
    <row r="846" s="93" customFormat="1" customHeight="1" spans="6:41">
      <c r="F846" s="95"/>
      <c r="G846" s="288" t="str">
        <f t="shared" si="19"/>
        <v/>
      </c>
      <c r="H846" s="95"/>
      <c r="I846" s="95"/>
      <c r="J846" s="95"/>
      <c r="K846" s="95"/>
      <c r="L846" s="95"/>
      <c r="P846" s="143"/>
      <c r="Q846" s="95"/>
      <c r="R846" s="95"/>
      <c r="S846" s="95"/>
      <c r="T846" s="95"/>
      <c r="AI846" s="280"/>
      <c r="AO846" s="95"/>
    </row>
    <row r="847" s="93" customFormat="1" customHeight="1" spans="6:41">
      <c r="F847" s="95"/>
      <c r="G847" s="288" t="str">
        <f t="shared" si="19"/>
        <v/>
      </c>
      <c r="H847" s="95"/>
      <c r="I847" s="95"/>
      <c r="J847" s="95"/>
      <c r="K847" s="95"/>
      <c r="L847" s="95"/>
      <c r="P847" s="143"/>
      <c r="Q847" s="95"/>
      <c r="R847" s="95"/>
      <c r="S847" s="95"/>
      <c r="T847" s="95"/>
      <c r="AI847" s="280"/>
      <c r="AO847" s="95"/>
    </row>
    <row r="848" s="93" customFormat="1" customHeight="1" spans="6:41">
      <c r="F848" s="95"/>
      <c r="G848" s="288" t="str">
        <f t="shared" si="19"/>
        <v/>
      </c>
      <c r="H848" s="95"/>
      <c r="I848" s="95"/>
      <c r="J848" s="95"/>
      <c r="K848" s="95"/>
      <c r="L848" s="95"/>
      <c r="P848" s="143"/>
      <c r="Q848" s="95"/>
      <c r="R848" s="95"/>
      <c r="S848" s="95"/>
      <c r="T848" s="95"/>
      <c r="AI848" s="280"/>
      <c r="AO848" s="95"/>
    </row>
    <row r="849" s="93" customFormat="1" customHeight="1" spans="6:41">
      <c r="F849" s="95"/>
      <c r="G849" s="288" t="str">
        <f t="shared" si="19"/>
        <v/>
      </c>
      <c r="H849" s="95"/>
      <c r="I849" s="95"/>
      <c r="J849" s="95"/>
      <c r="K849" s="95"/>
      <c r="L849" s="95"/>
      <c r="P849" s="143"/>
      <c r="Q849" s="95"/>
      <c r="R849" s="95"/>
      <c r="S849" s="95"/>
      <c r="T849" s="95"/>
      <c r="AI849" s="280"/>
      <c r="AO849" s="95"/>
    </row>
    <row r="850" s="93" customFormat="1" customHeight="1" spans="6:41">
      <c r="F850" s="95"/>
      <c r="G850" s="288" t="str">
        <f t="shared" si="19"/>
        <v/>
      </c>
      <c r="H850" s="95"/>
      <c r="I850" s="95"/>
      <c r="J850" s="95"/>
      <c r="K850" s="95"/>
      <c r="L850" s="95"/>
      <c r="P850" s="143"/>
      <c r="Q850" s="95"/>
      <c r="R850" s="95"/>
      <c r="S850" s="95"/>
      <c r="T850" s="95"/>
      <c r="AI850" s="280"/>
      <c r="AO850" s="95"/>
    </row>
    <row r="851" s="93" customFormat="1" customHeight="1" spans="6:41">
      <c r="F851" s="95"/>
      <c r="G851" s="288" t="str">
        <f t="shared" si="19"/>
        <v/>
      </c>
      <c r="H851" s="95"/>
      <c r="I851" s="95"/>
      <c r="J851" s="95"/>
      <c r="K851" s="95"/>
      <c r="L851" s="95"/>
      <c r="P851" s="143"/>
      <c r="Q851" s="95"/>
      <c r="R851" s="95"/>
      <c r="S851" s="95"/>
      <c r="T851" s="95"/>
      <c r="AI851" s="280"/>
      <c r="AO851" s="95"/>
    </row>
    <row r="852" s="93" customFormat="1" customHeight="1" spans="6:41">
      <c r="F852" s="95"/>
      <c r="G852" s="288" t="str">
        <f t="shared" si="19"/>
        <v/>
      </c>
      <c r="H852" s="95"/>
      <c r="I852" s="95"/>
      <c r="J852" s="95"/>
      <c r="K852" s="95"/>
      <c r="L852" s="95"/>
      <c r="P852" s="143"/>
      <c r="Q852" s="95"/>
      <c r="R852" s="95"/>
      <c r="S852" s="95"/>
      <c r="T852" s="95"/>
      <c r="AI852" s="280"/>
      <c r="AO852" s="95"/>
    </row>
    <row r="853" s="93" customFormat="1" customHeight="1" spans="6:41">
      <c r="F853" s="95"/>
      <c r="G853" s="288" t="str">
        <f t="shared" si="19"/>
        <v/>
      </c>
      <c r="H853" s="95"/>
      <c r="I853" s="95"/>
      <c r="J853" s="95"/>
      <c r="K853" s="95"/>
      <c r="L853" s="95"/>
      <c r="P853" s="143"/>
      <c r="Q853" s="95"/>
      <c r="R853" s="95"/>
      <c r="S853" s="95"/>
      <c r="T853" s="95"/>
      <c r="AI853" s="280"/>
      <c r="AO853" s="95"/>
    </row>
    <row r="854" s="93" customFormat="1" customHeight="1" spans="6:41">
      <c r="F854" s="95"/>
      <c r="G854" s="288" t="str">
        <f t="shared" si="19"/>
        <v/>
      </c>
      <c r="H854" s="95"/>
      <c r="I854" s="95"/>
      <c r="J854" s="95"/>
      <c r="K854" s="95"/>
      <c r="L854" s="95"/>
      <c r="P854" s="143"/>
      <c r="Q854" s="95"/>
      <c r="R854" s="95"/>
      <c r="S854" s="95"/>
      <c r="T854" s="95"/>
      <c r="AI854" s="280"/>
      <c r="AO854" s="95"/>
    </row>
    <row r="855" s="93" customFormat="1" customHeight="1" spans="6:41">
      <c r="F855" s="95"/>
      <c r="G855" s="288" t="str">
        <f t="shared" si="19"/>
        <v/>
      </c>
      <c r="H855" s="95"/>
      <c r="I855" s="95"/>
      <c r="J855" s="95"/>
      <c r="K855" s="95"/>
      <c r="L855" s="95"/>
      <c r="P855" s="143"/>
      <c r="Q855" s="95"/>
      <c r="R855" s="95"/>
      <c r="S855" s="95"/>
      <c r="T855" s="95"/>
      <c r="AI855" s="280"/>
      <c r="AO855" s="95"/>
    </row>
    <row r="856" s="93" customFormat="1" customHeight="1" spans="6:41">
      <c r="F856" s="95"/>
      <c r="G856" s="288" t="str">
        <f t="shared" si="19"/>
        <v/>
      </c>
      <c r="H856" s="95"/>
      <c r="I856" s="95"/>
      <c r="J856" s="95"/>
      <c r="K856" s="95"/>
      <c r="L856" s="95"/>
      <c r="P856" s="143"/>
      <c r="Q856" s="95"/>
      <c r="R856" s="95"/>
      <c r="S856" s="95"/>
      <c r="T856" s="95"/>
      <c r="AI856" s="280"/>
      <c r="AO856" s="95"/>
    </row>
    <row r="857" s="93" customFormat="1" customHeight="1" spans="6:41">
      <c r="F857" s="95"/>
      <c r="G857" s="288" t="str">
        <f t="shared" si="19"/>
        <v/>
      </c>
      <c r="H857" s="95"/>
      <c r="I857" s="95"/>
      <c r="J857" s="95"/>
      <c r="K857" s="95"/>
      <c r="L857" s="95"/>
      <c r="P857" s="143"/>
      <c r="Q857" s="95"/>
      <c r="R857" s="95"/>
      <c r="S857" s="95"/>
      <c r="T857" s="95"/>
      <c r="AI857" s="280"/>
      <c r="AO857" s="95"/>
    </row>
    <row r="858" s="93" customFormat="1" customHeight="1" spans="6:41">
      <c r="F858" s="95"/>
      <c r="G858" s="288" t="str">
        <f t="shared" si="19"/>
        <v/>
      </c>
      <c r="H858" s="95"/>
      <c r="I858" s="95"/>
      <c r="J858" s="95"/>
      <c r="K858" s="95"/>
      <c r="L858" s="95"/>
      <c r="P858" s="143"/>
      <c r="Q858" s="95"/>
      <c r="R858" s="95"/>
      <c r="S858" s="95"/>
      <c r="T858" s="95"/>
      <c r="AI858" s="280"/>
      <c r="AO858" s="95"/>
    </row>
    <row r="859" s="93" customFormat="1" customHeight="1" spans="6:41">
      <c r="F859" s="95"/>
      <c r="G859" s="288" t="str">
        <f t="shared" si="19"/>
        <v/>
      </c>
      <c r="H859" s="95"/>
      <c r="I859" s="95"/>
      <c r="J859" s="95"/>
      <c r="K859" s="95"/>
      <c r="L859" s="95"/>
      <c r="P859" s="143"/>
      <c r="Q859" s="95"/>
      <c r="R859" s="95"/>
      <c r="S859" s="95"/>
      <c r="T859" s="95"/>
      <c r="AI859" s="280"/>
      <c r="AO859" s="95"/>
    </row>
    <row r="860" s="93" customFormat="1" customHeight="1" spans="6:41">
      <c r="F860" s="95"/>
      <c r="G860" s="288" t="str">
        <f t="shared" si="19"/>
        <v/>
      </c>
      <c r="H860" s="95"/>
      <c r="I860" s="95"/>
      <c r="J860" s="95"/>
      <c r="K860" s="95"/>
      <c r="L860" s="95"/>
      <c r="P860" s="143"/>
      <c r="Q860" s="95"/>
      <c r="R860" s="95"/>
      <c r="S860" s="95"/>
      <c r="T860" s="95"/>
      <c r="AI860" s="280"/>
      <c r="AO860" s="95"/>
    </row>
    <row r="861" s="93" customFormat="1" customHeight="1" spans="6:41">
      <c r="F861" s="95"/>
      <c r="G861" s="288" t="str">
        <f t="shared" si="19"/>
        <v/>
      </c>
      <c r="H861" s="95"/>
      <c r="I861" s="95"/>
      <c r="J861" s="95"/>
      <c r="K861" s="95"/>
      <c r="L861" s="95"/>
      <c r="P861" s="143"/>
      <c r="Q861" s="95"/>
      <c r="R861" s="95"/>
      <c r="S861" s="95"/>
      <c r="T861" s="95"/>
      <c r="AI861" s="280"/>
      <c r="AO861" s="95"/>
    </row>
    <row r="862" s="93" customFormat="1" customHeight="1" spans="6:41">
      <c r="F862" s="95"/>
      <c r="G862" s="288" t="str">
        <f t="shared" si="19"/>
        <v/>
      </c>
      <c r="H862" s="95"/>
      <c r="I862" s="95"/>
      <c r="J862" s="95"/>
      <c r="K862" s="95"/>
      <c r="L862" s="95"/>
      <c r="P862" s="143"/>
      <c r="Q862" s="95"/>
      <c r="R862" s="95"/>
      <c r="S862" s="95"/>
      <c r="T862" s="95"/>
      <c r="AI862" s="280"/>
      <c r="AO862" s="95"/>
    </row>
    <row r="863" s="93" customFormat="1" customHeight="1" spans="6:41">
      <c r="F863" s="95"/>
      <c r="G863" s="288" t="str">
        <f t="shared" si="19"/>
        <v/>
      </c>
      <c r="H863" s="95"/>
      <c r="I863" s="95"/>
      <c r="J863" s="95"/>
      <c r="K863" s="95"/>
      <c r="L863" s="95"/>
      <c r="P863" s="143"/>
      <c r="Q863" s="95"/>
      <c r="R863" s="95"/>
      <c r="S863" s="95"/>
      <c r="T863" s="95"/>
      <c r="AI863" s="280"/>
      <c r="AO863" s="95"/>
    </row>
    <row r="864" s="93" customFormat="1" customHeight="1" spans="6:41">
      <c r="F864" s="95"/>
      <c r="G864" s="288" t="str">
        <f t="shared" si="19"/>
        <v/>
      </c>
      <c r="H864" s="95"/>
      <c r="I864" s="95"/>
      <c r="J864" s="95"/>
      <c r="K864" s="95"/>
      <c r="L864" s="95"/>
      <c r="P864" s="143"/>
      <c r="Q864" s="95"/>
      <c r="R864" s="95"/>
      <c r="S864" s="95"/>
      <c r="T864" s="95"/>
      <c r="AI864" s="280"/>
      <c r="AO864" s="95"/>
    </row>
    <row r="865" s="93" customFormat="1" customHeight="1" spans="6:41">
      <c r="F865" s="95"/>
      <c r="G865" s="288" t="str">
        <f t="shared" si="19"/>
        <v/>
      </c>
      <c r="H865" s="95"/>
      <c r="I865" s="95"/>
      <c r="J865" s="95"/>
      <c r="K865" s="95"/>
      <c r="L865" s="95"/>
      <c r="P865" s="143"/>
      <c r="Q865" s="95"/>
      <c r="R865" s="95"/>
      <c r="S865" s="95"/>
      <c r="T865" s="95"/>
      <c r="AI865" s="280"/>
      <c r="AO865" s="95"/>
    </row>
    <row r="866" s="93" customFormat="1" customHeight="1" spans="6:41">
      <c r="F866" s="95"/>
      <c r="G866" s="288" t="str">
        <f t="shared" si="19"/>
        <v/>
      </c>
      <c r="H866" s="95"/>
      <c r="I866" s="95"/>
      <c r="J866" s="95"/>
      <c r="K866" s="95"/>
      <c r="L866" s="95"/>
      <c r="P866" s="143"/>
      <c r="Q866" s="95"/>
      <c r="R866" s="95"/>
      <c r="S866" s="95"/>
      <c r="T866" s="95"/>
      <c r="AI866" s="280"/>
      <c r="AO866" s="95"/>
    </row>
    <row r="867" s="93" customFormat="1" customHeight="1" spans="6:41">
      <c r="F867" s="95"/>
      <c r="G867" s="288" t="str">
        <f t="shared" si="19"/>
        <v/>
      </c>
      <c r="H867" s="95"/>
      <c r="I867" s="95"/>
      <c r="J867" s="95"/>
      <c r="K867" s="95"/>
      <c r="L867" s="95"/>
      <c r="P867" s="143"/>
      <c r="Q867" s="95"/>
      <c r="R867" s="95"/>
      <c r="S867" s="95"/>
      <c r="T867" s="95"/>
      <c r="AI867" s="280"/>
      <c r="AO867" s="95"/>
    </row>
    <row r="868" s="93" customFormat="1" customHeight="1" spans="6:41">
      <c r="F868" s="95"/>
      <c r="G868" s="288" t="str">
        <f t="shared" si="19"/>
        <v/>
      </c>
      <c r="H868" s="95"/>
      <c r="I868" s="95"/>
      <c r="J868" s="95"/>
      <c r="K868" s="95"/>
      <c r="L868" s="95"/>
      <c r="P868" s="143"/>
      <c r="Q868" s="95"/>
      <c r="R868" s="95"/>
      <c r="S868" s="95"/>
      <c r="T868" s="95"/>
      <c r="AI868" s="280"/>
      <c r="AO868" s="95"/>
    </row>
    <row r="869" s="93" customFormat="1" customHeight="1" spans="6:41">
      <c r="F869" s="95"/>
      <c r="G869" s="288" t="str">
        <f t="shared" si="19"/>
        <v/>
      </c>
      <c r="H869" s="95"/>
      <c r="I869" s="95"/>
      <c r="J869" s="95"/>
      <c r="K869" s="95"/>
      <c r="L869" s="95"/>
      <c r="P869" s="143"/>
      <c r="Q869" s="95"/>
      <c r="R869" s="95"/>
      <c r="S869" s="95"/>
      <c r="T869" s="95"/>
      <c r="AI869" s="280"/>
      <c r="AO869" s="95"/>
    </row>
    <row r="870" s="93" customFormat="1" customHeight="1" spans="6:41">
      <c r="F870" s="95"/>
      <c r="G870" s="288" t="str">
        <f t="shared" si="19"/>
        <v/>
      </c>
      <c r="H870" s="95"/>
      <c r="I870" s="95"/>
      <c r="J870" s="95"/>
      <c r="K870" s="95"/>
      <c r="L870" s="95"/>
      <c r="P870" s="143"/>
      <c r="Q870" s="95"/>
      <c r="R870" s="95"/>
      <c r="S870" s="95"/>
      <c r="T870" s="95"/>
      <c r="AI870" s="280"/>
      <c r="AO870" s="95"/>
    </row>
    <row r="871" s="93" customFormat="1" customHeight="1" spans="6:41">
      <c r="F871" s="95"/>
      <c r="G871" s="288" t="str">
        <f t="shared" si="19"/>
        <v/>
      </c>
      <c r="H871" s="95"/>
      <c r="I871" s="95"/>
      <c r="J871" s="95"/>
      <c r="K871" s="95"/>
      <c r="L871" s="95"/>
      <c r="P871" s="143"/>
      <c r="Q871" s="95"/>
      <c r="R871" s="95"/>
      <c r="S871" s="95"/>
      <c r="T871" s="95"/>
      <c r="AI871" s="280"/>
      <c r="AO871" s="95"/>
    </row>
    <row r="872" s="93" customFormat="1" customHeight="1" spans="6:41">
      <c r="F872" s="95"/>
      <c r="G872" s="288" t="str">
        <f t="shared" si="19"/>
        <v/>
      </c>
      <c r="H872" s="95"/>
      <c r="I872" s="95"/>
      <c r="J872" s="95"/>
      <c r="K872" s="95"/>
      <c r="L872" s="95"/>
      <c r="P872" s="143"/>
      <c r="Q872" s="95"/>
      <c r="R872" s="95"/>
      <c r="S872" s="95"/>
      <c r="T872" s="95"/>
      <c r="AI872" s="280"/>
      <c r="AO872" s="95"/>
    </row>
    <row r="873" s="93" customFormat="1" customHeight="1" spans="6:41">
      <c r="F873" s="95"/>
      <c r="G873" s="288" t="str">
        <f t="shared" si="19"/>
        <v/>
      </c>
      <c r="H873" s="95"/>
      <c r="I873" s="95"/>
      <c r="J873" s="95"/>
      <c r="K873" s="95"/>
      <c r="L873" s="95"/>
      <c r="P873" s="143"/>
      <c r="Q873" s="95"/>
      <c r="R873" s="95"/>
      <c r="S873" s="95"/>
      <c r="T873" s="95"/>
      <c r="AI873" s="280"/>
      <c r="AO873" s="95"/>
    </row>
    <row r="874" s="93" customFormat="1" customHeight="1" spans="6:41">
      <c r="F874" s="95"/>
      <c r="G874" s="288" t="str">
        <f t="shared" si="19"/>
        <v/>
      </c>
      <c r="H874" s="95"/>
      <c r="I874" s="95"/>
      <c r="J874" s="95"/>
      <c r="K874" s="95"/>
      <c r="L874" s="95"/>
      <c r="P874" s="143"/>
      <c r="Q874" s="95"/>
      <c r="R874" s="95"/>
      <c r="S874" s="95"/>
      <c r="T874" s="95"/>
      <c r="AI874" s="280"/>
      <c r="AO874" s="95"/>
    </row>
    <row r="875" s="93" customFormat="1" customHeight="1" spans="6:41">
      <c r="F875" s="95"/>
      <c r="G875" s="288" t="str">
        <f t="shared" si="19"/>
        <v/>
      </c>
      <c r="H875" s="95"/>
      <c r="I875" s="95"/>
      <c r="J875" s="95"/>
      <c r="K875" s="95"/>
      <c r="L875" s="95"/>
      <c r="P875" s="143"/>
      <c r="Q875" s="95"/>
      <c r="R875" s="95"/>
      <c r="S875" s="95"/>
      <c r="T875" s="95"/>
      <c r="AI875" s="280"/>
      <c r="AO875" s="95"/>
    </row>
    <row r="876" s="93" customFormat="1" customHeight="1" spans="6:41">
      <c r="F876" s="95"/>
      <c r="G876" s="288" t="str">
        <f t="shared" si="19"/>
        <v/>
      </c>
      <c r="H876" s="95"/>
      <c r="I876" s="95"/>
      <c r="J876" s="95"/>
      <c r="K876" s="95"/>
      <c r="L876" s="95"/>
      <c r="P876" s="143"/>
      <c r="Q876" s="95"/>
      <c r="R876" s="95"/>
      <c r="S876" s="95"/>
      <c r="T876" s="95"/>
      <c r="AI876" s="280"/>
      <c r="AO876" s="95"/>
    </row>
    <row r="877" s="93" customFormat="1" customHeight="1" spans="6:41">
      <c r="F877" s="95"/>
      <c r="G877" s="288" t="str">
        <f t="shared" si="19"/>
        <v/>
      </c>
      <c r="H877" s="95"/>
      <c r="I877" s="95"/>
      <c r="J877" s="95"/>
      <c r="K877" s="95"/>
      <c r="L877" s="95"/>
      <c r="P877" s="143"/>
      <c r="Q877" s="95"/>
      <c r="R877" s="95"/>
      <c r="S877" s="95"/>
      <c r="T877" s="95"/>
      <c r="AI877" s="280"/>
      <c r="AO877" s="95"/>
    </row>
    <row r="878" s="93" customFormat="1" customHeight="1" spans="6:41">
      <c r="F878" s="95"/>
      <c r="G878" s="288" t="str">
        <f t="shared" si="19"/>
        <v/>
      </c>
      <c r="H878" s="95"/>
      <c r="I878" s="95"/>
      <c r="J878" s="95"/>
      <c r="K878" s="95"/>
      <c r="L878" s="95"/>
      <c r="P878" s="143"/>
      <c r="Q878" s="95"/>
      <c r="R878" s="95"/>
      <c r="S878" s="95"/>
      <c r="T878" s="95"/>
      <c r="AI878" s="280"/>
      <c r="AO878" s="95"/>
    </row>
    <row r="879" s="93" customFormat="1" customHeight="1" spans="6:41">
      <c r="F879" s="95"/>
      <c r="G879" s="288" t="str">
        <f t="shared" si="19"/>
        <v/>
      </c>
      <c r="H879" s="95"/>
      <c r="I879" s="95"/>
      <c r="J879" s="95"/>
      <c r="K879" s="95"/>
      <c r="L879" s="95"/>
      <c r="P879" s="143"/>
      <c r="Q879" s="95"/>
      <c r="R879" s="95"/>
      <c r="S879" s="95"/>
      <c r="T879" s="95"/>
      <c r="AI879" s="280"/>
      <c r="AO879" s="95"/>
    </row>
    <row r="880" s="93" customFormat="1" customHeight="1" spans="6:41">
      <c r="F880" s="95"/>
      <c r="G880" s="288" t="str">
        <f t="shared" si="19"/>
        <v/>
      </c>
      <c r="H880" s="95"/>
      <c r="I880" s="95"/>
      <c r="J880" s="95"/>
      <c r="K880" s="95"/>
      <c r="L880" s="95"/>
      <c r="P880" s="143"/>
      <c r="Q880" s="95"/>
      <c r="R880" s="95"/>
      <c r="S880" s="95"/>
      <c r="T880" s="95"/>
      <c r="AI880" s="280"/>
      <c r="AO880" s="95"/>
    </row>
    <row r="881" s="93" customFormat="1" customHeight="1" spans="6:41">
      <c r="F881" s="95"/>
      <c r="G881" s="288" t="str">
        <f t="shared" si="19"/>
        <v/>
      </c>
      <c r="H881" s="95"/>
      <c r="I881" s="95"/>
      <c r="J881" s="95"/>
      <c r="K881" s="95"/>
      <c r="L881" s="95"/>
      <c r="P881" s="143"/>
      <c r="Q881" s="95"/>
      <c r="R881" s="95"/>
      <c r="S881" s="95"/>
      <c r="T881" s="95"/>
      <c r="AI881" s="280"/>
      <c r="AO881" s="95"/>
    </row>
    <row r="882" s="93" customFormat="1" customHeight="1" spans="6:41">
      <c r="F882" s="95"/>
      <c r="G882" s="288" t="str">
        <f t="shared" si="19"/>
        <v/>
      </c>
      <c r="H882" s="95"/>
      <c r="I882" s="95"/>
      <c r="J882" s="95"/>
      <c r="K882" s="95"/>
      <c r="L882" s="95"/>
      <c r="P882" s="143"/>
      <c r="Q882" s="95"/>
      <c r="R882" s="95"/>
      <c r="S882" s="95"/>
      <c r="T882" s="95"/>
      <c r="AI882" s="280"/>
      <c r="AO882" s="95"/>
    </row>
    <row r="883" s="93" customFormat="1" customHeight="1" spans="6:41">
      <c r="F883" s="95"/>
      <c r="G883" s="288" t="str">
        <f t="shared" si="19"/>
        <v/>
      </c>
      <c r="H883" s="95"/>
      <c r="I883" s="95"/>
      <c r="J883" s="95"/>
      <c r="K883" s="95"/>
      <c r="L883" s="95"/>
      <c r="P883" s="143"/>
      <c r="Q883" s="95"/>
      <c r="R883" s="95"/>
      <c r="S883" s="95"/>
      <c r="T883" s="95"/>
      <c r="AI883" s="280"/>
      <c r="AO883" s="95"/>
    </row>
    <row r="884" s="93" customFormat="1" customHeight="1" spans="6:41">
      <c r="F884" s="95"/>
      <c r="G884" s="288" t="str">
        <f t="shared" si="19"/>
        <v/>
      </c>
      <c r="H884" s="95"/>
      <c r="I884" s="95"/>
      <c r="J884" s="95"/>
      <c r="K884" s="95"/>
      <c r="L884" s="95"/>
      <c r="P884" s="143"/>
      <c r="Q884" s="95"/>
      <c r="R884" s="95"/>
      <c r="S884" s="95"/>
      <c r="T884" s="95"/>
      <c r="AI884" s="280"/>
      <c r="AO884" s="95"/>
    </row>
    <row r="885" s="93" customFormat="1" customHeight="1" spans="6:41">
      <c r="F885" s="95"/>
      <c r="G885" s="288" t="str">
        <f t="shared" si="19"/>
        <v/>
      </c>
      <c r="H885" s="95"/>
      <c r="I885" s="95"/>
      <c r="J885" s="95"/>
      <c r="K885" s="95"/>
      <c r="L885" s="95"/>
      <c r="P885" s="143"/>
      <c r="Q885" s="95"/>
      <c r="R885" s="95"/>
      <c r="S885" s="95"/>
      <c r="T885" s="95"/>
      <c r="AI885" s="280"/>
      <c r="AO885" s="95"/>
    </row>
    <row r="886" s="93" customFormat="1" customHeight="1" spans="6:41">
      <c r="F886" s="95"/>
      <c r="G886" s="288" t="str">
        <f t="shared" si="19"/>
        <v/>
      </c>
      <c r="H886" s="95"/>
      <c r="I886" s="95"/>
      <c r="J886" s="95"/>
      <c r="K886" s="95"/>
      <c r="L886" s="95"/>
      <c r="P886" s="143"/>
      <c r="Q886" s="95"/>
      <c r="R886" s="95"/>
      <c r="S886" s="95"/>
      <c r="T886" s="95"/>
      <c r="AI886" s="280"/>
      <c r="AO886" s="95"/>
    </row>
    <row r="887" s="93" customFormat="1" customHeight="1" spans="6:41">
      <c r="F887" s="95"/>
      <c r="G887" s="288" t="str">
        <f t="shared" si="19"/>
        <v/>
      </c>
      <c r="H887" s="95"/>
      <c r="I887" s="95"/>
      <c r="J887" s="95"/>
      <c r="K887" s="95"/>
      <c r="L887" s="95"/>
      <c r="P887" s="143"/>
      <c r="Q887" s="95"/>
      <c r="R887" s="95"/>
      <c r="S887" s="95"/>
      <c r="T887" s="95"/>
      <c r="AI887" s="280"/>
      <c r="AO887" s="95"/>
    </row>
    <row r="888" s="93" customFormat="1" customHeight="1" spans="6:41">
      <c r="F888" s="95"/>
      <c r="G888" s="288" t="str">
        <f t="shared" si="19"/>
        <v/>
      </c>
      <c r="H888" s="95"/>
      <c r="I888" s="95"/>
      <c r="J888" s="95"/>
      <c r="K888" s="95"/>
      <c r="L888" s="95"/>
      <c r="P888" s="143"/>
      <c r="Q888" s="95"/>
      <c r="R888" s="95"/>
      <c r="S888" s="95"/>
      <c r="T888" s="95"/>
      <c r="AI888" s="280"/>
      <c r="AO888" s="95"/>
    </row>
    <row r="889" s="93" customFormat="1" customHeight="1" spans="6:41">
      <c r="F889" s="95"/>
      <c r="G889" s="288" t="str">
        <f t="shared" si="19"/>
        <v/>
      </c>
      <c r="H889" s="95"/>
      <c r="I889" s="95"/>
      <c r="J889" s="95"/>
      <c r="K889" s="95"/>
      <c r="L889" s="95"/>
      <c r="P889" s="143"/>
      <c r="Q889" s="95"/>
      <c r="R889" s="95"/>
      <c r="S889" s="95"/>
      <c r="T889" s="95"/>
      <c r="AI889" s="280"/>
      <c r="AO889" s="95"/>
    </row>
    <row r="890" s="93" customFormat="1" customHeight="1" spans="6:41">
      <c r="F890" s="95"/>
      <c r="G890" s="288" t="str">
        <f t="shared" si="19"/>
        <v/>
      </c>
      <c r="H890" s="95"/>
      <c r="I890" s="95"/>
      <c r="J890" s="95"/>
      <c r="K890" s="95"/>
      <c r="L890" s="95"/>
      <c r="P890" s="143"/>
      <c r="Q890" s="95"/>
      <c r="R890" s="95"/>
      <c r="S890" s="95"/>
      <c r="T890" s="95"/>
      <c r="AI890" s="280"/>
      <c r="AO890" s="95"/>
    </row>
    <row r="891" s="93" customFormat="1" customHeight="1" spans="6:41">
      <c r="F891" s="95"/>
      <c r="G891" s="288" t="str">
        <f t="shared" si="19"/>
        <v/>
      </c>
      <c r="H891" s="95"/>
      <c r="I891" s="95"/>
      <c r="J891" s="95"/>
      <c r="K891" s="95"/>
      <c r="L891" s="95"/>
      <c r="P891" s="143"/>
      <c r="Q891" s="95"/>
      <c r="R891" s="95"/>
      <c r="S891" s="95"/>
      <c r="T891" s="95"/>
      <c r="AI891" s="280"/>
      <c r="AO891" s="95"/>
    </row>
    <row r="892" s="93" customFormat="1" customHeight="1" spans="6:41">
      <c r="F892" s="95"/>
      <c r="G892" s="288" t="str">
        <f t="shared" si="19"/>
        <v/>
      </c>
      <c r="H892" s="95"/>
      <c r="I892" s="95"/>
      <c r="J892" s="95"/>
      <c r="K892" s="95"/>
      <c r="L892" s="95"/>
      <c r="P892" s="143"/>
      <c r="Q892" s="95"/>
      <c r="R892" s="95"/>
      <c r="S892" s="95"/>
      <c r="T892" s="95"/>
      <c r="AI892" s="280"/>
      <c r="AO892" s="95"/>
    </row>
    <row r="893" s="93" customFormat="1" customHeight="1" spans="6:41">
      <c r="F893" s="95"/>
      <c r="G893" s="288" t="str">
        <f t="shared" si="19"/>
        <v/>
      </c>
      <c r="H893" s="95"/>
      <c r="I893" s="95"/>
      <c r="J893" s="95"/>
      <c r="K893" s="95"/>
      <c r="L893" s="95"/>
      <c r="P893" s="143"/>
      <c r="Q893" s="95"/>
      <c r="R893" s="95"/>
      <c r="S893" s="95"/>
      <c r="T893" s="95"/>
      <c r="AI893" s="280"/>
      <c r="AO893" s="95"/>
    </row>
    <row r="894" s="93" customFormat="1" customHeight="1" spans="6:41">
      <c r="F894" s="95"/>
      <c r="G894" s="288" t="str">
        <f t="shared" si="19"/>
        <v/>
      </c>
      <c r="H894" s="95"/>
      <c r="I894" s="95"/>
      <c r="J894" s="95"/>
      <c r="K894" s="95"/>
      <c r="L894" s="95"/>
      <c r="P894" s="143"/>
      <c r="Q894" s="95"/>
      <c r="R894" s="95"/>
      <c r="S894" s="95"/>
      <c r="T894" s="95"/>
      <c r="AI894" s="280"/>
      <c r="AO894" s="95"/>
    </row>
    <row r="895" s="93" customFormat="1" customHeight="1" spans="6:41">
      <c r="F895" s="95"/>
      <c r="G895" s="288" t="str">
        <f t="shared" si="19"/>
        <v/>
      </c>
      <c r="H895" s="95"/>
      <c r="I895" s="95"/>
      <c r="J895" s="95"/>
      <c r="K895" s="95"/>
      <c r="L895" s="95"/>
      <c r="P895" s="143"/>
      <c r="Q895" s="95"/>
      <c r="R895" s="95"/>
      <c r="S895" s="95"/>
      <c r="T895" s="95"/>
      <c r="AI895" s="280"/>
      <c r="AO895" s="95"/>
    </row>
    <row r="896" s="93" customFormat="1" customHeight="1" spans="6:41">
      <c r="F896" s="95"/>
      <c r="G896" s="288" t="str">
        <f t="shared" si="19"/>
        <v/>
      </c>
      <c r="H896" s="95"/>
      <c r="I896" s="95"/>
      <c r="J896" s="95"/>
      <c r="K896" s="95"/>
      <c r="L896" s="95"/>
      <c r="P896" s="143"/>
      <c r="Q896" s="95"/>
      <c r="R896" s="95"/>
      <c r="S896" s="95"/>
      <c r="T896" s="95"/>
      <c r="AI896" s="280"/>
      <c r="AO896" s="95"/>
    </row>
    <row r="897" s="93" customFormat="1" customHeight="1" spans="6:41">
      <c r="F897" s="95"/>
      <c r="G897" s="288" t="str">
        <f t="shared" si="19"/>
        <v/>
      </c>
      <c r="H897" s="95"/>
      <c r="I897" s="95"/>
      <c r="J897" s="95"/>
      <c r="K897" s="95"/>
      <c r="L897" s="95"/>
      <c r="P897" s="143"/>
      <c r="Q897" s="95"/>
      <c r="R897" s="95"/>
      <c r="S897" s="95"/>
      <c r="T897" s="95"/>
      <c r="AI897" s="280"/>
      <c r="AO897" s="95"/>
    </row>
    <row r="898" s="93" customFormat="1" customHeight="1" spans="6:41">
      <c r="F898" s="95"/>
      <c r="G898" s="288" t="str">
        <f t="shared" ref="G898:G961" si="20">IF(H898="","",IF(H898=I898,H898,_xlfn.CONCAT(H898,"-",I898)))</f>
        <v/>
      </c>
      <c r="H898" s="95"/>
      <c r="I898" s="95"/>
      <c r="J898" s="95"/>
      <c r="K898" s="95"/>
      <c r="L898" s="95"/>
      <c r="P898" s="143"/>
      <c r="Q898" s="95"/>
      <c r="R898" s="95"/>
      <c r="S898" s="95"/>
      <c r="T898" s="95"/>
      <c r="AI898" s="280"/>
      <c r="AO898" s="95"/>
    </row>
    <row r="899" s="93" customFormat="1" customHeight="1" spans="6:41">
      <c r="F899" s="95"/>
      <c r="G899" s="288" t="str">
        <f t="shared" si="20"/>
        <v/>
      </c>
      <c r="H899" s="95"/>
      <c r="I899" s="95"/>
      <c r="J899" s="95"/>
      <c r="K899" s="95"/>
      <c r="L899" s="95"/>
      <c r="P899" s="143"/>
      <c r="Q899" s="95"/>
      <c r="R899" s="95"/>
      <c r="S899" s="95"/>
      <c r="T899" s="95"/>
      <c r="AI899" s="280"/>
      <c r="AO899" s="95"/>
    </row>
    <row r="900" s="93" customFormat="1" customHeight="1" spans="6:41">
      <c r="F900" s="95"/>
      <c r="G900" s="288" t="str">
        <f t="shared" si="20"/>
        <v/>
      </c>
      <c r="H900" s="95"/>
      <c r="I900" s="95"/>
      <c r="J900" s="95"/>
      <c r="K900" s="95"/>
      <c r="L900" s="95"/>
      <c r="P900" s="143"/>
      <c r="Q900" s="95"/>
      <c r="R900" s="95"/>
      <c r="S900" s="95"/>
      <c r="T900" s="95"/>
      <c r="AI900" s="280"/>
      <c r="AO900" s="95"/>
    </row>
    <row r="901" s="93" customFormat="1" customHeight="1" spans="6:41">
      <c r="F901" s="95"/>
      <c r="G901" s="288" t="str">
        <f t="shared" si="20"/>
        <v/>
      </c>
      <c r="H901" s="95"/>
      <c r="I901" s="95"/>
      <c r="J901" s="95"/>
      <c r="K901" s="95"/>
      <c r="L901" s="95"/>
      <c r="P901" s="143"/>
      <c r="Q901" s="95"/>
      <c r="R901" s="95"/>
      <c r="S901" s="95"/>
      <c r="T901" s="95"/>
      <c r="AI901" s="280"/>
      <c r="AO901" s="95"/>
    </row>
    <row r="902" s="93" customFormat="1" customHeight="1" spans="6:41">
      <c r="F902" s="95"/>
      <c r="G902" s="288" t="str">
        <f t="shared" si="20"/>
        <v/>
      </c>
      <c r="H902" s="95"/>
      <c r="I902" s="95"/>
      <c r="J902" s="95"/>
      <c r="K902" s="95"/>
      <c r="L902" s="95"/>
      <c r="P902" s="143"/>
      <c r="Q902" s="95"/>
      <c r="R902" s="95"/>
      <c r="S902" s="95"/>
      <c r="T902" s="95"/>
      <c r="AI902" s="280"/>
      <c r="AO902" s="95"/>
    </row>
    <row r="903" s="93" customFormat="1" customHeight="1" spans="6:41">
      <c r="F903" s="95"/>
      <c r="G903" s="288" t="str">
        <f t="shared" si="20"/>
        <v/>
      </c>
      <c r="H903" s="95"/>
      <c r="I903" s="95"/>
      <c r="J903" s="95"/>
      <c r="K903" s="95"/>
      <c r="L903" s="95"/>
      <c r="P903" s="143"/>
      <c r="Q903" s="95"/>
      <c r="R903" s="95"/>
      <c r="S903" s="95"/>
      <c r="T903" s="95"/>
      <c r="AI903" s="280"/>
      <c r="AO903" s="95"/>
    </row>
    <row r="904" s="93" customFormat="1" customHeight="1" spans="6:41">
      <c r="F904" s="95"/>
      <c r="G904" s="288" t="str">
        <f t="shared" si="20"/>
        <v/>
      </c>
      <c r="H904" s="95"/>
      <c r="I904" s="95"/>
      <c r="J904" s="95"/>
      <c r="K904" s="95"/>
      <c r="L904" s="95"/>
      <c r="P904" s="143"/>
      <c r="Q904" s="95"/>
      <c r="R904" s="95"/>
      <c r="S904" s="95"/>
      <c r="T904" s="95"/>
      <c r="AI904" s="280"/>
      <c r="AO904" s="95"/>
    </row>
    <row r="905" s="93" customFormat="1" customHeight="1" spans="6:41">
      <c r="F905" s="95"/>
      <c r="G905" s="288" t="str">
        <f t="shared" si="20"/>
        <v/>
      </c>
      <c r="H905" s="95"/>
      <c r="I905" s="95"/>
      <c r="J905" s="95"/>
      <c r="K905" s="95"/>
      <c r="L905" s="95"/>
      <c r="P905" s="143"/>
      <c r="Q905" s="95"/>
      <c r="R905" s="95"/>
      <c r="S905" s="95"/>
      <c r="T905" s="95"/>
      <c r="AI905" s="280"/>
      <c r="AO905" s="95"/>
    </row>
    <row r="906" s="93" customFormat="1" customHeight="1" spans="6:41">
      <c r="F906" s="95"/>
      <c r="G906" s="288" t="str">
        <f t="shared" si="20"/>
        <v/>
      </c>
      <c r="H906" s="95"/>
      <c r="I906" s="95"/>
      <c r="J906" s="95"/>
      <c r="K906" s="95"/>
      <c r="L906" s="95"/>
      <c r="P906" s="143"/>
      <c r="Q906" s="95"/>
      <c r="R906" s="95"/>
      <c r="S906" s="95"/>
      <c r="T906" s="95"/>
      <c r="AI906" s="280"/>
      <c r="AO906" s="95"/>
    </row>
    <row r="907" s="93" customFormat="1" customHeight="1" spans="6:41">
      <c r="F907" s="95"/>
      <c r="G907" s="288" t="str">
        <f t="shared" si="20"/>
        <v/>
      </c>
      <c r="H907" s="95"/>
      <c r="I907" s="95"/>
      <c r="J907" s="95"/>
      <c r="K907" s="95"/>
      <c r="L907" s="95"/>
      <c r="P907" s="143"/>
      <c r="Q907" s="95"/>
      <c r="R907" s="95"/>
      <c r="S907" s="95"/>
      <c r="T907" s="95"/>
      <c r="AI907" s="280"/>
      <c r="AO907" s="95"/>
    </row>
    <row r="908" s="93" customFormat="1" customHeight="1" spans="6:41">
      <c r="F908" s="95"/>
      <c r="G908" s="288" t="str">
        <f t="shared" si="20"/>
        <v/>
      </c>
      <c r="H908" s="95"/>
      <c r="I908" s="95"/>
      <c r="J908" s="95"/>
      <c r="K908" s="95"/>
      <c r="L908" s="95"/>
      <c r="P908" s="143"/>
      <c r="Q908" s="95"/>
      <c r="R908" s="95"/>
      <c r="S908" s="95"/>
      <c r="T908" s="95"/>
      <c r="AI908" s="280"/>
      <c r="AO908" s="95"/>
    </row>
    <row r="909" s="93" customFormat="1" customHeight="1" spans="6:41">
      <c r="F909" s="95"/>
      <c r="G909" s="288" t="str">
        <f t="shared" si="20"/>
        <v/>
      </c>
      <c r="H909" s="95"/>
      <c r="I909" s="95"/>
      <c r="J909" s="95"/>
      <c r="K909" s="95"/>
      <c r="L909" s="95"/>
      <c r="P909" s="143"/>
      <c r="Q909" s="95"/>
      <c r="R909" s="95"/>
      <c r="S909" s="95"/>
      <c r="T909" s="95"/>
      <c r="AI909" s="280"/>
      <c r="AO909" s="95"/>
    </row>
    <row r="910" s="93" customFormat="1" customHeight="1" spans="6:41">
      <c r="F910" s="95"/>
      <c r="G910" s="288" t="str">
        <f t="shared" si="20"/>
        <v/>
      </c>
      <c r="H910" s="95"/>
      <c r="I910" s="95"/>
      <c r="J910" s="95"/>
      <c r="K910" s="95"/>
      <c r="L910" s="95"/>
      <c r="P910" s="143"/>
      <c r="Q910" s="95"/>
      <c r="R910" s="95"/>
      <c r="S910" s="95"/>
      <c r="T910" s="95"/>
      <c r="AI910" s="280"/>
      <c r="AO910" s="95"/>
    </row>
    <row r="911" s="93" customFormat="1" customHeight="1" spans="6:41">
      <c r="F911" s="95"/>
      <c r="G911" s="288" t="str">
        <f t="shared" si="20"/>
        <v/>
      </c>
      <c r="H911" s="95"/>
      <c r="I911" s="95"/>
      <c r="J911" s="95"/>
      <c r="K911" s="95"/>
      <c r="L911" s="95"/>
      <c r="P911" s="143"/>
      <c r="Q911" s="95"/>
      <c r="R911" s="95"/>
      <c r="S911" s="95"/>
      <c r="T911" s="95"/>
      <c r="AI911" s="280"/>
      <c r="AO911" s="95"/>
    </row>
    <row r="912" s="93" customFormat="1" customHeight="1" spans="6:41">
      <c r="F912" s="95"/>
      <c r="G912" s="288" t="str">
        <f t="shared" si="20"/>
        <v/>
      </c>
      <c r="H912" s="95"/>
      <c r="I912" s="95"/>
      <c r="J912" s="95"/>
      <c r="K912" s="95"/>
      <c r="L912" s="95"/>
      <c r="P912" s="143"/>
      <c r="Q912" s="95"/>
      <c r="R912" s="95"/>
      <c r="S912" s="95"/>
      <c r="T912" s="95"/>
      <c r="AI912" s="280"/>
      <c r="AO912" s="95"/>
    </row>
    <row r="913" s="93" customFormat="1" customHeight="1" spans="6:41">
      <c r="F913" s="95"/>
      <c r="G913" s="288" t="str">
        <f t="shared" si="20"/>
        <v/>
      </c>
      <c r="H913" s="95"/>
      <c r="I913" s="95"/>
      <c r="J913" s="95"/>
      <c r="K913" s="95"/>
      <c r="L913" s="95"/>
      <c r="P913" s="143"/>
      <c r="Q913" s="95"/>
      <c r="R913" s="95"/>
      <c r="S913" s="95"/>
      <c r="T913" s="95"/>
      <c r="AI913" s="280"/>
      <c r="AO913" s="95"/>
    </row>
    <row r="914" s="93" customFormat="1" customHeight="1" spans="6:41">
      <c r="F914" s="95"/>
      <c r="G914" s="288" t="str">
        <f t="shared" si="20"/>
        <v/>
      </c>
      <c r="H914" s="95"/>
      <c r="I914" s="95"/>
      <c r="J914" s="95"/>
      <c r="K914" s="95"/>
      <c r="L914" s="95"/>
      <c r="P914" s="143"/>
      <c r="Q914" s="95"/>
      <c r="R914" s="95"/>
      <c r="S914" s="95"/>
      <c r="T914" s="95"/>
      <c r="AI914" s="280"/>
      <c r="AO914" s="95"/>
    </row>
    <row r="915" s="93" customFormat="1" customHeight="1" spans="6:41">
      <c r="F915" s="95"/>
      <c r="G915" s="288" t="str">
        <f t="shared" si="20"/>
        <v/>
      </c>
      <c r="H915" s="95"/>
      <c r="I915" s="95"/>
      <c r="J915" s="95"/>
      <c r="K915" s="95"/>
      <c r="L915" s="95"/>
      <c r="P915" s="143"/>
      <c r="Q915" s="95"/>
      <c r="R915" s="95"/>
      <c r="S915" s="95"/>
      <c r="T915" s="95"/>
      <c r="AI915" s="280"/>
      <c r="AO915" s="95"/>
    </row>
    <row r="916" s="93" customFormat="1" customHeight="1" spans="6:41">
      <c r="F916" s="95"/>
      <c r="G916" s="288" t="str">
        <f t="shared" si="20"/>
        <v/>
      </c>
      <c r="H916" s="95"/>
      <c r="I916" s="95"/>
      <c r="J916" s="95"/>
      <c r="K916" s="95"/>
      <c r="L916" s="95"/>
      <c r="P916" s="143"/>
      <c r="Q916" s="95"/>
      <c r="R916" s="95"/>
      <c r="S916" s="95"/>
      <c r="T916" s="95"/>
      <c r="AI916" s="280"/>
      <c r="AO916" s="95"/>
    </row>
    <row r="917" s="93" customFormat="1" customHeight="1" spans="6:41">
      <c r="F917" s="95"/>
      <c r="G917" s="288" t="str">
        <f t="shared" si="20"/>
        <v/>
      </c>
      <c r="H917" s="95"/>
      <c r="I917" s="95"/>
      <c r="J917" s="95"/>
      <c r="K917" s="95"/>
      <c r="L917" s="95"/>
      <c r="P917" s="143"/>
      <c r="Q917" s="95"/>
      <c r="R917" s="95"/>
      <c r="S917" s="95"/>
      <c r="T917" s="95"/>
      <c r="AI917" s="280"/>
      <c r="AO917" s="95"/>
    </row>
    <row r="918" s="93" customFormat="1" customHeight="1" spans="6:41">
      <c r="F918" s="95"/>
      <c r="G918" s="288" t="str">
        <f t="shared" si="20"/>
        <v/>
      </c>
      <c r="H918" s="95"/>
      <c r="I918" s="95"/>
      <c r="J918" s="95"/>
      <c r="K918" s="95"/>
      <c r="L918" s="95"/>
      <c r="P918" s="143"/>
      <c r="Q918" s="95"/>
      <c r="R918" s="95"/>
      <c r="S918" s="95"/>
      <c r="T918" s="95"/>
      <c r="AI918" s="280"/>
      <c r="AO918" s="95"/>
    </row>
    <row r="919" s="93" customFormat="1" customHeight="1" spans="6:41">
      <c r="F919" s="95"/>
      <c r="G919" s="288" t="str">
        <f t="shared" si="20"/>
        <v/>
      </c>
      <c r="H919" s="95"/>
      <c r="I919" s="95"/>
      <c r="J919" s="95"/>
      <c r="K919" s="95"/>
      <c r="L919" s="95"/>
      <c r="P919" s="143"/>
      <c r="Q919" s="95"/>
      <c r="R919" s="95"/>
      <c r="S919" s="95"/>
      <c r="T919" s="95"/>
      <c r="AI919" s="280"/>
      <c r="AO919" s="95"/>
    </row>
    <row r="920" s="93" customFormat="1" customHeight="1" spans="6:41">
      <c r="F920" s="95"/>
      <c r="G920" s="288" t="str">
        <f t="shared" si="20"/>
        <v/>
      </c>
      <c r="H920" s="95"/>
      <c r="I920" s="95"/>
      <c r="J920" s="95"/>
      <c r="K920" s="95"/>
      <c r="L920" s="95"/>
      <c r="P920" s="143"/>
      <c r="Q920" s="95"/>
      <c r="R920" s="95"/>
      <c r="S920" s="95"/>
      <c r="T920" s="95"/>
      <c r="AI920" s="280"/>
      <c r="AO920" s="95"/>
    </row>
    <row r="921" s="93" customFormat="1" customHeight="1" spans="6:41">
      <c r="F921" s="95"/>
      <c r="G921" s="288" t="str">
        <f t="shared" si="20"/>
        <v/>
      </c>
      <c r="H921" s="95"/>
      <c r="I921" s="95"/>
      <c r="J921" s="95"/>
      <c r="K921" s="95"/>
      <c r="L921" s="95"/>
      <c r="P921" s="143"/>
      <c r="Q921" s="95"/>
      <c r="R921" s="95"/>
      <c r="S921" s="95"/>
      <c r="T921" s="95"/>
      <c r="AI921" s="280"/>
      <c r="AO921" s="95"/>
    </row>
    <row r="922" s="93" customFormat="1" customHeight="1" spans="6:41">
      <c r="F922" s="95"/>
      <c r="G922" s="288" t="str">
        <f t="shared" si="20"/>
        <v/>
      </c>
      <c r="H922" s="95"/>
      <c r="I922" s="95"/>
      <c r="J922" s="95"/>
      <c r="K922" s="95"/>
      <c r="L922" s="95"/>
      <c r="P922" s="143"/>
      <c r="Q922" s="95"/>
      <c r="R922" s="95"/>
      <c r="S922" s="95"/>
      <c r="T922" s="95"/>
      <c r="AI922" s="280"/>
      <c r="AO922" s="95"/>
    </row>
    <row r="923" s="93" customFormat="1" customHeight="1" spans="6:41">
      <c r="F923" s="95"/>
      <c r="G923" s="288" t="str">
        <f t="shared" si="20"/>
        <v/>
      </c>
      <c r="H923" s="95"/>
      <c r="I923" s="95"/>
      <c r="J923" s="95"/>
      <c r="K923" s="95"/>
      <c r="L923" s="95"/>
      <c r="P923" s="143"/>
      <c r="Q923" s="95"/>
      <c r="R923" s="95"/>
      <c r="S923" s="95"/>
      <c r="T923" s="95"/>
      <c r="AI923" s="280"/>
      <c r="AO923" s="95"/>
    </row>
    <row r="924" s="93" customFormat="1" customHeight="1" spans="6:41">
      <c r="F924" s="95"/>
      <c r="G924" s="288" t="str">
        <f t="shared" si="20"/>
        <v/>
      </c>
      <c r="H924" s="95"/>
      <c r="I924" s="95"/>
      <c r="J924" s="95"/>
      <c r="K924" s="95"/>
      <c r="L924" s="95"/>
      <c r="P924" s="143"/>
      <c r="Q924" s="95"/>
      <c r="R924" s="95"/>
      <c r="S924" s="95"/>
      <c r="T924" s="95"/>
      <c r="AI924" s="280"/>
      <c r="AO924" s="95"/>
    </row>
    <row r="925" s="93" customFormat="1" customHeight="1" spans="6:41">
      <c r="F925" s="95"/>
      <c r="G925" s="288" t="str">
        <f t="shared" si="20"/>
        <v/>
      </c>
      <c r="H925" s="95"/>
      <c r="I925" s="95"/>
      <c r="J925" s="95"/>
      <c r="K925" s="95"/>
      <c r="L925" s="95"/>
      <c r="P925" s="143"/>
      <c r="Q925" s="95"/>
      <c r="R925" s="95"/>
      <c r="S925" s="95"/>
      <c r="T925" s="95"/>
      <c r="AI925" s="280"/>
      <c r="AO925" s="95"/>
    </row>
    <row r="926" s="93" customFormat="1" customHeight="1" spans="6:41">
      <c r="F926" s="95"/>
      <c r="G926" s="288" t="str">
        <f t="shared" si="20"/>
        <v/>
      </c>
      <c r="H926" s="95"/>
      <c r="I926" s="95"/>
      <c r="J926" s="95"/>
      <c r="K926" s="95"/>
      <c r="L926" s="95"/>
      <c r="P926" s="143"/>
      <c r="Q926" s="95"/>
      <c r="R926" s="95"/>
      <c r="S926" s="95"/>
      <c r="T926" s="95"/>
      <c r="AI926" s="280"/>
      <c r="AO926" s="95"/>
    </row>
    <row r="927" s="93" customFormat="1" customHeight="1" spans="6:41">
      <c r="F927" s="95"/>
      <c r="G927" s="288" t="str">
        <f t="shared" si="20"/>
        <v/>
      </c>
      <c r="H927" s="95"/>
      <c r="I927" s="95"/>
      <c r="J927" s="95"/>
      <c r="K927" s="95"/>
      <c r="L927" s="95"/>
      <c r="P927" s="143"/>
      <c r="Q927" s="95"/>
      <c r="R927" s="95"/>
      <c r="S927" s="95"/>
      <c r="T927" s="95"/>
      <c r="AI927" s="280"/>
      <c r="AO927" s="95"/>
    </row>
    <row r="928" s="93" customFormat="1" customHeight="1" spans="6:41">
      <c r="F928" s="95"/>
      <c r="G928" s="288" t="str">
        <f t="shared" si="20"/>
        <v/>
      </c>
      <c r="H928" s="95"/>
      <c r="I928" s="95"/>
      <c r="J928" s="95"/>
      <c r="K928" s="95"/>
      <c r="L928" s="95"/>
      <c r="P928" s="143"/>
      <c r="Q928" s="95"/>
      <c r="R928" s="95"/>
      <c r="S928" s="95"/>
      <c r="T928" s="95"/>
      <c r="AI928" s="280"/>
      <c r="AO928" s="95"/>
    </row>
    <row r="929" s="93" customFormat="1" customHeight="1" spans="6:41">
      <c r="F929" s="95"/>
      <c r="G929" s="288" t="str">
        <f t="shared" si="20"/>
        <v/>
      </c>
      <c r="H929" s="95"/>
      <c r="I929" s="95"/>
      <c r="J929" s="95"/>
      <c r="K929" s="95"/>
      <c r="L929" s="95"/>
      <c r="P929" s="143"/>
      <c r="Q929" s="95"/>
      <c r="R929" s="95"/>
      <c r="S929" s="95"/>
      <c r="T929" s="95"/>
      <c r="AI929" s="280"/>
      <c r="AO929" s="95"/>
    </row>
    <row r="930" s="93" customFormat="1" customHeight="1" spans="6:41">
      <c r="F930" s="95"/>
      <c r="G930" s="288" t="str">
        <f t="shared" si="20"/>
        <v/>
      </c>
      <c r="H930" s="95"/>
      <c r="I930" s="95"/>
      <c r="J930" s="95"/>
      <c r="K930" s="95"/>
      <c r="L930" s="95"/>
      <c r="P930" s="143"/>
      <c r="Q930" s="95"/>
      <c r="R930" s="95"/>
      <c r="S930" s="95"/>
      <c r="T930" s="95"/>
      <c r="AI930" s="280"/>
      <c r="AO930" s="95"/>
    </row>
    <row r="931" s="93" customFormat="1" customHeight="1" spans="6:41">
      <c r="F931" s="95"/>
      <c r="G931" s="288" t="str">
        <f t="shared" si="20"/>
        <v/>
      </c>
      <c r="H931" s="95"/>
      <c r="I931" s="95"/>
      <c r="J931" s="95"/>
      <c r="K931" s="95"/>
      <c r="L931" s="95"/>
      <c r="P931" s="143"/>
      <c r="Q931" s="95"/>
      <c r="R931" s="95"/>
      <c r="S931" s="95"/>
      <c r="T931" s="95"/>
      <c r="AI931" s="280"/>
      <c r="AO931" s="95"/>
    </row>
    <row r="932" s="93" customFormat="1" customHeight="1" spans="6:41">
      <c r="F932" s="95"/>
      <c r="G932" s="288" t="str">
        <f t="shared" si="20"/>
        <v/>
      </c>
      <c r="H932" s="95"/>
      <c r="I932" s="95"/>
      <c r="J932" s="95"/>
      <c r="K932" s="95"/>
      <c r="L932" s="95"/>
      <c r="P932" s="143"/>
      <c r="Q932" s="95"/>
      <c r="R932" s="95"/>
      <c r="S932" s="95"/>
      <c r="T932" s="95"/>
      <c r="AI932" s="280"/>
      <c r="AO932" s="95"/>
    </row>
    <row r="933" s="93" customFormat="1" customHeight="1" spans="6:41">
      <c r="F933" s="95"/>
      <c r="G933" s="288" t="str">
        <f t="shared" si="20"/>
        <v/>
      </c>
      <c r="H933" s="95"/>
      <c r="I933" s="95"/>
      <c r="J933" s="95"/>
      <c r="K933" s="95"/>
      <c r="L933" s="95"/>
      <c r="P933" s="143"/>
      <c r="Q933" s="95"/>
      <c r="R933" s="95"/>
      <c r="S933" s="95"/>
      <c r="T933" s="95"/>
      <c r="AI933" s="280"/>
      <c r="AO933" s="95"/>
    </row>
    <row r="934" s="93" customFormat="1" customHeight="1" spans="6:41">
      <c r="F934" s="95"/>
      <c r="G934" s="288" t="str">
        <f t="shared" si="20"/>
        <v/>
      </c>
      <c r="H934" s="95"/>
      <c r="I934" s="95"/>
      <c r="J934" s="95"/>
      <c r="K934" s="95"/>
      <c r="L934" s="95"/>
      <c r="P934" s="143"/>
      <c r="Q934" s="95"/>
      <c r="R934" s="95"/>
      <c r="S934" s="95"/>
      <c r="T934" s="95"/>
      <c r="AI934" s="280"/>
      <c r="AO934" s="95"/>
    </row>
    <row r="935" s="93" customFormat="1" customHeight="1" spans="6:41">
      <c r="F935" s="95"/>
      <c r="G935" s="288" t="str">
        <f t="shared" si="20"/>
        <v/>
      </c>
      <c r="H935" s="95"/>
      <c r="I935" s="95"/>
      <c r="J935" s="95"/>
      <c r="K935" s="95"/>
      <c r="L935" s="95"/>
      <c r="P935" s="143"/>
      <c r="Q935" s="95"/>
      <c r="R935" s="95"/>
      <c r="S935" s="95"/>
      <c r="T935" s="95"/>
      <c r="AI935" s="280"/>
      <c r="AO935" s="95"/>
    </row>
    <row r="936" s="93" customFormat="1" customHeight="1" spans="6:41">
      <c r="F936" s="95"/>
      <c r="G936" s="288" t="str">
        <f t="shared" si="20"/>
        <v/>
      </c>
      <c r="H936" s="95"/>
      <c r="I936" s="95"/>
      <c r="J936" s="95"/>
      <c r="K936" s="95"/>
      <c r="L936" s="95"/>
      <c r="P936" s="143"/>
      <c r="Q936" s="95"/>
      <c r="R936" s="95"/>
      <c r="S936" s="95"/>
      <c r="T936" s="95"/>
      <c r="AI936" s="280"/>
      <c r="AO936" s="95"/>
    </row>
    <row r="937" s="93" customFormat="1" customHeight="1" spans="6:41">
      <c r="F937" s="95"/>
      <c r="G937" s="288" t="str">
        <f t="shared" si="20"/>
        <v/>
      </c>
      <c r="H937" s="95"/>
      <c r="I937" s="95"/>
      <c r="J937" s="95"/>
      <c r="K937" s="95"/>
      <c r="L937" s="95"/>
      <c r="P937" s="143"/>
      <c r="Q937" s="95"/>
      <c r="R937" s="95"/>
      <c r="S937" s="95"/>
      <c r="T937" s="95"/>
      <c r="AI937" s="280"/>
      <c r="AO937" s="95"/>
    </row>
    <row r="938" s="93" customFormat="1" customHeight="1" spans="6:41">
      <c r="F938" s="95"/>
      <c r="G938" s="288" t="str">
        <f t="shared" si="20"/>
        <v/>
      </c>
      <c r="H938" s="95"/>
      <c r="I938" s="95"/>
      <c r="J938" s="95"/>
      <c r="K938" s="95"/>
      <c r="L938" s="95"/>
      <c r="P938" s="143"/>
      <c r="Q938" s="95"/>
      <c r="R938" s="95"/>
      <c r="S938" s="95"/>
      <c r="T938" s="95"/>
      <c r="AI938" s="280"/>
      <c r="AO938" s="95"/>
    </row>
    <row r="939" s="93" customFormat="1" customHeight="1" spans="6:41">
      <c r="F939" s="95"/>
      <c r="G939" s="288" t="str">
        <f t="shared" si="20"/>
        <v/>
      </c>
      <c r="H939" s="95"/>
      <c r="I939" s="95"/>
      <c r="J939" s="95"/>
      <c r="K939" s="95"/>
      <c r="L939" s="95"/>
      <c r="P939" s="143"/>
      <c r="Q939" s="95"/>
      <c r="R939" s="95"/>
      <c r="S939" s="95"/>
      <c r="T939" s="95"/>
      <c r="AI939" s="280"/>
      <c r="AO939" s="95"/>
    </row>
    <row r="940" s="93" customFormat="1" customHeight="1" spans="6:41">
      <c r="F940" s="95"/>
      <c r="G940" s="288" t="str">
        <f t="shared" si="20"/>
        <v/>
      </c>
      <c r="H940" s="95"/>
      <c r="I940" s="95"/>
      <c r="J940" s="95"/>
      <c r="K940" s="95"/>
      <c r="L940" s="95"/>
      <c r="P940" s="143"/>
      <c r="Q940" s="95"/>
      <c r="R940" s="95"/>
      <c r="S940" s="95"/>
      <c r="T940" s="95"/>
      <c r="AI940" s="280"/>
      <c r="AO940" s="95"/>
    </row>
    <row r="941" s="93" customFormat="1" customHeight="1" spans="6:41">
      <c r="F941" s="95"/>
      <c r="G941" s="288" t="str">
        <f t="shared" si="20"/>
        <v/>
      </c>
      <c r="H941" s="95"/>
      <c r="I941" s="95"/>
      <c r="J941" s="95"/>
      <c r="K941" s="95"/>
      <c r="L941" s="95"/>
      <c r="P941" s="143"/>
      <c r="Q941" s="95"/>
      <c r="R941" s="95"/>
      <c r="S941" s="95"/>
      <c r="T941" s="95"/>
      <c r="AI941" s="280"/>
      <c r="AO941" s="95"/>
    </row>
    <row r="942" s="93" customFormat="1" customHeight="1" spans="6:41">
      <c r="F942" s="95"/>
      <c r="G942" s="288" t="str">
        <f t="shared" si="20"/>
        <v/>
      </c>
      <c r="H942" s="95"/>
      <c r="I942" s="95"/>
      <c r="J942" s="95"/>
      <c r="K942" s="95"/>
      <c r="L942" s="95"/>
      <c r="P942" s="143"/>
      <c r="Q942" s="95"/>
      <c r="R942" s="95"/>
      <c r="S942" s="95"/>
      <c r="T942" s="95"/>
      <c r="AI942" s="280"/>
      <c r="AO942" s="95"/>
    </row>
    <row r="943" s="93" customFormat="1" customHeight="1" spans="6:41">
      <c r="F943" s="95"/>
      <c r="G943" s="288" t="str">
        <f t="shared" si="20"/>
        <v/>
      </c>
      <c r="H943" s="95"/>
      <c r="I943" s="95"/>
      <c r="J943" s="95"/>
      <c r="K943" s="95"/>
      <c r="L943" s="95"/>
      <c r="P943" s="143"/>
      <c r="Q943" s="95"/>
      <c r="R943" s="95"/>
      <c r="S943" s="95"/>
      <c r="T943" s="95"/>
      <c r="AI943" s="280"/>
      <c r="AO943" s="95"/>
    </row>
    <row r="944" s="93" customFormat="1" customHeight="1" spans="6:41">
      <c r="F944" s="95"/>
      <c r="G944" s="288" t="str">
        <f t="shared" si="20"/>
        <v/>
      </c>
      <c r="H944" s="95"/>
      <c r="I944" s="95"/>
      <c r="J944" s="95"/>
      <c r="K944" s="95"/>
      <c r="L944" s="95"/>
      <c r="P944" s="143"/>
      <c r="Q944" s="95"/>
      <c r="R944" s="95"/>
      <c r="S944" s="95"/>
      <c r="T944" s="95"/>
      <c r="AI944" s="280"/>
      <c r="AO944" s="95"/>
    </row>
    <row r="945" s="93" customFormat="1" customHeight="1" spans="6:41">
      <c r="F945" s="95"/>
      <c r="G945" s="288" t="str">
        <f t="shared" si="20"/>
        <v/>
      </c>
      <c r="H945" s="95"/>
      <c r="I945" s="95"/>
      <c r="J945" s="95"/>
      <c r="K945" s="95"/>
      <c r="L945" s="95"/>
      <c r="P945" s="143"/>
      <c r="Q945" s="95"/>
      <c r="R945" s="95"/>
      <c r="S945" s="95"/>
      <c r="T945" s="95"/>
      <c r="AI945" s="280"/>
      <c r="AO945" s="95"/>
    </row>
    <row r="946" s="93" customFormat="1" customHeight="1" spans="6:41">
      <c r="F946" s="95"/>
      <c r="G946" s="288" t="str">
        <f t="shared" si="20"/>
        <v/>
      </c>
      <c r="H946" s="95"/>
      <c r="I946" s="95"/>
      <c r="J946" s="95"/>
      <c r="K946" s="95"/>
      <c r="L946" s="95"/>
      <c r="P946" s="143"/>
      <c r="Q946" s="95"/>
      <c r="R946" s="95"/>
      <c r="S946" s="95"/>
      <c r="T946" s="95"/>
      <c r="AI946" s="280"/>
      <c r="AO946" s="95"/>
    </row>
    <row r="947" s="93" customFormat="1" customHeight="1" spans="6:41">
      <c r="F947" s="95"/>
      <c r="G947" s="288" t="str">
        <f t="shared" si="20"/>
        <v/>
      </c>
      <c r="H947" s="95"/>
      <c r="I947" s="95"/>
      <c r="J947" s="95"/>
      <c r="K947" s="95"/>
      <c r="L947" s="95"/>
      <c r="P947" s="143"/>
      <c r="Q947" s="95"/>
      <c r="R947" s="95"/>
      <c r="S947" s="95"/>
      <c r="T947" s="95"/>
      <c r="AI947" s="280"/>
      <c r="AO947" s="95"/>
    </row>
    <row r="948" s="93" customFormat="1" customHeight="1" spans="6:41">
      <c r="F948" s="95"/>
      <c r="G948" s="288" t="str">
        <f t="shared" si="20"/>
        <v/>
      </c>
      <c r="H948" s="95"/>
      <c r="I948" s="95"/>
      <c r="J948" s="95"/>
      <c r="K948" s="95"/>
      <c r="L948" s="95"/>
      <c r="P948" s="143"/>
      <c r="Q948" s="95"/>
      <c r="R948" s="95"/>
      <c r="S948" s="95"/>
      <c r="T948" s="95"/>
      <c r="AI948" s="280"/>
      <c r="AO948" s="95"/>
    </row>
    <row r="949" s="93" customFormat="1" customHeight="1" spans="6:41">
      <c r="F949" s="95"/>
      <c r="G949" s="288" t="str">
        <f t="shared" si="20"/>
        <v/>
      </c>
      <c r="H949" s="95"/>
      <c r="I949" s="95"/>
      <c r="J949" s="95"/>
      <c r="K949" s="95"/>
      <c r="L949" s="95"/>
      <c r="P949" s="143"/>
      <c r="Q949" s="95"/>
      <c r="R949" s="95"/>
      <c r="S949" s="95"/>
      <c r="T949" s="95"/>
      <c r="AI949" s="280"/>
      <c r="AO949" s="95"/>
    </row>
    <row r="950" s="93" customFormat="1" customHeight="1" spans="6:41">
      <c r="F950" s="95"/>
      <c r="G950" s="288" t="str">
        <f t="shared" si="20"/>
        <v/>
      </c>
      <c r="H950" s="95"/>
      <c r="I950" s="95"/>
      <c r="J950" s="95"/>
      <c r="K950" s="95"/>
      <c r="L950" s="95"/>
      <c r="P950" s="143"/>
      <c r="Q950" s="95"/>
      <c r="R950" s="95"/>
      <c r="S950" s="95"/>
      <c r="T950" s="95"/>
      <c r="AI950" s="280"/>
      <c r="AO950" s="95"/>
    </row>
    <row r="951" s="93" customFormat="1" customHeight="1" spans="6:41">
      <c r="F951" s="95"/>
      <c r="G951" s="288" t="str">
        <f t="shared" si="20"/>
        <v/>
      </c>
      <c r="H951" s="95"/>
      <c r="I951" s="95"/>
      <c r="J951" s="95"/>
      <c r="K951" s="95"/>
      <c r="L951" s="95"/>
      <c r="P951" s="143"/>
      <c r="Q951" s="95"/>
      <c r="R951" s="95"/>
      <c r="S951" s="95"/>
      <c r="T951" s="95"/>
      <c r="AI951" s="280"/>
      <c r="AO951" s="95"/>
    </row>
    <row r="952" s="93" customFormat="1" customHeight="1" spans="6:41">
      <c r="F952" s="95"/>
      <c r="G952" s="288" t="str">
        <f t="shared" si="20"/>
        <v/>
      </c>
      <c r="H952" s="95"/>
      <c r="I952" s="95"/>
      <c r="J952" s="95"/>
      <c r="K952" s="95"/>
      <c r="L952" s="95"/>
      <c r="P952" s="143"/>
      <c r="Q952" s="95"/>
      <c r="R952" s="95"/>
      <c r="S952" s="95"/>
      <c r="T952" s="95"/>
      <c r="AI952" s="280"/>
      <c r="AO952" s="95"/>
    </row>
    <row r="953" s="93" customFormat="1" customHeight="1" spans="6:41">
      <c r="F953" s="95"/>
      <c r="G953" s="288" t="str">
        <f t="shared" si="20"/>
        <v/>
      </c>
      <c r="H953" s="95"/>
      <c r="I953" s="95"/>
      <c r="J953" s="95"/>
      <c r="K953" s="95"/>
      <c r="L953" s="95"/>
      <c r="P953" s="143"/>
      <c r="Q953" s="95"/>
      <c r="R953" s="95"/>
      <c r="S953" s="95"/>
      <c r="T953" s="95"/>
      <c r="AI953" s="280"/>
      <c r="AO953" s="95"/>
    </row>
    <row r="954" s="93" customFormat="1" customHeight="1" spans="6:41">
      <c r="F954" s="95"/>
      <c r="G954" s="288" t="str">
        <f t="shared" si="20"/>
        <v/>
      </c>
      <c r="H954" s="95"/>
      <c r="I954" s="95"/>
      <c r="J954" s="95"/>
      <c r="K954" s="95"/>
      <c r="L954" s="95"/>
      <c r="P954" s="143"/>
      <c r="Q954" s="95"/>
      <c r="R954" s="95"/>
      <c r="S954" s="95"/>
      <c r="T954" s="95"/>
      <c r="AI954" s="280"/>
      <c r="AO954" s="95"/>
    </row>
    <row r="955" s="93" customFormat="1" customHeight="1" spans="6:41">
      <c r="F955" s="95"/>
      <c r="G955" s="288" t="str">
        <f t="shared" si="20"/>
        <v/>
      </c>
      <c r="H955" s="95"/>
      <c r="I955" s="95"/>
      <c r="J955" s="95"/>
      <c r="K955" s="95"/>
      <c r="L955" s="95"/>
      <c r="P955" s="143"/>
      <c r="Q955" s="95"/>
      <c r="R955" s="95"/>
      <c r="S955" s="95"/>
      <c r="T955" s="95"/>
      <c r="AI955" s="280"/>
      <c r="AO955" s="95"/>
    </row>
    <row r="956" s="93" customFormat="1" customHeight="1" spans="6:41">
      <c r="F956" s="95"/>
      <c r="G956" s="288" t="str">
        <f t="shared" si="20"/>
        <v/>
      </c>
      <c r="H956" s="95"/>
      <c r="I956" s="95"/>
      <c r="J956" s="95"/>
      <c r="K956" s="95"/>
      <c r="L956" s="95"/>
      <c r="P956" s="143"/>
      <c r="Q956" s="95"/>
      <c r="R956" s="95"/>
      <c r="S956" s="95"/>
      <c r="T956" s="95"/>
      <c r="AI956" s="280"/>
      <c r="AO956" s="95"/>
    </row>
    <row r="957" s="93" customFormat="1" customHeight="1" spans="6:41">
      <c r="F957" s="95"/>
      <c r="G957" s="288" t="str">
        <f t="shared" si="20"/>
        <v/>
      </c>
      <c r="H957" s="95"/>
      <c r="I957" s="95"/>
      <c r="J957" s="95"/>
      <c r="K957" s="95"/>
      <c r="L957" s="95"/>
      <c r="P957" s="143"/>
      <c r="Q957" s="95"/>
      <c r="R957" s="95"/>
      <c r="S957" s="95"/>
      <c r="T957" s="95"/>
      <c r="AI957" s="280"/>
      <c r="AO957" s="95"/>
    </row>
    <row r="958" s="93" customFormat="1" customHeight="1" spans="6:41">
      <c r="F958" s="95"/>
      <c r="G958" s="288" t="str">
        <f t="shared" si="20"/>
        <v/>
      </c>
      <c r="H958" s="95"/>
      <c r="I958" s="95"/>
      <c r="J958" s="95"/>
      <c r="K958" s="95"/>
      <c r="L958" s="95"/>
      <c r="P958" s="143"/>
      <c r="Q958" s="95"/>
      <c r="R958" s="95"/>
      <c r="S958" s="95"/>
      <c r="T958" s="95"/>
      <c r="AI958" s="280"/>
      <c r="AO958" s="95"/>
    </row>
    <row r="959" s="93" customFormat="1" customHeight="1" spans="6:41">
      <c r="F959" s="95"/>
      <c r="G959" s="288" t="str">
        <f t="shared" si="20"/>
        <v/>
      </c>
      <c r="H959" s="95"/>
      <c r="I959" s="95"/>
      <c r="J959" s="95"/>
      <c r="K959" s="95"/>
      <c r="L959" s="95"/>
      <c r="P959" s="143"/>
      <c r="Q959" s="95"/>
      <c r="R959" s="95"/>
      <c r="S959" s="95"/>
      <c r="T959" s="95"/>
      <c r="AI959" s="280"/>
      <c r="AO959" s="95"/>
    </row>
    <row r="960" s="93" customFormat="1" customHeight="1" spans="6:41">
      <c r="F960" s="95"/>
      <c r="G960" s="288" t="str">
        <f t="shared" si="20"/>
        <v/>
      </c>
      <c r="H960" s="95"/>
      <c r="I960" s="95"/>
      <c r="J960" s="95"/>
      <c r="K960" s="95"/>
      <c r="L960" s="95"/>
      <c r="P960" s="143"/>
      <c r="Q960" s="95"/>
      <c r="R960" s="95"/>
      <c r="S960" s="95"/>
      <c r="T960" s="95"/>
      <c r="AI960" s="280"/>
      <c r="AO960" s="95"/>
    </row>
    <row r="961" s="93" customFormat="1" customHeight="1" spans="6:41">
      <c r="F961" s="95"/>
      <c r="G961" s="288" t="str">
        <f t="shared" si="20"/>
        <v/>
      </c>
      <c r="H961" s="95"/>
      <c r="I961" s="95"/>
      <c r="J961" s="95"/>
      <c r="K961" s="95"/>
      <c r="L961" s="95"/>
      <c r="P961" s="143"/>
      <c r="Q961" s="95"/>
      <c r="R961" s="95"/>
      <c r="S961" s="95"/>
      <c r="T961" s="95"/>
      <c r="AI961" s="280"/>
      <c r="AO961" s="95"/>
    </row>
    <row r="962" s="93" customFormat="1" customHeight="1" spans="6:41">
      <c r="F962" s="95"/>
      <c r="G962" s="288" t="str">
        <f t="shared" ref="G962:G1025" si="21">IF(H962="","",IF(H962=I962,H962,_xlfn.CONCAT(H962,"-",I962)))</f>
        <v/>
      </c>
      <c r="H962" s="95"/>
      <c r="I962" s="95"/>
      <c r="J962" s="95"/>
      <c r="K962" s="95"/>
      <c r="L962" s="95"/>
      <c r="P962" s="143"/>
      <c r="Q962" s="95"/>
      <c r="R962" s="95"/>
      <c r="S962" s="95"/>
      <c r="T962" s="95"/>
      <c r="AI962" s="280"/>
      <c r="AO962" s="95"/>
    </row>
    <row r="963" s="93" customFormat="1" customHeight="1" spans="6:41">
      <c r="F963" s="95"/>
      <c r="G963" s="288" t="str">
        <f t="shared" si="21"/>
        <v/>
      </c>
      <c r="H963" s="95"/>
      <c r="I963" s="95"/>
      <c r="J963" s="95"/>
      <c r="K963" s="95"/>
      <c r="L963" s="95"/>
      <c r="P963" s="143"/>
      <c r="Q963" s="95"/>
      <c r="R963" s="95"/>
      <c r="S963" s="95"/>
      <c r="T963" s="95"/>
      <c r="AI963" s="280"/>
      <c r="AO963" s="95"/>
    </row>
    <row r="964" s="93" customFormat="1" customHeight="1" spans="6:41">
      <c r="F964" s="95"/>
      <c r="G964" s="288" t="str">
        <f t="shared" si="21"/>
        <v/>
      </c>
      <c r="H964" s="95"/>
      <c r="I964" s="95"/>
      <c r="J964" s="95"/>
      <c r="K964" s="95"/>
      <c r="L964" s="95"/>
      <c r="P964" s="143"/>
      <c r="Q964" s="95"/>
      <c r="R964" s="95"/>
      <c r="S964" s="95"/>
      <c r="T964" s="95"/>
      <c r="AI964" s="280"/>
      <c r="AO964" s="95"/>
    </row>
    <row r="965" s="93" customFormat="1" customHeight="1" spans="6:41">
      <c r="F965" s="95"/>
      <c r="G965" s="288" t="str">
        <f t="shared" si="21"/>
        <v/>
      </c>
      <c r="H965" s="95"/>
      <c r="I965" s="95"/>
      <c r="J965" s="95"/>
      <c r="K965" s="95"/>
      <c r="L965" s="95"/>
      <c r="P965" s="143"/>
      <c r="Q965" s="95"/>
      <c r="R965" s="95"/>
      <c r="S965" s="95"/>
      <c r="T965" s="95"/>
      <c r="AI965" s="280"/>
      <c r="AO965" s="95"/>
    </row>
    <row r="966" s="93" customFormat="1" customHeight="1" spans="6:41">
      <c r="F966" s="95"/>
      <c r="G966" s="288" t="str">
        <f t="shared" si="21"/>
        <v/>
      </c>
      <c r="H966" s="95"/>
      <c r="I966" s="95"/>
      <c r="J966" s="95"/>
      <c r="K966" s="95"/>
      <c r="L966" s="95"/>
      <c r="P966" s="143"/>
      <c r="Q966" s="95"/>
      <c r="R966" s="95"/>
      <c r="S966" s="95"/>
      <c r="T966" s="95"/>
      <c r="AI966" s="280"/>
      <c r="AO966" s="95"/>
    </row>
    <row r="967" s="93" customFormat="1" customHeight="1" spans="6:41">
      <c r="F967" s="95"/>
      <c r="G967" s="288" t="str">
        <f t="shared" si="21"/>
        <v/>
      </c>
      <c r="H967" s="95"/>
      <c r="I967" s="95"/>
      <c r="J967" s="95"/>
      <c r="K967" s="95"/>
      <c r="L967" s="95"/>
      <c r="P967" s="143"/>
      <c r="Q967" s="95"/>
      <c r="R967" s="95"/>
      <c r="S967" s="95"/>
      <c r="T967" s="95"/>
      <c r="AI967" s="280"/>
      <c r="AO967" s="95"/>
    </row>
    <row r="968" s="93" customFormat="1" customHeight="1" spans="6:41">
      <c r="F968" s="95"/>
      <c r="G968" s="288" t="str">
        <f t="shared" si="21"/>
        <v/>
      </c>
      <c r="H968" s="95"/>
      <c r="I968" s="95"/>
      <c r="J968" s="95"/>
      <c r="K968" s="95"/>
      <c r="L968" s="95"/>
      <c r="P968" s="143"/>
      <c r="Q968" s="95"/>
      <c r="R968" s="95"/>
      <c r="S968" s="95"/>
      <c r="T968" s="95"/>
      <c r="AI968" s="280"/>
      <c r="AO968" s="95"/>
    </row>
    <row r="969" s="93" customFormat="1" customHeight="1" spans="6:41">
      <c r="F969" s="95"/>
      <c r="G969" s="288" t="str">
        <f t="shared" si="21"/>
        <v/>
      </c>
      <c r="H969" s="95"/>
      <c r="I969" s="95"/>
      <c r="J969" s="95"/>
      <c r="K969" s="95"/>
      <c r="L969" s="95"/>
      <c r="P969" s="143"/>
      <c r="Q969" s="95"/>
      <c r="R969" s="95"/>
      <c r="S969" s="95"/>
      <c r="T969" s="95"/>
      <c r="AI969" s="280"/>
      <c r="AO969" s="95"/>
    </row>
    <row r="970" s="93" customFormat="1" customHeight="1" spans="6:41">
      <c r="F970" s="95"/>
      <c r="G970" s="288" t="str">
        <f t="shared" si="21"/>
        <v/>
      </c>
      <c r="H970" s="95"/>
      <c r="I970" s="95"/>
      <c r="J970" s="95"/>
      <c r="K970" s="95"/>
      <c r="L970" s="95"/>
      <c r="P970" s="143"/>
      <c r="Q970" s="95"/>
      <c r="R970" s="95"/>
      <c r="S970" s="95"/>
      <c r="T970" s="95"/>
      <c r="AI970" s="280"/>
      <c r="AO970" s="95"/>
    </row>
    <row r="971" s="93" customFormat="1" customHeight="1" spans="6:41">
      <c r="F971" s="95"/>
      <c r="G971" s="288" t="str">
        <f t="shared" si="21"/>
        <v/>
      </c>
      <c r="H971" s="95"/>
      <c r="I971" s="95"/>
      <c r="J971" s="95"/>
      <c r="K971" s="95"/>
      <c r="L971" s="95"/>
      <c r="P971" s="143"/>
      <c r="Q971" s="95"/>
      <c r="R971" s="95"/>
      <c r="S971" s="95"/>
      <c r="T971" s="95"/>
      <c r="AI971" s="280"/>
      <c r="AO971" s="95"/>
    </row>
    <row r="972" s="93" customFormat="1" customHeight="1" spans="6:41">
      <c r="F972" s="95"/>
      <c r="G972" s="288" t="str">
        <f t="shared" si="21"/>
        <v/>
      </c>
      <c r="H972" s="95"/>
      <c r="I972" s="95"/>
      <c r="J972" s="95"/>
      <c r="K972" s="95"/>
      <c r="L972" s="95"/>
      <c r="P972" s="143"/>
      <c r="Q972" s="95"/>
      <c r="R972" s="95"/>
      <c r="S972" s="95"/>
      <c r="T972" s="95"/>
      <c r="AI972" s="280"/>
      <c r="AO972" s="95"/>
    </row>
    <row r="973" s="93" customFormat="1" customHeight="1" spans="6:41">
      <c r="F973" s="95"/>
      <c r="G973" s="288" t="str">
        <f t="shared" si="21"/>
        <v/>
      </c>
      <c r="H973" s="95"/>
      <c r="I973" s="95"/>
      <c r="J973" s="95"/>
      <c r="K973" s="95"/>
      <c r="L973" s="95"/>
      <c r="P973" s="143"/>
      <c r="Q973" s="95"/>
      <c r="R973" s="95"/>
      <c r="S973" s="95"/>
      <c r="T973" s="95"/>
      <c r="AI973" s="280"/>
      <c r="AO973" s="95"/>
    </row>
    <row r="974" s="93" customFormat="1" customHeight="1" spans="6:41">
      <c r="F974" s="95"/>
      <c r="G974" s="288" t="str">
        <f t="shared" si="21"/>
        <v/>
      </c>
      <c r="H974" s="95"/>
      <c r="I974" s="95"/>
      <c r="J974" s="95"/>
      <c r="K974" s="95"/>
      <c r="L974" s="95"/>
      <c r="P974" s="143"/>
      <c r="Q974" s="95"/>
      <c r="R974" s="95"/>
      <c r="S974" s="95"/>
      <c r="T974" s="95"/>
      <c r="AI974" s="280"/>
      <c r="AO974" s="95"/>
    </row>
    <row r="975" s="93" customFormat="1" customHeight="1" spans="6:41">
      <c r="F975" s="95"/>
      <c r="G975" s="288" t="str">
        <f t="shared" si="21"/>
        <v/>
      </c>
      <c r="H975" s="95"/>
      <c r="I975" s="95"/>
      <c r="J975" s="95"/>
      <c r="K975" s="95"/>
      <c r="L975" s="95"/>
      <c r="P975" s="143"/>
      <c r="Q975" s="95"/>
      <c r="R975" s="95"/>
      <c r="S975" s="95"/>
      <c r="T975" s="95"/>
      <c r="AI975" s="280"/>
      <c r="AO975" s="95"/>
    </row>
    <row r="976" s="93" customFormat="1" customHeight="1" spans="6:41">
      <c r="F976" s="95"/>
      <c r="G976" s="288" t="str">
        <f t="shared" si="21"/>
        <v/>
      </c>
      <c r="H976" s="95"/>
      <c r="I976" s="95"/>
      <c r="J976" s="95"/>
      <c r="K976" s="95"/>
      <c r="L976" s="95"/>
      <c r="P976" s="143"/>
      <c r="Q976" s="95"/>
      <c r="R976" s="95"/>
      <c r="S976" s="95"/>
      <c r="T976" s="95"/>
      <c r="AI976" s="280"/>
      <c r="AO976" s="95"/>
    </row>
    <row r="977" s="93" customFormat="1" customHeight="1" spans="6:41">
      <c r="F977" s="95"/>
      <c r="G977" s="288" t="str">
        <f t="shared" si="21"/>
        <v/>
      </c>
      <c r="H977" s="95"/>
      <c r="I977" s="95"/>
      <c r="J977" s="95"/>
      <c r="K977" s="95"/>
      <c r="L977" s="95"/>
      <c r="P977" s="143"/>
      <c r="Q977" s="95"/>
      <c r="R977" s="95"/>
      <c r="S977" s="95"/>
      <c r="T977" s="95"/>
      <c r="AI977" s="280"/>
      <c r="AO977" s="95"/>
    </row>
    <row r="978" s="93" customFormat="1" customHeight="1" spans="6:41">
      <c r="F978" s="95"/>
      <c r="G978" s="288" t="str">
        <f t="shared" si="21"/>
        <v/>
      </c>
      <c r="H978" s="95"/>
      <c r="I978" s="95"/>
      <c r="J978" s="95"/>
      <c r="K978" s="95"/>
      <c r="L978" s="95"/>
      <c r="P978" s="143"/>
      <c r="Q978" s="95"/>
      <c r="R978" s="95"/>
      <c r="S978" s="95"/>
      <c r="T978" s="95"/>
      <c r="AI978" s="280"/>
      <c r="AO978" s="95"/>
    </row>
    <row r="979" s="93" customFormat="1" customHeight="1" spans="6:41">
      <c r="F979" s="95"/>
      <c r="G979" s="288" t="str">
        <f t="shared" si="21"/>
        <v/>
      </c>
      <c r="H979" s="95"/>
      <c r="I979" s="95"/>
      <c r="J979" s="95"/>
      <c r="K979" s="95"/>
      <c r="L979" s="95"/>
      <c r="P979" s="143"/>
      <c r="Q979" s="95"/>
      <c r="R979" s="95"/>
      <c r="S979" s="95"/>
      <c r="T979" s="95"/>
      <c r="AI979" s="280"/>
      <c r="AO979" s="95"/>
    </row>
    <row r="980" s="93" customFormat="1" customHeight="1" spans="6:41">
      <c r="F980" s="95"/>
      <c r="G980" s="288" t="str">
        <f t="shared" si="21"/>
        <v/>
      </c>
      <c r="H980" s="95"/>
      <c r="I980" s="95"/>
      <c r="J980" s="95"/>
      <c r="K980" s="95"/>
      <c r="L980" s="95"/>
      <c r="P980" s="143"/>
      <c r="Q980" s="95"/>
      <c r="R980" s="95"/>
      <c r="S980" s="95"/>
      <c r="T980" s="95"/>
      <c r="AI980" s="280"/>
      <c r="AO980" s="95"/>
    </row>
    <row r="981" s="93" customFormat="1" customHeight="1" spans="6:41">
      <c r="F981" s="95"/>
      <c r="G981" s="288" t="str">
        <f t="shared" si="21"/>
        <v/>
      </c>
      <c r="H981" s="95"/>
      <c r="I981" s="95"/>
      <c r="J981" s="95"/>
      <c r="K981" s="95"/>
      <c r="L981" s="95"/>
      <c r="P981" s="143"/>
      <c r="Q981" s="95"/>
      <c r="R981" s="95"/>
      <c r="S981" s="95"/>
      <c r="T981" s="95"/>
      <c r="AI981" s="280"/>
      <c r="AO981" s="95"/>
    </row>
    <row r="982" s="93" customFormat="1" customHeight="1" spans="6:41">
      <c r="F982" s="95"/>
      <c r="G982" s="288" t="str">
        <f t="shared" si="21"/>
        <v/>
      </c>
      <c r="H982" s="95"/>
      <c r="I982" s="95"/>
      <c r="J982" s="95"/>
      <c r="K982" s="95"/>
      <c r="L982" s="95"/>
      <c r="P982" s="143"/>
      <c r="Q982" s="95"/>
      <c r="R982" s="95"/>
      <c r="S982" s="95"/>
      <c r="T982" s="95"/>
      <c r="AI982" s="280"/>
      <c r="AO982" s="95"/>
    </row>
    <row r="983" s="93" customFormat="1" customHeight="1" spans="6:41">
      <c r="F983" s="95"/>
      <c r="G983" s="288" t="str">
        <f t="shared" si="21"/>
        <v/>
      </c>
      <c r="H983" s="95"/>
      <c r="I983" s="95"/>
      <c r="J983" s="95"/>
      <c r="K983" s="95"/>
      <c r="L983" s="95"/>
      <c r="P983" s="143"/>
      <c r="Q983" s="95"/>
      <c r="R983" s="95"/>
      <c r="S983" s="95"/>
      <c r="T983" s="95"/>
      <c r="AI983" s="280"/>
      <c r="AO983" s="95"/>
    </row>
    <row r="984" s="93" customFormat="1" customHeight="1" spans="6:41">
      <c r="F984" s="95"/>
      <c r="G984" s="288" t="str">
        <f t="shared" si="21"/>
        <v/>
      </c>
      <c r="H984" s="95"/>
      <c r="I984" s="95"/>
      <c r="J984" s="95"/>
      <c r="K984" s="95"/>
      <c r="L984" s="95"/>
      <c r="P984" s="143"/>
      <c r="Q984" s="95"/>
      <c r="R984" s="95"/>
      <c r="S984" s="95"/>
      <c r="T984" s="95"/>
      <c r="AI984" s="280"/>
      <c r="AO984" s="95"/>
    </row>
    <row r="985" s="93" customFormat="1" customHeight="1" spans="6:41">
      <c r="F985" s="95"/>
      <c r="G985" s="288" t="str">
        <f t="shared" si="21"/>
        <v/>
      </c>
      <c r="H985" s="95"/>
      <c r="I985" s="95"/>
      <c r="J985" s="95"/>
      <c r="K985" s="95"/>
      <c r="L985" s="95"/>
      <c r="P985" s="143"/>
      <c r="Q985" s="95"/>
      <c r="R985" s="95"/>
      <c r="S985" s="95"/>
      <c r="T985" s="95"/>
      <c r="AI985" s="280"/>
      <c r="AO985" s="95"/>
    </row>
    <row r="986" s="93" customFormat="1" customHeight="1" spans="6:41">
      <c r="F986" s="95"/>
      <c r="G986" s="288" t="str">
        <f t="shared" si="21"/>
        <v/>
      </c>
      <c r="H986" s="95"/>
      <c r="I986" s="95"/>
      <c r="J986" s="95"/>
      <c r="K986" s="95"/>
      <c r="L986" s="95"/>
      <c r="P986" s="143"/>
      <c r="Q986" s="95"/>
      <c r="R986" s="95"/>
      <c r="S986" s="95"/>
      <c r="T986" s="95"/>
      <c r="AI986" s="280"/>
      <c r="AO986" s="95"/>
    </row>
    <row r="987" s="93" customFormat="1" customHeight="1" spans="6:41">
      <c r="F987" s="95"/>
      <c r="G987" s="288" t="str">
        <f t="shared" si="21"/>
        <v/>
      </c>
      <c r="H987" s="95"/>
      <c r="I987" s="95"/>
      <c r="J987" s="95"/>
      <c r="K987" s="95"/>
      <c r="L987" s="95"/>
      <c r="P987" s="143"/>
      <c r="Q987" s="95"/>
      <c r="R987" s="95"/>
      <c r="S987" s="95"/>
      <c r="T987" s="95"/>
      <c r="AI987" s="280"/>
      <c r="AO987" s="95"/>
    </row>
    <row r="988" s="93" customFormat="1" customHeight="1" spans="6:41">
      <c r="F988" s="95"/>
      <c r="G988" s="288" t="str">
        <f t="shared" si="21"/>
        <v/>
      </c>
      <c r="H988" s="95"/>
      <c r="I988" s="95"/>
      <c r="J988" s="95"/>
      <c r="K988" s="95"/>
      <c r="L988" s="95"/>
      <c r="P988" s="143"/>
      <c r="Q988" s="95"/>
      <c r="R988" s="95"/>
      <c r="S988" s="95"/>
      <c r="T988" s="95"/>
      <c r="AI988" s="280"/>
      <c r="AO988" s="95"/>
    </row>
    <row r="989" s="93" customFormat="1" customHeight="1" spans="6:41">
      <c r="F989" s="95"/>
      <c r="G989" s="288" t="str">
        <f t="shared" si="21"/>
        <v/>
      </c>
      <c r="H989" s="95"/>
      <c r="I989" s="95"/>
      <c r="J989" s="95"/>
      <c r="K989" s="95"/>
      <c r="L989" s="95"/>
      <c r="P989" s="143"/>
      <c r="Q989" s="95"/>
      <c r="R989" s="95"/>
      <c r="S989" s="95"/>
      <c r="T989" s="95"/>
      <c r="AI989" s="280"/>
      <c r="AO989" s="95"/>
    </row>
    <row r="990" s="93" customFormat="1" customHeight="1" spans="6:41">
      <c r="F990" s="95"/>
      <c r="G990" s="288" t="str">
        <f t="shared" si="21"/>
        <v/>
      </c>
      <c r="H990" s="95"/>
      <c r="I990" s="95"/>
      <c r="J990" s="95"/>
      <c r="K990" s="95"/>
      <c r="L990" s="95"/>
      <c r="P990" s="143"/>
      <c r="Q990" s="95"/>
      <c r="R990" s="95"/>
      <c r="S990" s="95"/>
      <c r="T990" s="95"/>
      <c r="AI990" s="280"/>
      <c r="AO990" s="95"/>
    </row>
    <row r="991" s="93" customFormat="1" customHeight="1" spans="6:41">
      <c r="F991" s="95"/>
      <c r="G991" s="288" t="str">
        <f t="shared" si="21"/>
        <v/>
      </c>
      <c r="H991" s="95"/>
      <c r="I991" s="95"/>
      <c r="J991" s="95"/>
      <c r="K991" s="95"/>
      <c r="L991" s="95"/>
      <c r="P991" s="143"/>
      <c r="Q991" s="95"/>
      <c r="R991" s="95"/>
      <c r="S991" s="95"/>
      <c r="T991" s="95"/>
      <c r="AI991" s="280"/>
      <c r="AO991" s="95"/>
    </row>
    <row r="992" s="93" customFormat="1" customHeight="1" spans="6:41">
      <c r="F992" s="95"/>
      <c r="G992" s="288" t="str">
        <f t="shared" si="21"/>
        <v/>
      </c>
      <c r="H992" s="95"/>
      <c r="I992" s="95"/>
      <c r="J992" s="95"/>
      <c r="K992" s="95"/>
      <c r="L992" s="95"/>
      <c r="P992" s="143"/>
      <c r="Q992" s="95"/>
      <c r="R992" s="95"/>
      <c r="S992" s="95"/>
      <c r="T992" s="95"/>
      <c r="AI992" s="280"/>
      <c r="AO992" s="95"/>
    </row>
    <row r="993" s="93" customFormat="1" customHeight="1" spans="6:41">
      <c r="F993" s="95"/>
      <c r="G993" s="288" t="str">
        <f t="shared" si="21"/>
        <v/>
      </c>
      <c r="H993" s="95"/>
      <c r="I993" s="95"/>
      <c r="J993" s="95"/>
      <c r="K993" s="95"/>
      <c r="L993" s="95"/>
      <c r="P993" s="143"/>
      <c r="Q993" s="95"/>
      <c r="R993" s="95"/>
      <c r="S993" s="95"/>
      <c r="T993" s="95"/>
      <c r="AI993" s="280"/>
      <c r="AO993" s="95"/>
    </row>
    <row r="994" s="93" customFormat="1" customHeight="1" spans="6:41">
      <c r="F994" s="95"/>
      <c r="G994" s="288" t="str">
        <f t="shared" si="21"/>
        <v/>
      </c>
      <c r="H994" s="95"/>
      <c r="I994" s="95"/>
      <c r="J994" s="95"/>
      <c r="K994" s="95"/>
      <c r="L994" s="95"/>
      <c r="P994" s="143"/>
      <c r="Q994" s="95"/>
      <c r="R994" s="95"/>
      <c r="S994" s="95"/>
      <c r="T994" s="95"/>
      <c r="AI994" s="280"/>
      <c r="AO994" s="95"/>
    </row>
    <row r="995" s="93" customFormat="1" customHeight="1" spans="6:41">
      <c r="F995" s="95"/>
      <c r="G995" s="288" t="str">
        <f t="shared" si="21"/>
        <v/>
      </c>
      <c r="H995" s="95"/>
      <c r="I995" s="95"/>
      <c r="J995" s="95"/>
      <c r="K995" s="95"/>
      <c r="L995" s="95"/>
      <c r="P995" s="143"/>
      <c r="Q995" s="95"/>
      <c r="R995" s="95"/>
      <c r="S995" s="95"/>
      <c r="T995" s="95"/>
      <c r="AI995" s="280"/>
      <c r="AO995" s="95"/>
    </row>
    <row r="996" s="93" customFormat="1" customHeight="1" spans="6:41">
      <c r="F996" s="95"/>
      <c r="G996" s="288" t="str">
        <f t="shared" si="21"/>
        <v/>
      </c>
      <c r="H996" s="95"/>
      <c r="I996" s="95"/>
      <c r="J996" s="95"/>
      <c r="K996" s="95"/>
      <c r="L996" s="95"/>
      <c r="P996" s="143"/>
      <c r="Q996" s="95"/>
      <c r="R996" s="95"/>
      <c r="S996" s="95"/>
      <c r="T996" s="95"/>
      <c r="AI996" s="280"/>
      <c r="AO996" s="95"/>
    </row>
    <row r="997" s="93" customFormat="1" customHeight="1" spans="6:41">
      <c r="F997" s="95"/>
      <c r="G997" s="288" t="str">
        <f t="shared" si="21"/>
        <v/>
      </c>
      <c r="H997" s="95"/>
      <c r="I997" s="95"/>
      <c r="J997" s="95"/>
      <c r="K997" s="95"/>
      <c r="L997" s="95"/>
      <c r="P997" s="143"/>
      <c r="Q997" s="95"/>
      <c r="R997" s="95"/>
      <c r="S997" s="95"/>
      <c r="T997" s="95"/>
      <c r="AI997" s="280"/>
      <c r="AO997" s="95"/>
    </row>
    <row r="998" s="93" customFormat="1" customHeight="1" spans="6:41">
      <c r="F998" s="95"/>
      <c r="G998" s="288" t="str">
        <f t="shared" si="21"/>
        <v/>
      </c>
      <c r="H998" s="95"/>
      <c r="I998" s="95"/>
      <c r="J998" s="95"/>
      <c r="K998" s="95"/>
      <c r="L998" s="95"/>
      <c r="P998" s="143"/>
      <c r="Q998" s="95"/>
      <c r="R998" s="95"/>
      <c r="S998" s="95"/>
      <c r="T998" s="95"/>
      <c r="AI998" s="280"/>
      <c r="AO998" s="95"/>
    </row>
    <row r="999" s="93" customFormat="1" customHeight="1" spans="6:41">
      <c r="F999" s="95"/>
      <c r="G999" s="288" t="str">
        <f t="shared" si="21"/>
        <v/>
      </c>
      <c r="H999" s="95"/>
      <c r="I999" s="95"/>
      <c r="J999" s="95"/>
      <c r="K999" s="95"/>
      <c r="L999" s="95"/>
      <c r="P999" s="143"/>
      <c r="Q999" s="95"/>
      <c r="R999" s="95"/>
      <c r="S999" s="95"/>
      <c r="T999" s="95"/>
      <c r="AI999" s="280"/>
      <c r="AO999" s="95"/>
    </row>
    <row r="1000" s="93" customFormat="1" customHeight="1" spans="6:41">
      <c r="F1000" s="95"/>
      <c r="G1000" s="288" t="str">
        <f t="shared" si="21"/>
        <v/>
      </c>
      <c r="H1000" s="95"/>
      <c r="I1000" s="95"/>
      <c r="J1000" s="95"/>
      <c r="K1000" s="95"/>
      <c r="L1000" s="95"/>
      <c r="P1000" s="143"/>
      <c r="Q1000" s="95"/>
      <c r="R1000" s="95"/>
      <c r="S1000" s="95"/>
      <c r="T1000" s="95"/>
      <c r="AI1000" s="280"/>
      <c r="AO1000" s="95"/>
    </row>
    <row r="1001" s="93" customFormat="1" customHeight="1" spans="6:41">
      <c r="F1001" s="95"/>
      <c r="G1001" s="288" t="str">
        <f t="shared" si="21"/>
        <v/>
      </c>
      <c r="H1001" s="95"/>
      <c r="I1001" s="95"/>
      <c r="J1001" s="95"/>
      <c r="K1001" s="95"/>
      <c r="L1001" s="95"/>
      <c r="P1001" s="143"/>
      <c r="Q1001" s="95"/>
      <c r="R1001" s="95"/>
      <c r="S1001" s="95"/>
      <c r="T1001" s="95"/>
      <c r="AI1001" s="280"/>
      <c r="AO1001" s="95"/>
    </row>
    <row r="1002" s="93" customFormat="1" customHeight="1" spans="6:41">
      <c r="F1002" s="95"/>
      <c r="G1002" s="288" t="str">
        <f t="shared" si="21"/>
        <v/>
      </c>
      <c r="H1002" s="95"/>
      <c r="I1002" s="95"/>
      <c r="J1002" s="95"/>
      <c r="K1002" s="95"/>
      <c r="L1002" s="95"/>
      <c r="P1002" s="143"/>
      <c r="Q1002" s="95"/>
      <c r="R1002" s="95"/>
      <c r="S1002" s="95"/>
      <c r="T1002" s="95"/>
      <c r="AI1002" s="280"/>
      <c r="AO1002" s="95"/>
    </row>
    <row r="1003" s="93" customFormat="1" customHeight="1" spans="6:41">
      <c r="F1003" s="95"/>
      <c r="G1003" s="288" t="str">
        <f t="shared" si="21"/>
        <v/>
      </c>
      <c r="H1003" s="95"/>
      <c r="I1003" s="95"/>
      <c r="J1003" s="95"/>
      <c r="K1003" s="95"/>
      <c r="L1003" s="95"/>
      <c r="P1003" s="143"/>
      <c r="Q1003" s="95"/>
      <c r="R1003" s="95"/>
      <c r="S1003" s="95"/>
      <c r="T1003" s="95"/>
      <c r="AI1003" s="280"/>
      <c r="AO1003" s="95"/>
    </row>
    <row r="1004" s="93" customFormat="1" customHeight="1" spans="6:41">
      <c r="F1004" s="95"/>
      <c r="G1004" s="288" t="str">
        <f t="shared" si="21"/>
        <v/>
      </c>
      <c r="H1004" s="95"/>
      <c r="I1004" s="95"/>
      <c r="J1004" s="95"/>
      <c r="K1004" s="95"/>
      <c r="L1004" s="95"/>
      <c r="P1004" s="143"/>
      <c r="Q1004" s="95"/>
      <c r="R1004" s="95"/>
      <c r="S1004" s="95"/>
      <c r="T1004" s="95"/>
      <c r="AI1004" s="280"/>
      <c r="AO1004" s="95"/>
    </row>
    <row r="1005" s="93" customFormat="1" customHeight="1" spans="6:41">
      <c r="F1005" s="95"/>
      <c r="G1005" s="288" t="str">
        <f t="shared" si="21"/>
        <v/>
      </c>
      <c r="H1005" s="95"/>
      <c r="I1005" s="95"/>
      <c r="J1005" s="95"/>
      <c r="K1005" s="95"/>
      <c r="L1005" s="95"/>
      <c r="P1005" s="143"/>
      <c r="Q1005" s="95"/>
      <c r="R1005" s="95"/>
      <c r="S1005" s="95"/>
      <c r="T1005" s="95"/>
      <c r="AI1005" s="280"/>
      <c r="AO1005" s="95"/>
    </row>
    <row r="1006" s="93" customFormat="1" customHeight="1" spans="6:41">
      <c r="F1006" s="95"/>
      <c r="G1006" s="288" t="str">
        <f t="shared" si="21"/>
        <v/>
      </c>
      <c r="H1006" s="95"/>
      <c r="I1006" s="95"/>
      <c r="J1006" s="95"/>
      <c r="K1006" s="95"/>
      <c r="L1006" s="95"/>
      <c r="P1006" s="143"/>
      <c r="Q1006" s="95"/>
      <c r="R1006" s="95"/>
      <c r="S1006" s="95"/>
      <c r="T1006" s="95"/>
      <c r="AI1006" s="280"/>
      <c r="AO1006" s="95"/>
    </row>
    <row r="1007" s="93" customFormat="1" customHeight="1" spans="6:41">
      <c r="F1007" s="95"/>
      <c r="G1007" s="288" t="str">
        <f t="shared" si="21"/>
        <v/>
      </c>
      <c r="H1007" s="95"/>
      <c r="I1007" s="95"/>
      <c r="J1007" s="95"/>
      <c r="K1007" s="95"/>
      <c r="L1007" s="95"/>
      <c r="P1007" s="143"/>
      <c r="Q1007" s="95"/>
      <c r="R1007" s="95"/>
      <c r="S1007" s="95"/>
      <c r="T1007" s="95"/>
      <c r="AI1007" s="280"/>
      <c r="AO1007" s="95"/>
    </row>
    <row r="1008" s="93" customFormat="1" customHeight="1" spans="6:41">
      <c r="F1008" s="95"/>
      <c r="G1008" s="288" t="str">
        <f t="shared" si="21"/>
        <v/>
      </c>
      <c r="H1008" s="95"/>
      <c r="I1008" s="95"/>
      <c r="J1008" s="95"/>
      <c r="K1008" s="95"/>
      <c r="L1008" s="95"/>
      <c r="P1008" s="143"/>
      <c r="Q1008" s="95"/>
      <c r="R1008" s="95"/>
      <c r="S1008" s="95"/>
      <c r="T1008" s="95"/>
      <c r="AI1008" s="280"/>
      <c r="AO1008" s="95"/>
    </row>
    <row r="1009" s="93" customFormat="1" customHeight="1" spans="6:41">
      <c r="F1009" s="95"/>
      <c r="G1009" s="288" t="str">
        <f t="shared" si="21"/>
        <v/>
      </c>
      <c r="H1009" s="95"/>
      <c r="I1009" s="95"/>
      <c r="J1009" s="95"/>
      <c r="K1009" s="95"/>
      <c r="L1009" s="95"/>
      <c r="P1009" s="143"/>
      <c r="Q1009" s="95"/>
      <c r="R1009" s="95"/>
      <c r="S1009" s="95"/>
      <c r="T1009" s="95"/>
      <c r="AI1009" s="280"/>
      <c r="AO1009" s="95"/>
    </row>
    <row r="1010" s="93" customFormat="1" customHeight="1" spans="6:41">
      <c r="F1010" s="95"/>
      <c r="G1010" s="288" t="str">
        <f t="shared" si="21"/>
        <v/>
      </c>
      <c r="H1010" s="95"/>
      <c r="I1010" s="95"/>
      <c r="J1010" s="95"/>
      <c r="K1010" s="95"/>
      <c r="L1010" s="95"/>
      <c r="P1010" s="143"/>
      <c r="Q1010" s="95"/>
      <c r="R1010" s="95"/>
      <c r="S1010" s="95"/>
      <c r="T1010" s="95"/>
      <c r="AI1010" s="280"/>
      <c r="AO1010" s="95"/>
    </row>
    <row r="1011" s="93" customFormat="1" customHeight="1" spans="6:41">
      <c r="F1011" s="95"/>
      <c r="G1011" s="288" t="str">
        <f t="shared" si="21"/>
        <v/>
      </c>
      <c r="H1011" s="95"/>
      <c r="I1011" s="95"/>
      <c r="J1011" s="95"/>
      <c r="K1011" s="95"/>
      <c r="L1011" s="95"/>
      <c r="P1011" s="143"/>
      <c r="Q1011" s="95"/>
      <c r="R1011" s="95"/>
      <c r="S1011" s="95"/>
      <c r="T1011" s="95"/>
      <c r="AI1011" s="280"/>
      <c r="AO1011" s="95"/>
    </row>
    <row r="1012" s="93" customFormat="1" customHeight="1" spans="6:41">
      <c r="F1012" s="95"/>
      <c r="G1012" s="288" t="str">
        <f t="shared" si="21"/>
        <v/>
      </c>
      <c r="H1012" s="95"/>
      <c r="I1012" s="95"/>
      <c r="J1012" s="95"/>
      <c r="K1012" s="95"/>
      <c r="L1012" s="95"/>
      <c r="P1012" s="143"/>
      <c r="Q1012" s="95"/>
      <c r="R1012" s="95"/>
      <c r="S1012" s="95"/>
      <c r="T1012" s="95"/>
      <c r="AI1012" s="280"/>
      <c r="AO1012" s="95"/>
    </row>
    <row r="1013" s="93" customFormat="1" customHeight="1" spans="6:41">
      <c r="F1013" s="95"/>
      <c r="G1013" s="288" t="str">
        <f t="shared" si="21"/>
        <v/>
      </c>
      <c r="H1013" s="95"/>
      <c r="I1013" s="95"/>
      <c r="J1013" s="95"/>
      <c r="K1013" s="95"/>
      <c r="L1013" s="95"/>
      <c r="P1013" s="143"/>
      <c r="Q1013" s="95"/>
      <c r="R1013" s="95"/>
      <c r="S1013" s="95"/>
      <c r="T1013" s="95"/>
      <c r="AI1013" s="280"/>
      <c r="AO1013" s="95"/>
    </row>
    <row r="1014" s="93" customFormat="1" customHeight="1" spans="6:41">
      <c r="F1014" s="95"/>
      <c r="G1014" s="288" t="str">
        <f t="shared" si="21"/>
        <v/>
      </c>
      <c r="H1014" s="95"/>
      <c r="I1014" s="95"/>
      <c r="J1014" s="95"/>
      <c r="K1014" s="95"/>
      <c r="L1014" s="95"/>
      <c r="P1014" s="143"/>
      <c r="Q1014" s="95"/>
      <c r="R1014" s="95"/>
      <c r="S1014" s="95"/>
      <c r="T1014" s="95"/>
      <c r="AI1014" s="280"/>
      <c r="AO1014" s="95"/>
    </row>
    <row r="1015" s="93" customFormat="1" customHeight="1" spans="6:41">
      <c r="F1015" s="95"/>
      <c r="G1015" s="288" t="str">
        <f t="shared" si="21"/>
        <v/>
      </c>
      <c r="H1015" s="95"/>
      <c r="I1015" s="95"/>
      <c r="J1015" s="95"/>
      <c r="K1015" s="95"/>
      <c r="L1015" s="95"/>
      <c r="P1015" s="143"/>
      <c r="Q1015" s="95"/>
      <c r="R1015" s="95"/>
      <c r="S1015" s="95"/>
      <c r="T1015" s="95"/>
      <c r="AI1015" s="280"/>
      <c r="AO1015" s="95"/>
    </row>
    <row r="1016" s="93" customFormat="1" customHeight="1" spans="6:41">
      <c r="F1016" s="95"/>
      <c r="G1016" s="288" t="str">
        <f t="shared" si="21"/>
        <v/>
      </c>
      <c r="H1016" s="95"/>
      <c r="I1016" s="95"/>
      <c r="J1016" s="95"/>
      <c r="K1016" s="95"/>
      <c r="L1016" s="95"/>
      <c r="P1016" s="143"/>
      <c r="Q1016" s="95"/>
      <c r="R1016" s="95"/>
      <c r="S1016" s="95"/>
      <c r="T1016" s="95"/>
      <c r="AI1016" s="280"/>
      <c r="AO1016" s="95"/>
    </row>
    <row r="1017" s="93" customFormat="1" customHeight="1" spans="6:41">
      <c r="F1017" s="95"/>
      <c r="G1017" s="288" t="str">
        <f t="shared" si="21"/>
        <v/>
      </c>
      <c r="H1017" s="95"/>
      <c r="I1017" s="95"/>
      <c r="J1017" s="95"/>
      <c r="K1017" s="95"/>
      <c r="L1017" s="95"/>
      <c r="P1017" s="143"/>
      <c r="Q1017" s="95"/>
      <c r="R1017" s="95"/>
      <c r="S1017" s="95"/>
      <c r="T1017" s="95"/>
      <c r="AI1017" s="280"/>
      <c r="AO1017" s="95"/>
    </row>
    <row r="1018" s="93" customFormat="1" customHeight="1" spans="6:41">
      <c r="F1018" s="95"/>
      <c r="G1018" s="288" t="str">
        <f t="shared" si="21"/>
        <v/>
      </c>
      <c r="H1018" s="95"/>
      <c r="I1018" s="95"/>
      <c r="J1018" s="95"/>
      <c r="K1018" s="95"/>
      <c r="L1018" s="95"/>
      <c r="P1018" s="143"/>
      <c r="Q1018" s="95"/>
      <c r="R1018" s="95"/>
      <c r="S1018" s="95"/>
      <c r="T1018" s="95"/>
      <c r="AI1018" s="280"/>
      <c r="AO1018" s="95"/>
    </row>
    <row r="1019" s="93" customFormat="1" customHeight="1" spans="6:41">
      <c r="F1019" s="95"/>
      <c r="G1019" s="288" t="str">
        <f t="shared" si="21"/>
        <v/>
      </c>
      <c r="H1019" s="95"/>
      <c r="I1019" s="95"/>
      <c r="J1019" s="95"/>
      <c r="K1019" s="95"/>
      <c r="L1019" s="95"/>
      <c r="P1019" s="143"/>
      <c r="Q1019" s="95"/>
      <c r="R1019" s="95"/>
      <c r="S1019" s="95"/>
      <c r="T1019" s="95"/>
      <c r="AI1019" s="280"/>
      <c r="AO1019" s="95"/>
    </row>
    <row r="1020" s="93" customFormat="1" customHeight="1" spans="6:41">
      <c r="F1020" s="95"/>
      <c r="G1020" s="288" t="str">
        <f t="shared" si="21"/>
        <v/>
      </c>
      <c r="H1020" s="95"/>
      <c r="I1020" s="95"/>
      <c r="J1020" s="95"/>
      <c r="K1020" s="95"/>
      <c r="L1020" s="95"/>
      <c r="P1020" s="143"/>
      <c r="Q1020" s="95"/>
      <c r="R1020" s="95"/>
      <c r="S1020" s="95"/>
      <c r="T1020" s="95"/>
      <c r="AI1020" s="280"/>
      <c r="AO1020" s="95"/>
    </row>
    <row r="1021" s="93" customFormat="1" customHeight="1" spans="6:41">
      <c r="F1021" s="95"/>
      <c r="G1021" s="288" t="str">
        <f t="shared" si="21"/>
        <v/>
      </c>
      <c r="H1021" s="95"/>
      <c r="I1021" s="95"/>
      <c r="J1021" s="95"/>
      <c r="K1021" s="95"/>
      <c r="L1021" s="95"/>
      <c r="P1021" s="143"/>
      <c r="Q1021" s="95"/>
      <c r="R1021" s="95"/>
      <c r="S1021" s="95"/>
      <c r="T1021" s="95"/>
      <c r="AI1021" s="280"/>
      <c r="AO1021" s="95"/>
    </row>
    <row r="1022" s="93" customFormat="1" customHeight="1" spans="6:41">
      <c r="F1022" s="95"/>
      <c r="G1022" s="288" t="str">
        <f t="shared" si="21"/>
        <v/>
      </c>
      <c r="H1022" s="95"/>
      <c r="I1022" s="95"/>
      <c r="J1022" s="95"/>
      <c r="K1022" s="95"/>
      <c r="L1022" s="95"/>
      <c r="P1022" s="143"/>
      <c r="Q1022" s="95"/>
      <c r="R1022" s="95"/>
      <c r="S1022" s="95"/>
      <c r="T1022" s="95"/>
      <c r="AI1022" s="280"/>
      <c r="AO1022" s="95"/>
    </row>
    <row r="1023" s="93" customFormat="1" customHeight="1" spans="6:41">
      <c r="F1023" s="95"/>
      <c r="G1023" s="288" t="str">
        <f t="shared" si="21"/>
        <v/>
      </c>
      <c r="H1023" s="95"/>
      <c r="I1023" s="95"/>
      <c r="J1023" s="95"/>
      <c r="K1023" s="95"/>
      <c r="L1023" s="95"/>
      <c r="P1023" s="143"/>
      <c r="Q1023" s="95"/>
      <c r="R1023" s="95"/>
      <c r="S1023" s="95"/>
      <c r="T1023" s="95"/>
      <c r="AI1023" s="280"/>
      <c r="AO1023" s="95"/>
    </row>
    <row r="1024" s="93" customFormat="1" customHeight="1" spans="6:41">
      <c r="F1024" s="95"/>
      <c r="G1024" s="288" t="str">
        <f t="shared" si="21"/>
        <v/>
      </c>
      <c r="H1024" s="95"/>
      <c r="I1024" s="95"/>
      <c r="J1024" s="95"/>
      <c r="K1024" s="95"/>
      <c r="L1024" s="95"/>
      <c r="P1024" s="143"/>
      <c r="Q1024" s="95"/>
      <c r="R1024" s="95"/>
      <c r="S1024" s="95"/>
      <c r="T1024" s="95"/>
      <c r="AI1024" s="280"/>
      <c r="AO1024" s="95"/>
    </row>
    <row r="1025" s="93" customFormat="1" customHeight="1" spans="6:41">
      <c r="F1025" s="95"/>
      <c r="G1025" s="288" t="str">
        <f t="shared" si="21"/>
        <v/>
      </c>
      <c r="H1025" s="95"/>
      <c r="I1025" s="95"/>
      <c r="J1025" s="95"/>
      <c r="K1025" s="95"/>
      <c r="L1025" s="95"/>
      <c r="P1025" s="143"/>
      <c r="Q1025" s="95"/>
      <c r="R1025" s="95"/>
      <c r="S1025" s="95"/>
      <c r="T1025" s="95"/>
      <c r="AI1025" s="280"/>
      <c r="AO1025" s="95"/>
    </row>
    <row r="1026" s="93" customFormat="1" customHeight="1" spans="6:41">
      <c r="F1026" s="95"/>
      <c r="G1026" s="288" t="str">
        <f t="shared" ref="G1026:G1089" si="22">IF(H1026="","",IF(H1026=I1026,H1026,_xlfn.CONCAT(H1026,"-",I1026)))</f>
        <v/>
      </c>
      <c r="H1026" s="95"/>
      <c r="I1026" s="95"/>
      <c r="J1026" s="95"/>
      <c r="K1026" s="95"/>
      <c r="L1026" s="95"/>
      <c r="P1026" s="143"/>
      <c r="Q1026" s="95"/>
      <c r="R1026" s="95"/>
      <c r="S1026" s="95"/>
      <c r="T1026" s="95"/>
      <c r="AI1026" s="280"/>
      <c r="AO1026" s="95"/>
    </row>
    <row r="1027" s="93" customFormat="1" customHeight="1" spans="6:41">
      <c r="F1027" s="95"/>
      <c r="G1027" s="288" t="str">
        <f t="shared" si="22"/>
        <v/>
      </c>
      <c r="H1027" s="95"/>
      <c r="I1027" s="95"/>
      <c r="J1027" s="95"/>
      <c r="K1027" s="95"/>
      <c r="L1027" s="95"/>
      <c r="P1027" s="143"/>
      <c r="Q1027" s="95"/>
      <c r="R1027" s="95"/>
      <c r="S1027" s="95"/>
      <c r="T1027" s="95"/>
      <c r="AI1027" s="280"/>
      <c r="AO1027" s="95"/>
    </row>
    <row r="1028" s="93" customFormat="1" customHeight="1" spans="6:41">
      <c r="F1028" s="95"/>
      <c r="G1028" s="288" t="str">
        <f t="shared" si="22"/>
        <v/>
      </c>
      <c r="H1028" s="95"/>
      <c r="I1028" s="95"/>
      <c r="J1028" s="95"/>
      <c r="K1028" s="95"/>
      <c r="L1028" s="95"/>
      <c r="P1028" s="143"/>
      <c r="Q1028" s="95"/>
      <c r="R1028" s="95"/>
      <c r="S1028" s="95"/>
      <c r="T1028" s="95"/>
      <c r="AI1028" s="280"/>
      <c r="AO1028" s="95"/>
    </row>
    <row r="1029" s="93" customFormat="1" customHeight="1" spans="6:41">
      <c r="F1029" s="95"/>
      <c r="G1029" s="288" t="str">
        <f t="shared" si="22"/>
        <v/>
      </c>
      <c r="H1029" s="95"/>
      <c r="I1029" s="95"/>
      <c r="J1029" s="95"/>
      <c r="K1029" s="95"/>
      <c r="L1029" s="95"/>
      <c r="P1029" s="143"/>
      <c r="Q1029" s="95"/>
      <c r="R1029" s="95"/>
      <c r="S1029" s="95"/>
      <c r="T1029" s="95"/>
      <c r="AI1029" s="280"/>
      <c r="AO1029" s="95"/>
    </row>
    <row r="1030" s="93" customFormat="1" customHeight="1" spans="6:41">
      <c r="F1030" s="95"/>
      <c r="G1030" s="288" t="str">
        <f t="shared" si="22"/>
        <v/>
      </c>
      <c r="H1030" s="95"/>
      <c r="I1030" s="95"/>
      <c r="J1030" s="95"/>
      <c r="K1030" s="95"/>
      <c r="L1030" s="95"/>
      <c r="P1030" s="143"/>
      <c r="Q1030" s="95"/>
      <c r="R1030" s="95"/>
      <c r="S1030" s="95"/>
      <c r="T1030" s="95"/>
      <c r="AI1030" s="280"/>
      <c r="AO1030" s="95"/>
    </row>
    <row r="1031" s="93" customFormat="1" customHeight="1" spans="6:41">
      <c r="F1031" s="95"/>
      <c r="G1031" s="288" t="str">
        <f t="shared" si="22"/>
        <v/>
      </c>
      <c r="H1031" s="95"/>
      <c r="I1031" s="95"/>
      <c r="J1031" s="95"/>
      <c r="K1031" s="95"/>
      <c r="L1031" s="95"/>
      <c r="P1031" s="143"/>
      <c r="Q1031" s="95"/>
      <c r="R1031" s="95"/>
      <c r="S1031" s="95"/>
      <c r="T1031" s="95"/>
      <c r="AI1031" s="280"/>
      <c r="AO1031" s="95"/>
    </row>
    <row r="1032" s="93" customFormat="1" customHeight="1" spans="6:41">
      <c r="F1032" s="95"/>
      <c r="G1032" s="288" t="str">
        <f t="shared" si="22"/>
        <v/>
      </c>
      <c r="H1032" s="95"/>
      <c r="I1032" s="95"/>
      <c r="J1032" s="95"/>
      <c r="K1032" s="95"/>
      <c r="L1032" s="95"/>
      <c r="P1032" s="143"/>
      <c r="Q1032" s="95"/>
      <c r="R1032" s="95"/>
      <c r="S1032" s="95"/>
      <c r="T1032" s="95"/>
      <c r="AI1032" s="280"/>
      <c r="AO1032" s="95"/>
    </row>
    <row r="1033" s="93" customFormat="1" customHeight="1" spans="6:41">
      <c r="F1033" s="95"/>
      <c r="G1033" s="288" t="str">
        <f t="shared" si="22"/>
        <v/>
      </c>
      <c r="H1033" s="95"/>
      <c r="I1033" s="95"/>
      <c r="J1033" s="95"/>
      <c r="K1033" s="95"/>
      <c r="L1033" s="95"/>
      <c r="P1033" s="143"/>
      <c r="Q1033" s="95"/>
      <c r="R1033" s="95"/>
      <c r="S1033" s="95"/>
      <c r="T1033" s="95"/>
      <c r="AI1033" s="280"/>
      <c r="AO1033" s="95"/>
    </row>
    <row r="1034" s="93" customFormat="1" customHeight="1" spans="6:41">
      <c r="F1034" s="95"/>
      <c r="G1034" s="288" t="str">
        <f t="shared" si="22"/>
        <v/>
      </c>
      <c r="H1034" s="95"/>
      <c r="I1034" s="95"/>
      <c r="J1034" s="95"/>
      <c r="K1034" s="95"/>
      <c r="L1034" s="95"/>
      <c r="P1034" s="143"/>
      <c r="Q1034" s="95"/>
      <c r="R1034" s="95"/>
      <c r="S1034" s="95"/>
      <c r="T1034" s="95"/>
      <c r="AI1034" s="280"/>
      <c r="AO1034" s="95"/>
    </row>
    <row r="1035" s="93" customFormat="1" customHeight="1" spans="6:41">
      <c r="F1035" s="95"/>
      <c r="G1035" s="288" t="str">
        <f t="shared" si="22"/>
        <v/>
      </c>
      <c r="H1035" s="95"/>
      <c r="I1035" s="95"/>
      <c r="J1035" s="95"/>
      <c r="K1035" s="95"/>
      <c r="L1035" s="95"/>
      <c r="P1035" s="143"/>
      <c r="Q1035" s="95"/>
      <c r="R1035" s="95"/>
      <c r="S1035" s="95"/>
      <c r="T1035" s="95"/>
      <c r="AI1035" s="280"/>
      <c r="AO1035" s="95"/>
    </row>
    <row r="1036" s="93" customFormat="1" customHeight="1" spans="6:41">
      <c r="F1036" s="95"/>
      <c r="G1036" s="288" t="str">
        <f t="shared" si="22"/>
        <v/>
      </c>
      <c r="H1036" s="95"/>
      <c r="I1036" s="95"/>
      <c r="J1036" s="95"/>
      <c r="K1036" s="95"/>
      <c r="L1036" s="95"/>
      <c r="P1036" s="143"/>
      <c r="Q1036" s="95"/>
      <c r="R1036" s="95"/>
      <c r="S1036" s="95"/>
      <c r="T1036" s="95"/>
      <c r="AI1036" s="280"/>
      <c r="AO1036" s="95"/>
    </row>
    <row r="1037" s="93" customFormat="1" customHeight="1" spans="6:41">
      <c r="F1037" s="95"/>
      <c r="G1037" s="288" t="str">
        <f t="shared" si="22"/>
        <v/>
      </c>
      <c r="H1037" s="95"/>
      <c r="I1037" s="95"/>
      <c r="J1037" s="95"/>
      <c r="K1037" s="95"/>
      <c r="L1037" s="95"/>
      <c r="P1037" s="143"/>
      <c r="Q1037" s="95"/>
      <c r="R1037" s="95"/>
      <c r="S1037" s="95"/>
      <c r="T1037" s="95"/>
      <c r="AI1037" s="280"/>
      <c r="AO1037" s="95"/>
    </row>
    <row r="1038" s="93" customFormat="1" customHeight="1" spans="6:41">
      <c r="F1038" s="95"/>
      <c r="G1038" s="288" t="str">
        <f t="shared" si="22"/>
        <v/>
      </c>
      <c r="H1038" s="95"/>
      <c r="I1038" s="95"/>
      <c r="J1038" s="95"/>
      <c r="K1038" s="95"/>
      <c r="L1038" s="95"/>
      <c r="P1038" s="143"/>
      <c r="Q1038" s="95"/>
      <c r="R1038" s="95"/>
      <c r="S1038" s="95"/>
      <c r="T1038" s="95"/>
      <c r="AI1038" s="280"/>
      <c r="AO1038" s="95"/>
    </row>
    <row r="1039" s="93" customFormat="1" customHeight="1" spans="6:41">
      <c r="F1039" s="95"/>
      <c r="G1039" s="288" t="str">
        <f t="shared" si="22"/>
        <v/>
      </c>
      <c r="H1039" s="95"/>
      <c r="I1039" s="95"/>
      <c r="J1039" s="95"/>
      <c r="K1039" s="95"/>
      <c r="L1039" s="95"/>
      <c r="P1039" s="143"/>
      <c r="Q1039" s="95"/>
      <c r="R1039" s="95"/>
      <c r="S1039" s="95"/>
      <c r="T1039" s="95"/>
      <c r="AI1039" s="280"/>
      <c r="AO1039" s="95"/>
    </row>
    <row r="1040" s="93" customFormat="1" customHeight="1" spans="6:41">
      <c r="F1040" s="95"/>
      <c r="G1040" s="288" t="str">
        <f t="shared" si="22"/>
        <v/>
      </c>
      <c r="H1040" s="95"/>
      <c r="I1040" s="95"/>
      <c r="J1040" s="95"/>
      <c r="K1040" s="95"/>
      <c r="L1040" s="95"/>
      <c r="P1040" s="143"/>
      <c r="Q1040" s="95"/>
      <c r="R1040" s="95"/>
      <c r="S1040" s="95"/>
      <c r="T1040" s="95"/>
      <c r="AI1040" s="280"/>
      <c r="AO1040" s="95"/>
    </row>
    <row r="1041" s="93" customFormat="1" customHeight="1" spans="6:41">
      <c r="F1041" s="95"/>
      <c r="G1041" s="288" t="str">
        <f t="shared" si="22"/>
        <v/>
      </c>
      <c r="H1041" s="95"/>
      <c r="I1041" s="95"/>
      <c r="J1041" s="95"/>
      <c r="K1041" s="95"/>
      <c r="L1041" s="95"/>
      <c r="P1041" s="143"/>
      <c r="Q1041" s="95"/>
      <c r="R1041" s="95"/>
      <c r="S1041" s="95"/>
      <c r="T1041" s="95"/>
      <c r="AI1041" s="280"/>
      <c r="AO1041" s="95"/>
    </row>
    <row r="1042" s="93" customFormat="1" customHeight="1" spans="6:41">
      <c r="F1042" s="95"/>
      <c r="G1042" s="288" t="str">
        <f t="shared" si="22"/>
        <v/>
      </c>
      <c r="H1042" s="95"/>
      <c r="I1042" s="95"/>
      <c r="J1042" s="95"/>
      <c r="K1042" s="95"/>
      <c r="L1042" s="95"/>
      <c r="P1042" s="143"/>
      <c r="Q1042" s="95"/>
      <c r="R1042" s="95"/>
      <c r="S1042" s="95"/>
      <c r="T1042" s="95"/>
      <c r="AI1042" s="280"/>
      <c r="AO1042" s="95"/>
    </row>
    <row r="1043" s="93" customFormat="1" customHeight="1" spans="6:41">
      <c r="F1043" s="95"/>
      <c r="G1043" s="288" t="str">
        <f t="shared" si="22"/>
        <v/>
      </c>
      <c r="H1043" s="95"/>
      <c r="I1043" s="95"/>
      <c r="J1043" s="95"/>
      <c r="K1043" s="95"/>
      <c r="L1043" s="95"/>
      <c r="P1043" s="143"/>
      <c r="Q1043" s="95"/>
      <c r="R1043" s="95"/>
      <c r="S1043" s="95"/>
      <c r="T1043" s="95"/>
      <c r="AI1043" s="280"/>
      <c r="AO1043" s="95"/>
    </row>
    <row r="1044" s="93" customFormat="1" customHeight="1" spans="6:41">
      <c r="F1044" s="95"/>
      <c r="G1044" s="288" t="str">
        <f t="shared" si="22"/>
        <v/>
      </c>
      <c r="H1044" s="95"/>
      <c r="I1044" s="95"/>
      <c r="J1044" s="95"/>
      <c r="K1044" s="95"/>
      <c r="L1044" s="95"/>
      <c r="P1044" s="143"/>
      <c r="Q1044" s="95"/>
      <c r="R1044" s="95"/>
      <c r="S1044" s="95"/>
      <c r="T1044" s="95"/>
      <c r="AI1044" s="280"/>
      <c r="AO1044" s="95"/>
    </row>
    <row r="1045" s="93" customFormat="1" customHeight="1" spans="6:41">
      <c r="F1045" s="95"/>
      <c r="G1045" s="288" t="str">
        <f t="shared" si="22"/>
        <v/>
      </c>
      <c r="H1045" s="95"/>
      <c r="I1045" s="95"/>
      <c r="J1045" s="95"/>
      <c r="K1045" s="95"/>
      <c r="L1045" s="95"/>
      <c r="P1045" s="143"/>
      <c r="Q1045" s="95"/>
      <c r="R1045" s="95"/>
      <c r="S1045" s="95"/>
      <c r="T1045" s="95"/>
      <c r="AI1045" s="280"/>
      <c r="AO1045" s="95"/>
    </row>
    <row r="1046" s="93" customFormat="1" customHeight="1" spans="6:41">
      <c r="F1046" s="95"/>
      <c r="G1046" s="288" t="str">
        <f t="shared" si="22"/>
        <v/>
      </c>
      <c r="H1046" s="95"/>
      <c r="I1046" s="95"/>
      <c r="J1046" s="95"/>
      <c r="K1046" s="95"/>
      <c r="L1046" s="95"/>
      <c r="P1046" s="143"/>
      <c r="Q1046" s="95"/>
      <c r="R1046" s="95"/>
      <c r="S1046" s="95"/>
      <c r="T1046" s="95"/>
      <c r="AI1046" s="280"/>
      <c r="AO1046" s="95"/>
    </row>
    <row r="1047" s="93" customFormat="1" customHeight="1" spans="6:41">
      <c r="F1047" s="95"/>
      <c r="G1047" s="288" t="str">
        <f t="shared" si="22"/>
        <v/>
      </c>
      <c r="H1047" s="95"/>
      <c r="I1047" s="95"/>
      <c r="J1047" s="95"/>
      <c r="K1047" s="95"/>
      <c r="L1047" s="95"/>
      <c r="P1047" s="143"/>
      <c r="Q1047" s="95"/>
      <c r="R1047" s="95"/>
      <c r="S1047" s="95"/>
      <c r="T1047" s="95"/>
      <c r="AI1047" s="280"/>
      <c r="AO1047" s="95"/>
    </row>
    <row r="1048" s="93" customFormat="1" customHeight="1" spans="6:41">
      <c r="F1048" s="95"/>
      <c r="G1048" s="288" t="str">
        <f t="shared" si="22"/>
        <v/>
      </c>
      <c r="H1048" s="95"/>
      <c r="I1048" s="95"/>
      <c r="J1048" s="95"/>
      <c r="K1048" s="95"/>
      <c r="L1048" s="95"/>
      <c r="P1048" s="143"/>
      <c r="Q1048" s="95"/>
      <c r="R1048" s="95"/>
      <c r="S1048" s="95"/>
      <c r="T1048" s="95"/>
      <c r="AI1048" s="280"/>
      <c r="AO1048" s="95"/>
    </row>
    <row r="1049" s="93" customFormat="1" customHeight="1" spans="6:41">
      <c r="F1049" s="95"/>
      <c r="G1049" s="288" t="str">
        <f t="shared" si="22"/>
        <v/>
      </c>
      <c r="H1049" s="95"/>
      <c r="I1049" s="95"/>
      <c r="J1049" s="95"/>
      <c r="K1049" s="95"/>
      <c r="L1049" s="95"/>
      <c r="P1049" s="143"/>
      <c r="Q1049" s="95"/>
      <c r="R1049" s="95"/>
      <c r="S1049" s="95"/>
      <c r="T1049" s="95"/>
      <c r="AI1049" s="280"/>
      <c r="AO1049" s="95"/>
    </row>
    <row r="1050" s="93" customFormat="1" customHeight="1" spans="6:41">
      <c r="F1050" s="95"/>
      <c r="G1050" s="288" t="str">
        <f t="shared" si="22"/>
        <v/>
      </c>
      <c r="H1050" s="95"/>
      <c r="I1050" s="95"/>
      <c r="J1050" s="95"/>
      <c r="K1050" s="95"/>
      <c r="L1050" s="95"/>
      <c r="P1050" s="143"/>
      <c r="Q1050" s="95"/>
      <c r="R1050" s="95"/>
      <c r="S1050" s="95"/>
      <c r="T1050" s="95"/>
      <c r="AI1050" s="280"/>
      <c r="AO1050" s="95"/>
    </row>
    <row r="1051" s="93" customFormat="1" customHeight="1" spans="6:41">
      <c r="F1051" s="95"/>
      <c r="G1051" s="288" t="str">
        <f t="shared" si="22"/>
        <v/>
      </c>
      <c r="H1051" s="95"/>
      <c r="I1051" s="95"/>
      <c r="J1051" s="95"/>
      <c r="K1051" s="95"/>
      <c r="L1051" s="95"/>
      <c r="P1051" s="143"/>
      <c r="Q1051" s="95"/>
      <c r="R1051" s="95"/>
      <c r="S1051" s="95"/>
      <c r="T1051" s="95"/>
      <c r="AI1051" s="280"/>
      <c r="AO1051" s="95"/>
    </row>
    <row r="1052" s="93" customFormat="1" customHeight="1" spans="6:41">
      <c r="F1052" s="95"/>
      <c r="G1052" s="288" t="str">
        <f t="shared" si="22"/>
        <v/>
      </c>
      <c r="H1052" s="95"/>
      <c r="I1052" s="95"/>
      <c r="J1052" s="95"/>
      <c r="K1052" s="95"/>
      <c r="L1052" s="95"/>
      <c r="P1052" s="143"/>
      <c r="Q1052" s="95"/>
      <c r="R1052" s="95"/>
      <c r="S1052" s="95"/>
      <c r="T1052" s="95"/>
      <c r="AI1052" s="280"/>
      <c r="AO1052" s="95"/>
    </row>
    <row r="1053" s="93" customFormat="1" customHeight="1" spans="6:41">
      <c r="F1053" s="95"/>
      <c r="G1053" s="288" t="str">
        <f t="shared" si="22"/>
        <v/>
      </c>
      <c r="H1053" s="95"/>
      <c r="I1053" s="95"/>
      <c r="J1053" s="95"/>
      <c r="K1053" s="95"/>
      <c r="L1053" s="95"/>
      <c r="P1053" s="143"/>
      <c r="Q1053" s="95"/>
      <c r="R1053" s="95"/>
      <c r="S1053" s="95"/>
      <c r="T1053" s="95"/>
      <c r="AI1053" s="280"/>
      <c r="AO1053" s="95"/>
    </row>
    <row r="1054" s="93" customFormat="1" customHeight="1" spans="6:41">
      <c r="F1054" s="95"/>
      <c r="G1054" s="288" t="str">
        <f t="shared" si="22"/>
        <v/>
      </c>
      <c r="H1054" s="95"/>
      <c r="I1054" s="95"/>
      <c r="J1054" s="95"/>
      <c r="K1054" s="95"/>
      <c r="L1054" s="95"/>
      <c r="P1054" s="143"/>
      <c r="Q1054" s="95"/>
      <c r="R1054" s="95"/>
      <c r="S1054" s="95"/>
      <c r="T1054" s="95"/>
      <c r="AI1054" s="280"/>
      <c r="AO1054" s="95"/>
    </row>
    <row r="1055" s="93" customFormat="1" customHeight="1" spans="6:41">
      <c r="F1055" s="95"/>
      <c r="G1055" s="288" t="str">
        <f t="shared" si="22"/>
        <v/>
      </c>
      <c r="H1055" s="95"/>
      <c r="I1055" s="95"/>
      <c r="J1055" s="95"/>
      <c r="K1055" s="95"/>
      <c r="L1055" s="95"/>
      <c r="P1055" s="143"/>
      <c r="Q1055" s="95"/>
      <c r="R1055" s="95"/>
      <c r="S1055" s="95"/>
      <c r="T1055" s="95"/>
      <c r="AI1055" s="280"/>
      <c r="AO1055" s="95"/>
    </row>
    <row r="1056" s="93" customFormat="1" customHeight="1" spans="6:41">
      <c r="F1056" s="95"/>
      <c r="G1056" s="288" t="str">
        <f t="shared" si="22"/>
        <v/>
      </c>
      <c r="H1056" s="95"/>
      <c r="I1056" s="95"/>
      <c r="J1056" s="95"/>
      <c r="K1056" s="95"/>
      <c r="L1056" s="95"/>
      <c r="P1056" s="143"/>
      <c r="Q1056" s="95"/>
      <c r="R1056" s="95"/>
      <c r="S1056" s="95"/>
      <c r="T1056" s="95"/>
      <c r="AI1056" s="280"/>
      <c r="AO1056" s="95"/>
    </row>
    <row r="1057" s="93" customFormat="1" customHeight="1" spans="6:41">
      <c r="F1057" s="95"/>
      <c r="G1057" s="288" t="str">
        <f t="shared" si="22"/>
        <v/>
      </c>
      <c r="H1057" s="95"/>
      <c r="I1057" s="95"/>
      <c r="J1057" s="95"/>
      <c r="K1057" s="95"/>
      <c r="L1057" s="95"/>
      <c r="P1057" s="143"/>
      <c r="Q1057" s="95"/>
      <c r="R1057" s="95"/>
      <c r="S1057" s="95"/>
      <c r="T1057" s="95"/>
      <c r="AI1057" s="280"/>
      <c r="AO1057" s="95"/>
    </row>
    <row r="1058" s="93" customFormat="1" customHeight="1" spans="6:41">
      <c r="F1058" s="95"/>
      <c r="G1058" s="288" t="str">
        <f t="shared" si="22"/>
        <v/>
      </c>
      <c r="H1058" s="95"/>
      <c r="I1058" s="95"/>
      <c r="J1058" s="95"/>
      <c r="K1058" s="95"/>
      <c r="L1058" s="95"/>
      <c r="P1058" s="143"/>
      <c r="Q1058" s="95"/>
      <c r="R1058" s="95"/>
      <c r="S1058" s="95"/>
      <c r="T1058" s="95"/>
      <c r="AI1058" s="280"/>
      <c r="AO1058" s="95"/>
    </row>
    <row r="1059" s="93" customFormat="1" customHeight="1" spans="6:41">
      <c r="F1059" s="95"/>
      <c r="G1059" s="288" t="str">
        <f t="shared" si="22"/>
        <v/>
      </c>
      <c r="H1059" s="95"/>
      <c r="I1059" s="95"/>
      <c r="J1059" s="95"/>
      <c r="K1059" s="95"/>
      <c r="L1059" s="95"/>
      <c r="P1059" s="143"/>
      <c r="Q1059" s="95"/>
      <c r="R1059" s="95"/>
      <c r="S1059" s="95"/>
      <c r="T1059" s="95"/>
      <c r="AI1059" s="280"/>
      <c r="AO1059" s="95"/>
    </row>
    <row r="1060" s="93" customFormat="1" customHeight="1" spans="6:41">
      <c r="F1060" s="95"/>
      <c r="G1060" s="288" t="str">
        <f t="shared" si="22"/>
        <v/>
      </c>
      <c r="H1060" s="95"/>
      <c r="I1060" s="95"/>
      <c r="J1060" s="95"/>
      <c r="K1060" s="95"/>
      <c r="L1060" s="95"/>
      <c r="P1060" s="143"/>
      <c r="Q1060" s="95"/>
      <c r="R1060" s="95"/>
      <c r="S1060" s="95"/>
      <c r="T1060" s="95"/>
      <c r="AI1060" s="280"/>
      <c r="AO1060" s="95"/>
    </row>
    <row r="1061" s="93" customFormat="1" customHeight="1" spans="6:41">
      <c r="F1061" s="95"/>
      <c r="G1061" s="288" t="str">
        <f t="shared" si="22"/>
        <v/>
      </c>
      <c r="H1061" s="95"/>
      <c r="I1061" s="95"/>
      <c r="J1061" s="95"/>
      <c r="K1061" s="95"/>
      <c r="L1061" s="95"/>
      <c r="P1061" s="143"/>
      <c r="Q1061" s="95"/>
      <c r="R1061" s="95"/>
      <c r="S1061" s="95"/>
      <c r="T1061" s="95"/>
      <c r="AI1061" s="280"/>
      <c r="AO1061" s="95"/>
    </row>
    <row r="1062" s="93" customFormat="1" customHeight="1" spans="6:41">
      <c r="F1062" s="95"/>
      <c r="G1062" s="288" t="str">
        <f t="shared" si="22"/>
        <v/>
      </c>
      <c r="H1062" s="95"/>
      <c r="I1062" s="95"/>
      <c r="J1062" s="95"/>
      <c r="K1062" s="95"/>
      <c r="L1062" s="95"/>
      <c r="P1062" s="143"/>
      <c r="Q1062" s="95"/>
      <c r="R1062" s="95"/>
      <c r="S1062" s="95"/>
      <c r="T1062" s="95"/>
      <c r="AI1062" s="280"/>
      <c r="AO1062" s="95"/>
    </row>
    <row r="1063" s="93" customFormat="1" customHeight="1" spans="6:41">
      <c r="F1063" s="95"/>
      <c r="G1063" s="288" t="str">
        <f t="shared" si="22"/>
        <v/>
      </c>
      <c r="H1063" s="95"/>
      <c r="I1063" s="95"/>
      <c r="J1063" s="95"/>
      <c r="K1063" s="95"/>
      <c r="L1063" s="95"/>
      <c r="P1063" s="143"/>
      <c r="Q1063" s="95"/>
      <c r="R1063" s="95"/>
      <c r="S1063" s="95"/>
      <c r="T1063" s="95"/>
      <c r="AI1063" s="280"/>
      <c r="AO1063" s="95"/>
    </row>
    <row r="1064" s="93" customFormat="1" customHeight="1" spans="6:41">
      <c r="F1064" s="95"/>
      <c r="G1064" s="288" t="str">
        <f t="shared" si="22"/>
        <v/>
      </c>
      <c r="H1064" s="95"/>
      <c r="I1064" s="95"/>
      <c r="J1064" s="95"/>
      <c r="K1064" s="95"/>
      <c r="L1064" s="95"/>
      <c r="P1064" s="143"/>
      <c r="Q1064" s="95"/>
      <c r="R1064" s="95"/>
      <c r="S1064" s="95"/>
      <c r="T1064" s="95"/>
      <c r="AI1064" s="280"/>
      <c r="AO1064" s="95"/>
    </row>
    <row r="1065" s="93" customFormat="1" customHeight="1" spans="6:41">
      <c r="F1065" s="95"/>
      <c r="G1065" s="288" t="str">
        <f t="shared" si="22"/>
        <v/>
      </c>
      <c r="H1065" s="95"/>
      <c r="I1065" s="95"/>
      <c r="J1065" s="95"/>
      <c r="K1065" s="95"/>
      <c r="L1065" s="95"/>
      <c r="P1065" s="143"/>
      <c r="Q1065" s="95"/>
      <c r="R1065" s="95"/>
      <c r="S1065" s="95"/>
      <c r="T1065" s="95"/>
      <c r="AI1065" s="280"/>
      <c r="AO1065" s="95"/>
    </row>
    <row r="1066" s="93" customFormat="1" customHeight="1" spans="6:41">
      <c r="F1066" s="95"/>
      <c r="G1066" s="288" t="str">
        <f t="shared" si="22"/>
        <v/>
      </c>
      <c r="H1066" s="95"/>
      <c r="I1066" s="95"/>
      <c r="J1066" s="95"/>
      <c r="K1066" s="95"/>
      <c r="L1066" s="95"/>
      <c r="P1066" s="143"/>
      <c r="Q1066" s="95"/>
      <c r="R1066" s="95"/>
      <c r="S1066" s="95"/>
      <c r="T1066" s="95"/>
      <c r="AI1066" s="280"/>
      <c r="AO1066" s="95"/>
    </row>
    <row r="1067" s="93" customFormat="1" customHeight="1" spans="6:41">
      <c r="F1067" s="95"/>
      <c r="G1067" s="288" t="str">
        <f t="shared" si="22"/>
        <v/>
      </c>
      <c r="H1067" s="95"/>
      <c r="I1067" s="95"/>
      <c r="J1067" s="95"/>
      <c r="K1067" s="95"/>
      <c r="L1067" s="95"/>
      <c r="P1067" s="143"/>
      <c r="Q1067" s="95"/>
      <c r="R1067" s="95"/>
      <c r="S1067" s="95"/>
      <c r="T1067" s="95"/>
      <c r="AI1067" s="280"/>
      <c r="AO1067" s="95"/>
    </row>
    <row r="1068" s="93" customFormat="1" customHeight="1" spans="6:41">
      <c r="F1068" s="95"/>
      <c r="G1068" s="288" t="str">
        <f t="shared" si="22"/>
        <v/>
      </c>
      <c r="H1068" s="95"/>
      <c r="I1068" s="95"/>
      <c r="J1068" s="95"/>
      <c r="K1068" s="95"/>
      <c r="L1068" s="95"/>
      <c r="P1068" s="143"/>
      <c r="Q1068" s="95"/>
      <c r="R1068" s="95"/>
      <c r="S1068" s="95"/>
      <c r="T1068" s="95"/>
      <c r="AI1068" s="280"/>
      <c r="AO1068" s="95"/>
    </row>
    <row r="1069" s="93" customFormat="1" customHeight="1" spans="6:41">
      <c r="F1069" s="95"/>
      <c r="G1069" s="288" t="str">
        <f t="shared" si="22"/>
        <v/>
      </c>
      <c r="H1069" s="95"/>
      <c r="I1069" s="95"/>
      <c r="J1069" s="95"/>
      <c r="K1069" s="95"/>
      <c r="L1069" s="95"/>
      <c r="P1069" s="143"/>
      <c r="Q1069" s="95"/>
      <c r="R1069" s="95"/>
      <c r="S1069" s="95"/>
      <c r="T1069" s="95"/>
      <c r="AI1069" s="280"/>
      <c r="AO1069" s="95"/>
    </row>
    <row r="1070" s="93" customFormat="1" customHeight="1" spans="6:41">
      <c r="F1070" s="95"/>
      <c r="G1070" s="288" t="str">
        <f t="shared" si="22"/>
        <v/>
      </c>
      <c r="H1070" s="95"/>
      <c r="I1070" s="95"/>
      <c r="J1070" s="95"/>
      <c r="K1070" s="95"/>
      <c r="L1070" s="95"/>
      <c r="P1070" s="143"/>
      <c r="Q1070" s="95"/>
      <c r="R1070" s="95"/>
      <c r="S1070" s="95"/>
      <c r="T1070" s="95"/>
      <c r="AI1070" s="280"/>
      <c r="AO1070" s="95"/>
    </row>
    <row r="1071" s="93" customFormat="1" customHeight="1" spans="6:41">
      <c r="F1071" s="95"/>
      <c r="G1071" s="288" t="str">
        <f t="shared" si="22"/>
        <v/>
      </c>
      <c r="H1071" s="95"/>
      <c r="I1071" s="95"/>
      <c r="J1071" s="95"/>
      <c r="K1071" s="95"/>
      <c r="L1071" s="95"/>
      <c r="P1071" s="143"/>
      <c r="Q1071" s="95"/>
      <c r="R1071" s="95"/>
      <c r="S1071" s="95"/>
      <c r="T1071" s="95"/>
      <c r="AI1071" s="280"/>
      <c r="AO1071" s="95"/>
    </row>
    <row r="1072" s="93" customFormat="1" customHeight="1" spans="6:41">
      <c r="F1072" s="95"/>
      <c r="G1072" s="288" t="str">
        <f t="shared" si="22"/>
        <v/>
      </c>
      <c r="H1072" s="95"/>
      <c r="I1072" s="95"/>
      <c r="J1072" s="95"/>
      <c r="K1072" s="95"/>
      <c r="L1072" s="95"/>
      <c r="P1072" s="143"/>
      <c r="Q1072" s="95"/>
      <c r="R1072" s="95"/>
      <c r="S1072" s="95"/>
      <c r="T1072" s="95"/>
      <c r="AI1072" s="280"/>
      <c r="AO1072" s="95"/>
    </row>
    <row r="1073" s="93" customFormat="1" customHeight="1" spans="6:41">
      <c r="F1073" s="95"/>
      <c r="G1073" s="288" t="str">
        <f t="shared" si="22"/>
        <v/>
      </c>
      <c r="H1073" s="95"/>
      <c r="I1073" s="95"/>
      <c r="J1073" s="95"/>
      <c r="K1073" s="95"/>
      <c r="L1073" s="95"/>
      <c r="P1073" s="143"/>
      <c r="Q1073" s="95"/>
      <c r="R1073" s="95"/>
      <c r="S1073" s="95"/>
      <c r="T1073" s="95"/>
      <c r="AI1073" s="280"/>
      <c r="AO1073" s="95"/>
    </row>
    <row r="1074" s="93" customFormat="1" customHeight="1" spans="6:41">
      <c r="F1074" s="95"/>
      <c r="G1074" s="288" t="str">
        <f t="shared" si="22"/>
        <v/>
      </c>
      <c r="H1074" s="95"/>
      <c r="I1074" s="95"/>
      <c r="J1074" s="95"/>
      <c r="K1074" s="95"/>
      <c r="L1074" s="95"/>
      <c r="P1074" s="143"/>
      <c r="Q1074" s="95"/>
      <c r="R1074" s="95"/>
      <c r="S1074" s="95"/>
      <c r="T1074" s="95"/>
      <c r="AI1074" s="280"/>
      <c r="AO1074" s="95"/>
    </row>
    <row r="1075" s="93" customFormat="1" customHeight="1" spans="6:41">
      <c r="F1075" s="95"/>
      <c r="G1075" s="288" t="str">
        <f t="shared" si="22"/>
        <v/>
      </c>
      <c r="H1075" s="95"/>
      <c r="I1075" s="95"/>
      <c r="J1075" s="95"/>
      <c r="K1075" s="95"/>
      <c r="L1075" s="95"/>
      <c r="P1075" s="143"/>
      <c r="Q1075" s="95"/>
      <c r="R1075" s="95"/>
      <c r="S1075" s="95"/>
      <c r="T1075" s="95"/>
      <c r="AI1075" s="280"/>
      <c r="AO1075" s="95"/>
    </row>
    <row r="1076" s="93" customFormat="1" customHeight="1" spans="6:41">
      <c r="F1076" s="95"/>
      <c r="G1076" s="288" t="str">
        <f t="shared" si="22"/>
        <v/>
      </c>
      <c r="H1076" s="95"/>
      <c r="I1076" s="95"/>
      <c r="J1076" s="95"/>
      <c r="K1076" s="95"/>
      <c r="L1076" s="95"/>
      <c r="P1076" s="143"/>
      <c r="Q1076" s="95"/>
      <c r="R1076" s="95"/>
      <c r="S1076" s="95"/>
      <c r="T1076" s="95"/>
      <c r="AI1076" s="280"/>
      <c r="AO1076" s="95"/>
    </row>
    <row r="1077" s="93" customFormat="1" customHeight="1" spans="6:41">
      <c r="F1077" s="95"/>
      <c r="G1077" s="288" t="str">
        <f t="shared" si="22"/>
        <v/>
      </c>
      <c r="H1077" s="95"/>
      <c r="I1077" s="95"/>
      <c r="J1077" s="95"/>
      <c r="K1077" s="95"/>
      <c r="L1077" s="95"/>
      <c r="P1077" s="143"/>
      <c r="Q1077" s="95"/>
      <c r="R1077" s="95"/>
      <c r="S1077" s="95"/>
      <c r="T1077" s="95"/>
      <c r="AI1077" s="280"/>
      <c r="AO1077" s="95"/>
    </row>
    <row r="1078" s="93" customFormat="1" customHeight="1" spans="6:41">
      <c r="F1078" s="95"/>
      <c r="G1078" s="288" t="str">
        <f t="shared" si="22"/>
        <v/>
      </c>
      <c r="H1078" s="95"/>
      <c r="I1078" s="95"/>
      <c r="J1078" s="95"/>
      <c r="K1078" s="95"/>
      <c r="L1078" s="95"/>
      <c r="P1078" s="143"/>
      <c r="Q1078" s="95"/>
      <c r="R1078" s="95"/>
      <c r="S1078" s="95"/>
      <c r="T1078" s="95"/>
      <c r="AI1078" s="280"/>
      <c r="AO1078" s="95"/>
    </row>
    <row r="1079" s="93" customFormat="1" customHeight="1" spans="6:41">
      <c r="F1079" s="95"/>
      <c r="G1079" s="288" t="str">
        <f t="shared" si="22"/>
        <v/>
      </c>
      <c r="H1079" s="95"/>
      <c r="I1079" s="95"/>
      <c r="J1079" s="95"/>
      <c r="K1079" s="95"/>
      <c r="L1079" s="95"/>
      <c r="P1079" s="143"/>
      <c r="Q1079" s="95"/>
      <c r="R1079" s="95"/>
      <c r="S1079" s="95"/>
      <c r="T1079" s="95"/>
      <c r="AI1079" s="280"/>
      <c r="AO1079" s="95"/>
    </row>
    <row r="1080" s="93" customFormat="1" customHeight="1" spans="6:41">
      <c r="F1080" s="95"/>
      <c r="G1080" s="288" t="str">
        <f t="shared" si="22"/>
        <v/>
      </c>
      <c r="H1080" s="95"/>
      <c r="I1080" s="95"/>
      <c r="J1080" s="95"/>
      <c r="K1080" s="95"/>
      <c r="L1080" s="95"/>
      <c r="P1080" s="143"/>
      <c r="Q1080" s="95"/>
      <c r="R1080" s="95"/>
      <c r="S1080" s="95"/>
      <c r="T1080" s="95"/>
      <c r="AI1080" s="280"/>
      <c r="AO1080" s="95"/>
    </row>
    <row r="1081" s="93" customFormat="1" customHeight="1" spans="6:41">
      <c r="F1081" s="95"/>
      <c r="G1081" s="288" t="str">
        <f t="shared" si="22"/>
        <v/>
      </c>
      <c r="H1081" s="95"/>
      <c r="I1081" s="95"/>
      <c r="J1081" s="95"/>
      <c r="K1081" s="95"/>
      <c r="L1081" s="95"/>
      <c r="P1081" s="143"/>
      <c r="Q1081" s="95"/>
      <c r="R1081" s="95"/>
      <c r="S1081" s="95"/>
      <c r="T1081" s="95"/>
      <c r="AI1081" s="280"/>
      <c r="AO1081" s="95"/>
    </row>
    <row r="1082" s="93" customFormat="1" customHeight="1" spans="6:41">
      <c r="F1082" s="95"/>
      <c r="G1082" s="288" t="str">
        <f t="shared" si="22"/>
        <v/>
      </c>
      <c r="H1082" s="95"/>
      <c r="I1082" s="95"/>
      <c r="J1082" s="95"/>
      <c r="K1082" s="95"/>
      <c r="L1082" s="95"/>
      <c r="P1082" s="143"/>
      <c r="Q1082" s="95"/>
      <c r="R1082" s="95"/>
      <c r="S1082" s="95"/>
      <c r="T1082" s="95"/>
      <c r="AI1082" s="280"/>
      <c r="AO1082" s="95"/>
    </row>
    <row r="1083" s="93" customFormat="1" customHeight="1" spans="6:41">
      <c r="F1083" s="95"/>
      <c r="G1083" s="288" t="str">
        <f t="shared" si="22"/>
        <v/>
      </c>
      <c r="H1083" s="95"/>
      <c r="I1083" s="95"/>
      <c r="J1083" s="95"/>
      <c r="K1083" s="95"/>
      <c r="L1083" s="95"/>
      <c r="P1083" s="143"/>
      <c r="Q1083" s="95"/>
      <c r="R1083" s="95"/>
      <c r="S1083" s="95"/>
      <c r="T1083" s="95"/>
      <c r="AI1083" s="280"/>
      <c r="AO1083" s="95"/>
    </row>
    <row r="1084" s="93" customFormat="1" customHeight="1" spans="6:41">
      <c r="F1084" s="95"/>
      <c r="G1084" s="288" t="str">
        <f t="shared" si="22"/>
        <v/>
      </c>
      <c r="H1084" s="95"/>
      <c r="I1084" s="95"/>
      <c r="J1084" s="95"/>
      <c r="K1084" s="95"/>
      <c r="L1084" s="95"/>
      <c r="P1084" s="143"/>
      <c r="Q1084" s="95"/>
      <c r="R1084" s="95"/>
      <c r="S1084" s="95"/>
      <c r="T1084" s="95"/>
      <c r="AI1084" s="280"/>
      <c r="AO1084" s="95"/>
    </row>
    <row r="1085" s="93" customFormat="1" customHeight="1" spans="6:41">
      <c r="F1085" s="95"/>
      <c r="G1085" s="288" t="str">
        <f t="shared" si="22"/>
        <v/>
      </c>
      <c r="H1085" s="95"/>
      <c r="I1085" s="95"/>
      <c r="J1085" s="95"/>
      <c r="K1085" s="95"/>
      <c r="L1085" s="95"/>
      <c r="P1085" s="143"/>
      <c r="Q1085" s="95"/>
      <c r="R1085" s="95"/>
      <c r="S1085" s="95"/>
      <c r="T1085" s="95"/>
      <c r="AI1085" s="280"/>
      <c r="AO1085" s="95"/>
    </row>
    <row r="1086" s="93" customFormat="1" customHeight="1" spans="6:41">
      <c r="F1086" s="95"/>
      <c r="G1086" s="288" t="str">
        <f t="shared" si="22"/>
        <v/>
      </c>
      <c r="H1086" s="95"/>
      <c r="I1086" s="95"/>
      <c r="J1086" s="95"/>
      <c r="K1086" s="95"/>
      <c r="L1086" s="95"/>
      <c r="P1086" s="143"/>
      <c r="Q1086" s="95"/>
      <c r="R1086" s="95"/>
      <c r="S1086" s="95"/>
      <c r="T1086" s="95"/>
      <c r="AI1086" s="280"/>
      <c r="AO1086" s="95"/>
    </row>
    <row r="1087" s="93" customFormat="1" customHeight="1" spans="6:41">
      <c r="F1087" s="95"/>
      <c r="G1087" s="288" t="str">
        <f t="shared" si="22"/>
        <v/>
      </c>
      <c r="H1087" s="95"/>
      <c r="I1087" s="95"/>
      <c r="J1087" s="95"/>
      <c r="K1087" s="95"/>
      <c r="L1087" s="95"/>
      <c r="P1087" s="143"/>
      <c r="Q1087" s="95"/>
      <c r="R1087" s="95"/>
      <c r="S1087" s="95"/>
      <c r="T1087" s="95"/>
      <c r="AI1087" s="280"/>
      <c r="AO1087" s="95"/>
    </row>
    <row r="1088" s="93" customFormat="1" customHeight="1" spans="6:41">
      <c r="F1088" s="95"/>
      <c r="G1088" s="288" t="str">
        <f t="shared" si="22"/>
        <v/>
      </c>
      <c r="H1088" s="95"/>
      <c r="I1088" s="95"/>
      <c r="J1088" s="95"/>
      <c r="K1088" s="95"/>
      <c r="L1088" s="95"/>
      <c r="P1088" s="143"/>
      <c r="Q1088" s="95"/>
      <c r="R1088" s="95"/>
      <c r="S1088" s="95"/>
      <c r="T1088" s="95"/>
      <c r="AI1088" s="280"/>
      <c r="AO1088" s="95"/>
    </row>
    <row r="1089" s="93" customFormat="1" customHeight="1" spans="6:41">
      <c r="F1089" s="95"/>
      <c r="G1089" s="288" t="str">
        <f t="shared" si="22"/>
        <v/>
      </c>
      <c r="H1089" s="95"/>
      <c r="I1089" s="95"/>
      <c r="J1089" s="95"/>
      <c r="K1089" s="95"/>
      <c r="L1089" s="95"/>
      <c r="P1089" s="143"/>
      <c r="Q1089" s="95"/>
      <c r="R1089" s="95"/>
      <c r="S1089" s="95"/>
      <c r="T1089" s="95"/>
      <c r="AI1089" s="280"/>
      <c r="AO1089" s="95"/>
    </row>
    <row r="1090" s="93" customFormat="1" customHeight="1" spans="6:41">
      <c r="F1090" s="95"/>
      <c r="G1090" s="288" t="str">
        <f t="shared" ref="G1090:G1153" si="23">IF(H1090="","",IF(H1090=I1090,H1090,_xlfn.CONCAT(H1090,"-",I1090)))</f>
        <v/>
      </c>
      <c r="H1090" s="95"/>
      <c r="I1090" s="95"/>
      <c r="J1090" s="95"/>
      <c r="K1090" s="95"/>
      <c r="L1090" s="95"/>
      <c r="P1090" s="143"/>
      <c r="Q1090" s="95"/>
      <c r="R1090" s="95"/>
      <c r="S1090" s="95"/>
      <c r="T1090" s="95"/>
      <c r="AI1090" s="280"/>
      <c r="AO1090" s="95"/>
    </row>
    <row r="1091" s="93" customFormat="1" customHeight="1" spans="6:41">
      <c r="F1091" s="95"/>
      <c r="G1091" s="288" t="str">
        <f t="shared" si="23"/>
        <v/>
      </c>
      <c r="H1091" s="95"/>
      <c r="I1091" s="95"/>
      <c r="J1091" s="95"/>
      <c r="K1091" s="95"/>
      <c r="L1091" s="95"/>
      <c r="P1091" s="143"/>
      <c r="Q1091" s="95"/>
      <c r="R1091" s="95"/>
      <c r="S1091" s="95"/>
      <c r="T1091" s="95"/>
      <c r="AI1091" s="280"/>
      <c r="AO1091" s="95"/>
    </row>
    <row r="1092" s="93" customFormat="1" customHeight="1" spans="6:41">
      <c r="F1092" s="95"/>
      <c r="G1092" s="288" t="str">
        <f t="shared" si="23"/>
        <v/>
      </c>
      <c r="H1092" s="95"/>
      <c r="I1092" s="95"/>
      <c r="J1092" s="95"/>
      <c r="K1092" s="95"/>
      <c r="L1092" s="95"/>
      <c r="P1092" s="143"/>
      <c r="Q1092" s="95"/>
      <c r="R1092" s="95"/>
      <c r="S1092" s="95"/>
      <c r="T1092" s="95"/>
      <c r="AI1092" s="280"/>
      <c r="AO1092" s="95"/>
    </row>
    <row r="1093" s="93" customFormat="1" customHeight="1" spans="6:41">
      <c r="F1093" s="95"/>
      <c r="G1093" s="288" t="str">
        <f t="shared" si="23"/>
        <v/>
      </c>
      <c r="H1093" s="95"/>
      <c r="I1093" s="95"/>
      <c r="J1093" s="95"/>
      <c r="K1093" s="95"/>
      <c r="L1093" s="95"/>
      <c r="P1093" s="143"/>
      <c r="Q1093" s="95"/>
      <c r="R1093" s="95"/>
      <c r="S1093" s="95"/>
      <c r="T1093" s="95"/>
      <c r="AI1093" s="280"/>
      <c r="AO1093" s="95"/>
    </row>
    <row r="1094" s="93" customFormat="1" customHeight="1" spans="6:41">
      <c r="F1094" s="95"/>
      <c r="G1094" s="288" t="str">
        <f t="shared" si="23"/>
        <v/>
      </c>
      <c r="H1094" s="95"/>
      <c r="I1094" s="95"/>
      <c r="J1094" s="95"/>
      <c r="K1094" s="95"/>
      <c r="L1094" s="95"/>
      <c r="P1094" s="143"/>
      <c r="Q1094" s="95"/>
      <c r="R1094" s="95"/>
      <c r="S1094" s="95"/>
      <c r="T1094" s="95"/>
      <c r="AI1094" s="280"/>
      <c r="AO1094" s="95"/>
    </row>
    <row r="1095" s="93" customFormat="1" customHeight="1" spans="6:41">
      <c r="F1095" s="95"/>
      <c r="G1095" s="288" t="str">
        <f t="shared" si="23"/>
        <v/>
      </c>
      <c r="H1095" s="95"/>
      <c r="I1095" s="95"/>
      <c r="J1095" s="95"/>
      <c r="K1095" s="95"/>
      <c r="L1095" s="95"/>
      <c r="P1095" s="143"/>
      <c r="Q1095" s="95"/>
      <c r="R1095" s="95"/>
      <c r="S1095" s="95"/>
      <c r="T1095" s="95"/>
      <c r="AI1095" s="280"/>
      <c r="AO1095" s="95"/>
    </row>
    <row r="1096" s="93" customFormat="1" customHeight="1" spans="6:41">
      <c r="F1096" s="95"/>
      <c r="G1096" s="288" t="str">
        <f t="shared" si="23"/>
        <v/>
      </c>
      <c r="H1096" s="95"/>
      <c r="I1096" s="95"/>
      <c r="J1096" s="95"/>
      <c r="K1096" s="95"/>
      <c r="L1096" s="95"/>
      <c r="P1096" s="143"/>
      <c r="Q1096" s="95"/>
      <c r="R1096" s="95"/>
      <c r="S1096" s="95"/>
      <c r="T1096" s="95"/>
      <c r="AI1096" s="280"/>
      <c r="AO1096" s="95"/>
    </row>
    <row r="1097" s="93" customFormat="1" customHeight="1" spans="6:41">
      <c r="F1097" s="95"/>
      <c r="G1097" s="288" t="str">
        <f t="shared" si="23"/>
        <v/>
      </c>
      <c r="H1097" s="95"/>
      <c r="I1097" s="95"/>
      <c r="J1097" s="95"/>
      <c r="K1097" s="95"/>
      <c r="L1097" s="95"/>
      <c r="P1097" s="143"/>
      <c r="Q1097" s="95"/>
      <c r="R1097" s="95"/>
      <c r="S1097" s="95"/>
      <c r="T1097" s="95"/>
      <c r="AI1097" s="280"/>
      <c r="AO1097" s="95"/>
    </row>
    <row r="1098" s="93" customFormat="1" customHeight="1" spans="6:41">
      <c r="F1098" s="95"/>
      <c r="G1098" s="288" t="str">
        <f t="shared" si="23"/>
        <v/>
      </c>
      <c r="H1098" s="95"/>
      <c r="I1098" s="95"/>
      <c r="J1098" s="95"/>
      <c r="K1098" s="95"/>
      <c r="L1098" s="95"/>
      <c r="P1098" s="143"/>
      <c r="Q1098" s="95"/>
      <c r="R1098" s="95"/>
      <c r="S1098" s="95"/>
      <c r="T1098" s="95"/>
      <c r="AI1098" s="280"/>
      <c r="AO1098" s="95"/>
    </row>
    <row r="1099" s="93" customFormat="1" customHeight="1" spans="6:41">
      <c r="F1099" s="95"/>
      <c r="G1099" s="288" t="str">
        <f t="shared" si="23"/>
        <v/>
      </c>
      <c r="H1099" s="95"/>
      <c r="I1099" s="95"/>
      <c r="J1099" s="95"/>
      <c r="K1099" s="95"/>
      <c r="L1099" s="95"/>
      <c r="P1099" s="143"/>
      <c r="Q1099" s="95"/>
      <c r="R1099" s="95"/>
      <c r="S1099" s="95"/>
      <c r="T1099" s="95"/>
      <c r="AI1099" s="280"/>
      <c r="AO1099" s="95"/>
    </row>
    <row r="1100" s="93" customFormat="1" customHeight="1" spans="6:41">
      <c r="F1100" s="95"/>
      <c r="G1100" s="288" t="str">
        <f t="shared" si="23"/>
        <v/>
      </c>
      <c r="H1100" s="95"/>
      <c r="I1100" s="95"/>
      <c r="J1100" s="95"/>
      <c r="K1100" s="95"/>
      <c r="L1100" s="95"/>
      <c r="P1100" s="143"/>
      <c r="Q1100" s="95"/>
      <c r="R1100" s="95"/>
      <c r="S1100" s="95"/>
      <c r="T1100" s="95"/>
      <c r="AI1100" s="280"/>
      <c r="AO1100" s="95"/>
    </row>
    <row r="1101" s="93" customFormat="1" customHeight="1" spans="6:41">
      <c r="F1101" s="95"/>
      <c r="G1101" s="288" t="str">
        <f t="shared" si="23"/>
        <v/>
      </c>
      <c r="H1101" s="95"/>
      <c r="I1101" s="95"/>
      <c r="J1101" s="95"/>
      <c r="K1101" s="95"/>
      <c r="L1101" s="95"/>
      <c r="P1101" s="143"/>
      <c r="Q1101" s="95"/>
      <c r="R1101" s="95"/>
      <c r="S1101" s="95"/>
      <c r="T1101" s="95"/>
      <c r="AI1101" s="280"/>
      <c r="AO1101" s="95"/>
    </row>
    <row r="1102" s="93" customFormat="1" customHeight="1" spans="6:41">
      <c r="F1102" s="95"/>
      <c r="G1102" s="288" t="str">
        <f t="shared" si="23"/>
        <v/>
      </c>
      <c r="H1102" s="95"/>
      <c r="I1102" s="95"/>
      <c r="J1102" s="95"/>
      <c r="K1102" s="95"/>
      <c r="L1102" s="95"/>
      <c r="P1102" s="143"/>
      <c r="Q1102" s="95"/>
      <c r="R1102" s="95"/>
      <c r="S1102" s="95"/>
      <c r="T1102" s="95"/>
      <c r="AI1102" s="280"/>
      <c r="AO1102" s="95"/>
    </row>
    <row r="1103" s="93" customFormat="1" customHeight="1" spans="6:41">
      <c r="F1103" s="95"/>
      <c r="G1103" s="288" t="str">
        <f t="shared" si="23"/>
        <v/>
      </c>
      <c r="H1103" s="95"/>
      <c r="I1103" s="95"/>
      <c r="J1103" s="95"/>
      <c r="K1103" s="95"/>
      <c r="L1103" s="95"/>
      <c r="P1103" s="143"/>
      <c r="Q1103" s="95"/>
      <c r="R1103" s="95"/>
      <c r="S1103" s="95"/>
      <c r="T1103" s="95"/>
      <c r="AI1103" s="280"/>
      <c r="AO1103" s="95"/>
    </row>
    <row r="1104" s="93" customFormat="1" customHeight="1" spans="6:41">
      <c r="F1104" s="95"/>
      <c r="G1104" s="288" t="str">
        <f t="shared" si="23"/>
        <v/>
      </c>
      <c r="H1104" s="95"/>
      <c r="I1104" s="95"/>
      <c r="J1104" s="95"/>
      <c r="K1104" s="95"/>
      <c r="L1104" s="95"/>
      <c r="P1104" s="143"/>
      <c r="Q1104" s="95"/>
      <c r="R1104" s="95"/>
      <c r="S1104" s="95"/>
      <c r="T1104" s="95"/>
      <c r="AI1104" s="280"/>
      <c r="AO1104" s="95"/>
    </row>
    <row r="1105" s="93" customFormat="1" customHeight="1" spans="6:41">
      <c r="F1105" s="95"/>
      <c r="G1105" s="288" t="str">
        <f t="shared" si="23"/>
        <v/>
      </c>
      <c r="H1105" s="95"/>
      <c r="I1105" s="95"/>
      <c r="J1105" s="95"/>
      <c r="K1105" s="95"/>
      <c r="L1105" s="95"/>
      <c r="P1105" s="143"/>
      <c r="Q1105" s="95"/>
      <c r="R1105" s="95"/>
      <c r="S1105" s="95"/>
      <c r="T1105" s="95"/>
      <c r="AI1105" s="280"/>
      <c r="AO1105" s="95"/>
    </row>
    <row r="1106" s="93" customFormat="1" customHeight="1" spans="6:41">
      <c r="F1106" s="95"/>
      <c r="G1106" s="288" t="str">
        <f t="shared" si="23"/>
        <v/>
      </c>
      <c r="H1106" s="95"/>
      <c r="I1106" s="95"/>
      <c r="J1106" s="95"/>
      <c r="K1106" s="95"/>
      <c r="L1106" s="95"/>
      <c r="P1106" s="143"/>
      <c r="Q1106" s="95"/>
      <c r="R1106" s="95"/>
      <c r="S1106" s="95"/>
      <c r="T1106" s="95"/>
      <c r="AI1106" s="280"/>
      <c r="AO1106" s="95"/>
    </row>
    <row r="1107" s="93" customFormat="1" customHeight="1" spans="6:41">
      <c r="F1107" s="95"/>
      <c r="G1107" s="288" t="str">
        <f t="shared" si="23"/>
        <v/>
      </c>
      <c r="H1107" s="95"/>
      <c r="I1107" s="95"/>
      <c r="J1107" s="95"/>
      <c r="K1107" s="95"/>
      <c r="L1107" s="95"/>
      <c r="P1107" s="143"/>
      <c r="Q1107" s="95"/>
      <c r="R1107" s="95"/>
      <c r="S1107" s="95"/>
      <c r="T1107" s="95"/>
      <c r="AI1107" s="280"/>
      <c r="AO1107" s="95"/>
    </row>
    <row r="1108" s="93" customFormat="1" customHeight="1" spans="6:41">
      <c r="F1108" s="95"/>
      <c r="G1108" s="288" t="str">
        <f t="shared" si="23"/>
        <v/>
      </c>
      <c r="H1108" s="95"/>
      <c r="I1108" s="95"/>
      <c r="J1108" s="95"/>
      <c r="K1108" s="95"/>
      <c r="L1108" s="95"/>
      <c r="P1108" s="143"/>
      <c r="Q1108" s="95"/>
      <c r="R1108" s="95"/>
      <c r="S1108" s="95"/>
      <c r="T1108" s="95"/>
      <c r="AI1108" s="280"/>
      <c r="AO1108" s="95"/>
    </row>
    <row r="1109" s="93" customFormat="1" customHeight="1" spans="6:41">
      <c r="F1109" s="95"/>
      <c r="G1109" s="288" t="str">
        <f t="shared" si="23"/>
        <v/>
      </c>
      <c r="H1109" s="95"/>
      <c r="I1109" s="95"/>
      <c r="J1109" s="95"/>
      <c r="K1109" s="95"/>
      <c r="L1109" s="95"/>
      <c r="P1109" s="143"/>
      <c r="Q1109" s="95"/>
      <c r="R1109" s="95"/>
      <c r="S1109" s="95"/>
      <c r="T1109" s="95"/>
      <c r="AI1109" s="280"/>
      <c r="AO1109" s="95"/>
    </row>
    <row r="1110" s="93" customFormat="1" customHeight="1" spans="6:41">
      <c r="F1110" s="95"/>
      <c r="G1110" s="288" t="str">
        <f t="shared" si="23"/>
        <v/>
      </c>
      <c r="H1110" s="95"/>
      <c r="I1110" s="95"/>
      <c r="J1110" s="95"/>
      <c r="K1110" s="95"/>
      <c r="L1110" s="95"/>
      <c r="P1110" s="143"/>
      <c r="Q1110" s="95"/>
      <c r="R1110" s="95"/>
      <c r="S1110" s="95"/>
      <c r="T1110" s="95"/>
      <c r="AI1110" s="280"/>
      <c r="AO1110" s="95"/>
    </row>
    <row r="1111" s="93" customFormat="1" customHeight="1" spans="6:41">
      <c r="F1111" s="95"/>
      <c r="G1111" s="288" t="str">
        <f t="shared" si="23"/>
        <v/>
      </c>
      <c r="H1111" s="95"/>
      <c r="I1111" s="95"/>
      <c r="J1111" s="95"/>
      <c r="K1111" s="95"/>
      <c r="L1111" s="95"/>
      <c r="P1111" s="143"/>
      <c r="Q1111" s="95"/>
      <c r="R1111" s="95"/>
      <c r="S1111" s="95"/>
      <c r="T1111" s="95"/>
      <c r="AI1111" s="280"/>
      <c r="AO1111" s="95"/>
    </row>
    <row r="1112" s="93" customFormat="1" customHeight="1" spans="6:41">
      <c r="F1112" s="95"/>
      <c r="G1112" s="288" t="str">
        <f t="shared" si="23"/>
        <v/>
      </c>
      <c r="H1112" s="95"/>
      <c r="I1112" s="95"/>
      <c r="J1112" s="95"/>
      <c r="K1112" s="95"/>
      <c r="L1112" s="95"/>
      <c r="P1112" s="143"/>
      <c r="Q1112" s="95"/>
      <c r="R1112" s="95"/>
      <c r="S1112" s="95"/>
      <c r="T1112" s="95"/>
      <c r="AI1112" s="280"/>
      <c r="AO1112" s="95"/>
    </row>
    <row r="1113" s="93" customFormat="1" customHeight="1" spans="6:41">
      <c r="F1113" s="95"/>
      <c r="G1113" s="288" t="str">
        <f t="shared" si="23"/>
        <v/>
      </c>
      <c r="H1113" s="95"/>
      <c r="I1113" s="95"/>
      <c r="J1113" s="95"/>
      <c r="K1113" s="95"/>
      <c r="L1113" s="95"/>
      <c r="P1113" s="143"/>
      <c r="Q1113" s="95"/>
      <c r="R1113" s="95"/>
      <c r="S1113" s="95"/>
      <c r="T1113" s="95"/>
      <c r="AI1113" s="280"/>
      <c r="AO1113" s="95"/>
    </row>
    <row r="1114" s="93" customFormat="1" customHeight="1" spans="6:41">
      <c r="F1114" s="95"/>
      <c r="G1114" s="288" t="str">
        <f t="shared" si="23"/>
        <v/>
      </c>
      <c r="H1114" s="95"/>
      <c r="I1114" s="95"/>
      <c r="J1114" s="95"/>
      <c r="K1114" s="95"/>
      <c r="L1114" s="95"/>
      <c r="P1114" s="143"/>
      <c r="Q1114" s="95"/>
      <c r="R1114" s="95"/>
      <c r="S1114" s="95"/>
      <c r="T1114" s="95"/>
      <c r="AI1114" s="280"/>
      <c r="AO1114" s="95"/>
    </row>
    <row r="1115" s="93" customFormat="1" customHeight="1" spans="6:41">
      <c r="F1115" s="95"/>
      <c r="G1115" s="288" t="str">
        <f t="shared" si="23"/>
        <v/>
      </c>
      <c r="H1115" s="95"/>
      <c r="I1115" s="95"/>
      <c r="J1115" s="95"/>
      <c r="K1115" s="95"/>
      <c r="L1115" s="95"/>
      <c r="P1115" s="143"/>
      <c r="Q1115" s="95"/>
      <c r="R1115" s="95"/>
      <c r="S1115" s="95"/>
      <c r="T1115" s="95"/>
      <c r="AI1115" s="280"/>
      <c r="AO1115" s="95"/>
    </row>
    <row r="1116" s="93" customFormat="1" customHeight="1" spans="6:41">
      <c r="F1116" s="95"/>
      <c r="G1116" s="288" t="str">
        <f t="shared" si="23"/>
        <v/>
      </c>
      <c r="H1116" s="95"/>
      <c r="I1116" s="95"/>
      <c r="J1116" s="95"/>
      <c r="K1116" s="95"/>
      <c r="L1116" s="95"/>
      <c r="P1116" s="143"/>
      <c r="Q1116" s="95"/>
      <c r="R1116" s="95"/>
      <c r="S1116" s="95"/>
      <c r="T1116" s="95"/>
      <c r="AI1116" s="280"/>
      <c r="AO1116" s="95"/>
    </row>
    <row r="1117" s="93" customFormat="1" customHeight="1" spans="6:41">
      <c r="F1117" s="95"/>
      <c r="G1117" s="288" t="str">
        <f t="shared" si="23"/>
        <v/>
      </c>
      <c r="H1117" s="95"/>
      <c r="I1117" s="95"/>
      <c r="J1117" s="95"/>
      <c r="K1117" s="95"/>
      <c r="L1117" s="95"/>
      <c r="P1117" s="143"/>
      <c r="Q1117" s="95"/>
      <c r="R1117" s="95"/>
      <c r="S1117" s="95"/>
      <c r="T1117" s="95"/>
      <c r="AI1117" s="280"/>
      <c r="AO1117" s="95"/>
    </row>
    <row r="1118" s="93" customFormat="1" customHeight="1" spans="6:41">
      <c r="F1118" s="95"/>
      <c r="G1118" s="288" t="str">
        <f t="shared" si="23"/>
        <v/>
      </c>
      <c r="H1118" s="95"/>
      <c r="I1118" s="95"/>
      <c r="J1118" s="95"/>
      <c r="K1118" s="95"/>
      <c r="L1118" s="95"/>
      <c r="P1118" s="143"/>
      <c r="Q1118" s="95"/>
      <c r="R1118" s="95"/>
      <c r="S1118" s="95"/>
      <c r="T1118" s="95"/>
      <c r="AI1118" s="280"/>
      <c r="AO1118" s="95"/>
    </row>
    <row r="1119" s="93" customFormat="1" customHeight="1" spans="6:41">
      <c r="F1119" s="95"/>
      <c r="G1119" s="288" t="str">
        <f t="shared" si="23"/>
        <v/>
      </c>
      <c r="H1119" s="95"/>
      <c r="I1119" s="95"/>
      <c r="J1119" s="95"/>
      <c r="K1119" s="95"/>
      <c r="L1119" s="95"/>
      <c r="P1119" s="143"/>
      <c r="Q1119" s="95"/>
      <c r="R1119" s="95"/>
      <c r="S1119" s="95"/>
      <c r="T1119" s="95"/>
      <c r="AI1119" s="280"/>
      <c r="AO1119" s="95"/>
    </row>
    <row r="1120" s="93" customFormat="1" customHeight="1" spans="6:41">
      <c r="F1120" s="95"/>
      <c r="G1120" s="288" t="str">
        <f t="shared" si="23"/>
        <v/>
      </c>
      <c r="H1120" s="95"/>
      <c r="I1120" s="95"/>
      <c r="J1120" s="95"/>
      <c r="K1120" s="95"/>
      <c r="L1120" s="95"/>
      <c r="P1120" s="143"/>
      <c r="Q1120" s="95"/>
      <c r="R1120" s="95"/>
      <c r="S1120" s="95"/>
      <c r="T1120" s="95"/>
      <c r="AI1120" s="280"/>
      <c r="AO1120" s="95"/>
    </row>
    <row r="1121" s="93" customFormat="1" customHeight="1" spans="6:41">
      <c r="F1121" s="95"/>
      <c r="G1121" s="288" t="str">
        <f t="shared" si="23"/>
        <v/>
      </c>
      <c r="H1121" s="95"/>
      <c r="I1121" s="95"/>
      <c r="J1121" s="95"/>
      <c r="K1121" s="95"/>
      <c r="L1121" s="95"/>
      <c r="P1121" s="143"/>
      <c r="Q1121" s="95"/>
      <c r="R1121" s="95"/>
      <c r="S1121" s="95"/>
      <c r="T1121" s="95"/>
      <c r="AI1121" s="280"/>
      <c r="AO1121" s="95"/>
    </row>
    <row r="1122" s="93" customFormat="1" customHeight="1" spans="6:41">
      <c r="F1122" s="95"/>
      <c r="G1122" s="288" t="str">
        <f t="shared" si="23"/>
        <v/>
      </c>
      <c r="H1122" s="95"/>
      <c r="I1122" s="95"/>
      <c r="J1122" s="95"/>
      <c r="K1122" s="95"/>
      <c r="L1122" s="95"/>
      <c r="P1122" s="143"/>
      <c r="Q1122" s="95"/>
      <c r="R1122" s="95"/>
      <c r="S1122" s="95"/>
      <c r="T1122" s="95"/>
      <c r="AI1122" s="280"/>
      <c r="AO1122" s="95"/>
    </row>
    <row r="1123" s="93" customFormat="1" customHeight="1" spans="6:41">
      <c r="F1123" s="95"/>
      <c r="G1123" s="288" t="str">
        <f t="shared" si="23"/>
        <v/>
      </c>
      <c r="H1123" s="95"/>
      <c r="I1123" s="95"/>
      <c r="J1123" s="95"/>
      <c r="K1123" s="95"/>
      <c r="L1123" s="95"/>
      <c r="P1123" s="143"/>
      <c r="Q1123" s="95"/>
      <c r="R1123" s="95"/>
      <c r="S1123" s="95"/>
      <c r="T1123" s="95"/>
      <c r="AI1123" s="280"/>
      <c r="AO1123" s="95"/>
    </row>
    <row r="1124" s="93" customFormat="1" customHeight="1" spans="6:41">
      <c r="F1124" s="95"/>
      <c r="G1124" s="288" t="str">
        <f t="shared" si="23"/>
        <v/>
      </c>
      <c r="H1124" s="95"/>
      <c r="I1124" s="95"/>
      <c r="J1124" s="95"/>
      <c r="K1124" s="95"/>
      <c r="L1124" s="95"/>
      <c r="P1124" s="143"/>
      <c r="Q1124" s="95"/>
      <c r="R1124" s="95"/>
      <c r="S1124" s="95"/>
      <c r="T1124" s="95"/>
      <c r="AI1124" s="280"/>
      <c r="AO1124" s="95"/>
    </row>
    <row r="1125" s="93" customFormat="1" customHeight="1" spans="6:41">
      <c r="F1125" s="95"/>
      <c r="G1125" s="288" t="str">
        <f t="shared" si="23"/>
        <v/>
      </c>
      <c r="H1125" s="95"/>
      <c r="I1125" s="95"/>
      <c r="J1125" s="95"/>
      <c r="K1125" s="95"/>
      <c r="L1125" s="95"/>
      <c r="P1125" s="143"/>
      <c r="Q1125" s="95"/>
      <c r="R1125" s="95"/>
      <c r="S1125" s="95"/>
      <c r="T1125" s="95"/>
      <c r="AI1125" s="280"/>
      <c r="AO1125" s="95"/>
    </row>
    <row r="1126" s="93" customFormat="1" customHeight="1" spans="6:41">
      <c r="F1126" s="95"/>
      <c r="G1126" s="288" t="str">
        <f t="shared" si="23"/>
        <v/>
      </c>
      <c r="H1126" s="95"/>
      <c r="I1126" s="95"/>
      <c r="J1126" s="95"/>
      <c r="K1126" s="95"/>
      <c r="L1126" s="95"/>
      <c r="P1126" s="143"/>
      <c r="Q1126" s="95"/>
      <c r="R1126" s="95"/>
      <c r="S1126" s="95"/>
      <c r="T1126" s="95"/>
      <c r="AI1126" s="280"/>
      <c r="AO1126" s="95"/>
    </row>
    <row r="1127" s="93" customFormat="1" customHeight="1" spans="6:41">
      <c r="F1127" s="95"/>
      <c r="G1127" s="288" t="str">
        <f t="shared" si="23"/>
        <v/>
      </c>
      <c r="H1127" s="95"/>
      <c r="I1127" s="95"/>
      <c r="J1127" s="95"/>
      <c r="K1127" s="95"/>
      <c r="L1127" s="95"/>
      <c r="P1127" s="143"/>
      <c r="Q1127" s="95"/>
      <c r="R1127" s="95"/>
      <c r="S1127" s="95"/>
      <c r="T1127" s="95"/>
      <c r="AI1127" s="280"/>
      <c r="AO1127" s="95"/>
    </row>
    <row r="1128" s="93" customFormat="1" customHeight="1" spans="6:41">
      <c r="F1128" s="95"/>
      <c r="G1128" s="288" t="str">
        <f t="shared" si="23"/>
        <v/>
      </c>
      <c r="H1128" s="95"/>
      <c r="I1128" s="95"/>
      <c r="J1128" s="95"/>
      <c r="K1128" s="95"/>
      <c r="L1128" s="95"/>
      <c r="P1128" s="143"/>
      <c r="Q1128" s="95"/>
      <c r="R1128" s="95"/>
      <c r="S1128" s="95"/>
      <c r="T1128" s="95"/>
      <c r="AI1128" s="280"/>
      <c r="AO1128" s="95"/>
    </row>
    <row r="1129" s="93" customFormat="1" customHeight="1" spans="6:41">
      <c r="F1129" s="95"/>
      <c r="G1129" s="288" t="str">
        <f t="shared" si="23"/>
        <v/>
      </c>
      <c r="H1129" s="95"/>
      <c r="I1129" s="95"/>
      <c r="J1129" s="95"/>
      <c r="K1129" s="95"/>
      <c r="L1129" s="95"/>
      <c r="P1129" s="143"/>
      <c r="Q1129" s="95"/>
      <c r="R1129" s="95"/>
      <c r="S1129" s="95"/>
      <c r="T1129" s="95"/>
      <c r="AI1129" s="280"/>
      <c r="AO1129" s="95"/>
    </row>
    <row r="1130" s="93" customFormat="1" customHeight="1" spans="6:41">
      <c r="F1130" s="95"/>
      <c r="G1130" s="288" t="str">
        <f t="shared" si="23"/>
        <v/>
      </c>
      <c r="H1130" s="95"/>
      <c r="I1130" s="95"/>
      <c r="J1130" s="95"/>
      <c r="K1130" s="95"/>
      <c r="L1130" s="95"/>
      <c r="P1130" s="143"/>
      <c r="Q1130" s="95"/>
      <c r="R1130" s="95"/>
      <c r="S1130" s="95"/>
      <c r="T1130" s="95"/>
      <c r="AI1130" s="280"/>
      <c r="AO1130" s="95"/>
    </row>
    <row r="1131" s="93" customFormat="1" customHeight="1" spans="6:41">
      <c r="F1131" s="95"/>
      <c r="G1131" s="288" t="str">
        <f t="shared" si="23"/>
        <v/>
      </c>
      <c r="H1131" s="95"/>
      <c r="I1131" s="95"/>
      <c r="J1131" s="95"/>
      <c r="K1131" s="95"/>
      <c r="L1131" s="95"/>
      <c r="P1131" s="143"/>
      <c r="Q1131" s="95"/>
      <c r="R1131" s="95"/>
      <c r="S1131" s="95"/>
      <c r="T1131" s="95"/>
      <c r="AI1131" s="280"/>
      <c r="AO1131" s="95"/>
    </row>
    <row r="1132" s="93" customFormat="1" customHeight="1" spans="6:41">
      <c r="F1132" s="95"/>
      <c r="G1132" s="288" t="str">
        <f t="shared" si="23"/>
        <v/>
      </c>
      <c r="H1132" s="95"/>
      <c r="I1132" s="95"/>
      <c r="J1132" s="95"/>
      <c r="K1132" s="95"/>
      <c r="L1132" s="95"/>
      <c r="P1132" s="143"/>
      <c r="Q1132" s="95"/>
      <c r="R1132" s="95"/>
      <c r="S1132" s="95"/>
      <c r="T1132" s="95"/>
      <c r="AI1132" s="280"/>
      <c r="AO1132" s="95"/>
    </row>
    <row r="1133" s="93" customFormat="1" customHeight="1" spans="6:41">
      <c r="F1133" s="95"/>
      <c r="G1133" s="288" t="str">
        <f t="shared" si="23"/>
        <v/>
      </c>
      <c r="H1133" s="95"/>
      <c r="I1133" s="95"/>
      <c r="J1133" s="95"/>
      <c r="K1133" s="95"/>
      <c r="L1133" s="95"/>
      <c r="P1133" s="143"/>
      <c r="Q1133" s="95"/>
      <c r="R1133" s="95"/>
      <c r="S1133" s="95"/>
      <c r="T1133" s="95"/>
      <c r="AI1133" s="280"/>
      <c r="AO1133" s="95"/>
    </row>
    <row r="1134" s="93" customFormat="1" customHeight="1" spans="6:41">
      <c r="F1134" s="95"/>
      <c r="G1134" s="288" t="str">
        <f t="shared" si="23"/>
        <v/>
      </c>
      <c r="H1134" s="95"/>
      <c r="I1134" s="95"/>
      <c r="J1134" s="95"/>
      <c r="K1134" s="95"/>
      <c r="L1134" s="95"/>
      <c r="P1134" s="143"/>
      <c r="Q1134" s="95"/>
      <c r="R1134" s="95"/>
      <c r="S1134" s="95"/>
      <c r="T1134" s="95"/>
      <c r="AI1134" s="280"/>
      <c r="AO1134" s="95"/>
    </row>
    <row r="1135" s="93" customFormat="1" customHeight="1" spans="6:41">
      <c r="F1135" s="95"/>
      <c r="G1135" s="288" t="str">
        <f t="shared" si="23"/>
        <v/>
      </c>
      <c r="H1135" s="95"/>
      <c r="I1135" s="95"/>
      <c r="J1135" s="95"/>
      <c r="K1135" s="95"/>
      <c r="L1135" s="95"/>
      <c r="P1135" s="143"/>
      <c r="Q1135" s="95"/>
      <c r="R1135" s="95"/>
      <c r="S1135" s="95"/>
      <c r="T1135" s="95"/>
      <c r="AI1135" s="280"/>
      <c r="AO1135" s="95"/>
    </row>
    <row r="1136" s="93" customFormat="1" customHeight="1" spans="6:41">
      <c r="F1136" s="95"/>
      <c r="G1136" s="288" t="str">
        <f t="shared" si="23"/>
        <v/>
      </c>
      <c r="H1136" s="95"/>
      <c r="I1136" s="95"/>
      <c r="J1136" s="95"/>
      <c r="K1136" s="95"/>
      <c r="L1136" s="95"/>
      <c r="P1136" s="143"/>
      <c r="Q1136" s="95"/>
      <c r="R1136" s="95"/>
      <c r="S1136" s="95"/>
      <c r="T1136" s="95"/>
      <c r="AI1136" s="280"/>
      <c r="AO1136" s="95"/>
    </row>
    <row r="1137" s="93" customFormat="1" customHeight="1" spans="6:41">
      <c r="F1137" s="95"/>
      <c r="G1137" s="288" t="str">
        <f t="shared" si="23"/>
        <v/>
      </c>
      <c r="H1137" s="95"/>
      <c r="I1137" s="95"/>
      <c r="J1137" s="95"/>
      <c r="K1137" s="95"/>
      <c r="L1137" s="95"/>
      <c r="P1137" s="143"/>
      <c r="Q1137" s="95"/>
      <c r="R1137" s="95"/>
      <c r="S1137" s="95"/>
      <c r="T1137" s="95"/>
      <c r="AI1137" s="280"/>
      <c r="AO1137" s="95"/>
    </row>
    <row r="1138" s="93" customFormat="1" customHeight="1" spans="6:41">
      <c r="F1138" s="95"/>
      <c r="G1138" s="288" t="str">
        <f t="shared" si="23"/>
        <v/>
      </c>
      <c r="H1138" s="95"/>
      <c r="I1138" s="95"/>
      <c r="J1138" s="95"/>
      <c r="K1138" s="95"/>
      <c r="L1138" s="95"/>
      <c r="P1138" s="143"/>
      <c r="Q1138" s="95"/>
      <c r="R1138" s="95"/>
      <c r="S1138" s="95"/>
      <c r="T1138" s="95"/>
      <c r="AI1138" s="280"/>
      <c r="AO1138" s="95"/>
    </row>
    <row r="1139" s="93" customFormat="1" customHeight="1" spans="6:41">
      <c r="F1139" s="95"/>
      <c r="G1139" s="288" t="str">
        <f t="shared" si="23"/>
        <v/>
      </c>
      <c r="H1139" s="95"/>
      <c r="I1139" s="95"/>
      <c r="J1139" s="95"/>
      <c r="K1139" s="95"/>
      <c r="L1139" s="95"/>
      <c r="P1139" s="143"/>
      <c r="Q1139" s="95"/>
      <c r="R1139" s="95"/>
      <c r="S1139" s="95"/>
      <c r="T1139" s="95"/>
      <c r="AI1139" s="280"/>
      <c r="AO1139" s="95"/>
    </row>
    <row r="1140" s="93" customFormat="1" customHeight="1" spans="6:41">
      <c r="F1140" s="95"/>
      <c r="G1140" s="288" t="str">
        <f t="shared" si="23"/>
        <v/>
      </c>
      <c r="H1140" s="95"/>
      <c r="I1140" s="95"/>
      <c r="J1140" s="95"/>
      <c r="K1140" s="95"/>
      <c r="L1140" s="95"/>
      <c r="P1140" s="143"/>
      <c r="Q1140" s="95"/>
      <c r="R1140" s="95"/>
      <c r="S1140" s="95"/>
      <c r="T1140" s="95"/>
      <c r="AI1140" s="280"/>
      <c r="AO1140" s="95"/>
    </row>
    <row r="1141" s="93" customFormat="1" customHeight="1" spans="6:41">
      <c r="F1141" s="95"/>
      <c r="G1141" s="288" t="str">
        <f t="shared" si="23"/>
        <v/>
      </c>
      <c r="H1141" s="95"/>
      <c r="I1141" s="95"/>
      <c r="J1141" s="95"/>
      <c r="K1141" s="95"/>
      <c r="L1141" s="95"/>
      <c r="P1141" s="143"/>
      <c r="Q1141" s="95"/>
      <c r="R1141" s="95"/>
      <c r="S1141" s="95"/>
      <c r="T1141" s="95"/>
      <c r="AI1141" s="280"/>
      <c r="AO1141" s="95"/>
    </row>
    <row r="1142" s="93" customFormat="1" customHeight="1" spans="6:41">
      <c r="F1142" s="95"/>
      <c r="G1142" s="288" t="str">
        <f t="shared" si="23"/>
        <v/>
      </c>
      <c r="H1142" s="95"/>
      <c r="I1142" s="95"/>
      <c r="J1142" s="95"/>
      <c r="K1142" s="95"/>
      <c r="L1142" s="95"/>
      <c r="P1142" s="143"/>
      <c r="Q1142" s="95"/>
      <c r="R1142" s="95"/>
      <c r="S1142" s="95"/>
      <c r="T1142" s="95"/>
      <c r="AI1142" s="280"/>
      <c r="AO1142" s="95"/>
    </row>
    <row r="1143" s="93" customFormat="1" customHeight="1" spans="6:41">
      <c r="F1143" s="95"/>
      <c r="G1143" s="288" t="str">
        <f t="shared" si="23"/>
        <v/>
      </c>
      <c r="H1143" s="95"/>
      <c r="I1143" s="95"/>
      <c r="J1143" s="95"/>
      <c r="K1143" s="95"/>
      <c r="L1143" s="95"/>
      <c r="P1143" s="143"/>
      <c r="Q1143" s="95"/>
      <c r="R1143" s="95"/>
      <c r="S1143" s="95"/>
      <c r="T1143" s="95"/>
      <c r="AI1143" s="280"/>
      <c r="AO1143" s="95"/>
    </row>
    <row r="1144" s="93" customFormat="1" customHeight="1" spans="6:41">
      <c r="F1144" s="95"/>
      <c r="G1144" s="288" t="str">
        <f t="shared" si="23"/>
        <v/>
      </c>
      <c r="H1144" s="95"/>
      <c r="I1144" s="95"/>
      <c r="J1144" s="95"/>
      <c r="K1144" s="95"/>
      <c r="L1144" s="95"/>
      <c r="P1144" s="143"/>
      <c r="Q1144" s="95"/>
      <c r="R1144" s="95"/>
      <c r="S1144" s="95"/>
      <c r="T1144" s="95"/>
      <c r="AI1144" s="280"/>
      <c r="AO1144" s="95"/>
    </row>
    <row r="1145" s="93" customFormat="1" customHeight="1" spans="6:41">
      <c r="F1145" s="95"/>
      <c r="G1145" s="288" t="str">
        <f t="shared" si="23"/>
        <v/>
      </c>
      <c r="H1145" s="95"/>
      <c r="I1145" s="95"/>
      <c r="J1145" s="95"/>
      <c r="K1145" s="95"/>
      <c r="L1145" s="95"/>
      <c r="P1145" s="143"/>
      <c r="Q1145" s="95"/>
      <c r="R1145" s="95"/>
      <c r="S1145" s="95"/>
      <c r="T1145" s="95"/>
      <c r="AI1145" s="280"/>
      <c r="AO1145" s="95"/>
    </row>
    <row r="1146" s="93" customFormat="1" customHeight="1" spans="6:41">
      <c r="F1146" s="95"/>
      <c r="G1146" s="288" t="str">
        <f t="shared" si="23"/>
        <v/>
      </c>
      <c r="H1146" s="95"/>
      <c r="I1146" s="95"/>
      <c r="J1146" s="95"/>
      <c r="K1146" s="95"/>
      <c r="L1146" s="95"/>
      <c r="P1146" s="143"/>
      <c r="Q1146" s="95"/>
      <c r="R1146" s="95"/>
      <c r="S1146" s="95"/>
      <c r="T1146" s="95"/>
      <c r="AI1146" s="280"/>
      <c r="AO1146" s="95"/>
    </row>
    <row r="1147" s="93" customFormat="1" customHeight="1" spans="6:41">
      <c r="F1147" s="95"/>
      <c r="G1147" s="288" t="str">
        <f t="shared" si="23"/>
        <v/>
      </c>
      <c r="H1147" s="95"/>
      <c r="I1147" s="95"/>
      <c r="J1147" s="95"/>
      <c r="K1147" s="95"/>
      <c r="L1147" s="95"/>
      <c r="P1147" s="143"/>
      <c r="Q1147" s="95"/>
      <c r="R1147" s="95"/>
      <c r="S1147" s="95"/>
      <c r="T1147" s="95"/>
      <c r="AI1147" s="280"/>
      <c r="AO1147" s="95"/>
    </row>
    <row r="1148" s="93" customFormat="1" customHeight="1" spans="6:41">
      <c r="F1148" s="95"/>
      <c r="G1148" s="288" t="str">
        <f t="shared" si="23"/>
        <v/>
      </c>
      <c r="H1148" s="95"/>
      <c r="I1148" s="95"/>
      <c r="J1148" s="95"/>
      <c r="K1148" s="95"/>
      <c r="L1148" s="95"/>
      <c r="P1148" s="143"/>
      <c r="Q1148" s="95"/>
      <c r="R1148" s="95"/>
      <c r="S1148" s="95"/>
      <c r="T1148" s="95"/>
      <c r="AI1148" s="280"/>
      <c r="AO1148" s="95"/>
    </row>
    <row r="1149" s="93" customFormat="1" customHeight="1" spans="6:41">
      <c r="F1149" s="95"/>
      <c r="G1149" s="288" t="str">
        <f t="shared" si="23"/>
        <v/>
      </c>
      <c r="H1149" s="95"/>
      <c r="I1149" s="95"/>
      <c r="J1149" s="95"/>
      <c r="K1149" s="95"/>
      <c r="L1149" s="95"/>
      <c r="P1149" s="143"/>
      <c r="Q1149" s="95"/>
      <c r="R1149" s="95"/>
      <c r="S1149" s="95"/>
      <c r="T1149" s="95"/>
      <c r="AI1149" s="280"/>
      <c r="AO1149" s="95"/>
    </row>
    <row r="1150" s="93" customFormat="1" customHeight="1" spans="6:41">
      <c r="F1150" s="95"/>
      <c r="G1150" s="288" t="str">
        <f t="shared" si="23"/>
        <v/>
      </c>
      <c r="H1150" s="95"/>
      <c r="I1150" s="95"/>
      <c r="J1150" s="95"/>
      <c r="K1150" s="95"/>
      <c r="L1150" s="95"/>
      <c r="P1150" s="143"/>
      <c r="Q1150" s="95"/>
      <c r="R1150" s="95"/>
      <c r="S1150" s="95"/>
      <c r="T1150" s="95"/>
      <c r="AI1150" s="280"/>
      <c r="AO1150" s="95"/>
    </row>
    <row r="1151" s="93" customFormat="1" customHeight="1" spans="6:41">
      <c r="F1151" s="95"/>
      <c r="G1151" s="288" t="str">
        <f t="shared" si="23"/>
        <v/>
      </c>
      <c r="H1151" s="95"/>
      <c r="I1151" s="95"/>
      <c r="J1151" s="95"/>
      <c r="K1151" s="95"/>
      <c r="L1151" s="95"/>
      <c r="P1151" s="143"/>
      <c r="Q1151" s="95"/>
      <c r="R1151" s="95"/>
      <c r="S1151" s="95"/>
      <c r="T1151" s="95"/>
      <c r="AI1151" s="280"/>
      <c r="AO1151" s="95"/>
    </row>
    <row r="1152" s="93" customFormat="1" customHeight="1" spans="6:41">
      <c r="F1152" s="95"/>
      <c r="G1152" s="288" t="str">
        <f t="shared" si="23"/>
        <v/>
      </c>
      <c r="H1152" s="95"/>
      <c r="I1152" s="95"/>
      <c r="J1152" s="95"/>
      <c r="K1152" s="95"/>
      <c r="L1152" s="95"/>
      <c r="P1152" s="143"/>
      <c r="Q1152" s="95"/>
      <c r="R1152" s="95"/>
      <c r="S1152" s="95"/>
      <c r="T1152" s="95"/>
      <c r="AI1152" s="280"/>
      <c r="AO1152" s="95"/>
    </row>
    <row r="1153" s="93" customFormat="1" customHeight="1" spans="6:41">
      <c r="F1153" s="95"/>
      <c r="G1153" s="288" t="str">
        <f t="shared" si="23"/>
        <v/>
      </c>
      <c r="H1153" s="95"/>
      <c r="I1153" s="95"/>
      <c r="J1153" s="95"/>
      <c r="K1153" s="95"/>
      <c r="L1153" s="95"/>
      <c r="P1153" s="143"/>
      <c r="Q1153" s="95"/>
      <c r="R1153" s="95"/>
      <c r="S1153" s="95"/>
      <c r="T1153" s="95"/>
      <c r="AI1153" s="280"/>
      <c r="AO1153" s="95"/>
    </row>
    <row r="1154" s="93" customFormat="1" customHeight="1" spans="6:41">
      <c r="F1154" s="95"/>
      <c r="G1154" s="288" t="str">
        <f t="shared" ref="G1154:G1217" si="24">IF(H1154="","",IF(H1154=I1154,H1154,_xlfn.CONCAT(H1154,"-",I1154)))</f>
        <v/>
      </c>
      <c r="H1154" s="95"/>
      <c r="I1154" s="95"/>
      <c r="J1154" s="95"/>
      <c r="K1154" s="95"/>
      <c r="L1154" s="95"/>
      <c r="P1154" s="143"/>
      <c r="Q1154" s="95"/>
      <c r="R1154" s="95"/>
      <c r="S1154" s="95"/>
      <c r="T1154" s="95"/>
      <c r="AI1154" s="280"/>
      <c r="AO1154" s="95"/>
    </row>
    <row r="1155" s="93" customFormat="1" customHeight="1" spans="6:41">
      <c r="F1155" s="95"/>
      <c r="G1155" s="288" t="str">
        <f t="shared" si="24"/>
        <v/>
      </c>
      <c r="H1155" s="95"/>
      <c r="I1155" s="95"/>
      <c r="J1155" s="95"/>
      <c r="K1155" s="95"/>
      <c r="L1155" s="95"/>
      <c r="P1155" s="143"/>
      <c r="Q1155" s="95"/>
      <c r="R1155" s="95"/>
      <c r="S1155" s="95"/>
      <c r="T1155" s="95"/>
      <c r="AI1155" s="280"/>
      <c r="AO1155" s="95"/>
    </row>
    <row r="1156" s="93" customFormat="1" customHeight="1" spans="6:41">
      <c r="F1156" s="95"/>
      <c r="G1156" s="288" t="str">
        <f t="shared" si="24"/>
        <v/>
      </c>
      <c r="H1156" s="95"/>
      <c r="I1156" s="95"/>
      <c r="J1156" s="95"/>
      <c r="K1156" s="95"/>
      <c r="L1156" s="95"/>
      <c r="P1156" s="143"/>
      <c r="Q1156" s="95"/>
      <c r="R1156" s="95"/>
      <c r="S1156" s="95"/>
      <c r="T1156" s="95"/>
      <c r="AI1156" s="280"/>
      <c r="AO1156" s="95"/>
    </row>
    <row r="1157" s="93" customFormat="1" customHeight="1" spans="6:41">
      <c r="F1157" s="95"/>
      <c r="G1157" s="288" t="str">
        <f t="shared" si="24"/>
        <v/>
      </c>
      <c r="H1157" s="95"/>
      <c r="I1157" s="95"/>
      <c r="J1157" s="95"/>
      <c r="K1157" s="95"/>
      <c r="L1157" s="95"/>
      <c r="P1157" s="143"/>
      <c r="Q1157" s="95"/>
      <c r="R1157" s="95"/>
      <c r="S1157" s="95"/>
      <c r="T1157" s="95"/>
      <c r="AI1157" s="280"/>
      <c r="AO1157" s="95"/>
    </row>
    <row r="1158" s="93" customFormat="1" customHeight="1" spans="6:41">
      <c r="F1158" s="95"/>
      <c r="G1158" s="288" t="str">
        <f t="shared" si="24"/>
        <v/>
      </c>
      <c r="H1158" s="95"/>
      <c r="I1158" s="95"/>
      <c r="J1158" s="95"/>
      <c r="K1158" s="95"/>
      <c r="L1158" s="95"/>
      <c r="P1158" s="143"/>
      <c r="Q1158" s="95"/>
      <c r="R1158" s="95"/>
      <c r="S1158" s="95"/>
      <c r="T1158" s="95"/>
      <c r="AI1158" s="280"/>
      <c r="AO1158" s="95"/>
    </row>
    <row r="1159" s="93" customFormat="1" customHeight="1" spans="6:41">
      <c r="F1159" s="95"/>
      <c r="G1159" s="288" t="str">
        <f t="shared" si="24"/>
        <v/>
      </c>
      <c r="H1159" s="95"/>
      <c r="I1159" s="95"/>
      <c r="J1159" s="95"/>
      <c r="K1159" s="95"/>
      <c r="L1159" s="95"/>
      <c r="P1159" s="143"/>
      <c r="Q1159" s="95"/>
      <c r="R1159" s="95"/>
      <c r="S1159" s="95"/>
      <c r="T1159" s="95"/>
      <c r="AI1159" s="280"/>
      <c r="AO1159" s="95"/>
    </row>
    <row r="1160" s="93" customFormat="1" customHeight="1" spans="6:41">
      <c r="F1160" s="95"/>
      <c r="G1160" s="288" t="str">
        <f t="shared" si="24"/>
        <v/>
      </c>
      <c r="H1160" s="95"/>
      <c r="I1160" s="95"/>
      <c r="J1160" s="95"/>
      <c r="K1160" s="95"/>
      <c r="L1160" s="95"/>
      <c r="P1160" s="143"/>
      <c r="Q1160" s="95"/>
      <c r="R1160" s="95"/>
      <c r="S1160" s="95"/>
      <c r="T1160" s="95"/>
      <c r="AI1160" s="280"/>
      <c r="AO1160" s="95"/>
    </row>
    <row r="1161" s="93" customFormat="1" customHeight="1" spans="6:41">
      <c r="F1161" s="95"/>
      <c r="G1161" s="288" t="str">
        <f t="shared" si="24"/>
        <v/>
      </c>
      <c r="H1161" s="95"/>
      <c r="I1161" s="95"/>
      <c r="J1161" s="95"/>
      <c r="K1161" s="95"/>
      <c r="L1161" s="95"/>
      <c r="P1161" s="143"/>
      <c r="Q1161" s="95"/>
      <c r="R1161" s="95"/>
      <c r="S1161" s="95"/>
      <c r="T1161" s="95"/>
      <c r="AI1161" s="280"/>
      <c r="AO1161" s="95"/>
    </row>
    <row r="1162" s="93" customFormat="1" customHeight="1" spans="6:41">
      <c r="F1162" s="95"/>
      <c r="G1162" s="288" t="str">
        <f t="shared" si="24"/>
        <v/>
      </c>
      <c r="H1162" s="95"/>
      <c r="I1162" s="95"/>
      <c r="J1162" s="95"/>
      <c r="K1162" s="95"/>
      <c r="L1162" s="95"/>
      <c r="P1162" s="143"/>
      <c r="Q1162" s="95"/>
      <c r="R1162" s="95"/>
      <c r="S1162" s="95"/>
      <c r="T1162" s="95"/>
      <c r="AI1162" s="280"/>
      <c r="AO1162" s="95"/>
    </row>
    <row r="1163" s="93" customFormat="1" customHeight="1" spans="6:41">
      <c r="F1163" s="95"/>
      <c r="G1163" s="288" t="str">
        <f t="shared" si="24"/>
        <v/>
      </c>
      <c r="H1163" s="95"/>
      <c r="I1163" s="95"/>
      <c r="J1163" s="95"/>
      <c r="K1163" s="95"/>
      <c r="L1163" s="95"/>
      <c r="P1163" s="143"/>
      <c r="Q1163" s="95"/>
      <c r="R1163" s="95"/>
      <c r="S1163" s="95"/>
      <c r="T1163" s="95"/>
      <c r="AI1163" s="280"/>
      <c r="AO1163" s="95"/>
    </row>
    <row r="1164" s="93" customFormat="1" customHeight="1" spans="6:41">
      <c r="F1164" s="95"/>
      <c r="G1164" s="288" t="str">
        <f t="shared" si="24"/>
        <v/>
      </c>
      <c r="H1164" s="95"/>
      <c r="I1164" s="95"/>
      <c r="J1164" s="95"/>
      <c r="K1164" s="95"/>
      <c r="L1164" s="95"/>
      <c r="P1164" s="143"/>
      <c r="Q1164" s="95"/>
      <c r="R1164" s="95"/>
      <c r="S1164" s="95"/>
      <c r="T1164" s="95"/>
      <c r="AI1164" s="280"/>
      <c r="AO1164" s="95"/>
    </row>
    <row r="1165" s="93" customFormat="1" customHeight="1" spans="6:41">
      <c r="F1165" s="95"/>
      <c r="G1165" s="288" t="str">
        <f t="shared" si="24"/>
        <v/>
      </c>
      <c r="H1165" s="95"/>
      <c r="I1165" s="95"/>
      <c r="J1165" s="95"/>
      <c r="K1165" s="95"/>
      <c r="L1165" s="95"/>
      <c r="P1165" s="143"/>
      <c r="Q1165" s="95"/>
      <c r="R1165" s="95"/>
      <c r="S1165" s="95"/>
      <c r="T1165" s="95"/>
      <c r="AI1165" s="280"/>
      <c r="AO1165" s="95"/>
    </row>
    <row r="1166" s="93" customFormat="1" customHeight="1" spans="6:41">
      <c r="F1166" s="95"/>
      <c r="G1166" s="288" t="str">
        <f t="shared" si="24"/>
        <v/>
      </c>
      <c r="H1166" s="95"/>
      <c r="I1166" s="95"/>
      <c r="J1166" s="95"/>
      <c r="K1166" s="95"/>
      <c r="L1166" s="95"/>
      <c r="P1166" s="143"/>
      <c r="Q1166" s="95"/>
      <c r="R1166" s="95"/>
      <c r="S1166" s="95"/>
      <c r="T1166" s="95"/>
      <c r="AI1166" s="280"/>
      <c r="AO1166" s="95"/>
    </row>
    <row r="1167" s="93" customFormat="1" customHeight="1" spans="6:41">
      <c r="F1167" s="95"/>
      <c r="G1167" s="288" t="str">
        <f t="shared" si="24"/>
        <v/>
      </c>
      <c r="H1167" s="95"/>
      <c r="I1167" s="95"/>
      <c r="J1167" s="95"/>
      <c r="K1167" s="95"/>
      <c r="L1167" s="95"/>
      <c r="P1167" s="143"/>
      <c r="Q1167" s="95"/>
      <c r="R1167" s="95"/>
      <c r="S1167" s="95"/>
      <c r="T1167" s="95"/>
      <c r="AI1167" s="280"/>
      <c r="AO1167" s="95"/>
    </row>
    <row r="1168" s="93" customFormat="1" customHeight="1" spans="6:41">
      <c r="F1168" s="95"/>
      <c r="G1168" s="288" t="str">
        <f t="shared" si="24"/>
        <v/>
      </c>
      <c r="H1168" s="95"/>
      <c r="I1168" s="95"/>
      <c r="J1168" s="95"/>
      <c r="K1168" s="95"/>
      <c r="L1168" s="95"/>
      <c r="P1168" s="143"/>
      <c r="Q1168" s="95"/>
      <c r="R1168" s="95"/>
      <c r="S1168" s="95"/>
      <c r="T1168" s="95"/>
      <c r="AI1168" s="280"/>
      <c r="AO1168" s="95"/>
    </row>
    <row r="1169" s="93" customFormat="1" customHeight="1" spans="6:41">
      <c r="F1169" s="95"/>
      <c r="G1169" s="288" t="str">
        <f t="shared" si="24"/>
        <v/>
      </c>
      <c r="H1169" s="95"/>
      <c r="I1169" s="95"/>
      <c r="J1169" s="95"/>
      <c r="K1169" s="95"/>
      <c r="L1169" s="95"/>
      <c r="P1169" s="143"/>
      <c r="Q1169" s="95"/>
      <c r="R1169" s="95"/>
      <c r="S1169" s="95"/>
      <c r="T1169" s="95"/>
      <c r="AI1169" s="280"/>
      <c r="AO1169" s="95"/>
    </row>
    <row r="1170" s="93" customFormat="1" customHeight="1" spans="6:41">
      <c r="F1170" s="95"/>
      <c r="G1170" s="288" t="str">
        <f t="shared" si="24"/>
        <v/>
      </c>
      <c r="H1170" s="95"/>
      <c r="I1170" s="95"/>
      <c r="J1170" s="95"/>
      <c r="K1170" s="95"/>
      <c r="L1170" s="95"/>
      <c r="P1170" s="143"/>
      <c r="Q1170" s="95"/>
      <c r="R1170" s="95"/>
      <c r="S1170" s="95"/>
      <c r="T1170" s="95"/>
      <c r="AI1170" s="280"/>
      <c r="AO1170" s="95"/>
    </row>
    <row r="1171" s="93" customFormat="1" customHeight="1" spans="6:41">
      <c r="F1171" s="95"/>
      <c r="G1171" s="288" t="str">
        <f t="shared" si="24"/>
        <v/>
      </c>
      <c r="H1171" s="95"/>
      <c r="I1171" s="95"/>
      <c r="J1171" s="95"/>
      <c r="K1171" s="95"/>
      <c r="L1171" s="95"/>
      <c r="P1171" s="143"/>
      <c r="Q1171" s="95"/>
      <c r="R1171" s="95"/>
      <c r="S1171" s="95"/>
      <c r="T1171" s="95"/>
      <c r="AI1171" s="280"/>
      <c r="AO1171" s="95"/>
    </row>
    <row r="1172" s="93" customFormat="1" customHeight="1" spans="6:41">
      <c r="F1172" s="95"/>
      <c r="G1172" s="288" t="str">
        <f t="shared" si="24"/>
        <v/>
      </c>
      <c r="H1172" s="95"/>
      <c r="I1172" s="95"/>
      <c r="J1172" s="95"/>
      <c r="K1172" s="95"/>
      <c r="L1172" s="95"/>
      <c r="P1172" s="143"/>
      <c r="Q1172" s="95"/>
      <c r="R1172" s="95"/>
      <c r="S1172" s="95"/>
      <c r="T1172" s="95"/>
      <c r="AI1172" s="280"/>
      <c r="AO1172" s="95"/>
    </row>
    <row r="1173" s="93" customFormat="1" customHeight="1" spans="6:41">
      <c r="F1173" s="95"/>
      <c r="G1173" s="288" t="str">
        <f t="shared" si="24"/>
        <v/>
      </c>
      <c r="H1173" s="95"/>
      <c r="I1173" s="95"/>
      <c r="J1173" s="95"/>
      <c r="K1173" s="95"/>
      <c r="L1173" s="95"/>
      <c r="P1173" s="143"/>
      <c r="Q1173" s="95"/>
      <c r="R1173" s="95"/>
      <c r="S1173" s="95"/>
      <c r="T1173" s="95"/>
      <c r="AI1173" s="280"/>
      <c r="AO1173" s="95"/>
    </row>
    <row r="1174" s="93" customFormat="1" customHeight="1" spans="6:41">
      <c r="F1174" s="95"/>
      <c r="G1174" s="288" t="str">
        <f t="shared" si="24"/>
        <v/>
      </c>
      <c r="H1174" s="95"/>
      <c r="I1174" s="95"/>
      <c r="J1174" s="95"/>
      <c r="K1174" s="95"/>
      <c r="L1174" s="95"/>
      <c r="P1174" s="143"/>
      <c r="Q1174" s="95"/>
      <c r="R1174" s="95"/>
      <c r="S1174" s="95"/>
      <c r="T1174" s="95"/>
      <c r="AI1174" s="280"/>
      <c r="AO1174" s="95"/>
    </row>
    <row r="1175" s="93" customFormat="1" customHeight="1" spans="6:41">
      <c r="F1175" s="95"/>
      <c r="G1175" s="288" t="str">
        <f t="shared" si="24"/>
        <v/>
      </c>
      <c r="H1175" s="95"/>
      <c r="I1175" s="95"/>
      <c r="J1175" s="95"/>
      <c r="K1175" s="95"/>
      <c r="L1175" s="95"/>
      <c r="P1175" s="143"/>
      <c r="Q1175" s="95"/>
      <c r="R1175" s="95"/>
      <c r="S1175" s="95"/>
      <c r="T1175" s="95"/>
      <c r="AI1175" s="280"/>
      <c r="AO1175" s="95"/>
    </row>
    <row r="1176" s="93" customFormat="1" customHeight="1" spans="6:41">
      <c r="F1176" s="95"/>
      <c r="G1176" s="288" t="str">
        <f t="shared" si="24"/>
        <v/>
      </c>
      <c r="H1176" s="95"/>
      <c r="I1176" s="95"/>
      <c r="J1176" s="95"/>
      <c r="K1176" s="95"/>
      <c r="L1176" s="95"/>
      <c r="P1176" s="143"/>
      <c r="Q1176" s="95"/>
      <c r="R1176" s="95"/>
      <c r="S1176" s="95"/>
      <c r="T1176" s="95"/>
      <c r="AI1176" s="280"/>
      <c r="AO1176" s="95"/>
    </row>
    <row r="1177" s="93" customFormat="1" customHeight="1" spans="6:41">
      <c r="F1177" s="95"/>
      <c r="G1177" s="288" t="str">
        <f t="shared" si="24"/>
        <v/>
      </c>
      <c r="H1177" s="95"/>
      <c r="I1177" s="95"/>
      <c r="J1177" s="95"/>
      <c r="K1177" s="95"/>
      <c r="L1177" s="95"/>
      <c r="P1177" s="143"/>
      <c r="Q1177" s="95"/>
      <c r="R1177" s="95"/>
      <c r="S1177" s="95"/>
      <c r="T1177" s="95"/>
      <c r="AI1177" s="280"/>
      <c r="AO1177" s="95"/>
    </row>
    <row r="1178" s="93" customFormat="1" customHeight="1" spans="6:41">
      <c r="F1178" s="95"/>
      <c r="G1178" s="288" t="str">
        <f t="shared" si="24"/>
        <v/>
      </c>
      <c r="H1178" s="95"/>
      <c r="I1178" s="95"/>
      <c r="J1178" s="95"/>
      <c r="K1178" s="95"/>
      <c r="L1178" s="95"/>
      <c r="P1178" s="143"/>
      <c r="Q1178" s="95"/>
      <c r="R1178" s="95"/>
      <c r="S1178" s="95"/>
      <c r="T1178" s="95"/>
      <c r="AI1178" s="280"/>
      <c r="AO1178" s="95"/>
    </row>
    <row r="1179" s="93" customFormat="1" customHeight="1" spans="6:41">
      <c r="F1179" s="95"/>
      <c r="G1179" s="288" t="str">
        <f t="shared" si="24"/>
        <v/>
      </c>
      <c r="H1179" s="95"/>
      <c r="I1179" s="95"/>
      <c r="J1179" s="95"/>
      <c r="K1179" s="95"/>
      <c r="L1179" s="95"/>
      <c r="P1179" s="143"/>
      <c r="Q1179" s="95"/>
      <c r="R1179" s="95"/>
      <c r="S1179" s="95"/>
      <c r="T1179" s="95"/>
      <c r="AI1179" s="280"/>
      <c r="AO1179" s="95"/>
    </row>
    <row r="1180" s="93" customFormat="1" customHeight="1" spans="6:41">
      <c r="F1180" s="95"/>
      <c r="G1180" s="288" t="str">
        <f t="shared" si="24"/>
        <v/>
      </c>
      <c r="H1180" s="95"/>
      <c r="I1180" s="95"/>
      <c r="J1180" s="95"/>
      <c r="K1180" s="95"/>
      <c r="L1180" s="95"/>
      <c r="P1180" s="143"/>
      <c r="Q1180" s="95"/>
      <c r="R1180" s="95"/>
      <c r="S1180" s="95"/>
      <c r="T1180" s="95"/>
      <c r="AI1180" s="280"/>
      <c r="AO1180" s="95"/>
    </row>
    <row r="1181" s="93" customFormat="1" customHeight="1" spans="6:41">
      <c r="F1181" s="95"/>
      <c r="G1181" s="288" t="str">
        <f t="shared" si="24"/>
        <v/>
      </c>
      <c r="H1181" s="95"/>
      <c r="I1181" s="95"/>
      <c r="J1181" s="95"/>
      <c r="K1181" s="95"/>
      <c r="L1181" s="95"/>
      <c r="P1181" s="143"/>
      <c r="Q1181" s="95"/>
      <c r="R1181" s="95"/>
      <c r="S1181" s="95"/>
      <c r="T1181" s="95"/>
      <c r="AI1181" s="280"/>
      <c r="AO1181" s="95"/>
    </row>
    <row r="1182" s="93" customFormat="1" customHeight="1" spans="6:41">
      <c r="F1182" s="95"/>
      <c r="G1182" s="288" t="str">
        <f t="shared" si="24"/>
        <v/>
      </c>
      <c r="H1182" s="95"/>
      <c r="I1182" s="95"/>
      <c r="J1182" s="95"/>
      <c r="K1182" s="95"/>
      <c r="L1182" s="95"/>
      <c r="P1182" s="143"/>
      <c r="Q1182" s="95"/>
      <c r="R1182" s="95"/>
      <c r="S1182" s="95"/>
      <c r="T1182" s="95"/>
      <c r="AI1182" s="280"/>
      <c r="AO1182" s="95"/>
    </row>
    <row r="1183" s="93" customFormat="1" customHeight="1" spans="6:41">
      <c r="F1183" s="95"/>
      <c r="G1183" s="288" t="str">
        <f t="shared" si="24"/>
        <v/>
      </c>
      <c r="H1183" s="95"/>
      <c r="I1183" s="95"/>
      <c r="J1183" s="95"/>
      <c r="K1183" s="95"/>
      <c r="L1183" s="95"/>
      <c r="P1183" s="143"/>
      <c r="Q1183" s="95"/>
      <c r="R1183" s="95"/>
      <c r="S1183" s="95"/>
      <c r="T1183" s="95"/>
      <c r="AI1183" s="280"/>
      <c r="AO1183" s="95"/>
    </row>
    <row r="1184" s="93" customFormat="1" customHeight="1" spans="6:41">
      <c r="F1184" s="95"/>
      <c r="G1184" s="288" t="str">
        <f t="shared" si="24"/>
        <v/>
      </c>
      <c r="H1184" s="95"/>
      <c r="I1184" s="95"/>
      <c r="J1184" s="95"/>
      <c r="K1184" s="95"/>
      <c r="L1184" s="95"/>
      <c r="P1184" s="143"/>
      <c r="Q1184" s="95"/>
      <c r="R1184" s="95"/>
      <c r="S1184" s="95"/>
      <c r="T1184" s="95"/>
      <c r="AI1184" s="280"/>
      <c r="AO1184" s="95"/>
    </row>
    <row r="1185" s="93" customFormat="1" customHeight="1" spans="6:41">
      <c r="F1185" s="95"/>
      <c r="G1185" s="288" t="str">
        <f t="shared" si="24"/>
        <v/>
      </c>
      <c r="H1185" s="95"/>
      <c r="I1185" s="95"/>
      <c r="J1185" s="95"/>
      <c r="K1185" s="95"/>
      <c r="L1185" s="95"/>
      <c r="P1185" s="143"/>
      <c r="Q1185" s="95"/>
      <c r="R1185" s="95"/>
      <c r="S1185" s="95"/>
      <c r="T1185" s="95"/>
      <c r="AI1185" s="280"/>
      <c r="AO1185" s="95"/>
    </row>
    <row r="1186" s="93" customFormat="1" customHeight="1" spans="6:41">
      <c r="F1186" s="95"/>
      <c r="G1186" s="288" t="str">
        <f t="shared" si="24"/>
        <v/>
      </c>
      <c r="H1186" s="95"/>
      <c r="I1186" s="95"/>
      <c r="J1186" s="95"/>
      <c r="K1186" s="95"/>
      <c r="L1186" s="95"/>
      <c r="P1186" s="143"/>
      <c r="Q1186" s="95"/>
      <c r="R1186" s="95"/>
      <c r="S1186" s="95"/>
      <c r="T1186" s="95"/>
      <c r="AI1186" s="280"/>
      <c r="AO1186" s="95"/>
    </row>
    <row r="1187" s="93" customFormat="1" customHeight="1" spans="6:41">
      <c r="F1187" s="95"/>
      <c r="G1187" s="288" t="str">
        <f t="shared" si="24"/>
        <v/>
      </c>
      <c r="H1187" s="95"/>
      <c r="I1187" s="95"/>
      <c r="J1187" s="95"/>
      <c r="K1187" s="95"/>
      <c r="L1187" s="95"/>
      <c r="P1187" s="143"/>
      <c r="Q1187" s="95"/>
      <c r="R1187" s="95"/>
      <c r="S1187" s="95"/>
      <c r="T1187" s="95"/>
      <c r="AI1187" s="280"/>
      <c r="AO1187" s="95"/>
    </row>
    <row r="1188" s="93" customFormat="1" customHeight="1" spans="6:41">
      <c r="F1188" s="95"/>
      <c r="G1188" s="288" t="str">
        <f t="shared" si="24"/>
        <v/>
      </c>
      <c r="H1188" s="95"/>
      <c r="I1188" s="95"/>
      <c r="J1188" s="95"/>
      <c r="K1188" s="95"/>
      <c r="L1188" s="95"/>
      <c r="P1188" s="143"/>
      <c r="Q1188" s="95"/>
      <c r="R1188" s="95"/>
      <c r="S1188" s="95"/>
      <c r="T1188" s="95"/>
      <c r="AI1188" s="280"/>
      <c r="AO1188" s="95"/>
    </row>
    <row r="1189" s="93" customFormat="1" customHeight="1" spans="6:41">
      <c r="F1189" s="95"/>
      <c r="G1189" s="288" t="str">
        <f t="shared" si="24"/>
        <v/>
      </c>
      <c r="H1189" s="95"/>
      <c r="I1189" s="95"/>
      <c r="J1189" s="95"/>
      <c r="K1189" s="95"/>
      <c r="L1189" s="95"/>
      <c r="P1189" s="143"/>
      <c r="Q1189" s="95"/>
      <c r="R1189" s="95"/>
      <c r="S1189" s="95"/>
      <c r="T1189" s="95"/>
      <c r="AI1189" s="280"/>
      <c r="AO1189" s="95"/>
    </row>
    <row r="1190" s="93" customFormat="1" customHeight="1" spans="6:41">
      <c r="F1190" s="95"/>
      <c r="G1190" s="288" t="str">
        <f t="shared" si="24"/>
        <v/>
      </c>
      <c r="H1190" s="95"/>
      <c r="I1190" s="95"/>
      <c r="J1190" s="95"/>
      <c r="K1190" s="95"/>
      <c r="L1190" s="95"/>
      <c r="P1190" s="143"/>
      <c r="Q1190" s="95"/>
      <c r="R1190" s="95"/>
      <c r="S1190" s="95"/>
      <c r="T1190" s="95"/>
      <c r="AI1190" s="280"/>
      <c r="AO1190" s="95"/>
    </row>
    <row r="1191" s="93" customFormat="1" customHeight="1" spans="6:41">
      <c r="F1191" s="95"/>
      <c r="G1191" s="288" t="str">
        <f t="shared" si="24"/>
        <v/>
      </c>
      <c r="H1191" s="95"/>
      <c r="I1191" s="95"/>
      <c r="J1191" s="95"/>
      <c r="K1191" s="95"/>
      <c r="L1191" s="95"/>
      <c r="P1191" s="143"/>
      <c r="Q1191" s="95"/>
      <c r="R1191" s="95"/>
      <c r="S1191" s="95"/>
      <c r="T1191" s="95"/>
      <c r="AI1191" s="280"/>
      <c r="AO1191" s="95"/>
    </row>
    <row r="1192" s="93" customFormat="1" customHeight="1" spans="6:41">
      <c r="F1192" s="95"/>
      <c r="G1192" s="288" t="str">
        <f t="shared" si="24"/>
        <v/>
      </c>
      <c r="H1192" s="95"/>
      <c r="I1192" s="95"/>
      <c r="J1192" s="95"/>
      <c r="K1192" s="95"/>
      <c r="L1192" s="95"/>
      <c r="P1192" s="143"/>
      <c r="Q1192" s="95"/>
      <c r="R1192" s="95"/>
      <c r="S1192" s="95"/>
      <c r="T1192" s="95"/>
      <c r="AI1192" s="280"/>
      <c r="AO1192" s="95"/>
    </row>
    <row r="1193" s="93" customFormat="1" customHeight="1" spans="6:41">
      <c r="F1193" s="95"/>
      <c r="G1193" s="288" t="str">
        <f t="shared" si="24"/>
        <v/>
      </c>
      <c r="H1193" s="95"/>
      <c r="I1193" s="95"/>
      <c r="J1193" s="95"/>
      <c r="K1193" s="95"/>
      <c r="L1193" s="95"/>
      <c r="P1193" s="143"/>
      <c r="Q1193" s="95"/>
      <c r="R1193" s="95"/>
      <c r="S1193" s="95"/>
      <c r="T1193" s="95"/>
      <c r="AI1193" s="280"/>
      <c r="AO1193" s="95"/>
    </row>
    <row r="1194" s="93" customFormat="1" customHeight="1" spans="6:41">
      <c r="F1194" s="95"/>
      <c r="G1194" s="288" t="str">
        <f t="shared" si="24"/>
        <v/>
      </c>
      <c r="H1194" s="95"/>
      <c r="I1194" s="95"/>
      <c r="J1194" s="95"/>
      <c r="K1194" s="95"/>
      <c r="L1194" s="95"/>
      <c r="P1194" s="143"/>
      <c r="Q1194" s="95"/>
      <c r="R1194" s="95"/>
      <c r="S1194" s="95"/>
      <c r="T1194" s="95"/>
      <c r="AI1194" s="280"/>
      <c r="AO1194" s="95"/>
    </row>
    <row r="1195" s="93" customFormat="1" customHeight="1" spans="6:41">
      <c r="F1195" s="95"/>
      <c r="G1195" s="288" t="str">
        <f t="shared" si="24"/>
        <v/>
      </c>
      <c r="H1195" s="95"/>
      <c r="I1195" s="95"/>
      <c r="J1195" s="95"/>
      <c r="K1195" s="95"/>
      <c r="L1195" s="95"/>
      <c r="P1195" s="143"/>
      <c r="Q1195" s="95"/>
      <c r="R1195" s="95"/>
      <c r="S1195" s="95"/>
      <c r="T1195" s="95"/>
      <c r="AI1195" s="280"/>
      <c r="AO1195" s="95"/>
    </row>
    <row r="1196" s="93" customFormat="1" customHeight="1" spans="6:41">
      <c r="F1196" s="95"/>
      <c r="G1196" s="288" t="str">
        <f t="shared" si="24"/>
        <v/>
      </c>
      <c r="H1196" s="95"/>
      <c r="I1196" s="95"/>
      <c r="J1196" s="95"/>
      <c r="K1196" s="95"/>
      <c r="L1196" s="95"/>
      <c r="P1196" s="143"/>
      <c r="Q1196" s="95"/>
      <c r="R1196" s="95"/>
      <c r="S1196" s="95"/>
      <c r="T1196" s="95"/>
      <c r="AI1196" s="280"/>
      <c r="AO1196" s="95"/>
    </row>
    <row r="1197" s="93" customFormat="1" customHeight="1" spans="6:41">
      <c r="F1197" s="95"/>
      <c r="G1197" s="288" t="str">
        <f t="shared" si="24"/>
        <v/>
      </c>
      <c r="H1197" s="95"/>
      <c r="I1197" s="95"/>
      <c r="J1197" s="95"/>
      <c r="K1197" s="95"/>
      <c r="L1197" s="95"/>
      <c r="P1197" s="143"/>
      <c r="Q1197" s="95"/>
      <c r="R1197" s="95"/>
      <c r="S1197" s="95"/>
      <c r="T1197" s="95"/>
      <c r="AI1197" s="280"/>
      <c r="AO1197" s="95"/>
    </row>
    <row r="1198" s="93" customFormat="1" customHeight="1" spans="6:41">
      <c r="F1198" s="95"/>
      <c r="G1198" s="288" t="str">
        <f t="shared" si="24"/>
        <v/>
      </c>
      <c r="H1198" s="95"/>
      <c r="I1198" s="95"/>
      <c r="J1198" s="95"/>
      <c r="K1198" s="95"/>
      <c r="L1198" s="95"/>
      <c r="P1198" s="143"/>
      <c r="Q1198" s="95"/>
      <c r="R1198" s="95"/>
      <c r="S1198" s="95"/>
      <c r="T1198" s="95"/>
      <c r="AI1198" s="280"/>
      <c r="AO1198" s="95"/>
    </row>
    <row r="1199" s="93" customFormat="1" customHeight="1" spans="6:41">
      <c r="F1199" s="95"/>
      <c r="G1199" s="288" t="str">
        <f t="shared" si="24"/>
        <v/>
      </c>
      <c r="H1199" s="95"/>
      <c r="I1199" s="95"/>
      <c r="J1199" s="95"/>
      <c r="K1199" s="95"/>
      <c r="L1199" s="95"/>
      <c r="P1199" s="143"/>
      <c r="Q1199" s="95"/>
      <c r="R1199" s="95"/>
      <c r="S1199" s="95"/>
      <c r="T1199" s="95"/>
      <c r="AI1199" s="280"/>
      <c r="AO1199" s="95"/>
    </row>
    <row r="1200" s="93" customFormat="1" customHeight="1" spans="6:41">
      <c r="F1200" s="95"/>
      <c r="G1200" s="288" t="str">
        <f t="shared" si="24"/>
        <v/>
      </c>
      <c r="H1200" s="95"/>
      <c r="I1200" s="95"/>
      <c r="J1200" s="95"/>
      <c r="K1200" s="95"/>
      <c r="L1200" s="95"/>
      <c r="P1200" s="143"/>
      <c r="Q1200" s="95"/>
      <c r="R1200" s="95"/>
      <c r="S1200" s="95"/>
      <c r="T1200" s="95"/>
      <c r="AI1200" s="280"/>
      <c r="AO1200" s="95"/>
    </row>
    <row r="1201" s="93" customFormat="1" customHeight="1" spans="6:41">
      <c r="F1201" s="95"/>
      <c r="G1201" s="288" t="str">
        <f t="shared" si="24"/>
        <v/>
      </c>
      <c r="H1201" s="95"/>
      <c r="I1201" s="95"/>
      <c r="J1201" s="95"/>
      <c r="K1201" s="95"/>
      <c r="L1201" s="95"/>
      <c r="P1201" s="143"/>
      <c r="Q1201" s="95"/>
      <c r="R1201" s="95"/>
      <c r="S1201" s="95"/>
      <c r="T1201" s="95"/>
      <c r="AI1201" s="280"/>
      <c r="AO1201" s="95"/>
    </row>
    <row r="1202" s="93" customFormat="1" customHeight="1" spans="6:41">
      <c r="F1202" s="95"/>
      <c r="G1202" s="288" t="str">
        <f t="shared" si="24"/>
        <v/>
      </c>
      <c r="H1202" s="95"/>
      <c r="I1202" s="95"/>
      <c r="J1202" s="95"/>
      <c r="K1202" s="95"/>
      <c r="L1202" s="95"/>
      <c r="P1202" s="143"/>
      <c r="Q1202" s="95"/>
      <c r="R1202" s="95"/>
      <c r="S1202" s="95"/>
      <c r="T1202" s="95"/>
      <c r="AI1202" s="280"/>
      <c r="AO1202" s="95"/>
    </row>
    <row r="1203" s="93" customFormat="1" customHeight="1" spans="6:41">
      <c r="F1203" s="95"/>
      <c r="G1203" s="288" t="str">
        <f t="shared" si="24"/>
        <v/>
      </c>
      <c r="H1203" s="95"/>
      <c r="I1203" s="95"/>
      <c r="J1203" s="95"/>
      <c r="K1203" s="95"/>
      <c r="L1203" s="95"/>
      <c r="P1203" s="143"/>
      <c r="Q1203" s="95"/>
      <c r="R1203" s="95"/>
      <c r="S1203" s="95"/>
      <c r="T1203" s="95"/>
      <c r="AI1203" s="280"/>
      <c r="AO1203" s="95"/>
    </row>
    <row r="1204" s="93" customFormat="1" customHeight="1" spans="6:41">
      <c r="F1204" s="95"/>
      <c r="G1204" s="288" t="str">
        <f t="shared" si="24"/>
        <v/>
      </c>
      <c r="H1204" s="95"/>
      <c r="I1204" s="95"/>
      <c r="J1204" s="95"/>
      <c r="K1204" s="95"/>
      <c r="L1204" s="95"/>
      <c r="P1204" s="143"/>
      <c r="Q1204" s="95"/>
      <c r="R1204" s="95"/>
      <c r="S1204" s="95"/>
      <c r="T1204" s="95"/>
      <c r="AI1204" s="280"/>
      <c r="AO1204" s="95"/>
    </row>
    <row r="1205" s="93" customFormat="1" customHeight="1" spans="6:41">
      <c r="F1205" s="95"/>
      <c r="G1205" s="288" t="str">
        <f t="shared" si="24"/>
        <v/>
      </c>
      <c r="H1205" s="95"/>
      <c r="I1205" s="95"/>
      <c r="J1205" s="95"/>
      <c r="K1205" s="95"/>
      <c r="L1205" s="95"/>
      <c r="P1205" s="143"/>
      <c r="Q1205" s="95"/>
      <c r="R1205" s="95"/>
      <c r="S1205" s="95"/>
      <c r="T1205" s="95"/>
      <c r="AI1205" s="280"/>
      <c r="AO1205" s="95"/>
    </row>
    <row r="1206" s="93" customFormat="1" customHeight="1" spans="6:41">
      <c r="F1206" s="95"/>
      <c r="G1206" s="288" t="str">
        <f t="shared" si="24"/>
        <v/>
      </c>
      <c r="H1206" s="95"/>
      <c r="I1206" s="95"/>
      <c r="J1206" s="95"/>
      <c r="K1206" s="95"/>
      <c r="L1206" s="95"/>
      <c r="P1206" s="143"/>
      <c r="Q1206" s="95"/>
      <c r="R1206" s="95"/>
      <c r="S1206" s="95"/>
      <c r="T1206" s="95"/>
      <c r="AI1206" s="280"/>
      <c r="AO1206" s="95"/>
    </row>
    <row r="1207" s="93" customFormat="1" customHeight="1" spans="6:41">
      <c r="F1207" s="95"/>
      <c r="G1207" s="288" t="str">
        <f t="shared" si="24"/>
        <v/>
      </c>
      <c r="H1207" s="95"/>
      <c r="I1207" s="95"/>
      <c r="J1207" s="95"/>
      <c r="K1207" s="95"/>
      <c r="L1207" s="95"/>
      <c r="P1207" s="143"/>
      <c r="Q1207" s="95"/>
      <c r="R1207" s="95"/>
      <c r="S1207" s="95"/>
      <c r="T1207" s="95"/>
      <c r="AI1207" s="280"/>
      <c r="AO1207" s="95"/>
    </row>
    <row r="1208" s="93" customFormat="1" customHeight="1" spans="6:41">
      <c r="F1208" s="95"/>
      <c r="G1208" s="288" t="str">
        <f t="shared" si="24"/>
        <v/>
      </c>
      <c r="H1208" s="95"/>
      <c r="I1208" s="95"/>
      <c r="J1208" s="95"/>
      <c r="K1208" s="95"/>
      <c r="L1208" s="95"/>
      <c r="P1208" s="143"/>
      <c r="Q1208" s="95"/>
      <c r="R1208" s="95"/>
      <c r="S1208" s="95"/>
      <c r="T1208" s="95"/>
      <c r="AI1208" s="280"/>
      <c r="AO1208" s="95"/>
    </row>
    <row r="1209" s="93" customFormat="1" customHeight="1" spans="6:41">
      <c r="F1209" s="95"/>
      <c r="G1209" s="288" t="str">
        <f t="shared" si="24"/>
        <v/>
      </c>
      <c r="H1209" s="95"/>
      <c r="I1209" s="95"/>
      <c r="J1209" s="95"/>
      <c r="K1209" s="95"/>
      <c r="L1209" s="95"/>
      <c r="P1209" s="143"/>
      <c r="Q1209" s="95"/>
      <c r="R1209" s="95"/>
      <c r="S1209" s="95"/>
      <c r="T1209" s="95"/>
      <c r="AI1209" s="280"/>
      <c r="AO1209" s="95"/>
    </row>
    <row r="1210" s="93" customFormat="1" customHeight="1" spans="6:41">
      <c r="F1210" s="95"/>
      <c r="G1210" s="288" t="str">
        <f t="shared" si="24"/>
        <v/>
      </c>
      <c r="H1210" s="95"/>
      <c r="I1210" s="95"/>
      <c r="J1210" s="95"/>
      <c r="K1210" s="95"/>
      <c r="L1210" s="95"/>
      <c r="P1210" s="143"/>
      <c r="Q1210" s="95"/>
      <c r="R1210" s="95"/>
      <c r="S1210" s="95"/>
      <c r="T1210" s="95"/>
      <c r="AI1210" s="280"/>
      <c r="AO1210" s="95"/>
    </row>
    <row r="1211" s="93" customFormat="1" customHeight="1" spans="6:41">
      <c r="F1211" s="95"/>
      <c r="G1211" s="288" t="str">
        <f t="shared" si="24"/>
        <v/>
      </c>
      <c r="H1211" s="95"/>
      <c r="I1211" s="95"/>
      <c r="J1211" s="95"/>
      <c r="K1211" s="95"/>
      <c r="L1211" s="95"/>
      <c r="P1211" s="143"/>
      <c r="Q1211" s="95"/>
      <c r="R1211" s="95"/>
      <c r="S1211" s="95"/>
      <c r="T1211" s="95"/>
      <c r="AI1211" s="280"/>
      <c r="AO1211" s="95"/>
    </row>
    <row r="1212" s="93" customFormat="1" customHeight="1" spans="6:41">
      <c r="F1212" s="95"/>
      <c r="G1212" s="288" t="str">
        <f t="shared" si="24"/>
        <v/>
      </c>
      <c r="H1212" s="95"/>
      <c r="I1212" s="95"/>
      <c r="J1212" s="95"/>
      <c r="K1212" s="95"/>
      <c r="L1212" s="95"/>
      <c r="P1212" s="143"/>
      <c r="Q1212" s="95"/>
      <c r="R1212" s="95"/>
      <c r="S1212" s="95"/>
      <c r="T1212" s="95"/>
      <c r="AI1212" s="280"/>
      <c r="AO1212" s="95"/>
    </row>
    <row r="1213" s="93" customFormat="1" customHeight="1" spans="6:41">
      <c r="F1213" s="95"/>
      <c r="G1213" s="288" t="str">
        <f t="shared" si="24"/>
        <v/>
      </c>
      <c r="H1213" s="95"/>
      <c r="I1213" s="95"/>
      <c r="J1213" s="95"/>
      <c r="K1213" s="95"/>
      <c r="L1213" s="95"/>
      <c r="P1213" s="143"/>
      <c r="Q1213" s="95"/>
      <c r="R1213" s="95"/>
      <c r="S1213" s="95"/>
      <c r="T1213" s="95"/>
      <c r="AI1213" s="280"/>
      <c r="AO1213" s="95"/>
    </row>
    <row r="1214" s="93" customFormat="1" customHeight="1" spans="6:41">
      <c r="F1214" s="95"/>
      <c r="G1214" s="288" t="str">
        <f t="shared" si="24"/>
        <v/>
      </c>
      <c r="H1214" s="95"/>
      <c r="I1214" s="95"/>
      <c r="J1214" s="95"/>
      <c r="K1214" s="95"/>
      <c r="L1214" s="95"/>
      <c r="P1214" s="143"/>
      <c r="Q1214" s="95"/>
      <c r="R1214" s="95"/>
      <c r="S1214" s="95"/>
      <c r="T1214" s="95"/>
      <c r="AI1214" s="280"/>
      <c r="AO1214" s="95"/>
    </row>
    <row r="1215" s="93" customFormat="1" customHeight="1" spans="6:41">
      <c r="F1215" s="95"/>
      <c r="G1215" s="288" t="str">
        <f t="shared" si="24"/>
        <v/>
      </c>
      <c r="H1215" s="95"/>
      <c r="I1215" s="95"/>
      <c r="J1215" s="95"/>
      <c r="K1215" s="95"/>
      <c r="L1215" s="95"/>
      <c r="P1215" s="143"/>
      <c r="Q1215" s="95"/>
      <c r="R1215" s="95"/>
      <c r="S1215" s="95"/>
      <c r="T1215" s="95"/>
      <c r="AI1215" s="280"/>
      <c r="AO1215" s="95"/>
    </row>
    <row r="1216" s="93" customFormat="1" customHeight="1" spans="6:41">
      <c r="F1216" s="95"/>
      <c r="G1216" s="288" t="str">
        <f t="shared" si="24"/>
        <v/>
      </c>
      <c r="H1216" s="95"/>
      <c r="I1216" s="95"/>
      <c r="J1216" s="95"/>
      <c r="K1216" s="95"/>
      <c r="L1216" s="95"/>
      <c r="P1216" s="143"/>
      <c r="Q1216" s="95"/>
      <c r="R1216" s="95"/>
      <c r="S1216" s="95"/>
      <c r="T1216" s="95"/>
      <c r="AI1216" s="280"/>
      <c r="AO1216" s="95"/>
    </row>
    <row r="1217" s="93" customFormat="1" customHeight="1" spans="6:41">
      <c r="F1217" s="95"/>
      <c r="G1217" s="288" t="str">
        <f t="shared" si="24"/>
        <v/>
      </c>
      <c r="H1217" s="95"/>
      <c r="I1217" s="95"/>
      <c r="J1217" s="95"/>
      <c r="K1217" s="95"/>
      <c r="L1217" s="95"/>
      <c r="P1217" s="143"/>
      <c r="Q1217" s="95"/>
      <c r="R1217" s="95"/>
      <c r="S1217" s="95"/>
      <c r="T1217" s="95"/>
      <c r="AI1217" s="280"/>
      <c r="AO1217" s="95"/>
    </row>
    <row r="1218" s="93" customFormat="1" customHeight="1" spans="6:41">
      <c r="F1218" s="95"/>
      <c r="G1218" s="288" t="str">
        <f t="shared" ref="G1218:G1281" si="25">IF(H1218="","",IF(H1218=I1218,H1218,_xlfn.CONCAT(H1218,"-",I1218)))</f>
        <v/>
      </c>
      <c r="H1218" s="95"/>
      <c r="I1218" s="95"/>
      <c r="J1218" s="95"/>
      <c r="K1218" s="95"/>
      <c r="L1218" s="95"/>
      <c r="P1218" s="143"/>
      <c r="Q1218" s="95"/>
      <c r="R1218" s="95"/>
      <c r="S1218" s="95"/>
      <c r="T1218" s="95"/>
      <c r="AI1218" s="280"/>
      <c r="AO1218" s="95"/>
    </row>
    <row r="1219" s="93" customFormat="1" customHeight="1" spans="6:41">
      <c r="F1219" s="95"/>
      <c r="G1219" s="288" t="str">
        <f t="shared" si="25"/>
        <v/>
      </c>
      <c r="H1219" s="95"/>
      <c r="I1219" s="95"/>
      <c r="J1219" s="95"/>
      <c r="K1219" s="95"/>
      <c r="L1219" s="95"/>
      <c r="P1219" s="143"/>
      <c r="Q1219" s="95"/>
      <c r="R1219" s="95"/>
      <c r="S1219" s="95"/>
      <c r="T1219" s="95"/>
      <c r="AI1219" s="280"/>
      <c r="AO1219" s="95"/>
    </row>
    <row r="1220" s="93" customFormat="1" customHeight="1" spans="6:41">
      <c r="F1220" s="95"/>
      <c r="G1220" s="288" t="str">
        <f t="shared" si="25"/>
        <v/>
      </c>
      <c r="H1220" s="95"/>
      <c r="I1220" s="95"/>
      <c r="J1220" s="95"/>
      <c r="K1220" s="95"/>
      <c r="L1220" s="95"/>
      <c r="P1220" s="143"/>
      <c r="Q1220" s="95"/>
      <c r="R1220" s="95"/>
      <c r="S1220" s="95"/>
      <c r="T1220" s="95"/>
      <c r="AI1220" s="280"/>
      <c r="AO1220" s="95"/>
    </row>
    <row r="1221" s="93" customFormat="1" customHeight="1" spans="6:41">
      <c r="F1221" s="95"/>
      <c r="G1221" s="288" t="str">
        <f t="shared" si="25"/>
        <v/>
      </c>
      <c r="H1221" s="95"/>
      <c r="I1221" s="95"/>
      <c r="J1221" s="95"/>
      <c r="K1221" s="95"/>
      <c r="L1221" s="95"/>
      <c r="P1221" s="143"/>
      <c r="Q1221" s="95"/>
      <c r="R1221" s="95"/>
      <c r="S1221" s="95"/>
      <c r="T1221" s="95"/>
      <c r="AI1221" s="280"/>
      <c r="AO1221" s="95"/>
    </row>
    <row r="1222" s="93" customFormat="1" customHeight="1" spans="6:41">
      <c r="F1222" s="95"/>
      <c r="G1222" s="288" t="str">
        <f t="shared" si="25"/>
        <v/>
      </c>
      <c r="H1222" s="95"/>
      <c r="I1222" s="95"/>
      <c r="J1222" s="95"/>
      <c r="K1222" s="95"/>
      <c r="L1222" s="95"/>
      <c r="P1222" s="143"/>
      <c r="Q1222" s="95"/>
      <c r="R1222" s="95"/>
      <c r="S1222" s="95"/>
      <c r="T1222" s="95"/>
      <c r="AI1222" s="280"/>
      <c r="AO1222" s="95"/>
    </row>
    <row r="1223" s="93" customFormat="1" customHeight="1" spans="6:41">
      <c r="F1223" s="95"/>
      <c r="G1223" s="288" t="str">
        <f t="shared" si="25"/>
        <v/>
      </c>
      <c r="H1223" s="95"/>
      <c r="I1223" s="95"/>
      <c r="J1223" s="95"/>
      <c r="K1223" s="95"/>
      <c r="L1223" s="95"/>
      <c r="P1223" s="143"/>
      <c r="Q1223" s="95"/>
      <c r="R1223" s="95"/>
      <c r="S1223" s="95"/>
      <c r="T1223" s="95"/>
      <c r="AI1223" s="280"/>
      <c r="AO1223" s="95"/>
    </row>
    <row r="1224" s="93" customFormat="1" customHeight="1" spans="6:41">
      <c r="F1224" s="95"/>
      <c r="G1224" s="288" t="str">
        <f t="shared" si="25"/>
        <v/>
      </c>
      <c r="H1224" s="95"/>
      <c r="I1224" s="95"/>
      <c r="J1224" s="95"/>
      <c r="K1224" s="95"/>
      <c r="L1224" s="95"/>
      <c r="P1224" s="143"/>
      <c r="Q1224" s="95"/>
      <c r="R1224" s="95"/>
      <c r="S1224" s="95"/>
      <c r="T1224" s="95"/>
      <c r="AI1224" s="280"/>
      <c r="AO1224" s="95"/>
    </row>
    <row r="1225" s="93" customFormat="1" customHeight="1" spans="6:41">
      <c r="F1225" s="95"/>
      <c r="G1225" s="288" t="str">
        <f t="shared" si="25"/>
        <v/>
      </c>
      <c r="H1225" s="95"/>
      <c r="I1225" s="95"/>
      <c r="J1225" s="95"/>
      <c r="K1225" s="95"/>
      <c r="L1225" s="95"/>
      <c r="P1225" s="143"/>
      <c r="Q1225" s="95"/>
      <c r="R1225" s="95"/>
      <c r="S1225" s="95"/>
      <c r="T1225" s="95"/>
      <c r="AI1225" s="280"/>
      <c r="AO1225" s="95"/>
    </row>
    <row r="1226" s="93" customFormat="1" customHeight="1" spans="6:41">
      <c r="F1226" s="95"/>
      <c r="G1226" s="288" t="str">
        <f t="shared" si="25"/>
        <v/>
      </c>
      <c r="H1226" s="95"/>
      <c r="I1226" s="95"/>
      <c r="J1226" s="95"/>
      <c r="K1226" s="95"/>
      <c r="L1226" s="95"/>
      <c r="P1226" s="143"/>
      <c r="Q1226" s="95"/>
      <c r="R1226" s="95"/>
      <c r="S1226" s="95"/>
      <c r="T1226" s="95"/>
      <c r="AI1226" s="280"/>
      <c r="AO1226" s="95"/>
    </row>
    <row r="1227" s="93" customFormat="1" customHeight="1" spans="6:41">
      <c r="F1227" s="95"/>
      <c r="G1227" s="288" t="str">
        <f t="shared" si="25"/>
        <v/>
      </c>
      <c r="H1227" s="95"/>
      <c r="I1227" s="95"/>
      <c r="J1227" s="95"/>
      <c r="K1227" s="95"/>
      <c r="L1227" s="95"/>
      <c r="P1227" s="143"/>
      <c r="Q1227" s="95"/>
      <c r="R1227" s="95"/>
      <c r="S1227" s="95"/>
      <c r="T1227" s="95"/>
      <c r="AI1227" s="280"/>
      <c r="AO1227" s="95"/>
    </row>
    <row r="1228" s="93" customFormat="1" customHeight="1" spans="6:41">
      <c r="F1228" s="95"/>
      <c r="G1228" s="288" t="str">
        <f t="shared" si="25"/>
        <v/>
      </c>
      <c r="H1228" s="95"/>
      <c r="I1228" s="95"/>
      <c r="J1228" s="95"/>
      <c r="K1228" s="95"/>
      <c r="L1228" s="95"/>
      <c r="P1228" s="143"/>
      <c r="Q1228" s="95"/>
      <c r="R1228" s="95"/>
      <c r="S1228" s="95"/>
      <c r="T1228" s="95"/>
      <c r="AI1228" s="280"/>
      <c r="AO1228" s="95"/>
    </row>
    <row r="1229" s="93" customFormat="1" customHeight="1" spans="6:41">
      <c r="F1229" s="95"/>
      <c r="G1229" s="288" t="str">
        <f t="shared" si="25"/>
        <v/>
      </c>
      <c r="H1229" s="95"/>
      <c r="I1229" s="95"/>
      <c r="J1229" s="95"/>
      <c r="K1229" s="95"/>
      <c r="L1229" s="95"/>
      <c r="P1229" s="143"/>
      <c r="Q1229" s="95"/>
      <c r="R1229" s="95"/>
      <c r="S1229" s="95"/>
      <c r="T1229" s="95"/>
      <c r="AI1229" s="280"/>
      <c r="AO1229" s="95"/>
    </row>
    <row r="1230" s="93" customFormat="1" customHeight="1" spans="6:41">
      <c r="F1230" s="95"/>
      <c r="G1230" s="288" t="str">
        <f t="shared" si="25"/>
        <v/>
      </c>
      <c r="H1230" s="95"/>
      <c r="I1230" s="95"/>
      <c r="J1230" s="95"/>
      <c r="K1230" s="95"/>
      <c r="L1230" s="95"/>
      <c r="P1230" s="143"/>
      <c r="Q1230" s="95"/>
      <c r="R1230" s="95"/>
      <c r="S1230" s="95"/>
      <c r="T1230" s="95"/>
      <c r="AI1230" s="280"/>
      <c r="AO1230" s="95"/>
    </row>
    <row r="1231" s="93" customFormat="1" customHeight="1" spans="6:41">
      <c r="F1231" s="95"/>
      <c r="G1231" s="288" t="str">
        <f t="shared" si="25"/>
        <v/>
      </c>
      <c r="H1231" s="95"/>
      <c r="I1231" s="95"/>
      <c r="J1231" s="95"/>
      <c r="K1231" s="95"/>
      <c r="L1231" s="95"/>
      <c r="P1231" s="143"/>
      <c r="Q1231" s="95"/>
      <c r="R1231" s="95"/>
      <c r="S1231" s="95"/>
      <c r="T1231" s="95"/>
      <c r="AI1231" s="280"/>
      <c r="AO1231" s="95"/>
    </row>
    <row r="1232" s="93" customFormat="1" customHeight="1" spans="6:41">
      <c r="F1232" s="95"/>
      <c r="G1232" s="288" t="str">
        <f t="shared" si="25"/>
        <v/>
      </c>
      <c r="H1232" s="95"/>
      <c r="I1232" s="95"/>
      <c r="J1232" s="95"/>
      <c r="K1232" s="95"/>
      <c r="L1232" s="95"/>
      <c r="P1232" s="143"/>
      <c r="Q1232" s="95"/>
      <c r="R1232" s="95"/>
      <c r="S1232" s="95"/>
      <c r="T1232" s="95"/>
      <c r="AI1232" s="280"/>
      <c r="AO1232" s="95"/>
    </row>
    <row r="1233" s="93" customFormat="1" customHeight="1" spans="6:41">
      <c r="F1233" s="95"/>
      <c r="G1233" s="288" t="str">
        <f t="shared" si="25"/>
        <v/>
      </c>
      <c r="H1233" s="95"/>
      <c r="I1233" s="95"/>
      <c r="J1233" s="95"/>
      <c r="K1233" s="95"/>
      <c r="L1233" s="95"/>
      <c r="P1233" s="143"/>
      <c r="Q1233" s="95"/>
      <c r="R1233" s="95"/>
      <c r="S1233" s="95"/>
      <c r="T1233" s="95"/>
      <c r="AI1233" s="280"/>
      <c r="AO1233" s="95"/>
    </row>
    <row r="1234" s="93" customFormat="1" customHeight="1" spans="6:41">
      <c r="F1234" s="95"/>
      <c r="G1234" s="288" t="str">
        <f t="shared" si="25"/>
        <v/>
      </c>
      <c r="H1234" s="95"/>
      <c r="I1234" s="95"/>
      <c r="J1234" s="95"/>
      <c r="K1234" s="95"/>
      <c r="L1234" s="95"/>
      <c r="P1234" s="143"/>
      <c r="Q1234" s="95"/>
      <c r="R1234" s="95"/>
      <c r="S1234" s="95"/>
      <c r="T1234" s="95"/>
      <c r="AI1234" s="280"/>
      <c r="AO1234" s="95"/>
    </row>
    <row r="1235" s="93" customFormat="1" customHeight="1" spans="6:41">
      <c r="F1235" s="95"/>
      <c r="G1235" s="288" t="str">
        <f t="shared" si="25"/>
        <v/>
      </c>
      <c r="H1235" s="95"/>
      <c r="I1235" s="95"/>
      <c r="J1235" s="95"/>
      <c r="K1235" s="95"/>
      <c r="L1235" s="95"/>
      <c r="P1235" s="143"/>
      <c r="Q1235" s="95"/>
      <c r="R1235" s="95"/>
      <c r="S1235" s="95"/>
      <c r="T1235" s="95"/>
      <c r="AI1235" s="280"/>
      <c r="AO1235" s="95"/>
    </row>
    <row r="1236" s="93" customFormat="1" customHeight="1" spans="6:41">
      <c r="F1236" s="95"/>
      <c r="G1236" s="288" t="str">
        <f t="shared" si="25"/>
        <v/>
      </c>
      <c r="H1236" s="95"/>
      <c r="I1236" s="95"/>
      <c r="J1236" s="95"/>
      <c r="K1236" s="95"/>
      <c r="L1236" s="95"/>
      <c r="P1236" s="143"/>
      <c r="Q1236" s="95"/>
      <c r="R1236" s="95"/>
      <c r="S1236" s="95"/>
      <c r="T1236" s="95"/>
      <c r="AI1236" s="280"/>
      <c r="AO1236" s="95"/>
    </row>
    <row r="1237" s="93" customFormat="1" customHeight="1" spans="6:41">
      <c r="F1237" s="95"/>
      <c r="G1237" s="288" t="str">
        <f t="shared" si="25"/>
        <v/>
      </c>
      <c r="H1237" s="95"/>
      <c r="I1237" s="95"/>
      <c r="J1237" s="95"/>
      <c r="K1237" s="95"/>
      <c r="L1237" s="95"/>
      <c r="P1237" s="143"/>
      <c r="Q1237" s="95"/>
      <c r="R1237" s="95"/>
      <c r="S1237" s="95"/>
      <c r="T1237" s="95"/>
      <c r="AI1237" s="280"/>
      <c r="AO1237" s="95"/>
    </row>
    <row r="1238" s="93" customFormat="1" customHeight="1" spans="6:41">
      <c r="F1238" s="95"/>
      <c r="G1238" s="288" t="str">
        <f t="shared" si="25"/>
        <v/>
      </c>
      <c r="H1238" s="95"/>
      <c r="I1238" s="95"/>
      <c r="J1238" s="95"/>
      <c r="K1238" s="95"/>
      <c r="L1238" s="95"/>
      <c r="P1238" s="143"/>
      <c r="Q1238" s="95"/>
      <c r="R1238" s="95"/>
      <c r="S1238" s="95"/>
      <c r="T1238" s="95"/>
      <c r="AI1238" s="280"/>
      <c r="AO1238" s="95"/>
    </row>
    <row r="1239" s="93" customFormat="1" customHeight="1" spans="6:41">
      <c r="F1239" s="95"/>
      <c r="G1239" s="288" t="str">
        <f t="shared" si="25"/>
        <v/>
      </c>
      <c r="H1239" s="95"/>
      <c r="I1239" s="95"/>
      <c r="J1239" s="95"/>
      <c r="K1239" s="95"/>
      <c r="L1239" s="95"/>
      <c r="P1239" s="143"/>
      <c r="Q1239" s="95"/>
      <c r="R1239" s="95"/>
      <c r="S1239" s="95"/>
      <c r="T1239" s="95"/>
      <c r="AI1239" s="280"/>
      <c r="AO1239" s="95"/>
    </row>
    <row r="1240" s="93" customFormat="1" customHeight="1" spans="6:41">
      <c r="F1240" s="95"/>
      <c r="G1240" s="288" t="str">
        <f t="shared" si="25"/>
        <v/>
      </c>
      <c r="H1240" s="95"/>
      <c r="I1240" s="95"/>
      <c r="J1240" s="95"/>
      <c r="K1240" s="95"/>
      <c r="L1240" s="95"/>
      <c r="P1240" s="143"/>
      <c r="Q1240" s="95"/>
      <c r="R1240" s="95"/>
      <c r="S1240" s="95"/>
      <c r="T1240" s="95"/>
      <c r="AI1240" s="280"/>
      <c r="AO1240" s="95"/>
    </row>
    <row r="1241" s="93" customFormat="1" customHeight="1" spans="6:41">
      <c r="F1241" s="95"/>
      <c r="G1241" s="288" t="str">
        <f t="shared" si="25"/>
        <v/>
      </c>
      <c r="H1241" s="95"/>
      <c r="I1241" s="95"/>
      <c r="J1241" s="95"/>
      <c r="K1241" s="95"/>
      <c r="L1241" s="95"/>
      <c r="P1241" s="143"/>
      <c r="Q1241" s="95"/>
      <c r="R1241" s="95"/>
      <c r="S1241" s="95"/>
      <c r="T1241" s="95"/>
      <c r="AI1241" s="280"/>
      <c r="AO1241" s="95"/>
    </row>
    <row r="1242" s="93" customFormat="1" customHeight="1" spans="6:41">
      <c r="F1242" s="95"/>
      <c r="G1242" s="288" t="str">
        <f t="shared" si="25"/>
        <v/>
      </c>
      <c r="H1242" s="95"/>
      <c r="I1242" s="95"/>
      <c r="J1242" s="95"/>
      <c r="K1242" s="95"/>
      <c r="L1242" s="95"/>
      <c r="P1242" s="143"/>
      <c r="Q1242" s="95"/>
      <c r="R1242" s="95"/>
      <c r="S1242" s="95"/>
      <c r="T1242" s="95"/>
      <c r="AI1242" s="280"/>
      <c r="AO1242" s="95"/>
    </row>
    <row r="1243" s="93" customFormat="1" customHeight="1" spans="6:41">
      <c r="F1243" s="95"/>
      <c r="G1243" s="288" t="str">
        <f t="shared" si="25"/>
        <v/>
      </c>
      <c r="H1243" s="95"/>
      <c r="I1243" s="95"/>
      <c r="J1243" s="95"/>
      <c r="K1243" s="95"/>
      <c r="L1243" s="95"/>
      <c r="P1243" s="143"/>
      <c r="Q1243" s="95"/>
      <c r="R1243" s="95"/>
      <c r="S1243" s="95"/>
      <c r="T1243" s="95"/>
      <c r="AI1243" s="280"/>
      <c r="AO1243" s="95"/>
    </row>
    <row r="1244" s="93" customFormat="1" customHeight="1" spans="6:41">
      <c r="F1244" s="95"/>
      <c r="G1244" s="288" t="str">
        <f t="shared" si="25"/>
        <v/>
      </c>
      <c r="H1244" s="95"/>
      <c r="I1244" s="95"/>
      <c r="J1244" s="95"/>
      <c r="K1244" s="95"/>
      <c r="L1244" s="95"/>
      <c r="P1244" s="143"/>
      <c r="Q1244" s="95"/>
      <c r="R1244" s="95"/>
      <c r="S1244" s="95"/>
      <c r="T1244" s="95"/>
      <c r="AI1244" s="280"/>
      <c r="AO1244" s="95"/>
    </row>
    <row r="1245" s="93" customFormat="1" customHeight="1" spans="6:41">
      <c r="F1245" s="95"/>
      <c r="G1245" s="288" t="str">
        <f t="shared" si="25"/>
        <v/>
      </c>
      <c r="H1245" s="95"/>
      <c r="I1245" s="95"/>
      <c r="J1245" s="95"/>
      <c r="K1245" s="95"/>
      <c r="L1245" s="95"/>
      <c r="P1245" s="143"/>
      <c r="Q1245" s="95"/>
      <c r="R1245" s="95"/>
      <c r="S1245" s="95"/>
      <c r="T1245" s="95"/>
      <c r="AI1245" s="280"/>
      <c r="AO1245" s="95"/>
    </row>
    <row r="1246" s="93" customFormat="1" customHeight="1" spans="6:41">
      <c r="F1246" s="95"/>
      <c r="G1246" s="288" t="str">
        <f t="shared" si="25"/>
        <v/>
      </c>
      <c r="H1246" s="95"/>
      <c r="I1246" s="95"/>
      <c r="J1246" s="95"/>
      <c r="K1246" s="95"/>
      <c r="L1246" s="95"/>
      <c r="P1246" s="143"/>
      <c r="Q1246" s="95"/>
      <c r="R1246" s="95"/>
      <c r="S1246" s="95"/>
      <c r="T1246" s="95"/>
      <c r="AI1246" s="280"/>
      <c r="AO1246" s="95"/>
    </row>
    <row r="1247" s="93" customFormat="1" customHeight="1" spans="6:41">
      <c r="F1247" s="95"/>
      <c r="G1247" s="288" t="str">
        <f t="shared" si="25"/>
        <v/>
      </c>
      <c r="H1247" s="95"/>
      <c r="I1247" s="95"/>
      <c r="J1247" s="95"/>
      <c r="K1247" s="95"/>
      <c r="L1247" s="95"/>
      <c r="P1247" s="143"/>
      <c r="Q1247" s="95"/>
      <c r="R1247" s="95"/>
      <c r="S1247" s="95"/>
      <c r="T1247" s="95"/>
      <c r="AI1247" s="280"/>
      <c r="AO1247" s="95"/>
    </row>
    <row r="1248" s="93" customFormat="1" customHeight="1" spans="6:41">
      <c r="F1248" s="95"/>
      <c r="G1248" s="288" t="str">
        <f t="shared" si="25"/>
        <v/>
      </c>
      <c r="H1248" s="95"/>
      <c r="I1248" s="95"/>
      <c r="J1248" s="95"/>
      <c r="K1248" s="95"/>
      <c r="L1248" s="95"/>
      <c r="P1248" s="143"/>
      <c r="Q1248" s="95"/>
      <c r="R1248" s="95"/>
      <c r="S1248" s="95"/>
      <c r="T1248" s="95"/>
      <c r="AI1248" s="280"/>
      <c r="AO1248" s="95"/>
    </row>
    <row r="1249" s="93" customFormat="1" customHeight="1" spans="6:41">
      <c r="F1249" s="95"/>
      <c r="G1249" s="288" t="str">
        <f t="shared" si="25"/>
        <v/>
      </c>
      <c r="H1249" s="95"/>
      <c r="I1249" s="95"/>
      <c r="J1249" s="95"/>
      <c r="K1249" s="95"/>
      <c r="L1249" s="95"/>
      <c r="P1249" s="143"/>
      <c r="Q1249" s="95"/>
      <c r="R1249" s="95"/>
      <c r="S1249" s="95"/>
      <c r="T1249" s="95"/>
      <c r="AI1249" s="280"/>
      <c r="AO1249" s="95"/>
    </row>
    <row r="1250" s="93" customFormat="1" customHeight="1" spans="6:41">
      <c r="F1250" s="95"/>
      <c r="G1250" s="288" t="str">
        <f t="shared" si="25"/>
        <v/>
      </c>
      <c r="H1250" s="95"/>
      <c r="I1250" s="95"/>
      <c r="J1250" s="95"/>
      <c r="K1250" s="95"/>
      <c r="L1250" s="95"/>
      <c r="P1250" s="143"/>
      <c r="Q1250" s="95"/>
      <c r="R1250" s="95"/>
      <c r="S1250" s="95"/>
      <c r="T1250" s="95"/>
      <c r="AI1250" s="280"/>
      <c r="AO1250" s="95"/>
    </row>
    <row r="1251" s="93" customFormat="1" customHeight="1" spans="6:41">
      <c r="F1251" s="95"/>
      <c r="G1251" s="288" t="str">
        <f t="shared" si="25"/>
        <v/>
      </c>
      <c r="H1251" s="95"/>
      <c r="I1251" s="95"/>
      <c r="J1251" s="95"/>
      <c r="K1251" s="95"/>
      <c r="L1251" s="95"/>
      <c r="P1251" s="143"/>
      <c r="Q1251" s="95"/>
      <c r="R1251" s="95"/>
      <c r="S1251" s="95"/>
      <c r="T1251" s="95"/>
      <c r="AI1251" s="280"/>
      <c r="AO1251" s="95"/>
    </row>
    <row r="1252" s="93" customFormat="1" customHeight="1" spans="6:41">
      <c r="F1252" s="95"/>
      <c r="G1252" s="288" t="str">
        <f t="shared" si="25"/>
        <v/>
      </c>
      <c r="H1252" s="95"/>
      <c r="I1252" s="95"/>
      <c r="J1252" s="95"/>
      <c r="K1252" s="95"/>
      <c r="L1252" s="95"/>
      <c r="P1252" s="143"/>
      <c r="Q1252" s="95"/>
      <c r="R1252" s="95"/>
      <c r="S1252" s="95"/>
      <c r="T1252" s="95"/>
      <c r="AI1252" s="280"/>
      <c r="AO1252" s="95"/>
    </row>
    <row r="1253" s="93" customFormat="1" customHeight="1" spans="6:41">
      <c r="F1253" s="95"/>
      <c r="G1253" s="288" t="str">
        <f t="shared" si="25"/>
        <v/>
      </c>
      <c r="H1253" s="95"/>
      <c r="I1253" s="95"/>
      <c r="J1253" s="95"/>
      <c r="K1253" s="95"/>
      <c r="L1253" s="95"/>
      <c r="P1253" s="143"/>
      <c r="Q1253" s="95"/>
      <c r="R1253" s="95"/>
      <c r="S1253" s="95"/>
      <c r="T1253" s="95"/>
      <c r="AI1253" s="280"/>
      <c r="AO1253" s="95"/>
    </row>
    <row r="1254" s="93" customFormat="1" customHeight="1" spans="6:41">
      <c r="F1254" s="95"/>
      <c r="G1254" s="288" t="str">
        <f t="shared" si="25"/>
        <v/>
      </c>
      <c r="H1254" s="95"/>
      <c r="I1254" s="95"/>
      <c r="J1254" s="95"/>
      <c r="K1254" s="95"/>
      <c r="L1254" s="95"/>
      <c r="P1254" s="143"/>
      <c r="Q1254" s="95"/>
      <c r="R1254" s="95"/>
      <c r="S1254" s="95"/>
      <c r="T1254" s="95"/>
      <c r="AI1254" s="280"/>
      <c r="AO1254" s="95"/>
    </row>
    <row r="1255" s="93" customFormat="1" customHeight="1" spans="6:41">
      <c r="F1255" s="95"/>
      <c r="G1255" s="288" t="str">
        <f t="shared" si="25"/>
        <v/>
      </c>
      <c r="H1255" s="95"/>
      <c r="I1255" s="95"/>
      <c r="J1255" s="95"/>
      <c r="K1255" s="95"/>
      <c r="L1255" s="95"/>
      <c r="P1255" s="143"/>
      <c r="Q1255" s="95"/>
      <c r="R1255" s="95"/>
      <c r="S1255" s="95"/>
      <c r="T1255" s="95"/>
      <c r="AI1255" s="280"/>
      <c r="AO1255" s="95"/>
    </row>
    <row r="1256" s="93" customFormat="1" customHeight="1" spans="6:41">
      <c r="F1256" s="95"/>
      <c r="G1256" s="288" t="str">
        <f t="shared" si="25"/>
        <v/>
      </c>
      <c r="H1256" s="95"/>
      <c r="I1256" s="95"/>
      <c r="J1256" s="95"/>
      <c r="K1256" s="95"/>
      <c r="L1256" s="95"/>
      <c r="P1256" s="143"/>
      <c r="Q1256" s="95"/>
      <c r="R1256" s="95"/>
      <c r="S1256" s="95"/>
      <c r="T1256" s="95"/>
      <c r="AI1256" s="280"/>
      <c r="AO1256" s="95"/>
    </row>
    <row r="1257" s="93" customFormat="1" customHeight="1" spans="6:41">
      <c r="F1257" s="95"/>
      <c r="G1257" s="288" t="str">
        <f t="shared" si="25"/>
        <v/>
      </c>
      <c r="H1257" s="95"/>
      <c r="I1257" s="95"/>
      <c r="J1257" s="95"/>
      <c r="K1257" s="95"/>
      <c r="L1257" s="95"/>
      <c r="P1257" s="143"/>
      <c r="Q1257" s="95"/>
      <c r="R1257" s="95"/>
      <c r="S1257" s="95"/>
      <c r="T1257" s="95"/>
      <c r="AI1257" s="280"/>
      <c r="AO1257" s="95"/>
    </row>
    <row r="1258" s="93" customFormat="1" customHeight="1" spans="6:41">
      <c r="F1258" s="95"/>
      <c r="G1258" s="288" t="str">
        <f t="shared" si="25"/>
        <v/>
      </c>
      <c r="H1258" s="95"/>
      <c r="I1258" s="95"/>
      <c r="J1258" s="95"/>
      <c r="K1258" s="95"/>
      <c r="L1258" s="95"/>
      <c r="P1258" s="143"/>
      <c r="Q1258" s="95"/>
      <c r="R1258" s="95"/>
      <c r="S1258" s="95"/>
      <c r="T1258" s="95"/>
      <c r="AI1258" s="280"/>
      <c r="AO1258" s="95"/>
    </row>
    <row r="1259" s="93" customFormat="1" customHeight="1" spans="6:41">
      <c r="F1259" s="95"/>
      <c r="G1259" s="288" t="str">
        <f t="shared" si="25"/>
        <v/>
      </c>
      <c r="H1259" s="95"/>
      <c r="I1259" s="95"/>
      <c r="J1259" s="95"/>
      <c r="K1259" s="95"/>
      <c r="L1259" s="95"/>
      <c r="P1259" s="143"/>
      <c r="Q1259" s="95"/>
      <c r="R1259" s="95"/>
      <c r="S1259" s="95"/>
      <c r="T1259" s="95"/>
      <c r="AI1259" s="280"/>
      <c r="AO1259" s="95"/>
    </row>
    <row r="1260" s="93" customFormat="1" customHeight="1" spans="6:41">
      <c r="F1260" s="95"/>
      <c r="G1260" s="288" t="str">
        <f t="shared" si="25"/>
        <v/>
      </c>
      <c r="H1260" s="95"/>
      <c r="I1260" s="95"/>
      <c r="J1260" s="95"/>
      <c r="K1260" s="95"/>
      <c r="L1260" s="95"/>
      <c r="P1260" s="143"/>
      <c r="Q1260" s="95"/>
      <c r="R1260" s="95"/>
      <c r="S1260" s="95"/>
      <c r="T1260" s="95"/>
      <c r="AI1260" s="280"/>
      <c r="AO1260" s="95"/>
    </row>
    <row r="1261" s="93" customFormat="1" customHeight="1" spans="6:41">
      <c r="F1261" s="95"/>
      <c r="G1261" s="288" t="str">
        <f t="shared" si="25"/>
        <v/>
      </c>
      <c r="H1261" s="95"/>
      <c r="I1261" s="95"/>
      <c r="J1261" s="95"/>
      <c r="K1261" s="95"/>
      <c r="L1261" s="95"/>
      <c r="P1261" s="143"/>
      <c r="Q1261" s="95"/>
      <c r="R1261" s="95"/>
      <c r="S1261" s="95"/>
      <c r="T1261" s="95"/>
      <c r="AI1261" s="280"/>
      <c r="AO1261" s="95"/>
    </row>
    <row r="1262" s="93" customFormat="1" customHeight="1" spans="6:41">
      <c r="F1262" s="95"/>
      <c r="G1262" s="288" t="str">
        <f t="shared" si="25"/>
        <v/>
      </c>
      <c r="H1262" s="95"/>
      <c r="I1262" s="95"/>
      <c r="J1262" s="95"/>
      <c r="K1262" s="95"/>
      <c r="L1262" s="95"/>
      <c r="P1262" s="143"/>
      <c r="Q1262" s="95"/>
      <c r="R1262" s="95"/>
      <c r="S1262" s="95"/>
      <c r="T1262" s="95"/>
      <c r="AI1262" s="280"/>
      <c r="AO1262" s="95"/>
    </row>
    <row r="1263" s="93" customFormat="1" customHeight="1" spans="6:41">
      <c r="F1263" s="95"/>
      <c r="G1263" s="288" t="str">
        <f t="shared" si="25"/>
        <v/>
      </c>
      <c r="H1263" s="95"/>
      <c r="I1263" s="95"/>
      <c r="J1263" s="95"/>
      <c r="K1263" s="95"/>
      <c r="L1263" s="95"/>
      <c r="P1263" s="143"/>
      <c r="Q1263" s="95"/>
      <c r="R1263" s="95"/>
      <c r="S1263" s="95"/>
      <c r="T1263" s="95"/>
      <c r="AI1263" s="280"/>
      <c r="AO1263" s="95"/>
    </row>
    <row r="1264" s="93" customFormat="1" customHeight="1" spans="6:41">
      <c r="F1264" s="95"/>
      <c r="G1264" s="288" t="str">
        <f t="shared" si="25"/>
        <v/>
      </c>
      <c r="H1264" s="95"/>
      <c r="I1264" s="95"/>
      <c r="J1264" s="95"/>
      <c r="K1264" s="95"/>
      <c r="L1264" s="95"/>
      <c r="P1264" s="143"/>
      <c r="Q1264" s="95"/>
      <c r="R1264" s="95"/>
      <c r="S1264" s="95"/>
      <c r="T1264" s="95"/>
      <c r="AI1264" s="280"/>
      <c r="AO1264" s="95"/>
    </row>
    <row r="1265" s="93" customFormat="1" customHeight="1" spans="6:41">
      <c r="F1265" s="95"/>
      <c r="G1265" s="288" t="str">
        <f t="shared" si="25"/>
        <v/>
      </c>
      <c r="H1265" s="95"/>
      <c r="I1265" s="95"/>
      <c r="J1265" s="95"/>
      <c r="K1265" s="95"/>
      <c r="L1265" s="95"/>
      <c r="P1265" s="143"/>
      <c r="Q1265" s="95"/>
      <c r="R1265" s="95"/>
      <c r="S1265" s="95"/>
      <c r="T1265" s="95"/>
      <c r="AI1265" s="280"/>
      <c r="AO1265" s="95"/>
    </row>
    <row r="1266" s="93" customFormat="1" customHeight="1" spans="6:41">
      <c r="F1266" s="95"/>
      <c r="G1266" s="288" t="str">
        <f t="shared" si="25"/>
        <v/>
      </c>
      <c r="H1266" s="95"/>
      <c r="I1266" s="95"/>
      <c r="J1266" s="95"/>
      <c r="K1266" s="95"/>
      <c r="L1266" s="95"/>
      <c r="P1266" s="143"/>
      <c r="Q1266" s="95"/>
      <c r="R1266" s="95"/>
      <c r="S1266" s="95"/>
      <c r="T1266" s="95"/>
      <c r="AI1266" s="280"/>
      <c r="AO1266" s="95"/>
    </row>
    <row r="1267" s="93" customFormat="1" customHeight="1" spans="6:41">
      <c r="F1267" s="95"/>
      <c r="G1267" s="288" t="str">
        <f t="shared" si="25"/>
        <v/>
      </c>
      <c r="H1267" s="95"/>
      <c r="I1267" s="95"/>
      <c r="J1267" s="95"/>
      <c r="K1267" s="95"/>
      <c r="L1267" s="95"/>
      <c r="P1267" s="143"/>
      <c r="Q1267" s="95"/>
      <c r="R1267" s="95"/>
      <c r="S1267" s="95"/>
      <c r="T1267" s="95"/>
      <c r="AI1267" s="280"/>
      <c r="AO1267" s="95"/>
    </row>
    <row r="1268" s="93" customFormat="1" customHeight="1" spans="6:41">
      <c r="F1268" s="95"/>
      <c r="G1268" s="288" t="str">
        <f t="shared" si="25"/>
        <v/>
      </c>
      <c r="H1268" s="95"/>
      <c r="I1268" s="95"/>
      <c r="J1268" s="95"/>
      <c r="K1268" s="95"/>
      <c r="L1268" s="95"/>
      <c r="P1268" s="143"/>
      <c r="Q1268" s="95"/>
      <c r="R1268" s="95"/>
      <c r="S1268" s="95"/>
      <c r="T1268" s="95"/>
      <c r="AI1268" s="280"/>
      <c r="AO1268" s="95"/>
    </row>
    <row r="1269" s="93" customFormat="1" customHeight="1" spans="6:41">
      <c r="F1269" s="95"/>
      <c r="G1269" s="288" t="str">
        <f t="shared" si="25"/>
        <v/>
      </c>
      <c r="H1269" s="95"/>
      <c r="I1269" s="95"/>
      <c r="J1269" s="95"/>
      <c r="K1269" s="95"/>
      <c r="L1269" s="95"/>
      <c r="P1269" s="143"/>
      <c r="Q1269" s="95"/>
      <c r="R1269" s="95"/>
      <c r="S1269" s="95"/>
      <c r="T1269" s="95"/>
      <c r="AI1269" s="280"/>
      <c r="AO1269" s="95"/>
    </row>
    <row r="1270" s="93" customFormat="1" customHeight="1" spans="6:41">
      <c r="F1270" s="95"/>
      <c r="G1270" s="288" t="str">
        <f t="shared" si="25"/>
        <v/>
      </c>
      <c r="H1270" s="95"/>
      <c r="I1270" s="95"/>
      <c r="J1270" s="95"/>
      <c r="K1270" s="95"/>
      <c r="L1270" s="95"/>
      <c r="P1270" s="143"/>
      <c r="Q1270" s="95"/>
      <c r="R1270" s="95"/>
      <c r="S1270" s="95"/>
      <c r="T1270" s="95"/>
      <c r="AI1270" s="280"/>
      <c r="AO1270" s="95"/>
    </row>
    <row r="1271" s="93" customFormat="1" customHeight="1" spans="6:41">
      <c r="F1271" s="95"/>
      <c r="G1271" s="288" t="str">
        <f t="shared" si="25"/>
        <v/>
      </c>
      <c r="H1271" s="95"/>
      <c r="I1271" s="95"/>
      <c r="J1271" s="95"/>
      <c r="K1271" s="95"/>
      <c r="L1271" s="95"/>
      <c r="P1271" s="143"/>
      <c r="Q1271" s="95"/>
      <c r="R1271" s="95"/>
      <c r="S1271" s="95"/>
      <c r="T1271" s="95"/>
      <c r="AI1271" s="280"/>
      <c r="AO1271" s="95"/>
    </row>
    <row r="1272" s="93" customFormat="1" customHeight="1" spans="6:41">
      <c r="F1272" s="95"/>
      <c r="G1272" s="288" t="str">
        <f t="shared" si="25"/>
        <v/>
      </c>
      <c r="H1272" s="95"/>
      <c r="I1272" s="95"/>
      <c r="J1272" s="95"/>
      <c r="K1272" s="95"/>
      <c r="L1272" s="95"/>
      <c r="P1272" s="143"/>
      <c r="Q1272" s="95"/>
      <c r="R1272" s="95"/>
      <c r="S1272" s="95"/>
      <c r="T1272" s="95"/>
      <c r="AI1272" s="280"/>
      <c r="AO1272" s="95"/>
    </row>
    <row r="1273" s="93" customFormat="1" customHeight="1" spans="6:41">
      <c r="F1273" s="95"/>
      <c r="G1273" s="288" t="str">
        <f t="shared" si="25"/>
        <v/>
      </c>
      <c r="H1273" s="95"/>
      <c r="I1273" s="95"/>
      <c r="J1273" s="95"/>
      <c r="K1273" s="95"/>
      <c r="L1273" s="95"/>
      <c r="P1273" s="143"/>
      <c r="Q1273" s="95"/>
      <c r="R1273" s="95"/>
      <c r="S1273" s="95"/>
      <c r="T1273" s="95"/>
      <c r="AI1273" s="280"/>
      <c r="AO1273" s="95"/>
    </row>
    <row r="1274" s="93" customFormat="1" customHeight="1" spans="6:41">
      <c r="F1274" s="95"/>
      <c r="G1274" s="288" t="str">
        <f t="shared" si="25"/>
        <v/>
      </c>
      <c r="H1274" s="95"/>
      <c r="I1274" s="95"/>
      <c r="J1274" s="95"/>
      <c r="K1274" s="95"/>
      <c r="L1274" s="95"/>
      <c r="P1274" s="143"/>
      <c r="Q1274" s="95"/>
      <c r="R1274" s="95"/>
      <c r="S1274" s="95"/>
      <c r="T1274" s="95"/>
      <c r="AI1274" s="280"/>
      <c r="AO1274" s="95"/>
    </row>
    <row r="1275" s="93" customFormat="1" customHeight="1" spans="6:41">
      <c r="F1275" s="95"/>
      <c r="G1275" s="288" t="str">
        <f t="shared" si="25"/>
        <v/>
      </c>
      <c r="H1275" s="95"/>
      <c r="I1275" s="95"/>
      <c r="J1275" s="95"/>
      <c r="K1275" s="95"/>
      <c r="L1275" s="95"/>
      <c r="P1275" s="143"/>
      <c r="Q1275" s="95"/>
      <c r="R1275" s="95"/>
      <c r="S1275" s="95"/>
      <c r="T1275" s="95"/>
      <c r="AI1275" s="280"/>
      <c r="AO1275" s="95"/>
    </row>
    <row r="1276" s="93" customFormat="1" customHeight="1" spans="6:41">
      <c r="F1276" s="95"/>
      <c r="G1276" s="288" t="str">
        <f t="shared" si="25"/>
        <v/>
      </c>
      <c r="H1276" s="95"/>
      <c r="I1276" s="95"/>
      <c r="J1276" s="95"/>
      <c r="K1276" s="95"/>
      <c r="L1276" s="95"/>
      <c r="P1276" s="143"/>
      <c r="Q1276" s="95"/>
      <c r="R1276" s="95"/>
      <c r="S1276" s="95"/>
      <c r="T1276" s="95"/>
      <c r="AI1276" s="280"/>
      <c r="AO1276" s="95"/>
    </row>
    <row r="1277" s="93" customFormat="1" customHeight="1" spans="6:41">
      <c r="F1277" s="95"/>
      <c r="G1277" s="288" t="str">
        <f t="shared" si="25"/>
        <v/>
      </c>
      <c r="H1277" s="95"/>
      <c r="I1277" s="95"/>
      <c r="J1277" s="95"/>
      <c r="K1277" s="95"/>
      <c r="L1277" s="95"/>
      <c r="P1277" s="143"/>
      <c r="Q1277" s="95"/>
      <c r="R1277" s="95"/>
      <c r="S1277" s="95"/>
      <c r="T1277" s="95"/>
      <c r="AI1277" s="280"/>
      <c r="AO1277" s="95"/>
    </row>
    <row r="1278" s="93" customFormat="1" customHeight="1" spans="6:41">
      <c r="F1278" s="95"/>
      <c r="G1278" s="288" t="str">
        <f t="shared" si="25"/>
        <v/>
      </c>
      <c r="H1278" s="95"/>
      <c r="I1278" s="95"/>
      <c r="J1278" s="95"/>
      <c r="K1278" s="95"/>
      <c r="L1278" s="95"/>
      <c r="P1278" s="143"/>
      <c r="Q1278" s="95"/>
      <c r="R1278" s="95"/>
      <c r="S1278" s="95"/>
      <c r="T1278" s="95"/>
      <c r="AI1278" s="280"/>
      <c r="AO1278" s="95"/>
    </row>
    <row r="1279" s="93" customFormat="1" customHeight="1" spans="6:41">
      <c r="F1279" s="95"/>
      <c r="G1279" s="288" t="str">
        <f t="shared" si="25"/>
        <v/>
      </c>
      <c r="H1279" s="95"/>
      <c r="I1279" s="95"/>
      <c r="J1279" s="95"/>
      <c r="K1279" s="95"/>
      <c r="L1279" s="95"/>
      <c r="P1279" s="143"/>
      <c r="Q1279" s="95"/>
      <c r="R1279" s="95"/>
      <c r="S1279" s="95"/>
      <c r="T1279" s="95"/>
      <c r="AI1279" s="280"/>
      <c r="AO1279" s="95"/>
    </row>
    <row r="1280" s="93" customFormat="1" customHeight="1" spans="6:41">
      <c r="F1280" s="95"/>
      <c r="G1280" s="288" t="str">
        <f t="shared" si="25"/>
        <v/>
      </c>
      <c r="H1280" s="95"/>
      <c r="I1280" s="95"/>
      <c r="J1280" s="95"/>
      <c r="K1280" s="95"/>
      <c r="L1280" s="95"/>
      <c r="P1280" s="143"/>
      <c r="Q1280" s="95"/>
      <c r="R1280" s="95"/>
      <c r="S1280" s="95"/>
      <c r="T1280" s="95"/>
      <c r="AI1280" s="280"/>
      <c r="AO1280" s="95"/>
    </row>
    <row r="1281" s="93" customFormat="1" customHeight="1" spans="6:41">
      <c r="F1281" s="95"/>
      <c r="G1281" s="288" t="str">
        <f t="shared" si="25"/>
        <v/>
      </c>
      <c r="H1281" s="95"/>
      <c r="I1281" s="95"/>
      <c r="J1281" s="95"/>
      <c r="K1281" s="95"/>
      <c r="L1281" s="95"/>
      <c r="P1281" s="143"/>
      <c r="Q1281" s="95"/>
      <c r="R1281" s="95"/>
      <c r="S1281" s="95"/>
      <c r="T1281" s="95"/>
      <c r="AI1281" s="280"/>
      <c r="AO1281" s="95"/>
    </row>
    <row r="1282" s="93" customFormat="1" customHeight="1" spans="6:41">
      <c r="F1282" s="95"/>
      <c r="G1282" s="288" t="str">
        <f t="shared" ref="G1282:G1345" si="26">IF(H1282="","",IF(H1282=I1282,H1282,_xlfn.CONCAT(H1282,"-",I1282)))</f>
        <v/>
      </c>
      <c r="H1282" s="95"/>
      <c r="I1282" s="95"/>
      <c r="J1282" s="95"/>
      <c r="K1282" s="95"/>
      <c r="L1282" s="95"/>
      <c r="P1282" s="143"/>
      <c r="Q1282" s="95"/>
      <c r="R1282" s="95"/>
      <c r="S1282" s="95"/>
      <c r="T1282" s="95"/>
      <c r="AI1282" s="280"/>
      <c r="AO1282" s="95"/>
    </row>
    <row r="1283" s="93" customFormat="1" customHeight="1" spans="6:41">
      <c r="F1283" s="95"/>
      <c r="G1283" s="288" t="str">
        <f t="shared" si="26"/>
        <v/>
      </c>
      <c r="H1283" s="95"/>
      <c r="I1283" s="95"/>
      <c r="J1283" s="95"/>
      <c r="K1283" s="95"/>
      <c r="L1283" s="95"/>
      <c r="P1283" s="143"/>
      <c r="Q1283" s="95"/>
      <c r="R1283" s="95"/>
      <c r="S1283" s="95"/>
      <c r="T1283" s="95"/>
      <c r="AI1283" s="280"/>
      <c r="AO1283" s="95"/>
    </row>
    <row r="1284" s="93" customFormat="1" customHeight="1" spans="6:41">
      <c r="F1284" s="95"/>
      <c r="G1284" s="288" t="str">
        <f t="shared" si="26"/>
        <v/>
      </c>
      <c r="H1284" s="95"/>
      <c r="I1284" s="95"/>
      <c r="J1284" s="95"/>
      <c r="K1284" s="95"/>
      <c r="L1284" s="95"/>
      <c r="P1284" s="143"/>
      <c r="Q1284" s="95"/>
      <c r="R1284" s="95"/>
      <c r="S1284" s="95"/>
      <c r="T1284" s="95"/>
      <c r="AI1284" s="280"/>
      <c r="AO1284" s="95"/>
    </row>
    <row r="1285" s="93" customFormat="1" customHeight="1" spans="6:41">
      <c r="F1285" s="95"/>
      <c r="G1285" s="288" t="str">
        <f t="shared" si="26"/>
        <v/>
      </c>
      <c r="H1285" s="95"/>
      <c r="I1285" s="95"/>
      <c r="J1285" s="95"/>
      <c r="K1285" s="95"/>
      <c r="L1285" s="95"/>
      <c r="P1285" s="143"/>
      <c r="Q1285" s="95"/>
      <c r="R1285" s="95"/>
      <c r="S1285" s="95"/>
      <c r="T1285" s="95"/>
      <c r="AI1285" s="280"/>
      <c r="AO1285" s="95"/>
    </row>
    <row r="1286" s="93" customFormat="1" customHeight="1" spans="6:41">
      <c r="F1286" s="95"/>
      <c r="G1286" s="288" t="str">
        <f t="shared" si="26"/>
        <v/>
      </c>
      <c r="H1286" s="95"/>
      <c r="I1286" s="95"/>
      <c r="J1286" s="95"/>
      <c r="K1286" s="95"/>
      <c r="L1286" s="95"/>
      <c r="P1286" s="143"/>
      <c r="Q1286" s="95"/>
      <c r="R1286" s="95"/>
      <c r="S1286" s="95"/>
      <c r="T1286" s="95"/>
      <c r="AI1286" s="280"/>
      <c r="AO1286" s="95"/>
    </row>
    <row r="1287" s="93" customFormat="1" customHeight="1" spans="6:41">
      <c r="F1287" s="95"/>
      <c r="G1287" s="288" t="str">
        <f t="shared" si="26"/>
        <v/>
      </c>
      <c r="H1287" s="95"/>
      <c r="I1287" s="95"/>
      <c r="J1287" s="95"/>
      <c r="K1287" s="95"/>
      <c r="L1287" s="95"/>
      <c r="P1287" s="143"/>
      <c r="Q1287" s="95"/>
      <c r="R1287" s="95"/>
      <c r="S1287" s="95"/>
      <c r="T1287" s="95"/>
      <c r="AI1287" s="280"/>
      <c r="AO1287" s="95"/>
    </row>
    <row r="1288" s="93" customFormat="1" customHeight="1" spans="6:41">
      <c r="F1288" s="95"/>
      <c r="G1288" s="288" t="str">
        <f t="shared" si="26"/>
        <v/>
      </c>
      <c r="H1288" s="95"/>
      <c r="I1288" s="95"/>
      <c r="J1288" s="95"/>
      <c r="K1288" s="95"/>
      <c r="L1288" s="95"/>
      <c r="P1288" s="143"/>
      <c r="Q1288" s="95"/>
      <c r="R1288" s="95"/>
      <c r="S1288" s="95"/>
      <c r="T1288" s="95"/>
      <c r="AI1288" s="280"/>
      <c r="AO1288" s="95"/>
    </row>
    <row r="1289" s="93" customFormat="1" customHeight="1" spans="6:41">
      <c r="F1289" s="95"/>
      <c r="G1289" s="288" t="str">
        <f t="shared" si="26"/>
        <v/>
      </c>
      <c r="H1289" s="95"/>
      <c r="I1289" s="95"/>
      <c r="J1289" s="95"/>
      <c r="K1289" s="95"/>
      <c r="L1289" s="95"/>
      <c r="P1289" s="143"/>
      <c r="Q1289" s="95"/>
      <c r="R1289" s="95"/>
      <c r="S1289" s="95"/>
      <c r="T1289" s="95"/>
      <c r="AI1289" s="280"/>
      <c r="AO1289" s="95"/>
    </row>
    <row r="1290" s="93" customFormat="1" customHeight="1" spans="6:41">
      <c r="F1290" s="95"/>
      <c r="G1290" s="288" t="str">
        <f t="shared" si="26"/>
        <v/>
      </c>
      <c r="H1290" s="95"/>
      <c r="I1290" s="95"/>
      <c r="J1290" s="95"/>
      <c r="K1290" s="95"/>
      <c r="L1290" s="95"/>
      <c r="P1290" s="143"/>
      <c r="Q1290" s="95"/>
      <c r="R1290" s="95"/>
      <c r="S1290" s="95"/>
      <c r="T1290" s="95"/>
      <c r="AI1290" s="280"/>
      <c r="AO1290" s="95"/>
    </row>
    <row r="1291" s="93" customFormat="1" customHeight="1" spans="6:41">
      <c r="F1291" s="95"/>
      <c r="G1291" s="288" t="str">
        <f t="shared" si="26"/>
        <v/>
      </c>
      <c r="H1291" s="95"/>
      <c r="I1291" s="95"/>
      <c r="J1291" s="95"/>
      <c r="K1291" s="95"/>
      <c r="L1291" s="95"/>
      <c r="P1291" s="143"/>
      <c r="Q1291" s="95"/>
      <c r="R1291" s="95"/>
      <c r="S1291" s="95"/>
      <c r="T1291" s="95"/>
      <c r="AI1291" s="280"/>
      <c r="AO1291" s="95"/>
    </row>
    <row r="1292" s="93" customFormat="1" customHeight="1" spans="6:41">
      <c r="F1292" s="95"/>
      <c r="G1292" s="288" t="str">
        <f t="shared" si="26"/>
        <v/>
      </c>
      <c r="H1292" s="95"/>
      <c r="I1292" s="95"/>
      <c r="J1292" s="95"/>
      <c r="K1292" s="95"/>
      <c r="L1292" s="95"/>
      <c r="P1292" s="143"/>
      <c r="Q1292" s="95"/>
      <c r="R1292" s="95"/>
      <c r="S1292" s="95"/>
      <c r="T1292" s="95"/>
      <c r="AI1292" s="280"/>
      <c r="AO1292" s="95"/>
    </row>
    <row r="1293" s="93" customFormat="1" customHeight="1" spans="6:41">
      <c r="F1293" s="95"/>
      <c r="G1293" s="288" t="str">
        <f t="shared" si="26"/>
        <v/>
      </c>
      <c r="H1293" s="95"/>
      <c r="I1293" s="95"/>
      <c r="J1293" s="95"/>
      <c r="K1293" s="95"/>
      <c r="L1293" s="95"/>
      <c r="P1293" s="143"/>
      <c r="Q1293" s="95"/>
      <c r="R1293" s="95"/>
      <c r="S1293" s="95"/>
      <c r="T1293" s="95"/>
      <c r="AI1293" s="280"/>
      <c r="AO1293" s="95"/>
    </row>
    <row r="1294" s="93" customFormat="1" customHeight="1" spans="6:41">
      <c r="F1294" s="95"/>
      <c r="G1294" s="288" t="str">
        <f t="shared" si="26"/>
        <v/>
      </c>
      <c r="H1294" s="95"/>
      <c r="I1294" s="95"/>
      <c r="J1294" s="95"/>
      <c r="K1294" s="95"/>
      <c r="L1294" s="95"/>
      <c r="P1294" s="143"/>
      <c r="Q1294" s="95"/>
      <c r="R1294" s="95"/>
      <c r="S1294" s="95"/>
      <c r="T1294" s="95"/>
      <c r="AI1294" s="280"/>
      <c r="AO1294" s="95"/>
    </row>
    <row r="1295" s="93" customFormat="1" customHeight="1" spans="6:41">
      <c r="F1295" s="95"/>
      <c r="G1295" s="288" t="str">
        <f t="shared" si="26"/>
        <v/>
      </c>
      <c r="H1295" s="95"/>
      <c r="I1295" s="95"/>
      <c r="J1295" s="95"/>
      <c r="K1295" s="95"/>
      <c r="L1295" s="95"/>
      <c r="P1295" s="143"/>
      <c r="Q1295" s="95"/>
      <c r="R1295" s="95"/>
      <c r="S1295" s="95"/>
      <c r="T1295" s="95"/>
      <c r="AI1295" s="280"/>
      <c r="AO1295" s="95"/>
    </row>
    <row r="1296" s="93" customFormat="1" customHeight="1" spans="6:41">
      <c r="F1296" s="95"/>
      <c r="G1296" s="288" t="str">
        <f t="shared" si="26"/>
        <v/>
      </c>
      <c r="H1296" s="95"/>
      <c r="I1296" s="95"/>
      <c r="J1296" s="95"/>
      <c r="K1296" s="95"/>
      <c r="L1296" s="95"/>
      <c r="P1296" s="143"/>
      <c r="Q1296" s="95"/>
      <c r="R1296" s="95"/>
      <c r="S1296" s="95"/>
      <c r="T1296" s="95"/>
      <c r="AI1296" s="280"/>
      <c r="AO1296" s="95"/>
    </row>
    <row r="1297" s="93" customFormat="1" customHeight="1" spans="6:41">
      <c r="F1297" s="95"/>
      <c r="G1297" s="288" t="str">
        <f t="shared" si="26"/>
        <v/>
      </c>
      <c r="H1297" s="95"/>
      <c r="I1297" s="95"/>
      <c r="J1297" s="95"/>
      <c r="K1297" s="95"/>
      <c r="L1297" s="95"/>
      <c r="P1297" s="143"/>
      <c r="Q1297" s="95"/>
      <c r="R1297" s="95"/>
      <c r="S1297" s="95"/>
      <c r="T1297" s="95"/>
      <c r="AI1297" s="280"/>
      <c r="AO1297" s="95"/>
    </row>
    <row r="1298" s="93" customFormat="1" customHeight="1" spans="6:41">
      <c r="F1298" s="95"/>
      <c r="G1298" s="288" t="str">
        <f t="shared" si="26"/>
        <v/>
      </c>
      <c r="H1298" s="95"/>
      <c r="I1298" s="95"/>
      <c r="J1298" s="95"/>
      <c r="K1298" s="95"/>
      <c r="L1298" s="95"/>
      <c r="P1298" s="143"/>
      <c r="Q1298" s="95"/>
      <c r="R1298" s="95"/>
      <c r="S1298" s="95"/>
      <c r="T1298" s="95"/>
      <c r="AI1298" s="280"/>
      <c r="AO1298" s="95"/>
    </row>
    <row r="1299" s="93" customFormat="1" customHeight="1" spans="6:41">
      <c r="F1299" s="95"/>
      <c r="G1299" s="288" t="str">
        <f t="shared" si="26"/>
        <v/>
      </c>
      <c r="H1299" s="95"/>
      <c r="I1299" s="95"/>
      <c r="J1299" s="95"/>
      <c r="K1299" s="95"/>
      <c r="L1299" s="95"/>
      <c r="P1299" s="143"/>
      <c r="Q1299" s="95"/>
      <c r="R1299" s="95"/>
      <c r="S1299" s="95"/>
      <c r="T1299" s="95"/>
      <c r="AI1299" s="280"/>
      <c r="AO1299" s="95"/>
    </row>
    <row r="1300" s="93" customFormat="1" customHeight="1" spans="6:41">
      <c r="F1300" s="95"/>
      <c r="G1300" s="288" t="str">
        <f t="shared" si="26"/>
        <v/>
      </c>
      <c r="H1300" s="95"/>
      <c r="I1300" s="95"/>
      <c r="J1300" s="95"/>
      <c r="K1300" s="95"/>
      <c r="L1300" s="95"/>
      <c r="P1300" s="143"/>
      <c r="Q1300" s="95"/>
      <c r="R1300" s="95"/>
      <c r="S1300" s="95"/>
      <c r="T1300" s="95"/>
      <c r="AI1300" s="280"/>
      <c r="AO1300" s="95"/>
    </row>
    <row r="1301" s="93" customFormat="1" customHeight="1" spans="6:41">
      <c r="F1301" s="95"/>
      <c r="G1301" s="288" t="str">
        <f t="shared" si="26"/>
        <v/>
      </c>
      <c r="H1301" s="95"/>
      <c r="I1301" s="95"/>
      <c r="J1301" s="95"/>
      <c r="K1301" s="95"/>
      <c r="L1301" s="95"/>
      <c r="P1301" s="143"/>
      <c r="Q1301" s="95"/>
      <c r="R1301" s="95"/>
      <c r="S1301" s="95"/>
      <c r="T1301" s="95"/>
      <c r="AI1301" s="280"/>
      <c r="AO1301" s="95"/>
    </row>
    <row r="1302" s="93" customFormat="1" customHeight="1" spans="6:41">
      <c r="F1302" s="95"/>
      <c r="G1302" s="288" t="str">
        <f t="shared" si="26"/>
        <v/>
      </c>
      <c r="H1302" s="95"/>
      <c r="I1302" s="95"/>
      <c r="J1302" s="95"/>
      <c r="K1302" s="95"/>
      <c r="L1302" s="95"/>
      <c r="P1302" s="143"/>
      <c r="Q1302" s="95"/>
      <c r="R1302" s="95"/>
      <c r="S1302" s="95"/>
      <c r="T1302" s="95"/>
      <c r="AI1302" s="280"/>
      <c r="AO1302" s="95"/>
    </row>
    <row r="1303" s="93" customFormat="1" customHeight="1" spans="6:41">
      <c r="F1303" s="95"/>
      <c r="G1303" s="288" t="str">
        <f t="shared" si="26"/>
        <v/>
      </c>
      <c r="H1303" s="95"/>
      <c r="I1303" s="95"/>
      <c r="J1303" s="95"/>
      <c r="K1303" s="95"/>
      <c r="L1303" s="95"/>
      <c r="P1303" s="143"/>
      <c r="Q1303" s="95"/>
      <c r="R1303" s="95"/>
      <c r="S1303" s="95"/>
      <c r="T1303" s="95"/>
      <c r="AI1303" s="280"/>
      <c r="AO1303" s="95"/>
    </row>
    <row r="1304" s="93" customFormat="1" customHeight="1" spans="6:41">
      <c r="F1304" s="95"/>
      <c r="G1304" s="288" t="str">
        <f t="shared" si="26"/>
        <v/>
      </c>
      <c r="H1304" s="95"/>
      <c r="I1304" s="95"/>
      <c r="J1304" s="95"/>
      <c r="K1304" s="95"/>
      <c r="L1304" s="95"/>
      <c r="P1304" s="143"/>
      <c r="Q1304" s="95"/>
      <c r="R1304" s="95"/>
      <c r="S1304" s="95"/>
      <c r="T1304" s="95"/>
      <c r="AI1304" s="280"/>
      <c r="AO1304" s="95"/>
    </row>
    <row r="1305" s="93" customFormat="1" customHeight="1" spans="6:41">
      <c r="F1305" s="95"/>
      <c r="G1305" s="288" t="str">
        <f t="shared" si="26"/>
        <v/>
      </c>
      <c r="H1305" s="95"/>
      <c r="I1305" s="95"/>
      <c r="J1305" s="95"/>
      <c r="K1305" s="95"/>
      <c r="L1305" s="95"/>
      <c r="P1305" s="143"/>
      <c r="Q1305" s="95"/>
      <c r="R1305" s="95"/>
      <c r="S1305" s="95"/>
      <c r="T1305" s="95"/>
      <c r="AI1305" s="280"/>
      <c r="AO1305" s="95"/>
    </row>
    <row r="1306" s="93" customFormat="1" customHeight="1" spans="6:41">
      <c r="F1306" s="95"/>
      <c r="G1306" s="288" t="str">
        <f t="shared" si="26"/>
        <v/>
      </c>
      <c r="H1306" s="95"/>
      <c r="I1306" s="95"/>
      <c r="J1306" s="95"/>
      <c r="K1306" s="95"/>
      <c r="L1306" s="95"/>
      <c r="P1306" s="143"/>
      <c r="Q1306" s="95"/>
      <c r="R1306" s="95"/>
      <c r="S1306" s="95"/>
      <c r="T1306" s="95"/>
      <c r="AI1306" s="280"/>
      <c r="AO1306" s="95"/>
    </row>
    <row r="1307" s="93" customFormat="1" customHeight="1" spans="6:41">
      <c r="F1307" s="95"/>
      <c r="G1307" s="288" t="str">
        <f t="shared" si="26"/>
        <v/>
      </c>
      <c r="H1307" s="95"/>
      <c r="I1307" s="95"/>
      <c r="J1307" s="95"/>
      <c r="K1307" s="95"/>
      <c r="L1307" s="95"/>
      <c r="P1307" s="143"/>
      <c r="Q1307" s="95"/>
      <c r="R1307" s="95"/>
      <c r="S1307" s="95"/>
      <c r="T1307" s="95"/>
      <c r="AI1307" s="280"/>
      <c r="AO1307" s="95"/>
    </row>
    <row r="1308" s="93" customFormat="1" customHeight="1" spans="6:41">
      <c r="F1308" s="95"/>
      <c r="G1308" s="288" t="str">
        <f t="shared" si="26"/>
        <v/>
      </c>
      <c r="H1308" s="95"/>
      <c r="I1308" s="95"/>
      <c r="J1308" s="95"/>
      <c r="K1308" s="95"/>
      <c r="L1308" s="95"/>
      <c r="P1308" s="143"/>
      <c r="Q1308" s="95"/>
      <c r="R1308" s="95"/>
      <c r="S1308" s="95"/>
      <c r="T1308" s="95"/>
      <c r="AI1308" s="280"/>
      <c r="AO1308" s="95"/>
    </row>
    <row r="1309" s="93" customFormat="1" customHeight="1" spans="6:41">
      <c r="F1309" s="95"/>
      <c r="G1309" s="288" t="str">
        <f t="shared" si="26"/>
        <v/>
      </c>
      <c r="H1309" s="95"/>
      <c r="I1309" s="95"/>
      <c r="J1309" s="95"/>
      <c r="K1309" s="95"/>
      <c r="L1309" s="95"/>
      <c r="P1309" s="143"/>
      <c r="Q1309" s="95"/>
      <c r="R1309" s="95"/>
      <c r="S1309" s="95"/>
      <c r="T1309" s="95"/>
      <c r="AI1309" s="280"/>
      <c r="AO1309" s="95"/>
    </row>
    <row r="1310" s="93" customFormat="1" customHeight="1" spans="6:41">
      <c r="F1310" s="95"/>
      <c r="G1310" s="288" t="str">
        <f t="shared" si="26"/>
        <v/>
      </c>
      <c r="H1310" s="95"/>
      <c r="I1310" s="95"/>
      <c r="J1310" s="95"/>
      <c r="K1310" s="95"/>
      <c r="L1310" s="95"/>
      <c r="P1310" s="143"/>
      <c r="Q1310" s="95"/>
      <c r="R1310" s="95"/>
      <c r="S1310" s="95"/>
      <c r="T1310" s="95"/>
      <c r="AI1310" s="280"/>
      <c r="AO1310" s="95"/>
    </row>
    <row r="1311" s="93" customFormat="1" customHeight="1" spans="6:41">
      <c r="F1311" s="95"/>
      <c r="G1311" s="288" t="str">
        <f t="shared" si="26"/>
        <v/>
      </c>
      <c r="H1311" s="95"/>
      <c r="I1311" s="95"/>
      <c r="J1311" s="95"/>
      <c r="K1311" s="95"/>
      <c r="L1311" s="95"/>
      <c r="P1311" s="143"/>
      <c r="Q1311" s="95"/>
      <c r="R1311" s="95"/>
      <c r="S1311" s="95"/>
      <c r="T1311" s="95"/>
      <c r="AI1311" s="280"/>
      <c r="AO1311" s="95"/>
    </row>
    <row r="1312" s="93" customFormat="1" customHeight="1" spans="6:41">
      <c r="F1312" s="95"/>
      <c r="G1312" s="288" t="str">
        <f t="shared" si="26"/>
        <v/>
      </c>
      <c r="H1312" s="95"/>
      <c r="I1312" s="95"/>
      <c r="J1312" s="95"/>
      <c r="K1312" s="95"/>
      <c r="L1312" s="95"/>
      <c r="P1312" s="143"/>
      <c r="Q1312" s="95"/>
      <c r="R1312" s="95"/>
      <c r="S1312" s="95"/>
      <c r="T1312" s="95"/>
      <c r="AI1312" s="280"/>
      <c r="AO1312" s="95"/>
    </row>
    <row r="1313" s="93" customFormat="1" customHeight="1" spans="6:41">
      <c r="F1313" s="95"/>
      <c r="G1313" s="288" t="str">
        <f t="shared" si="26"/>
        <v/>
      </c>
      <c r="H1313" s="95"/>
      <c r="I1313" s="95"/>
      <c r="J1313" s="95"/>
      <c r="K1313" s="95"/>
      <c r="L1313" s="95"/>
      <c r="P1313" s="143"/>
      <c r="Q1313" s="95"/>
      <c r="R1313" s="95"/>
      <c r="S1313" s="95"/>
      <c r="T1313" s="95"/>
      <c r="AI1313" s="280"/>
      <c r="AO1313" s="95"/>
    </row>
    <row r="1314" s="93" customFormat="1" customHeight="1" spans="6:41">
      <c r="F1314" s="95"/>
      <c r="G1314" s="288" t="str">
        <f t="shared" si="26"/>
        <v/>
      </c>
      <c r="H1314" s="95"/>
      <c r="I1314" s="95"/>
      <c r="J1314" s="95"/>
      <c r="K1314" s="95"/>
      <c r="L1314" s="95"/>
      <c r="P1314" s="143"/>
      <c r="Q1314" s="95"/>
      <c r="R1314" s="95"/>
      <c r="S1314" s="95"/>
      <c r="T1314" s="95"/>
      <c r="AI1314" s="280"/>
      <c r="AO1314" s="95"/>
    </row>
    <row r="1315" s="93" customFormat="1" customHeight="1" spans="6:41">
      <c r="F1315" s="95"/>
      <c r="G1315" s="288" t="str">
        <f t="shared" si="26"/>
        <v/>
      </c>
      <c r="H1315" s="95"/>
      <c r="I1315" s="95"/>
      <c r="J1315" s="95"/>
      <c r="K1315" s="95"/>
      <c r="L1315" s="95"/>
      <c r="P1315" s="143"/>
      <c r="Q1315" s="95"/>
      <c r="R1315" s="95"/>
      <c r="S1315" s="95"/>
      <c r="T1315" s="95"/>
      <c r="AI1315" s="280"/>
      <c r="AO1315" s="95"/>
    </row>
    <row r="1316" s="93" customFormat="1" customHeight="1" spans="6:41">
      <c r="F1316" s="95"/>
      <c r="G1316" s="288" t="str">
        <f t="shared" si="26"/>
        <v/>
      </c>
      <c r="H1316" s="95"/>
      <c r="I1316" s="95"/>
      <c r="J1316" s="95"/>
      <c r="K1316" s="95"/>
      <c r="L1316" s="95"/>
      <c r="P1316" s="143"/>
      <c r="Q1316" s="95"/>
      <c r="R1316" s="95"/>
      <c r="S1316" s="95"/>
      <c r="T1316" s="95"/>
      <c r="AI1316" s="280"/>
      <c r="AO1316" s="95"/>
    </row>
    <row r="1317" s="93" customFormat="1" customHeight="1" spans="6:41">
      <c r="F1317" s="95"/>
      <c r="G1317" s="288" t="str">
        <f t="shared" si="26"/>
        <v/>
      </c>
      <c r="H1317" s="95"/>
      <c r="I1317" s="95"/>
      <c r="J1317" s="95"/>
      <c r="K1317" s="95"/>
      <c r="L1317" s="95"/>
      <c r="P1317" s="143"/>
      <c r="Q1317" s="95"/>
      <c r="R1317" s="95"/>
      <c r="S1317" s="95"/>
      <c r="T1317" s="95"/>
      <c r="AI1317" s="280"/>
      <c r="AO1317" s="95"/>
    </row>
    <row r="1318" s="93" customFormat="1" customHeight="1" spans="6:41">
      <c r="F1318" s="95"/>
      <c r="G1318" s="288" t="str">
        <f t="shared" si="26"/>
        <v/>
      </c>
      <c r="H1318" s="95"/>
      <c r="I1318" s="95"/>
      <c r="J1318" s="95"/>
      <c r="K1318" s="95"/>
      <c r="L1318" s="95"/>
      <c r="P1318" s="143"/>
      <c r="Q1318" s="95"/>
      <c r="R1318" s="95"/>
      <c r="S1318" s="95"/>
      <c r="T1318" s="95"/>
      <c r="AI1318" s="280"/>
      <c r="AO1318" s="95"/>
    </row>
    <row r="1319" s="93" customFormat="1" customHeight="1" spans="6:41">
      <c r="F1319" s="95"/>
      <c r="G1319" s="288" t="str">
        <f t="shared" si="26"/>
        <v/>
      </c>
      <c r="H1319" s="95"/>
      <c r="I1319" s="95"/>
      <c r="J1319" s="95"/>
      <c r="K1319" s="95"/>
      <c r="L1319" s="95"/>
      <c r="P1319" s="143"/>
      <c r="Q1319" s="95"/>
      <c r="R1319" s="95"/>
      <c r="S1319" s="95"/>
      <c r="T1319" s="95"/>
      <c r="AI1319" s="280"/>
      <c r="AO1319" s="95"/>
    </row>
    <row r="1320" s="93" customFormat="1" customHeight="1" spans="6:41">
      <c r="F1320" s="95"/>
      <c r="G1320" s="288" t="str">
        <f t="shared" si="26"/>
        <v/>
      </c>
      <c r="H1320" s="95"/>
      <c r="I1320" s="95"/>
      <c r="J1320" s="95"/>
      <c r="K1320" s="95"/>
      <c r="L1320" s="95"/>
      <c r="P1320" s="143"/>
      <c r="Q1320" s="95"/>
      <c r="R1320" s="95"/>
      <c r="S1320" s="95"/>
      <c r="T1320" s="95"/>
      <c r="AI1320" s="280"/>
      <c r="AO1320" s="95"/>
    </row>
    <row r="1321" s="93" customFormat="1" customHeight="1" spans="6:41">
      <c r="F1321" s="95"/>
      <c r="G1321" s="288" t="str">
        <f t="shared" si="26"/>
        <v/>
      </c>
      <c r="H1321" s="95"/>
      <c r="I1321" s="95"/>
      <c r="J1321" s="95"/>
      <c r="K1321" s="95"/>
      <c r="L1321" s="95"/>
      <c r="P1321" s="143"/>
      <c r="Q1321" s="95"/>
      <c r="R1321" s="95"/>
      <c r="S1321" s="95"/>
      <c r="T1321" s="95"/>
      <c r="AI1321" s="280"/>
      <c r="AO1321" s="95"/>
    </row>
    <row r="1322" s="93" customFormat="1" customHeight="1" spans="6:41">
      <c r="F1322" s="95"/>
      <c r="G1322" s="288" t="str">
        <f t="shared" si="26"/>
        <v/>
      </c>
      <c r="H1322" s="95"/>
      <c r="I1322" s="95"/>
      <c r="J1322" s="95"/>
      <c r="K1322" s="95"/>
      <c r="L1322" s="95"/>
      <c r="P1322" s="143"/>
      <c r="Q1322" s="95"/>
      <c r="R1322" s="95"/>
      <c r="S1322" s="95"/>
      <c r="T1322" s="95"/>
      <c r="AI1322" s="280"/>
      <c r="AO1322" s="95"/>
    </row>
    <row r="1323" s="93" customFormat="1" customHeight="1" spans="6:41">
      <c r="F1323" s="95"/>
      <c r="G1323" s="288" t="str">
        <f t="shared" si="26"/>
        <v/>
      </c>
      <c r="H1323" s="95"/>
      <c r="I1323" s="95"/>
      <c r="J1323" s="95"/>
      <c r="K1323" s="95"/>
      <c r="L1323" s="95"/>
      <c r="P1323" s="143"/>
      <c r="Q1323" s="95"/>
      <c r="R1323" s="95"/>
      <c r="S1323" s="95"/>
      <c r="T1323" s="95"/>
      <c r="AI1323" s="280"/>
      <c r="AO1323" s="95"/>
    </row>
    <row r="1324" s="93" customFormat="1" customHeight="1" spans="6:41">
      <c r="F1324" s="95"/>
      <c r="G1324" s="288" t="str">
        <f t="shared" si="26"/>
        <v/>
      </c>
      <c r="H1324" s="95"/>
      <c r="I1324" s="95"/>
      <c r="J1324" s="95"/>
      <c r="K1324" s="95"/>
      <c r="L1324" s="95"/>
      <c r="P1324" s="143"/>
      <c r="Q1324" s="95"/>
      <c r="R1324" s="95"/>
      <c r="S1324" s="95"/>
      <c r="T1324" s="95"/>
      <c r="AI1324" s="280"/>
      <c r="AO1324" s="95"/>
    </row>
    <row r="1325" s="93" customFormat="1" customHeight="1" spans="6:41">
      <c r="F1325" s="95"/>
      <c r="G1325" s="288" t="str">
        <f t="shared" si="26"/>
        <v/>
      </c>
      <c r="H1325" s="95"/>
      <c r="I1325" s="95"/>
      <c r="J1325" s="95"/>
      <c r="K1325" s="95"/>
      <c r="L1325" s="95"/>
      <c r="P1325" s="143"/>
      <c r="Q1325" s="95"/>
      <c r="R1325" s="95"/>
      <c r="S1325" s="95"/>
      <c r="T1325" s="95"/>
      <c r="AI1325" s="280"/>
      <c r="AO1325" s="95"/>
    </row>
    <row r="1326" s="93" customFormat="1" customHeight="1" spans="6:41">
      <c r="F1326" s="95"/>
      <c r="G1326" s="288" t="str">
        <f t="shared" si="26"/>
        <v/>
      </c>
      <c r="H1326" s="95"/>
      <c r="I1326" s="95"/>
      <c r="J1326" s="95"/>
      <c r="K1326" s="95"/>
      <c r="L1326" s="95"/>
      <c r="P1326" s="143"/>
      <c r="Q1326" s="95"/>
      <c r="R1326" s="95"/>
      <c r="S1326" s="95"/>
      <c r="T1326" s="95"/>
      <c r="AI1326" s="280"/>
      <c r="AO1326" s="95"/>
    </row>
    <row r="1327" s="93" customFormat="1" customHeight="1" spans="6:41">
      <c r="F1327" s="95"/>
      <c r="G1327" s="288" t="str">
        <f t="shared" si="26"/>
        <v/>
      </c>
      <c r="H1327" s="95"/>
      <c r="I1327" s="95"/>
      <c r="J1327" s="95"/>
      <c r="K1327" s="95"/>
      <c r="L1327" s="95"/>
      <c r="P1327" s="143"/>
      <c r="Q1327" s="95"/>
      <c r="R1327" s="95"/>
      <c r="S1327" s="95"/>
      <c r="T1327" s="95"/>
      <c r="AI1327" s="280"/>
      <c r="AO1327" s="95"/>
    </row>
    <row r="1328" s="93" customFormat="1" customHeight="1" spans="6:41">
      <c r="F1328" s="95"/>
      <c r="G1328" s="288" t="str">
        <f t="shared" si="26"/>
        <v/>
      </c>
      <c r="H1328" s="95"/>
      <c r="I1328" s="95"/>
      <c r="J1328" s="95"/>
      <c r="K1328" s="95"/>
      <c r="L1328" s="95"/>
      <c r="P1328" s="143"/>
      <c r="Q1328" s="95"/>
      <c r="R1328" s="95"/>
      <c r="S1328" s="95"/>
      <c r="T1328" s="95"/>
      <c r="AI1328" s="280"/>
      <c r="AO1328" s="95"/>
    </row>
    <row r="1329" s="93" customFormat="1" customHeight="1" spans="6:41">
      <c r="F1329" s="95"/>
      <c r="G1329" s="288" t="str">
        <f t="shared" si="26"/>
        <v/>
      </c>
      <c r="H1329" s="95"/>
      <c r="I1329" s="95"/>
      <c r="J1329" s="95"/>
      <c r="K1329" s="95"/>
      <c r="L1329" s="95"/>
      <c r="P1329" s="143"/>
      <c r="Q1329" s="95"/>
      <c r="R1329" s="95"/>
      <c r="S1329" s="95"/>
      <c r="T1329" s="95"/>
      <c r="AI1329" s="280"/>
      <c r="AO1329" s="95"/>
    </row>
    <row r="1330" s="93" customFormat="1" customHeight="1" spans="6:41">
      <c r="F1330" s="95"/>
      <c r="G1330" s="288" t="str">
        <f t="shared" si="26"/>
        <v/>
      </c>
      <c r="H1330" s="95"/>
      <c r="I1330" s="95"/>
      <c r="J1330" s="95"/>
      <c r="K1330" s="95"/>
      <c r="L1330" s="95"/>
      <c r="P1330" s="143"/>
      <c r="Q1330" s="95"/>
      <c r="R1330" s="95"/>
      <c r="S1330" s="95"/>
      <c r="T1330" s="95"/>
      <c r="AI1330" s="280"/>
      <c r="AO1330" s="95"/>
    </row>
    <row r="1331" s="93" customFormat="1" customHeight="1" spans="6:41">
      <c r="F1331" s="95"/>
      <c r="G1331" s="288" t="str">
        <f t="shared" si="26"/>
        <v/>
      </c>
      <c r="H1331" s="95"/>
      <c r="I1331" s="95"/>
      <c r="J1331" s="95"/>
      <c r="K1331" s="95"/>
      <c r="L1331" s="95"/>
      <c r="P1331" s="143"/>
      <c r="Q1331" s="95"/>
      <c r="R1331" s="95"/>
      <c r="S1331" s="95"/>
      <c r="T1331" s="95"/>
      <c r="AI1331" s="280"/>
      <c r="AO1331" s="95"/>
    </row>
    <row r="1332" s="93" customFormat="1" customHeight="1" spans="6:41">
      <c r="F1332" s="95"/>
      <c r="G1332" s="288" t="str">
        <f t="shared" si="26"/>
        <v/>
      </c>
      <c r="H1332" s="95"/>
      <c r="I1332" s="95"/>
      <c r="J1332" s="95"/>
      <c r="K1332" s="95"/>
      <c r="L1332" s="95"/>
      <c r="P1332" s="143"/>
      <c r="Q1332" s="95"/>
      <c r="R1332" s="95"/>
      <c r="S1332" s="95"/>
      <c r="T1332" s="95"/>
      <c r="AI1332" s="280"/>
      <c r="AO1332" s="95"/>
    </row>
    <row r="1333" s="93" customFormat="1" customHeight="1" spans="6:41">
      <c r="F1333" s="95"/>
      <c r="G1333" s="288" t="str">
        <f t="shared" si="26"/>
        <v/>
      </c>
      <c r="H1333" s="95"/>
      <c r="I1333" s="95"/>
      <c r="J1333" s="95"/>
      <c r="K1333" s="95"/>
      <c r="L1333" s="95"/>
      <c r="P1333" s="143"/>
      <c r="Q1333" s="95"/>
      <c r="R1333" s="95"/>
      <c r="S1333" s="95"/>
      <c r="T1333" s="95"/>
      <c r="AI1333" s="280"/>
      <c r="AO1333" s="95"/>
    </row>
    <row r="1334" s="93" customFormat="1" customHeight="1" spans="6:41">
      <c r="F1334" s="95"/>
      <c r="G1334" s="288" t="str">
        <f t="shared" si="26"/>
        <v/>
      </c>
      <c r="H1334" s="95"/>
      <c r="I1334" s="95"/>
      <c r="J1334" s="95"/>
      <c r="K1334" s="95"/>
      <c r="L1334" s="95"/>
      <c r="P1334" s="143"/>
      <c r="Q1334" s="95"/>
      <c r="R1334" s="95"/>
      <c r="S1334" s="95"/>
      <c r="T1334" s="95"/>
      <c r="AI1334" s="280"/>
      <c r="AO1334" s="95"/>
    </row>
    <row r="1335" s="93" customFormat="1" customHeight="1" spans="6:41">
      <c r="F1335" s="95"/>
      <c r="G1335" s="288" t="str">
        <f t="shared" si="26"/>
        <v/>
      </c>
      <c r="H1335" s="95"/>
      <c r="I1335" s="95"/>
      <c r="J1335" s="95"/>
      <c r="K1335" s="95"/>
      <c r="L1335" s="95"/>
      <c r="P1335" s="143"/>
      <c r="Q1335" s="95"/>
      <c r="R1335" s="95"/>
      <c r="S1335" s="95"/>
      <c r="T1335" s="95"/>
      <c r="AI1335" s="280"/>
      <c r="AO1335" s="95"/>
    </row>
    <row r="1336" s="93" customFormat="1" customHeight="1" spans="6:41">
      <c r="F1336" s="95"/>
      <c r="G1336" s="288" t="str">
        <f t="shared" si="26"/>
        <v/>
      </c>
      <c r="H1336" s="95"/>
      <c r="I1336" s="95"/>
      <c r="J1336" s="95"/>
      <c r="K1336" s="95"/>
      <c r="L1336" s="95"/>
      <c r="P1336" s="143"/>
      <c r="Q1336" s="95"/>
      <c r="R1336" s="95"/>
      <c r="S1336" s="95"/>
      <c r="T1336" s="95"/>
      <c r="AI1336" s="280"/>
      <c r="AO1336" s="95"/>
    </row>
    <row r="1337" s="93" customFormat="1" customHeight="1" spans="6:41">
      <c r="F1337" s="95"/>
      <c r="G1337" s="288" t="str">
        <f t="shared" si="26"/>
        <v/>
      </c>
      <c r="H1337" s="95"/>
      <c r="I1337" s="95"/>
      <c r="J1337" s="95"/>
      <c r="K1337" s="95"/>
      <c r="L1337" s="95"/>
      <c r="P1337" s="143"/>
      <c r="Q1337" s="95"/>
      <c r="R1337" s="95"/>
      <c r="S1337" s="95"/>
      <c r="T1337" s="95"/>
      <c r="AI1337" s="280"/>
      <c r="AO1337" s="95"/>
    </row>
    <row r="1338" s="93" customFormat="1" customHeight="1" spans="6:41">
      <c r="F1338" s="95"/>
      <c r="G1338" s="288" t="str">
        <f t="shared" si="26"/>
        <v/>
      </c>
      <c r="H1338" s="95"/>
      <c r="I1338" s="95"/>
      <c r="J1338" s="95"/>
      <c r="K1338" s="95"/>
      <c r="L1338" s="95"/>
      <c r="P1338" s="143"/>
      <c r="Q1338" s="95"/>
      <c r="R1338" s="95"/>
      <c r="S1338" s="95"/>
      <c r="T1338" s="95"/>
      <c r="AI1338" s="280"/>
      <c r="AO1338" s="95"/>
    </row>
    <row r="1339" s="93" customFormat="1" customHeight="1" spans="6:41">
      <c r="F1339" s="95"/>
      <c r="G1339" s="288" t="str">
        <f t="shared" si="26"/>
        <v/>
      </c>
      <c r="H1339" s="95"/>
      <c r="I1339" s="95"/>
      <c r="J1339" s="95"/>
      <c r="K1339" s="95"/>
      <c r="L1339" s="95"/>
      <c r="P1339" s="143"/>
      <c r="Q1339" s="95"/>
      <c r="R1339" s="95"/>
      <c r="S1339" s="95"/>
      <c r="T1339" s="95"/>
      <c r="AI1339" s="280"/>
      <c r="AO1339" s="95"/>
    </row>
    <row r="1340" s="93" customFormat="1" customHeight="1" spans="6:41">
      <c r="F1340" s="95"/>
      <c r="G1340" s="288" t="str">
        <f t="shared" si="26"/>
        <v/>
      </c>
      <c r="H1340" s="95"/>
      <c r="I1340" s="95"/>
      <c r="J1340" s="95"/>
      <c r="K1340" s="95"/>
      <c r="L1340" s="95"/>
      <c r="P1340" s="143"/>
      <c r="Q1340" s="95"/>
      <c r="R1340" s="95"/>
      <c r="S1340" s="95"/>
      <c r="T1340" s="95"/>
      <c r="AI1340" s="280"/>
      <c r="AO1340" s="95"/>
    </row>
    <row r="1341" s="93" customFormat="1" customHeight="1" spans="6:41">
      <c r="F1341" s="95"/>
      <c r="G1341" s="288" t="str">
        <f t="shared" si="26"/>
        <v/>
      </c>
      <c r="H1341" s="95"/>
      <c r="I1341" s="95"/>
      <c r="J1341" s="95"/>
      <c r="K1341" s="95"/>
      <c r="L1341" s="95"/>
      <c r="P1341" s="143"/>
      <c r="Q1341" s="95"/>
      <c r="R1341" s="95"/>
      <c r="S1341" s="95"/>
      <c r="T1341" s="95"/>
      <c r="AI1341" s="280"/>
      <c r="AO1341" s="95"/>
    </row>
    <row r="1342" s="93" customFormat="1" customHeight="1" spans="6:41">
      <c r="F1342" s="95"/>
      <c r="G1342" s="288" t="str">
        <f t="shared" si="26"/>
        <v/>
      </c>
      <c r="H1342" s="95"/>
      <c r="I1342" s="95"/>
      <c r="J1342" s="95"/>
      <c r="K1342" s="95"/>
      <c r="L1342" s="95"/>
      <c r="P1342" s="143"/>
      <c r="Q1342" s="95"/>
      <c r="R1342" s="95"/>
      <c r="S1342" s="95"/>
      <c r="T1342" s="95"/>
      <c r="AI1342" s="280"/>
      <c r="AO1342" s="95"/>
    </row>
    <row r="1343" s="93" customFormat="1" customHeight="1" spans="6:41">
      <c r="F1343" s="95"/>
      <c r="G1343" s="288" t="str">
        <f t="shared" si="26"/>
        <v/>
      </c>
      <c r="H1343" s="95"/>
      <c r="I1343" s="95"/>
      <c r="J1343" s="95"/>
      <c r="K1343" s="95"/>
      <c r="L1343" s="95"/>
      <c r="P1343" s="143"/>
      <c r="Q1343" s="95"/>
      <c r="R1343" s="95"/>
      <c r="S1343" s="95"/>
      <c r="T1343" s="95"/>
      <c r="AI1343" s="280"/>
      <c r="AO1343" s="95"/>
    </row>
    <row r="1344" s="93" customFormat="1" customHeight="1" spans="6:41">
      <c r="F1344" s="95"/>
      <c r="G1344" s="288" t="str">
        <f t="shared" si="26"/>
        <v/>
      </c>
      <c r="H1344" s="95"/>
      <c r="I1344" s="95"/>
      <c r="J1344" s="95"/>
      <c r="K1344" s="95"/>
      <c r="L1344" s="95"/>
      <c r="P1344" s="143"/>
      <c r="Q1344" s="95"/>
      <c r="R1344" s="95"/>
      <c r="S1344" s="95"/>
      <c r="T1344" s="95"/>
      <c r="AI1344" s="280"/>
      <c r="AO1344" s="95"/>
    </row>
    <row r="1345" s="93" customFormat="1" customHeight="1" spans="6:41">
      <c r="F1345" s="95"/>
      <c r="G1345" s="288" t="str">
        <f t="shared" si="26"/>
        <v/>
      </c>
      <c r="H1345" s="95"/>
      <c r="I1345" s="95"/>
      <c r="J1345" s="95"/>
      <c r="K1345" s="95"/>
      <c r="L1345" s="95"/>
      <c r="P1345" s="143"/>
      <c r="Q1345" s="95"/>
      <c r="R1345" s="95"/>
      <c r="S1345" s="95"/>
      <c r="T1345" s="95"/>
      <c r="AI1345" s="280"/>
      <c r="AO1345" s="95"/>
    </row>
    <row r="1346" s="93" customFormat="1" customHeight="1" spans="6:41">
      <c r="F1346" s="95"/>
      <c r="G1346" s="288" t="str">
        <f t="shared" ref="G1346:G1409" si="27">IF(H1346="","",IF(H1346=I1346,H1346,_xlfn.CONCAT(H1346,"-",I1346)))</f>
        <v/>
      </c>
      <c r="H1346" s="95"/>
      <c r="I1346" s="95"/>
      <c r="J1346" s="95"/>
      <c r="K1346" s="95"/>
      <c r="L1346" s="95"/>
      <c r="P1346" s="143"/>
      <c r="Q1346" s="95"/>
      <c r="R1346" s="95"/>
      <c r="S1346" s="95"/>
      <c r="T1346" s="95"/>
      <c r="AI1346" s="280"/>
      <c r="AO1346" s="95"/>
    </row>
    <row r="1347" s="93" customFormat="1" customHeight="1" spans="6:41">
      <c r="F1347" s="95"/>
      <c r="G1347" s="288" t="str">
        <f t="shared" si="27"/>
        <v/>
      </c>
      <c r="H1347" s="95"/>
      <c r="I1347" s="95"/>
      <c r="J1347" s="95"/>
      <c r="K1347" s="95"/>
      <c r="L1347" s="95"/>
      <c r="P1347" s="143"/>
      <c r="Q1347" s="95"/>
      <c r="R1347" s="95"/>
      <c r="S1347" s="95"/>
      <c r="T1347" s="95"/>
      <c r="AI1347" s="280"/>
      <c r="AO1347" s="95"/>
    </row>
    <row r="1348" s="93" customFormat="1" customHeight="1" spans="6:41">
      <c r="F1348" s="95"/>
      <c r="G1348" s="288" t="str">
        <f t="shared" si="27"/>
        <v/>
      </c>
      <c r="H1348" s="95"/>
      <c r="I1348" s="95"/>
      <c r="J1348" s="95"/>
      <c r="K1348" s="95"/>
      <c r="L1348" s="95"/>
      <c r="P1348" s="143"/>
      <c r="Q1348" s="95"/>
      <c r="R1348" s="95"/>
      <c r="S1348" s="95"/>
      <c r="T1348" s="95"/>
      <c r="AI1348" s="280"/>
      <c r="AO1348" s="95"/>
    </row>
    <row r="1349" s="93" customFormat="1" customHeight="1" spans="6:41">
      <c r="F1349" s="95"/>
      <c r="G1349" s="288" t="str">
        <f t="shared" si="27"/>
        <v/>
      </c>
      <c r="H1349" s="95"/>
      <c r="I1349" s="95"/>
      <c r="J1349" s="95"/>
      <c r="K1349" s="95"/>
      <c r="L1349" s="95"/>
      <c r="P1349" s="143"/>
      <c r="Q1349" s="95"/>
      <c r="R1349" s="95"/>
      <c r="S1349" s="95"/>
      <c r="T1349" s="95"/>
      <c r="AI1349" s="280"/>
      <c r="AO1349" s="95"/>
    </row>
    <row r="1350" s="93" customFormat="1" customHeight="1" spans="6:41">
      <c r="F1350" s="95"/>
      <c r="G1350" s="288" t="str">
        <f t="shared" si="27"/>
        <v/>
      </c>
      <c r="H1350" s="95"/>
      <c r="I1350" s="95"/>
      <c r="J1350" s="95"/>
      <c r="K1350" s="95"/>
      <c r="L1350" s="95"/>
      <c r="P1350" s="143"/>
      <c r="Q1350" s="95"/>
      <c r="R1350" s="95"/>
      <c r="S1350" s="95"/>
      <c r="T1350" s="95"/>
      <c r="AI1350" s="280"/>
      <c r="AO1350" s="95"/>
    </row>
    <row r="1351" s="93" customFormat="1" customHeight="1" spans="6:41">
      <c r="F1351" s="95"/>
      <c r="G1351" s="288" t="str">
        <f t="shared" si="27"/>
        <v/>
      </c>
      <c r="H1351" s="95"/>
      <c r="I1351" s="95"/>
      <c r="J1351" s="95"/>
      <c r="K1351" s="95"/>
      <c r="L1351" s="95"/>
      <c r="P1351" s="143"/>
      <c r="Q1351" s="95"/>
      <c r="R1351" s="95"/>
      <c r="S1351" s="95"/>
      <c r="T1351" s="95"/>
      <c r="AI1351" s="280"/>
      <c r="AO1351" s="95"/>
    </row>
    <row r="1352" s="93" customFormat="1" customHeight="1" spans="6:41">
      <c r="F1352" s="95"/>
      <c r="G1352" s="288" t="str">
        <f t="shared" si="27"/>
        <v/>
      </c>
      <c r="H1352" s="95"/>
      <c r="I1352" s="95"/>
      <c r="J1352" s="95"/>
      <c r="K1352" s="95"/>
      <c r="L1352" s="95"/>
      <c r="P1352" s="143"/>
      <c r="Q1352" s="95"/>
      <c r="R1352" s="95"/>
      <c r="S1352" s="95"/>
      <c r="T1352" s="95"/>
      <c r="AI1352" s="280"/>
      <c r="AO1352" s="95"/>
    </row>
    <row r="1353" s="93" customFormat="1" customHeight="1" spans="6:41">
      <c r="F1353" s="95"/>
      <c r="G1353" s="288" t="str">
        <f t="shared" si="27"/>
        <v/>
      </c>
      <c r="H1353" s="95"/>
      <c r="I1353" s="95"/>
      <c r="J1353" s="95"/>
      <c r="K1353" s="95"/>
      <c r="L1353" s="95"/>
      <c r="P1353" s="143"/>
      <c r="Q1353" s="95"/>
      <c r="R1353" s="95"/>
      <c r="S1353" s="95"/>
      <c r="T1353" s="95"/>
      <c r="AI1353" s="280"/>
      <c r="AO1353" s="95"/>
    </row>
    <row r="1354" s="93" customFormat="1" customHeight="1" spans="6:41">
      <c r="F1354" s="95"/>
      <c r="G1354" s="288" t="str">
        <f t="shared" si="27"/>
        <v/>
      </c>
      <c r="H1354" s="95"/>
      <c r="I1354" s="95"/>
      <c r="J1354" s="95"/>
      <c r="K1354" s="95"/>
      <c r="L1354" s="95"/>
      <c r="P1354" s="143"/>
      <c r="Q1354" s="95"/>
      <c r="R1354" s="95"/>
      <c r="S1354" s="95"/>
      <c r="T1354" s="95"/>
      <c r="AI1354" s="280"/>
      <c r="AO1354" s="95"/>
    </row>
    <row r="1355" s="93" customFormat="1" customHeight="1" spans="6:41">
      <c r="F1355" s="95"/>
      <c r="G1355" s="288" t="str">
        <f t="shared" si="27"/>
        <v/>
      </c>
      <c r="H1355" s="95"/>
      <c r="I1355" s="95"/>
      <c r="J1355" s="95"/>
      <c r="K1355" s="95"/>
      <c r="L1355" s="95"/>
      <c r="P1355" s="143"/>
      <c r="Q1355" s="95"/>
      <c r="R1355" s="95"/>
      <c r="S1355" s="95"/>
      <c r="T1355" s="95"/>
      <c r="AI1355" s="280"/>
      <c r="AO1355" s="95"/>
    </row>
    <row r="1356" s="93" customFormat="1" customHeight="1" spans="6:41">
      <c r="F1356" s="95"/>
      <c r="G1356" s="288" t="str">
        <f t="shared" si="27"/>
        <v/>
      </c>
      <c r="H1356" s="95"/>
      <c r="I1356" s="95"/>
      <c r="J1356" s="95"/>
      <c r="K1356" s="95"/>
      <c r="L1356" s="95"/>
      <c r="P1356" s="143"/>
      <c r="Q1356" s="95"/>
      <c r="R1356" s="95"/>
      <c r="S1356" s="95"/>
      <c r="T1356" s="95"/>
      <c r="AI1356" s="280"/>
      <c r="AO1356" s="95"/>
    </row>
    <row r="1357" s="93" customFormat="1" customHeight="1" spans="6:41">
      <c r="F1357" s="95"/>
      <c r="G1357" s="288" t="str">
        <f t="shared" si="27"/>
        <v/>
      </c>
      <c r="H1357" s="95"/>
      <c r="I1357" s="95"/>
      <c r="J1357" s="95"/>
      <c r="K1357" s="95"/>
      <c r="L1357" s="95"/>
      <c r="P1357" s="143"/>
      <c r="Q1357" s="95"/>
      <c r="R1357" s="95"/>
      <c r="S1357" s="95"/>
      <c r="T1357" s="95"/>
      <c r="AI1357" s="280"/>
      <c r="AO1357" s="95"/>
    </row>
    <row r="1358" s="93" customFormat="1" customHeight="1" spans="6:41">
      <c r="F1358" s="95"/>
      <c r="G1358" s="288" t="str">
        <f t="shared" si="27"/>
        <v/>
      </c>
      <c r="H1358" s="95"/>
      <c r="I1358" s="95"/>
      <c r="J1358" s="95"/>
      <c r="K1358" s="95"/>
      <c r="L1358" s="95"/>
      <c r="P1358" s="143"/>
      <c r="Q1358" s="95"/>
      <c r="R1358" s="95"/>
      <c r="S1358" s="95"/>
      <c r="T1358" s="95"/>
      <c r="AI1358" s="280"/>
      <c r="AO1358" s="95"/>
    </row>
    <row r="1359" s="93" customFormat="1" customHeight="1" spans="6:41">
      <c r="F1359" s="95"/>
      <c r="G1359" s="288" t="str">
        <f t="shared" si="27"/>
        <v/>
      </c>
      <c r="H1359" s="95"/>
      <c r="I1359" s="95"/>
      <c r="J1359" s="95"/>
      <c r="K1359" s="95"/>
      <c r="L1359" s="95"/>
      <c r="P1359" s="143"/>
      <c r="Q1359" s="95"/>
      <c r="R1359" s="95"/>
      <c r="S1359" s="95"/>
      <c r="T1359" s="95"/>
      <c r="AI1359" s="280"/>
      <c r="AO1359" s="95"/>
    </row>
    <row r="1360" s="93" customFormat="1" customHeight="1" spans="6:41">
      <c r="F1360" s="95"/>
      <c r="G1360" s="288" t="str">
        <f t="shared" si="27"/>
        <v/>
      </c>
      <c r="H1360" s="95"/>
      <c r="I1360" s="95"/>
      <c r="J1360" s="95"/>
      <c r="K1360" s="95"/>
      <c r="L1360" s="95"/>
      <c r="P1360" s="143"/>
      <c r="Q1360" s="95"/>
      <c r="R1360" s="95"/>
      <c r="S1360" s="95"/>
      <c r="T1360" s="95"/>
      <c r="AI1360" s="280"/>
      <c r="AO1360" s="95"/>
    </row>
    <row r="1361" s="93" customFormat="1" customHeight="1" spans="6:41">
      <c r="F1361" s="95"/>
      <c r="G1361" s="288" t="str">
        <f t="shared" si="27"/>
        <v/>
      </c>
      <c r="H1361" s="95"/>
      <c r="I1361" s="95"/>
      <c r="J1361" s="95"/>
      <c r="K1361" s="95"/>
      <c r="L1361" s="95"/>
      <c r="P1361" s="143"/>
      <c r="Q1361" s="95"/>
      <c r="R1361" s="95"/>
      <c r="S1361" s="95"/>
      <c r="T1361" s="95"/>
      <c r="AI1361" s="280"/>
      <c r="AO1361" s="95"/>
    </row>
    <row r="1362" s="93" customFormat="1" customHeight="1" spans="6:41">
      <c r="F1362" s="95"/>
      <c r="G1362" s="288" t="str">
        <f t="shared" si="27"/>
        <v/>
      </c>
      <c r="H1362" s="95"/>
      <c r="I1362" s="95"/>
      <c r="J1362" s="95"/>
      <c r="K1362" s="95"/>
      <c r="L1362" s="95"/>
      <c r="P1362" s="143"/>
      <c r="Q1362" s="95"/>
      <c r="R1362" s="95"/>
      <c r="S1362" s="95"/>
      <c r="T1362" s="95"/>
      <c r="AI1362" s="280"/>
      <c r="AO1362" s="95"/>
    </row>
    <row r="1363" s="93" customFormat="1" customHeight="1" spans="6:41">
      <c r="F1363" s="95"/>
      <c r="G1363" s="288" t="str">
        <f t="shared" si="27"/>
        <v/>
      </c>
      <c r="H1363" s="95"/>
      <c r="I1363" s="95"/>
      <c r="J1363" s="95"/>
      <c r="K1363" s="95"/>
      <c r="L1363" s="95"/>
      <c r="P1363" s="143"/>
      <c r="Q1363" s="95"/>
      <c r="R1363" s="95"/>
      <c r="S1363" s="95"/>
      <c r="T1363" s="95"/>
      <c r="AI1363" s="280"/>
      <c r="AO1363" s="95"/>
    </row>
    <row r="1364" s="93" customFormat="1" customHeight="1" spans="6:41">
      <c r="F1364" s="95"/>
      <c r="G1364" s="288" t="str">
        <f t="shared" si="27"/>
        <v/>
      </c>
      <c r="H1364" s="95"/>
      <c r="I1364" s="95"/>
      <c r="J1364" s="95"/>
      <c r="K1364" s="95"/>
      <c r="L1364" s="95"/>
      <c r="P1364" s="143"/>
      <c r="Q1364" s="95"/>
      <c r="R1364" s="95"/>
      <c r="S1364" s="95"/>
      <c r="T1364" s="95"/>
      <c r="AI1364" s="280"/>
      <c r="AO1364" s="95"/>
    </row>
    <row r="1365" s="93" customFormat="1" customHeight="1" spans="6:41">
      <c r="F1365" s="95"/>
      <c r="G1365" s="288" t="str">
        <f t="shared" si="27"/>
        <v/>
      </c>
      <c r="H1365" s="95"/>
      <c r="I1365" s="95"/>
      <c r="J1365" s="95"/>
      <c r="K1365" s="95"/>
      <c r="L1365" s="95"/>
      <c r="P1365" s="143"/>
      <c r="Q1365" s="95"/>
      <c r="R1365" s="95"/>
      <c r="S1365" s="95"/>
      <c r="T1365" s="95"/>
      <c r="AI1365" s="280"/>
      <c r="AO1365" s="95"/>
    </row>
    <row r="1366" s="93" customFormat="1" customHeight="1" spans="6:41">
      <c r="F1366" s="95"/>
      <c r="G1366" s="288" t="str">
        <f t="shared" si="27"/>
        <v/>
      </c>
      <c r="H1366" s="95"/>
      <c r="I1366" s="95"/>
      <c r="J1366" s="95"/>
      <c r="K1366" s="95"/>
      <c r="L1366" s="95"/>
      <c r="P1366" s="143"/>
      <c r="Q1366" s="95"/>
      <c r="R1366" s="95"/>
      <c r="S1366" s="95"/>
      <c r="T1366" s="95"/>
      <c r="AI1366" s="280"/>
      <c r="AO1366" s="95"/>
    </row>
    <row r="1367" s="93" customFormat="1" customHeight="1" spans="6:41">
      <c r="F1367" s="95"/>
      <c r="G1367" s="288" t="str">
        <f t="shared" si="27"/>
        <v/>
      </c>
      <c r="H1367" s="95"/>
      <c r="I1367" s="95"/>
      <c r="J1367" s="95"/>
      <c r="K1367" s="95"/>
      <c r="L1367" s="95"/>
      <c r="P1367" s="143"/>
      <c r="Q1367" s="95"/>
      <c r="R1367" s="95"/>
      <c r="S1367" s="95"/>
      <c r="T1367" s="95"/>
      <c r="AI1367" s="280"/>
      <c r="AO1367" s="95"/>
    </row>
    <row r="1368" s="93" customFormat="1" customHeight="1" spans="6:41">
      <c r="F1368" s="95"/>
      <c r="G1368" s="288" t="str">
        <f t="shared" si="27"/>
        <v/>
      </c>
      <c r="H1368" s="95"/>
      <c r="I1368" s="95"/>
      <c r="J1368" s="95"/>
      <c r="K1368" s="95"/>
      <c r="L1368" s="95"/>
      <c r="P1368" s="143"/>
      <c r="Q1368" s="95"/>
      <c r="R1368" s="95"/>
      <c r="S1368" s="95"/>
      <c r="T1368" s="95"/>
      <c r="AI1368" s="280"/>
      <c r="AO1368" s="95"/>
    </row>
    <row r="1369" s="93" customFormat="1" customHeight="1" spans="6:41">
      <c r="F1369" s="95"/>
      <c r="G1369" s="288" t="str">
        <f t="shared" si="27"/>
        <v/>
      </c>
      <c r="H1369" s="95"/>
      <c r="I1369" s="95"/>
      <c r="J1369" s="95"/>
      <c r="K1369" s="95"/>
      <c r="L1369" s="95"/>
      <c r="P1369" s="143"/>
      <c r="Q1369" s="95"/>
      <c r="R1369" s="95"/>
      <c r="S1369" s="95"/>
      <c r="T1369" s="95"/>
      <c r="AI1369" s="280"/>
      <c r="AO1369" s="95"/>
    </row>
    <row r="1370" s="93" customFormat="1" customHeight="1" spans="6:41">
      <c r="F1370" s="95"/>
      <c r="G1370" s="288" t="str">
        <f t="shared" si="27"/>
        <v/>
      </c>
      <c r="H1370" s="95"/>
      <c r="I1370" s="95"/>
      <c r="J1370" s="95"/>
      <c r="K1370" s="95"/>
      <c r="L1370" s="95"/>
      <c r="P1370" s="143"/>
      <c r="Q1370" s="95"/>
      <c r="R1370" s="95"/>
      <c r="S1370" s="95"/>
      <c r="T1370" s="95"/>
      <c r="AI1370" s="280"/>
      <c r="AO1370" s="95"/>
    </row>
    <row r="1371" s="93" customFormat="1" customHeight="1" spans="6:41">
      <c r="F1371" s="95"/>
      <c r="G1371" s="288" t="str">
        <f t="shared" si="27"/>
        <v/>
      </c>
      <c r="H1371" s="95"/>
      <c r="I1371" s="95"/>
      <c r="J1371" s="95"/>
      <c r="K1371" s="95"/>
      <c r="L1371" s="95"/>
      <c r="P1371" s="143"/>
      <c r="Q1371" s="95"/>
      <c r="R1371" s="95"/>
      <c r="S1371" s="95"/>
      <c r="T1371" s="95"/>
      <c r="AI1371" s="280"/>
      <c r="AO1371" s="95"/>
    </row>
    <row r="1372" s="93" customFormat="1" customHeight="1" spans="6:41">
      <c r="F1372" s="95"/>
      <c r="G1372" s="288" t="str">
        <f t="shared" si="27"/>
        <v/>
      </c>
      <c r="H1372" s="95"/>
      <c r="I1372" s="95"/>
      <c r="J1372" s="95"/>
      <c r="K1372" s="95"/>
      <c r="L1372" s="95"/>
      <c r="P1372" s="143"/>
      <c r="Q1372" s="95"/>
      <c r="R1372" s="95"/>
      <c r="S1372" s="95"/>
      <c r="T1372" s="95"/>
      <c r="AI1372" s="280"/>
      <c r="AO1372" s="95"/>
    </row>
    <row r="1373" s="93" customFormat="1" customHeight="1" spans="6:41">
      <c r="F1373" s="95"/>
      <c r="G1373" s="288" t="str">
        <f t="shared" si="27"/>
        <v/>
      </c>
      <c r="H1373" s="95"/>
      <c r="I1373" s="95"/>
      <c r="J1373" s="95"/>
      <c r="K1373" s="95"/>
      <c r="L1373" s="95"/>
      <c r="P1373" s="143"/>
      <c r="Q1373" s="95"/>
      <c r="R1373" s="95"/>
      <c r="S1373" s="95"/>
      <c r="T1373" s="95"/>
      <c r="AI1373" s="280"/>
      <c r="AO1373" s="95"/>
    </row>
    <row r="1374" s="93" customFormat="1" customHeight="1" spans="6:41">
      <c r="F1374" s="95"/>
      <c r="G1374" s="288" t="str">
        <f t="shared" si="27"/>
        <v/>
      </c>
      <c r="H1374" s="95"/>
      <c r="I1374" s="95"/>
      <c r="J1374" s="95"/>
      <c r="K1374" s="95"/>
      <c r="L1374" s="95"/>
      <c r="P1374" s="143"/>
      <c r="Q1374" s="95"/>
      <c r="R1374" s="95"/>
      <c r="S1374" s="95"/>
      <c r="T1374" s="95"/>
      <c r="AI1374" s="280"/>
      <c r="AO1374" s="95"/>
    </row>
    <row r="1375" s="93" customFormat="1" customHeight="1" spans="6:41">
      <c r="F1375" s="95"/>
      <c r="G1375" s="288" t="str">
        <f t="shared" si="27"/>
        <v/>
      </c>
      <c r="H1375" s="95"/>
      <c r="I1375" s="95"/>
      <c r="J1375" s="95"/>
      <c r="K1375" s="95"/>
      <c r="L1375" s="95"/>
      <c r="P1375" s="143"/>
      <c r="Q1375" s="95"/>
      <c r="R1375" s="95"/>
      <c r="S1375" s="95"/>
      <c r="T1375" s="95"/>
      <c r="AI1375" s="280"/>
      <c r="AO1375" s="95"/>
    </row>
    <row r="1376" s="93" customFormat="1" customHeight="1" spans="6:41">
      <c r="F1376" s="95"/>
      <c r="G1376" s="288" t="str">
        <f t="shared" si="27"/>
        <v/>
      </c>
      <c r="H1376" s="95"/>
      <c r="I1376" s="95"/>
      <c r="J1376" s="95"/>
      <c r="K1376" s="95"/>
      <c r="L1376" s="95"/>
      <c r="P1376" s="143"/>
      <c r="Q1376" s="95"/>
      <c r="R1376" s="95"/>
      <c r="S1376" s="95"/>
      <c r="T1376" s="95"/>
      <c r="AI1376" s="280"/>
      <c r="AO1376" s="95"/>
    </row>
    <row r="1377" s="93" customFormat="1" customHeight="1" spans="6:41">
      <c r="F1377" s="95"/>
      <c r="G1377" s="288" t="str">
        <f t="shared" si="27"/>
        <v/>
      </c>
      <c r="H1377" s="95"/>
      <c r="I1377" s="95"/>
      <c r="J1377" s="95"/>
      <c r="K1377" s="95"/>
      <c r="L1377" s="95"/>
      <c r="P1377" s="143"/>
      <c r="Q1377" s="95"/>
      <c r="R1377" s="95"/>
      <c r="S1377" s="95"/>
      <c r="T1377" s="95"/>
      <c r="AI1377" s="280"/>
      <c r="AO1377" s="95"/>
    </row>
    <row r="1378" s="93" customFormat="1" customHeight="1" spans="6:41">
      <c r="F1378" s="95"/>
      <c r="G1378" s="288" t="str">
        <f t="shared" si="27"/>
        <v/>
      </c>
      <c r="H1378" s="95"/>
      <c r="I1378" s="95"/>
      <c r="J1378" s="95"/>
      <c r="K1378" s="95"/>
      <c r="L1378" s="95"/>
      <c r="P1378" s="143"/>
      <c r="Q1378" s="95"/>
      <c r="R1378" s="95"/>
      <c r="S1378" s="95"/>
      <c r="T1378" s="95"/>
      <c r="AI1378" s="280"/>
      <c r="AO1378" s="95"/>
    </row>
    <row r="1379" s="93" customFormat="1" customHeight="1" spans="6:41">
      <c r="F1379" s="95"/>
      <c r="G1379" s="288" t="str">
        <f t="shared" si="27"/>
        <v/>
      </c>
      <c r="H1379" s="95"/>
      <c r="I1379" s="95"/>
      <c r="J1379" s="95"/>
      <c r="K1379" s="95"/>
      <c r="L1379" s="95"/>
      <c r="P1379" s="143"/>
      <c r="Q1379" s="95"/>
      <c r="R1379" s="95"/>
      <c r="S1379" s="95"/>
      <c r="T1379" s="95"/>
      <c r="AI1379" s="280"/>
      <c r="AO1379" s="95"/>
    </row>
    <row r="1380" s="93" customFormat="1" customHeight="1" spans="6:41">
      <c r="F1380" s="95"/>
      <c r="G1380" s="288" t="str">
        <f t="shared" si="27"/>
        <v/>
      </c>
      <c r="H1380" s="95"/>
      <c r="I1380" s="95"/>
      <c r="J1380" s="95"/>
      <c r="K1380" s="95"/>
      <c r="L1380" s="95"/>
      <c r="P1380" s="143"/>
      <c r="Q1380" s="95"/>
      <c r="R1380" s="95"/>
      <c r="S1380" s="95"/>
      <c r="T1380" s="95"/>
      <c r="AI1380" s="280"/>
      <c r="AO1380" s="95"/>
    </row>
    <row r="1381" s="93" customFormat="1" customHeight="1" spans="6:41">
      <c r="F1381" s="95"/>
      <c r="G1381" s="288" t="str">
        <f t="shared" si="27"/>
        <v/>
      </c>
      <c r="H1381" s="95"/>
      <c r="I1381" s="95"/>
      <c r="J1381" s="95"/>
      <c r="K1381" s="95"/>
      <c r="L1381" s="95"/>
      <c r="P1381" s="143"/>
      <c r="Q1381" s="95"/>
      <c r="R1381" s="95"/>
      <c r="S1381" s="95"/>
      <c r="T1381" s="95"/>
      <c r="AI1381" s="280"/>
      <c r="AO1381" s="95"/>
    </row>
    <row r="1382" s="93" customFormat="1" customHeight="1" spans="6:41">
      <c r="F1382" s="95"/>
      <c r="G1382" s="288" t="str">
        <f t="shared" si="27"/>
        <v/>
      </c>
      <c r="H1382" s="95"/>
      <c r="I1382" s="95"/>
      <c r="J1382" s="95"/>
      <c r="K1382" s="95"/>
      <c r="L1382" s="95"/>
      <c r="P1382" s="143"/>
      <c r="Q1382" s="95"/>
      <c r="R1382" s="95"/>
      <c r="S1382" s="95"/>
      <c r="T1382" s="95"/>
      <c r="AI1382" s="280"/>
      <c r="AO1382" s="95"/>
    </row>
    <row r="1383" s="93" customFormat="1" customHeight="1" spans="6:41">
      <c r="F1383" s="95"/>
      <c r="G1383" s="288" t="str">
        <f t="shared" si="27"/>
        <v/>
      </c>
      <c r="H1383" s="95"/>
      <c r="I1383" s="95"/>
      <c r="J1383" s="95"/>
      <c r="K1383" s="95"/>
      <c r="L1383" s="95"/>
      <c r="P1383" s="143"/>
      <c r="Q1383" s="95"/>
      <c r="R1383" s="95"/>
      <c r="S1383" s="95"/>
      <c r="T1383" s="95"/>
      <c r="AI1383" s="280"/>
      <c r="AO1383" s="95"/>
    </row>
    <row r="1384" s="93" customFormat="1" customHeight="1" spans="6:41">
      <c r="F1384" s="95"/>
      <c r="G1384" s="288" t="str">
        <f t="shared" si="27"/>
        <v/>
      </c>
      <c r="H1384" s="95"/>
      <c r="I1384" s="95"/>
      <c r="J1384" s="95"/>
      <c r="K1384" s="95"/>
      <c r="L1384" s="95"/>
      <c r="P1384" s="143"/>
      <c r="Q1384" s="95"/>
      <c r="R1384" s="95"/>
      <c r="S1384" s="95"/>
      <c r="T1384" s="95"/>
      <c r="AI1384" s="280"/>
      <c r="AO1384" s="95"/>
    </row>
    <row r="1385" s="93" customFormat="1" customHeight="1" spans="6:41">
      <c r="F1385" s="95"/>
      <c r="G1385" s="288" t="str">
        <f t="shared" si="27"/>
        <v/>
      </c>
      <c r="H1385" s="95"/>
      <c r="I1385" s="95"/>
      <c r="J1385" s="95"/>
      <c r="K1385" s="95"/>
      <c r="L1385" s="95"/>
      <c r="P1385" s="143"/>
      <c r="Q1385" s="95"/>
      <c r="R1385" s="95"/>
      <c r="S1385" s="95"/>
      <c r="T1385" s="95"/>
      <c r="AI1385" s="280"/>
      <c r="AO1385" s="95"/>
    </row>
    <row r="1386" s="93" customFormat="1" customHeight="1" spans="6:41">
      <c r="F1386" s="95"/>
      <c r="G1386" s="288" t="str">
        <f t="shared" si="27"/>
        <v/>
      </c>
      <c r="H1386" s="95"/>
      <c r="I1386" s="95"/>
      <c r="J1386" s="95"/>
      <c r="K1386" s="95"/>
      <c r="L1386" s="95"/>
      <c r="P1386" s="143"/>
      <c r="Q1386" s="95"/>
      <c r="R1386" s="95"/>
      <c r="S1386" s="95"/>
      <c r="T1386" s="95"/>
      <c r="AI1386" s="280"/>
      <c r="AO1386" s="95"/>
    </row>
    <row r="1387" s="93" customFormat="1" customHeight="1" spans="6:41">
      <c r="F1387" s="95"/>
      <c r="G1387" s="288" t="str">
        <f t="shared" si="27"/>
        <v/>
      </c>
      <c r="H1387" s="95"/>
      <c r="I1387" s="95"/>
      <c r="J1387" s="95"/>
      <c r="K1387" s="95"/>
      <c r="L1387" s="95"/>
      <c r="P1387" s="143"/>
      <c r="Q1387" s="95"/>
      <c r="R1387" s="95"/>
      <c r="S1387" s="95"/>
      <c r="T1387" s="95"/>
      <c r="AI1387" s="280"/>
      <c r="AO1387" s="95"/>
    </row>
    <row r="1388" s="93" customFormat="1" customHeight="1" spans="6:41">
      <c r="F1388" s="95"/>
      <c r="G1388" s="288" t="str">
        <f t="shared" si="27"/>
        <v/>
      </c>
      <c r="H1388" s="95"/>
      <c r="I1388" s="95"/>
      <c r="J1388" s="95"/>
      <c r="K1388" s="95"/>
      <c r="L1388" s="95"/>
      <c r="P1388" s="143"/>
      <c r="Q1388" s="95"/>
      <c r="R1388" s="95"/>
      <c r="S1388" s="95"/>
      <c r="T1388" s="95"/>
      <c r="AI1388" s="280"/>
      <c r="AO1388" s="95"/>
    </row>
    <row r="1389" s="93" customFormat="1" customHeight="1" spans="6:41">
      <c r="F1389" s="95"/>
      <c r="G1389" s="288" t="str">
        <f t="shared" si="27"/>
        <v/>
      </c>
      <c r="H1389" s="95"/>
      <c r="I1389" s="95"/>
      <c r="J1389" s="95"/>
      <c r="K1389" s="95"/>
      <c r="L1389" s="95"/>
      <c r="P1389" s="143"/>
      <c r="Q1389" s="95"/>
      <c r="R1389" s="95"/>
      <c r="S1389" s="95"/>
      <c r="T1389" s="95"/>
      <c r="AI1389" s="280"/>
      <c r="AO1389" s="95"/>
    </row>
    <row r="1390" s="93" customFormat="1" customHeight="1" spans="6:41">
      <c r="F1390" s="95"/>
      <c r="G1390" s="288" t="str">
        <f t="shared" si="27"/>
        <v/>
      </c>
      <c r="H1390" s="95"/>
      <c r="I1390" s="95"/>
      <c r="J1390" s="95"/>
      <c r="K1390" s="95"/>
      <c r="L1390" s="95"/>
      <c r="P1390" s="143"/>
      <c r="Q1390" s="95"/>
      <c r="R1390" s="95"/>
      <c r="S1390" s="95"/>
      <c r="T1390" s="95"/>
      <c r="AI1390" s="280"/>
      <c r="AO1390" s="95"/>
    </row>
    <row r="1391" s="93" customFormat="1" customHeight="1" spans="6:41">
      <c r="F1391" s="95"/>
      <c r="G1391" s="288" t="str">
        <f t="shared" si="27"/>
        <v/>
      </c>
      <c r="H1391" s="95"/>
      <c r="I1391" s="95"/>
      <c r="J1391" s="95"/>
      <c r="K1391" s="95"/>
      <c r="L1391" s="95"/>
      <c r="P1391" s="143"/>
      <c r="Q1391" s="95"/>
      <c r="R1391" s="95"/>
      <c r="S1391" s="95"/>
      <c r="T1391" s="95"/>
      <c r="AI1391" s="280"/>
      <c r="AO1391" s="95"/>
    </row>
    <row r="1392" s="93" customFormat="1" customHeight="1" spans="6:41">
      <c r="F1392" s="95"/>
      <c r="G1392" s="288" t="str">
        <f t="shared" si="27"/>
        <v/>
      </c>
      <c r="H1392" s="95"/>
      <c r="I1392" s="95"/>
      <c r="J1392" s="95"/>
      <c r="K1392" s="95"/>
      <c r="L1392" s="95"/>
      <c r="P1392" s="143"/>
      <c r="Q1392" s="95"/>
      <c r="R1392" s="95"/>
      <c r="S1392" s="95"/>
      <c r="T1392" s="95"/>
      <c r="AI1392" s="280"/>
      <c r="AO1392" s="95"/>
    </row>
    <row r="1393" s="93" customFormat="1" customHeight="1" spans="6:41">
      <c r="F1393" s="95"/>
      <c r="G1393" s="288" t="str">
        <f t="shared" si="27"/>
        <v/>
      </c>
      <c r="H1393" s="95"/>
      <c r="I1393" s="95"/>
      <c r="J1393" s="95"/>
      <c r="K1393" s="95"/>
      <c r="L1393" s="95"/>
      <c r="P1393" s="143"/>
      <c r="Q1393" s="95"/>
      <c r="R1393" s="95"/>
      <c r="S1393" s="95"/>
      <c r="T1393" s="95"/>
      <c r="AI1393" s="280"/>
      <c r="AO1393" s="95"/>
    </row>
    <row r="1394" s="93" customFormat="1" customHeight="1" spans="6:41">
      <c r="F1394" s="95"/>
      <c r="G1394" s="288" t="str">
        <f t="shared" si="27"/>
        <v/>
      </c>
      <c r="H1394" s="95"/>
      <c r="I1394" s="95"/>
      <c r="J1394" s="95"/>
      <c r="K1394" s="95"/>
      <c r="L1394" s="95"/>
      <c r="P1394" s="143"/>
      <c r="Q1394" s="95"/>
      <c r="R1394" s="95"/>
      <c r="S1394" s="95"/>
      <c r="T1394" s="95"/>
      <c r="AI1394" s="280"/>
      <c r="AO1394" s="95"/>
    </row>
    <row r="1395" s="93" customFormat="1" customHeight="1" spans="6:41">
      <c r="F1395" s="95"/>
      <c r="G1395" s="288" t="str">
        <f t="shared" si="27"/>
        <v/>
      </c>
      <c r="H1395" s="95"/>
      <c r="I1395" s="95"/>
      <c r="J1395" s="95"/>
      <c r="K1395" s="95"/>
      <c r="L1395" s="95"/>
      <c r="P1395" s="143"/>
      <c r="Q1395" s="95"/>
      <c r="R1395" s="95"/>
      <c r="S1395" s="95"/>
      <c r="T1395" s="95"/>
      <c r="AI1395" s="280"/>
      <c r="AO1395" s="95"/>
    </row>
    <row r="1396" s="93" customFormat="1" customHeight="1" spans="6:41">
      <c r="F1396" s="95"/>
      <c r="G1396" s="288" t="str">
        <f t="shared" si="27"/>
        <v/>
      </c>
      <c r="H1396" s="95"/>
      <c r="I1396" s="95"/>
      <c r="J1396" s="95"/>
      <c r="K1396" s="95"/>
      <c r="L1396" s="95"/>
      <c r="P1396" s="143"/>
      <c r="Q1396" s="95"/>
      <c r="R1396" s="95"/>
      <c r="S1396" s="95"/>
      <c r="T1396" s="95"/>
      <c r="AI1396" s="280"/>
      <c r="AO1396" s="95"/>
    </row>
    <row r="1397" s="93" customFormat="1" customHeight="1" spans="6:41">
      <c r="F1397" s="95"/>
      <c r="G1397" s="288" t="str">
        <f t="shared" si="27"/>
        <v/>
      </c>
      <c r="H1397" s="95"/>
      <c r="I1397" s="95"/>
      <c r="J1397" s="95"/>
      <c r="K1397" s="95"/>
      <c r="L1397" s="95"/>
      <c r="P1397" s="143"/>
      <c r="Q1397" s="95"/>
      <c r="R1397" s="95"/>
      <c r="S1397" s="95"/>
      <c r="T1397" s="95"/>
      <c r="AI1397" s="280"/>
      <c r="AO1397" s="95"/>
    </row>
    <row r="1398" s="93" customFormat="1" customHeight="1" spans="6:41">
      <c r="F1398" s="95"/>
      <c r="G1398" s="288" t="str">
        <f t="shared" si="27"/>
        <v/>
      </c>
      <c r="H1398" s="95"/>
      <c r="I1398" s="95"/>
      <c r="J1398" s="95"/>
      <c r="K1398" s="95"/>
      <c r="L1398" s="95"/>
      <c r="P1398" s="143"/>
      <c r="Q1398" s="95"/>
      <c r="R1398" s="95"/>
      <c r="S1398" s="95"/>
      <c r="T1398" s="95"/>
      <c r="AI1398" s="280"/>
      <c r="AO1398" s="95"/>
    </row>
    <row r="1399" s="93" customFormat="1" customHeight="1" spans="6:41">
      <c r="F1399" s="95"/>
      <c r="G1399" s="288" t="str">
        <f t="shared" si="27"/>
        <v/>
      </c>
      <c r="H1399" s="95"/>
      <c r="I1399" s="95"/>
      <c r="J1399" s="95"/>
      <c r="K1399" s="95"/>
      <c r="L1399" s="95"/>
      <c r="P1399" s="143"/>
      <c r="Q1399" s="95"/>
      <c r="R1399" s="95"/>
      <c r="S1399" s="95"/>
      <c r="T1399" s="95"/>
      <c r="AI1399" s="280"/>
      <c r="AO1399" s="95"/>
    </row>
    <row r="1400" s="93" customFormat="1" customHeight="1" spans="6:41">
      <c r="F1400" s="95"/>
      <c r="G1400" s="288" t="str">
        <f t="shared" si="27"/>
        <v/>
      </c>
      <c r="H1400" s="95"/>
      <c r="I1400" s="95"/>
      <c r="J1400" s="95"/>
      <c r="K1400" s="95"/>
      <c r="L1400" s="95"/>
      <c r="P1400" s="143"/>
      <c r="Q1400" s="95"/>
      <c r="R1400" s="95"/>
      <c r="S1400" s="95"/>
      <c r="T1400" s="95"/>
      <c r="AI1400" s="280"/>
      <c r="AO1400" s="95"/>
    </row>
    <row r="1401" s="93" customFormat="1" customHeight="1" spans="6:41">
      <c r="F1401" s="95"/>
      <c r="G1401" s="288" t="str">
        <f t="shared" si="27"/>
        <v/>
      </c>
      <c r="H1401" s="95"/>
      <c r="I1401" s="95"/>
      <c r="J1401" s="95"/>
      <c r="K1401" s="95"/>
      <c r="L1401" s="95"/>
      <c r="P1401" s="143"/>
      <c r="Q1401" s="95"/>
      <c r="R1401" s="95"/>
      <c r="S1401" s="95"/>
      <c r="T1401" s="95"/>
      <c r="AI1401" s="280"/>
      <c r="AO1401" s="95"/>
    </row>
    <row r="1402" s="93" customFormat="1" customHeight="1" spans="6:41">
      <c r="F1402" s="95"/>
      <c r="G1402" s="288" t="str">
        <f t="shared" si="27"/>
        <v/>
      </c>
      <c r="H1402" s="95"/>
      <c r="I1402" s="95"/>
      <c r="J1402" s="95"/>
      <c r="K1402" s="95"/>
      <c r="L1402" s="95"/>
      <c r="P1402" s="143"/>
      <c r="Q1402" s="95"/>
      <c r="R1402" s="95"/>
      <c r="S1402" s="95"/>
      <c r="T1402" s="95"/>
      <c r="AI1402" s="280"/>
      <c r="AO1402" s="95"/>
    </row>
    <row r="1403" s="93" customFormat="1" customHeight="1" spans="6:41">
      <c r="F1403" s="95"/>
      <c r="G1403" s="288" t="str">
        <f t="shared" si="27"/>
        <v/>
      </c>
      <c r="H1403" s="95"/>
      <c r="I1403" s="95"/>
      <c r="J1403" s="95"/>
      <c r="K1403" s="95"/>
      <c r="L1403" s="95"/>
      <c r="P1403" s="143"/>
      <c r="Q1403" s="95"/>
      <c r="R1403" s="95"/>
      <c r="S1403" s="95"/>
      <c r="T1403" s="95"/>
      <c r="AI1403" s="280"/>
      <c r="AO1403" s="95"/>
    </row>
    <row r="1404" s="93" customFormat="1" customHeight="1" spans="6:41">
      <c r="F1404" s="95"/>
      <c r="G1404" s="288" t="str">
        <f t="shared" si="27"/>
        <v/>
      </c>
      <c r="H1404" s="95"/>
      <c r="I1404" s="95"/>
      <c r="J1404" s="95"/>
      <c r="K1404" s="95"/>
      <c r="L1404" s="95"/>
      <c r="P1404" s="143"/>
      <c r="Q1404" s="95"/>
      <c r="R1404" s="95"/>
      <c r="S1404" s="95"/>
      <c r="T1404" s="95"/>
      <c r="AI1404" s="280"/>
      <c r="AO1404" s="95"/>
    </row>
    <row r="1405" s="93" customFormat="1" customHeight="1" spans="6:41">
      <c r="F1405" s="95"/>
      <c r="G1405" s="288" t="str">
        <f t="shared" si="27"/>
        <v/>
      </c>
      <c r="H1405" s="95"/>
      <c r="I1405" s="95"/>
      <c r="J1405" s="95"/>
      <c r="K1405" s="95"/>
      <c r="L1405" s="95"/>
      <c r="P1405" s="143"/>
      <c r="Q1405" s="95"/>
      <c r="R1405" s="95"/>
      <c r="S1405" s="95"/>
      <c r="T1405" s="95"/>
      <c r="AI1405" s="280"/>
      <c r="AO1405" s="95"/>
    </row>
    <row r="1406" s="93" customFormat="1" customHeight="1" spans="6:41">
      <c r="F1406" s="95"/>
      <c r="G1406" s="288" t="str">
        <f t="shared" si="27"/>
        <v/>
      </c>
      <c r="H1406" s="95"/>
      <c r="I1406" s="95"/>
      <c r="J1406" s="95"/>
      <c r="K1406" s="95"/>
      <c r="L1406" s="95"/>
      <c r="P1406" s="143"/>
      <c r="Q1406" s="95"/>
      <c r="R1406" s="95"/>
      <c r="S1406" s="95"/>
      <c r="T1406" s="95"/>
      <c r="AI1406" s="280"/>
      <c r="AO1406" s="95"/>
    </row>
    <row r="1407" s="93" customFormat="1" customHeight="1" spans="6:41">
      <c r="F1407" s="95"/>
      <c r="G1407" s="288" t="str">
        <f t="shared" si="27"/>
        <v/>
      </c>
      <c r="H1407" s="95"/>
      <c r="I1407" s="95"/>
      <c r="J1407" s="95"/>
      <c r="K1407" s="95"/>
      <c r="L1407" s="95"/>
      <c r="P1407" s="143"/>
      <c r="Q1407" s="95"/>
      <c r="R1407" s="95"/>
      <c r="S1407" s="95"/>
      <c r="T1407" s="95"/>
      <c r="AI1407" s="280"/>
      <c r="AO1407" s="95"/>
    </row>
    <row r="1408" s="93" customFormat="1" customHeight="1" spans="6:41">
      <c r="F1408" s="95"/>
      <c r="G1408" s="288" t="str">
        <f t="shared" si="27"/>
        <v/>
      </c>
      <c r="H1408" s="95"/>
      <c r="I1408" s="95"/>
      <c r="J1408" s="95"/>
      <c r="K1408" s="95"/>
      <c r="L1408" s="95"/>
      <c r="P1408" s="143"/>
      <c r="Q1408" s="95"/>
      <c r="R1408" s="95"/>
      <c r="S1408" s="95"/>
      <c r="T1408" s="95"/>
      <c r="AI1408" s="280"/>
      <c r="AO1408" s="95"/>
    </row>
    <row r="1409" s="93" customFormat="1" customHeight="1" spans="6:41">
      <c r="F1409" s="95"/>
      <c r="G1409" s="288" t="str">
        <f t="shared" si="27"/>
        <v/>
      </c>
      <c r="H1409" s="95"/>
      <c r="I1409" s="95"/>
      <c r="J1409" s="95"/>
      <c r="K1409" s="95"/>
      <c r="L1409" s="95"/>
      <c r="P1409" s="143"/>
      <c r="Q1409" s="95"/>
      <c r="R1409" s="95"/>
      <c r="S1409" s="95"/>
      <c r="T1409" s="95"/>
      <c r="AI1409" s="280"/>
      <c r="AO1409" s="95"/>
    </row>
    <row r="1410" s="93" customFormat="1" customHeight="1" spans="6:41">
      <c r="F1410" s="95"/>
      <c r="G1410" s="288" t="str">
        <f t="shared" ref="G1410:G1473" si="28">IF(H1410="","",IF(H1410=I1410,H1410,_xlfn.CONCAT(H1410,"-",I1410)))</f>
        <v/>
      </c>
      <c r="H1410" s="95"/>
      <c r="I1410" s="95"/>
      <c r="J1410" s="95"/>
      <c r="K1410" s="95"/>
      <c r="L1410" s="95"/>
      <c r="P1410" s="143"/>
      <c r="Q1410" s="95"/>
      <c r="R1410" s="95"/>
      <c r="S1410" s="95"/>
      <c r="T1410" s="95"/>
      <c r="AI1410" s="280"/>
      <c r="AO1410" s="95"/>
    </row>
    <row r="1411" s="93" customFormat="1" customHeight="1" spans="6:41">
      <c r="F1411" s="95"/>
      <c r="G1411" s="288" t="str">
        <f t="shared" si="28"/>
        <v/>
      </c>
      <c r="H1411" s="95"/>
      <c r="I1411" s="95"/>
      <c r="J1411" s="95"/>
      <c r="K1411" s="95"/>
      <c r="L1411" s="95"/>
      <c r="P1411" s="143"/>
      <c r="Q1411" s="95"/>
      <c r="R1411" s="95"/>
      <c r="S1411" s="95"/>
      <c r="T1411" s="95"/>
      <c r="AI1411" s="280"/>
      <c r="AO1411" s="95"/>
    </row>
    <row r="1412" s="93" customFormat="1" customHeight="1" spans="6:41">
      <c r="F1412" s="95"/>
      <c r="G1412" s="288" t="str">
        <f t="shared" si="28"/>
        <v/>
      </c>
      <c r="H1412" s="95"/>
      <c r="I1412" s="95"/>
      <c r="J1412" s="95"/>
      <c r="K1412" s="95"/>
      <c r="L1412" s="95"/>
      <c r="P1412" s="143"/>
      <c r="Q1412" s="95"/>
      <c r="R1412" s="95"/>
      <c r="S1412" s="95"/>
      <c r="T1412" s="95"/>
      <c r="AI1412" s="280"/>
      <c r="AO1412" s="95"/>
    </row>
    <row r="1413" s="93" customFormat="1" customHeight="1" spans="6:41">
      <c r="F1413" s="95"/>
      <c r="G1413" s="288" t="str">
        <f t="shared" si="28"/>
        <v/>
      </c>
      <c r="H1413" s="95"/>
      <c r="I1413" s="95"/>
      <c r="J1413" s="95"/>
      <c r="K1413" s="95"/>
      <c r="L1413" s="95"/>
      <c r="P1413" s="143"/>
      <c r="Q1413" s="95"/>
      <c r="R1413" s="95"/>
      <c r="S1413" s="95"/>
      <c r="T1413" s="95"/>
      <c r="AI1413" s="280"/>
      <c r="AO1413" s="95"/>
    </row>
    <row r="1414" s="93" customFormat="1" customHeight="1" spans="6:41">
      <c r="F1414" s="95"/>
      <c r="G1414" s="288" t="str">
        <f t="shared" si="28"/>
        <v/>
      </c>
      <c r="H1414" s="95"/>
      <c r="I1414" s="95"/>
      <c r="J1414" s="95"/>
      <c r="K1414" s="95"/>
      <c r="L1414" s="95"/>
      <c r="P1414" s="143"/>
      <c r="Q1414" s="95"/>
      <c r="R1414" s="95"/>
      <c r="S1414" s="95"/>
      <c r="T1414" s="95"/>
      <c r="AI1414" s="280"/>
      <c r="AO1414" s="95"/>
    </row>
    <row r="1415" s="93" customFormat="1" customHeight="1" spans="6:41">
      <c r="F1415" s="95"/>
      <c r="G1415" s="288" t="str">
        <f t="shared" si="28"/>
        <v/>
      </c>
      <c r="H1415" s="95"/>
      <c r="I1415" s="95"/>
      <c r="J1415" s="95"/>
      <c r="K1415" s="95"/>
      <c r="L1415" s="95"/>
      <c r="P1415" s="143"/>
      <c r="Q1415" s="95"/>
      <c r="R1415" s="95"/>
      <c r="S1415" s="95"/>
      <c r="T1415" s="95"/>
      <c r="AI1415" s="280"/>
      <c r="AO1415" s="95"/>
    </row>
    <row r="1416" s="93" customFormat="1" customHeight="1" spans="6:41">
      <c r="F1416" s="95"/>
      <c r="G1416" s="288" t="str">
        <f t="shared" si="28"/>
        <v/>
      </c>
      <c r="H1416" s="95"/>
      <c r="I1416" s="95"/>
      <c r="J1416" s="95"/>
      <c r="K1416" s="95"/>
      <c r="L1416" s="95"/>
      <c r="P1416" s="143"/>
      <c r="Q1416" s="95"/>
      <c r="R1416" s="95"/>
      <c r="S1416" s="95"/>
      <c r="T1416" s="95"/>
      <c r="AI1416" s="280"/>
      <c r="AO1416" s="95"/>
    </row>
    <row r="1417" s="93" customFormat="1" customHeight="1" spans="6:41">
      <c r="F1417" s="95"/>
      <c r="G1417" s="288" t="str">
        <f t="shared" si="28"/>
        <v/>
      </c>
      <c r="H1417" s="95"/>
      <c r="I1417" s="95"/>
      <c r="J1417" s="95"/>
      <c r="K1417" s="95"/>
      <c r="L1417" s="95"/>
      <c r="P1417" s="143"/>
      <c r="Q1417" s="95"/>
      <c r="R1417" s="95"/>
      <c r="S1417" s="95"/>
      <c r="T1417" s="95"/>
      <c r="AI1417" s="280"/>
      <c r="AO1417" s="95"/>
    </row>
    <row r="1418" s="93" customFormat="1" customHeight="1" spans="6:41">
      <c r="F1418" s="95"/>
      <c r="G1418" s="288" t="str">
        <f t="shared" si="28"/>
        <v/>
      </c>
      <c r="H1418" s="95"/>
      <c r="I1418" s="95"/>
      <c r="J1418" s="95"/>
      <c r="K1418" s="95"/>
      <c r="L1418" s="95"/>
      <c r="P1418" s="143"/>
      <c r="Q1418" s="95"/>
      <c r="R1418" s="95"/>
      <c r="S1418" s="95"/>
      <c r="T1418" s="95"/>
      <c r="AI1418" s="280"/>
      <c r="AO1418" s="95"/>
    </row>
    <row r="1419" s="93" customFormat="1" customHeight="1" spans="6:41">
      <c r="F1419" s="95"/>
      <c r="G1419" s="288" t="str">
        <f t="shared" si="28"/>
        <v/>
      </c>
      <c r="H1419" s="95"/>
      <c r="I1419" s="95"/>
      <c r="J1419" s="95"/>
      <c r="K1419" s="95"/>
      <c r="L1419" s="95"/>
      <c r="P1419" s="143"/>
      <c r="Q1419" s="95"/>
      <c r="R1419" s="95"/>
      <c r="S1419" s="95"/>
      <c r="T1419" s="95"/>
      <c r="AI1419" s="280"/>
      <c r="AO1419" s="95"/>
    </row>
    <row r="1420" s="93" customFormat="1" customHeight="1" spans="6:41">
      <c r="F1420" s="95"/>
      <c r="G1420" s="288" t="str">
        <f t="shared" si="28"/>
        <v/>
      </c>
      <c r="H1420" s="95"/>
      <c r="I1420" s="95"/>
      <c r="J1420" s="95"/>
      <c r="K1420" s="95"/>
      <c r="L1420" s="95"/>
      <c r="P1420" s="143"/>
      <c r="Q1420" s="95"/>
      <c r="R1420" s="95"/>
      <c r="S1420" s="95"/>
      <c r="T1420" s="95"/>
      <c r="AI1420" s="280"/>
      <c r="AO1420" s="95"/>
    </row>
    <row r="1421" s="93" customFormat="1" customHeight="1" spans="6:41">
      <c r="F1421" s="95"/>
      <c r="G1421" s="288" t="str">
        <f t="shared" si="28"/>
        <v/>
      </c>
      <c r="H1421" s="95"/>
      <c r="I1421" s="95"/>
      <c r="J1421" s="95"/>
      <c r="K1421" s="95"/>
      <c r="L1421" s="95"/>
      <c r="P1421" s="143"/>
      <c r="Q1421" s="95"/>
      <c r="R1421" s="95"/>
      <c r="S1421" s="95"/>
      <c r="T1421" s="95"/>
      <c r="AI1421" s="280"/>
      <c r="AO1421" s="95"/>
    </row>
    <row r="1422" s="93" customFormat="1" customHeight="1" spans="6:41">
      <c r="F1422" s="95"/>
      <c r="G1422" s="288" t="str">
        <f t="shared" si="28"/>
        <v/>
      </c>
      <c r="H1422" s="95"/>
      <c r="I1422" s="95"/>
      <c r="J1422" s="95"/>
      <c r="K1422" s="95"/>
      <c r="L1422" s="95"/>
      <c r="P1422" s="143"/>
      <c r="Q1422" s="95"/>
      <c r="R1422" s="95"/>
      <c r="S1422" s="95"/>
      <c r="T1422" s="95"/>
      <c r="AI1422" s="280"/>
      <c r="AO1422" s="95"/>
    </row>
    <row r="1423" s="93" customFormat="1" customHeight="1" spans="6:41">
      <c r="F1423" s="95"/>
      <c r="G1423" s="288" t="str">
        <f t="shared" si="28"/>
        <v/>
      </c>
      <c r="H1423" s="95"/>
      <c r="I1423" s="95"/>
      <c r="J1423" s="95"/>
      <c r="K1423" s="95"/>
      <c r="L1423" s="95"/>
      <c r="P1423" s="143"/>
      <c r="Q1423" s="95"/>
      <c r="R1423" s="95"/>
      <c r="S1423" s="95"/>
      <c r="T1423" s="95"/>
      <c r="AI1423" s="280"/>
      <c r="AO1423" s="95"/>
    </row>
    <row r="1424" s="93" customFormat="1" customHeight="1" spans="6:41">
      <c r="F1424" s="95"/>
      <c r="G1424" s="288" t="str">
        <f t="shared" si="28"/>
        <v/>
      </c>
      <c r="H1424" s="95"/>
      <c r="I1424" s="95"/>
      <c r="J1424" s="95"/>
      <c r="K1424" s="95"/>
      <c r="L1424" s="95"/>
      <c r="P1424" s="143"/>
      <c r="Q1424" s="95"/>
      <c r="R1424" s="95"/>
      <c r="S1424" s="95"/>
      <c r="T1424" s="95"/>
      <c r="AI1424" s="280"/>
      <c r="AO1424" s="95"/>
    </row>
    <row r="1425" s="93" customFormat="1" customHeight="1" spans="6:41">
      <c r="F1425" s="95"/>
      <c r="G1425" s="288" t="str">
        <f t="shared" si="28"/>
        <v/>
      </c>
      <c r="H1425" s="95"/>
      <c r="I1425" s="95"/>
      <c r="J1425" s="95"/>
      <c r="K1425" s="95"/>
      <c r="L1425" s="95"/>
      <c r="P1425" s="143"/>
      <c r="Q1425" s="95"/>
      <c r="R1425" s="95"/>
      <c r="S1425" s="95"/>
      <c r="T1425" s="95"/>
      <c r="AI1425" s="280"/>
      <c r="AO1425" s="95"/>
    </row>
    <row r="1426" s="93" customFormat="1" customHeight="1" spans="6:41">
      <c r="F1426" s="95"/>
      <c r="G1426" s="288" t="str">
        <f t="shared" si="28"/>
        <v/>
      </c>
      <c r="H1426" s="95"/>
      <c r="I1426" s="95"/>
      <c r="J1426" s="95"/>
      <c r="K1426" s="95"/>
      <c r="L1426" s="95"/>
      <c r="P1426" s="143"/>
      <c r="Q1426" s="95"/>
      <c r="R1426" s="95"/>
      <c r="S1426" s="95"/>
      <c r="T1426" s="95"/>
      <c r="AI1426" s="280"/>
      <c r="AO1426" s="95"/>
    </row>
    <row r="1427" s="93" customFormat="1" customHeight="1" spans="6:41">
      <c r="F1427" s="95"/>
      <c r="G1427" s="288" t="str">
        <f t="shared" si="28"/>
        <v/>
      </c>
      <c r="H1427" s="95"/>
      <c r="I1427" s="95"/>
      <c r="J1427" s="95"/>
      <c r="K1427" s="95"/>
      <c r="L1427" s="95"/>
      <c r="P1427" s="143"/>
      <c r="Q1427" s="95"/>
      <c r="R1427" s="95"/>
      <c r="S1427" s="95"/>
      <c r="T1427" s="95"/>
      <c r="AI1427" s="280"/>
      <c r="AO1427" s="95"/>
    </row>
    <row r="1428" s="93" customFormat="1" customHeight="1" spans="6:41">
      <c r="F1428" s="95"/>
      <c r="G1428" s="288" t="str">
        <f t="shared" si="28"/>
        <v/>
      </c>
      <c r="H1428" s="95"/>
      <c r="I1428" s="95"/>
      <c r="J1428" s="95"/>
      <c r="K1428" s="95"/>
      <c r="L1428" s="95"/>
      <c r="P1428" s="143"/>
      <c r="Q1428" s="95"/>
      <c r="R1428" s="95"/>
      <c r="S1428" s="95"/>
      <c r="T1428" s="95"/>
      <c r="AI1428" s="280"/>
      <c r="AO1428" s="95"/>
    </row>
    <row r="1429" s="93" customFormat="1" customHeight="1" spans="6:41">
      <c r="F1429" s="95"/>
      <c r="G1429" s="288" t="str">
        <f t="shared" si="28"/>
        <v/>
      </c>
      <c r="H1429" s="95"/>
      <c r="I1429" s="95"/>
      <c r="J1429" s="95"/>
      <c r="K1429" s="95"/>
      <c r="L1429" s="95"/>
      <c r="P1429" s="143"/>
      <c r="Q1429" s="95"/>
      <c r="R1429" s="95"/>
      <c r="S1429" s="95"/>
      <c r="T1429" s="95"/>
      <c r="AI1429" s="280"/>
      <c r="AO1429" s="95"/>
    </row>
    <row r="1430" s="93" customFormat="1" customHeight="1" spans="6:41">
      <c r="F1430" s="95"/>
      <c r="G1430" s="288" t="str">
        <f t="shared" si="28"/>
        <v/>
      </c>
      <c r="H1430" s="95"/>
      <c r="I1430" s="95"/>
      <c r="J1430" s="95"/>
      <c r="K1430" s="95"/>
      <c r="L1430" s="95"/>
      <c r="P1430" s="143"/>
      <c r="Q1430" s="95"/>
      <c r="R1430" s="95"/>
      <c r="S1430" s="95"/>
      <c r="T1430" s="95"/>
      <c r="AI1430" s="280"/>
      <c r="AO1430" s="95"/>
    </row>
    <row r="1431" s="93" customFormat="1" customHeight="1" spans="6:41">
      <c r="F1431" s="95"/>
      <c r="G1431" s="288" t="str">
        <f t="shared" si="28"/>
        <v/>
      </c>
      <c r="H1431" s="95"/>
      <c r="I1431" s="95"/>
      <c r="J1431" s="95"/>
      <c r="K1431" s="95"/>
      <c r="L1431" s="95"/>
      <c r="P1431" s="143"/>
      <c r="Q1431" s="95"/>
      <c r="R1431" s="95"/>
      <c r="S1431" s="95"/>
      <c r="T1431" s="95"/>
      <c r="AI1431" s="280"/>
      <c r="AO1431" s="95"/>
    </row>
    <row r="1432" s="93" customFormat="1" customHeight="1" spans="6:41">
      <c r="F1432" s="95"/>
      <c r="G1432" s="288" t="str">
        <f t="shared" si="28"/>
        <v/>
      </c>
      <c r="H1432" s="95"/>
      <c r="I1432" s="95"/>
      <c r="J1432" s="95"/>
      <c r="K1432" s="95"/>
      <c r="L1432" s="95"/>
      <c r="P1432" s="143"/>
      <c r="Q1432" s="95"/>
      <c r="R1432" s="95"/>
      <c r="S1432" s="95"/>
      <c r="T1432" s="95"/>
      <c r="AI1432" s="280"/>
      <c r="AO1432" s="95"/>
    </row>
    <row r="1433" s="93" customFormat="1" customHeight="1" spans="6:41">
      <c r="F1433" s="95"/>
      <c r="G1433" s="288" t="str">
        <f t="shared" si="28"/>
        <v/>
      </c>
      <c r="H1433" s="95"/>
      <c r="I1433" s="95"/>
      <c r="J1433" s="95"/>
      <c r="K1433" s="95"/>
      <c r="L1433" s="95"/>
      <c r="P1433" s="143"/>
      <c r="Q1433" s="95"/>
      <c r="R1433" s="95"/>
      <c r="S1433" s="95"/>
      <c r="T1433" s="95"/>
      <c r="AI1433" s="280"/>
      <c r="AO1433" s="95"/>
    </row>
    <row r="1434" s="93" customFormat="1" customHeight="1" spans="6:41">
      <c r="F1434" s="95"/>
      <c r="G1434" s="288" t="str">
        <f t="shared" si="28"/>
        <v/>
      </c>
      <c r="H1434" s="95"/>
      <c r="I1434" s="95"/>
      <c r="J1434" s="95"/>
      <c r="K1434" s="95"/>
      <c r="L1434" s="95"/>
      <c r="P1434" s="143"/>
      <c r="Q1434" s="95"/>
      <c r="R1434" s="95"/>
      <c r="S1434" s="95"/>
      <c r="T1434" s="95"/>
      <c r="AI1434" s="280"/>
      <c r="AO1434" s="95"/>
    </row>
    <row r="1435" s="93" customFormat="1" customHeight="1" spans="6:41">
      <c r="F1435" s="95"/>
      <c r="G1435" s="288" t="str">
        <f t="shared" si="28"/>
        <v/>
      </c>
      <c r="H1435" s="95"/>
      <c r="I1435" s="95"/>
      <c r="J1435" s="95"/>
      <c r="K1435" s="95"/>
      <c r="L1435" s="95"/>
      <c r="P1435" s="143"/>
      <c r="Q1435" s="95"/>
      <c r="R1435" s="95"/>
      <c r="S1435" s="95"/>
      <c r="T1435" s="95"/>
      <c r="AI1435" s="280"/>
      <c r="AO1435" s="95"/>
    </row>
    <row r="1436" s="93" customFormat="1" customHeight="1" spans="6:41">
      <c r="F1436" s="95"/>
      <c r="G1436" s="288" t="str">
        <f t="shared" si="28"/>
        <v/>
      </c>
      <c r="H1436" s="95"/>
      <c r="I1436" s="95"/>
      <c r="J1436" s="95"/>
      <c r="K1436" s="95"/>
      <c r="L1436" s="95"/>
      <c r="P1436" s="143"/>
      <c r="Q1436" s="95"/>
      <c r="R1436" s="95"/>
      <c r="S1436" s="95"/>
      <c r="T1436" s="95"/>
      <c r="AI1436" s="280"/>
      <c r="AO1436" s="95"/>
    </row>
    <row r="1437" s="93" customFormat="1" customHeight="1" spans="6:41">
      <c r="F1437" s="95"/>
      <c r="G1437" s="288" t="str">
        <f t="shared" si="28"/>
        <v/>
      </c>
      <c r="H1437" s="95"/>
      <c r="I1437" s="95"/>
      <c r="J1437" s="95"/>
      <c r="K1437" s="95"/>
      <c r="L1437" s="95"/>
      <c r="P1437" s="143"/>
      <c r="Q1437" s="95"/>
      <c r="R1437" s="95"/>
      <c r="S1437" s="95"/>
      <c r="T1437" s="95"/>
      <c r="AI1437" s="280"/>
      <c r="AO1437" s="95"/>
    </row>
    <row r="1438" s="93" customFormat="1" customHeight="1" spans="6:41">
      <c r="F1438" s="95"/>
      <c r="G1438" s="288" t="str">
        <f t="shared" si="28"/>
        <v/>
      </c>
      <c r="H1438" s="95"/>
      <c r="I1438" s="95"/>
      <c r="J1438" s="95"/>
      <c r="K1438" s="95"/>
      <c r="L1438" s="95"/>
      <c r="P1438" s="143"/>
      <c r="Q1438" s="95"/>
      <c r="R1438" s="95"/>
      <c r="S1438" s="95"/>
      <c r="T1438" s="95"/>
      <c r="AI1438" s="280"/>
      <c r="AO1438" s="95"/>
    </row>
    <row r="1439" s="93" customFormat="1" customHeight="1" spans="6:41">
      <c r="F1439" s="95"/>
      <c r="G1439" s="288" t="str">
        <f t="shared" si="28"/>
        <v/>
      </c>
      <c r="H1439" s="95"/>
      <c r="I1439" s="95"/>
      <c r="J1439" s="95"/>
      <c r="K1439" s="95"/>
      <c r="L1439" s="95"/>
      <c r="P1439" s="143"/>
      <c r="Q1439" s="95"/>
      <c r="R1439" s="95"/>
      <c r="S1439" s="95"/>
      <c r="T1439" s="95"/>
      <c r="AI1439" s="280"/>
      <c r="AO1439" s="95"/>
    </row>
    <row r="1440" s="93" customFormat="1" customHeight="1" spans="6:41">
      <c r="F1440" s="95"/>
      <c r="G1440" s="288" t="str">
        <f t="shared" si="28"/>
        <v/>
      </c>
      <c r="H1440" s="95"/>
      <c r="I1440" s="95"/>
      <c r="J1440" s="95"/>
      <c r="K1440" s="95"/>
      <c r="L1440" s="95"/>
      <c r="P1440" s="143"/>
      <c r="Q1440" s="95"/>
      <c r="R1440" s="95"/>
      <c r="S1440" s="95"/>
      <c r="T1440" s="95"/>
      <c r="AI1440" s="280"/>
      <c r="AO1440" s="95"/>
    </row>
    <row r="1441" s="93" customFormat="1" customHeight="1" spans="6:41">
      <c r="F1441" s="95"/>
      <c r="G1441" s="288" t="str">
        <f t="shared" si="28"/>
        <v/>
      </c>
      <c r="H1441" s="95"/>
      <c r="I1441" s="95"/>
      <c r="J1441" s="95"/>
      <c r="K1441" s="95"/>
      <c r="L1441" s="95"/>
      <c r="P1441" s="143"/>
      <c r="Q1441" s="95"/>
      <c r="R1441" s="95"/>
      <c r="S1441" s="95"/>
      <c r="T1441" s="95"/>
      <c r="AI1441" s="280"/>
      <c r="AO1441" s="95"/>
    </row>
    <row r="1442" s="93" customFormat="1" customHeight="1" spans="6:41">
      <c r="F1442" s="95"/>
      <c r="G1442" s="288" t="str">
        <f t="shared" si="28"/>
        <v/>
      </c>
      <c r="H1442" s="95"/>
      <c r="I1442" s="95"/>
      <c r="J1442" s="95"/>
      <c r="K1442" s="95"/>
      <c r="L1442" s="95"/>
      <c r="P1442" s="143"/>
      <c r="Q1442" s="95"/>
      <c r="R1442" s="95"/>
      <c r="S1442" s="95"/>
      <c r="T1442" s="95"/>
      <c r="AI1442" s="280"/>
      <c r="AO1442" s="95"/>
    </row>
    <row r="1443" s="93" customFormat="1" customHeight="1" spans="6:41">
      <c r="F1443" s="95"/>
      <c r="G1443" s="288" t="str">
        <f t="shared" si="28"/>
        <v/>
      </c>
      <c r="H1443" s="95"/>
      <c r="I1443" s="95"/>
      <c r="J1443" s="95"/>
      <c r="K1443" s="95"/>
      <c r="L1443" s="95"/>
      <c r="P1443" s="143"/>
      <c r="Q1443" s="95"/>
      <c r="R1443" s="95"/>
      <c r="S1443" s="95"/>
      <c r="T1443" s="95"/>
      <c r="AI1443" s="280"/>
      <c r="AO1443" s="95"/>
    </row>
    <row r="1444" s="93" customFormat="1" customHeight="1" spans="6:41">
      <c r="F1444" s="95"/>
      <c r="G1444" s="288" t="str">
        <f t="shared" si="28"/>
        <v/>
      </c>
      <c r="H1444" s="95"/>
      <c r="I1444" s="95"/>
      <c r="J1444" s="95"/>
      <c r="K1444" s="95"/>
      <c r="L1444" s="95"/>
      <c r="P1444" s="143"/>
      <c r="Q1444" s="95"/>
      <c r="R1444" s="95"/>
      <c r="S1444" s="95"/>
      <c r="T1444" s="95"/>
      <c r="AI1444" s="280"/>
      <c r="AO1444" s="95"/>
    </row>
    <row r="1445" s="93" customFormat="1" customHeight="1" spans="6:41">
      <c r="F1445" s="95"/>
      <c r="G1445" s="288" t="str">
        <f t="shared" si="28"/>
        <v/>
      </c>
      <c r="H1445" s="95"/>
      <c r="I1445" s="95"/>
      <c r="J1445" s="95"/>
      <c r="K1445" s="95"/>
      <c r="L1445" s="95"/>
      <c r="P1445" s="143"/>
      <c r="Q1445" s="95"/>
      <c r="R1445" s="95"/>
      <c r="S1445" s="95"/>
      <c r="T1445" s="95"/>
      <c r="AI1445" s="280"/>
      <c r="AO1445" s="95"/>
    </row>
    <row r="1446" s="93" customFormat="1" customHeight="1" spans="6:41">
      <c r="F1446" s="95"/>
      <c r="G1446" s="288" t="str">
        <f t="shared" si="28"/>
        <v/>
      </c>
      <c r="H1446" s="95"/>
      <c r="I1446" s="95"/>
      <c r="J1446" s="95"/>
      <c r="K1446" s="95"/>
      <c r="L1446" s="95"/>
      <c r="P1446" s="143"/>
      <c r="Q1446" s="95"/>
      <c r="R1446" s="95"/>
      <c r="S1446" s="95"/>
      <c r="T1446" s="95"/>
      <c r="AI1446" s="280"/>
      <c r="AO1446" s="95"/>
    </row>
    <row r="1447" s="93" customFormat="1" customHeight="1" spans="6:41">
      <c r="F1447" s="95"/>
      <c r="G1447" s="288" t="str">
        <f t="shared" si="28"/>
        <v/>
      </c>
      <c r="H1447" s="95"/>
      <c r="I1447" s="95"/>
      <c r="J1447" s="95"/>
      <c r="K1447" s="95"/>
      <c r="L1447" s="95"/>
      <c r="P1447" s="143"/>
      <c r="Q1447" s="95"/>
      <c r="R1447" s="95"/>
      <c r="S1447" s="95"/>
      <c r="T1447" s="95"/>
      <c r="AI1447" s="280"/>
      <c r="AO1447" s="95"/>
    </row>
    <row r="1448" s="93" customFormat="1" customHeight="1" spans="6:41">
      <c r="F1448" s="95"/>
      <c r="G1448" s="288" t="str">
        <f t="shared" si="28"/>
        <v/>
      </c>
      <c r="H1448" s="95"/>
      <c r="I1448" s="95"/>
      <c r="J1448" s="95"/>
      <c r="K1448" s="95"/>
      <c r="L1448" s="95"/>
      <c r="P1448" s="143"/>
      <c r="Q1448" s="95"/>
      <c r="R1448" s="95"/>
      <c r="S1448" s="95"/>
      <c r="T1448" s="95"/>
      <c r="AI1448" s="280"/>
      <c r="AO1448" s="95"/>
    </row>
    <row r="1449" s="93" customFormat="1" customHeight="1" spans="6:41">
      <c r="F1449" s="95"/>
      <c r="G1449" s="288" t="str">
        <f t="shared" si="28"/>
        <v/>
      </c>
      <c r="H1449" s="95"/>
      <c r="I1449" s="95"/>
      <c r="J1449" s="95"/>
      <c r="K1449" s="95"/>
      <c r="L1449" s="95"/>
      <c r="P1449" s="143"/>
      <c r="Q1449" s="95"/>
      <c r="R1449" s="95"/>
      <c r="S1449" s="95"/>
      <c r="T1449" s="95"/>
      <c r="AI1449" s="280"/>
      <c r="AO1449" s="95"/>
    </row>
    <row r="1450" s="93" customFormat="1" customHeight="1" spans="6:41">
      <c r="F1450" s="95"/>
      <c r="G1450" s="288" t="str">
        <f t="shared" si="28"/>
        <v/>
      </c>
      <c r="H1450" s="95"/>
      <c r="I1450" s="95"/>
      <c r="J1450" s="95"/>
      <c r="K1450" s="95"/>
      <c r="L1450" s="95"/>
      <c r="P1450" s="143"/>
      <c r="Q1450" s="95"/>
      <c r="R1450" s="95"/>
      <c r="S1450" s="95"/>
      <c r="T1450" s="95"/>
      <c r="AI1450" s="280"/>
      <c r="AO1450" s="95"/>
    </row>
    <row r="1451" s="93" customFormat="1" customHeight="1" spans="6:41">
      <c r="F1451" s="95"/>
      <c r="G1451" s="288" t="str">
        <f t="shared" si="28"/>
        <v/>
      </c>
      <c r="H1451" s="95"/>
      <c r="I1451" s="95"/>
      <c r="J1451" s="95"/>
      <c r="K1451" s="95"/>
      <c r="L1451" s="95"/>
      <c r="P1451" s="143"/>
      <c r="Q1451" s="95"/>
      <c r="R1451" s="95"/>
      <c r="S1451" s="95"/>
      <c r="T1451" s="95"/>
      <c r="AI1451" s="280"/>
      <c r="AO1451" s="95"/>
    </row>
    <row r="1452" s="93" customFormat="1" customHeight="1" spans="6:41">
      <c r="F1452" s="95"/>
      <c r="G1452" s="288" t="str">
        <f t="shared" si="28"/>
        <v/>
      </c>
      <c r="H1452" s="95"/>
      <c r="I1452" s="95"/>
      <c r="J1452" s="95"/>
      <c r="K1452" s="95"/>
      <c r="L1452" s="95"/>
      <c r="P1452" s="143"/>
      <c r="Q1452" s="95"/>
      <c r="R1452" s="95"/>
      <c r="S1452" s="95"/>
      <c r="T1452" s="95"/>
      <c r="AI1452" s="280"/>
      <c r="AO1452" s="95"/>
    </row>
    <row r="1453" s="93" customFormat="1" customHeight="1" spans="6:41">
      <c r="F1453" s="95"/>
      <c r="G1453" s="288" t="str">
        <f t="shared" si="28"/>
        <v/>
      </c>
      <c r="H1453" s="95"/>
      <c r="I1453" s="95"/>
      <c r="J1453" s="95"/>
      <c r="K1453" s="95"/>
      <c r="L1453" s="95"/>
      <c r="P1453" s="143"/>
      <c r="Q1453" s="95"/>
      <c r="R1453" s="95"/>
      <c r="S1453" s="95"/>
      <c r="T1453" s="95"/>
      <c r="AI1453" s="280"/>
      <c r="AO1453" s="95"/>
    </row>
    <row r="1454" s="93" customFormat="1" customHeight="1" spans="6:41">
      <c r="F1454" s="95"/>
      <c r="G1454" s="288" t="str">
        <f t="shared" si="28"/>
        <v/>
      </c>
      <c r="H1454" s="95"/>
      <c r="I1454" s="95"/>
      <c r="J1454" s="95"/>
      <c r="K1454" s="95"/>
      <c r="L1454" s="95"/>
      <c r="P1454" s="143"/>
      <c r="Q1454" s="95"/>
      <c r="R1454" s="95"/>
      <c r="S1454" s="95"/>
      <c r="T1454" s="95"/>
      <c r="AI1454" s="280"/>
      <c r="AO1454" s="95"/>
    </row>
    <row r="1455" s="93" customFormat="1" customHeight="1" spans="6:41">
      <c r="F1455" s="95"/>
      <c r="G1455" s="288" t="str">
        <f t="shared" si="28"/>
        <v/>
      </c>
      <c r="H1455" s="95"/>
      <c r="I1455" s="95"/>
      <c r="J1455" s="95"/>
      <c r="K1455" s="95"/>
      <c r="L1455" s="95"/>
      <c r="P1455" s="143"/>
      <c r="Q1455" s="95"/>
      <c r="R1455" s="95"/>
      <c r="S1455" s="95"/>
      <c r="T1455" s="95"/>
      <c r="AI1455" s="280"/>
      <c r="AO1455" s="95"/>
    </row>
    <row r="1456" s="93" customFormat="1" customHeight="1" spans="6:41">
      <c r="F1456" s="95"/>
      <c r="G1456" s="288" t="str">
        <f t="shared" si="28"/>
        <v/>
      </c>
      <c r="H1456" s="95"/>
      <c r="I1456" s="95"/>
      <c r="J1456" s="95"/>
      <c r="K1456" s="95"/>
      <c r="L1456" s="95"/>
      <c r="P1456" s="143"/>
      <c r="Q1456" s="95"/>
      <c r="R1456" s="95"/>
      <c r="S1456" s="95"/>
      <c r="T1456" s="95"/>
      <c r="AI1456" s="280"/>
      <c r="AO1456" s="95"/>
    </row>
    <row r="1457" s="93" customFormat="1" customHeight="1" spans="6:41">
      <c r="F1457" s="95"/>
      <c r="G1457" s="288" t="str">
        <f t="shared" si="28"/>
        <v/>
      </c>
      <c r="H1457" s="95"/>
      <c r="I1457" s="95"/>
      <c r="J1457" s="95"/>
      <c r="K1457" s="95"/>
      <c r="L1457" s="95"/>
      <c r="P1457" s="143"/>
      <c r="Q1457" s="95"/>
      <c r="R1457" s="95"/>
      <c r="S1457" s="95"/>
      <c r="T1457" s="95"/>
      <c r="AI1457" s="280"/>
      <c r="AO1457" s="95"/>
    </row>
    <row r="1458" s="93" customFormat="1" customHeight="1" spans="6:41">
      <c r="F1458" s="95"/>
      <c r="G1458" s="288" t="str">
        <f t="shared" si="28"/>
        <v/>
      </c>
      <c r="H1458" s="95"/>
      <c r="I1458" s="95"/>
      <c r="J1458" s="95"/>
      <c r="K1458" s="95"/>
      <c r="L1458" s="95"/>
      <c r="P1458" s="143"/>
      <c r="Q1458" s="95"/>
      <c r="R1458" s="95"/>
      <c r="S1458" s="95"/>
      <c r="T1458" s="95"/>
      <c r="AI1458" s="280"/>
      <c r="AO1458" s="95"/>
    </row>
    <row r="1459" s="93" customFormat="1" customHeight="1" spans="6:41">
      <c r="F1459" s="95"/>
      <c r="G1459" s="288" t="str">
        <f t="shared" si="28"/>
        <v/>
      </c>
      <c r="H1459" s="95"/>
      <c r="I1459" s="95"/>
      <c r="J1459" s="95"/>
      <c r="K1459" s="95"/>
      <c r="L1459" s="95"/>
      <c r="P1459" s="143"/>
      <c r="Q1459" s="95"/>
      <c r="R1459" s="95"/>
      <c r="S1459" s="95"/>
      <c r="T1459" s="95"/>
      <c r="AI1459" s="280"/>
      <c r="AO1459" s="95"/>
    </row>
    <row r="1460" s="93" customFormat="1" customHeight="1" spans="6:41">
      <c r="F1460" s="95"/>
      <c r="G1460" s="288" t="str">
        <f t="shared" si="28"/>
        <v/>
      </c>
      <c r="H1460" s="95"/>
      <c r="I1460" s="95"/>
      <c r="J1460" s="95"/>
      <c r="K1460" s="95"/>
      <c r="L1460" s="95"/>
      <c r="P1460" s="143"/>
      <c r="Q1460" s="95"/>
      <c r="R1460" s="95"/>
      <c r="S1460" s="95"/>
      <c r="T1460" s="95"/>
      <c r="AI1460" s="280"/>
      <c r="AO1460" s="95"/>
    </row>
    <row r="1461" s="93" customFormat="1" customHeight="1" spans="6:41">
      <c r="F1461" s="95"/>
      <c r="G1461" s="288" t="str">
        <f t="shared" si="28"/>
        <v/>
      </c>
      <c r="H1461" s="95"/>
      <c r="I1461" s="95"/>
      <c r="J1461" s="95"/>
      <c r="K1461" s="95"/>
      <c r="L1461" s="95"/>
      <c r="P1461" s="143"/>
      <c r="Q1461" s="95"/>
      <c r="R1461" s="95"/>
      <c r="S1461" s="95"/>
      <c r="T1461" s="95"/>
      <c r="AI1461" s="280"/>
      <c r="AO1461" s="95"/>
    </row>
    <row r="1462" s="93" customFormat="1" customHeight="1" spans="6:41">
      <c r="F1462" s="95"/>
      <c r="G1462" s="288" t="str">
        <f t="shared" si="28"/>
        <v/>
      </c>
      <c r="H1462" s="95"/>
      <c r="I1462" s="95"/>
      <c r="J1462" s="95"/>
      <c r="K1462" s="95"/>
      <c r="L1462" s="95"/>
      <c r="P1462" s="143"/>
      <c r="Q1462" s="95"/>
      <c r="R1462" s="95"/>
      <c r="S1462" s="95"/>
      <c r="T1462" s="95"/>
      <c r="AI1462" s="280"/>
      <c r="AO1462" s="95"/>
    </row>
    <row r="1463" s="93" customFormat="1" customHeight="1" spans="6:41">
      <c r="F1463" s="95"/>
      <c r="G1463" s="288" t="str">
        <f t="shared" si="28"/>
        <v/>
      </c>
      <c r="H1463" s="95"/>
      <c r="I1463" s="95"/>
      <c r="J1463" s="95"/>
      <c r="K1463" s="95"/>
      <c r="L1463" s="95"/>
      <c r="P1463" s="143"/>
      <c r="Q1463" s="95"/>
      <c r="R1463" s="95"/>
      <c r="S1463" s="95"/>
      <c r="T1463" s="95"/>
      <c r="AI1463" s="280"/>
      <c r="AO1463" s="95"/>
    </row>
    <row r="1464" s="93" customFormat="1" customHeight="1" spans="6:41">
      <c r="F1464" s="95"/>
      <c r="G1464" s="288" t="str">
        <f t="shared" si="28"/>
        <v/>
      </c>
      <c r="H1464" s="95"/>
      <c r="I1464" s="95"/>
      <c r="J1464" s="95"/>
      <c r="K1464" s="95"/>
      <c r="L1464" s="95"/>
      <c r="P1464" s="143"/>
      <c r="Q1464" s="95"/>
      <c r="R1464" s="95"/>
      <c r="S1464" s="95"/>
      <c r="T1464" s="95"/>
      <c r="AI1464" s="280"/>
      <c r="AO1464" s="95"/>
    </row>
    <row r="1465" s="93" customFormat="1" customHeight="1" spans="6:41">
      <c r="F1465" s="95"/>
      <c r="G1465" s="288" t="str">
        <f t="shared" si="28"/>
        <v/>
      </c>
      <c r="H1465" s="95"/>
      <c r="I1465" s="95"/>
      <c r="J1465" s="95"/>
      <c r="K1465" s="95"/>
      <c r="L1465" s="95"/>
      <c r="P1465" s="143"/>
      <c r="Q1465" s="95"/>
      <c r="R1465" s="95"/>
      <c r="S1465" s="95"/>
      <c r="T1465" s="95"/>
      <c r="AI1465" s="280"/>
      <c r="AO1465" s="95"/>
    </row>
    <row r="1466" s="93" customFormat="1" customHeight="1" spans="6:41">
      <c r="F1466" s="95"/>
      <c r="G1466" s="288" t="str">
        <f t="shared" si="28"/>
        <v/>
      </c>
      <c r="H1466" s="95"/>
      <c r="I1466" s="95"/>
      <c r="J1466" s="95"/>
      <c r="K1466" s="95"/>
      <c r="L1466" s="95"/>
      <c r="P1466" s="143"/>
      <c r="Q1466" s="95"/>
      <c r="R1466" s="95"/>
      <c r="S1466" s="95"/>
      <c r="T1466" s="95"/>
      <c r="AI1466" s="280"/>
      <c r="AO1466" s="95"/>
    </row>
    <row r="1467" s="93" customFormat="1" customHeight="1" spans="6:41">
      <c r="F1467" s="95"/>
      <c r="G1467" s="288" t="str">
        <f t="shared" si="28"/>
        <v/>
      </c>
      <c r="H1467" s="95"/>
      <c r="I1467" s="95"/>
      <c r="J1467" s="95"/>
      <c r="K1467" s="95"/>
      <c r="L1467" s="95"/>
      <c r="P1467" s="143"/>
      <c r="Q1467" s="95"/>
      <c r="R1467" s="95"/>
      <c r="S1467" s="95"/>
      <c r="T1467" s="95"/>
      <c r="AI1467" s="280"/>
      <c r="AO1467" s="95"/>
    </row>
    <row r="1468" s="93" customFormat="1" customHeight="1" spans="6:41">
      <c r="F1468" s="95"/>
      <c r="G1468" s="288" t="str">
        <f t="shared" si="28"/>
        <v/>
      </c>
      <c r="H1468" s="95"/>
      <c r="I1468" s="95"/>
      <c r="J1468" s="95"/>
      <c r="K1468" s="95"/>
      <c r="L1468" s="95"/>
      <c r="P1468" s="143"/>
      <c r="Q1468" s="95"/>
      <c r="R1468" s="95"/>
      <c r="S1468" s="95"/>
      <c r="T1468" s="95"/>
      <c r="AI1468" s="280"/>
      <c r="AO1468" s="95"/>
    </row>
    <row r="1469" s="93" customFormat="1" customHeight="1" spans="6:41">
      <c r="F1469" s="95"/>
      <c r="G1469" s="288" t="str">
        <f t="shared" si="28"/>
        <v/>
      </c>
      <c r="H1469" s="95"/>
      <c r="I1469" s="95"/>
      <c r="J1469" s="95"/>
      <c r="K1469" s="95"/>
      <c r="L1469" s="95"/>
      <c r="P1469" s="143"/>
      <c r="Q1469" s="95"/>
      <c r="R1469" s="95"/>
      <c r="S1469" s="95"/>
      <c r="T1469" s="95"/>
      <c r="AI1469" s="280"/>
      <c r="AO1469" s="95"/>
    </row>
    <row r="1470" s="93" customFormat="1" customHeight="1" spans="6:41">
      <c r="F1470" s="95"/>
      <c r="G1470" s="288" t="str">
        <f t="shared" si="28"/>
        <v/>
      </c>
      <c r="H1470" s="95"/>
      <c r="I1470" s="95"/>
      <c r="J1470" s="95"/>
      <c r="K1470" s="95"/>
      <c r="L1470" s="95"/>
      <c r="P1470" s="143"/>
      <c r="Q1470" s="95"/>
      <c r="R1470" s="95"/>
      <c r="S1470" s="95"/>
      <c r="T1470" s="95"/>
      <c r="AI1470" s="280"/>
      <c r="AO1470" s="95"/>
    </row>
    <row r="1471" s="93" customFormat="1" customHeight="1" spans="6:41">
      <c r="F1471" s="95"/>
      <c r="G1471" s="288" t="str">
        <f t="shared" si="28"/>
        <v/>
      </c>
      <c r="H1471" s="95"/>
      <c r="I1471" s="95"/>
      <c r="J1471" s="95"/>
      <c r="K1471" s="95"/>
      <c r="L1471" s="95"/>
      <c r="P1471" s="143"/>
      <c r="Q1471" s="95"/>
      <c r="R1471" s="95"/>
      <c r="S1471" s="95"/>
      <c r="T1471" s="95"/>
      <c r="AI1471" s="280"/>
      <c r="AO1471" s="95"/>
    </row>
    <row r="1472" s="93" customFormat="1" customHeight="1" spans="6:41">
      <c r="F1472" s="95"/>
      <c r="G1472" s="288" t="str">
        <f t="shared" si="28"/>
        <v/>
      </c>
      <c r="H1472" s="95"/>
      <c r="I1472" s="95"/>
      <c r="J1472" s="95"/>
      <c r="K1472" s="95"/>
      <c r="L1472" s="95"/>
      <c r="P1472" s="143"/>
      <c r="Q1472" s="95"/>
      <c r="R1472" s="95"/>
      <c r="S1472" s="95"/>
      <c r="T1472" s="95"/>
      <c r="AI1472" s="280"/>
      <c r="AO1472" s="95"/>
    </row>
    <row r="1473" s="93" customFormat="1" customHeight="1" spans="6:41">
      <c r="F1473" s="95"/>
      <c r="G1473" s="288" t="str">
        <f t="shared" si="28"/>
        <v/>
      </c>
      <c r="H1473" s="95"/>
      <c r="I1473" s="95"/>
      <c r="J1473" s="95"/>
      <c r="K1473" s="95"/>
      <c r="L1473" s="95"/>
      <c r="P1473" s="143"/>
      <c r="Q1473" s="95"/>
      <c r="R1473" s="95"/>
      <c r="S1473" s="95"/>
      <c r="T1473" s="95"/>
      <c r="AI1473" s="280"/>
      <c r="AO1473" s="95"/>
    </row>
    <row r="1474" s="93" customFormat="1" customHeight="1" spans="6:41">
      <c r="F1474" s="95"/>
      <c r="G1474" s="288" t="str">
        <f t="shared" ref="G1474:G1537" si="29">IF(H1474="","",IF(H1474=I1474,H1474,_xlfn.CONCAT(H1474,"-",I1474)))</f>
        <v/>
      </c>
      <c r="H1474" s="95"/>
      <c r="I1474" s="95"/>
      <c r="J1474" s="95"/>
      <c r="K1474" s="95"/>
      <c r="L1474" s="95"/>
      <c r="P1474" s="143"/>
      <c r="Q1474" s="95"/>
      <c r="R1474" s="95"/>
      <c r="S1474" s="95"/>
      <c r="T1474" s="95"/>
      <c r="AI1474" s="280"/>
      <c r="AO1474" s="95"/>
    </row>
    <row r="1475" s="93" customFormat="1" customHeight="1" spans="6:41">
      <c r="F1475" s="95"/>
      <c r="G1475" s="288" t="str">
        <f t="shared" si="29"/>
        <v/>
      </c>
      <c r="H1475" s="95"/>
      <c r="I1475" s="95"/>
      <c r="J1475" s="95"/>
      <c r="K1475" s="95"/>
      <c r="L1475" s="95"/>
      <c r="P1475" s="143"/>
      <c r="Q1475" s="95"/>
      <c r="R1475" s="95"/>
      <c r="S1475" s="95"/>
      <c r="T1475" s="95"/>
      <c r="AI1475" s="280"/>
      <c r="AO1475" s="95"/>
    </row>
    <row r="1476" s="93" customFormat="1" customHeight="1" spans="6:41">
      <c r="F1476" s="95"/>
      <c r="G1476" s="288" t="str">
        <f t="shared" si="29"/>
        <v/>
      </c>
      <c r="H1476" s="95"/>
      <c r="I1476" s="95"/>
      <c r="J1476" s="95"/>
      <c r="K1476" s="95"/>
      <c r="L1476" s="95"/>
      <c r="P1476" s="143"/>
      <c r="Q1476" s="95"/>
      <c r="R1476" s="95"/>
      <c r="S1476" s="95"/>
      <c r="T1476" s="95"/>
      <c r="AI1476" s="280"/>
      <c r="AO1476" s="95"/>
    </row>
    <row r="1477" s="93" customFormat="1" customHeight="1" spans="6:41">
      <c r="F1477" s="95"/>
      <c r="G1477" s="288" t="str">
        <f t="shared" si="29"/>
        <v/>
      </c>
      <c r="H1477" s="95"/>
      <c r="I1477" s="95"/>
      <c r="J1477" s="95"/>
      <c r="K1477" s="95"/>
      <c r="L1477" s="95"/>
      <c r="P1477" s="143"/>
      <c r="Q1477" s="95"/>
      <c r="R1477" s="95"/>
      <c r="S1477" s="95"/>
      <c r="T1477" s="95"/>
      <c r="AI1477" s="280"/>
      <c r="AO1477" s="95"/>
    </row>
    <row r="1478" s="93" customFormat="1" customHeight="1" spans="6:41">
      <c r="F1478" s="95"/>
      <c r="G1478" s="288" t="str">
        <f t="shared" si="29"/>
        <v/>
      </c>
      <c r="H1478" s="95"/>
      <c r="I1478" s="95"/>
      <c r="J1478" s="95"/>
      <c r="K1478" s="95"/>
      <c r="L1478" s="95"/>
      <c r="P1478" s="143"/>
      <c r="Q1478" s="95"/>
      <c r="R1478" s="95"/>
      <c r="S1478" s="95"/>
      <c r="T1478" s="95"/>
      <c r="AI1478" s="280"/>
      <c r="AO1478" s="95"/>
    </row>
    <row r="1479" s="93" customFormat="1" customHeight="1" spans="6:41">
      <c r="F1479" s="95"/>
      <c r="G1479" s="288" t="str">
        <f t="shared" si="29"/>
        <v/>
      </c>
      <c r="H1479" s="95"/>
      <c r="I1479" s="95"/>
      <c r="J1479" s="95"/>
      <c r="K1479" s="95"/>
      <c r="L1479" s="95"/>
      <c r="P1479" s="143"/>
      <c r="Q1479" s="95"/>
      <c r="R1479" s="95"/>
      <c r="S1479" s="95"/>
      <c r="T1479" s="95"/>
      <c r="AI1479" s="280"/>
      <c r="AO1479" s="95"/>
    </row>
    <row r="1480" s="93" customFormat="1" customHeight="1" spans="6:41">
      <c r="F1480" s="95"/>
      <c r="G1480" s="288" t="str">
        <f t="shared" si="29"/>
        <v/>
      </c>
      <c r="H1480" s="95"/>
      <c r="I1480" s="95"/>
      <c r="J1480" s="95"/>
      <c r="K1480" s="95"/>
      <c r="L1480" s="95"/>
      <c r="P1480" s="143"/>
      <c r="Q1480" s="95"/>
      <c r="R1480" s="95"/>
      <c r="S1480" s="95"/>
      <c r="T1480" s="95"/>
      <c r="AI1480" s="280"/>
      <c r="AO1480" s="95"/>
    </row>
    <row r="1481" s="93" customFormat="1" customHeight="1" spans="6:41">
      <c r="F1481" s="95"/>
      <c r="G1481" s="288" t="str">
        <f t="shared" si="29"/>
        <v/>
      </c>
      <c r="H1481" s="95"/>
      <c r="I1481" s="95"/>
      <c r="J1481" s="95"/>
      <c r="K1481" s="95"/>
      <c r="L1481" s="95"/>
      <c r="P1481" s="143"/>
      <c r="Q1481" s="95"/>
      <c r="R1481" s="95"/>
      <c r="S1481" s="95"/>
      <c r="T1481" s="95"/>
      <c r="AI1481" s="280"/>
      <c r="AO1481" s="95"/>
    </row>
    <row r="1482" s="93" customFormat="1" customHeight="1" spans="6:41">
      <c r="F1482" s="95"/>
      <c r="G1482" s="288" t="str">
        <f t="shared" si="29"/>
        <v/>
      </c>
      <c r="H1482" s="95"/>
      <c r="I1482" s="95"/>
      <c r="J1482" s="95"/>
      <c r="K1482" s="95"/>
      <c r="L1482" s="95"/>
      <c r="P1482" s="143"/>
      <c r="Q1482" s="95"/>
      <c r="R1482" s="95"/>
      <c r="S1482" s="95"/>
      <c r="T1482" s="95"/>
      <c r="AI1482" s="280"/>
      <c r="AO1482" s="95"/>
    </row>
    <row r="1483" s="93" customFormat="1" customHeight="1" spans="6:41">
      <c r="F1483" s="95"/>
      <c r="G1483" s="288" t="str">
        <f t="shared" si="29"/>
        <v/>
      </c>
      <c r="H1483" s="95"/>
      <c r="I1483" s="95"/>
      <c r="J1483" s="95"/>
      <c r="K1483" s="95"/>
      <c r="L1483" s="95"/>
      <c r="P1483" s="143"/>
      <c r="Q1483" s="95"/>
      <c r="R1483" s="95"/>
      <c r="S1483" s="95"/>
      <c r="T1483" s="95"/>
      <c r="AI1483" s="280"/>
      <c r="AO1483" s="95"/>
    </row>
    <row r="1484" s="93" customFormat="1" customHeight="1" spans="6:41">
      <c r="F1484" s="95"/>
      <c r="G1484" s="288" t="str">
        <f t="shared" si="29"/>
        <v/>
      </c>
      <c r="H1484" s="95"/>
      <c r="I1484" s="95"/>
      <c r="J1484" s="95"/>
      <c r="K1484" s="95"/>
      <c r="L1484" s="95"/>
      <c r="P1484" s="143"/>
      <c r="Q1484" s="95"/>
      <c r="R1484" s="95"/>
      <c r="S1484" s="95"/>
      <c r="T1484" s="95"/>
      <c r="AI1484" s="280"/>
      <c r="AO1484" s="95"/>
    </row>
    <row r="1485" s="93" customFormat="1" customHeight="1" spans="6:41">
      <c r="F1485" s="95"/>
      <c r="G1485" s="288" t="str">
        <f t="shared" si="29"/>
        <v/>
      </c>
      <c r="H1485" s="95"/>
      <c r="I1485" s="95"/>
      <c r="J1485" s="95"/>
      <c r="K1485" s="95"/>
      <c r="L1485" s="95"/>
      <c r="P1485" s="143"/>
      <c r="Q1485" s="95"/>
      <c r="R1485" s="95"/>
      <c r="S1485" s="95"/>
      <c r="T1485" s="95"/>
      <c r="AI1485" s="280"/>
      <c r="AO1485" s="95"/>
    </row>
    <row r="1486" s="93" customFormat="1" customHeight="1" spans="6:41">
      <c r="F1486" s="95"/>
      <c r="G1486" s="288" t="str">
        <f t="shared" si="29"/>
        <v/>
      </c>
      <c r="H1486" s="95"/>
      <c r="I1486" s="95"/>
      <c r="J1486" s="95"/>
      <c r="K1486" s="95"/>
      <c r="L1486" s="95"/>
      <c r="P1486" s="143"/>
      <c r="Q1486" s="95"/>
      <c r="R1486" s="95"/>
      <c r="S1486" s="95"/>
      <c r="T1486" s="95"/>
      <c r="AI1486" s="280"/>
      <c r="AO1486" s="95"/>
    </row>
    <row r="1487" s="93" customFormat="1" customHeight="1" spans="6:41">
      <c r="F1487" s="95"/>
      <c r="G1487" s="288" t="str">
        <f t="shared" si="29"/>
        <v/>
      </c>
      <c r="H1487" s="95"/>
      <c r="I1487" s="95"/>
      <c r="J1487" s="95"/>
      <c r="K1487" s="95"/>
      <c r="L1487" s="95"/>
      <c r="P1487" s="143"/>
      <c r="Q1487" s="95"/>
      <c r="R1487" s="95"/>
      <c r="S1487" s="95"/>
      <c r="T1487" s="95"/>
      <c r="AI1487" s="280"/>
      <c r="AO1487" s="95"/>
    </row>
    <row r="1488" s="93" customFormat="1" customHeight="1" spans="6:41">
      <c r="F1488" s="95"/>
      <c r="G1488" s="288" t="str">
        <f t="shared" si="29"/>
        <v/>
      </c>
      <c r="H1488" s="95"/>
      <c r="I1488" s="95"/>
      <c r="J1488" s="95"/>
      <c r="K1488" s="95"/>
      <c r="L1488" s="95"/>
      <c r="P1488" s="143"/>
      <c r="Q1488" s="95"/>
      <c r="R1488" s="95"/>
      <c r="S1488" s="95"/>
      <c r="T1488" s="95"/>
      <c r="AI1488" s="280"/>
      <c r="AO1488" s="95"/>
    </row>
    <row r="1489" s="93" customFormat="1" customHeight="1" spans="6:41">
      <c r="F1489" s="95"/>
      <c r="G1489" s="288" t="str">
        <f t="shared" si="29"/>
        <v/>
      </c>
      <c r="H1489" s="95"/>
      <c r="I1489" s="95"/>
      <c r="J1489" s="95"/>
      <c r="K1489" s="95"/>
      <c r="L1489" s="95"/>
      <c r="P1489" s="143"/>
      <c r="Q1489" s="95"/>
      <c r="R1489" s="95"/>
      <c r="S1489" s="95"/>
      <c r="T1489" s="95"/>
      <c r="AI1489" s="280"/>
      <c r="AO1489" s="95"/>
    </row>
    <row r="1490" s="93" customFormat="1" customHeight="1" spans="6:41">
      <c r="F1490" s="95"/>
      <c r="G1490" s="288" t="str">
        <f t="shared" si="29"/>
        <v/>
      </c>
      <c r="H1490" s="95"/>
      <c r="I1490" s="95"/>
      <c r="J1490" s="95"/>
      <c r="K1490" s="95"/>
      <c r="L1490" s="95"/>
      <c r="P1490" s="143"/>
      <c r="Q1490" s="95"/>
      <c r="R1490" s="95"/>
      <c r="S1490" s="95"/>
      <c r="T1490" s="95"/>
      <c r="AI1490" s="280"/>
      <c r="AO1490" s="95"/>
    </row>
    <row r="1491" s="93" customFormat="1" customHeight="1" spans="6:41">
      <c r="F1491" s="95"/>
      <c r="G1491" s="288" t="str">
        <f t="shared" si="29"/>
        <v/>
      </c>
      <c r="H1491" s="95"/>
      <c r="I1491" s="95"/>
      <c r="J1491" s="95"/>
      <c r="K1491" s="95"/>
      <c r="L1491" s="95"/>
      <c r="P1491" s="143"/>
      <c r="Q1491" s="95"/>
      <c r="R1491" s="95"/>
      <c r="S1491" s="95"/>
      <c r="T1491" s="95"/>
      <c r="AI1491" s="280"/>
      <c r="AO1491" s="95"/>
    </row>
    <row r="1492" s="93" customFormat="1" customHeight="1" spans="6:41">
      <c r="F1492" s="95"/>
      <c r="G1492" s="288" t="str">
        <f t="shared" si="29"/>
        <v/>
      </c>
      <c r="H1492" s="95"/>
      <c r="I1492" s="95"/>
      <c r="J1492" s="95"/>
      <c r="K1492" s="95"/>
      <c r="L1492" s="95"/>
      <c r="P1492" s="143"/>
      <c r="Q1492" s="95"/>
      <c r="R1492" s="95"/>
      <c r="S1492" s="95"/>
      <c r="T1492" s="95"/>
      <c r="AI1492" s="280"/>
      <c r="AO1492" s="95"/>
    </row>
    <row r="1493" s="93" customFormat="1" customHeight="1" spans="6:41">
      <c r="F1493" s="95"/>
      <c r="G1493" s="288" t="str">
        <f t="shared" si="29"/>
        <v/>
      </c>
      <c r="H1493" s="95"/>
      <c r="I1493" s="95"/>
      <c r="J1493" s="95"/>
      <c r="K1493" s="95"/>
      <c r="L1493" s="95"/>
      <c r="P1493" s="143"/>
      <c r="Q1493" s="95"/>
      <c r="R1493" s="95"/>
      <c r="S1493" s="95"/>
      <c r="T1493" s="95"/>
      <c r="AI1493" s="280"/>
      <c r="AO1493" s="95"/>
    </row>
    <row r="1494" s="93" customFormat="1" customHeight="1" spans="6:41">
      <c r="F1494" s="95"/>
      <c r="G1494" s="288" t="str">
        <f t="shared" si="29"/>
        <v/>
      </c>
      <c r="H1494" s="95"/>
      <c r="I1494" s="95"/>
      <c r="J1494" s="95"/>
      <c r="K1494" s="95"/>
      <c r="L1494" s="95"/>
      <c r="P1494" s="143"/>
      <c r="Q1494" s="95"/>
      <c r="R1494" s="95"/>
      <c r="S1494" s="95"/>
      <c r="T1494" s="95"/>
      <c r="AI1494" s="280"/>
      <c r="AO1494" s="95"/>
    </row>
    <row r="1495" s="93" customFormat="1" customHeight="1" spans="6:41">
      <c r="F1495" s="95"/>
      <c r="G1495" s="288" t="str">
        <f t="shared" si="29"/>
        <v/>
      </c>
      <c r="H1495" s="95"/>
      <c r="I1495" s="95"/>
      <c r="J1495" s="95"/>
      <c r="K1495" s="95"/>
      <c r="L1495" s="95"/>
      <c r="P1495" s="143"/>
      <c r="Q1495" s="95"/>
      <c r="R1495" s="95"/>
      <c r="S1495" s="95"/>
      <c r="T1495" s="95"/>
      <c r="AI1495" s="280"/>
      <c r="AO1495" s="95"/>
    </row>
    <row r="1496" s="93" customFormat="1" customHeight="1" spans="6:41">
      <c r="F1496" s="95"/>
      <c r="G1496" s="288" t="str">
        <f t="shared" si="29"/>
        <v/>
      </c>
      <c r="H1496" s="95"/>
      <c r="I1496" s="95"/>
      <c r="J1496" s="95"/>
      <c r="K1496" s="95"/>
      <c r="L1496" s="95"/>
      <c r="P1496" s="143"/>
      <c r="Q1496" s="95"/>
      <c r="R1496" s="95"/>
      <c r="S1496" s="95"/>
      <c r="T1496" s="95"/>
      <c r="AI1496" s="280"/>
      <c r="AO1496" s="95"/>
    </row>
    <row r="1497" s="93" customFormat="1" customHeight="1" spans="6:41">
      <c r="F1497" s="95"/>
      <c r="G1497" s="288" t="str">
        <f t="shared" si="29"/>
        <v/>
      </c>
      <c r="H1497" s="95"/>
      <c r="I1497" s="95"/>
      <c r="J1497" s="95"/>
      <c r="K1497" s="95"/>
      <c r="L1497" s="95"/>
      <c r="P1497" s="143"/>
      <c r="Q1497" s="95"/>
      <c r="R1497" s="95"/>
      <c r="S1497" s="95"/>
      <c r="T1497" s="95"/>
      <c r="AI1497" s="280"/>
      <c r="AO1497" s="95"/>
    </row>
    <row r="1498" s="93" customFormat="1" customHeight="1" spans="6:41">
      <c r="F1498" s="95"/>
      <c r="G1498" s="288" t="str">
        <f t="shared" si="29"/>
        <v/>
      </c>
      <c r="H1498" s="95"/>
      <c r="I1498" s="95"/>
      <c r="J1498" s="95"/>
      <c r="K1498" s="95"/>
      <c r="L1498" s="95"/>
      <c r="P1498" s="143"/>
      <c r="Q1498" s="95"/>
      <c r="R1498" s="95"/>
      <c r="S1498" s="95"/>
      <c r="T1498" s="95"/>
      <c r="AI1498" s="280"/>
      <c r="AO1498" s="95"/>
    </row>
    <row r="1499" s="93" customFormat="1" customHeight="1" spans="6:41">
      <c r="F1499" s="95"/>
      <c r="G1499" s="288" t="str">
        <f t="shared" si="29"/>
        <v/>
      </c>
      <c r="H1499" s="95"/>
      <c r="I1499" s="95"/>
      <c r="J1499" s="95"/>
      <c r="K1499" s="95"/>
      <c r="L1499" s="95"/>
      <c r="P1499" s="143"/>
      <c r="Q1499" s="95"/>
      <c r="R1499" s="95"/>
      <c r="S1499" s="95"/>
      <c r="T1499" s="95"/>
      <c r="AI1499" s="280"/>
      <c r="AO1499" s="95"/>
    </row>
    <row r="1500" s="93" customFormat="1" customHeight="1" spans="6:41">
      <c r="F1500" s="95"/>
      <c r="G1500" s="288" t="str">
        <f t="shared" si="29"/>
        <v/>
      </c>
      <c r="H1500" s="95"/>
      <c r="I1500" s="95"/>
      <c r="J1500" s="95"/>
      <c r="K1500" s="95"/>
      <c r="L1500" s="95"/>
      <c r="P1500" s="143"/>
      <c r="Q1500" s="95"/>
      <c r="R1500" s="95"/>
      <c r="S1500" s="95"/>
      <c r="T1500" s="95"/>
      <c r="AI1500" s="280"/>
      <c r="AO1500" s="95"/>
    </row>
    <row r="1501" s="93" customFormat="1" customHeight="1" spans="6:41">
      <c r="F1501" s="95"/>
      <c r="G1501" s="288" t="str">
        <f t="shared" si="29"/>
        <v/>
      </c>
      <c r="H1501" s="95"/>
      <c r="I1501" s="95"/>
      <c r="J1501" s="95"/>
      <c r="K1501" s="95"/>
      <c r="L1501" s="95"/>
      <c r="P1501" s="143"/>
      <c r="Q1501" s="95"/>
      <c r="R1501" s="95"/>
      <c r="S1501" s="95"/>
      <c r="T1501" s="95"/>
      <c r="AI1501" s="280"/>
      <c r="AO1501" s="95"/>
    </row>
    <row r="1502" s="93" customFormat="1" customHeight="1" spans="6:41">
      <c r="F1502" s="95"/>
      <c r="G1502" s="288" t="str">
        <f t="shared" si="29"/>
        <v/>
      </c>
      <c r="H1502" s="95"/>
      <c r="I1502" s="95"/>
      <c r="J1502" s="95"/>
      <c r="K1502" s="95"/>
      <c r="L1502" s="95"/>
      <c r="P1502" s="143"/>
      <c r="Q1502" s="95"/>
      <c r="R1502" s="95"/>
      <c r="S1502" s="95"/>
      <c r="T1502" s="95"/>
      <c r="AI1502" s="280"/>
      <c r="AO1502" s="95"/>
    </row>
    <row r="1503" s="93" customFormat="1" customHeight="1" spans="6:41">
      <c r="F1503" s="95"/>
      <c r="G1503" s="288" t="str">
        <f t="shared" si="29"/>
        <v/>
      </c>
      <c r="H1503" s="95"/>
      <c r="I1503" s="95"/>
      <c r="J1503" s="95"/>
      <c r="K1503" s="95"/>
      <c r="L1503" s="95"/>
      <c r="P1503" s="143"/>
      <c r="Q1503" s="95"/>
      <c r="R1503" s="95"/>
      <c r="S1503" s="95"/>
      <c r="T1503" s="95"/>
      <c r="AI1503" s="280"/>
      <c r="AO1503" s="95"/>
    </row>
    <row r="1504" s="93" customFormat="1" customHeight="1" spans="6:41">
      <c r="F1504" s="95"/>
      <c r="G1504" s="288" t="str">
        <f t="shared" si="29"/>
        <v/>
      </c>
      <c r="H1504" s="95"/>
      <c r="I1504" s="95"/>
      <c r="J1504" s="95"/>
      <c r="K1504" s="95"/>
      <c r="L1504" s="95"/>
      <c r="P1504" s="143"/>
      <c r="Q1504" s="95"/>
      <c r="R1504" s="95"/>
      <c r="S1504" s="95"/>
      <c r="T1504" s="95"/>
      <c r="AI1504" s="280"/>
      <c r="AO1504" s="95"/>
    </row>
    <row r="1505" s="93" customFormat="1" customHeight="1" spans="6:41">
      <c r="F1505" s="95"/>
      <c r="G1505" s="288" t="str">
        <f t="shared" si="29"/>
        <v/>
      </c>
      <c r="H1505" s="95"/>
      <c r="I1505" s="95"/>
      <c r="J1505" s="95"/>
      <c r="K1505" s="95"/>
      <c r="L1505" s="95"/>
      <c r="P1505" s="143"/>
      <c r="Q1505" s="95"/>
      <c r="R1505" s="95"/>
      <c r="S1505" s="95"/>
      <c r="T1505" s="95"/>
      <c r="AI1505" s="280"/>
      <c r="AO1505" s="95"/>
    </row>
    <row r="1506" s="93" customFormat="1" customHeight="1" spans="6:41">
      <c r="F1506" s="95"/>
      <c r="G1506" s="288" t="str">
        <f t="shared" si="29"/>
        <v/>
      </c>
      <c r="H1506" s="95"/>
      <c r="I1506" s="95"/>
      <c r="J1506" s="95"/>
      <c r="K1506" s="95"/>
      <c r="L1506" s="95"/>
      <c r="P1506" s="143"/>
      <c r="Q1506" s="95"/>
      <c r="R1506" s="95"/>
      <c r="S1506" s="95"/>
      <c r="T1506" s="95"/>
      <c r="AI1506" s="280"/>
      <c r="AO1506" s="95"/>
    </row>
    <row r="1507" s="93" customFormat="1" customHeight="1" spans="6:41">
      <c r="F1507" s="95"/>
      <c r="G1507" s="288" t="str">
        <f t="shared" si="29"/>
        <v/>
      </c>
      <c r="H1507" s="95"/>
      <c r="I1507" s="95"/>
      <c r="J1507" s="95"/>
      <c r="K1507" s="95"/>
      <c r="L1507" s="95"/>
      <c r="P1507" s="143"/>
      <c r="Q1507" s="95"/>
      <c r="R1507" s="95"/>
      <c r="S1507" s="95"/>
      <c r="T1507" s="95"/>
      <c r="AI1507" s="280"/>
      <c r="AO1507" s="95"/>
    </row>
    <row r="1508" s="93" customFormat="1" customHeight="1" spans="6:41">
      <c r="F1508" s="95"/>
      <c r="G1508" s="288" t="str">
        <f t="shared" si="29"/>
        <v/>
      </c>
      <c r="H1508" s="95"/>
      <c r="I1508" s="95"/>
      <c r="J1508" s="95"/>
      <c r="K1508" s="95"/>
      <c r="L1508" s="95"/>
      <c r="P1508" s="143"/>
      <c r="Q1508" s="95"/>
      <c r="R1508" s="95"/>
      <c r="S1508" s="95"/>
      <c r="T1508" s="95"/>
      <c r="AI1508" s="280"/>
      <c r="AO1508" s="95"/>
    </row>
    <row r="1509" s="93" customFormat="1" customHeight="1" spans="6:41">
      <c r="F1509" s="95"/>
      <c r="G1509" s="288" t="str">
        <f t="shared" si="29"/>
        <v/>
      </c>
      <c r="H1509" s="95"/>
      <c r="I1509" s="95"/>
      <c r="J1509" s="95"/>
      <c r="K1509" s="95"/>
      <c r="L1509" s="95"/>
      <c r="P1509" s="143"/>
      <c r="Q1509" s="95"/>
      <c r="R1509" s="95"/>
      <c r="S1509" s="95"/>
      <c r="T1509" s="95"/>
      <c r="AI1509" s="280"/>
      <c r="AO1509" s="95"/>
    </row>
    <row r="1510" s="93" customFormat="1" customHeight="1" spans="6:41">
      <c r="F1510" s="95"/>
      <c r="G1510" s="288" t="str">
        <f t="shared" si="29"/>
        <v/>
      </c>
      <c r="H1510" s="95"/>
      <c r="I1510" s="95"/>
      <c r="J1510" s="95"/>
      <c r="K1510" s="95"/>
      <c r="L1510" s="95"/>
      <c r="P1510" s="143"/>
      <c r="Q1510" s="95"/>
      <c r="R1510" s="95"/>
      <c r="S1510" s="95"/>
      <c r="T1510" s="95"/>
      <c r="AI1510" s="280"/>
      <c r="AO1510" s="95"/>
    </row>
    <row r="1511" s="93" customFormat="1" customHeight="1" spans="6:41">
      <c r="F1511" s="95"/>
      <c r="G1511" s="288" t="str">
        <f t="shared" si="29"/>
        <v/>
      </c>
      <c r="H1511" s="95"/>
      <c r="I1511" s="95"/>
      <c r="J1511" s="95"/>
      <c r="K1511" s="95"/>
      <c r="L1511" s="95"/>
      <c r="P1511" s="143"/>
      <c r="Q1511" s="95"/>
      <c r="R1511" s="95"/>
      <c r="S1511" s="95"/>
      <c r="T1511" s="95"/>
      <c r="AI1511" s="280"/>
      <c r="AO1511" s="95"/>
    </row>
    <row r="1512" s="93" customFormat="1" customHeight="1" spans="6:41">
      <c r="F1512" s="95"/>
      <c r="G1512" s="288" t="str">
        <f t="shared" si="29"/>
        <v/>
      </c>
      <c r="H1512" s="95"/>
      <c r="I1512" s="95"/>
      <c r="J1512" s="95"/>
      <c r="K1512" s="95"/>
      <c r="L1512" s="95"/>
      <c r="P1512" s="143"/>
      <c r="Q1512" s="95"/>
      <c r="R1512" s="95"/>
      <c r="S1512" s="95"/>
      <c r="T1512" s="95"/>
      <c r="AI1512" s="280"/>
      <c r="AO1512" s="95"/>
    </row>
    <row r="1513" s="93" customFormat="1" customHeight="1" spans="6:41">
      <c r="F1513" s="95"/>
      <c r="G1513" s="288" t="str">
        <f t="shared" si="29"/>
        <v/>
      </c>
      <c r="H1513" s="95"/>
      <c r="I1513" s="95"/>
      <c r="J1513" s="95"/>
      <c r="K1513" s="95"/>
      <c r="L1513" s="95"/>
      <c r="P1513" s="143"/>
      <c r="Q1513" s="95"/>
      <c r="R1513" s="95"/>
      <c r="S1513" s="95"/>
      <c r="T1513" s="95"/>
      <c r="AI1513" s="280"/>
      <c r="AO1513" s="95"/>
    </row>
    <row r="1514" s="93" customFormat="1" customHeight="1" spans="6:41">
      <c r="F1514" s="95"/>
      <c r="G1514" s="288" t="str">
        <f t="shared" si="29"/>
        <v/>
      </c>
      <c r="H1514" s="95"/>
      <c r="I1514" s="95"/>
      <c r="J1514" s="95"/>
      <c r="K1514" s="95"/>
      <c r="L1514" s="95"/>
      <c r="P1514" s="143"/>
      <c r="Q1514" s="95"/>
      <c r="R1514" s="95"/>
      <c r="S1514" s="95"/>
      <c r="T1514" s="95"/>
      <c r="AI1514" s="280"/>
      <c r="AO1514" s="95"/>
    </row>
    <row r="1515" s="93" customFormat="1" customHeight="1" spans="6:41">
      <c r="F1515" s="95"/>
      <c r="G1515" s="288" t="str">
        <f t="shared" si="29"/>
        <v/>
      </c>
      <c r="H1515" s="95"/>
      <c r="I1515" s="95"/>
      <c r="J1515" s="95"/>
      <c r="K1515" s="95"/>
      <c r="L1515" s="95"/>
      <c r="P1515" s="143"/>
      <c r="Q1515" s="95"/>
      <c r="R1515" s="95"/>
      <c r="S1515" s="95"/>
      <c r="T1515" s="95"/>
      <c r="AI1515" s="280"/>
      <c r="AO1515" s="95"/>
    </row>
    <row r="1516" s="93" customFormat="1" customHeight="1" spans="6:41">
      <c r="F1516" s="95"/>
      <c r="G1516" s="288" t="str">
        <f t="shared" si="29"/>
        <v/>
      </c>
      <c r="H1516" s="95"/>
      <c r="I1516" s="95"/>
      <c r="J1516" s="95"/>
      <c r="K1516" s="95"/>
      <c r="L1516" s="95"/>
      <c r="P1516" s="143"/>
      <c r="Q1516" s="95"/>
      <c r="R1516" s="95"/>
      <c r="S1516" s="95"/>
      <c r="T1516" s="95"/>
      <c r="AI1516" s="280"/>
      <c r="AO1516" s="95"/>
    </row>
    <row r="1517" s="93" customFormat="1" customHeight="1" spans="6:41">
      <c r="F1517" s="95"/>
      <c r="G1517" s="288" t="str">
        <f t="shared" si="29"/>
        <v/>
      </c>
      <c r="H1517" s="95"/>
      <c r="I1517" s="95"/>
      <c r="J1517" s="95"/>
      <c r="K1517" s="95"/>
      <c r="L1517" s="95"/>
      <c r="P1517" s="143"/>
      <c r="Q1517" s="95"/>
      <c r="R1517" s="95"/>
      <c r="S1517" s="95"/>
      <c r="T1517" s="95"/>
      <c r="AI1517" s="280"/>
      <c r="AO1517" s="95"/>
    </row>
    <row r="1518" s="93" customFormat="1" customHeight="1" spans="6:41">
      <c r="F1518" s="95"/>
      <c r="G1518" s="288" t="str">
        <f t="shared" si="29"/>
        <v/>
      </c>
      <c r="H1518" s="95"/>
      <c r="I1518" s="95"/>
      <c r="J1518" s="95"/>
      <c r="K1518" s="95"/>
      <c r="L1518" s="95"/>
      <c r="P1518" s="143"/>
      <c r="Q1518" s="95"/>
      <c r="R1518" s="95"/>
      <c r="S1518" s="95"/>
      <c r="T1518" s="95"/>
      <c r="AI1518" s="280"/>
      <c r="AO1518" s="95"/>
    </row>
    <row r="1519" s="93" customFormat="1" customHeight="1" spans="6:41">
      <c r="F1519" s="95"/>
      <c r="G1519" s="288" t="str">
        <f t="shared" si="29"/>
        <v/>
      </c>
      <c r="H1519" s="95"/>
      <c r="I1519" s="95"/>
      <c r="J1519" s="95"/>
      <c r="K1519" s="95"/>
      <c r="L1519" s="95"/>
      <c r="P1519" s="143"/>
      <c r="Q1519" s="95"/>
      <c r="R1519" s="95"/>
      <c r="S1519" s="95"/>
      <c r="T1519" s="95"/>
      <c r="AI1519" s="280"/>
      <c r="AO1519" s="95"/>
    </row>
    <row r="1520" s="93" customFormat="1" customHeight="1" spans="6:41">
      <c r="F1520" s="95"/>
      <c r="G1520" s="288" t="str">
        <f t="shared" si="29"/>
        <v/>
      </c>
      <c r="H1520" s="95"/>
      <c r="I1520" s="95"/>
      <c r="J1520" s="95"/>
      <c r="K1520" s="95"/>
      <c r="L1520" s="95"/>
      <c r="P1520" s="143"/>
      <c r="Q1520" s="95"/>
      <c r="R1520" s="95"/>
      <c r="S1520" s="95"/>
      <c r="T1520" s="95"/>
      <c r="AI1520" s="280"/>
      <c r="AO1520" s="95"/>
    </row>
    <row r="1521" s="93" customFormat="1" customHeight="1" spans="6:41">
      <c r="F1521" s="95"/>
      <c r="G1521" s="288" t="str">
        <f t="shared" si="29"/>
        <v/>
      </c>
      <c r="H1521" s="95"/>
      <c r="I1521" s="95"/>
      <c r="J1521" s="95"/>
      <c r="K1521" s="95"/>
      <c r="L1521" s="95"/>
      <c r="P1521" s="143"/>
      <c r="Q1521" s="95"/>
      <c r="R1521" s="95"/>
      <c r="S1521" s="95"/>
      <c r="T1521" s="95"/>
      <c r="AI1521" s="280"/>
      <c r="AO1521" s="95"/>
    </row>
    <row r="1522" s="93" customFormat="1" customHeight="1" spans="6:41">
      <c r="F1522" s="95"/>
      <c r="G1522" s="288" t="str">
        <f t="shared" si="29"/>
        <v/>
      </c>
      <c r="H1522" s="95"/>
      <c r="I1522" s="95"/>
      <c r="J1522" s="95"/>
      <c r="K1522" s="95"/>
      <c r="L1522" s="95"/>
      <c r="P1522" s="143"/>
      <c r="Q1522" s="95"/>
      <c r="R1522" s="95"/>
      <c r="S1522" s="95"/>
      <c r="T1522" s="95"/>
      <c r="AI1522" s="280"/>
      <c r="AO1522" s="95"/>
    </row>
    <row r="1523" s="93" customFormat="1" customHeight="1" spans="6:41">
      <c r="F1523" s="95"/>
      <c r="G1523" s="288" t="str">
        <f t="shared" si="29"/>
        <v/>
      </c>
      <c r="H1523" s="95"/>
      <c r="I1523" s="95"/>
      <c r="J1523" s="95"/>
      <c r="K1523" s="95"/>
      <c r="L1523" s="95"/>
      <c r="P1523" s="143"/>
      <c r="Q1523" s="95"/>
      <c r="R1523" s="95"/>
      <c r="S1523" s="95"/>
      <c r="T1523" s="95"/>
      <c r="AI1523" s="280"/>
      <c r="AO1523" s="95"/>
    </row>
    <row r="1524" s="93" customFormat="1" customHeight="1" spans="6:41">
      <c r="F1524" s="95"/>
      <c r="G1524" s="288" t="str">
        <f t="shared" si="29"/>
        <v/>
      </c>
      <c r="H1524" s="95"/>
      <c r="I1524" s="95"/>
      <c r="J1524" s="95"/>
      <c r="K1524" s="95"/>
      <c r="L1524" s="95"/>
      <c r="P1524" s="143"/>
      <c r="Q1524" s="95"/>
      <c r="R1524" s="95"/>
      <c r="S1524" s="95"/>
      <c r="T1524" s="95"/>
      <c r="AI1524" s="280"/>
      <c r="AO1524" s="95"/>
    </row>
    <row r="1525" s="93" customFormat="1" customHeight="1" spans="6:41">
      <c r="F1525" s="95"/>
      <c r="G1525" s="288" t="str">
        <f t="shared" si="29"/>
        <v/>
      </c>
      <c r="H1525" s="95"/>
      <c r="I1525" s="95"/>
      <c r="J1525" s="95"/>
      <c r="K1525" s="95"/>
      <c r="L1525" s="95"/>
      <c r="P1525" s="143"/>
      <c r="Q1525" s="95"/>
      <c r="R1525" s="95"/>
      <c r="S1525" s="95"/>
      <c r="T1525" s="95"/>
      <c r="AI1525" s="280"/>
      <c r="AO1525" s="95"/>
    </row>
    <row r="1526" s="93" customFormat="1" customHeight="1" spans="6:41">
      <c r="F1526" s="95"/>
      <c r="G1526" s="288" t="str">
        <f t="shared" si="29"/>
        <v/>
      </c>
      <c r="H1526" s="95"/>
      <c r="I1526" s="95"/>
      <c r="J1526" s="95"/>
      <c r="K1526" s="95"/>
      <c r="L1526" s="95"/>
      <c r="P1526" s="143"/>
      <c r="Q1526" s="95"/>
      <c r="R1526" s="95"/>
      <c r="S1526" s="95"/>
      <c r="T1526" s="95"/>
      <c r="AI1526" s="280"/>
      <c r="AO1526" s="95"/>
    </row>
    <row r="1527" s="93" customFormat="1" customHeight="1" spans="6:41">
      <c r="F1527" s="95"/>
      <c r="G1527" s="288" t="str">
        <f t="shared" si="29"/>
        <v/>
      </c>
      <c r="H1527" s="95"/>
      <c r="I1527" s="95"/>
      <c r="J1527" s="95"/>
      <c r="K1527" s="95"/>
      <c r="L1527" s="95"/>
      <c r="P1527" s="143"/>
      <c r="Q1527" s="95"/>
      <c r="R1527" s="95"/>
      <c r="S1527" s="95"/>
      <c r="T1527" s="95"/>
      <c r="AI1527" s="280"/>
      <c r="AO1527" s="95"/>
    </row>
    <row r="1528" s="93" customFormat="1" customHeight="1" spans="6:41">
      <c r="F1528" s="95"/>
      <c r="G1528" s="288" t="str">
        <f t="shared" si="29"/>
        <v/>
      </c>
      <c r="H1528" s="95"/>
      <c r="I1528" s="95"/>
      <c r="J1528" s="95"/>
      <c r="K1528" s="95"/>
      <c r="L1528" s="95"/>
      <c r="P1528" s="143"/>
      <c r="Q1528" s="95"/>
      <c r="R1528" s="95"/>
      <c r="S1528" s="95"/>
      <c r="T1528" s="95"/>
      <c r="AI1528" s="280"/>
      <c r="AO1528" s="95"/>
    </row>
    <row r="1529" s="93" customFormat="1" customHeight="1" spans="6:41">
      <c r="F1529" s="95"/>
      <c r="G1529" s="288" t="str">
        <f t="shared" si="29"/>
        <v/>
      </c>
      <c r="H1529" s="95"/>
      <c r="I1529" s="95"/>
      <c r="J1529" s="95"/>
      <c r="K1529" s="95"/>
      <c r="L1529" s="95"/>
      <c r="P1529" s="143"/>
      <c r="Q1529" s="95"/>
      <c r="R1529" s="95"/>
      <c r="S1529" s="95"/>
      <c r="T1529" s="95"/>
      <c r="AI1529" s="280"/>
      <c r="AO1529" s="95"/>
    </row>
    <row r="1530" s="93" customFormat="1" customHeight="1" spans="6:41">
      <c r="F1530" s="95"/>
      <c r="G1530" s="288" t="str">
        <f t="shared" si="29"/>
        <v/>
      </c>
      <c r="H1530" s="95"/>
      <c r="I1530" s="95"/>
      <c r="J1530" s="95"/>
      <c r="K1530" s="95"/>
      <c r="L1530" s="95"/>
      <c r="P1530" s="143"/>
      <c r="Q1530" s="95"/>
      <c r="R1530" s="95"/>
      <c r="S1530" s="95"/>
      <c r="T1530" s="95"/>
      <c r="AI1530" s="280"/>
      <c r="AO1530" s="95"/>
    </row>
    <row r="1531" s="93" customFormat="1" customHeight="1" spans="6:41">
      <c r="F1531" s="95"/>
      <c r="G1531" s="288" t="str">
        <f t="shared" si="29"/>
        <v/>
      </c>
      <c r="H1531" s="95"/>
      <c r="I1531" s="95"/>
      <c r="J1531" s="95"/>
      <c r="K1531" s="95"/>
      <c r="L1531" s="95"/>
      <c r="P1531" s="143"/>
      <c r="Q1531" s="95"/>
      <c r="R1531" s="95"/>
      <c r="S1531" s="95"/>
      <c r="T1531" s="95"/>
      <c r="AI1531" s="280"/>
      <c r="AO1531" s="95"/>
    </row>
    <row r="1532" s="93" customFormat="1" customHeight="1" spans="6:41">
      <c r="F1532" s="95"/>
      <c r="G1532" s="288" t="str">
        <f t="shared" si="29"/>
        <v/>
      </c>
      <c r="H1532" s="95"/>
      <c r="I1532" s="95"/>
      <c r="J1532" s="95"/>
      <c r="K1532" s="95"/>
      <c r="L1532" s="95"/>
      <c r="P1532" s="143"/>
      <c r="Q1532" s="95"/>
      <c r="R1532" s="95"/>
      <c r="S1532" s="95"/>
      <c r="T1532" s="95"/>
      <c r="AI1532" s="280"/>
      <c r="AO1532" s="95"/>
    </row>
    <row r="1533" s="93" customFormat="1" customHeight="1" spans="6:41">
      <c r="F1533" s="95"/>
      <c r="G1533" s="288" t="str">
        <f t="shared" si="29"/>
        <v/>
      </c>
      <c r="H1533" s="95"/>
      <c r="I1533" s="95"/>
      <c r="J1533" s="95"/>
      <c r="K1533" s="95"/>
      <c r="L1533" s="95"/>
      <c r="P1533" s="143"/>
      <c r="Q1533" s="95"/>
      <c r="R1533" s="95"/>
      <c r="S1533" s="95"/>
      <c r="T1533" s="95"/>
      <c r="AI1533" s="280"/>
      <c r="AO1533" s="95"/>
    </row>
    <row r="1534" s="93" customFormat="1" customHeight="1" spans="6:41">
      <c r="F1534" s="95"/>
      <c r="G1534" s="288" t="str">
        <f t="shared" si="29"/>
        <v/>
      </c>
      <c r="H1534" s="95"/>
      <c r="I1534" s="95"/>
      <c r="J1534" s="95"/>
      <c r="K1534" s="95"/>
      <c r="L1534" s="95"/>
      <c r="P1534" s="143"/>
      <c r="Q1534" s="95"/>
      <c r="R1534" s="95"/>
      <c r="S1534" s="95"/>
      <c r="T1534" s="95"/>
      <c r="AI1534" s="280"/>
      <c r="AO1534" s="95"/>
    </row>
    <row r="1535" s="93" customFormat="1" customHeight="1" spans="6:41">
      <c r="F1535" s="95"/>
      <c r="G1535" s="288" t="str">
        <f t="shared" si="29"/>
        <v/>
      </c>
      <c r="H1535" s="95"/>
      <c r="I1535" s="95"/>
      <c r="J1535" s="95"/>
      <c r="K1535" s="95"/>
      <c r="L1535" s="95"/>
      <c r="P1535" s="143"/>
      <c r="Q1535" s="95"/>
      <c r="R1535" s="95"/>
      <c r="S1535" s="95"/>
      <c r="T1535" s="95"/>
      <c r="AI1535" s="280"/>
      <c r="AO1535" s="95"/>
    </row>
    <row r="1536" s="93" customFormat="1" customHeight="1" spans="6:41">
      <c r="F1536" s="95"/>
      <c r="G1536" s="288" t="str">
        <f t="shared" si="29"/>
        <v/>
      </c>
      <c r="H1536" s="95"/>
      <c r="I1536" s="95"/>
      <c r="J1536" s="95"/>
      <c r="K1536" s="95"/>
      <c r="L1536" s="95"/>
      <c r="P1536" s="143"/>
      <c r="Q1536" s="95"/>
      <c r="R1536" s="95"/>
      <c r="S1536" s="95"/>
      <c r="T1536" s="95"/>
      <c r="AI1536" s="280"/>
      <c r="AO1536" s="95"/>
    </row>
    <row r="1537" s="93" customFormat="1" customHeight="1" spans="6:41">
      <c r="F1537" s="95"/>
      <c r="G1537" s="288" t="str">
        <f t="shared" si="29"/>
        <v/>
      </c>
      <c r="H1537" s="95"/>
      <c r="I1537" s="95"/>
      <c r="J1537" s="95"/>
      <c r="K1537" s="95"/>
      <c r="L1537" s="95"/>
      <c r="P1537" s="143"/>
      <c r="Q1537" s="95"/>
      <c r="R1537" s="95"/>
      <c r="S1537" s="95"/>
      <c r="T1537" s="95"/>
      <c r="AI1537" s="280"/>
      <c r="AO1537" s="95"/>
    </row>
    <row r="1538" s="93" customFormat="1" customHeight="1" spans="6:41">
      <c r="F1538" s="95"/>
      <c r="G1538" s="288" t="str">
        <f t="shared" ref="G1538:G1601" si="30">IF(H1538="","",IF(H1538=I1538,H1538,_xlfn.CONCAT(H1538,"-",I1538)))</f>
        <v/>
      </c>
      <c r="H1538" s="95"/>
      <c r="I1538" s="95"/>
      <c r="J1538" s="95"/>
      <c r="K1538" s="95"/>
      <c r="L1538" s="95"/>
      <c r="P1538" s="143"/>
      <c r="Q1538" s="95"/>
      <c r="R1538" s="95"/>
      <c r="S1538" s="95"/>
      <c r="T1538" s="95"/>
      <c r="AI1538" s="280"/>
      <c r="AO1538" s="95"/>
    </row>
    <row r="1539" s="93" customFormat="1" customHeight="1" spans="6:41">
      <c r="F1539" s="95"/>
      <c r="G1539" s="288" t="str">
        <f t="shared" si="30"/>
        <v/>
      </c>
      <c r="H1539" s="95"/>
      <c r="I1539" s="95"/>
      <c r="J1539" s="95"/>
      <c r="K1539" s="95"/>
      <c r="L1539" s="95"/>
      <c r="P1539" s="143"/>
      <c r="Q1539" s="95"/>
      <c r="R1539" s="95"/>
      <c r="S1539" s="95"/>
      <c r="T1539" s="95"/>
      <c r="AI1539" s="280"/>
      <c r="AO1539" s="95"/>
    </row>
    <row r="1540" s="93" customFormat="1" customHeight="1" spans="6:41">
      <c r="F1540" s="95"/>
      <c r="G1540" s="288" t="str">
        <f t="shared" si="30"/>
        <v/>
      </c>
      <c r="H1540" s="95"/>
      <c r="I1540" s="95"/>
      <c r="J1540" s="95"/>
      <c r="K1540" s="95"/>
      <c r="L1540" s="95"/>
      <c r="P1540" s="143"/>
      <c r="Q1540" s="95"/>
      <c r="R1540" s="95"/>
      <c r="S1540" s="95"/>
      <c r="T1540" s="95"/>
      <c r="AI1540" s="280"/>
      <c r="AO1540" s="95"/>
    </row>
    <row r="1541" s="93" customFormat="1" customHeight="1" spans="6:41">
      <c r="F1541" s="95"/>
      <c r="G1541" s="288" t="str">
        <f t="shared" si="30"/>
        <v/>
      </c>
      <c r="H1541" s="95"/>
      <c r="I1541" s="95"/>
      <c r="J1541" s="95"/>
      <c r="K1541" s="95"/>
      <c r="L1541" s="95"/>
      <c r="P1541" s="143"/>
      <c r="Q1541" s="95"/>
      <c r="R1541" s="95"/>
      <c r="S1541" s="95"/>
      <c r="T1541" s="95"/>
      <c r="AI1541" s="280"/>
      <c r="AO1541" s="95"/>
    </row>
    <row r="1542" s="93" customFormat="1" customHeight="1" spans="6:41">
      <c r="F1542" s="95"/>
      <c r="G1542" s="288" t="str">
        <f t="shared" si="30"/>
        <v/>
      </c>
      <c r="H1542" s="95"/>
      <c r="I1542" s="95"/>
      <c r="J1542" s="95"/>
      <c r="K1542" s="95"/>
      <c r="L1542" s="95"/>
      <c r="P1542" s="143"/>
      <c r="Q1542" s="95"/>
      <c r="R1542" s="95"/>
      <c r="S1542" s="95"/>
      <c r="T1542" s="95"/>
      <c r="AI1542" s="280"/>
      <c r="AO1542" s="95"/>
    </row>
    <row r="1543" s="93" customFormat="1" customHeight="1" spans="6:41">
      <c r="F1543" s="95"/>
      <c r="G1543" s="288" t="str">
        <f t="shared" si="30"/>
        <v/>
      </c>
      <c r="H1543" s="95"/>
      <c r="I1543" s="95"/>
      <c r="J1543" s="95"/>
      <c r="K1543" s="95"/>
      <c r="L1543" s="95"/>
      <c r="P1543" s="143"/>
      <c r="Q1543" s="95"/>
      <c r="R1543" s="95"/>
      <c r="S1543" s="95"/>
      <c r="T1543" s="95"/>
      <c r="AI1543" s="280"/>
      <c r="AO1543" s="95"/>
    </row>
    <row r="1544" s="93" customFormat="1" customHeight="1" spans="6:41">
      <c r="F1544" s="95"/>
      <c r="G1544" s="288" t="str">
        <f t="shared" si="30"/>
        <v/>
      </c>
      <c r="H1544" s="95"/>
      <c r="I1544" s="95"/>
      <c r="J1544" s="95"/>
      <c r="K1544" s="95"/>
      <c r="L1544" s="95"/>
      <c r="P1544" s="143"/>
      <c r="Q1544" s="95"/>
      <c r="R1544" s="95"/>
      <c r="S1544" s="95"/>
      <c r="T1544" s="95"/>
      <c r="AI1544" s="280"/>
      <c r="AO1544" s="95"/>
    </row>
    <row r="1545" s="93" customFormat="1" customHeight="1" spans="6:41">
      <c r="F1545" s="95"/>
      <c r="G1545" s="288" t="str">
        <f t="shared" si="30"/>
        <v/>
      </c>
      <c r="H1545" s="95"/>
      <c r="I1545" s="95"/>
      <c r="J1545" s="95"/>
      <c r="K1545" s="95"/>
      <c r="L1545" s="95"/>
      <c r="P1545" s="143"/>
      <c r="Q1545" s="95"/>
      <c r="R1545" s="95"/>
      <c r="S1545" s="95"/>
      <c r="T1545" s="95"/>
      <c r="AI1545" s="280"/>
      <c r="AO1545" s="95"/>
    </row>
    <row r="1546" s="93" customFormat="1" customHeight="1" spans="6:41">
      <c r="F1546" s="95"/>
      <c r="G1546" s="288" t="str">
        <f t="shared" si="30"/>
        <v/>
      </c>
      <c r="H1546" s="95"/>
      <c r="I1546" s="95"/>
      <c r="J1546" s="95"/>
      <c r="K1546" s="95"/>
      <c r="L1546" s="95"/>
      <c r="P1546" s="143"/>
      <c r="Q1546" s="95"/>
      <c r="R1546" s="95"/>
      <c r="S1546" s="95"/>
      <c r="T1546" s="95"/>
      <c r="AI1546" s="280"/>
      <c r="AO1546" s="95"/>
    </row>
    <row r="1547" s="93" customFormat="1" customHeight="1" spans="6:41">
      <c r="F1547" s="95"/>
      <c r="G1547" s="288" t="str">
        <f t="shared" si="30"/>
        <v/>
      </c>
      <c r="H1547" s="95"/>
      <c r="I1547" s="95"/>
      <c r="J1547" s="95"/>
      <c r="K1547" s="95"/>
      <c r="L1547" s="95"/>
      <c r="P1547" s="143"/>
      <c r="Q1547" s="95"/>
      <c r="R1547" s="95"/>
      <c r="S1547" s="95"/>
      <c r="T1547" s="95"/>
      <c r="AI1547" s="280"/>
      <c r="AO1547" s="95"/>
    </row>
    <row r="1548" s="93" customFormat="1" customHeight="1" spans="6:41">
      <c r="F1548" s="95"/>
      <c r="G1548" s="288" t="str">
        <f t="shared" si="30"/>
        <v/>
      </c>
      <c r="H1548" s="95"/>
      <c r="I1548" s="95"/>
      <c r="J1548" s="95"/>
      <c r="K1548" s="95"/>
      <c r="L1548" s="95"/>
      <c r="P1548" s="143"/>
      <c r="Q1548" s="95"/>
      <c r="R1548" s="95"/>
      <c r="S1548" s="95"/>
      <c r="T1548" s="95"/>
      <c r="AI1548" s="280"/>
      <c r="AO1548" s="95"/>
    </row>
    <row r="1549" s="93" customFormat="1" customHeight="1" spans="6:41">
      <c r="F1549" s="95"/>
      <c r="G1549" s="288" t="str">
        <f t="shared" si="30"/>
        <v/>
      </c>
      <c r="H1549" s="95"/>
      <c r="I1549" s="95"/>
      <c r="J1549" s="95"/>
      <c r="K1549" s="95"/>
      <c r="L1549" s="95"/>
      <c r="P1549" s="143"/>
      <c r="Q1549" s="95"/>
      <c r="R1549" s="95"/>
      <c r="S1549" s="95"/>
      <c r="T1549" s="95"/>
      <c r="AI1549" s="280"/>
      <c r="AO1549" s="95"/>
    </row>
    <row r="1550" s="93" customFormat="1" customHeight="1" spans="6:41">
      <c r="F1550" s="95"/>
      <c r="G1550" s="288" t="str">
        <f t="shared" si="30"/>
        <v/>
      </c>
      <c r="H1550" s="95"/>
      <c r="I1550" s="95"/>
      <c r="J1550" s="95"/>
      <c r="K1550" s="95"/>
      <c r="L1550" s="95"/>
      <c r="P1550" s="143"/>
      <c r="Q1550" s="95"/>
      <c r="R1550" s="95"/>
      <c r="S1550" s="95"/>
      <c r="T1550" s="95"/>
      <c r="AI1550" s="280"/>
      <c r="AO1550" s="95"/>
    </row>
    <row r="1551" s="93" customFormat="1" customHeight="1" spans="6:41">
      <c r="F1551" s="95"/>
      <c r="G1551" s="288" t="str">
        <f t="shared" si="30"/>
        <v/>
      </c>
      <c r="H1551" s="95"/>
      <c r="I1551" s="95"/>
      <c r="J1551" s="95"/>
      <c r="K1551" s="95"/>
      <c r="L1551" s="95"/>
      <c r="P1551" s="143"/>
      <c r="Q1551" s="95"/>
      <c r="R1551" s="95"/>
      <c r="S1551" s="95"/>
      <c r="T1551" s="95"/>
      <c r="AI1551" s="280"/>
      <c r="AO1551" s="95"/>
    </row>
    <row r="1552" s="93" customFormat="1" customHeight="1" spans="6:41">
      <c r="F1552" s="95"/>
      <c r="G1552" s="288" t="str">
        <f t="shared" si="30"/>
        <v/>
      </c>
      <c r="H1552" s="95"/>
      <c r="I1552" s="95"/>
      <c r="J1552" s="95"/>
      <c r="K1552" s="95"/>
      <c r="L1552" s="95"/>
      <c r="P1552" s="143"/>
      <c r="Q1552" s="95"/>
      <c r="R1552" s="95"/>
      <c r="S1552" s="95"/>
      <c r="T1552" s="95"/>
      <c r="AI1552" s="280"/>
      <c r="AO1552" s="95"/>
    </row>
    <row r="1553" s="93" customFormat="1" customHeight="1" spans="6:41">
      <c r="F1553" s="95"/>
      <c r="G1553" s="288" t="str">
        <f t="shared" si="30"/>
        <v/>
      </c>
      <c r="H1553" s="95"/>
      <c r="I1553" s="95"/>
      <c r="J1553" s="95"/>
      <c r="K1553" s="95"/>
      <c r="L1553" s="95"/>
      <c r="P1553" s="143"/>
      <c r="Q1553" s="95"/>
      <c r="R1553" s="95"/>
      <c r="S1553" s="95"/>
      <c r="T1553" s="95"/>
      <c r="AI1553" s="280"/>
      <c r="AO1553" s="95"/>
    </row>
    <row r="1554" s="93" customFormat="1" customHeight="1" spans="6:41">
      <c r="F1554" s="95"/>
      <c r="G1554" s="288" t="str">
        <f t="shared" si="30"/>
        <v/>
      </c>
      <c r="H1554" s="95"/>
      <c r="I1554" s="95"/>
      <c r="J1554" s="95"/>
      <c r="K1554" s="95"/>
      <c r="L1554" s="95"/>
      <c r="P1554" s="143"/>
      <c r="Q1554" s="95"/>
      <c r="R1554" s="95"/>
      <c r="S1554" s="95"/>
      <c r="T1554" s="95"/>
      <c r="AI1554" s="280"/>
      <c r="AO1554" s="95"/>
    </row>
    <row r="1555" s="93" customFormat="1" customHeight="1" spans="6:41">
      <c r="F1555" s="95"/>
      <c r="G1555" s="288" t="str">
        <f t="shared" si="30"/>
        <v/>
      </c>
      <c r="H1555" s="95"/>
      <c r="I1555" s="95"/>
      <c r="J1555" s="95"/>
      <c r="K1555" s="95"/>
      <c r="L1555" s="95"/>
      <c r="P1555" s="143"/>
      <c r="Q1555" s="95"/>
      <c r="R1555" s="95"/>
      <c r="S1555" s="95"/>
      <c r="T1555" s="95"/>
      <c r="AI1555" s="280"/>
      <c r="AO1555" s="95"/>
    </row>
    <row r="1556" s="93" customFormat="1" customHeight="1" spans="6:41">
      <c r="F1556" s="95"/>
      <c r="G1556" s="288" t="str">
        <f t="shared" si="30"/>
        <v/>
      </c>
      <c r="H1556" s="95"/>
      <c r="I1556" s="95"/>
      <c r="J1556" s="95"/>
      <c r="K1556" s="95"/>
      <c r="L1556" s="95"/>
      <c r="P1556" s="143"/>
      <c r="Q1556" s="95"/>
      <c r="R1556" s="95"/>
      <c r="S1556" s="95"/>
      <c r="T1556" s="95"/>
      <c r="AI1556" s="280"/>
      <c r="AO1556" s="95"/>
    </row>
    <row r="1557" s="93" customFormat="1" customHeight="1" spans="6:41">
      <c r="F1557" s="95"/>
      <c r="G1557" s="288" t="str">
        <f t="shared" si="30"/>
        <v/>
      </c>
      <c r="H1557" s="95"/>
      <c r="I1557" s="95"/>
      <c r="J1557" s="95"/>
      <c r="K1557" s="95"/>
      <c r="L1557" s="95"/>
      <c r="P1557" s="143"/>
      <c r="Q1557" s="95"/>
      <c r="R1557" s="95"/>
      <c r="S1557" s="95"/>
      <c r="T1557" s="95"/>
      <c r="AI1557" s="280"/>
      <c r="AO1557" s="95"/>
    </row>
    <row r="1558" s="93" customFormat="1" customHeight="1" spans="6:41">
      <c r="F1558" s="95"/>
      <c r="G1558" s="288" t="str">
        <f t="shared" si="30"/>
        <v/>
      </c>
      <c r="H1558" s="95"/>
      <c r="I1558" s="95"/>
      <c r="J1558" s="95"/>
      <c r="K1558" s="95"/>
      <c r="L1558" s="95"/>
      <c r="P1558" s="143"/>
      <c r="Q1558" s="95"/>
      <c r="R1558" s="95"/>
      <c r="S1558" s="95"/>
      <c r="T1558" s="95"/>
      <c r="AI1558" s="280"/>
      <c r="AO1558" s="95"/>
    </row>
    <row r="1559" s="93" customFormat="1" customHeight="1" spans="6:41">
      <c r="F1559" s="95"/>
      <c r="G1559" s="288" t="str">
        <f t="shared" si="30"/>
        <v/>
      </c>
      <c r="H1559" s="95"/>
      <c r="I1559" s="95"/>
      <c r="J1559" s="95"/>
      <c r="K1559" s="95"/>
      <c r="L1559" s="95"/>
      <c r="P1559" s="143"/>
      <c r="Q1559" s="95"/>
      <c r="R1559" s="95"/>
      <c r="S1559" s="95"/>
      <c r="T1559" s="95"/>
      <c r="AI1559" s="280"/>
      <c r="AO1559" s="95"/>
    </row>
    <row r="1560" s="93" customFormat="1" customHeight="1" spans="6:41">
      <c r="F1560" s="95"/>
      <c r="G1560" s="288" t="str">
        <f t="shared" si="30"/>
        <v/>
      </c>
      <c r="H1560" s="95"/>
      <c r="I1560" s="95"/>
      <c r="J1560" s="95"/>
      <c r="K1560" s="95"/>
      <c r="L1560" s="95"/>
      <c r="P1560" s="143"/>
      <c r="Q1560" s="95"/>
      <c r="R1560" s="95"/>
      <c r="S1560" s="95"/>
      <c r="T1560" s="95"/>
      <c r="AI1560" s="280"/>
      <c r="AO1560" s="95"/>
    </row>
    <row r="1561" s="93" customFormat="1" customHeight="1" spans="6:41">
      <c r="F1561" s="95"/>
      <c r="G1561" s="288" t="str">
        <f t="shared" si="30"/>
        <v/>
      </c>
      <c r="H1561" s="95"/>
      <c r="I1561" s="95"/>
      <c r="J1561" s="95"/>
      <c r="K1561" s="95"/>
      <c r="L1561" s="95"/>
      <c r="P1561" s="143"/>
      <c r="Q1561" s="95"/>
      <c r="R1561" s="95"/>
      <c r="S1561" s="95"/>
      <c r="T1561" s="95"/>
      <c r="AI1561" s="280"/>
      <c r="AO1561" s="95"/>
    </row>
    <row r="1562" s="93" customFormat="1" customHeight="1" spans="6:41">
      <c r="F1562" s="95"/>
      <c r="G1562" s="288" t="str">
        <f t="shared" si="30"/>
        <v/>
      </c>
      <c r="H1562" s="95"/>
      <c r="I1562" s="95"/>
      <c r="J1562" s="95"/>
      <c r="K1562" s="95"/>
      <c r="L1562" s="95"/>
      <c r="P1562" s="143"/>
      <c r="Q1562" s="95"/>
      <c r="R1562" s="95"/>
      <c r="S1562" s="95"/>
      <c r="T1562" s="95"/>
      <c r="AI1562" s="280"/>
      <c r="AO1562" s="95"/>
    </row>
    <row r="1563" s="93" customFormat="1" customHeight="1" spans="6:41">
      <c r="F1563" s="95"/>
      <c r="G1563" s="288" t="str">
        <f t="shared" si="30"/>
        <v/>
      </c>
      <c r="H1563" s="95"/>
      <c r="I1563" s="95"/>
      <c r="J1563" s="95"/>
      <c r="K1563" s="95"/>
      <c r="L1563" s="95"/>
      <c r="P1563" s="143"/>
      <c r="Q1563" s="95"/>
      <c r="R1563" s="95"/>
      <c r="S1563" s="95"/>
      <c r="T1563" s="95"/>
      <c r="AI1563" s="280"/>
      <c r="AO1563" s="95"/>
    </row>
    <row r="1564" s="93" customFormat="1" customHeight="1" spans="6:41">
      <c r="F1564" s="95"/>
      <c r="G1564" s="288" t="str">
        <f t="shared" si="30"/>
        <v/>
      </c>
      <c r="H1564" s="95"/>
      <c r="I1564" s="95"/>
      <c r="J1564" s="95"/>
      <c r="K1564" s="95"/>
      <c r="L1564" s="95"/>
      <c r="P1564" s="143"/>
      <c r="Q1564" s="95"/>
      <c r="R1564" s="95"/>
      <c r="S1564" s="95"/>
      <c r="T1564" s="95"/>
      <c r="AI1564" s="280"/>
      <c r="AO1564" s="95"/>
    </row>
    <row r="1565" s="93" customFormat="1" customHeight="1" spans="6:41">
      <c r="F1565" s="95"/>
      <c r="G1565" s="288" t="str">
        <f t="shared" si="30"/>
        <v/>
      </c>
      <c r="H1565" s="95"/>
      <c r="I1565" s="95"/>
      <c r="J1565" s="95"/>
      <c r="K1565" s="95"/>
      <c r="L1565" s="95"/>
      <c r="P1565" s="143"/>
      <c r="Q1565" s="95"/>
      <c r="R1565" s="95"/>
      <c r="S1565" s="95"/>
      <c r="T1565" s="95"/>
      <c r="AI1565" s="280"/>
      <c r="AO1565" s="95"/>
    </row>
    <row r="1566" s="93" customFormat="1" customHeight="1" spans="6:41">
      <c r="F1566" s="95"/>
      <c r="G1566" s="288" t="str">
        <f t="shared" si="30"/>
        <v/>
      </c>
      <c r="H1566" s="95"/>
      <c r="I1566" s="95"/>
      <c r="J1566" s="95"/>
      <c r="K1566" s="95"/>
      <c r="L1566" s="95"/>
      <c r="P1566" s="143"/>
      <c r="Q1566" s="95"/>
      <c r="R1566" s="95"/>
      <c r="S1566" s="95"/>
      <c r="T1566" s="95"/>
      <c r="AI1566" s="280"/>
      <c r="AO1566" s="95"/>
    </row>
    <row r="1567" s="93" customFormat="1" customHeight="1" spans="6:41">
      <c r="F1567" s="95"/>
      <c r="G1567" s="288" t="str">
        <f t="shared" si="30"/>
        <v/>
      </c>
      <c r="H1567" s="95"/>
      <c r="I1567" s="95"/>
      <c r="J1567" s="95"/>
      <c r="K1567" s="95"/>
      <c r="L1567" s="95"/>
      <c r="P1567" s="143"/>
      <c r="Q1567" s="95"/>
      <c r="R1567" s="95"/>
      <c r="S1567" s="95"/>
      <c r="T1567" s="95"/>
      <c r="AI1567" s="280"/>
      <c r="AO1567" s="95"/>
    </row>
    <row r="1568" s="93" customFormat="1" customHeight="1" spans="6:41">
      <c r="F1568" s="95"/>
      <c r="G1568" s="288" t="str">
        <f t="shared" si="30"/>
        <v/>
      </c>
      <c r="H1568" s="95"/>
      <c r="I1568" s="95"/>
      <c r="J1568" s="95"/>
      <c r="K1568" s="95"/>
      <c r="L1568" s="95"/>
      <c r="P1568" s="143"/>
      <c r="Q1568" s="95"/>
      <c r="R1568" s="95"/>
      <c r="S1568" s="95"/>
      <c r="T1568" s="95"/>
      <c r="AI1568" s="280"/>
      <c r="AO1568" s="95"/>
    </row>
    <row r="1569" s="93" customFormat="1" customHeight="1" spans="6:41">
      <c r="F1569" s="95"/>
      <c r="G1569" s="288" t="str">
        <f t="shared" si="30"/>
        <v/>
      </c>
      <c r="H1569" s="95"/>
      <c r="I1569" s="95"/>
      <c r="J1569" s="95"/>
      <c r="K1569" s="95"/>
      <c r="L1569" s="95"/>
      <c r="P1569" s="143"/>
      <c r="Q1569" s="95"/>
      <c r="R1569" s="95"/>
      <c r="S1569" s="95"/>
      <c r="T1569" s="95"/>
      <c r="AI1569" s="280"/>
      <c r="AO1569" s="95"/>
    </row>
    <row r="1570" s="93" customFormat="1" customHeight="1" spans="6:41">
      <c r="F1570" s="95"/>
      <c r="G1570" s="288" t="str">
        <f t="shared" si="30"/>
        <v/>
      </c>
      <c r="H1570" s="95"/>
      <c r="I1570" s="95"/>
      <c r="J1570" s="95"/>
      <c r="K1570" s="95"/>
      <c r="L1570" s="95"/>
      <c r="P1570" s="143"/>
      <c r="Q1570" s="95"/>
      <c r="R1570" s="95"/>
      <c r="S1570" s="95"/>
      <c r="T1570" s="95"/>
      <c r="AI1570" s="280"/>
      <c r="AO1570" s="95"/>
    </row>
    <row r="1571" s="93" customFormat="1" customHeight="1" spans="6:41">
      <c r="F1571" s="95"/>
      <c r="G1571" s="288" t="str">
        <f t="shared" si="30"/>
        <v/>
      </c>
      <c r="H1571" s="95"/>
      <c r="I1571" s="95"/>
      <c r="J1571" s="95"/>
      <c r="K1571" s="95"/>
      <c r="L1571" s="95"/>
      <c r="P1571" s="143"/>
      <c r="Q1571" s="95"/>
      <c r="R1571" s="95"/>
      <c r="S1571" s="95"/>
      <c r="T1571" s="95"/>
      <c r="AI1571" s="280"/>
      <c r="AO1571" s="95"/>
    </row>
    <row r="1572" s="93" customFormat="1" customHeight="1" spans="6:41">
      <c r="F1572" s="95"/>
      <c r="G1572" s="288" t="str">
        <f t="shared" si="30"/>
        <v/>
      </c>
      <c r="H1572" s="95"/>
      <c r="I1572" s="95"/>
      <c r="J1572" s="95"/>
      <c r="K1572" s="95"/>
      <c r="L1572" s="95"/>
      <c r="P1572" s="143"/>
      <c r="Q1572" s="95"/>
      <c r="R1572" s="95"/>
      <c r="S1572" s="95"/>
      <c r="T1572" s="95"/>
      <c r="AI1572" s="280"/>
      <c r="AO1572" s="95"/>
    </row>
    <row r="1573" s="93" customFormat="1" customHeight="1" spans="6:41">
      <c r="F1573" s="95"/>
      <c r="G1573" s="288" t="str">
        <f t="shared" si="30"/>
        <v/>
      </c>
      <c r="H1573" s="95"/>
      <c r="I1573" s="95"/>
      <c r="J1573" s="95"/>
      <c r="K1573" s="95"/>
      <c r="L1573" s="95"/>
      <c r="P1573" s="143"/>
      <c r="Q1573" s="95"/>
      <c r="R1573" s="95"/>
      <c r="S1573" s="95"/>
      <c r="T1573" s="95"/>
      <c r="AI1573" s="280"/>
      <c r="AO1573" s="95"/>
    </row>
    <row r="1574" s="93" customFormat="1" customHeight="1" spans="6:41">
      <c r="F1574" s="95"/>
      <c r="G1574" s="288" t="str">
        <f t="shared" si="30"/>
        <v/>
      </c>
      <c r="H1574" s="95"/>
      <c r="I1574" s="95"/>
      <c r="J1574" s="95"/>
      <c r="K1574" s="95"/>
      <c r="L1574" s="95"/>
      <c r="P1574" s="143"/>
      <c r="Q1574" s="95"/>
      <c r="R1574" s="95"/>
      <c r="S1574" s="95"/>
      <c r="T1574" s="95"/>
      <c r="AI1574" s="280"/>
      <c r="AO1574" s="95"/>
    </row>
    <row r="1575" s="93" customFormat="1" customHeight="1" spans="6:41">
      <c r="F1575" s="95"/>
      <c r="G1575" s="288" t="str">
        <f t="shared" si="30"/>
        <v/>
      </c>
      <c r="H1575" s="95"/>
      <c r="I1575" s="95"/>
      <c r="J1575" s="95"/>
      <c r="K1575" s="95"/>
      <c r="L1575" s="95"/>
      <c r="P1575" s="143"/>
      <c r="Q1575" s="95"/>
      <c r="R1575" s="95"/>
      <c r="S1575" s="95"/>
      <c r="T1575" s="95"/>
      <c r="AI1575" s="280"/>
      <c r="AO1575" s="95"/>
    </row>
    <row r="1576" s="93" customFormat="1" customHeight="1" spans="6:41">
      <c r="F1576" s="95"/>
      <c r="G1576" s="288" t="str">
        <f t="shared" si="30"/>
        <v/>
      </c>
      <c r="H1576" s="95"/>
      <c r="I1576" s="95"/>
      <c r="J1576" s="95"/>
      <c r="K1576" s="95"/>
      <c r="L1576" s="95"/>
      <c r="P1576" s="143"/>
      <c r="Q1576" s="95"/>
      <c r="R1576" s="95"/>
      <c r="S1576" s="95"/>
      <c r="T1576" s="95"/>
      <c r="AI1576" s="280"/>
      <c r="AO1576" s="95"/>
    </row>
    <row r="1577" s="93" customFormat="1" customHeight="1" spans="6:41">
      <c r="F1577" s="95"/>
      <c r="G1577" s="288" t="str">
        <f t="shared" si="30"/>
        <v/>
      </c>
      <c r="H1577" s="95"/>
      <c r="I1577" s="95"/>
      <c r="J1577" s="95"/>
      <c r="K1577" s="95"/>
      <c r="L1577" s="95"/>
      <c r="P1577" s="143"/>
      <c r="Q1577" s="95"/>
      <c r="R1577" s="95"/>
      <c r="S1577" s="95"/>
      <c r="T1577" s="95"/>
      <c r="AI1577" s="280"/>
      <c r="AO1577" s="95"/>
    </row>
    <row r="1578" s="93" customFormat="1" customHeight="1" spans="6:41">
      <c r="F1578" s="95"/>
      <c r="G1578" s="288" t="str">
        <f t="shared" si="30"/>
        <v/>
      </c>
      <c r="H1578" s="95"/>
      <c r="I1578" s="95"/>
      <c r="J1578" s="95"/>
      <c r="K1578" s="95"/>
      <c r="L1578" s="95"/>
      <c r="P1578" s="143"/>
      <c r="Q1578" s="95"/>
      <c r="R1578" s="95"/>
      <c r="S1578" s="95"/>
      <c r="T1578" s="95"/>
      <c r="AI1578" s="280"/>
      <c r="AO1578" s="95"/>
    </row>
    <row r="1579" s="93" customFormat="1" customHeight="1" spans="6:41">
      <c r="F1579" s="95"/>
      <c r="G1579" s="288" t="str">
        <f t="shared" si="30"/>
        <v/>
      </c>
      <c r="H1579" s="95"/>
      <c r="I1579" s="95"/>
      <c r="J1579" s="95"/>
      <c r="K1579" s="95"/>
      <c r="L1579" s="95"/>
      <c r="P1579" s="143"/>
      <c r="Q1579" s="95"/>
      <c r="R1579" s="95"/>
      <c r="S1579" s="95"/>
      <c r="T1579" s="95"/>
      <c r="AI1579" s="280"/>
      <c r="AO1579" s="95"/>
    </row>
    <row r="1580" s="93" customFormat="1" customHeight="1" spans="6:41">
      <c r="F1580" s="95"/>
      <c r="G1580" s="288" t="str">
        <f t="shared" si="30"/>
        <v/>
      </c>
      <c r="H1580" s="95"/>
      <c r="I1580" s="95"/>
      <c r="J1580" s="95"/>
      <c r="K1580" s="95"/>
      <c r="L1580" s="95"/>
      <c r="P1580" s="143"/>
      <c r="Q1580" s="95"/>
      <c r="R1580" s="95"/>
      <c r="S1580" s="95"/>
      <c r="T1580" s="95"/>
      <c r="AI1580" s="280"/>
      <c r="AO1580" s="95"/>
    </row>
    <row r="1581" s="93" customFormat="1" customHeight="1" spans="6:41">
      <c r="F1581" s="95"/>
      <c r="G1581" s="288" t="str">
        <f t="shared" si="30"/>
        <v/>
      </c>
      <c r="H1581" s="95"/>
      <c r="I1581" s="95"/>
      <c r="J1581" s="95"/>
      <c r="K1581" s="95"/>
      <c r="L1581" s="95"/>
      <c r="P1581" s="143"/>
      <c r="Q1581" s="95"/>
      <c r="R1581" s="95"/>
      <c r="S1581" s="95"/>
      <c r="T1581" s="95"/>
      <c r="AI1581" s="280"/>
      <c r="AO1581" s="95"/>
    </row>
    <row r="1582" s="93" customFormat="1" customHeight="1" spans="6:41">
      <c r="F1582" s="95"/>
      <c r="G1582" s="288" t="str">
        <f t="shared" si="30"/>
        <v/>
      </c>
      <c r="H1582" s="95"/>
      <c r="I1582" s="95"/>
      <c r="J1582" s="95"/>
      <c r="K1582" s="95"/>
      <c r="L1582" s="95"/>
      <c r="P1582" s="143"/>
      <c r="Q1582" s="95"/>
      <c r="R1582" s="95"/>
      <c r="S1582" s="95"/>
      <c r="T1582" s="95"/>
      <c r="AI1582" s="280"/>
      <c r="AO1582" s="95"/>
    </row>
    <row r="1583" s="93" customFormat="1" customHeight="1" spans="6:41">
      <c r="F1583" s="95"/>
      <c r="G1583" s="288" t="str">
        <f t="shared" si="30"/>
        <v/>
      </c>
      <c r="H1583" s="95"/>
      <c r="I1583" s="95"/>
      <c r="J1583" s="95"/>
      <c r="K1583" s="95"/>
      <c r="L1583" s="95"/>
      <c r="P1583" s="143"/>
      <c r="Q1583" s="95"/>
      <c r="R1583" s="95"/>
      <c r="S1583" s="95"/>
      <c r="T1583" s="95"/>
      <c r="AI1583" s="280"/>
      <c r="AO1583" s="95"/>
    </row>
    <row r="1584" s="93" customFormat="1" customHeight="1" spans="6:41">
      <c r="F1584" s="95"/>
      <c r="G1584" s="288" t="str">
        <f t="shared" si="30"/>
        <v/>
      </c>
      <c r="H1584" s="95"/>
      <c r="I1584" s="95"/>
      <c r="J1584" s="95"/>
      <c r="K1584" s="95"/>
      <c r="L1584" s="95"/>
      <c r="P1584" s="143"/>
      <c r="Q1584" s="95"/>
      <c r="R1584" s="95"/>
      <c r="S1584" s="95"/>
      <c r="T1584" s="95"/>
      <c r="AI1584" s="280"/>
      <c r="AO1584" s="95"/>
    </row>
    <row r="1585" s="93" customFormat="1" customHeight="1" spans="6:41">
      <c r="F1585" s="95"/>
      <c r="G1585" s="288" t="str">
        <f t="shared" si="30"/>
        <v/>
      </c>
      <c r="H1585" s="95"/>
      <c r="I1585" s="95"/>
      <c r="J1585" s="95"/>
      <c r="K1585" s="95"/>
      <c r="L1585" s="95"/>
      <c r="P1585" s="143"/>
      <c r="Q1585" s="95"/>
      <c r="R1585" s="95"/>
      <c r="S1585" s="95"/>
      <c r="T1585" s="95"/>
      <c r="AI1585" s="280"/>
      <c r="AO1585" s="95"/>
    </row>
    <row r="1586" s="93" customFormat="1" customHeight="1" spans="6:41">
      <c r="F1586" s="95"/>
      <c r="G1586" s="288" t="str">
        <f t="shared" si="30"/>
        <v/>
      </c>
      <c r="H1586" s="95"/>
      <c r="I1586" s="95"/>
      <c r="J1586" s="95"/>
      <c r="K1586" s="95"/>
      <c r="L1586" s="95"/>
      <c r="P1586" s="143"/>
      <c r="Q1586" s="95"/>
      <c r="R1586" s="95"/>
      <c r="S1586" s="95"/>
      <c r="T1586" s="95"/>
      <c r="AI1586" s="280"/>
      <c r="AO1586" s="95"/>
    </row>
    <row r="1587" s="93" customFormat="1" customHeight="1" spans="6:41">
      <c r="F1587" s="95"/>
      <c r="G1587" s="288" t="str">
        <f t="shared" si="30"/>
        <v/>
      </c>
      <c r="H1587" s="95"/>
      <c r="I1587" s="95"/>
      <c r="J1587" s="95"/>
      <c r="K1587" s="95"/>
      <c r="L1587" s="95"/>
      <c r="P1587" s="143"/>
      <c r="Q1587" s="95"/>
      <c r="R1587" s="95"/>
      <c r="S1587" s="95"/>
      <c r="T1587" s="95"/>
      <c r="AI1587" s="280"/>
      <c r="AO1587" s="95"/>
    </row>
    <row r="1588" s="93" customFormat="1" customHeight="1" spans="6:41">
      <c r="F1588" s="95"/>
      <c r="G1588" s="288" t="str">
        <f t="shared" si="30"/>
        <v/>
      </c>
      <c r="H1588" s="95"/>
      <c r="I1588" s="95"/>
      <c r="J1588" s="95"/>
      <c r="K1588" s="95"/>
      <c r="L1588" s="95"/>
      <c r="P1588" s="143"/>
      <c r="Q1588" s="95"/>
      <c r="R1588" s="95"/>
      <c r="S1588" s="95"/>
      <c r="T1588" s="95"/>
      <c r="AI1588" s="280"/>
      <c r="AO1588" s="95"/>
    </row>
    <row r="1589" s="93" customFormat="1" customHeight="1" spans="6:41">
      <c r="F1589" s="95"/>
      <c r="G1589" s="288" t="str">
        <f t="shared" si="30"/>
        <v/>
      </c>
      <c r="H1589" s="95"/>
      <c r="I1589" s="95"/>
      <c r="J1589" s="95"/>
      <c r="K1589" s="95"/>
      <c r="L1589" s="95"/>
      <c r="P1589" s="143"/>
      <c r="Q1589" s="95"/>
      <c r="R1589" s="95"/>
      <c r="S1589" s="95"/>
      <c r="T1589" s="95"/>
      <c r="AI1589" s="280"/>
      <c r="AO1589" s="95"/>
    </row>
    <row r="1590" s="93" customFormat="1" customHeight="1" spans="6:41">
      <c r="F1590" s="95"/>
      <c r="G1590" s="288" t="str">
        <f t="shared" si="30"/>
        <v/>
      </c>
      <c r="H1590" s="95"/>
      <c r="I1590" s="95"/>
      <c r="J1590" s="95"/>
      <c r="K1590" s="95"/>
      <c r="L1590" s="95"/>
      <c r="P1590" s="143"/>
      <c r="Q1590" s="95"/>
      <c r="R1590" s="95"/>
      <c r="S1590" s="95"/>
      <c r="T1590" s="95"/>
      <c r="AI1590" s="280"/>
      <c r="AO1590" s="95"/>
    </row>
    <row r="1591" s="93" customFormat="1" customHeight="1" spans="6:41">
      <c r="F1591" s="95"/>
      <c r="G1591" s="288" t="str">
        <f t="shared" si="30"/>
        <v/>
      </c>
      <c r="H1591" s="95"/>
      <c r="I1591" s="95"/>
      <c r="J1591" s="95"/>
      <c r="K1591" s="95"/>
      <c r="L1591" s="95"/>
      <c r="P1591" s="143"/>
      <c r="Q1591" s="95"/>
      <c r="R1591" s="95"/>
      <c r="S1591" s="95"/>
      <c r="T1591" s="95"/>
      <c r="AI1591" s="280"/>
      <c r="AO1591" s="95"/>
    </row>
    <row r="1592" s="93" customFormat="1" customHeight="1" spans="6:41">
      <c r="F1592" s="95"/>
      <c r="G1592" s="288" t="str">
        <f t="shared" si="30"/>
        <v/>
      </c>
      <c r="H1592" s="95"/>
      <c r="I1592" s="95"/>
      <c r="J1592" s="95"/>
      <c r="K1592" s="95"/>
      <c r="L1592" s="95"/>
      <c r="P1592" s="143"/>
      <c r="Q1592" s="95"/>
      <c r="R1592" s="95"/>
      <c r="S1592" s="95"/>
      <c r="T1592" s="95"/>
      <c r="AI1592" s="280"/>
      <c r="AO1592" s="95"/>
    </row>
    <row r="1593" s="93" customFormat="1" customHeight="1" spans="6:41">
      <c r="F1593" s="95"/>
      <c r="G1593" s="288" t="str">
        <f t="shared" si="30"/>
        <v/>
      </c>
      <c r="H1593" s="95"/>
      <c r="I1593" s="95"/>
      <c r="J1593" s="95"/>
      <c r="K1593" s="95"/>
      <c r="L1593" s="95"/>
      <c r="P1593" s="143"/>
      <c r="Q1593" s="95"/>
      <c r="R1593" s="95"/>
      <c r="S1593" s="95"/>
      <c r="T1593" s="95"/>
      <c r="AI1593" s="280"/>
      <c r="AO1593" s="95"/>
    </row>
    <row r="1594" s="93" customFormat="1" customHeight="1" spans="6:41">
      <c r="F1594" s="95"/>
      <c r="G1594" s="288" t="str">
        <f t="shared" si="30"/>
        <v/>
      </c>
      <c r="H1594" s="95"/>
      <c r="I1594" s="95"/>
      <c r="J1594" s="95"/>
      <c r="K1594" s="95"/>
      <c r="L1594" s="95"/>
      <c r="P1594" s="143"/>
      <c r="Q1594" s="95"/>
      <c r="R1594" s="95"/>
      <c r="S1594" s="95"/>
      <c r="T1594" s="95"/>
      <c r="AI1594" s="280"/>
      <c r="AO1594" s="95"/>
    </row>
    <row r="1595" s="93" customFormat="1" customHeight="1" spans="6:41">
      <c r="F1595" s="95"/>
      <c r="G1595" s="288" t="str">
        <f t="shared" si="30"/>
        <v/>
      </c>
      <c r="H1595" s="95"/>
      <c r="I1595" s="95"/>
      <c r="J1595" s="95"/>
      <c r="K1595" s="95"/>
      <c r="L1595" s="95"/>
      <c r="P1595" s="143"/>
      <c r="Q1595" s="95"/>
      <c r="R1595" s="95"/>
      <c r="S1595" s="95"/>
      <c r="T1595" s="95"/>
      <c r="AI1595" s="280"/>
      <c r="AO1595" s="95"/>
    </row>
    <row r="1596" s="93" customFormat="1" customHeight="1" spans="6:41">
      <c r="F1596" s="95"/>
      <c r="G1596" s="288" t="str">
        <f t="shared" si="30"/>
        <v/>
      </c>
      <c r="H1596" s="95"/>
      <c r="I1596" s="95"/>
      <c r="J1596" s="95"/>
      <c r="K1596" s="95"/>
      <c r="L1596" s="95"/>
      <c r="P1596" s="143"/>
      <c r="Q1596" s="95"/>
      <c r="R1596" s="95"/>
      <c r="S1596" s="95"/>
      <c r="T1596" s="95"/>
      <c r="AI1596" s="280"/>
      <c r="AO1596" s="95"/>
    </row>
    <row r="1597" s="93" customFormat="1" customHeight="1" spans="6:41">
      <c r="F1597" s="95"/>
      <c r="G1597" s="288" t="str">
        <f t="shared" si="30"/>
        <v/>
      </c>
      <c r="H1597" s="95"/>
      <c r="I1597" s="95"/>
      <c r="J1597" s="95"/>
      <c r="K1597" s="95"/>
      <c r="L1597" s="95"/>
      <c r="P1597" s="143"/>
      <c r="Q1597" s="95"/>
      <c r="R1597" s="95"/>
      <c r="S1597" s="95"/>
      <c r="T1597" s="95"/>
      <c r="AI1597" s="280"/>
      <c r="AO1597" s="95"/>
    </row>
    <row r="1598" s="93" customFormat="1" customHeight="1" spans="6:41">
      <c r="F1598" s="95"/>
      <c r="G1598" s="288" t="str">
        <f t="shared" si="30"/>
        <v/>
      </c>
      <c r="H1598" s="95"/>
      <c r="I1598" s="95"/>
      <c r="J1598" s="95"/>
      <c r="K1598" s="95"/>
      <c r="L1598" s="95"/>
      <c r="P1598" s="143"/>
      <c r="Q1598" s="95"/>
      <c r="R1598" s="95"/>
      <c r="S1598" s="95"/>
      <c r="T1598" s="95"/>
      <c r="AI1598" s="280"/>
      <c r="AO1598" s="95"/>
    </row>
    <row r="1599" s="93" customFormat="1" customHeight="1" spans="6:41">
      <c r="F1599" s="95"/>
      <c r="G1599" s="288" t="str">
        <f t="shared" si="30"/>
        <v/>
      </c>
      <c r="H1599" s="95"/>
      <c r="I1599" s="95"/>
      <c r="J1599" s="95"/>
      <c r="K1599" s="95"/>
      <c r="L1599" s="95"/>
      <c r="P1599" s="143"/>
      <c r="Q1599" s="95"/>
      <c r="R1599" s="95"/>
      <c r="S1599" s="95"/>
      <c r="T1599" s="95"/>
      <c r="AI1599" s="280"/>
      <c r="AO1599" s="95"/>
    </row>
    <row r="1600" s="93" customFormat="1" customHeight="1" spans="6:41">
      <c r="F1600" s="95"/>
      <c r="G1600" s="288" t="str">
        <f t="shared" si="30"/>
        <v/>
      </c>
      <c r="H1600" s="95"/>
      <c r="I1600" s="95"/>
      <c r="J1600" s="95"/>
      <c r="K1600" s="95"/>
      <c r="L1600" s="95"/>
      <c r="P1600" s="143"/>
      <c r="Q1600" s="95"/>
      <c r="R1600" s="95"/>
      <c r="S1600" s="95"/>
      <c r="T1600" s="95"/>
      <c r="AI1600" s="280"/>
      <c r="AO1600" s="95"/>
    </row>
    <row r="1601" s="93" customFormat="1" customHeight="1" spans="6:41">
      <c r="F1601" s="95"/>
      <c r="G1601" s="288" t="str">
        <f t="shared" si="30"/>
        <v/>
      </c>
      <c r="H1601" s="95"/>
      <c r="I1601" s="95"/>
      <c r="J1601" s="95"/>
      <c r="K1601" s="95"/>
      <c r="L1601" s="95"/>
      <c r="P1601" s="143"/>
      <c r="Q1601" s="95"/>
      <c r="R1601" s="95"/>
      <c r="S1601" s="95"/>
      <c r="T1601" s="95"/>
      <c r="AI1601" s="280"/>
      <c r="AO1601" s="95"/>
    </row>
    <row r="1602" s="93" customFormat="1" customHeight="1" spans="6:41">
      <c r="F1602" s="95"/>
      <c r="G1602" s="288" t="str">
        <f t="shared" ref="G1602:G1665" si="31">IF(H1602="","",IF(H1602=I1602,H1602,_xlfn.CONCAT(H1602,"-",I1602)))</f>
        <v/>
      </c>
      <c r="H1602" s="95"/>
      <c r="I1602" s="95"/>
      <c r="J1602" s="95"/>
      <c r="K1602" s="95"/>
      <c r="L1602" s="95"/>
      <c r="P1602" s="143"/>
      <c r="Q1602" s="95"/>
      <c r="R1602" s="95"/>
      <c r="S1602" s="95"/>
      <c r="T1602" s="95"/>
      <c r="AI1602" s="280"/>
      <c r="AO1602" s="95"/>
    </row>
    <row r="1603" s="93" customFormat="1" customHeight="1" spans="6:41">
      <c r="F1603" s="95"/>
      <c r="G1603" s="288" t="str">
        <f t="shared" si="31"/>
        <v/>
      </c>
      <c r="H1603" s="95"/>
      <c r="I1603" s="95"/>
      <c r="J1603" s="95"/>
      <c r="K1603" s="95"/>
      <c r="L1603" s="95"/>
      <c r="P1603" s="143"/>
      <c r="Q1603" s="95"/>
      <c r="R1603" s="95"/>
      <c r="S1603" s="95"/>
      <c r="T1603" s="95"/>
      <c r="AI1603" s="280"/>
      <c r="AO1603" s="95"/>
    </row>
    <row r="1604" s="93" customFormat="1" customHeight="1" spans="6:41">
      <c r="F1604" s="95"/>
      <c r="G1604" s="288" t="str">
        <f t="shared" si="31"/>
        <v/>
      </c>
      <c r="H1604" s="95"/>
      <c r="I1604" s="95"/>
      <c r="J1604" s="95"/>
      <c r="K1604" s="95"/>
      <c r="L1604" s="95"/>
      <c r="P1604" s="143"/>
      <c r="Q1604" s="95"/>
      <c r="R1604" s="95"/>
      <c r="S1604" s="95"/>
      <c r="T1604" s="95"/>
      <c r="AI1604" s="280"/>
      <c r="AO1604" s="95"/>
    </row>
    <row r="1605" s="93" customFormat="1" customHeight="1" spans="6:41">
      <c r="F1605" s="95"/>
      <c r="G1605" s="288" t="str">
        <f t="shared" si="31"/>
        <v/>
      </c>
      <c r="H1605" s="95"/>
      <c r="I1605" s="95"/>
      <c r="J1605" s="95"/>
      <c r="K1605" s="95"/>
      <c r="L1605" s="95"/>
      <c r="P1605" s="143"/>
      <c r="Q1605" s="95"/>
      <c r="R1605" s="95"/>
      <c r="S1605" s="95"/>
      <c r="T1605" s="95"/>
      <c r="AI1605" s="280"/>
      <c r="AO1605" s="95"/>
    </row>
    <row r="1606" s="93" customFormat="1" customHeight="1" spans="6:41">
      <c r="F1606" s="95"/>
      <c r="G1606" s="288" t="str">
        <f t="shared" si="31"/>
        <v/>
      </c>
      <c r="H1606" s="95"/>
      <c r="I1606" s="95"/>
      <c r="J1606" s="95"/>
      <c r="K1606" s="95"/>
      <c r="L1606" s="95"/>
      <c r="P1606" s="143"/>
      <c r="Q1606" s="95"/>
      <c r="R1606" s="95"/>
      <c r="S1606" s="95"/>
      <c r="T1606" s="95"/>
      <c r="AI1606" s="280"/>
      <c r="AO1606" s="95"/>
    </row>
    <row r="1607" s="93" customFormat="1" customHeight="1" spans="6:41">
      <c r="F1607" s="95"/>
      <c r="G1607" s="288" t="str">
        <f t="shared" si="31"/>
        <v/>
      </c>
      <c r="H1607" s="95"/>
      <c r="I1607" s="95"/>
      <c r="J1607" s="95"/>
      <c r="K1607" s="95"/>
      <c r="L1607" s="95"/>
      <c r="P1607" s="143"/>
      <c r="Q1607" s="95"/>
      <c r="R1607" s="95"/>
      <c r="S1607" s="95"/>
      <c r="T1607" s="95"/>
      <c r="AI1607" s="280"/>
      <c r="AO1607" s="95"/>
    </row>
    <row r="1608" s="93" customFormat="1" customHeight="1" spans="6:41">
      <c r="F1608" s="95"/>
      <c r="G1608" s="288" t="str">
        <f t="shared" si="31"/>
        <v/>
      </c>
      <c r="H1608" s="95"/>
      <c r="I1608" s="95"/>
      <c r="J1608" s="95"/>
      <c r="K1608" s="95"/>
      <c r="L1608" s="95"/>
      <c r="P1608" s="143"/>
      <c r="Q1608" s="95"/>
      <c r="R1608" s="95"/>
      <c r="S1608" s="95"/>
      <c r="T1608" s="95"/>
      <c r="AI1608" s="280"/>
      <c r="AO1608" s="95"/>
    </row>
    <row r="1609" s="93" customFormat="1" customHeight="1" spans="6:41">
      <c r="F1609" s="95"/>
      <c r="G1609" s="288" t="str">
        <f t="shared" si="31"/>
        <v/>
      </c>
      <c r="H1609" s="95"/>
      <c r="I1609" s="95"/>
      <c r="J1609" s="95"/>
      <c r="K1609" s="95"/>
      <c r="L1609" s="95"/>
      <c r="P1609" s="143"/>
      <c r="Q1609" s="95"/>
      <c r="R1609" s="95"/>
      <c r="S1609" s="95"/>
      <c r="T1609" s="95"/>
      <c r="AI1609" s="280"/>
      <c r="AO1609" s="95"/>
    </row>
    <row r="1610" s="93" customFormat="1" customHeight="1" spans="6:41">
      <c r="F1610" s="95"/>
      <c r="G1610" s="288" t="str">
        <f t="shared" si="31"/>
        <v/>
      </c>
      <c r="H1610" s="95"/>
      <c r="I1610" s="95"/>
      <c r="J1610" s="95"/>
      <c r="K1610" s="95"/>
      <c r="L1610" s="95"/>
      <c r="P1610" s="143"/>
      <c r="Q1610" s="95"/>
      <c r="R1610" s="95"/>
      <c r="S1610" s="95"/>
      <c r="T1610" s="95"/>
      <c r="AI1610" s="280"/>
      <c r="AO1610" s="95"/>
    </row>
    <row r="1611" s="93" customFormat="1" customHeight="1" spans="6:41">
      <c r="F1611" s="95"/>
      <c r="G1611" s="288" t="str">
        <f t="shared" si="31"/>
        <v/>
      </c>
      <c r="H1611" s="95"/>
      <c r="I1611" s="95"/>
      <c r="J1611" s="95"/>
      <c r="K1611" s="95"/>
      <c r="L1611" s="95"/>
      <c r="P1611" s="143"/>
      <c r="Q1611" s="95"/>
      <c r="R1611" s="95"/>
      <c r="S1611" s="95"/>
      <c r="T1611" s="95"/>
      <c r="AI1611" s="280"/>
      <c r="AO1611" s="95"/>
    </row>
    <row r="1612" s="93" customFormat="1" customHeight="1" spans="6:41">
      <c r="F1612" s="95"/>
      <c r="G1612" s="288" t="str">
        <f t="shared" si="31"/>
        <v/>
      </c>
      <c r="H1612" s="95"/>
      <c r="I1612" s="95"/>
      <c r="J1612" s="95"/>
      <c r="K1612" s="95"/>
      <c r="L1612" s="95"/>
      <c r="P1612" s="143"/>
      <c r="Q1612" s="95"/>
      <c r="R1612" s="95"/>
      <c r="S1612" s="95"/>
      <c r="T1612" s="95"/>
      <c r="AI1612" s="280"/>
      <c r="AO1612" s="95"/>
    </row>
    <row r="1613" s="93" customFormat="1" customHeight="1" spans="6:41">
      <c r="F1613" s="95"/>
      <c r="G1613" s="288" t="str">
        <f t="shared" si="31"/>
        <v/>
      </c>
      <c r="H1613" s="95"/>
      <c r="I1613" s="95"/>
      <c r="J1613" s="95"/>
      <c r="K1613" s="95"/>
      <c r="L1613" s="95"/>
      <c r="P1613" s="143"/>
      <c r="Q1613" s="95"/>
      <c r="R1613" s="95"/>
      <c r="S1613" s="95"/>
      <c r="T1613" s="95"/>
      <c r="AI1613" s="280"/>
      <c r="AO1613" s="95"/>
    </row>
    <row r="1614" s="93" customFormat="1" customHeight="1" spans="6:41">
      <c r="F1614" s="95"/>
      <c r="G1614" s="288" t="str">
        <f t="shared" si="31"/>
        <v/>
      </c>
      <c r="H1614" s="95"/>
      <c r="I1614" s="95"/>
      <c r="J1614" s="95"/>
      <c r="K1614" s="95"/>
      <c r="L1614" s="95"/>
      <c r="P1614" s="143"/>
      <c r="Q1614" s="95"/>
      <c r="R1614" s="95"/>
      <c r="S1614" s="95"/>
      <c r="T1614" s="95"/>
      <c r="AI1614" s="280"/>
      <c r="AO1614" s="95"/>
    </row>
    <row r="1615" s="93" customFormat="1" customHeight="1" spans="6:41">
      <c r="F1615" s="95"/>
      <c r="G1615" s="288" t="str">
        <f t="shared" si="31"/>
        <v/>
      </c>
      <c r="H1615" s="95"/>
      <c r="I1615" s="95"/>
      <c r="J1615" s="95"/>
      <c r="K1615" s="95"/>
      <c r="L1615" s="95"/>
      <c r="P1615" s="143"/>
      <c r="Q1615" s="95"/>
      <c r="R1615" s="95"/>
      <c r="S1615" s="95"/>
      <c r="T1615" s="95"/>
      <c r="AI1615" s="280"/>
      <c r="AO1615" s="95"/>
    </row>
    <row r="1616" s="93" customFormat="1" customHeight="1" spans="6:41">
      <c r="F1616" s="95"/>
      <c r="G1616" s="288" t="str">
        <f t="shared" si="31"/>
        <v/>
      </c>
      <c r="H1616" s="95"/>
      <c r="I1616" s="95"/>
      <c r="J1616" s="95"/>
      <c r="K1616" s="95"/>
      <c r="L1616" s="95"/>
      <c r="P1616" s="143"/>
      <c r="Q1616" s="95"/>
      <c r="R1616" s="95"/>
      <c r="S1616" s="95"/>
      <c r="T1616" s="95"/>
      <c r="AI1616" s="280"/>
      <c r="AO1616" s="95"/>
    </row>
    <row r="1617" s="93" customFormat="1" customHeight="1" spans="6:41">
      <c r="F1617" s="95"/>
      <c r="G1617" s="288" t="str">
        <f t="shared" si="31"/>
        <v/>
      </c>
      <c r="H1617" s="95"/>
      <c r="I1617" s="95"/>
      <c r="J1617" s="95"/>
      <c r="K1617" s="95"/>
      <c r="L1617" s="95"/>
      <c r="P1617" s="143"/>
      <c r="Q1617" s="95"/>
      <c r="R1617" s="95"/>
      <c r="S1617" s="95"/>
      <c r="T1617" s="95"/>
      <c r="AI1617" s="280"/>
      <c r="AO1617" s="95"/>
    </row>
    <row r="1618" s="93" customFormat="1" customHeight="1" spans="6:41">
      <c r="F1618" s="95"/>
      <c r="G1618" s="288" t="str">
        <f t="shared" si="31"/>
        <v/>
      </c>
      <c r="H1618" s="95"/>
      <c r="I1618" s="95"/>
      <c r="J1618" s="95"/>
      <c r="K1618" s="95"/>
      <c r="L1618" s="95"/>
      <c r="P1618" s="143"/>
      <c r="Q1618" s="95"/>
      <c r="R1618" s="95"/>
      <c r="S1618" s="95"/>
      <c r="T1618" s="95"/>
      <c r="AI1618" s="280"/>
      <c r="AO1618" s="95"/>
    </row>
    <row r="1619" s="93" customFormat="1" customHeight="1" spans="6:41">
      <c r="F1619" s="95"/>
      <c r="G1619" s="288" t="str">
        <f t="shared" si="31"/>
        <v/>
      </c>
      <c r="H1619" s="95"/>
      <c r="I1619" s="95"/>
      <c r="J1619" s="95"/>
      <c r="K1619" s="95"/>
      <c r="L1619" s="95"/>
      <c r="P1619" s="143"/>
      <c r="Q1619" s="95"/>
      <c r="R1619" s="95"/>
      <c r="S1619" s="95"/>
      <c r="T1619" s="95"/>
      <c r="AI1619" s="280"/>
      <c r="AO1619" s="95"/>
    </row>
    <row r="1620" s="93" customFormat="1" customHeight="1" spans="6:41">
      <c r="F1620" s="95"/>
      <c r="G1620" s="288" t="str">
        <f t="shared" si="31"/>
        <v/>
      </c>
      <c r="H1620" s="95"/>
      <c r="I1620" s="95"/>
      <c r="J1620" s="95"/>
      <c r="K1620" s="95"/>
      <c r="L1620" s="95"/>
      <c r="P1620" s="143"/>
      <c r="Q1620" s="95"/>
      <c r="R1620" s="95"/>
      <c r="S1620" s="95"/>
      <c r="T1620" s="95"/>
      <c r="AI1620" s="280"/>
      <c r="AO1620" s="95"/>
    </row>
    <row r="1621" s="93" customFormat="1" customHeight="1" spans="6:41">
      <c r="F1621" s="95"/>
      <c r="G1621" s="288" t="str">
        <f t="shared" si="31"/>
        <v/>
      </c>
      <c r="H1621" s="95"/>
      <c r="I1621" s="95"/>
      <c r="J1621" s="95"/>
      <c r="K1621" s="95"/>
      <c r="L1621" s="95"/>
      <c r="P1621" s="143"/>
      <c r="Q1621" s="95"/>
      <c r="R1621" s="95"/>
      <c r="S1621" s="95"/>
      <c r="T1621" s="95"/>
      <c r="AI1621" s="280"/>
      <c r="AO1621" s="95"/>
    </row>
    <row r="1622" s="93" customFormat="1" customHeight="1" spans="6:41">
      <c r="F1622" s="95"/>
      <c r="G1622" s="288" t="str">
        <f t="shared" si="31"/>
        <v/>
      </c>
      <c r="H1622" s="95"/>
      <c r="I1622" s="95"/>
      <c r="J1622" s="95"/>
      <c r="K1622" s="95"/>
      <c r="L1622" s="95"/>
      <c r="P1622" s="143"/>
      <c r="Q1622" s="95"/>
      <c r="R1622" s="95"/>
      <c r="S1622" s="95"/>
      <c r="T1622" s="95"/>
      <c r="AI1622" s="280"/>
      <c r="AO1622" s="95"/>
    </row>
    <row r="1623" s="93" customFormat="1" customHeight="1" spans="6:41">
      <c r="F1623" s="95"/>
      <c r="G1623" s="288" t="str">
        <f t="shared" si="31"/>
        <v/>
      </c>
      <c r="H1623" s="95"/>
      <c r="I1623" s="95"/>
      <c r="J1623" s="95"/>
      <c r="K1623" s="95"/>
      <c r="L1623" s="95"/>
      <c r="P1623" s="143"/>
      <c r="Q1623" s="95"/>
      <c r="R1623" s="95"/>
      <c r="S1623" s="95"/>
      <c r="T1623" s="95"/>
      <c r="AI1623" s="280"/>
      <c r="AO1623" s="95"/>
    </row>
    <row r="1624" s="93" customFormat="1" customHeight="1" spans="6:41">
      <c r="F1624" s="95"/>
      <c r="G1624" s="288" t="str">
        <f t="shared" si="31"/>
        <v/>
      </c>
      <c r="H1624" s="95"/>
      <c r="I1624" s="95"/>
      <c r="J1624" s="95"/>
      <c r="K1624" s="95"/>
      <c r="L1624" s="95"/>
      <c r="P1624" s="143"/>
      <c r="Q1624" s="95"/>
      <c r="R1624" s="95"/>
      <c r="S1624" s="95"/>
      <c r="T1624" s="95"/>
      <c r="AI1624" s="280"/>
      <c r="AO1624" s="95"/>
    </row>
    <row r="1625" s="93" customFormat="1" customHeight="1" spans="6:41">
      <c r="F1625" s="95"/>
      <c r="G1625" s="288" t="str">
        <f t="shared" si="31"/>
        <v/>
      </c>
      <c r="H1625" s="95"/>
      <c r="I1625" s="95"/>
      <c r="J1625" s="95"/>
      <c r="K1625" s="95"/>
      <c r="L1625" s="95"/>
      <c r="P1625" s="143"/>
      <c r="Q1625" s="95"/>
      <c r="R1625" s="95"/>
      <c r="S1625" s="95"/>
      <c r="T1625" s="95"/>
      <c r="AI1625" s="280"/>
      <c r="AO1625" s="95"/>
    </row>
    <row r="1626" s="93" customFormat="1" customHeight="1" spans="6:41">
      <c r="F1626" s="95"/>
      <c r="G1626" s="288" t="str">
        <f t="shared" si="31"/>
        <v/>
      </c>
      <c r="H1626" s="95"/>
      <c r="I1626" s="95"/>
      <c r="J1626" s="95"/>
      <c r="K1626" s="95"/>
      <c r="L1626" s="95"/>
      <c r="P1626" s="143"/>
      <c r="Q1626" s="95"/>
      <c r="R1626" s="95"/>
      <c r="S1626" s="95"/>
      <c r="T1626" s="95"/>
      <c r="AI1626" s="280"/>
      <c r="AO1626" s="95"/>
    </row>
    <row r="1627" s="93" customFormat="1" customHeight="1" spans="6:41">
      <c r="F1627" s="95"/>
      <c r="G1627" s="288" t="str">
        <f t="shared" si="31"/>
        <v/>
      </c>
      <c r="H1627" s="95"/>
      <c r="I1627" s="95"/>
      <c r="J1627" s="95"/>
      <c r="K1627" s="95"/>
      <c r="L1627" s="95"/>
      <c r="P1627" s="143"/>
      <c r="Q1627" s="95"/>
      <c r="R1627" s="95"/>
      <c r="S1627" s="95"/>
      <c r="T1627" s="95"/>
      <c r="AI1627" s="280"/>
      <c r="AO1627" s="95"/>
    </row>
    <row r="1628" s="93" customFormat="1" customHeight="1" spans="6:41">
      <c r="F1628" s="95"/>
      <c r="G1628" s="288" t="str">
        <f t="shared" si="31"/>
        <v/>
      </c>
      <c r="H1628" s="95"/>
      <c r="I1628" s="95"/>
      <c r="J1628" s="95"/>
      <c r="K1628" s="95"/>
      <c r="L1628" s="95"/>
      <c r="P1628" s="143"/>
      <c r="Q1628" s="95"/>
      <c r="R1628" s="95"/>
      <c r="S1628" s="95"/>
      <c r="T1628" s="95"/>
      <c r="AI1628" s="280"/>
      <c r="AO1628" s="95"/>
    </row>
    <row r="1629" s="93" customFormat="1" customHeight="1" spans="6:41">
      <c r="F1629" s="95"/>
      <c r="G1629" s="288" t="str">
        <f t="shared" si="31"/>
        <v/>
      </c>
      <c r="H1629" s="95"/>
      <c r="I1629" s="95"/>
      <c r="J1629" s="95"/>
      <c r="K1629" s="95"/>
      <c r="L1629" s="95"/>
      <c r="P1629" s="143"/>
      <c r="Q1629" s="95"/>
      <c r="R1629" s="95"/>
      <c r="S1629" s="95"/>
      <c r="T1629" s="95"/>
      <c r="AI1629" s="280"/>
      <c r="AO1629" s="95"/>
    </row>
    <row r="1630" s="93" customFormat="1" customHeight="1" spans="6:41">
      <c r="F1630" s="95"/>
      <c r="G1630" s="288" t="str">
        <f t="shared" si="31"/>
        <v/>
      </c>
      <c r="H1630" s="95"/>
      <c r="I1630" s="95"/>
      <c r="J1630" s="95"/>
      <c r="K1630" s="95"/>
      <c r="L1630" s="95"/>
      <c r="P1630" s="143"/>
      <c r="Q1630" s="95"/>
      <c r="R1630" s="95"/>
      <c r="S1630" s="95"/>
      <c r="T1630" s="95"/>
      <c r="AI1630" s="280"/>
      <c r="AO1630" s="95"/>
    </row>
    <row r="1631" s="93" customFormat="1" customHeight="1" spans="6:41">
      <c r="F1631" s="95"/>
      <c r="G1631" s="288" t="str">
        <f t="shared" si="31"/>
        <v/>
      </c>
      <c r="H1631" s="95"/>
      <c r="I1631" s="95"/>
      <c r="J1631" s="95"/>
      <c r="K1631" s="95"/>
      <c r="L1631" s="95"/>
      <c r="P1631" s="143"/>
      <c r="Q1631" s="95"/>
      <c r="R1631" s="95"/>
      <c r="S1631" s="95"/>
      <c r="T1631" s="95"/>
      <c r="AI1631" s="280"/>
      <c r="AO1631" s="95"/>
    </row>
    <row r="1632" s="93" customFormat="1" customHeight="1" spans="6:41">
      <c r="F1632" s="95"/>
      <c r="G1632" s="288" t="str">
        <f t="shared" si="31"/>
        <v/>
      </c>
      <c r="H1632" s="95"/>
      <c r="I1632" s="95"/>
      <c r="J1632" s="95"/>
      <c r="K1632" s="95"/>
      <c r="L1632" s="95"/>
      <c r="P1632" s="143"/>
      <c r="Q1632" s="95"/>
      <c r="R1632" s="95"/>
      <c r="S1632" s="95"/>
      <c r="T1632" s="95"/>
      <c r="AI1632" s="280"/>
      <c r="AO1632" s="95"/>
    </row>
    <row r="1633" s="93" customFormat="1" customHeight="1" spans="6:41">
      <c r="F1633" s="95"/>
      <c r="G1633" s="288" t="str">
        <f t="shared" si="31"/>
        <v/>
      </c>
      <c r="H1633" s="95"/>
      <c r="I1633" s="95"/>
      <c r="J1633" s="95"/>
      <c r="K1633" s="95"/>
      <c r="L1633" s="95"/>
      <c r="P1633" s="143"/>
      <c r="Q1633" s="95"/>
      <c r="R1633" s="95"/>
      <c r="S1633" s="95"/>
      <c r="T1633" s="95"/>
      <c r="AI1633" s="280"/>
      <c r="AO1633" s="95"/>
    </row>
    <row r="1634" s="93" customFormat="1" customHeight="1" spans="6:41">
      <c r="F1634" s="95"/>
      <c r="G1634" s="288" t="str">
        <f t="shared" si="31"/>
        <v/>
      </c>
      <c r="H1634" s="95"/>
      <c r="I1634" s="95"/>
      <c r="J1634" s="95"/>
      <c r="K1634" s="95"/>
      <c r="L1634" s="95"/>
      <c r="P1634" s="143"/>
      <c r="Q1634" s="95"/>
      <c r="R1634" s="95"/>
      <c r="S1634" s="95"/>
      <c r="T1634" s="95"/>
      <c r="AI1634" s="280"/>
      <c r="AO1634" s="95"/>
    </row>
    <row r="1635" s="93" customFormat="1" customHeight="1" spans="6:41">
      <c r="F1635" s="95"/>
      <c r="G1635" s="288" t="str">
        <f t="shared" si="31"/>
        <v/>
      </c>
      <c r="H1635" s="95"/>
      <c r="I1635" s="95"/>
      <c r="J1635" s="95"/>
      <c r="K1635" s="95"/>
      <c r="L1635" s="95"/>
      <c r="P1635" s="143"/>
      <c r="Q1635" s="95"/>
      <c r="R1635" s="95"/>
      <c r="S1635" s="95"/>
      <c r="T1635" s="95"/>
      <c r="AI1635" s="280"/>
      <c r="AO1635" s="95"/>
    </row>
    <row r="1636" s="93" customFormat="1" customHeight="1" spans="6:41">
      <c r="F1636" s="95"/>
      <c r="G1636" s="288" t="str">
        <f t="shared" si="31"/>
        <v/>
      </c>
      <c r="H1636" s="95"/>
      <c r="I1636" s="95"/>
      <c r="J1636" s="95"/>
      <c r="K1636" s="95"/>
      <c r="L1636" s="95"/>
      <c r="P1636" s="143"/>
      <c r="Q1636" s="95"/>
      <c r="R1636" s="95"/>
      <c r="S1636" s="95"/>
      <c r="T1636" s="95"/>
      <c r="AI1636" s="280"/>
      <c r="AO1636" s="95"/>
    </row>
    <row r="1637" s="93" customFormat="1" customHeight="1" spans="6:41">
      <c r="F1637" s="95"/>
      <c r="G1637" s="288" t="str">
        <f t="shared" si="31"/>
        <v/>
      </c>
      <c r="H1637" s="95"/>
      <c r="I1637" s="95"/>
      <c r="J1637" s="95"/>
      <c r="K1637" s="95"/>
      <c r="L1637" s="95"/>
      <c r="P1637" s="143"/>
      <c r="Q1637" s="95"/>
      <c r="R1637" s="95"/>
      <c r="S1637" s="95"/>
      <c r="T1637" s="95"/>
      <c r="AI1637" s="280"/>
      <c r="AO1637" s="95"/>
    </row>
    <row r="1638" s="93" customFormat="1" customHeight="1" spans="6:41">
      <c r="F1638" s="95"/>
      <c r="G1638" s="288" t="str">
        <f t="shared" si="31"/>
        <v/>
      </c>
      <c r="H1638" s="95"/>
      <c r="I1638" s="95"/>
      <c r="J1638" s="95"/>
      <c r="K1638" s="95"/>
      <c r="L1638" s="95"/>
      <c r="P1638" s="143"/>
      <c r="Q1638" s="95"/>
      <c r="R1638" s="95"/>
      <c r="S1638" s="95"/>
      <c r="T1638" s="95"/>
      <c r="AI1638" s="280"/>
      <c r="AO1638" s="95"/>
    </row>
    <row r="1639" s="93" customFormat="1" customHeight="1" spans="6:41">
      <c r="F1639" s="95"/>
      <c r="G1639" s="288" t="str">
        <f t="shared" si="31"/>
        <v/>
      </c>
      <c r="H1639" s="95"/>
      <c r="I1639" s="95"/>
      <c r="J1639" s="95"/>
      <c r="K1639" s="95"/>
      <c r="L1639" s="95"/>
      <c r="P1639" s="143"/>
      <c r="Q1639" s="95"/>
      <c r="R1639" s="95"/>
      <c r="S1639" s="95"/>
      <c r="T1639" s="95"/>
      <c r="AI1639" s="280"/>
      <c r="AO1639" s="95"/>
    </row>
    <row r="1640" s="93" customFormat="1" customHeight="1" spans="6:41">
      <c r="F1640" s="95"/>
      <c r="G1640" s="288" t="str">
        <f t="shared" si="31"/>
        <v/>
      </c>
      <c r="H1640" s="95"/>
      <c r="I1640" s="95"/>
      <c r="J1640" s="95"/>
      <c r="K1640" s="95"/>
      <c r="L1640" s="95"/>
      <c r="P1640" s="143"/>
      <c r="Q1640" s="95"/>
      <c r="R1640" s="95"/>
      <c r="S1640" s="95"/>
      <c r="T1640" s="95"/>
      <c r="AI1640" s="280"/>
      <c r="AO1640" s="95"/>
    </row>
    <row r="1641" s="93" customFormat="1" customHeight="1" spans="6:41">
      <c r="F1641" s="95"/>
      <c r="G1641" s="288" t="str">
        <f t="shared" si="31"/>
        <v/>
      </c>
      <c r="H1641" s="95"/>
      <c r="I1641" s="95"/>
      <c r="J1641" s="95"/>
      <c r="K1641" s="95"/>
      <c r="L1641" s="95"/>
      <c r="P1641" s="143"/>
      <c r="Q1641" s="95"/>
      <c r="R1641" s="95"/>
      <c r="S1641" s="95"/>
      <c r="T1641" s="95"/>
      <c r="AI1641" s="280"/>
      <c r="AO1641" s="95"/>
    </row>
    <row r="1642" s="93" customFormat="1" customHeight="1" spans="6:41">
      <c r="F1642" s="95"/>
      <c r="G1642" s="288" t="str">
        <f t="shared" si="31"/>
        <v/>
      </c>
      <c r="H1642" s="95"/>
      <c r="I1642" s="95"/>
      <c r="J1642" s="95"/>
      <c r="K1642" s="95"/>
      <c r="L1642" s="95"/>
      <c r="P1642" s="143"/>
      <c r="Q1642" s="95"/>
      <c r="R1642" s="95"/>
      <c r="S1642" s="95"/>
      <c r="T1642" s="95"/>
      <c r="AI1642" s="280"/>
      <c r="AO1642" s="95"/>
    </row>
    <row r="1643" s="93" customFormat="1" customHeight="1" spans="6:41">
      <c r="F1643" s="95"/>
      <c r="G1643" s="288" t="str">
        <f t="shared" si="31"/>
        <v/>
      </c>
      <c r="H1643" s="95"/>
      <c r="I1643" s="95"/>
      <c r="J1643" s="95"/>
      <c r="K1643" s="95"/>
      <c r="L1643" s="95"/>
      <c r="P1643" s="143"/>
      <c r="Q1643" s="95"/>
      <c r="R1643" s="95"/>
      <c r="S1643" s="95"/>
      <c r="T1643" s="95"/>
      <c r="AI1643" s="280"/>
      <c r="AO1643" s="95"/>
    </row>
    <row r="1644" s="93" customFormat="1" customHeight="1" spans="6:41">
      <c r="F1644" s="95"/>
      <c r="G1644" s="288" t="str">
        <f t="shared" si="31"/>
        <v/>
      </c>
      <c r="H1644" s="95"/>
      <c r="I1644" s="95"/>
      <c r="J1644" s="95"/>
      <c r="K1644" s="95"/>
      <c r="L1644" s="95"/>
      <c r="P1644" s="143"/>
      <c r="Q1644" s="95"/>
      <c r="R1644" s="95"/>
      <c r="S1644" s="95"/>
      <c r="T1644" s="95"/>
      <c r="AI1644" s="280"/>
      <c r="AO1644" s="95"/>
    </row>
    <row r="1645" s="93" customFormat="1" customHeight="1" spans="6:41">
      <c r="F1645" s="95"/>
      <c r="G1645" s="288" t="str">
        <f t="shared" si="31"/>
        <v/>
      </c>
      <c r="H1645" s="95"/>
      <c r="I1645" s="95"/>
      <c r="J1645" s="95"/>
      <c r="K1645" s="95"/>
      <c r="L1645" s="95"/>
      <c r="P1645" s="143"/>
      <c r="Q1645" s="95"/>
      <c r="R1645" s="95"/>
      <c r="S1645" s="95"/>
      <c r="T1645" s="95"/>
      <c r="AI1645" s="280"/>
      <c r="AO1645" s="95"/>
    </row>
    <row r="1646" s="93" customFormat="1" customHeight="1" spans="6:41">
      <c r="F1646" s="95"/>
      <c r="G1646" s="288" t="str">
        <f t="shared" si="31"/>
        <v/>
      </c>
      <c r="H1646" s="95"/>
      <c r="I1646" s="95"/>
      <c r="J1646" s="95"/>
      <c r="K1646" s="95"/>
      <c r="L1646" s="95"/>
      <c r="P1646" s="143"/>
      <c r="Q1646" s="95"/>
      <c r="R1646" s="95"/>
      <c r="S1646" s="95"/>
      <c r="T1646" s="95"/>
      <c r="AI1646" s="280"/>
      <c r="AO1646" s="95"/>
    </row>
    <row r="1647" s="93" customFormat="1" customHeight="1" spans="6:41">
      <c r="F1647" s="95"/>
      <c r="G1647" s="288" t="str">
        <f t="shared" si="31"/>
        <v/>
      </c>
      <c r="H1647" s="95"/>
      <c r="I1647" s="95"/>
      <c r="J1647" s="95"/>
      <c r="K1647" s="95"/>
      <c r="L1647" s="95"/>
      <c r="P1647" s="143"/>
      <c r="Q1647" s="95"/>
      <c r="R1647" s="95"/>
      <c r="S1647" s="95"/>
      <c r="T1647" s="95"/>
      <c r="AI1647" s="280"/>
      <c r="AO1647" s="95"/>
    </row>
    <row r="1648" s="93" customFormat="1" customHeight="1" spans="6:41">
      <c r="F1648" s="95"/>
      <c r="G1648" s="288" t="str">
        <f t="shared" si="31"/>
        <v/>
      </c>
      <c r="H1648" s="95"/>
      <c r="I1648" s="95"/>
      <c r="J1648" s="95"/>
      <c r="K1648" s="95"/>
      <c r="L1648" s="95"/>
      <c r="P1648" s="143"/>
      <c r="Q1648" s="95"/>
      <c r="R1648" s="95"/>
      <c r="S1648" s="95"/>
      <c r="T1648" s="95"/>
      <c r="AI1648" s="280"/>
      <c r="AO1648" s="95"/>
    </row>
    <row r="1649" s="93" customFormat="1" customHeight="1" spans="6:41">
      <c r="F1649" s="95"/>
      <c r="G1649" s="288" t="str">
        <f t="shared" si="31"/>
        <v/>
      </c>
      <c r="H1649" s="95"/>
      <c r="I1649" s="95"/>
      <c r="J1649" s="95"/>
      <c r="K1649" s="95"/>
      <c r="L1649" s="95"/>
      <c r="P1649" s="143"/>
      <c r="Q1649" s="95"/>
      <c r="R1649" s="95"/>
      <c r="S1649" s="95"/>
      <c r="T1649" s="95"/>
      <c r="AI1649" s="280"/>
      <c r="AO1649" s="95"/>
    </row>
    <row r="1650" s="93" customFormat="1" customHeight="1" spans="6:41">
      <c r="F1650" s="95"/>
      <c r="G1650" s="288" t="str">
        <f t="shared" si="31"/>
        <v/>
      </c>
      <c r="H1650" s="95"/>
      <c r="I1650" s="95"/>
      <c r="J1650" s="95"/>
      <c r="K1650" s="95"/>
      <c r="L1650" s="95"/>
      <c r="P1650" s="143"/>
      <c r="Q1650" s="95"/>
      <c r="R1650" s="95"/>
      <c r="S1650" s="95"/>
      <c r="T1650" s="95"/>
      <c r="AI1650" s="280"/>
      <c r="AO1650" s="95"/>
    </row>
    <row r="1651" s="93" customFormat="1" customHeight="1" spans="6:41">
      <c r="F1651" s="95"/>
      <c r="G1651" s="288" t="str">
        <f t="shared" si="31"/>
        <v/>
      </c>
      <c r="H1651" s="95"/>
      <c r="I1651" s="95"/>
      <c r="J1651" s="95"/>
      <c r="K1651" s="95"/>
      <c r="L1651" s="95"/>
      <c r="P1651" s="143"/>
      <c r="Q1651" s="95"/>
      <c r="R1651" s="95"/>
      <c r="S1651" s="95"/>
      <c r="T1651" s="95"/>
      <c r="AI1651" s="280"/>
      <c r="AO1651" s="95"/>
    </row>
    <row r="1652" s="93" customFormat="1" customHeight="1" spans="6:41">
      <c r="F1652" s="95"/>
      <c r="G1652" s="288" t="str">
        <f t="shared" si="31"/>
        <v/>
      </c>
      <c r="H1652" s="95"/>
      <c r="I1652" s="95"/>
      <c r="J1652" s="95"/>
      <c r="K1652" s="95"/>
      <c r="L1652" s="95"/>
      <c r="P1652" s="143"/>
      <c r="Q1652" s="95"/>
      <c r="R1652" s="95"/>
      <c r="S1652" s="95"/>
      <c r="T1652" s="95"/>
      <c r="AI1652" s="280"/>
      <c r="AO1652" s="95"/>
    </row>
    <row r="1653" s="93" customFormat="1" customHeight="1" spans="6:41">
      <c r="F1653" s="95"/>
      <c r="G1653" s="288" t="str">
        <f t="shared" si="31"/>
        <v/>
      </c>
      <c r="H1653" s="95"/>
      <c r="I1653" s="95"/>
      <c r="J1653" s="95"/>
      <c r="K1653" s="95"/>
      <c r="L1653" s="95"/>
      <c r="P1653" s="143"/>
      <c r="Q1653" s="95"/>
      <c r="R1653" s="95"/>
      <c r="S1653" s="95"/>
      <c r="T1653" s="95"/>
      <c r="AI1653" s="280"/>
      <c r="AO1653" s="95"/>
    </row>
    <row r="1654" s="93" customFormat="1" customHeight="1" spans="6:41">
      <c r="F1654" s="95"/>
      <c r="G1654" s="288" t="str">
        <f t="shared" si="31"/>
        <v/>
      </c>
      <c r="H1654" s="95"/>
      <c r="I1654" s="95"/>
      <c r="J1654" s="95"/>
      <c r="K1654" s="95"/>
      <c r="L1654" s="95"/>
      <c r="P1654" s="143"/>
      <c r="Q1654" s="95"/>
      <c r="R1654" s="95"/>
      <c r="S1654" s="95"/>
      <c r="T1654" s="95"/>
      <c r="AI1654" s="280"/>
      <c r="AO1654" s="95"/>
    </row>
    <row r="1655" s="93" customFormat="1" customHeight="1" spans="6:41">
      <c r="F1655" s="95"/>
      <c r="G1655" s="288" t="str">
        <f t="shared" si="31"/>
        <v/>
      </c>
      <c r="H1655" s="95"/>
      <c r="I1655" s="95"/>
      <c r="J1655" s="95"/>
      <c r="K1655" s="95"/>
      <c r="L1655" s="95"/>
      <c r="P1655" s="143"/>
      <c r="Q1655" s="95"/>
      <c r="R1655" s="95"/>
      <c r="S1655" s="95"/>
      <c r="T1655" s="95"/>
      <c r="AI1655" s="280"/>
      <c r="AO1655" s="95"/>
    </row>
    <row r="1656" s="93" customFormat="1" customHeight="1" spans="6:41">
      <c r="F1656" s="95"/>
      <c r="G1656" s="288" t="str">
        <f t="shared" si="31"/>
        <v/>
      </c>
      <c r="H1656" s="95"/>
      <c r="I1656" s="95"/>
      <c r="J1656" s="95"/>
      <c r="K1656" s="95"/>
      <c r="L1656" s="95"/>
      <c r="P1656" s="143"/>
      <c r="Q1656" s="95"/>
      <c r="R1656" s="95"/>
      <c r="S1656" s="95"/>
      <c r="T1656" s="95"/>
      <c r="AI1656" s="280"/>
      <c r="AO1656" s="95"/>
    </row>
    <row r="1657" s="93" customFormat="1" customHeight="1" spans="6:41">
      <c r="F1657" s="95"/>
      <c r="G1657" s="288" t="str">
        <f t="shared" si="31"/>
        <v/>
      </c>
      <c r="H1657" s="95"/>
      <c r="I1657" s="95"/>
      <c r="J1657" s="95"/>
      <c r="K1657" s="95"/>
      <c r="L1657" s="95"/>
      <c r="P1657" s="143"/>
      <c r="Q1657" s="95"/>
      <c r="R1657" s="95"/>
      <c r="S1657" s="95"/>
      <c r="T1657" s="95"/>
      <c r="AI1657" s="280"/>
      <c r="AO1657" s="95"/>
    </row>
    <row r="1658" s="93" customFormat="1" customHeight="1" spans="6:41">
      <c r="F1658" s="95"/>
      <c r="G1658" s="288" t="str">
        <f t="shared" si="31"/>
        <v/>
      </c>
      <c r="H1658" s="95"/>
      <c r="I1658" s="95"/>
      <c r="J1658" s="95"/>
      <c r="K1658" s="95"/>
      <c r="L1658" s="95"/>
      <c r="P1658" s="143"/>
      <c r="Q1658" s="95"/>
      <c r="R1658" s="95"/>
      <c r="S1658" s="95"/>
      <c r="T1658" s="95"/>
      <c r="AI1658" s="280"/>
      <c r="AO1658" s="95"/>
    </row>
    <row r="1659" s="93" customFormat="1" customHeight="1" spans="6:41">
      <c r="F1659" s="95"/>
      <c r="G1659" s="288" t="str">
        <f t="shared" si="31"/>
        <v/>
      </c>
      <c r="H1659" s="95"/>
      <c r="I1659" s="95"/>
      <c r="J1659" s="95"/>
      <c r="K1659" s="95"/>
      <c r="L1659" s="95"/>
      <c r="P1659" s="143"/>
      <c r="Q1659" s="95"/>
      <c r="R1659" s="95"/>
      <c r="S1659" s="95"/>
      <c r="T1659" s="95"/>
      <c r="AI1659" s="280"/>
      <c r="AO1659" s="95"/>
    </row>
    <row r="1660" s="93" customFormat="1" customHeight="1" spans="6:41">
      <c r="F1660" s="95"/>
      <c r="G1660" s="288" t="str">
        <f t="shared" si="31"/>
        <v/>
      </c>
      <c r="H1660" s="95"/>
      <c r="I1660" s="95"/>
      <c r="J1660" s="95"/>
      <c r="K1660" s="95"/>
      <c r="L1660" s="95"/>
      <c r="P1660" s="143"/>
      <c r="Q1660" s="95"/>
      <c r="R1660" s="95"/>
      <c r="S1660" s="95"/>
      <c r="T1660" s="95"/>
      <c r="AI1660" s="280"/>
      <c r="AO1660" s="95"/>
    </row>
    <row r="1661" s="93" customFormat="1" customHeight="1" spans="6:41">
      <c r="F1661" s="95"/>
      <c r="G1661" s="288" t="str">
        <f t="shared" si="31"/>
        <v/>
      </c>
      <c r="H1661" s="95"/>
      <c r="I1661" s="95"/>
      <c r="J1661" s="95"/>
      <c r="K1661" s="95"/>
      <c r="L1661" s="95"/>
      <c r="P1661" s="143"/>
      <c r="Q1661" s="95"/>
      <c r="R1661" s="95"/>
      <c r="S1661" s="95"/>
      <c r="T1661" s="95"/>
      <c r="AI1661" s="280"/>
      <c r="AO1661" s="95"/>
    </row>
    <row r="1662" s="93" customFormat="1" customHeight="1" spans="6:41">
      <c r="F1662" s="95"/>
      <c r="G1662" s="288" t="str">
        <f t="shared" si="31"/>
        <v/>
      </c>
      <c r="H1662" s="95"/>
      <c r="I1662" s="95"/>
      <c r="J1662" s="95"/>
      <c r="K1662" s="95"/>
      <c r="L1662" s="95"/>
      <c r="P1662" s="143"/>
      <c r="Q1662" s="95"/>
      <c r="R1662" s="95"/>
      <c r="S1662" s="95"/>
      <c r="T1662" s="95"/>
      <c r="AI1662" s="280"/>
      <c r="AO1662" s="95"/>
    </row>
    <row r="1663" s="93" customFormat="1" customHeight="1" spans="6:41">
      <c r="F1663" s="95"/>
      <c r="G1663" s="288" t="str">
        <f t="shared" si="31"/>
        <v/>
      </c>
      <c r="H1663" s="95"/>
      <c r="I1663" s="95"/>
      <c r="J1663" s="95"/>
      <c r="K1663" s="95"/>
      <c r="L1663" s="95"/>
      <c r="P1663" s="143"/>
      <c r="Q1663" s="95"/>
      <c r="R1663" s="95"/>
      <c r="S1663" s="95"/>
      <c r="T1663" s="95"/>
      <c r="AI1663" s="280"/>
      <c r="AO1663" s="95"/>
    </row>
    <row r="1664" s="93" customFormat="1" customHeight="1" spans="6:41">
      <c r="F1664" s="95"/>
      <c r="G1664" s="288" t="str">
        <f t="shared" si="31"/>
        <v/>
      </c>
      <c r="H1664" s="95"/>
      <c r="I1664" s="95"/>
      <c r="J1664" s="95"/>
      <c r="K1664" s="95"/>
      <c r="L1664" s="95"/>
      <c r="P1664" s="143"/>
      <c r="Q1664" s="95"/>
      <c r="R1664" s="95"/>
      <c r="S1664" s="95"/>
      <c r="T1664" s="95"/>
      <c r="AI1664" s="280"/>
      <c r="AO1664" s="95"/>
    </row>
    <row r="1665" s="93" customFormat="1" customHeight="1" spans="6:41">
      <c r="F1665" s="95"/>
      <c r="G1665" s="288" t="str">
        <f t="shared" si="31"/>
        <v/>
      </c>
      <c r="H1665" s="95"/>
      <c r="I1665" s="95"/>
      <c r="J1665" s="95"/>
      <c r="K1665" s="95"/>
      <c r="L1665" s="95"/>
      <c r="P1665" s="143"/>
      <c r="Q1665" s="95"/>
      <c r="R1665" s="95"/>
      <c r="S1665" s="95"/>
      <c r="T1665" s="95"/>
      <c r="AI1665" s="280"/>
      <c r="AO1665" s="95"/>
    </row>
    <row r="1666" s="93" customFormat="1" customHeight="1" spans="6:41">
      <c r="F1666" s="95"/>
      <c r="G1666" s="288" t="str">
        <f t="shared" ref="G1666:G1729" si="32">IF(H1666="","",IF(H1666=I1666,H1666,_xlfn.CONCAT(H1666,"-",I1666)))</f>
        <v/>
      </c>
      <c r="H1666" s="95"/>
      <c r="I1666" s="95"/>
      <c r="J1666" s="95"/>
      <c r="K1666" s="95"/>
      <c r="L1666" s="95"/>
      <c r="P1666" s="143"/>
      <c r="Q1666" s="95"/>
      <c r="R1666" s="95"/>
      <c r="S1666" s="95"/>
      <c r="T1666" s="95"/>
      <c r="AI1666" s="280"/>
      <c r="AO1666" s="95"/>
    </row>
    <row r="1667" s="93" customFormat="1" customHeight="1" spans="6:41">
      <c r="F1667" s="95"/>
      <c r="G1667" s="288" t="str">
        <f t="shared" si="32"/>
        <v/>
      </c>
      <c r="H1667" s="95"/>
      <c r="I1667" s="95"/>
      <c r="J1667" s="95"/>
      <c r="K1667" s="95"/>
      <c r="L1667" s="95"/>
      <c r="P1667" s="143"/>
      <c r="Q1667" s="95"/>
      <c r="R1667" s="95"/>
      <c r="S1667" s="95"/>
      <c r="T1667" s="95"/>
      <c r="AI1667" s="280"/>
      <c r="AO1667" s="95"/>
    </row>
    <row r="1668" s="93" customFormat="1" customHeight="1" spans="6:41">
      <c r="F1668" s="95"/>
      <c r="G1668" s="288" t="str">
        <f t="shared" si="32"/>
        <v/>
      </c>
      <c r="H1668" s="95"/>
      <c r="I1668" s="95"/>
      <c r="J1668" s="95"/>
      <c r="K1668" s="95"/>
      <c r="L1668" s="95"/>
      <c r="P1668" s="143"/>
      <c r="Q1668" s="95"/>
      <c r="R1668" s="95"/>
      <c r="S1668" s="95"/>
      <c r="T1668" s="95"/>
      <c r="AI1668" s="280"/>
      <c r="AO1668" s="95"/>
    </row>
    <row r="1669" s="93" customFormat="1" customHeight="1" spans="6:41">
      <c r="F1669" s="95"/>
      <c r="G1669" s="288" t="str">
        <f t="shared" si="32"/>
        <v/>
      </c>
      <c r="H1669" s="95"/>
      <c r="I1669" s="95"/>
      <c r="J1669" s="95"/>
      <c r="K1669" s="95"/>
      <c r="L1669" s="95"/>
      <c r="P1669" s="143"/>
      <c r="Q1669" s="95"/>
      <c r="R1669" s="95"/>
      <c r="S1669" s="95"/>
      <c r="T1669" s="95"/>
      <c r="AI1669" s="280"/>
      <c r="AO1669" s="95"/>
    </row>
    <row r="1670" s="93" customFormat="1" customHeight="1" spans="6:41">
      <c r="F1670" s="95"/>
      <c r="G1670" s="288" t="str">
        <f t="shared" si="32"/>
        <v/>
      </c>
      <c r="H1670" s="95"/>
      <c r="I1670" s="95"/>
      <c r="J1670" s="95"/>
      <c r="K1670" s="95"/>
      <c r="L1670" s="95"/>
      <c r="P1670" s="143"/>
      <c r="Q1670" s="95"/>
      <c r="R1670" s="95"/>
      <c r="S1670" s="95"/>
      <c r="T1670" s="95"/>
      <c r="AI1670" s="280"/>
      <c r="AO1670" s="95"/>
    </row>
    <row r="1671" s="93" customFormat="1" customHeight="1" spans="6:41">
      <c r="F1671" s="95"/>
      <c r="G1671" s="288" t="str">
        <f t="shared" si="32"/>
        <v/>
      </c>
      <c r="H1671" s="95"/>
      <c r="I1671" s="95"/>
      <c r="J1671" s="95"/>
      <c r="K1671" s="95"/>
      <c r="L1671" s="95"/>
      <c r="P1671" s="143"/>
      <c r="Q1671" s="95"/>
      <c r="R1671" s="95"/>
      <c r="S1671" s="95"/>
      <c r="T1671" s="95"/>
      <c r="AI1671" s="280"/>
      <c r="AO1671" s="95"/>
    </row>
    <row r="1672" s="93" customFormat="1" customHeight="1" spans="6:41">
      <c r="F1672" s="95"/>
      <c r="G1672" s="288" t="str">
        <f t="shared" si="32"/>
        <v/>
      </c>
      <c r="H1672" s="95"/>
      <c r="I1672" s="95"/>
      <c r="J1672" s="95"/>
      <c r="K1672" s="95"/>
      <c r="L1672" s="95"/>
      <c r="P1672" s="143"/>
      <c r="Q1672" s="95"/>
      <c r="R1672" s="95"/>
      <c r="S1672" s="95"/>
      <c r="T1672" s="95"/>
      <c r="AI1672" s="280"/>
      <c r="AO1672" s="95"/>
    </row>
    <row r="1673" s="93" customFormat="1" customHeight="1" spans="6:41">
      <c r="F1673" s="95"/>
      <c r="G1673" s="288" t="str">
        <f t="shared" si="32"/>
        <v/>
      </c>
      <c r="H1673" s="95"/>
      <c r="I1673" s="95"/>
      <c r="J1673" s="95"/>
      <c r="K1673" s="95"/>
      <c r="L1673" s="95"/>
      <c r="P1673" s="143"/>
      <c r="Q1673" s="95"/>
      <c r="R1673" s="95"/>
      <c r="S1673" s="95"/>
      <c r="T1673" s="95"/>
      <c r="AI1673" s="280"/>
      <c r="AO1673" s="95"/>
    </row>
    <row r="1674" s="93" customFormat="1" customHeight="1" spans="6:41">
      <c r="F1674" s="95"/>
      <c r="G1674" s="288" t="str">
        <f t="shared" si="32"/>
        <v/>
      </c>
      <c r="H1674" s="95"/>
      <c r="I1674" s="95"/>
      <c r="J1674" s="95"/>
      <c r="K1674" s="95"/>
      <c r="L1674" s="95"/>
      <c r="P1674" s="143"/>
      <c r="Q1674" s="95"/>
      <c r="R1674" s="95"/>
      <c r="S1674" s="95"/>
      <c r="T1674" s="95"/>
      <c r="AI1674" s="280"/>
      <c r="AO1674" s="95"/>
    </row>
    <row r="1675" s="93" customFormat="1" customHeight="1" spans="6:41">
      <c r="F1675" s="95"/>
      <c r="G1675" s="288" t="str">
        <f t="shared" si="32"/>
        <v/>
      </c>
      <c r="H1675" s="95"/>
      <c r="I1675" s="95"/>
      <c r="J1675" s="95"/>
      <c r="K1675" s="95"/>
      <c r="L1675" s="95"/>
      <c r="P1675" s="143"/>
      <c r="Q1675" s="95"/>
      <c r="R1675" s="95"/>
      <c r="S1675" s="95"/>
      <c r="T1675" s="95"/>
      <c r="AI1675" s="280"/>
      <c r="AO1675" s="95"/>
    </row>
    <row r="1676" s="93" customFormat="1" customHeight="1" spans="6:41">
      <c r="F1676" s="95"/>
      <c r="G1676" s="288" t="str">
        <f t="shared" si="32"/>
        <v/>
      </c>
      <c r="H1676" s="95"/>
      <c r="I1676" s="95"/>
      <c r="J1676" s="95"/>
      <c r="K1676" s="95"/>
      <c r="L1676" s="95"/>
      <c r="P1676" s="143"/>
      <c r="Q1676" s="95"/>
      <c r="R1676" s="95"/>
      <c r="S1676" s="95"/>
      <c r="T1676" s="95"/>
      <c r="AI1676" s="280"/>
      <c r="AO1676" s="95"/>
    </row>
    <row r="1677" s="93" customFormat="1" customHeight="1" spans="6:41">
      <c r="F1677" s="95"/>
      <c r="G1677" s="288" t="str">
        <f t="shared" si="32"/>
        <v/>
      </c>
      <c r="H1677" s="95"/>
      <c r="I1677" s="95"/>
      <c r="J1677" s="95"/>
      <c r="K1677" s="95"/>
      <c r="L1677" s="95"/>
      <c r="P1677" s="143"/>
      <c r="Q1677" s="95"/>
      <c r="R1677" s="95"/>
      <c r="S1677" s="95"/>
      <c r="T1677" s="95"/>
      <c r="AI1677" s="280"/>
      <c r="AO1677" s="95"/>
    </row>
    <row r="1678" s="93" customFormat="1" customHeight="1" spans="6:41">
      <c r="F1678" s="95"/>
      <c r="G1678" s="288" t="str">
        <f t="shared" si="32"/>
        <v/>
      </c>
      <c r="H1678" s="95"/>
      <c r="I1678" s="95"/>
      <c r="J1678" s="95"/>
      <c r="K1678" s="95"/>
      <c r="L1678" s="95"/>
      <c r="P1678" s="143"/>
      <c r="Q1678" s="95"/>
      <c r="R1678" s="95"/>
      <c r="S1678" s="95"/>
      <c r="T1678" s="95"/>
      <c r="AI1678" s="280"/>
      <c r="AO1678" s="95"/>
    </row>
    <row r="1679" s="93" customFormat="1" customHeight="1" spans="6:41">
      <c r="F1679" s="95"/>
      <c r="G1679" s="288" t="str">
        <f t="shared" si="32"/>
        <v/>
      </c>
      <c r="H1679" s="95"/>
      <c r="I1679" s="95"/>
      <c r="J1679" s="95"/>
      <c r="K1679" s="95"/>
      <c r="L1679" s="95"/>
      <c r="P1679" s="143"/>
      <c r="Q1679" s="95"/>
      <c r="R1679" s="95"/>
      <c r="S1679" s="95"/>
      <c r="T1679" s="95"/>
      <c r="AI1679" s="280"/>
      <c r="AO1679" s="95"/>
    </row>
    <row r="1680" s="93" customFormat="1" customHeight="1" spans="6:41">
      <c r="F1680" s="95"/>
      <c r="G1680" s="288" t="str">
        <f t="shared" si="32"/>
        <v/>
      </c>
      <c r="H1680" s="95"/>
      <c r="I1680" s="95"/>
      <c r="J1680" s="95"/>
      <c r="K1680" s="95"/>
      <c r="L1680" s="95"/>
      <c r="P1680" s="143"/>
      <c r="Q1680" s="95"/>
      <c r="R1680" s="95"/>
      <c r="S1680" s="95"/>
      <c r="T1680" s="95"/>
      <c r="AI1680" s="280"/>
      <c r="AO1680" s="95"/>
    </row>
    <row r="1681" s="93" customFormat="1" customHeight="1" spans="6:41">
      <c r="F1681" s="95"/>
      <c r="G1681" s="288" t="str">
        <f t="shared" si="32"/>
        <v/>
      </c>
      <c r="H1681" s="95"/>
      <c r="I1681" s="95"/>
      <c r="J1681" s="95"/>
      <c r="K1681" s="95"/>
      <c r="L1681" s="95"/>
      <c r="P1681" s="143"/>
      <c r="Q1681" s="95"/>
      <c r="R1681" s="95"/>
      <c r="S1681" s="95"/>
      <c r="T1681" s="95"/>
      <c r="AI1681" s="280"/>
      <c r="AO1681" s="95"/>
    </row>
    <row r="1682" s="93" customFormat="1" customHeight="1" spans="6:41">
      <c r="F1682" s="95"/>
      <c r="G1682" s="288" t="str">
        <f t="shared" si="32"/>
        <v/>
      </c>
      <c r="H1682" s="95"/>
      <c r="I1682" s="95"/>
      <c r="J1682" s="95"/>
      <c r="K1682" s="95"/>
      <c r="L1682" s="95"/>
      <c r="P1682" s="143"/>
      <c r="Q1682" s="95"/>
      <c r="R1682" s="95"/>
      <c r="S1682" s="95"/>
      <c r="T1682" s="95"/>
      <c r="AI1682" s="280"/>
      <c r="AO1682" s="95"/>
    </row>
    <row r="1683" s="93" customFormat="1" customHeight="1" spans="6:41">
      <c r="F1683" s="95"/>
      <c r="G1683" s="288" t="str">
        <f t="shared" si="32"/>
        <v/>
      </c>
      <c r="H1683" s="95"/>
      <c r="I1683" s="95"/>
      <c r="J1683" s="95"/>
      <c r="K1683" s="95"/>
      <c r="L1683" s="95"/>
      <c r="P1683" s="143"/>
      <c r="Q1683" s="95"/>
      <c r="R1683" s="95"/>
      <c r="S1683" s="95"/>
      <c r="T1683" s="95"/>
      <c r="AI1683" s="280"/>
      <c r="AO1683" s="95"/>
    </row>
    <row r="1684" s="93" customFormat="1" customHeight="1" spans="6:41">
      <c r="F1684" s="95"/>
      <c r="G1684" s="288" t="str">
        <f t="shared" si="32"/>
        <v/>
      </c>
      <c r="H1684" s="95"/>
      <c r="I1684" s="95"/>
      <c r="J1684" s="95"/>
      <c r="K1684" s="95"/>
      <c r="L1684" s="95"/>
      <c r="P1684" s="143"/>
      <c r="Q1684" s="95"/>
      <c r="R1684" s="95"/>
      <c r="S1684" s="95"/>
      <c r="T1684" s="95"/>
      <c r="AI1684" s="280"/>
      <c r="AO1684" s="95"/>
    </row>
    <row r="1685" s="93" customFormat="1" customHeight="1" spans="6:41">
      <c r="F1685" s="95"/>
      <c r="G1685" s="288" t="str">
        <f t="shared" si="32"/>
        <v/>
      </c>
      <c r="H1685" s="95"/>
      <c r="I1685" s="95"/>
      <c r="J1685" s="95"/>
      <c r="K1685" s="95"/>
      <c r="L1685" s="95"/>
      <c r="P1685" s="143"/>
      <c r="Q1685" s="95"/>
      <c r="R1685" s="95"/>
      <c r="S1685" s="95"/>
      <c r="T1685" s="95"/>
      <c r="AI1685" s="280"/>
      <c r="AO1685" s="95"/>
    </row>
    <row r="1686" s="93" customFormat="1" customHeight="1" spans="6:41">
      <c r="F1686" s="95"/>
      <c r="G1686" s="288" t="str">
        <f t="shared" si="32"/>
        <v/>
      </c>
      <c r="H1686" s="95"/>
      <c r="I1686" s="95"/>
      <c r="J1686" s="95"/>
      <c r="K1686" s="95"/>
      <c r="L1686" s="95"/>
      <c r="P1686" s="143"/>
      <c r="Q1686" s="95"/>
      <c r="R1686" s="95"/>
      <c r="S1686" s="95"/>
      <c r="T1686" s="95"/>
      <c r="AI1686" s="280"/>
      <c r="AO1686" s="95"/>
    </row>
    <row r="1687" s="93" customFormat="1" customHeight="1" spans="6:41">
      <c r="F1687" s="95"/>
      <c r="G1687" s="288" t="str">
        <f t="shared" si="32"/>
        <v/>
      </c>
      <c r="H1687" s="95"/>
      <c r="I1687" s="95"/>
      <c r="J1687" s="95"/>
      <c r="K1687" s="95"/>
      <c r="L1687" s="95"/>
      <c r="P1687" s="143"/>
      <c r="Q1687" s="95"/>
      <c r="R1687" s="95"/>
      <c r="S1687" s="95"/>
      <c r="T1687" s="95"/>
      <c r="AI1687" s="280"/>
      <c r="AO1687" s="95"/>
    </row>
    <row r="1688" s="93" customFormat="1" customHeight="1" spans="6:41">
      <c r="F1688" s="95"/>
      <c r="G1688" s="288" t="str">
        <f t="shared" si="32"/>
        <v/>
      </c>
      <c r="H1688" s="95"/>
      <c r="I1688" s="95"/>
      <c r="J1688" s="95"/>
      <c r="K1688" s="95"/>
      <c r="L1688" s="95"/>
      <c r="P1688" s="143"/>
      <c r="Q1688" s="95"/>
      <c r="R1688" s="95"/>
      <c r="S1688" s="95"/>
      <c r="T1688" s="95"/>
      <c r="AI1688" s="280"/>
      <c r="AO1688" s="95"/>
    </row>
    <row r="1689" s="93" customFormat="1" customHeight="1" spans="6:41">
      <c r="F1689" s="95"/>
      <c r="G1689" s="288" t="str">
        <f t="shared" si="32"/>
        <v/>
      </c>
      <c r="H1689" s="95"/>
      <c r="I1689" s="95"/>
      <c r="J1689" s="95"/>
      <c r="K1689" s="95"/>
      <c r="L1689" s="95"/>
      <c r="P1689" s="143"/>
      <c r="Q1689" s="95"/>
      <c r="R1689" s="95"/>
      <c r="S1689" s="95"/>
      <c r="T1689" s="95"/>
      <c r="AI1689" s="280"/>
      <c r="AO1689" s="95"/>
    </row>
    <row r="1690" s="93" customFormat="1" customHeight="1" spans="6:41">
      <c r="F1690" s="95"/>
      <c r="G1690" s="288" t="str">
        <f t="shared" si="32"/>
        <v/>
      </c>
      <c r="H1690" s="95"/>
      <c r="I1690" s="95"/>
      <c r="J1690" s="95"/>
      <c r="K1690" s="95"/>
      <c r="L1690" s="95"/>
      <c r="P1690" s="143"/>
      <c r="Q1690" s="95"/>
      <c r="R1690" s="95"/>
      <c r="S1690" s="95"/>
      <c r="T1690" s="95"/>
      <c r="AI1690" s="280"/>
      <c r="AO1690" s="95"/>
    </row>
    <row r="1691" s="93" customFormat="1" customHeight="1" spans="6:41">
      <c r="F1691" s="95"/>
      <c r="G1691" s="288" t="str">
        <f t="shared" si="32"/>
        <v/>
      </c>
      <c r="H1691" s="95"/>
      <c r="I1691" s="95"/>
      <c r="J1691" s="95"/>
      <c r="K1691" s="95"/>
      <c r="L1691" s="95"/>
      <c r="P1691" s="143"/>
      <c r="Q1691" s="95"/>
      <c r="R1691" s="95"/>
      <c r="S1691" s="95"/>
      <c r="T1691" s="95"/>
      <c r="AI1691" s="280"/>
      <c r="AO1691" s="95"/>
    </row>
    <row r="1692" s="93" customFormat="1" customHeight="1" spans="6:41">
      <c r="F1692" s="95"/>
      <c r="G1692" s="288" t="str">
        <f t="shared" si="32"/>
        <v/>
      </c>
      <c r="H1692" s="95"/>
      <c r="I1692" s="95"/>
      <c r="J1692" s="95"/>
      <c r="K1692" s="95"/>
      <c r="L1692" s="95"/>
      <c r="P1692" s="143"/>
      <c r="Q1692" s="95"/>
      <c r="R1692" s="95"/>
      <c r="S1692" s="95"/>
      <c r="T1692" s="95"/>
      <c r="AI1692" s="280"/>
      <c r="AO1692" s="95"/>
    </row>
    <row r="1693" s="93" customFormat="1" customHeight="1" spans="6:41">
      <c r="F1693" s="95"/>
      <c r="G1693" s="288" t="str">
        <f t="shared" si="32"/>
        <v/>
      </c>
      <c r="H1693" s="95"/>
      <c r="I1693" s="95"/>
      <c r="J1693" s="95"/>
      <c r="K1693" s="95"/>
      <c r="L1693" s="95"/>
      <c r="P1693" s="143"/>
      <c r="Q1693" s="95"/>
      <c r="R1693" s="95"/>
      <c r="S1693" s="95"/>
      <c r="T1693" s="95"/>
      <c r="AI1693" s="280"/>
      <c r="AO1693" s="95"/>
    </row>
    <row r="1694" s="93" customFormat="1" customHeight="1" spans="6:41">
      <c r="F1694" s="95"/>
      <c r="G1694" s="288" t="str">
        <f t="shared" si="32"/>
        <v/>
      </c>
      <c r="H1694" s="95"/>
      <c r="I1694" s="95"/>
      <c r="J1694" s="95"/>
      <c r="K1694" s="95"/>
      <c r="L1694" s="95"/>
      <c r="P1694" s="143"/>
      <c r="Q1694" s="95"/>
      <c r="R1694" s="95"/>
      <c r="S1694" s="95"/>
      <c r="T1694" s="95"/>
      <c r="AI1694" s="280"/>
      <c r="AO1694" s="95"/>
    </row>
    <row r="1695" s="93" customFormat="1" customHeight="1" spans="6:41">
      <c r="F1695" s="95"/>
      <c r="G1695" s="288" t="str">
        <f t="shared" si="32"/>
        <v/>
      </c>
      <c r="H1695" s="95"/>
      <c r="I1695" s="95"/>
      <c r="J1695" s="95"/>
      <c r="K1695" s="95"/>
      <c r="L1695" s="95"/>
      <c r="P1695" s="143"/>
      <c r="Q1695" s="95"/>
      <c r="R1695" s="95"/>
      <c r="S1695" s="95"/>
      <c r="T1695" s="95"/>
      <c r="AI1695" s="280"/>
      <c r="AO1695" s="95"/>
    </row>
    <row r="1696" s="93" customFormat="1" customHeight="1" spans="6:41">
      <c r="F1696" s="95"/>
      <c r="G1696" s="288" t="str">
        <f t="shared" si="32"/>
        <v/>
      </c>
      <c r="H1696" s="95"/>
      <c r="I1696" s="95"/>
      <c r="J1696" s="95"/>
      <c r="K1696" s="95"/>
      <c r="L1696" s="95"/>
      <c r="P1696" s="143"/>
      <c r="Q1696" s="95"/>
      <c r="R1696" s="95"/>
      <c r="S1696" s="95"/>
      <c r="T1696" s="95"/>
      <c r="AI1696" s="280"/>
      <c r="AO1696" s="95"/>
    </row>
    <row r="1697" s="93" customFormat="1" customHeight="1" spans="6:41">
      <c r="F1697" s="95"/>
      <c r="G1697" s="288" t="str">
        <f t="shared" si="32"/>
        <v/>
      </c>
      <c r="H1697" s="95"/>
      <c r="I1697" s="95"/>
      <c r="J1697" s="95"/>
      <c r="K1697" s="95"/>
      <c r="L1697" s="95"/>
      <c r="P1697" s="143"/>
      <c r="Q1697" s="95"/>
      <c r="R1697" s="95"/>
      <c r="S1697" s="95"/>
      <c r="T1697" s="95"/>
      <c r="AI1697" s="280"/>
      <c r="AO1697" s="95"/>
    </row>
    <row r="1698" s="93" customFormat="1" customHeight="1" spans="6:41">
      <c r="F1698" s="95"/>
      <c r="G1698" s="288" t="str">
        <f t="shared" si="32"/>
        <v/>
      </c>
      <c r="H1698" s="95"/>
      <c r="I1698" s="95"/>
      <c r="J1698" s="95"/>
      <c r="K1698" s="95"/>
      <c r="L1698" s="95"/>
      <c r="P1698" s="143"/>
      <c r="Q1698" s="95"/>
      <c r="R1698" s="95"/>
      <c r="S1698" s="95"/>
      <c r="T1698" s="95"/>
      <c r="AI1698" s="280"/>
      <c r="AO1698" s="95"/>
    </row>
    <row r="1699" s="93" customFormat="1" customHeight="1" spans="6:41">
      <c r="F1699" s="95"/>
      <c r="G1699" s="288" t="str">
        <f t="shared" si="32"/>
        <v/>
      </c>
      <c r="H1699" s="95"/>
      <c r="I1699" s="95"/>
      <c r="J1699" s="95"/>
      <c r="K1699" s="95"/>
      <c r="L1699" s="95"/>
      <c r="P1699" s="143"/>
      <c r="Q1699" s="95"/>
      <c r="R1699" s="95"/>
      <c r="S1699" s="95"/>
      <c r="T1699" s="95"/>
      <c r="AI1699" s="280"/>
      <c r="AO1699" s="95"/>
    </row>
    <row r="1700" s="93" customFormat="1" customHeight="1" spans="6:41">
      <c r="F1700" s="95"/>
      <c r="G1700" s="288" t="str">
        <f t="shared" si="32"/>
        <v/>
      </c>
      <c r="H1700" s="95"/>
      <c r="I1700" s="95"/>
      <c r="J1700" s="95"/>
      <c r="K1700" s="95"/>
      <c r="L1700" s="95"/>
      <c r="P1700" s="143"/>
      <c r="Q1700" s="95"/>
      <c r="R1700" s="95"/>
      <c r="S1700" s="95"/>
      <c r="T1700" s="95"/>
      <c r="AI1700" s="280"/>
      <c r="AO1700" s="95"/>
    </row>
    <row r="1701" s="93" customFormat="1" customHeight="1" spans="6:41">
      <c r="F1701" s="95"/>
      <c r="G1701" s="288" t="str">
        <f t="shared" si="32"/>
        <v/>
      </c>
      <c r="H1701" s="95"/>
      <c r="I1701" s="95"/>
      <c r="J1701" s="95"/>
      <c r="K1701" s="95"/>
      <c r="L1701" s="95"/>
      <c r="P1701" s="143"/>
      <c r="Q1701" s="95"/>
      <c r="R1701" s="95"/>
      <c r="S1701" s="95"/>
      <c r="T1701" s="95"/>
      <c r="AI1701" s="280"/>
      <c r="AO1701" s="95"/>
    </row>
    <row r="1702" s="93" customFormat="1" customHeight="1" spans="6:41">
      <c r="F1702" s="95"/>
      <c r="G1702" s="288" t="str">
        <f t="shared" si="32"/>
        <v/>
      </c>
      <c r="H1702" s="95"/>
      <c r="I1702" s="95"/>
      <c r="J1702" s="95"/>
      <c r="K1702" s="95"/>
      <c r="L1702" s="95"/>
      <c r="P1702" s="143"/>
      <c r="Q1702" s="95"/>
      <c r="R1702" s="95"/>
      <c r="S1702" s="95"/>
      <c r="T1702" s="95"/>
      <c r="AI1702" s="280"/>
      <c r="AO1702" s="95"/>
    </row>
    <row r="1703" s="93" customFormat="1" customHeight="1" spans="6:41">
      <c r="F1703" s="95"/>
      <c r="G1703" s="288" t="str">
        <f t="shared" si="32"/>
        <v/>
      </c>
      <c r="H1703" s="95"/>
      <c r="I1703" s="95"/>
      <c r="J1703" s="95"/>
      <c r="K1703" s="95"/>
      <c r="L1703" s="95"/>
      <c r="P1703" s="143"/>
      <c r="Q1703" s="95"/>
      <c r="R1703" s="95"/>
      <c r="S1703" s="95"/>
      <c r="T1703" s="95"/>
      <c r="AI1703" s="280"/>
      <c r="AO1703" s="95"/>
    </row>
    <row r="1704" s="93" customFormat="1" customHeight="1" spans="6:41">
      <c r="F1704" s="95"/>
      <c r="G1704" s="288" t="str">
        <f t="shared" si="32"/>
        <v/>
      </c>
      <c r="H1704" s="95"/>
      <c r="I1704" s="95"/>
      <c r="J1704" s="95"/>
      <c r="K1704" s="95"/>
      <c r="L1704" s="95"/>
      <c r="P1704" s="143"/>
      <c r="Q1704" s="95"/>
      <c r="R1704" s="95"/>
      <c r="S1704" s="95"/>
      <c r="T1704" s="95"/>
      <c r="AI1704" s="280"/>
      <c r="AO1704" s="95"/>
    </row>
    <row r="1705" s="93" customFormat="1" customHeight="1" spans="6:41">
      <c r="F1705" s="95"/>
      <c r="G1705" s="288" t="str">
        <f t="shared" si="32"/>
        <v/>
      </c>
      <c r="H1705" s="95"/>
      <c r="I1705" s="95"/>
      <c r="J1705" s="95"/>
      <c r="K1705" s="95"/>
      <c r="L1705" s="95"/>
      <c r="P1705" s="143"/>
      <c r="Q1705" s="95"/>
      <c r="R1705" s="95"/>
      <c r="S1705" s="95"/>
      <c r="T1705" s="95"/>
      <c r="AI1705" s="280"/>
      <c r="AO1705" s="95"/>
    </row>
    <row r="1706" s="93" customFormat="1" customHeight="1" spans="6:41">
      <c r="F1706" s="95"/>
      <c r="G1706" s="288" t="str">
        <f t="shared" si="32"/>
        <v/>
      </c>
      <c r="H1706" s="95"/>
      <c r="I1706" s="95"/>
      <c r="J1706" s="95"/>
      <c r="K1706" s="95"/>
      <c r="L1706" s="95"/>
      <c r="P1706" s="143"/>
      <c r="Q1706" s="95"/>
      <c r="R1706" s="95"/>
      <c r="S1706" s="95"/>
      <c r="T1706" s="95"/>
      <c r="AI1706" s="280"/>
      <c r="AO1706" s="95"/>
    </row>
    <row r="1707" s="93" customFormat="1" customHeight="1" spans="6:41">
      <c r="F1707" s="95"/>
      <c r="G1707" s="288" t="str">
        <f t="shared" si="32"/>
        <v/>
      </c>
      <c r="H1707" s="95"/>
      <c r="I1707" s="95"/>
      <c r="J1707" s="95"/>
      <c r="K1707" s="95"/>
      <c r="L1707" s="95"/>
      <c r="P1707" s="143"/>
      <c r="Q1707" s="95"/>
      <c r="R1707" s="95"/>
      <c r="S1707" s="95"/>
      <c r="T1707" s="95"/>
      <c r="AI1707" s="280"/>
      <c r="AO1707" s="95"/>
    </row>
    <row r="1708" s="93" customFormat="1" customHeight="1" spans="6:41">
      <c r="F1708" s="95"/>
      <c r="G1708" s="288" t="str">
        <f t="shared" si="32"/>
        <v/>
      </c>
      <c r="H1708" s="95"/>
      <c r="I1708" s="95"/>
      <c r="J1708" s="95"/>
      <c r="K1708" s="95"/>
      <c r="L1708" s="95"/>
      <c r="P1708" s="143"/>
      <c r="Q1708" s="95"/>
      <c r="R1708" s="95"/>
      <c r="S1708" s="95"/>
      <c r="T1708" s="95"/>
      <c r="AI1708" s="280"/>
      <c r="AO1708" s="95"/>
    </row>
    <row r="1709" s="93" customFormat="1" customHeight="1" spans="6:41">
      <c r="F1709" s="95"/>
      <c r="G1709" s="288" t="str">
        <f t="shared" si="32"/>
        <v/>
      </c>
      <c r="H1709" s="95"/>
      <c r="I1709" s="95"/>
      <c r="J1709" s="95"/>
      <c r="K1709" s="95"/>
      <c r="L1709" s="95"/>
      <c r="P1709" s="143"/>
      <c r="Q1709" s="95"/>
      <c r="R1709" s="95"/>
      <c r="S1709" s="95"/>
      <c r="T1709" s="95"/>
      <c r="AI1709" s="280"/>
      <c r="AO1709" s="95"/>
    </row>
    <row r="1710" s="93" customFormat="1" customHeight="1" spans="6:41">
      <c r="F1710" s="95"/>
      <c r="G1710" s="288" t="str">
        <f t="shared" si="32"/>
        <v/>
      </c>
      <c r="H1710" s="95"/>
      <c r="I1710" s="95"/>
      <c r="J1710" s="95"/>
      <c r="K1710" s="95"/>
      <c r="L1710" s="95"/>
      <c r="P1710" s="143"/>
      <c r="Q1710" s="95"/>
      <c r="R1710" s="95"/>
      <c r="S1710" s="95"/>
      <c r="T1710" s="95"/>
      <c r="AI1710" s="280"/>
      <c r="AO1710" s="95"/>
    </row>
    <row r="1711" s="93" customFormat="1" customHeight="1" spans="6:41">
      <c r="F1711" s="95"/>
      <c r="G1711" s="288" t="str">
        <f t="shared" si="32"/>
        <v/>
      </c>
      <c r="H1711" s="95"/>
      <c r="I1711" s="95"/>
      <c r="J1711" s="95"/>
      <c r="K1711" s="95"/>
      <c r="L1711" s="95"/>
      <c r="P1711" s="143"/>
      <c r="Q1711" s="95"/>
      <c r="R1711" s="95"/>
      <c r="S1711" s="95"/>
      <c r="T1711" s="95"/>
      <c r="AI1711" s="280"/>
      <c r="AO1711" s="95"/>
    </row>
    <row r="1712" s="93" customFormat="1" customHeight="1" spans="6:41">
      <c r="F1712" s="95"/>
      <c r="G1712" s="288" t="str">
        <f t="shared" si="32"/>
        <v/>
      </c>
      <c r="H1712" s="95"/>
      <c r="I1712" s="95"/>
      <c r="J1712" s="95"/>
      <c r="K1712" s="95"/>
      <c r="L1712" s="95"/>
      <c r="P1712" s="143"/>
      <c r="Q1712" s="95"/>
      <c r="R1712" s="95"/>
      <c r="S1712" s="95"/>
      <c r="T1712" s="95"/>
      <c r="AI1712" s="280"/>
      <c r="AO1712" s="95"/>
    </row>
    <row r="1713" s="93" customFormat="1" customHeight="1" spans="6:41">
      <c r="F1713" s="95"/>
      <c r="G1713" s="288" t="str">
        <f t="shared" si="32"/>
        <v/>
      </c>
      <c r="H1713" s="95"/>
      <c r="I1713" s="95"/>
      <c r="J1713" s="95"/>
      <c r="K1713" s="95"/>
      <c r="L1713" s="95"/>
      <c r="P1713" s="143"/>
      <c r="Q1713" s="95"/>
      <c r="R1713" s="95"/>
      <c r="S1713" s="95"/>
      <c r="T1713" s="95"/>
      <c r="AI1713" s="280"/>
      <c r="AO1713" s="95"/>
    </row>
    <row r="1714" s="93" customFormat="1" customHeight="1" spans="6:41">
      <c r="F1714" s="95"/>
      <c r="G1714" s="288" t="str">
        <f t="shared" si="32"/>
        <v/>
      </c>
      <c r="H1714" s="95"/>
      <c r="I1714" s="95"/>
      <c r="J1714" s="95"/>
      <c r="K1714" s="95"/>
      <c r="L1714" s="95"/>
      <c r="P1714" s="143"/>
      <c r="Q1714" s="95"/>
      <c r="R1714" s="95"/>
      <c r="S1714" s="95"/>
      <c r="T1714" s="95"/>
      <c r="AI1714" s="280"/>
      <c r="AO1714" s="95"/>
    </row>
    <row r="1715" s="93" customFormat="1" customHeight="1" spans="6:41">
      <c r="F1715" s="95"/>
      <c r="G1715" s="288" t="str">
        <f t="shared" si="32"/>
        <v/>
      </c>
      <c r="H1715" s="95"/>
      <c r="I1715" s="95"/>
      <c r="J1715" s="95"/>
      <c r="K1715" s="95"/>
      <c r="L1715" s="95"/>
      <c r="P1715" s="143"/>
      <c r="Q1715" s="95"/>
      <c r="R1715" s="95"/>
      <c r="S1715" s="95"/>
      <c r="T1715" s="95"/>
      <c r="AI1715" s="280"/>
      <c r="AO1715" s="95"/>
    </row>
    <row r="1716" s="93" customFormat="1" customHeight="1" spans="6:41">
      <c r="F1716" s="95"/>
      <c r="G1716" s="288" t="str">
        <f t="shared" si="32"/>
        <v/>
      </c>
      <c r="H1716" s="95"/>
      <c r="I1716" s="95"/>
      <c r="J1716" s="95"/>
      <c r="K1716" s="95"/>
      <c r="L1716" s="95"/>
      <c r="P1716" s="143"/>
      <c r="Q1716" s="95"/>
      <c r="R1716" s="95"/>
      <c r="S1716" s="95"/>
      <c r="T1716" s="95"/>
      <c r="AI1716" s="280"/>
      <c r="AO1716" s="95"/>
    </row>
    <row r="1717" s="93" customFormat="1" customHeight="1" spans="6:41">
      <c r="F1717" s="95"/>
      <c r="G1717" s="288" t="str">
        <f t="shared" si="32"/>
        <v/>
      </c>
      <c r="H1717" s="95"/>
      <c r="I1717" s="95"/>
      <c r="J1717" s="95"/>
      <c r="K1717" s="95"/>
      <c r="L1717" s="95"/>
      <c r="P1717" s="143"/>
      <c r="Q1717" s="95"/>
      <c r="R1717" s="95"/>
      <c r="S1717" s="95"/>
      <c r="T1717" s="95"/>
      <c r="AI1717" s="280"/>
      <c r="AO1717" s="95"/>
    </row>
    <row r="1718" s="93" customFormat="1" customHeight="1" spans="6:41">
      <c r="F1718" s="95"/>
      <c r="G1718" s="288" t="str">
        <f t="shared" si="32"/>
        <v/>
      </c>
      <c r="H1718" s="95"/>
      <c r="I1718" s="95"/>
      <c r="J1718" s="95"/>
      <c r="K1718" s="95"/>
      <c r="L1718" s="95"/>
      <c r="P1718" s="143"/>
      <c r="Q1718" s="95"/>
      <c r="R1718" s="95"/>
      <c r="S1718" s="95"/>
      <c r="T1718" s="95"/>
      <c r="AI1718" s="280"/>
      <c r="AO1718" s="95"/>
    </row>
    <row r="1719" s="93" customFormat="1" customHeight="1" spans="6:41">
      <c r="F1719" s="95"/>
      <c r="G1719" s="288" t="str">
        <f t="shared" si="32"/>
        <v/>
      </c>
      <c r="H1719" s="95"/>
      <c r="I1719" s="95"/>
      <c r="J1719" s="95"/>
      <c r="K1719" s="95"/>
      <c r="L1719" s="95"/>
      <c r="P1719" s="143"/>
      <c r="Q1719" s="95"/>
      <c r="R1719" s="95"/>
      <c r="S1719" s="95"/>
      <c r="T1719" s="95"/>
      <c r="AI1719" s="280"/>
      <c r="AO1719" s="95"/>
    </row>
    <row r="1720" s="93" customFormat="1" customHeight="1" spans="6:41">
      <c r="F1720" s="95"/>
      <c r="G1720" s="288" t="str">
        <f t="shared" si="32"/>
        <v/>
      </c>
      <c r="H1720" s="95"/>
      <c r="I1720" s="95"/>
      <c r="J1720" s="95"/>
      <c r="K1720" s="95"/>
      <c r="L1720" s="95"/>
      <c r="P1720" s="143"/>
      <c r="Q1720" s="95"/>
      <c r="R1720" s="95"/>
      <c r="S1720" s="95"/>
      <c r="T1720" s="95"/>
      <c r="AI1720" s="280"/>
      <c r="AO1720" s="95"/>
    </row>
    <row r="1721" s="93" customFormat="1" customHeight="1" spans="6:41">
      <c r="F1721" s="95"/>
      <c r="G1721" s="288" t="str">
        <f t="shared" si="32"/>
        <v/>
      </c>
      <c r="H1721" s="95"/>
      <c r="I1721" s="95"/>
      <c r="J1721" s="95"/>
      <c r="K1721" s="95"/>
      <c r="L1721" s="95"/>
      <c r="P1721" s="143"/>
      <c r="Q1721" s="95"/>
      <c r="R1721" s="95"/>
      <c r="S1721" s="95"/>
      <c r="T1721" s="95"/>
      <c r="AI1721" s="280"/>
      <c r="AO1721" s="95"/>
    </row>
    <row r="1722" s="93" customFormat="1" customHeight="1" spans="6:41">
      <c r="F1722" s="95"/>
      <c r="G1722" s="288" t="str">
        <f t="shared" si="32"/>
        <v/>
      </c>
      <c r="H1722" s="95"/>
      <c r="I1722" s="95"/>
      <c r="J1722" s="95"/>
      <c r="K1722" s="95"/>
      <c r="L1722" s="95"/>
      <c r="P1722" s="143"/>
      <c r="Q1722" s="95"/>
      <c r="R1722" s="95"/>
      <c r="S1722" s="95"/>
      <c r="T1722" s="95"/>
      <c r="AI1722" s="280"/>
      <c r="AO1722" s="95"/>
    </row>
    <row r="1723" s="93" customFormat="1" customHeight="1" spans="6:41">
      <c r="F1723" s="95"/>
      <c r="G1723" s="288" t="str">
        <f t="shared" si="32"/>
        <v/>
      </c>
      <c r="H1723" s="95"/>
      <c r="I1723" s="95"/>
      <c r="J1723" s="95"/>
      <c r="K1723" s="95"/>
      <c r="L1723" s="95"/>
      <c r="P1723" s="143"/>
      <c r="Q1723" s="95"/>
      <c r="R1723" s="95"/>
      <c r="S1723" s="95"/>
      <c r="T1723" s="95"/>
      <c r="AI1723" s="280"/>
      <c r="AO1723" s="95"/>
    </row>
    <row r="1724" s="93" customFormat="1" customHeight="1" spans="6:41">
      <c r="F1724" s="95"/>
      <c r="G1724" s="288" t="str">
        <f t="shared" si="32"/>
        <v/>
      </c>
      <c r="H1724" s="95"/>
      <c r="I1724" s="95"/>
      <c r="J1724" s="95"/>
      <c r="K1724" s="95"/>
      <c r="L1724" s="95"/>
      <c r="P1724" s="143"/>
      <c r="Q1724" s="95"/>
      <c r="R1724" s="95"/>
      <c r="S1724" s="95"/>
      <c r="T1724" s="95"/>
      <c r="AI1724" s="280"/>
      <c r="AO1724" s="95"/>
    </row>
    <row r="1725" s="93" customFormat="1" customHeight="1" spans="6:41">
      <c r="F1725" s="95"/>
      <c r="G1725" s="288" t="str">
        <f t="shared" si="32"/>
        <v/>
      </c>
      <c r="H1725" s="95"/>
      <c r="I1725" s="95"/>
      <c r="J1725" s="95"/>
      <c r="K1725" s="95"/>
      <c r="L1725" s="95"/>
      <c r="P1725" s="143"/>
      <c r="Q1725" s="95"/>
      <c r="R1725" s="95"/>
      <c r="S1725" s="95"/>
      <c r="T1725" s="95"/>
      <c r="AI1725" s="280"/>
      <c r="AO1725" s="95"/>
    </row>
    <row r="1726" s="93" customFormat="1" customHeight="1" spans="6:41">
      <c r="F1726" s="95"/>
      <c r="G1726" s="288" t="str">
        <f t="shared" si="32"/>
        <v/>
      </c>
      <c r="H1726" s="95"/>
      <c r="I1726" s="95"/>
      <c r="J1726" s="95"/>
      <c r="K1726" s="95"/>
      <c r="L1726" s="95"/>
      <c r="P1726" s="143"/>
      <c r="Q1726" s="95"/>
      <c r="R1726" s="95"/>
      <c r="S1726" s="95"/>
      <c r="T1726" s="95"/>
      <c r="AI1726" s="280"/>
      <c r="AO1726" s="95"/>
    </row>
    <row r="1727" s="93" customFormat="1" customHeight="1" spans="6:41">
      <c r="F1727" s="95"/>
      <c r="G1727" s="288" t="str">
        <f t="shared" si="32"/>
        <v/>
      </c>
      <c r="H1727" s="95"/>
      <c r="I1727" s="95"/>
      <c r="J1727" s="95"/>
      <c r="K1727" s="95"/>
      <c r="L1727" s="95"/>
      <c r="P1727" s="143"/>
      <c r="Q1727" s="95"/>
      <c r="R1727" s="95"/>
      <c r="S1727" s="95"/>
      <c r="T1727" s="95"/>
      <c r="AI1727" s="280"/>
      <c r="AO1727" s="95"/>
    </row>
    <row r="1728" s="93" customFormat="1" customHeight="1" spans="6:41">
      <c r="F1728" s="95"/>
      <c r="G1728" s="288" t="str">
        <f t="shared" si="32"/>
        <v/>
      </c>
      <c r="H1728" s="95"/>
      <c r="I1728" s="95"/>
      <c r="J1728" s="95"/>
      <c r="K1728" s="95"/>
      <c r="L1728" s="95"/>
      <c r="P1728" s="143"/>
      <c r="Q1728" s="95"/>
      <c r="R1728" s="95"/>
      <c r="S1728" s="95"/>
      <c r="T1728" s="95"/>
      <c r="AI1728" s="280"/>
      <c r="AO1728" s="95"/>
    </row>
    <row r="1729" s="93" customFormat="1" customHeight="1" spans="6:41">
      <c r="F1729" s="95"/>
      <c r="G1729" s="288" t="str">
        <f t="shared" si="32"/>
        <v/>
      </c>
      <c r="H1729" s="95"/>
      <c r="I1729" s="95"/>
      <c r="J1729" s="95"/>
      <c r="K1729" s="95"/>
      <c r="L1729" s="95"/>
      <c r="P1729" s="143"/>
      <c r="Q1729" s="95"/>
      <c r="R1729" s="95"/>
      <c r="S1729" s="95"/>
      <c r="T1729" s="95"/>
      <c r="AI1729" s="280"/>
      <c r="AO1729" s="95"/>
    </row>
    <row r="1730" s="93" customFormat="1" customHeight="1" spans="6:41">
      <c r="F1730" s="95"/>
      <c r="G1730" s="288" t="str">
        <f t="shared" ref="G1730:G1793" si="33">IF(H1730="","",IF(H1730=I1730,H1730,_xlfn.CONCAT(H1730,"-",I1730)))</f>
        <v/>
      </c>
      <c r="H1730" s="95"/>
      <c r="I1730" s="95"/>
      <c r="J1730" s="95"/>
      <c r="K1730" s="95"/>
      <c r="L1730" s="95"/>
      <c r="P1730" s="143"/>
      <c r="Q1730" s="95"/>
      <c r="R1730" s="95"/>
      <c r="S1730" s="95"/>
      <c r="T1730" s="95"/>
      <c r="AI1730" s="280"/>
      <c r="AO1730" s="95"/>
    </row>
    <row r="1731" s="93" customFormat="1" customHeight="1" spans="6:41">
      <c r="F1731" s="95"/>
      <c r="G1731" s="288" t="str">
        <f t="shared" si="33"/>
        <v/>
      </c>
      <c r="H1731" s="95"/>
      <c r="I1731" s="95"/>
      <c r="J1731" s="95"/>
      <c r="K1731" s="95"/>
      <c r="L1731" s="95"/>
      <c r="P1731" s="143"/>
      <c r="Q1731" s="95"/>
      <c r="R1731" s="95"/>
      <c r="S1731" s="95"/>
      <c r="T1731" s="95"/>
      <c r="AI1731" s="280"/>
      <c r="AO1731" s="95"/>
    </row>
    <row r="1732" s="93" customFormat="1" customHeight="1" spans="6:41">
      <c r="F1732" s="95"/>
      <c r="G1732" s="288" t="str">
        <f t="shared" si="33"/>
        <v/>
      </c>
      <c r="H1732" s="95"/>
      <c r="I1732" s="95"/>
      <c r="J1732" s="95"/>
      <c r="K1732" s="95"/>
      <c r="L1732" s="95"/>
      <c r="P1732" s="143"/>
      <c r="Q1732" s="95"/>
      <c r="R1732" s="95"/>
      <c r="S1732" s="95"/>
      <c r="T1732" s="95"/>
      <c r="AI1732" s="280"/>
      <c r="AO1732" s="95"/>
    </row>
    <row r="1733" s="93" customFormat="1" customHeight="1" spans="6:41">
      <c r="F1733" s="95"/>
      <c r="G1733" s="288" t="str">
        <f t="shared" si="33"/>
        <v/>
      </c>
      <c r="H1733" s="95"/>
      <c r="I1733" s="95"/>
      <c r="J1733" s="95"/>
      <c r="K1733" s="95"/>
      <c r="L1733" s="95"/>
      <c r="P1733" s="143"/>
      <c r="Q1733" s="95"/>
      <c r="R1733" s="95"/>
      <c r="S1733" s="95"/>
      <c r="T1733" s="95"/>
      <c r="AI1733" s="280"/>
      <c r="AO1733" s="95"/>
    </row>
    <row r="1734" s="93" customFormat="1" customHeight="1" spans="6:41">
      <c r="F1734" s="95"/>
      <c r="G1734" s="288" t="str">
        <f t="shared" si="33"/>
        <v/>
      </c>
      <c r="H1734" s="95"/>
      <c r="I1734" s="95"/>
      <c r="J1734" s="95"/>
      <c r="K1734" s="95"/>
      <c r="L1734" s="95"/>
      <c r="P1734" s="143"/>
      <c r="Q1734" s="95"/>
      <c r="R1734" s="95"/>
      <c r="S1734" s="95"/>
      <c r="T1734" s="95"/>
      <c r="AI1734" s="280"/>
      <c r="AO1734" s="95"/>
    </row>
    <row r="1735" s="93" customFormat="1" customHeight="1" spans="6:41">
      <c r="F1735" s="95"/>
      <c r="G1735" s="288" t="str">
        <f t="shared" si="33"/>
        <v/>
      </c>
      <c r="H1735" s="95"/>
      <c r="I1735" s="95"/>
      <c r="J1735" s="95"/>
      <c r="K1735" s="95"/>
      <c r="L1735" s="95"/>
      <c r="P1735" s="143"/>
      <c r="Q1735" s="95"/>
      <c r="R1735" s="95"/>
      <c r="S1735" s="95"/>
      <c r="T1735" s="95"/>
      <c r="AI1735" s="280"/>
      <c r="AO1735" s="95"/>
    </row>
    <row r="1736" s="93" customFormat="1" customHeight="1" spans="6:41">
      <c r="F1736" s="95"/>
      <c r="G1736" s="288" t="str">
        <f t="shared" si="33"/>
        <v/>
      </c>
      <c r="H1736" s="95"/>
      <c r="I1736" s="95"/>
      <c r="J1736" s="95"/>
      <c r="K1736" s="95"/>
      <c r="L1736" s="95"/>
      <c r="P1736" s="143"/>
      <c r="Q1736" s="95"/>
      <c r="R1736" s="95"/>
      <c r="S1736" s="95"/>
      <c r="T1736" s="95"/>
      <c r="AI1736" s="280"/>
      <c r="AO1736" s="95"/>
    </row>
    <row r="1737" s="93" customFormat="1" customHeight="1" spans="6:41">
      <c r="F1737" s="95"/>
      <c r="G1737" s="288" t="str">
        <f t="shared" si="33"/>
        <v/>
      </c>
      <c r="H1737" s="95"/>
      <c r="I1737" s="95"/>
      <c r="J1737" s="95"/>
      <c r="K1737" s="95"/>
      <c r="L1737" s="95"/>
      <c r="P1737" s="143"/>
      <c r="Q1737" s="95"/>
      <c r="R1737" s="95"/>
      <c r="S1737" s="95"/>
      <c r="T1737" s="95"/>
      <c r="AI1737" s="280"/>
      <c r="AO1737" s="95"/>
    </row>
    <row r="1738" s="93" customFormat="1" customHeight="1" spans="6:41">
      <c r="F1738" s="95"/>
      <c r="G1738" s="288" t="str">
        <f t="shared" si="33"/>
        <v/>
      </c>
      <c r="H1738" s="95"/>
      <c r="I1738" s="95"/>
      <c r="J1738" s="95"/>
      <c r="K1738" s="95"/>
      <c r="L1738" s="95"/>
      <c r="P1738" s="143"/>
      <c r="Q1738" s="95"/>
      <c r="R1738" s="95"/>
      <c r="S1738" s="95"/>
      <c r="T1738" s="95"/>
      <c r="AI1738" s="280"/>
      <c r="AO1738" s="95"/>
    </row>
    <row r="1739" s="93" customFormat="1" customHeight="1" spans="6:41">
      <c r="F1739" s="95"/>
      <c r="G1739" s="288" t="str">
        <f t="shared" si="33"/>
        <v/>
      </c>
      <c r="H1739" s="95"/>
      <c r="I1739" s="95"/>
      <c r="J1739" s="95"/>
      <c r="K1739" s="95"/>
      <c r="L1739" s="95"/>
      <c r="P1739" s="143"/>
      <c r="Q1739" s="95"/>
      <c r="R1739" s="95"/>
      <c r="S1739" s="95"/>
      <c r="T1739" s="95"/>
      <c r="AI1739" s="280"/>
      <c r="AO1739" s="95"/>
    </row>
    <row r="1740" s="93" customFormat="1" customHeight="1" spans="6:41">
      <c r="F1740" s="95"/>
      <c r="G1740" s="288" t="str">
        <f t="shared" si="33"/>
        <v/>
      </c>
      <c r="H1740" s="95"/>
      <c r="I1740" s="95"/>
      <c r="J1740" s="95"/>
      <c r="K1740" s="95"/>
      <c r="L1740" s="95"/>
      <c r="P1740" s="143"/>
      <c r="Q1740" s="95"/>
      <c r="R1740" s="95"/>
      <c r="S1740" s="95"/>
      <c r="T1740" s="95"/>
      <c r="AI1740" s="280"/>
      <c r="AO1740" s="95"/>
    </row>
    <row r="1741" s="93" customFormat="1" customHeight="1" spans="6:41">
      <c r="F1741" s="95"/>
      <c r="G1741" s="288" t="str">
        <f t="shared" si="33"/>
        <v/>
      </c>
      <c r="H1741" s="95"/>
      <c r="I1741" s="95"/>
      <c r="J1741" s="95"/>
      <c r="K1741" s="95"/>
      <c r="L1741" s="95"/>
      <c r="P1741" s="143"/>
      <c r="Q1741" s="95"/>
      <c r="R1741" s="95"/>
      <c r="S1741" s="95"/>
      <c r="T1741" s="95"/>
      <c r="AI1741" s="280"/>
      <c r="AO1741" s="95"/>
    </row>
    <row r="1742" s="93" customFormat="1" customHeight="1" spans="6:41">
      <c r="F1742" s="95"/>
      <c r="G1742" s="288" t="str">
        <f t="shared" si="33"/>
        <v/>
      </c>
      <c r="H1742" s="95"/>
      <c r="I1742" s="95"/>
      <c r="J1742" s="95"/>
      <c r="K1742" s="95"/>
      <c r="L1742" s="95"/>
      <c r="P1742" s="143"/>
      <c r="Q1742" s="95"/>
      <c r="R1742" s="95"/>
      <c r="S1742" s="95"/>
      <c r="T1742" s="95"/>
      <c r="AI1742" s="280"/>
      <c r="AO1742" s="95"/>
    </row>
    <row r="1743" s="93" customFormat="1" customHeight="1" spans="6:41">
      <c r="F1743" s="95"/>
      <c r="G1743" s="288" t="str">
        <f t="shared" si="33"/>
        <v/>
      </c>
      <c r="H1743" s="95"/>
      <c r="I1743" s="95"/>
      <c r="J1743" s="95"/>
      <c r="K1743" s="95"/>
      <c r="L1743" s="95"/>
      <c r="P1743" s="143"/>
      <c r="Q1743" s="95"/>
      <c r="R1743" s="95"/>
      <c r="S1743" s="95"/>
      <c r="T1743" s="95"/>
      <c r="AI1743" s="280"/>
      <c r="AO1743" s="95"/>
    </row>
    <row r="1744" s="93" customFormat="1" customHeight="1" spans="6:41">
      <c r="F1744" s="95"/>
      <c r="G1744" s="288" t="str">
        <f t="shared" si="33"/>
        <v/>
      </c>
      <c r="H1744" s="95"/>
      <c r="I1744" s="95"/>
      <c r="J1744" s="95"/>
      <c r="K1744" s="95"/>
      <c r="L1744" s="95"/>
      <c r="P1744" s="143"/>
      <c r="Q1744" s="95"/>
      <c r="R1744" s="95"/>
      <c r="S1744" s="95"/>
      <c r="T1744" s="95"/>
      <c r="AI1744" s="280"/>
      <c r="AO1744" s="95"/>
    </row>
    <row r="1745" s="93" customFormat="1" customHeight="1" spans="6:41">
      <c r="F1745" s="95"/>
      <c r="G1745" s="288" t="str">
        <f t="shared" si="33"/>
        <v/>
      </c>
      <c r="H1745" s="95"/>
      <c r="I1745" s="95"/>
      <c r="J1745" s="95"/>
      <c r="K1745" s="95"/>
      <c r="L1745" s="95"/>
      <c r="P1745" s="143"/>
      <c r="Q1745" s="95"/>
      <c r="R1745" s="95"/>
      <c r="S1745" s="95"/>
      <c r="T1745" s="95"/>
      <c r="AI1745" s="280"/>
      <c r="AO1745" s="95"/>
    </row>
    <row r="1746" s="93" customFormat="1" customHeight="1" spans="6:41">
      <c r="F1746" s="95"/>
      <c r="G1746" s="288" t="str">
        <f t="shared" si="33"/>
        <v/>
      </c>
      <c r="H1746" s="95"/>
      <c r="I1746" s="95"/>
      <c r="J1746" s="95"/>
      <c r="K1746" s="95"/>
      <c r="L1746" s="95"/>
      <c r="P1746" s="143"/>
      <c r="Q1746" s="95"/>
      <c r="R1746" s="95"/>
      <c r="S1746" s="95"/>
      <c r="T1746" s="95"/>
      <c r="AI1746" s="280"/>
      <c r="AO1746" s="95"/>
    </row>
    <row r="1747" s="93" customFormat="1" customHeight="1" spans="6:41">
      <c r="F1747" s="95"/>
      <c r="G1747" s="288" t="str">
        <f t="shared" si="33"/>
        <v/>
      </c>
      <c r="H1747" s="95"/>
      <c r="I1747" s="95"/>
      <c r="J1747" s="95"/>
      <c r="K1747" s="95"/>
      <c r="L1747" s="95"/>
      <c r="P1747" s="143"/>
      <c r="Q1747" s="95"/>
      <c r="R1747" s="95"/>
      <c r="S1747" s="95"/>
      <c r="T1747" s="95"/>
      <c r="AI1747" s="280"/>
      <c r="AO1747" s="95"/>
    </row>
    <row r="1748" s="93" customFormat="1" customHeight="1" spans="6:41">
      <c r="F1748" s="95"/>
      <c r="G1748" s="288" t="str">
        <f t="shared" si="33"/>
        <v/>
      </c>
      <c r="H1748" s="95"/>
      <c r="I1748" s="95"/>
      <c r="J1748" s="95"/>
      <c r="K1748" s="95"/>
      <c r="L1748" s="95"/>
      <c r="P1748" s="143"/>
      <c r="Q1748" s="95"/>
      <c r="R1748" s="95"/>
      <c r="S1748" s="95"/>
      <c r="T1748" s="95"/>
      <c r="AI1748" s="280"/>
      <c r="AO1748" s="95"/>
    </row>
    <row r="1749" s="93" customFormat="1" customHeight="1" spans="6:41">
      <c r="F1749" s="95"/>
      <c r="G1749" s="288" t="str">
        <f t="shared" si="33"/>
        <v/>
      </c>
      <c r="H1749" s="95"/>
      <c r="I1749" s="95"/>
      <c r="J1749" s="95"/>
      <c r="K1749" s="95"/>
      <c r="L1749" s="95"/>
      <c r="P1749" s="143"/>
      <c r="Q1749" s="95"/>
      <c r="R1749" s="95"/>
      <c r="S1749" s="95"/>
      <c r="T1749" s="95"/>
      <c r="AI1749" s="280"/>
      <c r="AO1749" s="95"/>
    </row>
    <row r="1750" s="93" customFormat="1" customHeight="1" spans="6:41">
      <c r="F1750" s="95"/>
      <c r="G1750" s="288" t="str">
        <f t="shared" si="33"/>
        <v/>
      </c>
      <c r="H1750" s="95"/>
      <c r="I1750" s="95"/>
      <c r="J1750" s="95"/>
      <c r="K1750" s="95"/>
      <c r="L1750" s="95"/>
      <c r="P1750" s="143"/>
      <c r="Q1750" s="95"/>
      <c r="R1750" s="95"/>
      <c r="S1750" s="95"/>
      <c r="T1750" s="95"/>
      <c r="AI1750" s="280"/>
      <c r="AO1750" s="95"/>
    </row>
    <row r="1751" s="93" customFormat="1" customHeight="1" spans="6:41">
      <c r="F1751" s="95"/>
      <c r="G1751" s="288" t="str">
        <f t="shared" si="33"/>
        <v/>
      </c>
      <c r="H1751" s="95"/>
      <c r="I1751" s="95"/>
      <c r="J1751" s="95"/>
      <c r="K1751" s="95"/>
      <c r="L1751" s="95"/>
      <c r="P1751" s="143"/>
      <c r="Q1751" s="95"/>
      <c r="R1751" s="95"/>
      <c r="S1751" s="95"/>
      <c r="T1751" s="95"/>
      <c r="AI1751" s="280"/>
      <c r="AO1751" s="95"/>
    </row>
    <row r="1752" s="93" customFormat="1" customHeight="1" spans="6:41">
      <c r="F1752" s="95"/>
      <c r="G1752" s="288" t="str">
        <f t="shared" si="33"/>
        <v/>
      </c>
      <c r="H1752" s="95"/>
      <c r="I1752" s="95"/>
      <c r="J1752" s="95"/>
      <c r="K1752" s="95"/>
      <c r="L1752" s="95"/>
      <c r="P1752" s="143"/>
      <c r="Q1752" s="95"/>
      <c r="R1752" s="95"/>
      <c r="S1752" s="95"/>
      <c r="T1752" s="95"/>
      <c r="AI1752" s="280"/>
      <c r="AO1752" s="95"/>
    </row>
    <row r="1753" s="93" customFormat="1" customHeight="1" spans="6:41">
      <c r="F1753" s="95"/>
      <c r="G1753" s="288" t="str">
        <f t="shared" si="33"/>
        <v/>
      </c>
      <c r="H1753" s="95"/>
      <c r="I1753" s="95"/>
      <c r="J1753" s="95"/>
      <c r="K1753" s="95"/>
      <c r="L1753" s="95"/>
      <c r="P1753" s="143"/>
      <c r="Q1753" s="95"/>
      <c r="R1753" s="95"/>
      <c r="S1753" s="95"/>
      <c r="T1753" s="95"/>
      <c r="AI1753" s="280"/>
      <c r="AO1753" s="95"/>
    </row>
    <row r="1754" s="93" customFormat="1" customHeight="1" spans="6:41">
      <c r="F1754" s="95"/>
      <c r="G1754" s="288" t="str">
        <f t="shared" si="33"/>
        <v/>
      </c>
      <c r="H1754" s="95"/>
      <c r="I1754" s="95"/>
      <c r="J1754" s="95"/>
      <c r="K1754" s="95"/>
      <c r="L1754" s="95"/>
      <c r="P1754" s="143"/>
      <c r="Q1754" s="95"/>
      <c r="R1754" s="95"/>
      <c r="S1754" s="95"/>
      <c r="T1754" s="95"/>
      <c r="AI1754" s="280"/>
      <c r="AO1754" s="95"/>
    </row>
    <row r="1755" s="93" customFormat="1" customHeight="1" spans="6:41">
      <c r="F1755" s="95"/>
      <c r="G1755" s="288" t="str">
        <f t="shared" si="33"/>
        <v/>
      </c>
      <c r="H1755" s="95"/>
      <c r="I1755" s="95"/>
      <c r="J1755" s="95"/>
      <c r="K1755" s="95"/>
      <c r="L1755" s="95"/>
      <c r="P1755" s="143"/>
      <c r="Q1755" s="95"/>
      <c r="R1755" s="95"/>
      <c r="S1755" s="95"/>
      <c r="T1755" s="95"/>
      <c r="AI1755" s="280"/>
      <c r="AO1755" s="95"/>
    </row>
    <row r="1756" s="93" customFormat="1" customHeight="1" spans="6:41">
      <c r="F1756" s="95"/>
      <c r="G1756" s="288" t="str">
        <f t="shared" si="33"/>
        <v/>
      </c>
      <c r="H1756" s="95"/>
      <c r="I1756" s="95"/>
      <c r="J1756" s="95"/>
      <c r="K1756" s="95"/>
      <c r="L1756" s="95"/>
      <c r="P1756" s="143"/>
      <c r="Q1756" s="95"/>
      <c r="R1756" s="95"/>
      <c r="S1756" s="95"/>
      <c r="T1756" s="95"/>
      <c r="AI1756" s="280"/>
      <c r="AO1756" s="95"/>
    </row>
    <row r="1757" s="93" customFormat="1" customHeight="1" spans="6:41">
      <c r="F1757" s="95"/>
      <c r="G1757" s="288" t="str">
        <f t="shared" si="33"/>
        <v/>
      </c>
      <c r="H1757" s="95"/>
      <c r="I1757" s="95"/>
      <c r="J1757" s="95"/>
      <c r="K1757" s="95"/>
      <c r="L1757" s="95"/>
      <c r="P1757" s="143"/>
      <c r="Q1757" s="95"/>
      <c r="R1757" s="95"/>
      <c r="S1757" s="95"/>
      <c r="T1757" s="95"/>
      <c r="AI1757" s="280"/>
      <c r="AO1757" s="95"/>
    </row>
    <row r="1758" s="93" customFormat="1" customHeight="1" spans="6:41">
      <c r="F1758" s="95"/>
      <c r="G1758" s="288" t="str">
        <f t="shared" si="33"/>
        <v/>
      </c>
      <c r="H1758" s="95"/>
      <c r="I1758" s="95"/>
      <c r="J1758" s="95"/>
      <c r="K1758" s="95"/>
      <c r="L1758" s="95"/>
      <c r="P1758" s="143"/>
      <c r="Q1758" s="95"/>
      <c r="R1758" s="95"/>
      <c r="S1758" s="95"/>
      <c r="T1758" s="95"/>
      <c r="AI1758" s="280"/>
      <c r="AO1758" s="95"/>
    </row>
    <row r="1759" s="93" customFormat="1" customHeight="1" spans="6:41">
      <c r="F1759" s="95"/>
      <c r="G1759" s="288" t="str">
        <f t="shared" si="33"/>
        <v/>
      </c>
      <c r="H1759" s="95"/>
      <c r="I1759" s="95"/>
      <c r="J1759" s="95"/>
      <c r="K1759" s="95"/>
      <c r="L1759" s="95"/>
      <c r="P1759" s="143"/>
      <c r="Q1759" s="95"/>
      <c r="R1759" s="95"/>
      <c r="S1759" s="95"/>
      <c r="T1759" s="95"/>
      <c r="AI1759" s="280"/>
      <c r="AO1759" s="95"/>
    </row>
    <row r="1760" s="93" customFormat="1" customHeight="1" spans="6:41">
      <c r="F1760" s="95"/>
      <c r="G1760" s="288" t="str">
        <f t="shared" si="33"/>
        <v/>
      </c>
      <c r="H1760" s="95"/>
      <c r="I1760" s="95"/>
      <c r="J1760" s="95"/>
      <c r="K1760" s="95"/>
      <c r="L1760" s="95"/>
      <c r="P1760" s="143"/>
      <c r="Q1760" s="95"/>
      <c r="R1760" s="95"/>
      <c r="S1760" s="95"/>
      <c r="T1760" s="95"/>
      <c r="AI1760" s="280"/>
      <c r="AO1760" s="95"/>
    </row>
    <row r="1761" s="93" customFormat="1" customHeight="1" spans="6:41">
      <c r="F1761" s="95"/>
      <c r="G1761" s="288" t="str">
        <f t="shared" si="33"/>
        <v/>
      </c>
      <c r="H1761" s="95"/>
      <c r="I1761" s="95"/>
      <c r="J1761" s="95"/>
      <c r="K1761" s="95"/>
      <c r="L1761" s="95"/>
      <c r="P1761" s="143"/>
      <c r="Q1761" s="95"/>
      <c r="R1761" s="95"/>
      <c r="S1761" s="95"/>
      <c r="T1761" s="95"/>
      <c r="AI1761" s="280"/>
      <c r="AO1761" s="95"/>
    </row>
    <row r="1762" s="93" customFormat="1" customHeight="1" spans="6:41">
      <c r="F1762" s="95"/>
      <c r="G1762" s="288" t="str">
        <f t="shared" si="33"/>
        <v/>
      </c>
      <c r="H1762" s="95"/>
      <c r="I1762" s="95"/>
      <c r="J1762" s="95"/>
      <c r="K1762" s="95"/>
      <c r="L1762" s="95"/>
      <c r="P1762" s="143"/>
      <c r="Q1762" s="95"/>
      <c r="R1762" s="95"/>
      <c r="S1762" s="95"/>
      <c r="T1762" s="95"/>
      <c r="AI1762" s="280"/>
      <c r="AO1762" s="95"/>
    </row>
    <row r="1763" s="93" customFormat="1" customHeight="1" spans="6:41">
      <c r="F1763" s="95"/>
      <c r="G1763" s="288" t="str">
        <f t="shared" si="33"/>
        <v/>
      </c>
      <c r="H1763" s="95"/>
      <c r="I1763" s="95"/>
      <c r="J1763" s="95"/>
      <c r="K1763" s="95"/>
      <c r="L1763" s="95"/>
      <c r="P1763" s="143"/>
      <c r="Q1763" s="95"/>
      <c r="R1763" s="95"/>
      <c r="S1763" s="95"/>
      <c r="T1763" s="95"/>
      <c r="AI1763" s="280"/>
      <c r="AO1763" s="95"/>
    </row>
    <row r="1764" s="93" customFormat="1" customHeight="1" spans="6:41">
      <c r="F1764" s="95"/>
      <c r="G1764" s="288" t="str">
        <f t="shared" si="33"/>
        <v/>
      </c>
      <c r="H1764" s="95"/>
      <c r="I1764" s="95"/>
      <c r="J1764" s="95"/>
      <c r="K1764" s="95"/>
      <c r="L1764" s="95"/>
      <c r="P1764" s="143"/>
      <c r="Q1764" s="95"/>
      <c r="R1764" s="95"/>
      <c r="S1764" s="95"/>
      <c r="T1764" s="95"/>
      <c r="AI1764" s="280"/>
      <c r="AO1764" s="95"/>
    </row>
    <row r="1765" s="93" customFormat="1" customHeight="1" spans="6:41">
      <c r="F1765" s="95"/>
      <c r="G1765" s="288" t="str">
        <f t="shared" si="33"/>
        <v/>
      </c>
      <c r="H1765" s="95"/>
      <c r="I1765" s="95"/>
      <c r="J1765" s="95"/>
      <c r="K1765" s="95"/>
      <c r="L1765" s="95"/>
      <c r="P1765" s="143"/>
      <c r="Q1765" s="95"/>
      <c r="R1765" s="95"/>
      <c r="S1765" s="95"/>
      <c r="T1765" s="95"/>
      <c r="AI1765" s="280"/>
      <c r="AO1765" s="95"/>
    </row>
    <row r="1766" s="93" customFormat="1" customHeight="1" spans="6:41">
      <c r="F1766" s="95"/>
      <c r="G1766" s="288" t="str">
        <f t="shared" si="33"/>
        <v/>
      </c>
      <c r="H1766" s="95"/>
      <c r="I1766" s="95"/>
      <c r="J1766" s="95"/>
      <c r="K1766" s="95"/>
      <c r="L1766" s="95"/>
      <c r="P1766" s="143"/>
      <c r="Q1766" s="95"/>
      <c r="R1766" s="95"/>
      <c r="S1766" s="95"/>
      <c r="T1766" s="95"/>
      <c r="AI1766" s="280"/>
      <c r="AO1766" s="95"/>
    </row>
    <row r="1767" s="93" customFormat="1" customHeight="1" spans="6:41">
      <c r="F1767" s="95"/>
      <c r="G1767" s="288" t="str">
        <f t="shared" si="33"/>
        <v/>
      </c>
      <c r="H1767" s="95"/>
      <c r="I1767" s="95"/>
      <c r="J1767" s="95"/>
      <c r="K1767" s="95"/>
      <c r="L1767" s="95"/>
      <c r="P1767" s="143"/>
      <c r="Q1767" s="95"/>
      <c r="R1767" s="95"/>
      <c r="S1767" s="95"/>
      <c r="T1767" s="95"/>
      <c r="AI1767" s="280"/>
      <c r="AO1767" s="95"/>
    </row>
    <row r="1768" s="93" customFormat="1" customHeight="1" spans="6:41">
      <c r="F1768" s="95"/>
      <c r="G1768" s="288" t="str">
        <f t="shared" si="33"/>
        <v/>
      </c>
      <c r="H1768" s="95"/>
      <c r="I1768" s="95"/>
      <c r="J1768" s="95"/>
      <c r="K1768" s="95"/>
      <c r="L1768" s="95"/>
      <c r="P1768" s="143"/>
      <c r="Q1768" s="95"/>
      <c r="R1768" s="95"/>
      <c r="S1768" s="95"/>
      <c r="T1768" s="95"/>
      <c r="AI1768" s="280"/>
      <c r="AO1768" s="95"/>
    </row>
    <row r="1769" s="93" customFormat="1" customHeight="1" spans="6:41">
      <c r="F1769" s="95"/>
      <c r="G1769" s="288" t="str">
        <f t="shared" si="33"/>
        <v/>
      </c>
      <c r="H1769" s="95"/>
      <c r="I1769" s="95"/>
      <c r="J1769" s="95"/>
      <c r="K1769" s="95"/>
      <c r="L1769" s="95"/>
      <c r="P1769" s="143"/>
      <c r="Q1769" s="95"/>
      <c r="R1769" s="95"/>
      <c r="S1769" s="95"/>
      <c r="T1769" s="95"/>
      <c r="AI1769" s="280"/>
      <c r="AO1769" s="95"/>
    </row>
    <row r="1770" s="93" customFormat="1" customHeight="1" spans="6:41">
      <c r="F1770" s="95"/>
      <c r="G1770" s="288" t="str">
        <f t="shared" si="33"/>
        <v/>
      </c>
      <c r="H1770" s="95"/>
      <c r="I1770" s="95"/>
      <c r="J1770" s="95"/>
      <c r="K1770" s="95"/>
      <c r="L1770" s="95"/>
      <c r="P1770" s="143"/>
      <c r="Q1770" s="95"/>
      <c r="R1770" s="95"/>
      <c r="S1770" s="95"/>
      <c r="T1770" s="95"/>
      <c r="AI1770" s="280"/>
      <c r="AO1770" s="95"/>
    </row>
    <row r="1771" s="93" customFormat="1" customHeight="1" spans="6:41">
      <c r="F1771" s="95"/>
      <c r="G1771" s="288" t="str">
        <f t="shared" si="33"/>
        <v/>
      </c>
      <c r="H1771" s="95"/>
      <c r="I1771" s="95"/>
      <c r="J1771" s="95"/>
      <c r="K1771" s="95"/>
      <c r="L1771" s="95"/>
      <c r="P1771" s="143"/>
      <c r="Q1771" s="95"/>
      <c r="R1771" s="95"/>
      <c r="S1771" s="95"/>
      <c r="T1771" s="95"/>
      <c r="AI1771" s="280"/>
      <c r="AO1771" s="95"/>
    </row>
    <row r="1772" s="93" customFormat="1" customHeight="1" spans="6:41">
      <c r="F1772" s="95"/>
      <c r="G1772" s="288" t="str">
        <f t="shared" si="33"/>
        <v/>
      </c>
      <c r="H1772" s="95"/>
      <c r="I1772" s="95"/>
      <c r="J1772" s="95"/>
      <c r="K1772" s="95"/>
      <c r="L1772" s="95"/>
      <c r="P1772" s="143"/>
      <c r="Q1772" s="95"/>
      <c r="R1772" s="95"/>
      <c r="S1772" s="95"/>
      <c r="T1772" s="95"/>
      <c r="AI1772" s="280"/>
      <c r="AO1772" s="95"/>
    </row>
    <row r="1773" s="93" customFormat="1" customHeight="1" spans="6:41">
      <c r="F1773" s="95"/>
      <c r="G1773" s="288" t="str">
        <f t="shared" si="33"/>
        <v/>
      </c>
      <c r="H1773" s="95"/>
      <c r="I1773" s="95"/>
      <c r="J1773" s="95"/>
      <c r="K1773" s="95"/>
      <c r="L1773" s="95"/>
      <c r="P1773" s="143"/>
      <c r="Q1773" s="95"/>
      <c r="R1773" s="95"/>
      <c r="S1773" s="95"/>
      <c r="T1773" s="95"/>
      <c r="AI1773" s="280"/>
      <c r="AO1773" s="95"/>
    </row>
    <row r="1774" s="93" customFormat="1" customHeight="1" spans="6:41">
      <c r="F1774" s="95"/>
      <c r="G1774" s="288" t="str">
        <f t="shared" si="33"/>
        <v/>
      </c>
      <c r="H1774" s="95"/>
      <c r="I1774" s="95"/>
      <c r="J1774" s="95"/>
      <c r="K1774" s="95"/>
      <c r="L1774" s="95"/>
      <c r="P1774" s="143"/>
      <c r="Q1774" s="95"/>
      <c r="R1774" s="95"/>
      <c r="S1774" s="95"/>
      <c r="T1774" s="95"/>
      <c r="AI1774" s="280"/>
      <c r="AO1774" s="95"/>
    </row>
    <row r="1775" s="93" customFormat="1" customHeight="1" spans="6:41">
      <c r="F1775" s="95"/>
      <c r="G1775" s="288" t="str">
        <f t="shared" si="33"/>
        <v/>
      </c>
      <c r="H1775" s="95"/>
      <c r="I1775" s="95"/>
      <c r="J1775" s="95"/>
      <c r="K1775" s="95"/>
      <c r="L1775" s="95"/>
      <c r="P1775" s="143"/>
      <c r="Q1775" s="95"/>
      <c r="R1775" s="95"/>
      <c r="S1775" s="95"/>
      <c r="T1775" s="95"/>
      <c r="AI1775" s="280"/>
      <c r="AO1775" s="95"/>
    </row>
    <row r="1776" s="93" customFormat="1" customHeight="1" spans="6:41">
      <c r="F1776" s="95"/>
      <c r="G1776" s="288" t="str">
        <f t="shared" si="33"/>
        <v/>
      </c>
      <c r="H1776" s="95"/>
      <c r="I1776" s="95"/>
      <c r="J1776" s="95"/>
      <c r="K1776" s="95"/>
      <c r="L1776" s="95"/>
      <c r="P1776" s="143"/>
      <c r="Q1776" s="95"/>
      <c r="R1776" s="95"/>
      <c r="S1776" s="95"/>
      <c r="T1776" s="95"/>
      <c r="AI1776" s="280"/>
      <c r="AO1776" s="95"/>
    </row>
    <row r="1777" s="93" customFormat="1" customHeight="1" spans="6:41">
      <c r="F1777" s="95"/>
      <c r="G1777" s="288" t="str">
        <f t="shared" si="33"/>
        <v/>
      </c>
      <c r="H1777" s="95"/>
      <c r="I1777" s="95"/>
      <c r="J1777" s="95"/>
      <c r="K1777" s="95"/>
      <c r="L1777" s="95"/>
      <c r="P1777" s="143"/>
      <c r="Q1777" s="95"/>
      <c r="R1777" s="95"/>
      <c r="S1777" s="95"/>
      <c r="T1777" s="95"/>
      <c r="AI1777" s="280"/>
      <c r="AO1777" s="95"/>
    </row>
    <row r="1778" s="93" customFormat="1" customHeight="1" spans="6:41">
      <c r="F1778" s="95"/>
      <c r="G1778" s="288" t="str">
        <f t="shared" si="33"/>
        <v/>
      </c>
      <c r="H1778" s="95"/>
      <c r="I1778" s="95"/>
      <c r="J1778" s="95"/>
      <c r="K1778" s="95"/>
      <c r="L1778" s="95"/>
      <c r="P1778" s="143"/>
      <c r="Q1778" s="95"/>
      <c r="R1778" s="95"/>
      <c r="S1778" s="95"/>
      <c r="T1778" s="95"/>
      <c r="AI1778" s="280"/>
      <c r="AO1778" s="95"/>
    </row>
    <row r="1779" s="93" customFormat="1" customHeight="1" spans="6:41">
      <c r="F1779" s="95"/>
      <c r="G1779" s="288" t="str">
        <f t="shared" si="33"/>
        <v/>
      </c>
      <c r="H1779" s="95"/>
      <c r="I1779" s="95"/>
      <c r="J1779" s="95"/>
      <c r="K1779" s="95"/>
      <c r="L1779" s="95"/>
      <c r="P1779" s="143"/>
      <c r="Q1779" s="95"/>
      <c r="R1779" s="95"/>
      <c r="S1779" s="95"/>
      <c r="T1779" s="95"/>
      <c r="AI1779" s="280"/>
      <c r="AO1779" s="95"/>
    </row>
    <row r="1780" s="93" customFormat="1" customHeight="1" spans="6:41">
      <c r="F1780" s="95"/>
      <c r="G1780" s="288" t="str">
        <f t="shared" si="33"/>
        <v/>
      </c>
      <c r="H1780" s="95"/>
      <c r="I1780" s="95"/>
      <c r="J1780" s="95"/>
      <c r="K1780" s="95"/>
      <c r="L1780" s="95"/>
      <c r="P1780" s="143"/>
      <c r="Q1780" s="95"/>
      <c r="R1780" s="95"/>
      <c r="S1780" s="95"/>
      <c r="T1780" s="95"/>
      <c r="AI1780" s="280"/>
      <c r="AO1780" s="95"/>
    </row>
    <row r="1781" s="93" customFormat="1" customHeight="1" spans="6:41">
      <c r="F1781" s="95"/>
      <c r="G1781" s="288" t="str">
        <f t="shared" si="33"/>
        <v/>
      </c>
      <c r="H1781" s="95"/>
      <c r="I1781" s="95"/>
      <c r="J1781" s="95"/>
      <c r="K1781" s="95"/>
      <c r="L1781" s="95"/>
      <c r="P1781" s="143"/>
      <c r="Q1781" s="95"/>
      <c r="R1781" s="95"/>
      <c r="S1781" s="95"/>
      <c r="T1781" s="95"/>
      <c r="AI1781" s="280"/>
      <c r="AO1781" s="95"/>
    </row>
    <row r="1782" s="93" customFormat="1" customHeight="1" spans="6:41">
      <c r="F1782" s="95"/>
      <c r="G1782" s="288" t="str">
        <f t="shared" si="33"/>
        <v/>
      </c>
      <c r="H1782" s="95"/>
      <c r="I1782" s="95"/>
      <c r="J1782" s="95"/>
      <c r="K1782" s="95"/>
      <c r="L1782" s="95"/>
      <c r="P1782" s="143"/>
      <c r="Q1782" s="95"/>
      <c r="R1782" s="95"/>
      <c r="S1782" s="95"/>
      <c r="T1782" s="95"/>
      <c r="AI1782" s="280"/>
      <c r="AO1782" s="95"/>
    </row>
    <row r="1783" s="93" customFormat="1" customHeight="1" spans="6:41">
      <c r="F1783" s="95"/>
      <c r="G1783" s="288" t="str">
        <f t="shared" si="33"/>
        <v/>
      </c>
      <c r="H1783" s="95"/>
      <c r="I1783" s="95"/>
      <c r="J1783" s="95"/>
      <c r="K1783" s="95"/>
      <c r="L1783" s="95"/>
      <c r="P1783" s="143"/>
      <c r="Q1783" s="95"/>
      <c r="R1783" s="95"/>
      <c r="S1783" s="95"/>
      <c r="T1783" s="95"/>
      <c r="AI1783" s="280"/>
      <c r="AO1783" s="95"/>
    </row>
    <row r="1784" s="93" customFormat="1" customHeight="1" spans="6:41">
      <c r="F1784" s="95"/>
      <c r="G1784" s="288" t="str">
        <f t="shared" si="33"/>
        <v/>
      </c>
      <c r="H1784" s="95"/>
      <c r="I1784" s="95"/>
      <c r="J1784" s="95"/>
      <c r="K1784" s="95"/>
      <c r="L1784" s="95"/>
      <c r="P1784" s="143"/>
      <c r="Q1784" s="95"/>
      <c r="R1784" s="95"/>
      <c r="S1784" s="95"/>
      <c r="T1784" s="95"/>
      <c r="AI1784" s="280"/>
      <c r="AO1784" s="95"/>
    </row>
    <row r="1785" s="93" customFormat="1" customHeight="1" spans="6:41">
      <c r="F1785" s="95"/>
      <c r="G1785" s="288" t="str">
        <f t="shared" si="33"/>
        <v/>
      </c>
      <c r="H1785" s="95"/>
      <c r="I1785" s="95"/>
      <c r="J1785" s="95"/>
      <c r="K1785" s="95"/>
      <c r="L1785" s="95"/>
      <c r="P1785" s="143"/>
      <c r="Q1785" s="95"/>
      <c r="R1785" s="95"/>
      <c r="S1785" s="95"/>
      <c r="T1785" s="95"/>
      <c r="AI1785" s="280"/>
      <c r="AO1785" s="95"/>
    </row>
    <row r="1786" s="93" customFormat="1" customHeight="1" spans="6:41">
      <c r="F1786" s="95"/>
      <c r="G1786" s="288" t="str">
        <f t="shared" si="33"/>
        <v/>
      </c>
      <c r="H1786" s="95"/>
      <c r="I1786" s="95"/>
      <c r="J1786" s="95"/>
      <c r="K1786" s="95"/>
      <c r="L1786" s="95"/>
      <c r="P1786" s="143"/>
      <c r="Q1786" s="95"/>
      <c r="R1786" s="95"/>
      <c r="S1786" s="95"/>
      <c r="T1786" s="95"/>
      <c r="AI1786" s="280"/>
      <c r="AO1786" s="95"/>
    </row>
    <row r="1787" s="93" customFormat="1" customHeight="1" spans="6:41">
      <c r="F1787" s="95"/>
      <c r="G1787" s="288" t="str">
        <f t="shared" si="33"/>
        <v/>
      </c>
      <c r="H1787" s="95"/>
      <c r="I1787" s="95"/>
      <c r="J1787" s="95"/>
      <c r="K1787" s="95"/>
      <c r="L1787" s="95"/>
      <c r="P1787" s="143"/>
      <c r="Q1787" s="95"/>
      <c r="R1787" s="95"/>
      <c r="S1787" s="95"/>
      <c r="T1787" s="95"/>
      <c r="AI1787" s="280"/>
      <c r="AO1787" s="95"/>
    </row>
    <row r="1788" s="93" customFormat="1" customHeight="1" spans="6:41">
      <c r="F1788" s="95"/>
      <c r="G1788" s="288" t="str">
        <f t="shared" si="33"/>
        <v/>
      </c>
      <c r="H1788" s="95"/>
      <c r="I1788" s="95"/>
      <c r="J1788" s="95"/>
      <c r="K1788" s="95"/>
      <c r="L1788" s="95"/>
      <c r="P1788" s="143"/>
      <c r="Q1788" s="95"/>
      <c r="R1788" s="95"/>
      <c r="S1788" s="95"/>
      <c r="T1788" s="95"/>
      <c r="AI1788" s="280"/>
      <c r="AO1788" s="95"/>
    </row>
    <row r="1789" s="93" customFormat="1" customHeight="1" spans="6:41">
      <c r="F1789" s="95"/>
      <c r="G1789" s="288" t="str">
        <f t="shared" si="33"/>
        <v/>
      </c>
      <c r="H1789" s="95"/>
      <c r="I1789" s="95"/>
      <c r="J1789" s="95"/>
      <c r="K1789" s="95"/>
      <c r="L1789" s="95"/>
      <c r="P1789" s="143"/>
      <c r="Q1789" s="95"/>
      <c r="R1789" s="95"/>
      <c r="S1789" s="95"/>
      <c r="T1789" s="95"/>
      <c r="AI1789" s="280"/>
      <c r="AO1789" s="95"/>
    </row>
    <row r="1790" s="93" customFormat="1" customHeight="1" spans="6:41">
      <c r="F1790" s="95"/>
      <c r="G1790" s="288" t="str">
        <f t="shared" si="33"/>
        <v/>
      </c>
      <c r="H1790" s="95"/>
      <c r="I1790" s="95"/>
      <c r="J1790" s="95"/>
      <c r="K1790" s="95"/>
      <c r="L1790" s="95"/>
      <c r="P1790" s="143"/>
      <c r="Q1790" s="95"/>
      <c r="R1790" s="95"/>
      <c r="S1790" s="95"/>
      <c r="T1790" s="95"/>
      <c r="AI1790" s="280"/>
      <c r="AO1790" s="95"/>
    </row>
    <row r="1791" s="93" customFormat="1" customHeight="1" spans="6:41">
      <c r="F1791" s="95"/>
      <c r="G1791" s="288" t="str">
        <f t="shared" si="33"/>
        <v/>
      </c>
      <c r="H1791" s="95"/>
      <c r="I1791" s="95"/>
      <c r="J1791" s="95"/>
      <c r="K1791" s="95"/>
      <c r="L1791" s="95"/>
      <c r="P1791" s="143"/>
      <c r="Q1791" s="95"/>
      <c r="R1791" s="95"/>
      <c r="S1791" s="95"/>
      <c r="T1791" s="95"/>
      <c r="AI1791" s="280"/>
      <c r="AO1791" s="95"/>
    </row>
    <row r="1792" s="93" customFormat="1" customHeight="1" spans="6:41">
      <c r="F1792" s="95"/>
      <c r="G1792" s="288" t="str">
        <f t="shared" si="33"/>
        <v/>
      </c>
      <c r="H1792" s="95"/>
      <c r="I1792" s="95"/>
      <c r="J1792" s="95"/>
      <c r="K1792" s="95"/>
      <c r="L1792" s="95"/>
      <c r="P1792" s="143"/>
      <c r="Q1792" s="95"/>
      <c r="R1792" s="95"/>
      <c r="S1792" s="95"/>
      <c r="T1792" s="95"/>
      <c r="AI1792" s="280"/>
      <c r="AO1792" s="95"/>
    </row>
    <row r="1793" s="93" customFormat="1" customHeight="1" spans="6:41">
      <c r="F1793" s="95"/>
      <c r="G1793" s="288" t="str">
        <f t="shared" si="33"/>
        <v/>
      </c>
      <c r="H1793" s="95"/>
      <c r="I1793" s="95"/>
      <c r="J1793" s="95"/>
      <c r="K1793" s="95"/>
      <c r="L1793" s="95"/>
      <c r="P1793" s="143"/>
      <c r="Q1793" s="95"/>
      <c r="R1793" s="95"/>
      <c r="S1793" s="95"/>
      <c r="T1793" s="95"/>
      <c r="AI1793" s="280"/>
      <c r="AO1793" s="95"/>
    </row>
    <row r="1794" s="93" customFormat="1" customHeight="1" spans="6:41">
      <c r="F1794" s="95"/>
      <c r="G1794" s="288" t="str">
        <f t="shared" ref="G1794:G1857" si="34">IF(H1794="","",IF(H1794=I1794,H1794,_xlfn.CONCAT(H1794,"-",I1794)))</f>
        <v/>
      </c>
      <c r="H1794" s="95"/>
      <c r="I1794" s="95"/>
      <c r="J1794" s="95"/>
      <c r="K1794" s="95"/>
      <c r="L1794" s="95"/>
      <c r="P1794" s="143"/>
      <c r="Q1794" s="95"/>
      <c r="R1794" s="95"/>
      <c r="S1794" s="95"/>
      <c r="T1794" s="95"/>
      <c r="AI1794" s="280"/>
      <c r="AO1794" s="95"/>
    </row>
    <row r="1795" s="93" customFormat="1" customHeight="1" spans="6:41">
      <c r="F1795" s="95"/>
      <c r="G1795" s="288" t="str">
        <f t="shared" si="34"/>
        <v/>
      </c>
      <c r="H1795" s="95"/>
      <c r="I1795" s="95"/>
      <c r="J1795" s="95"/>
      <c r="K1795" s="95"/>
      <c r="L1795" s="95"/>
      <c r="P1795" s="143"/>
      <c r="Q1795" s="95"/>
      <c r="R1795" s="95"/>
      <c r="S1795" s="95"/>
      <c r="T1795" s="95"/>
      <c r="AI1795" s="280"/>
      <c r="AO1795" s="95"/>
    </row>
    <row r="1796" s="93" customFormat="1" customHeight="1" spans="6:41">
      <c r="F1796" s="95"/>
      <c r="G1796" s="288" t="str">
        <f t="shared" si="34"/>
        <v/>
      </c>
      <c r="H1796" s="95"/>
      <c r="I1796" s="95"/>
      <c r="J1796" s="95"/>
      <c r="K1796" s="95"/>
      <c r="L1796" s="95"/>
      <c r="P1796" s="143"/>
      <c r="Q1796" s="95"/>
      <c r="R1796" s="95"/>
      <c r="S1796" s="95"/>
      <c r="T1796" s="95"/>
      <c r="AI1796" s="280"/>
      <c r="AO1796" s="95"/>
    </row>
    <row r="1797" s="93" customFormat="1" customHeight="1" spans="6:41">
      <c r="F1797" s="95"/>
      <c r="G1797" s="288" t="str">
        <f t="shared" si="34"/>
        <v/>
      </c>
      <c r="H1797" s="95"/>
      <c r="I1797" s="95"/>
      <c r="J1797" s="95"/>
      <c r="K1797" s="95"/>
      <c r="L1797" s="95"/>
      <c r="P1797" s="143"/>
      <c r="Q1797" s="95"/>
      <c r="R1797" s="95"/>
      <c r="S1797" s="95"/>
      <c r="T1797" s="95"/>
      <c r="AI1797" s="280"/>
      <c r="AO1797" s="95"/>
    </row>
    <row r="1798" s="93" customFormat="1" customHeight="1" spans="6:41">
      <c r="F1798" s="95"/>
      <c r="G1798" s="288" t="str">
        <f t="shared" si="34"/>
        <v/>
      </c>
      <c r="H1798" s="95"/>
      <c r="I1798" s="95"/>
      <c r="J1798" s="95"/>
      <c r="K1798" s="95"/>
      <c r="L1798" s="95"/>
      <c r="P1798" s="143"/>
      <c r="Q1798" s="95"/>
      <c r="R1798" s="95"/>
      <c r="S1798" s="95"/>
      <c r="T1798" s="95"/>
      <c r="AI1798" s="280"/>
      <c r="AO1798" s="95"/>
    </row>
    <row r="1799" s="93" customFormat="1" customHeight="1" spans="6:41">
      <c r="F1799" s="95"/>
      <c r="G1799" s="288" t="str">
        <f t="shared" si="34"/>
        <v/>
      </c>
      <c r="H1799" s="95"/>
      <c r="I1799" s="95"/>
      <c r="J1799" s="95"/>
      <c r="K1799" s="95"/>
      <c r="L1799" s="95"/>
      <c r="P1799" s="143"/>
      <c r="Q1799" s="95"/>
      <c r="R1799" s="95"/>
      <c r="S1799" s="95"/>
      <c r="T1799" s="95"/>
      <c r="AI1799" s="280"/>
      <c r="AO1799" s="95"/>
    </row>
    <row r="1800" s="93" customFormat="1" customHeight="1" spans="6:41">
      <c r="F1800" s="95"/>
      <c r="G1800" s="288" t="str">
        <f t="shared" si="34"/>
        <v/>
      </c>
      <c r="H1800" s="95"/>
      <c r="I1800" s="95"/>
      <c r="J1800" s="95"/>
      <c r="K1800" s="95"/>
      <c r="L1800" s="95"/>
      <c r="P1800" s="143"/>
      <c r="Q1800" s="95"/>
      <c r="R1800" s="95"/>
      <c r="S1800" s="95"/>
      <c r="T1800" s="95"/>
      <c r="AI1800" s="280"/>
      <c r="AO1800" s="95"/>
    </row>
    <row r="1801" s="93" customFormat="1" customHeight="1" spans="6:41">
      <c r="F1801" s="95"/>
      <c r="G1801" s="288" t="str">
        <f t="shared" si="34"/>
        <v/>
      </c>
      <c r="H1801" s="95"/>
      <c r="I1801" s="95"/>
      <c r="J1801" s="95"/>
      <c r="K1801" s="95"/>
      <c r="L1801" s="95"/>
      <c r="P1801" s="143"/>
      <c r="Q1801" s="95"/>
      <c r="R1801" s="95"/>
      <c r="S1801" s="95"/>
      <c r="T1801" s="95"/>
      <c r="AI1801" s="280"/>
      <c r="AO1801" s="95"/>
    </row>
    <row r="1802" s="93" customFormat="1" customHeight="1" spans="6:41">
      <c r="F1802" s="95"/>
      <c r="G1802" s="288" t="str">
        <f t="shared" si="34"/>
        <v/>
      </c>
      <c r="H1802" s="95"/>
      <c r="I1802" s="95"/>
      <c r="J1802" s="95"/>
      <c r="K1802" s="95"/>
      <c r="L1802" s="95"/>
      <c r="P1802" s="143"/>
      <c r="Q1802" s="95"/>
      <c r="R1802" s="95"/>
      <c r="S1802" s="95"/>
      <c r="T1802" s="95"/>
      <c r="AI1802" s="280"/>
      <c r="AO1802" s="95"/>
    </row>
    <row r="1803" s="93" customFormat="1" customHeight="1" spans="6:41">
      <c r="F1803" s="95"/>
      <c r="G1803" s="288" t="str">
        <f t="shared" si="34"/>
        <v/>
      </c>
      <c r="H1803" s="95"/>
      <c r="I1803" s="95"/>
      <c r="J1803" s="95"/>
      <c r="K1803" s="95"/>
      <c r="L1803" s="95"/>
      <c r="P1803" s="143"/>
      <c r="Q1803" s="95"/>
      <c r="R1803" s="95"/>
      <c r="S1803" s="95"/>
      <c r="T1803" s="95"/>
      <c r="AI1803" s="280"/>
      <c r="AO1803" s="95"/>
    </row>
    <row r="1804" s="93" customFormat="1" customHeight="1" spans="6:41">
      <c r="F1804" s="95"/>
      <c r="G1804" s="288" t="str">
        <f t="shared" si="34"/>
        <v/>
      </c>
      <c r="H1804" s="95"/>
      <c r="I1804" s="95"/>
      <c r="J1804" s="95"/>
      <c r="K1804" s="95"/>
      <c r="L1804" s="95"/>
      <c r="P1804" s="143"/>
      <c r="Q1804" s="95"/>
      <c r="R1804" s="95"/>
      <c r="S1804" s="95"/>
      <c r="T1804" s="95"/>
      <c r="AI1804" s="280"/>
      <c r="AO1804" s="95"/>
    </row>
    <row r="1805" s="93" customFormat="1" customHeight="1" spans="6:41">
      <c r="F1805" s="95"/>
      <c r="G1805" s="288" t="str">
        <f t="shared" si="34"/>
        <v/>
      </c>
      <c r="H1805" s="95"/>
      <c r="I1805" s="95"/>
      <c r="J1805" s="95"/>
      <c r="K1805" s="95"/>
      <c r="L1805" s="95"/>
      <c r="P1805" s="143"/>
      <c r="Q1805" s="95"/>
      <c r="R1805" s="95"/>
      <c r="S1805" s="95"/>
      <c r="T1805" s="95"/>
      <c r="AI1805" s="280"/>
      <c r="AO1805" s="95"/>
    </row>
    <row r="1806" s="93" customFormat="1" customHeight="1" spans="6:41">
      <c r="F1806" s="95"/>
      <c r="G1806" s="288" t="str">
        <f t="shared" si="34"/>
        <v/>
      </c>
      <c r="H1806" s="95"/>
      <c r="I1806" s="95"/>
      <c r="J1806" s="95"/>
      <c r="K1806" s="95"/>
      <c r="L1806" s="95"/>
      <c r="P1806" s="143"/>
      <c r="Q1806" s="95"/>
      <c r="R1806" s="95"/>
      <c r="S1806" s="95"/>
      <c r="T1806" s="95"/>
      <c r="AI1806" s="280"/>
      <c r="AO1806" s="95"/>
    </row>
    <row r="1807" s="93" customFormat="1" customHeight="1" spans="6:41">
      <c r="F1807" s="95"/>
      <c r="G1807" s="288" t="str">
        <f t="shared" si="34"/>
        <v/>
      </c>
      <c r="H1807" s="95"/>
      <c r="I1807" s="95"/>
      <c r="J1807" s="95"/>
      <c r="K1807" s="95"/>
      <c r="L1807" s="95"/>
      <c r="P1807" s="143"/>
      <c r="Q1807" s="95"/>
      <c r="R1807" s="95"/>
      <c r="S1807" s="95"/>
      <c r="T1807" s="95"/>
      <c r="AI1807" s="280"/>
      <c r="AO1807" s="95"/>
    </row>
    <row r="1808" s="93" customFormat="1" customHeight="1" spans="6:41">
      <c r="F1808" s="95"/>
      <c r="G1808" s="288" t="str">
        <f t="shared" si="34"/>
        <v/>
      </c>
      <c r="H1808" s="95"/>
      <c r="I1808" s="95"/>
      <c r="J1808" s="95"/>
      <c r="K1808" s="95"/>
      <c r="L1808" s="95"/>
      <c r="P1808" s="143"/>
      <c r="Q1808" s="95"/>
      <c r="R1808" s="95"/>
      <c r="S1808" s="95"/>
      <c r="T1808" s="95"/>
      <c r="AI1808" s="280"/>
      <c r="AO1808" s="95"/>
    </row>
    <row r="1809" s="93" customFormat="1" customHeight="1" spans="6:41">
      <c r="F1809" s="95"/>
      <c r="G1809" s="288" t="str">
        <f t="shared" si="34"/>
        <v/>
      </c>
      <c r="H1809" s="95"/>
      <c r="I1809" s="95"/>
      <c r="J1809" s="95"/>
      <c r="K1809" s="95"/>
      <c r="L1809" s="95"/>
      <c r="P1809" s="143"/>
      <c r="Q1809" s="95"/>
      <c r="R1809" s="95"/>
      <c r="S1809" s="95"/>
      <c r="T1809" s="95"/>
      <c r="AI1809" s="280"/>
      <c r="AO1809" s="95"/>
    </row>
    <row r="1810" s="93" customFormat="1" customHeight="1" spans="6:41">
      <c r="F1810" s="95"/>
      <c r="G1810" s="288" t="str">
        <f t="shared" si="34"/>
        <v/>
      </c>
      <c r="H1810" s="95"/>
      <c r="I1810" s="95"/>
      <c r="J1810" s="95"/>
      <c r="K1810" s="95"/>
      <c r="L1810" s="95"/>
      <c r="P1810" s="143"/>
      <c r="Q1810" s="95"/>
      <c r="R1810" s="95"/>
      <c r="S1810" s="95"/>
      <c r="T1810" s="95"/>
      <c r="AI1810" s="280"/>
      <c r="AO1810" s="95"/>
    </row>
    <row r="1811" s="93" customFormat="1" customHeight="1" spans="6:41">
      <c r="F1811" s="95"/>
      <c r="G1811" s="288" t="str">
        <f t="shared" si="34"/>
        <v/>
      </c>
      <c r="H1811" s="95"/>
      <c r="I1811" s="95"/>
      <c r="J1811" s="95"/>
      <c r="K1811" s="95"/>
      <c r="L1811" s="95"/>
      <c r="P1811" s="143"/>
      <c r="Q1811" s="95"/>
      <c r="R1811" s="95"/>
      <c r="S1811" s="95"/>
      <c r="T1811" s="95"/>
      <c r="AI1811" s="280"/>
      <c r="AO1811" s="95"/>
    </row>
    <row r="1812" s="93" customFormat="1" customHeight="1" spans="6:41">
      <c r="F1812" s="95"/>
      <c r="G1812" s="288" t="str">
        <f t="shared" si="34"/>
        <v/>
      </c>
      <c r="H1812" s="95"/>
      <c r="I1812" s="95"/>
      <c r="J1812" s="95"/>
      <c r="K1812" s="95"/>
      <c r="L1812" s="95"/>
      <c r="P1812" s="143"/>
      <c r="Q1812" s="95"/>
      <c r="R1812" s="95"/>
      <c r="S1812" s="95"/>
      <c r="T1812" s="95"/>
      <c r="AI1812" s="280"/>
      <c r="AO1812" s="95"/>
    </row>
    <row r="1813" s="93" customFormat="1" customHeight="1" spans="6:41">
      <c r="F1813" s="95"/>
      <c r="G1813" s="288" t="str">
        <f t="shared" si="34"/>
        <v/>
      </c>
      <c r="H1813" s="95"/>
      <c r="I1813" s="95"/>
      <c r="J1813" s="95"/>
      <c r="K1813" s="95"/>
      <c r="L1813" s="95"/>
      <c r="P1813" s="143"/>
      <c r="Q1813" s="95"/>
      <c r="R1813" s="95"/>
      <c r="S1813" s="95"/>
      <c r="T1813" s="95"/>
      <c r="AI1813" s="280"/>
      <c r="AO1813" s="95"/>
    </row>
    <row r="1814" s="93" customFormat="1" customHeight="1" spans="6:41">
      <c r="F1814" s="95"/>
      <c r="G1814" s="288" t="str">
        <f t="shared" si="34"/>
        <v/>
      </c>
      <c r="H1814" s="95"/>
      <c r="I1814" s="95"/>
      <c r="J1814" s="95"/>
      <c r="K1814" s="95"/>
      <c r="L1814" s="95"/>
      <c r="P1814" s="143"/>
      <c r="Q1814" s="95"/>
      <c r="R1814" s="95"/>
      <c r="S1814" s="95"/>
      <c r="T1814" s="95"/>
      <c r="AI1814" s="280"/>
      <c r="AO1814" s="95"/>
    </row>
    <row r="1815" s="93" customFormat="1" customHeight="1" spans="6:41">
      <c r="F1815" s="95"/>
      <c r="G1815" s="288" t="str">
        <f t="shared" si="34"/>
        <v/>
      </c>
      <c r="H1815" s="95"/>
      <c r="I1815" s="95"/>
      <c r="J1815" s="95"/>
      <c r="K1815" s="95"/>
      <c r="L1815" s="95"/>
      <c r="P1815" s="143"/>
      <c r="Q1815" s="95"/>
      <c r="R1815" s="95"/>
      <c r="S1815" s="95"/>
      <c r="T1815" s="95"/>
      <c r="AI1815" s="280"/>
      <c r="AO1815" s="95"/>
    </row>
    <row r="1816" s="93" customFormat="1" customHeight="1" spans="6:41">
      <c r="F1816" s="95"/>
      <c r="G1816" s="288" t="str">
        <f t="shared" si="34"/>
        <v/>
      </c>
      <c r="H1816" s="95"/>
      <c r="I1816" s="95"/>
      <c r="J1816" s="95"/>
      <c r="K1816" s="95"/>
      <c r="L1816" s="95"/>
      <c r="P1816" s="143"/>
      <c r="Q1816" s="95"/>
      <c r="R1816" s="95"/>
      <c r="S1816" s="95"/>
      <c r="T1816" s="95"/>
      <c r="AI1816" s="280"/>
      <c r="AO1816" s="95"/>
    </row>
    <row r="1817" s="93" customFormat="1" customHeight="1" spans="6:41">
      <c r="F1817" s="95"/>
      <c r="G1817" s="288" t="str">
        <f t="shared" si="34"/>
        <v/>
      </c>
      <c r="H1817" s="95"/>
      <c r="I1817" s="95"/>
      <c r="J1817" s="95"/>
      <c r="K1817" s="95"/>
      <c r="L1817" s="95"/>
      <c r="P1817" s="143"/>
      <c r="Q1817" s="95"/>
      <c r="R1817" s="95"/>
      <c r="S1817" s="95"/>
      <c r="T1817" s="95"/>
      <c r="AI1817" s="280"/>
      <c r="AO1817" s="95"/>
    </row>
    <row r="1818" s="93" customFormat="1" customHeight="1" spans="6:41">
      <c r="F1818" s="95"/>
      <c r="G1818" s="288" t="str">
        <f t="shared" si="34"/>
        <v/>
      </c>
      <c r="H1818" s="95"/>
      <c r="I1818" s="95"/>
      <c r="J1818" s="95"/>
      <c r="K1818" s="95"/>
      <c r="L1818" s="95"/>
      <c r="P1818" s="143"/>
      <c r="Q1818" s="95"/>
      <c r="R1818" s="95"/>
      <c r="S1818" s="95"/>
      <c r="T1818" s="95"/>
      <c r="AI1818" s="280"/>
      <c r="AO1818" s="95"/>
    </row>
    <row r="1819" s="93" customFormat="1" customHeight="1" spans="6:41">
      <c r="F1819" s="95"/>
      <c r="G1819" s="288" t="str">
        <f t="shared" si="34"/>
        <v/>
      </c>
      <c r="H1819" s="95"/>
      <c r="I1819" s="95"/>
      <c r="J1819" s="95"/>
      <c r="K1819" s="95"/>
      <c r="L1819" s="95"/>
      <c r="P1819" s="143"/>
      <c r="Q1819" s="95"/>
      <c r="R1819" s="95"/>
      <c r="S1819" s="95"/>
      <c r="T1819" s="95"/>
      <c r="AI1819" s="280"/>
      <c r="AO1819" s="95"/>
    </row>
    <row r="1820" s="93" customFormat="1" customHeight="1" spans="6:41">
      <c r="F1820" s="95"/>
      <c r="G1820" s="288" t="str">
        <f t="shared" si="34"/>
        <v/>
      </c>
      <c r="H1820" s="95"/>
      <c r="I1820" s="95"/>
      <c r="J1820" s="95"/>
      <c r="K1820" s="95"/>
      <c r="L1820" s="95"/>
      <c r="P1820" s="143"/>
      <c r="Q1820" s="95"/>
      <c r="R1820" s="95"/>
      <c r="S1820" s="95"/>
      <c r="T1820" s="95"/>
      <c r="AI1820" s="280"/>
      <c r="AO1820" s="95"/>
    </row>
    <row r="1821" s="93" customFormat="1" customHeight="1" spans="6:41">
      <c r="F1821" s="95"/>
      <c r="G1821" s="288" t="str">
        <f t="shared" si="34"/>
        <v/>
      </c>
      <c r="H1821" s="95"/>
      <c r="I1821" s="95"/>
      <c r="J1821" s="95"/>
      <c r="K1821" s="95"/>
      <c r="L1821" s="95"/>
      <c r="P1821" s="143"/>
      <c r="Q1821" s="95"/>
      <c r="R1821" s="95"/>
      <c r="S1821" s="95"/>
      <c r="T1821" s="95"/>
      <c r="AI1821" s="280"/>
      <c r="AO1821" s="95"/>
    </row>
    <row r="1822" s="93" customFormat="1" customHeight="1" spans="6:41">
      <c r="F1822" s="95"/>
      <c r="G1822" s="288" t="str">
        <f t="shared" si="34"/>
        <v/>
      </c>
      <c r="H1822" s="95"/>
      <c r="I1822" s="95"/>
      <c r="J1822" s="95"/>
      <c r="K1822" s="95"/>
      <c r="L1822" s="95"/>
      <c r="P1822" s="143"/>
      <c r="Q1822" s="95"/>
      <c r="R1822" s="95"/>
      <c r="S1822" s="95"/>
      <c r="T1822" s="95"/>
      <c r="AI1822" s="280"/>
      <c r="AO1822" s="95"/>
    </row>
    <row r="1823" s="93" customFormat="1" customHeight="1" spans="6:41">
      <c r="F1823" s="95"/>
      <c r="G1823" s="288" t="str">
        <f t="shared" si="34"/>
        <v/>
      </c>
      <c r="H1823" s="95"/>
      <c r="I1823" s="95"/>
      <c r="J1823" s="95"/>
      <c r="K1823" s="95"/>
      <c r="L1823" s="95"/>
      <c r="P1823" s="143"/>
      <c r="Q1823" s="95"/>
      <c r="R1823" s="95"/>
      <c r="S1823" s="95"/>
      <c r="T1823" s="95"/>
      <c r="AI1823" s="280"/>
      <c r="AO1823" s="95"/>
    </row>
    <row r="1824" s="93" customFormat="1" customHeight="1" spans="6:41">
      <c r="F1824" s="95"/>
      <c r="G1824" s="288" t="str">
        <f t="shared" si="34"/>
        <v/>
      </c>
      <c r="H1824" s="95"/>
      <c r="I1824" s="95"/>
      <c r="J1824" s="95"/>
      <c r="K1824" s="95"/>
      <c r="L1824" s="95"/>
      <c r="P1824" s="143"/>
      <c r="Q1824" s="95"/>
      <c r="R1824" s="95"/>
      <c r="S1824" s="95"/>
      <c r="T1824" s="95"/>
      <c r="AI1824" s="280"/>
      <c r="AO1824" s="95"/>
    </row>
    <row r="1825" s="93" customFormat="1" customHeight="1" spans="6:41">
      <c r="F1825" s="95"/>
      <c r="G1825" s="288" t="str">
        <f t="shared" si="34"/>
        <v/>
      </c>
      <c r="H1825" s="95"/>
      <c r="I1825" s="95"/>
      <c r="J1825" s="95"/>
      <c r="K1825" s="95"/>
      <c r="L1825" s="95"/>
      <c r="P1825" s="143"/>
      <c r="Q1825" s="95"/>
      <c r="R1825" s="95"/>
      <c r="S1825" s="95"/>
      <c r="T1825" s="95"/>
      <c r="AI1825" s="280"/>
      <c r="AO1825" s="95"/>
    </row>
    <row r="1826" s="93" customFormat="1" customHeight="1" spans="6:41">
      <c r="F1826" s="95"/>
      <c r="G1826" s="288" t="str">
        <f t="shared" si="34"/>
        <v/>
      </c>
      <c r="H1826" s="95"/>
      <c r="I1826" s="95"/>
      <c r="J1826" s="95"/>
      <c r="K1826" s="95"/>
      <c r="L1826" s="95"/>
      <c r="P1826" s="143"/>
      <c r="Q1826" s="95"/>
      <c r="R1826" s="95"/>
      <c r="S1826" s="95"/>
      <c r="T1826" s="95"/>
      <c r="AI1826" s="280"/>
      <c r="AO1826" s="95"/>
    </row>
    <row r="1827" s="93" customFormat="1" customHeight="1" spans="6:41">
      <c r="F1827" s="95"/>
      <c r="G1827" s="288" t="str">
        <f t="shared" si="34"/>
        <v/>
      </c>
      <c r="H1827" s="95"/>
      <c r="I1827" s="95"/>
      <c r="J1827" s="95"/>
      <c r="K1827" s="95"/>
      <c r="L1827" s="95"/>
      <c r="P1827" s="143"/>
      <c r="Q1827" s="95"/>
      <c r="R1827" s="95"/>
      <c r="S1827" s="95"/>
      <c r="T1827" s="95"/>
      <c r="AI1827" s="280"/>
      <c r="AO1827" s="95"/>
    </row>
    <row r="1828" s="93" customFormat="1" customHeight="1" spans="6:41">
      <c r="F1828" s="95"/>
      <c r="G1828" s="288" t="str">
        <f t="shared" si="34"/>
        <v/>
      </c>
      <c r="H1828" s="95"/>
      <c r="I1828" s="95"/>
      <c r="J1828" s="95"/>
      <c r="K1828" s="95"/>
      <c r="L1828" s="95"/>
      <c r="P1828" s="143"/>
      <c r="Q1828" s="95"/>
      <c r="R1828" s="95"/>
      <c r="S1828" s="95"/>
      <c r="T1828" s="95"/>
      <c r="AI1828" s="280"/>
      <c r="AO1828" s="95"/>
    </row>
    <row r="1829" s="93" customFormat="1" customHeight="1" spans="6:41">
      <c r="F1829" s="95"/>
      <c r="G1829" s="288" t="str">
        <f t="shared" si="34"/>
        <v/>
      </c>
      <c r="H1829" s="95"/>
      <c r="I1829" s="95"/>
      <c r="J1829" s="95"/>
      <c r="K1829" s="95"/>
      <c r="L1829" s="95"/>
      <c r="P1829" s="143"/>
      <c r="Q1829" s="95"/>
      <c r="R1829" s="95"/>
      <c r="S1829" s="95"/>
      <c r="T1829" s="95"/>
      <c r="AI1829" s="280"/>
      <c r="AO1829" s="95"/>
    </row>
    <row r="1830" s="93" customFormat="1" customHeight="1" spans="6:41">
      <c r="F1830" s="95"/>
      <c r="G1830" s="288" t="str">
        <f t="shared" si="34"/>
        <v/>
      </c>
      <c r="H1830" s="95"/>
      <c r="I1830" s="95"/>
      <c r="J1830" s="95"/>
      <c r="K1830" s="95"/>
      <c r="L1830" s="95"/>
      <c r="P1830" s="143"/>
      <c r="Q1830" s="95"/>
      <c r="R1830" s="95"/>
      <c r="S1830" s="95"/>
      <c r="T1830" s="95"/>
      <c r="AI1830" s="280"/>
      <c r="AO1830" s="95"/>
    </row>
    <row r="1831" s="93" customFormat="1" customHeight="1" spans="6:41">
      <c r="F1831" s="95"/>
      <c r="G1831" s="288" t="str">
        <f t="shared" si="34"/>
        <v/>
      </c>
      <c r="H1831" s="95"/>
      <c r="I1831" s="95"/>
      <c r="J1831" s="95"/>
      <c r="K1831" s="95"/>
      <c r="L1831" s="95"/>
      <c r="P1831" s="143"/>
      <c r="Q1831" s="95"/>
      <c r="R1831" s="95"/>
      <c r="S1831" s="95"/>
      <c r="T1831" s="95"/>
      <c r="AI1831" s="280"/>
      <c r="AO1831" s="95"/>
    </row>
    <row r="1832" s="93" customFormat="1" customHeight="1" spans="6:41">
      <c r="F1832" s="95"/>
      <c r="G1832" s="288" t="str">
        <f t="shared" si="34"/>
        <v/>
      </c>
      <c r="H1832" s="95"/>
      <c r="I1832" s="95"/>
      <c r="J1832" s="95"/>
      <c r="K1832" s="95"/>
      <c r="L1832" s="95"/>
      <c r="P1832" s="143"/>
      <c r="Q1832" s="95"/>
      <c r="R1832" s="95"/>
      <c r="S1832" s="95"/>
      <c r="T1832" s="95"/>
      <c r="AI1832" s="280"/>
      <c r="AO1832" s="95"/>
    </row>
    <row r="1833" s="93" customFormat="1" customHeight="1" spans="6:41">
      <c r="F1833" s="95"/>
      <c r="G1833" s="288" t="str">
        <f t="shared" si="34"/>
        <v/>
      </c>
      <c r="H1833" s="95"/>
      <c r="I1833" s="95"/>
      <c r="J1833" s="95"/>
      <c r="K1833" s="95"/>
      <c r="L1833" s="95"/>
      <c r="P1833" s="143"/>
      <c r="Q1833" s="95"/>
      <c r="R1833" s="95"/>
      <c r="S1833" s="95"/>
      <c r="T1833" s="95"/>
      <c r="AI1833" s="280"/>
      <c r="AO1833" s="95"/>
    </row>
    <row r="1834" s="93" customFormat="1" customHeight="1" spans="6:41">
      <c r="F1834" s="95"/>
      <c r="G1834" s="288" t="str">
        <f t="shared" si="34"/>
        <v/>
      </c>
      <c r="H1834" s="95"/>
      <c r="I1834" s="95"/>
      <c r="J1834" s="95"/>
      <c r="K1834" s="95"/>
      <c r="L1834" s="95"/>
      <c r="P1834" s="143"/>
      <c r="Q1834" s="95"/>
      <c r="R1834" s="95"/>
      <c r="S1834" s="95"/>
      <c r="T1834" s="95"/>
      <c r="AI1834" s="280"/>
      <c r="AO1834" s="95"/>
    </row>
    <row r="1835" s="93" customFormat="1" customHeight="1" spans="6:41">
      <c r="F1835" s="95"/>
      <c r="G1835" s="288" t="str">
        <f t="shared" si="34"/>
        <v/>
      </c>
      <c r="H1835" s="95"/>
      <c r="I1835" s="95"/>
      <c r="J1835" s="95"/>
      <c r="K1835" s="95"/>
      <c r="L1835" s="95"/>
      <c r="P1835" s="143"/>
      <c r="Q1835" s="95"/>
      <c r="R1835" s="95"/>
      <c r="S1835" s="95"/>
      <c r="T1835" s="95"/>
      <c r="AI1835" s="280"/>
      <c r="AO1835" s="95"/>
    </row>
    <row r="1836" s="93" customFormat="1" customHeight="1" spans="6:41">
      <c r="F1836" s="95"/>
      <c r="G1836" s="288" t="str">
        <f t="shared" si="34"/>
        <v/>
      </c>
      <c r="H1836" s="95"/>
      <c r="I1836" s="95"/>
      <c r="J1836" s="95"/>
      <c r="K1836" s="95"/>
      <c r="L1836" s="95"/>
      <c r="P1836" s="143"/>
      <c r="Q1836" s="95"/>
      <c r="R1836" s="95"/>
      <c r="S1836" s="95"/>
      <c r="T1836" s="95"/>
      <c r="AI1836" s="280"/>
      <c r="AO1836" s="95"/>
    </row>
    <row r="1837" s="93" customFormat="1" customHeight="1" spans="6:41">
      <c r="F1837" s="95"/>
      <c r="G1837" s="288" t="str">
        <f t="shared" si="34"/>
        <v/>
      </c>
      <c r="H1837" s="95"/>
      <c r="I1837" s="95"/>
      <c r="J1837" s="95"/>
      <c r="K1837" s="95"/>
      <c r="L1837" s="95"/>
      <c r="P1837" s="143"/>
      <c r="Q1837" s="95"/>
      <c r="R1837" s="95"/>
      <c r="S1837" s="95"/>
      <c r="T1837" s="95"/>
      <c r="AI1837" s="280"/>
      <c r="AO1837" s="95"/>
    </row>
    <row r="1838" s="93" customFormat="1" customHeight="1" spans="6:41">
      <c r="F1838" s="95"/>
      <c r="G1838" s="288" t="str">
        <f t="shared" si="34"/>
        <v/>
      </c>
      <c r="H1838" s="95"/>
      <c r="I1838" s="95"/>
      <c r="J1838" s="95"/>
      <c r="K1838" s="95"/>
      <c r="L1838" s="95"/>
      <c r="P1838" s="143"/>
      <c r="Q1838" s="95"/>
      <c r="R1838" s="95"/>
      <c r="S1838" s="95"/>
      <c r="T1838" s="95"/>
      <c r="AI1838" s="280"/>
      <c r="AO1838" s="95"/>
    </row>
    <row r="1839" s="93" customFormat="1" customHeight="1" spans="6:41">
      <c r="F1839" s="95"/>
      <c r="G1839" s="288" t="str">
        <f t="shared" si="34"/>
        <v/>
      </c>
      <c r="H1839" s="95"/>
      <c r="I1839" s="95"/>
      <c r="J1839" s="95"/>
      <c r="K1839" s="95"/>
      <c r="L1839" s="95"/>
      <c r="P1839" s="143"/>
      <c r="Q1839" s="95"/>
      <c r="R1839" s="95"/>
      <c r="S1839" s="95"/>
      <c r="T1839" s="95"/>
      <c r="AI1839" s="280"/>
      <c r="AO1839" s="95"/>
    </row>
    <row r="1840" s="93" customFormat="1" customHeight="1" spans="6:41">
      <c r="F1840" s="95"/>
      <c r="G1840" s="288" t="str">
        <f t="shared" si="34"/>
        <v/>
      </c>
      <c r="H1840" s="95"/>
      <c r="I1840" s="95"/>
      <c r="J1840" s="95"/>
      <c r="K1840" s="95"/>
      <c r="L1840" s="95"/>
      <c r="P1840" s="143"/>
      <c r="Q1840" s="95"/>
      <c r="R1840" s="95"/>
      <c r="S1840" s="95"/>
      <c r="T1840" s="95"/>
      <c r="AI1840" s="280"/>
      <c r="AO1840" s="95"/>
    </row>
    <row r="1841" s="93" customFormat="1" customHeight="1" spans="6:41">
      <c r="F1841" s="95"/>
      <c r="G1841" s="288" t="str">
        <f t="shared" si="34"/>
        <v/>
      </c>
      <c r="H1841" s="95"/>
      <c r="I1841" s="95"/>
      <c r="J1841" s="95"/>
      <c r="K1841" s="95"/>
      <c r="L1841" s="95"/>
      <c r="P1841" s="143"/>
      <c r="Q1841" s="95"/>
      <c r="R1841" s="95"/>
      <c r="S1841" s="95"/>
      <c r="T1841" s="95"/>
      <c r="AI1841" s="280"/>
      <c r="AO1841" s="95"/>
    </row>
    <row r="1842" s="93" customFormat="1" customHeight="1" spans="6:41">
      <c r="F1842" s="95"/>
      <c r="G1842" s="288" t="str">
        <f t="shared" si="34"/>
        <v/>
      </c>
      <c r="H1842" s="95"/>
      <c r="I1842" s="95"/>
      <c r="J1842" s="95"/>
      <c r="K1842" s="95"/>
      <c r="L1842" s="95"/>
      <c r="P1842" s="143"/>
      <c r="Q1842" s="95"/>
      <c r="R1842" s="95"/>
      <c r="S1842" s="95"/>
      <c r="T1842" s="95"/>
      <c r="AI1842" s="280"/>
      <c r="AO1842" s="95"/>
    </row>
    <row r="1843" s="93" customFormat="1" customHeight="1" spans="6:41">
      <c r="F1843" s="95"/>
      <c r="G1843" s="288" t="str">
        <f t="shared" si="34"/>
        <v/>
      </c>
      <c r="H1843" s="95"/>
      <c r="I1843" s="95"/>
      <c r="J1843" s="95"/>
      <c r="K1843" s="95"/>
      <c r="L1843" s="95"/>
      <c r="P1843" s="143"/>
      <c r="Q1843" s="95"/>
      <c r="R1843" s="95"/>
      <c r="S1843" s="95"/>
      <c r="T1843" s="95"/>
      <c r="AI1843" s="280"/>
      <c r="AO1843" s="95"/>
    </row>
    <row r="1844" s="93" customFormat="1" customHeight="1" spans="6:41">
      <c r="F1844" s="95"/>
      <c r="G1844" s="288" t="str">
        <f t="shared" si="34"/>
        <v/>
      </c>
      <c r="H1844" s="95"/>
      <c r="I1844" s="95"/>
      <c r="J1844" s="95"/>
      <c r="K1844" s="95"/>
      <c r="L1844" s="95"/>
      <c r="P1844" s="143"/>
      <c r="Q1844" s="95"/>
      <c r="R1844" s="95"/>
      <c r="S1844" s="95"/>
      <c r="T1844" s="95"/>
      <c r="AI1844" s="280"/>
      <c r="AO1844" s="95"/>
    </row>
    <row r="1845" s="93" customFormat="1" customHeight="1" spans="6:41">
      <c r="F1845" s="95"/>
      <c r="G1845" s="288" t="str">
        <f t="shared" si="34"/>
        <v/>
      </c>
      <c r="H1845" s="95"/>
      <c r="I1845" s="95"/>
      <c r="J1845" s="95"/>
      <c r="K1845" s="95"/>
      <c r="L1845" s="95"/>
      <c r="P1845" s="143"/>
      <c r="Q1845" s="95"/>
      <c r="R1845" s="95"/>
      <c r="S1845" s="95"/>
      <c r="T1845" s="95"/>
      <c r="AI1845" s="280"/>
      <c r="AO1845" s="95"/>
    </row>
    <row r="1846" s="93" customFormat="1" customHeight="1" spans="6:41">
      <c r="F1846" s="95"/>
      <c r="G1846" s="288" t="str">
        <f t="shared" si="34"/>
        <v/>
      </c>
      <c r="H1846" s="95"/>
      <c r="I1846" s="95"/>
      <c r="J1846" s="95"/>
      <c r="K1846" s="95"/>
      <c r="L1846" s="95"/>
      <c r="P1846" s="143"/>
      <c r="Q1846" s="95"/>
      <c r="R1846" s="95"/>
      <c r="S1846" s="95"/>
      <c r="T1846" s="95"/>
      <c r="AI1846" s="280"/>
      <c r="AO1846" s="95"/>
    </row>
    <row r="1847" s="93" customFormat="1" customHeight="1" spans="6:41">
      <c r="F1847" s="95"/>
      <c r="G1847" s="288" t="str">
        <f t="shared" si="34"/>
        <v/>
      </c>
      <c r="H1847" s="95"/>
      <c r="I1847" s="95"/>
      <c r="J1847" s="95"/>
      <c r="K1847" s="95"/>
      <c r="L1847" s="95"/>
      <c r="P1847" s="143"/>
      <c r="Q1847" s="95"/>
      <c r="R1847" s="95"/>
      <c r="S1847" s="95"/>
      <c r="T1847" s="95"/>
      <c r="AI1847" s="280"/>
      <c r="AO1847" s="95"/>
    </row>
    <row r="1848" s="93" customFormat="1" customHeight="1" spans="6:41">
      <c r="F1848" s="95"/>
      <c r="G1848" s="288" t="str">
        <f t="shared" si="34"/>
        <v/>
      </c>
      <c r="H1848" s="95"/>
      <c r="I1848" s="95"/>
      <c r="J1848" s="95"/>
      <c r="K1848" s="95"/>
      <c r="L1848" s="95"/>
      <c r="P1848" s="143"/>
      <c r="Q1848" s="95"/>
      <c r="R1848" s="95"/>
      <c r="S1848" s="95"/>
      <c r="T1848" s="95"/>
      <c r="AI1848" s="280"/>
      <c r="AO1848" s="95"/>
    </row>
    <row r="1849" s="93" customFormat="1" customHeight="1" spans="6:41">
      <c r="F1849" s="95"/>
      <c r="G1849" s="288" t="str">
        <f t="shared" si="34"/>
        <v/>
      </c>
      <c r="H1849" s="95"/>
      <c r="I1849" s="95"/>
      <c r="J1849" s="95"/>
      <c r="K1849" s="95"/>
      <c r="L1849" s="95"/>
      <c r="P1849" s="143"/>
      <c r="Q1849" s="95"/>
      <c r="R1849" s="95"/>
      <c r="S1849" s="95"/>
      <c r="T1849" s="95"/>
      <c r="AI1849" s="280"/>
      <c r="AO1849" s="95"/>
    </row>
    <row r="1850" s="93" customFormat="1" customHeight="1" spans="6:41">
      <c r="F1850" s="95"/>
      <c r="G1850" s="288" t="str">
        <f t="shared" si="34"/>
        <v/>
      </c>
      <c r="H1850" s="95"/>
      <c r="I1850" s="95"/>
      <c r="J1850" s="95"/>
      <c r="K1850" s="95"/>
      <c r="L1850" s="95"/>
      <c r="P1850" s="143"/>
      <c r="Q1850" s="95"/>
      <c r="R1850" s="95"/>
      <c r="S1850" s="95"/>
      <c r="T1850" s="95"/>
      <c r="AI1850" s="280"/>
      <c r="AO1850" s="95"/>
    </row>
    <row r="1851" s="93" customFormat="1" customHeight="1" spans="6:41">
      <c r="F1851" s="95"/>
      <c r="G1851" s="288" t="str">
        <f t="shared" si="34"/>
        <v/>
      </c>
      <c r="H1851" s="95"/>
      <c r="I1851" s="95"/>
      <c r="J1851" s="95"/>
      <c r="K1851" s="95"/>
      <c r="L1851" s="95"/>
      <c r="P1851" s="143"/>
      <c r="Q1851" s="95"/>
      <c r="R1851" s="95"/>
      <c r="S1851" s="95"/>
      <c r="T1851" s="95"/>
      <c r="AI1851" s="280"/>
      <c r="AO1851" s="95"/>
    </row>
    <row r="1852" s="93" customFormat="1" customHeight="1" spans="6:41">
      <c r="F1852" s="95"/>
      <c r="G1852" s="288" t="str">
        <f t="shared" si="34"/>
        <v/>
      </c>
      <c r="H1852" s="95"/>
      <c r="I1852" s="95"/>
      <c r="J1852" s="95"/>
      <c r="K1852" s="95"/>
      <c r="L1852" s="95"/>
      <c r="P1852" s="143"/>
      <c r="Q1852" s="95"/>
      <c r="R1852" s="95"/>
      <c r="S1852" s="95"/>
      <c r="T1852" s="95"/>
      <c r="AI1852" s="280"/>
      <c r="AO1852" s="95"/>
    </row>
    <row r="1853" s="93" customFormat="1" customHeight="1" spans="6:41">
      <c r="F1853" s="95"/>
      <c r="G1853" s="288" t="str">
        <f t="shared" si="34"/>
        <v/>
      </c>
      <c r="H1853" s="95"/>
      <c r="I1853" s="95"/>
      <c r="J1853" s="95"/>
      <c r="K1853" s="95"/>
      <c r="L1853" s="95"/>
      <c r="P1853" s="143"/>
      <c r="Q1853" s="95"/>
      <c r="R1853" s="95"/>
      <c r="S1853" s="95"/>
      <c r="T1853" s="95"/>
      <c r="AI1853" s="280"/>
      <c r="AO1853" s="95"/>
    </row>
    <row r="1854" s="93" customFormat="1" customHeight="1" spans="6:41">
      <c r="F1854" s="95"/>
      <c r="G1854" s="288" t="str">
        <f t="shared" si="34"/>
        <v/>
      </c>
      <c r="H1854" s="95"/>
      <c r="I1854" s="95"/>
      <c r="J1854" s="95"/>
      <c r="K1854" s="95"/>
      <c r="L1854" s="95"/>
      <c r="P1854" s="143"/>
      <c r="Q1854" s="95"/>
      <c r="R1854" s="95"/>
      <c r="S1854" s="95"/>
      <c r="T1854" s="95"/>
      <c r="AI1854" s="280"/>
      <c r="AO1854" s="95"/>
    </row>
    <row r="1855" s="93" customFormat="1" customHeight="1" spans="6:41">
      <c r="F1855" s="95"/>
      <c r="G1855" s="288" t="str">
        <f t="shared" si="34"/>
        <v/>
      </c>
      <c r="H1855" s="95"/>
      <c r="I1855" s="95"/>
      <c r="J1855" s="95"/>
      <c r="K1855" s="95"/>
      <c r="L1855" s="95"/>
      <c r="P1855" s="143"/>
      <c r="Q1855" s="95"/>
      <c r="R1855" s="95"/>
      <c r="S1855" s="95"/>
      <c r="T1855" s="95"/>
      <c r="AI1855" s="280"/>
      <c r="AO1855" s="95"/>
    </row>
    <row r="1856" s="93" customFormat="1" customHeight="1" spans="6:41">
      <c r="F1856" s="95"/>
      <c r="G1856" s="288" t="str">
        <f t="shared" si="34"/>
        <v/>
      </c>
      <c r="H1856" s="95"/>
      <c r="I1856" s="95"/>
      <c r="J1856" s="95"/>
      <c r="K1856" s="95"/>
      <c r="L1856" s="95"/>
      <c r="P1856" s="143"/>
      <c r="Q1856" s="95"/>
      <c r="R1856" s="95"/>
      <c r="S1856" s="95"/>
      <c r="T1856" s="95"/>
      <c r="AI1856" s="280"/>
      <c r="AO1856" s="95"/>
    </row>
    <row r="1857" s="93" customFormat="1" customHeight="1" spans="6:41">
      <c r="F1857" s="95"/>
      <c r="G1857" s="288" t="str">
        <f t="shared" si="34"/>
        <v/>
      </c>
      <c r="H1857" s="95"/>
      <c r="I1857" s="95"/>
      <c r="J1857" s="95"/>
      <c r="K1857" s="95"/>
      <c r="L1857" s="95"/>
      <c r="P1857" s="143"/>
      <c r="Q1857" s="95"/>
      <c r="R1857" s="95"/>
      <c r="S1857" s="95"/>
      <c r="T1857" s="95"/>
      <c r="AI1857" s="280"/>
      <c r="AO1857" s="95"/>
    </row>
    <row r="1858" s="93" customFormat="1" customHeight="1" spans="6:41">
      <c r="F1858" s="95"/>
      <c r="G1858" s="288" t="str">
        <f t="shared" ref="G1858:G1921" si="35">IF(H1858="","",IF(H1858=I1858,H1858,_xlfn.CONCAT(H1858,"-",I1858)))</f>
        <v/>
      </c>
      <c r="H1858" s="95"/>
      <c r="I1858" s="95"/>
      <c r="J1858" s="95"/>
      <c r="K1858" s="95"/>
      <c r="L1858" s="95"/>
      <c r="P1858" s="143"/>
      <c r="Q1858" s="95"/>
      <c r="R1858" s="95"/>
      <c r="S1858" s="95"/>
      <c r="T1858" s="95"/>
      <c r="AI1858" s="280"/>
      <c r="AO1858" s="95"/>
    </row>
    <row r="1859" s="93" customFormat="1" customHeight="1" spans="6:41">
      <c r="F1859" s="95"/>
      <c r="G1859" s="288" t="str">
        <f t="shared" si="35"/>
        <v/>
      </c>
      <c r="H1859" s="95"/>
      <c r="I1859" s="95"/>
      <c r="J1859" s="95"/>
      <c r="K1859" s="95"/>
      <c r="L1859" s="95"/>
      <c r="P1859" s="143"/>
      <c r="Q1859" s="95"/>
      <c r="R1859" s="95"/>
      <c r="S1859" s="95"/>
      <c r="T1859" s="95"/>
      <c r="AI1859" s="280"/>
      <c r="AO1859" s="95"/>
    </row>
    <row r="1860" s="93" customFormat="1" customHeight="1" spans="6:41">
      <c r="F1860" s="95"/>
      <c r="G1860" s="288" t="str">
        <f t="shared" si="35"/>
        <v/>
      </c>
      <c r="H1860" s="95"/>
      <c r="I1860" s="95"/>
      <c r="J1860" s="95"/>
      <c r="K1860" s="95"/>
      <c r="L1860" s="95"/>
      <c r="P1860" s="143"/>
      <c r="Q1860" s="95"/>
      <c r="R1860" s="95"/>
      <c r="S1860" s="95"/>
      <c r="T1860" s="95"/>
      <c r="AI1860" s="280"/>
      <c r="AO1860" s="95"/>
    </row>
    <row r="1861" s="93" customFormat="1" customHeight="1" spans="6:41">
      <c r="F1861" s="95"/>
      <c r="G1861" s="288" t="str">
        <f t="shared" si="35"/>
        <v/>
      </c>
      <c r="H1861" s="95"/>
      <c r="I1861" s="95"/>
      <c r="J1861" s="95"/>
      <c r="K1861" s="95"/>
      <c r="L1861" s="95"/>
      <c r="P1861" s="143"/>
      <c r="Q1861" s="95"/>
      <c r="R1861" s="95"/>
      <c r="S1861" s="95"/>
      <c r="T1861" s="95"/>
      <c r="AI1861" s="280"/>
      <c r="AO1861" s="95"/>
    </row>
    <row r="1862" s="93" customFormat="1" customHeight="1" spans="6:41">
      <c r="F1862" s="95"/>
      <c r="G1862" s="288" t="str">
        <f t="shared" si="35"/>
        <v/>
      </c>
      <c r="H1862" s="95"/>
      <c r="I1862" s="95"/>
      <c r="J1862" s="95"/>
      <c r="K1862" s="95"/>
      <c r="L1862" s="95"/>
      <c r="P1862" s="143"/>
      <c r="Q1862" s="95"/>
      <c r="R1862" s="95"/>
      <c r="S1862" s="95"/>
      <c r="T1862" s="95"/>
      <c r="AI1862" s="280"/>
      <c r="AO1862" s="95"/>
    </row>
    <row r="1863" s="93" customFormat="1" customHeight="1" spans="6:41">
      <c r="F1863" s="95"/>
      <c r="G1863" s="288" t="str">
        <f t="shared" si="35"/>
        <v/>
      </c>
      <c r="H1863" s="95"/>
      <c r="I1863" s="95"/>
      <c r="J1863" s="95"/>
      <c r="K1863" s="95"/>
      <c r="L1863" s="95"/>
      <c r="P1863" s="143"/>
      <c r="Q1863" s="95"/>
      <c r="R1863" s="95"/>
      <c r="S1863" s="95"/>
      <c r="T1863" s="95"/>
      <c r="AI1863" s="280"/>
      <c r="AO1863" s="95"/>
    </row>
    <row r="1864" s="93" customFormat="1" customHeight="1" spans="6:41">
      <c r="F1864" s="95"/>
      <c r="G1864" s="288" t="str">
        <f t="shared" si="35"/>
        <v/>
      </c>
      <c r="H1864" s="95"/>
      <c r="I1864" s="95"/>
      <c r="J1864" s="95"/>
      <c r="K1864" s="95"/>
      <c r="L1864" s="95"/>
      <c r="P1864" s="143"/>
      <c r="Q1864" s="95"/>
      <c r="R1864" s="95"/>
      <c r="S1864" s="95"/>
      <c r="T1864" s="95"/>
      <c r="AI1864" s="280"/>
      <c r="AO1864" s="95"/>
    </row>
    <row r="1865" s="93" customFormat="1" customHeight="1" spans="6:41">
      <c r="F1865" s="95"/>
      <c r="G1865" s="288" t="str">
        <f t="shared" si="35"/>
        <v/>
      </c>
      <c r="H1865" s="95"/>
      <c r="I1865" s="95"/>
      <c r="J1865" s="95"/>
      <c r="K1865" s="95"/>
      <c r="L1865" s="95"/>
      <c r="P1865" s="143"/>
      <c r="Q1865" s="95"/>
      <c r="R1865" s="95"/>
      <c r="S1865" s="95"/>
      <c r="T1865" s="95"/>
      <c r="AI1865" s="280"/>
      <c r="AO1865" s="95"/>
    </row>
    <row r="1866" s="93" customFormat="1" customHeight="1" spans="6:41">
      <c r="F1866" s="95"/>
      <c r="G1866" s="288" t="str">
        <f t="shared" si="35"/>
        <v/>
      </c>
      <c r="H1866" s="95"/>
      <c r="I1866" s="95"/>
      <c r="J1866" s="95"/>
      <c r="K1866" s="95"/>
      <c r="L1866" s="95"/>
      <c r="P1866" s="143"/>
      <c r="Q1866" s="95"/>
      <c r="R1866" s="95"/>
      <c r="S1866" s="95"/>
      <c r="T1866" s="95"/>
      <c r="AI1866" s="280"/>
      <c r="AO1866" s="95"/>
    </row>
    <row r="1867" s="93" customFormat="1" customHeight="1" spans="6:41">
      <c r="F1867" s="95"/>
      <c r="G1867" s="288" t="str">
        <f t="shared" si="35"/>
        <v/>
      </c>
      <c r="H1867" s="95"/>
      <c r="I1867" s="95"/>
      <c r="J1867" s="95"/>
      <c r="K1867" s="95"/>
      <c r="L1867" s="95"/>
      <c r="P1867" s="143"/>
      <c r="Q1867" s="95"/>
      <c r="R1867" s="95"/>
      <c r="S1867" s="95"/>
      <c r="T1867" s="95"/>
      <c r="AI1867" s="280"/>
      <c r="AO1867" s="95"/>
    </row>
    <row r="1868" s="93" customFormat="1" customHeight="1" spans="6:41">
      <c r="F1868" s="95"/>
      <c r="G1868" s="288" t="str">
        <f t="shared" si="35"/>
        <v/>
      </c>
      <c r="H1868" s="95"/>
      <c r="I1868" s="95"/>
      <c r="J1868" s="95"/>
      <c r="K1868" s="95"/>
      <c r="L1868" s="95"/>
      <c r="P1868" s="143"/>
      <c r="Q1868" s="95"/>
      <c r="R1868" s="95"/>
      <c r="S1868" s="95"/>
      <c r="T1868" s="95"/>
      <c r="AI1868" s="280"/>
      <c r="AO1868" s="95"/>
    </row>
    <row r="1869" s="93" customFormat="1" customHeight="1" spans="6:41">
      <c r="F1869" s="95"/>
      <c r="G1869" s="288" t="str">
        <f t="shared" si="35"/>
        <v/>
      </c>
      <c r="H1869" s="95"/>
      <c r="I1869" s="95"/>
      <c r="J1869" s="95"/>
      <c r="K1869" s="95"/>
      <c r="L1869" s="95"/>
      <c r="P1869" s="143"/>
      <c r="Q1869" s="95"/>
      <c r="R1869" s="95"/>
      <c r="S1869" s="95"/>
      <c r="T1869" s="95"/>
      <c r="AI1869" s="280"/>
      <c r="AO1869" s="95"/>
    </row>
    <row r="1870" s="93" customFormat="1" customHeight="1" spans="6:41">
      <c r="F1870" s="95"/>
      <c r="G1870" s="288" t="str">
        <f t="shared" si="35"/>
        <v/>
      </c>
      <c r="H1870" s="95"/>
      <c r="I1870" s="95"/>
      <c r="J1870" s="95"/>
      <c r="K1870" s="95"/>
      <c r="L1870" s="95"/>
      <c r="P1870" s="143"/>
      <c r="Q1870" s="95"/>
      <c r="R1870" s="95"/>
      <c r="S1870" s="95"/>
      <c r="T1870" s="95"/>
      <c r="AI1870" s="280"/>
      <c r="AO1870" s="95"/>
    </row>
    <row r="1871" s="93" customFormat="1" customHeight="1" spans="6:41">
      <c r="F1871" s="95"/>
      <c r="G1871" s="288" t="str">
        <f t="shared" si="35"/>
        <v/>
      </c>
      <c r="H1871" s="95"/>
      <c r="I1871" s="95"/>
      <c r="J1871" s="95"/>
      <c r="K1871" s="95"/>
      <c r="L1871" s="95"/>
      <c r="P1871" s="143"/>
      <c r="Q1871" s="95"/>
      <c r="R1871" s="95"/>
      <c r="S1871" s="95"/>
      <c r="T1871" s="95"/>
      <c r="AI1871" s="280"/>
      <c r="AO1871" s="95"/>
    </row>
    <row r="1872" s="93" customFormat="1" customHeight="1" spans="6:41">
      <c r="F1872" s="95"/>
      <c r="G1872" s="288" t="str">
        <f t="shared" si="35"/>
        <v/>
      </c>
      <c r="H1872" s="95"/>
      <c r="I1872" s="95"/>
      <c r="J1872" s="95"/>
      <c r="K1872" s="95"/>
      <c r="L1872" s="95"/>
      <c r="P1872" s="143"/>
      <c r="Q1872" s="95"/>
      <c r="R1872" s="95"/>
      <c r="S1872" s="95"/>
      <c r="T1872" s="95"/>
      <c r="AI1872" s="280"/>
      <c r="AO1872" s="95"/>
    </row>
    <row r="1873" s="93" customFormat="1" customHeight="1" spans="6:41">
      <c r="F1873" s="95"/>
      <c r="G1873" s="288" t="str">
        <f t="shared" si="35"/>
        <v/>
      </c>
      <c r="H1873" s="95"/>
      <c r="I1873" s="95"/>
      <c r="J1873" s="95"/>
      <c r="K1873" s="95"/>
      <c r="L1873" s="95"/>
      <c r="P1873" s="143"/>
      <c r="Q1873" s="95"/>
      <c r="R1873" s="95"/>
      <c r="S1873" s="95"/>
      <c r="T1873" s="95"/>
      <c r="AI1873" s="280"/>
      <c r="AO1873" s="95"/>
    </row>
    <row r="1874" s="93" customFormat="1" customHeight="1" spans="6:41">
      <c r="F1874" s="95"/>
      <c r="G1874" s="288" t="str">
        <f t="shared" si="35"/>
        <v/>
      </c>
      <c r="H1874" s="95"/>
      <c r="I1874" s="95"/>
      <c r="J1874" s="95"/>
      <c r="K1874" s="95"/>
      <c r="L1874" s="95"/>
      <c r="P1874" s="143"/>
      <c r="Q1874" s="95"/>
      <c r="R1874" s="95"/>
      <c r="S1874" s="95"/>
      <c r="T1874" s="95"/>
      <c r="AI1874" s="280"/>
      <c r="AO1874" s="95"/>
    </row>
    <row r="1875" s="93" customFormat="1" customHeight="1" spans="6:41">
      <c r="F1875" s="95"/>
      <c r="G1875" s="288" t="str">
        <f t="shared" si="35"/>
        <v/>
      </c>
      <c r="H1875" s="95"/>
      <c r="I1875" s="95"/>
      <c r="J1875" s="95"/>
      <c r="K1875" s="95"/>
      <c r="L1875" s="95"/>
      <c r="P1875" s="143"/>
      <c r="Q1875" s="95"/>
      <c r="R1875" s="95"/>
      <c r="S1875" s="95"/>
      <c r="T1875" s="95"/>
      <c r="AI1875" s="280"/>
      <c r="AO1875" s="95"/>
    </row>
    <row r="1876" s="93" customFormat="1" customHeight="1" spans="6:41">
      <c r="F1876" s="95"/>
      <c r="G1876" s="288" t="str">
        <f t="shared" si="35"/>
        <v/>
      </c>
      <c r="H1876" s="95"/>
      <c r="I1876" s="95"/>
      <c r="J1876" s="95"/>
      <c r="K1876" s="95"/>
      <c r="L1876" s="95"/>
      <c r="P1876" s="143"/>
      <c r="Q1876" s="95"/>
      <c r="R1876" s="95"/>
      <c r="S1876" s="95"/>
      <c r="T1876" s="95"/>
      <c r="AI1876" s="280"/>
      <c r="AO1876" s="95"/>
    </row>
    <row r="1877" s="93" customFormat="1" customHeight="1" spans="6:41">
      <c r="F1877" s="95"/>
      <c r="G1877" s="288" t="str">
        <f t="shared" si="35"/>
        <v/>
      </c>
      <c r="H1877" s="95"/>
      <c r="I1877" s="95"/>
      <c r="J1877" s="95"/>
      <c r="K1877" s="95"/>
      <c r="L1877" s="95"/>
      <c r="P1877" s="143"/>
      <c r="Q1877" s="95"/>
      <c r="R1877" s="95"/>
      <c r="S1877" s="95"/>
      <c r="T1877" s="95"/>
      <c r="AI1877" s="280"/>
      <c r="AO1877" s="95"/>
    </row>
    <row r="1878" s="93" customFormat="1" customHeight="1" spans="6:41">
      <c r="F1878" s="95"/>
      <c r="G1878" s="288" t="str">
        <f t="shared" si="35"/>
        <v/>
      </c>
      <c r="H1878" s="95"/>
      <c r="I1878" s="95"/>
      <c r="J1878" s="95"/>
      <c r="K1878" s="95"/>
      <c r="L1878" s="95"/>
      <c r="P1878" s="143"/>
      <c r="Q1878" s="95"/>
      <c r="R1878" s="95"/>
      <c r="S1878" s="95"/>
      <c r="T1878" s="95"/>
      <c r="AI1878" s="280"/>
      <c r="AO1878" s="95"/>
    </row>
    <row r="1879" s="93" customFormat="1" customHeight="1" spans="6:41">
      <c r="F1879" s="95"/>
      <c r="G1879" s="288" t="str">
        <f t="shared" si="35"/>
        <v/>
      </c>
      <c r="H1879" s="95"/>
      <c r="I1879" s="95"/>
      <c r="J1879" s="95"/>
      <c r="K1879" s="95"/>
      <c r="L1879" s="95"/>
      <c r="P1879" s="143"/>
      <c r="Q1879" s="95"/>
      <c r="R1879" s="95"/>
      <c r="S1879" s="95"/>
      <c r="T1879" s="95"/>
      <c r="AI1879" s="280"/>
      <c r="AO1879" s="95"/>
    </row>
    <row r="1880" s="93" customFormat="1" customHeight="1" spans="6:41">
      <c r="F1880" s="95"/>
      <c r="G1880" s="288" t="str">
        <f t="shared" si="35"/>
        <v/>
      </c>
      <c r="H1880" s="95"/>
      <c r="I1880" s="95"/>
      <c r="J1880" s="95"/>
      <c r="K1880" s="95"/>
      <c r="L1880" s="95"/>
      <c r="P1880" s="143"/>
      <c r="Q1880" s="95"/>
      <c r="R1880" s="95"/>
      <c r="S1880" s="95"/>
      <c r="T1880" s="95"/>
      <c r="AI1880" s="280"/>
      <c r="AO1880" s="95"/>
    </row>
    <row r="1881" s="93" customFormat="1" customHeight="1" spans="6:41">
      <c r="F1881" s="95"/>
      <c r="G1881" s="288" t="str">
        <f t="shared" si="35"/>
        <v/>
      </c>
      <c r="H1881" s="95"/>
      <c r="I1881" s="95"/>
      <c r="J1881" s="95"/>
      <c r="K1881" s="95"/>
      <c r="L1881" s="95"/>
      <c r="P1881" s="143"/>
      <c r="Q1881" s="95"/>
      <c r="R1881" s="95"/>
      <c r="S1881" s="95"/>
      <c r="T1881" s="95"/>
      <c r="AI1881" s="280"/>
      <c r="AO1881" s="95"/>
    </row>
    <row r="1882" s="93" customFormat="1" customHeight="1" spans="6:41">
      <c r="F1882" s="95"/>
      <c r="G1882" s="288" t="str">
        <f t="shared" si="35"/>
        <v/>
      </c>
      <c r="H1882" s="95"/>
      <c r="I1882" s="95"/>
      <c r="J1882" s="95"/>
      <c r="K1882" s="95"/>
      <c r="L1882" s="95"/>
      <c r="P1882" s="143"/>
      <c r="Q1882" s="95"/>
      <c r="R1882" s="95"/>
      <c r="S1882" s="95"/>
      <c r="T1882" s="95"/>
      <c r="AI1882" s="280"/>
      <c r="AO1882" s="95"/>
    </row>
    <row r="1883" s="93" customFormat="1" customHeight="1" spans="6:41">
      <c r="F1883" s="95"/>
      <c r="G1883" s="288" t="str">
        <f t="shared" si="35"/>
        <v/>
      </c>
      <c r="H1883" s="95"/>
      <c r="I1883" s="95"/>
      <c r="J1883" s="95"/>
      <c r="K1883" s="95"/>
      <c r="L1883" s="95"/>
      <c r="P1883" s="143"/>
      <c r="Q1883" s="95"/>
      <c r="R1883" s="95"/>
      <c r="S1883" s="95"/>
      <c r="T1883" s="95"/>
      <c r="AI1883" s="280"/>
      <c r="AO1883" s="95"/>
    </row>
    <row r="1884" s="93" customFormat="1" customHeight="1" spans="6:41">
      <c r="F1884" s="95"/>
      <c r="G1884" s="288" t="str">
        <f t="shared" si="35"/>
        <v/>
      </c>
      <c r="H1884" s="95"/>
      <c r="I1884" s="95"/>
      <c r="J1884" s="95"/>
      <c r="K1884" s="95"/>
      <c r="L1884" s="95"/>
      <c r="P1884" s="143"/>
      <c r="Q1884" s="95"/>
      <c r="R1884" s="95"/>
      <c r="S1884" s="95"/>
      <c r="T1884" s="95"/>
      <c r="AI1884" s="280"/>
      <c r="AO1884" s="95"/>
    </row>
    <row r="1885" s="93" customFormat="1" customHeight="1" spans="6:41">
      <c r="F1885" s="95"/>
      <c r="G1885" s="288" t="str">
        <f t="shared" si="35"/>
        <v/>
      </c>
      <c r="H1885" s="95"/>
      <c r="I1885" s="95"/>
      <c r="J1885" s="95"/>
      <c r="K1885" s="95"/>
      <c r="L1885" s="95"/>
      <c r="P1885" s="143"/>
      <c r="Q1885" s="95"/>
      <c r="R1885" s="95"/>
      <c r="S1885" s="95"/>
      <c r="T1885" s="95"/>
      <c r="AI1885" s="280"/>
      <c r="AO1885" s="95"/>
    </row>
    <row r="1886" s="93" customFormat="1" customHeight="1" spans="6:41">
      <c r="F1886" s="95"/>
      <c r="G1886" s="288" t="str">
        <f t="shared" si="35"/>
        <v/>
      </c>
      <c r="H1886" s="95"/>
      <c r="I1886" s="95"/>
      <c r="J1886" s="95"/>
      <c r="K1886" s="95"/>
      <c r="L1886" s="95"/>
      <c r="P1886" s="143"/>
      <c r="Q1886" s="95"/>
      <c r="R1886" s="95"/>
      <c r="S1886" s="95"/>
      <c r="T1886" s="95"/>
      <c r="AI1886" s="280"/>
      <c r="AO1886" s="95"/>
    </row>
    <row r="1887" s="93" customFormat="1" customHeight="1" spans="6:41">
      <c r="F1887" s="95"/>
      <c r="G1887" s="288" t="str">
        <f t="shared" si="35"/>
        <v/>
      </c>
      <c r="H1887" s="95"/>
      <c r="I1887" s="95"/>
      <c r="J1887" s="95"/>
      <c r="K1887" s="95"/>
      <c r="L1887" s="95"/>
      <c r="P1887" s="143"/>
      <c r="Q1887" s="95"/>
      <c r="R1887" s="95"/>
      <c r="S1887" s="95"/>
      <c r="T1887" s="95"/>
      <c r="AI1887" s="280"/>
      <c r="AO1887" s="95"/>
    </row>
    <row r="1888" s="93" customFormat="1" customHeight="1" spans="6:41">
      <c r="F1888" s="95"/>
      <c r="G1888" s="288" t="str">
        <f t="shared" si="35"/>
        <v/>
      </c>
      <c r="H1888" s="95"/>
      <c r="I1888" s="95"/>
      <c r="J1888" s="95"/>
      <c r="K1888" s="95"/>
      <c r="L1888" s="95"/>
      <c r="P1888" s="143"/>
      <c r="Q1888" s="95"/>
      <c r="R1888" s="95"/>
      <c r="S1888" s="95"/>
      <c r="T1888" s="95"/>
      <c r="AI1888" s="280"/>
      <c r="AO1888" s="95"/>
    </row>
    <row r="1889" s="93" customFormat="1" customHeight="1" spans="6:41">
      <c r="F1889" s="95"/>
      <c r="G1889" s="288" t="str">
        <f t="shared" si="35"/>
        <v/>
      </c>
      <c r="H1889" s="95"/>
      <c r="I1889" s="95"/>
      <c r="J1889" s="95"/>
      <c r="K1889" s="95"/>
      <c r="L1889" s="95"/>
      <c r="P1889" s="143"/>
      <c r="Q1889" s="95"/>
      <c r="R1889" s="95"/>
      <c r="S1889" s="95"/>
      <c r="T1889" s="95"/>
      <c r="AI1889" s="280"/>
      <c r="AO1889" s="95"/>
    </row>
    <row r="1890" s="93" customFormat="1" customHeight="1" spans="6:41">
      <c r="F1890" s="95"/>
      <c r="G1890" s="288" t="str">
        <f t="shared" si="35"/>
        <v/>
      </c>
      <c r="H1890" s="95"/>
      <c r="I1890" s="95"/>
      <c r="J1890" s="95"/>
      <c r="K1890" s="95"/>
      <c r="L1890" s="95"/>
      <c r="P1890" s="143"/>
      <c r="Q1890" s="95"/>
      <c r="R1890" s="95"/>
      <c r="S1890" s="95"/>
      <c r="T1890" s="95"/>
      <c r="AI1890" s="280"/>
      <c r="AO1890" s="95"/>
    </row>
    <row r="1891" s="93" customFormat="1" customHeight="1" spans="6:41">
      <c r="F1891" s="95"/>
      <c r="G1891" s="288" t="str">
        <f t="shared" si="35"/>
        <v/>
      </c>
      <c r="H1891" s="95"/>
      <c r="I1891" s="95"/>
      <c r="J1891" s="95"/>
      <c r="K1891" s="95"/>
      <c r="L1891" s="95"/>
      <c r="P1891" s="143"/>
      <c r="Q1891" s="95"/>
      <c r="R1891" s="95"/>
      <c r="S1891" s="95"/>
      <c r="T1891" s="95"/>
      <c r="AI1891" s="280"/>
      <c r="AO1891" s="95"/>
    </row>
    <row r="1892" s="93" customFormat="1" customHeight="1" spans="6:41">
      <c r="F1892" s="95"/>
      <c r="G1892" s="288" t="str">
        <f t="shared" si="35"/>
        <v/>
      </c>
      <c r="H1892" s="95"/>
      <c r="I1892" s="95"/>
      <c r="J1892" s="95"/>
      <c r="K1892" s="95"/>
      <c r="L1892" s="95"/>
      <c r="P1892" s="143"/>
      <c r="Q1892" s="95"/>
      <c r="R1892" s="95"/>
      <c r="S1892" s="95"/>
      <c r="T1892" s="95"/>
      <c r="AI1892" s="280"/>
      <c r="AO1892" s="95"/>
    </row>
    <row r="1893" s="93" customFormat="1" customHeight="1" spans="6:41">
      <c r="F1893" s="95"/>
      <c r="G1893" s="288" t="str">
        <f t="shared" si="35"/>
        <v/>
      </c>
      <c r="H1893" s="95"/>
      <c r="I1893" s="95"/>
      <c r="J1893" s="95"/>
      <c r="K1893" s="95"/>
      <c r="L1893" s="95"/>
      <c r="P1893" s="143"/>
      <c r="Q1893" s="95"/>
      <c r="R1893" s="95"/>
      <c r="S1893" s="95"/>
      <c r="T1893" s="95"/>
      <c r="AI1893" s="280"/>
      <c r="AO1893" s="95"/>
    </row>
    <row r="1894" s="93" customFormat="1" customHeight="1" spans="6:41">
      <c r="F1894" s="95"/>
      <c r="G1894" s="288" t="str">
        <f t="shared" si="35"/>
        <v/>
      </c>
      <c r="H1894" s="95"/>
      <c r="I1894" s="95"/>
      <c r="J1894" s="95"/>
      <c r="K1894" s="95"/>
      <c r="L1894" s="95"/>
      <c r="P1894" s="143"/>
      <c r="Q1894" s="95"/>
      <c r="R1894" s="95"/>
      <c r="S1894" s="95"/>
      <c r="T1894" s="95"/>
      <c r="AI1894" s="280"/>
      <c r="AO1894" s="95"/>
    </row>
    <row r="1895" s="93" customFormat="1" customHeight="1" spans="6:41">
      <c r="F1895" s="95"/>
      <c r="G1895" s="288" t="str">
        <f t="shared" si="35"/>
        <v/>
      </c>
      <c r="H1895" s="95"/>
      <c r="I1895" s="95"/>
      <c r="J1895" s="95"/>
      <c r="K1895" s="95"/>
      <c r="L1895" s="95"/>
      <c r="P1895" s="143"/>
      <c r="Q1895" s="95"/>
      <c r="R1895" s="95"/>
      <c r="S1895" s="95"/>
      <c r="T1895" s="95"/>
      <c r="AI1895" s="280"/>
      <c r="AO1895" s="95"/>
    </row>
    <row r="1896" s="93" customFormat="1" customHeight="1" spans="6:41">
      <c r="F1896" s="95"/>
      <c r="G1896" s="288" t="str">
        <f t="shared" si="35"/>
        <v/>
      </c>
      <c r="H1896" s="95"/>
      <c r="I1896" s="95"/>
      <c r="J1896" s="95"/>
      <c r="K1896" s="95"/>
      <c r="L1896" s="95"/>
      <c r="P1896" s="143"/>
      <c r="Q1896" s="95"/>
      <c r="R1896" s="95"/>
      <c r="S1896" s="95"/>
      <c r="T1896" s="95"/>
      <c r="AI1896" s="280"/>
      <c r="AO1896" s="95"/>
    </row>
    <row r="1897" s="93" customFormat="1" customHeight="1" spans="6:41">
      <c r="F1897" s="95"/>
      <c r="G1897" s="288" t="str">
        <f t="shared" si="35"/>
        <v/>
      </c>
      <c r="H1897" s="95"/>
      <c r="I1897" s="95"/>
      <c r="J1897" s="95"/>
      <c r="K1897" s="95"/>
      <c r="L1897" s="95"/>
      <c r="P1897" s="143"/>
      <c r="Q1897" s="95"/>
      <c r="R1897" s="95"/>
      <c r="S1897" s="95"/>
      <c r="T1897" s="95"/>
      <c r="AI1897" s="280"/>
      <c r="AO1897" s="95"/>
    </row>
    <row r="1898" s="93" customFormat="1" customHeight="1" spans="6:41">
      <c r="F1898" s="95"/>
      <c r="G1898" s="288" t="str">
        <f t="shared" si="35"/>
        <v/>
      </c>
      <c r="H1898" s="95"/>
      <c r="I1898" s="95"/>
      <c r="J1898" s="95"/>
      <c r="K1898" s="95"/>
      <c r="L1898" s="95"/>
      <c r="P1898" s="143"/>
      <c r="Q1898" s="95"/>
      <c r="R1898" s="95"/>
      <c r="S1898" s="95"/>
      <c r="T1898" s="95"/>
      <c r="AI1898" s="280"/>
      <c r="AO1898" s="95"/>
    </row>
    <row r="1899" s="93" customFormat="1" customHeight="1" spans="6:41">
      <c r="F1899" s="95"/>
      <c r="G1899" s="288" t="str">
        <f t="shared" si="35"/>
        <v/>
      </c>
      <c r="H1899" s="95"/>
      <c r="I1899" s="95"/>
      <c r="J1899" s="95"/>
      <c r="K1899" s="95"/>
      <c r="L1899" s="95"/>
      <c r="P1899" s="143"/>
      <c r="Q1899" s="95"/>
      <c r="R1899" s="95"/>
      <c r="S1899" s="95"/>
      <c r="T1899" s="95"/>
      <c r="AI1899" s="280"/>
      <c r="AO1899" s="95"/>
    </row>
    <row r="1900" s="93" customFormat="1" customHeight="1" spans="6:41">
      <c r="F1900" s="95"/>
      <c r="G1900" s="288" t="str">
        <f t="shared" si="35"/>
        <v/>
      </c>
      <c r="H1900" s="95"/>
      <c r="I1900" s="95"/>
      <c r="J1900" s="95"/>
      <c r="K1900" s="95"/>
      <c r="L1900" s="95"/>
      <c r="P1900" s="143"/>
      <c r="Q1900" s="95"/>
      <c r="R1900" s="95"/>
      <c r="S1900" s="95"/>
      <c r="T1900" s="95"/>
      <c r="AI1900" s="280"/>
      <c r="AO1900" s="95"/>
    </row>
    <row r="1901" s="93" customFormat="1" customHeight="1" spans="6:41">
      <c r="F1901" s="95"/>
      <c r="G1901" s="288" t="str">
        <f t="shared" si="35"/>
        <v/>
      </c>
      <c r="H1901" s="95"/>
      <c r="I1901" s="95"/>
      <c r="J1901" s="95"/>
      <c r="K1901" s="95"/>
      <c r="L1901" s="95"/>
      <c r="P1901" s="143"/>
      <c r="Q1901" s="95"/>
      <c r="R1901" s="95"/>
      <c r="S1901" s="95"/>
      <c r="T1901" s="95"/>
      <c r="AI1901" s="280"/>
      <c r="AO1901" s="95"/>
    </row>
    <row r="1902" s="93" customFormat="1" customHeight="1" spans="6:41">
      <c r="F1902" s="95"/>
      <c r="G1902" s="288" t="str">
        <f t="shared" si="35"/>
        <v/>
      </c>
      <c r="H1902" s="95"/>
      <c r="I1902" s="95"/>
      <c r="J1902" s="95"/>
      <c r="K1902" s="95"/>
      <c r="L1902" s="95"/>
      <c r="P1902" s="143"/>
      <c r="Q1902" s="95"/>
      <c r="R1902" s="95"/>
      <c r="S1902" s="95"/>
      <c r="T1902" s="95"/>
      <c r="AI1902" s="280"/>
      <c r="AO1902" s="95"/>
    </row>
    <row r="1903" s="93" customFormat="1" customHeight="1" spans="6:41">
      <c r="F1903" s="95"/>
      <c r="G1903" s="288" t="str">
        <f t="shared" si="35"/>
        <v/>
      </c>
      <c r="H1903" s="95"/>
      <c r="I1903" s="95"/>
      <c r="J1903" s="95"/>
      <c r="K1903" s="95"/>
      <c r="L1903" s="95"/>
      <c r="P1903" s="143"/>
      <c r="Q1903" s="95"/>
      <c r="R1903" s="95"/>
      <c r="S1903" s="95"/>
      <c r="T1903" s="95"/>
      <c r="AI1903" s="280"/>
      <c r="AO1903" s="95"/>
    </row>
    <row r="1904" s="93" customFormat="1" customHeight="1" spans="6:41">
      <c r="F1904" s="95"/>
      <c r="G1904" s="288" t="str">
        <f t="shared" si="35"/>
        <v/>
      </c>
      <c r="H1904" s="95"/>
      <c r="I1904" s="95"/>
      <c r="J1904" s="95"/>
      <c r="K1904" s="95"/>
      <c r="L1904" s="95"/>
      <c r="P1904" s="143"/>
      <c r="Q1904" s="95"/>
      <c r="R1904" s="95"/>
      <c r="S1904" s="95"/>
      <c r="T1904" s="95"/>
      <c r="AI1904" s="280"/>
      <c r="AO1904" s="95"/>
    </row>
    <row r="1905" s="93" customFormat="1" customHeight="1" spans="6:41">
      <c r="F1905" s="95"/>
      <c r="G1905" s="288" t="str">
        <f t="shared" si="35"/>
        <v/>
      </c>
      <c r="H1905" s="95"/>
      <c r="I1905" s="95"/>
      <c r="J1905" s="95"/>
      <c r="K1905" s="95"/>
      <c r="L1905" s="95"/>
      <c r="P1905" s="143"/>
      <c r="Q1905" s="95"/>
      <c r="R1905" s="95"/>
      <c r="S1905" s="95"/>
      <c r="T1905" s="95"/>
      <c r="AI1905" s="280"/>
      <c r="AO1905" s="95"/>
    </row>
    <row r="1906" s="93" customFormat="1" customHeight="1" spans="6:41">
      <c r="F1906" s="95"/>
      <c r="G1906" s="288" t="str">
        <f t="shared" si="35"/>
        <v/>
      </c>
      <c r="H1906" s="95"/>
      <c r="I1906" s="95"/>
      <c r="J1906" s="95"/>
      <c r="K1906" s="95"/>
      <c r="L1906" s="95"/>
      <c r="P1906" s="143"/>
      <c r="Q1906" s="95"/>
      <c r="R1906" s="95"/>
      <c r="S1906" s="95"/>
      <c r="T1906" s="95"/>
      <c r="AI1906" s="280"/>
      <c r="AO1906" s="95"/>
    </row>
    <row r="1907" s="93" customFormat="1" customHeight="1" spans="6:41">
      <c r="F1907" s="95"/>
      <c r="G1907" s="288" t="str">
        <f t="shared" si="35"/>
        <v/>
      </c>
      <c r="H1907" s="95"/>
      <c r="I1907" s="95"/>
      <c r="J1907" s="95"/>
      <c r="K1907" s="95"/>
      <c r="L1907" s="95"/>
      <c r="P1907" s="143"/>
      <c r="Q1907" s="95"/>
      <c r="R1907" s="95"/>
      <c r="S1907" s="95"/>
      <c r="T1907" s="95"/>
      <c r="AI1907" s="280"/>
      <c r="AO1907" s="95"/>
    </row>
    <row r="1908" s="93" customFormat="1" customHeight="1" spans="6:41">
      <c r="F1908" s="95"/>
      <c r="G1908" s="288" t="str">
        <f t="shared" si="35"/>
        <v/>
      </c>
      <c r="H1908" s="95"/>
      <c r="I1908" s="95"/>
      <c r="J1908" s="95"/>
      <c r="K1908" s="95"/>
      <c r="L1908" s="95"/>
      <c r="P1908" s="143"/>
      <c r="Q1908" s="95"/>
      <c r="R1908" s="95"/>
      <c r="S1908" s="95"/>
      <c r="T1908" s="95"/>
      <c r="AI1908" s="280"/>
      <c r="AO1908" s="95"/>
    </row>
    <row r="1909" s="93" customFormat="1" customHeight="1" spans="6:41">
      <c r="F1909" s="95"/>
      <c r="G1909" s="288" t="str">
        <f t="shared" si="35"/>
        <v/>
      </c>
      <c r="H1909" s="95"/>
      <c r="I1909" s="95"/>
      <c r="J1909" s="95"/>
      <c r="K1909" s="95"/>
      <c r="L1909" s="95"/>
      <c r="P1909" s="143"/>
      <c r="Q1909" s="95"/>
      <c r="R1909" s="95"/>
      <c r="S1909" s="95"/>
      <c r="T1909" s="95"/>
      <c r="AI1909" s="280"/>
      <c r="AO1909" s="95"/>
    </row>
    <row r="1910" s="93" customFormat="1" customHeight="1" spans="6:41">
      <c r="F1910" s="95"/>
      <c r="G1910" s="288" t="str">
        <f t="shared" si="35"/>
        <v/>
      </c>
      <c r="H1910" s="95"/>
      <c r="I1910" s="95"/>
      <c r="J1910" s="95"/>
      <c r="K1910" s="95"/>
      <c r="L1910" s="95"/>
      <c r="P1910" s="143"/>
      <c r="Q1910" s="95"/>
      <c r="R1910" s="95"/>
      <c r="S1910" s="95"/>
      <c r="T1910" s="95"/>
      <c r="AI1910" s="280"/>
      <c r="AO1910" s="95"/>
    </row>
    <row r="1911" s="93" customFormat="1" customHeight="1" spans="6:41">
      <c r="F1911" s="95"/>
      <c r="G1911" s="288" t="str">
        <f t="shared" si="35"/>
        <v/>
      </c>
      <c r="H1911" s="95"/>
      <c r="I1911" s="95"/>
      <c r="J1911" s="95"/>
      <c r="K1911" s="95"/>
      <c r="L1911" s="95"/>
      <c r="P1911" s="143"/>
      <c r="Q1911" s="95"/>
      <c r="R1911" s="95"/>
      <c r="S1911" s="95"/>
      <c r="T1911" s="95"/>
      <c r="AI1911" s="280"/>
      <c r="AO1911" s="95"/>
    </row>
    <row r="1912" s="93" customFormat="1" customHeight="1" spans="6:41">
      <c r="F1912" s="95"/>
      <c r="G1912" s="288" t="str">
        <f t="shared" si="35"/>
        <v/>
      </c>
      <c r="H1912" s="95"/>
      <c r="I1912" s="95"/>
      <c r="J1912" s="95"/>
      <c r="K1912" s="95"/>
      <c r="L1912" s="95"/>
      <c r="P1912" s="143"/>
      <c r="Q1912" s="95"/>
      <c r="R1912" s="95"/>
      <c r="S1912" s="95"/>
      <c r="T1912" s="95"/>
      <c r="AI1912" s="280"/>
      <c r="AO1912" s="95"/>
    </row>
    <row r="1913" s="93" customFormat="1" customHeight="1" spans="6:41">
      <c r="F1913" s="95"/>
      <c r="G1913" s="288" t="str">
        <f t="shared" si="35"/>
        <v/>
      </c>
      <c r="H1913" s="95"/>
      <c r="I1913" s="95"/>
      <c r="J1913" s="95"/>
      <c r="K1913" s="95"/>
      <c r="L1913" s="95"/>
      <c r="P1913" s="143"/>
      <c r="Q1913" s="95"/>
      <c r="R1913" s="95"/>
      <c r="S1913" s="95"/>
      <c r="T1913" s="95"/>
      <c r="AI1913" s="280"/>
      <c r="AO1913" s="95"/>
    </row>
    <row r="1914" s="93" customFormat="1" customHeight="1" spans="6:41">
      <c r="F1914" s="95"/>
      <c r="G1914" s="288" t="str">
        <f t="shared" si="35"/>
        <v/>
      </c>
      <c r="H1914" s="95"/>
      <c r="I1914" s="95"/>
      <c r="J1914" s="95"/>
      <c r="K1914" s="95"/>
      <c r="L1914" s="95"/>
      <c r="P1914" s="143"/>
      <c r="Q1914" s="95"/>
      <c r="R1914" s="95"/>
      <c r="S1914" s="95"/>
      <c r="T1914" s="95"/>
      <c r="AI1914" s="280"/>
      <c r="AO1914" s="95"/>
    </row>
    <row r="1915" s="93" customFormat="1" customHeight="1" spans="6:41">
      <c r="F1915" s="95"/>
      <c r="G1915" s="288" t="str">
        <f t="shared" si="35"/>
        <v/>
      </c>
      <c r="H1915" s="95"/>
      <c r="I1915" s="95"/>
      <c r="J1915" s="95"/>
      <c r="K1915" s="95"/>
      <c r="L1915" s="95"/>
      <c r="P1915" s="143"/>
      <c r="Q1915" s="95"/>
      <c r="R1915" s="95"/>
      <c r="S1915" s="95"/>
      <c r="T1915" s="95"/>
      <c r="AI1915" s="280"/>
      <c r="AO1915" s="95"/>
    </row>
    <row r="1916" s="93" customFormat="1" customHeight="1" spans="6:41">
      <c r="F1916" s="95"/>
      <c r="G1916" s="288" t="str">
        <f t="shared" si="35"/>
        <v/>
      </c>
      <c r="H1916" s="95"/>
      <c r="I1916" s="95"/>
      <c r="J1916" s="95"/>
      <c r="K1916" s="95"/>
      <c r="L1916" s="95"/>
      <c r="P1916" s="143"/>
      <c r="Q1916" s="95"/>
      <c r="R1916" s="95"/>
      <c r="S1916" s="95"/>
      <c r="T1916" s="95"/>
      <c r="AI1916" s="280"/>
      <c r="AO1916" s="95"/>
    </row>
    <row r="1917" s="93" customFormat="1" customHeight="1" spans="6:41">
      <c r="F1917" s="95"/>
      <c r="G1917" s="288" t="str">
        <f t="shared" si="35"/>
        <v/>
      </c>
      <c r="H1917" s="95"/>
      <c r="I1917" s="95"/>
      <c r="J1917" s="95"/>
      <c r="K1917" s="95"/>
      <c r="L1917" s="95"/>
      <c r="P1917" s="143"/>
      <c r="Q1917" s="95"/>
      <c r="R1917" s="95"/>
      <c r="S1917" s="95"/>
      <c r="T1917" s="95"/>
      <c r="AI1917" s="280"/>
      <c r="AO1917" s="95"/>
    </row>
    <row r="1918" s="93" customFormat="1" customHeight="1" spans="6:41">
      <c r="F1918" s="95"/>
      <c r="G1918" s="288" t="str">
        <f t="shared" si="35"/>
        <v/>
      </c>
      <c r="H1918" s="95"/>
      <c r="I1918" s="95"/>
      <c r="J1918" s="95"/>
      <c r="K1918" s="95"/>
      <c r="L1918" s="95"/>
      <c r="P1918" s="143"/>
      <c r="Q1918" s="95"/>
      <c r="R1918" s="95"/>
      <c r="S1918" s="95"/>
      <c r="T1918" s="95"/>
      <c r="AI1918" s="280"/>
      <c r="AO1918" s="95"/>
    </row>
    <row r="1919" s="93" customFormat="1" customHeight="1" spans="6:41">
      <c r="F1919" s="95"/>
      <c r="G1919" s="288" t="str">
        <f t="shared" si="35"/>
        <v/>
      </c>
      <c r="H1919" s="95"/>
      <c r="I1919" s="95"/>
      <c r="J1919" s="95"/>
      <c r="K1919" s="95"/>
      <c r="L1919" s="95"/>
      <c r="P1919" s="143"/>
      <c r="Q1919" s="95"/>
      <c r="R1919" s="95"/>
      <c r="S1919" s="95"/>
      <c r="T1919" s="95"/>
      <c r="AI1919" s="280"/>
      <c r="AO1919" s="95"/>
    </row>
    <row r="1920" s="93" customFormat="1" customHeight="1" spans="6:41">
      <c r="F1920" s="95"/>
      <c r="G1920" s="288" t="str">
        <f t="shared" si="35"/>
        <v/>
      </c>
      <c r="H1920" s="95"/>
      <c r="I1920" s="95"/>
      <c r="J1920" s="95"/>
      <c r="K1920" s="95"/>
      <c r="L1920" s="95"/>
      <c r="P1920" s="143"/>
      <c r="Q1920" s="95"/>
      <c r="R1920" s="95"/>
      <c r="S1920" s="95"/>
      <c r="T1920" s="95"/>
      <c r="AI1920" s="280"/>
      <c r="AO1920" s="95"/>
    </row>
    <row r="1921" s="93" customFormat="1" customHeight="1" spans="6:41">
      <c r="F1921" s="95"/>
      <c r="G1921" s="288" t="str">
        <f t="shared" si="35"/>
        <v/>
      </c>
      <c r="H1921" s="95"/>
      <c r="I1921" s="95"/>
      <c r="J1921" s="95"/>
      <c r="K1921" s="95"/>
      <c r="L1921" s="95"/>
      <c r="P1921" s="143"/>
      <c r="Q1921" s="95"/>
      <c r="R1921" s="95"/>
      <c r="S1921" s="95"/>
      <c r="T1921" s="95"/>
      <c r="AI1921" s="280"/>
      <c r="AO1921" s="95"/>
    </row>
    <row r="1922" s="93" customFormat="1" customHeight="1" spans="6:41">
      <c r="F1922" s="95"/>
      <c r="G1922" s="288" t="str">
        <f t="shared" ref="G1922:G1985" si="36">IF(H1922="","",IF(H1922=I1922,H1922,_xlfn.CONCAT(H1922,"-",I1922)))</f>
        <v/>
      </c>
      <c r="H1922" s="95"/>
      <c r="I1922" s="95"/>
      <c r="J1922" s="95"/>
      <c r="K1922" s="95"/>
      <c r="L1922" s="95"/>
      <c r="P1922" s="143"/>
      <c r="Q1922" s="95"/>
      <c r="R1922" s="95"/>
      <c r="S1922" s="95"/>
      <c r="T1922" s="95"/>
      <c r="AI1922" s="280"/>
      <c r="AO1922" s="95"/>
    </row>
    <row r="1923" s="93" customFormat="1" customHeight="1" spans="6:41">
      <c r="F1923" s="95"/>
      <c r="G1923" s="288" t="str">
        <f t="shared" si="36"/>
        <v/>
      </c>
      <c r="H1923" s="95"/>
      <c r="I1923" s="95"/>
      <c r="J1923" s="95"/>
      <c r="K1923" s="95"/>
      <c r="L1923" s="95"/>
      <c r="P1923" s="143"/>
      <c r="Q1923" s="95"/>
      <c r="R1923" s="95"/>
      <c r="S1923" s="95"/>
      <c r="T1923" s="95"/>
      <c r="AI1923" s="280"/>
      <c r="AO1923" s="95"/>
    </row>
    <row r="1924" s="93" customFormat="1" customHeight="1" spans="6:41">
      <c r="F1924" s="95"/>
      <c r="G1924" s="288" t="str">
        <f t="shared" si="36"/>
        <v/>
      </c>
      <c r="H1924" s="95"/>
      <c r="I1924" s="95"/>
      <c r="J1924" s="95"/>
      <c r="K1924" s="95"/>
      <c r="L1924" s="95"/>
      <c r="P1924" s="143"/>
      <c r="Q1924" s="95"/>
      <c r="R1924" s="95"/>
      <c r="S1924" s="95"/>
      <c r="T1924" s="95"/>
      <c r="AI1924" s="280"/>
      <c r="AO1924" s="95"/>
    </row>
    <row r="1925" s="93" customFormat="1" customHeight="1" spans="6:41">
      <c r="F1925" s="95"/>
      <c r="G1925" s="288" t="str">
        <f t="shared" si="36"/>
        <v/>
      </c>
      <c r="H1925" s="95"/>
      <c r="I1925" s="95"/>
      <c r="J1925" s="95"/>
      <c r="K1925" s="95"/>
      <c r="L1925" s="95"/>
      <c r="P1925" s="143"/>
      <c r="Q1925" s="95"/>
      <c r="R1925" s="95"/>
      <c r="S1925" s="95"/>
      <c r="T1925" s="95"/>
      <c r="AI1925" s="280"/>
      <c r="AO1925" s="95"/>
    </row>
    <row r="1926" s="93" customFormat="1" customHeight="1" spans="6:41">
      <c r="F1926" s="95"/>
      <c r="G1926" s="288" t="str">
        <f t="shared" si="36"/>
        <v/>
      </c>
      <c r="H1926" s="95"/>
      <c r="I1926" s="95"/>
      <c r="J1926" s="95"/>
      <c r="K1926" s="95"/>
      <c r="L1926" s="95"/>
      <c r="P1926" s="143"/>
      <c r="Q1926" s="95"/>
      <c r="R1926" s="95"/>
      <c r="S1926" s="95"/>
      <c r="T1926" s="95"/>
      <c r="AI1926" s="280"/>
      <c r="AO1926" s="95"/>
    </row>
    <row r="1927" s="93" customFormat="1" customHeight="1" spans="6:41">
      <c r="F1927" s="95"/>
      <c r="G1927" s="288" t="str">
        <f t="shared" si="36"/>
        <v/>
      </c>
      <c r="H1927" s="95"/>
      <c r="I1927" s="95"/>
      <c r="J1927" s="95"/>
      <c r="K1927" s="95"/>
      <c r="L1927" s="95"/>
      <c r="P1927" s="143"/>
      <c r="Q1927" s="95"/>
      <c r="R1927" s="95"/>
      <c r="S1927" s="95"/>
      <c r="T1927" s="95"/>
      <c r="AI1927" s="280"/>
      <c r="AO1927" s="95"/>
    </row>
    <row r="1928" s="93" customFormat="1" customHeight="1" spans="6:41">
      <c r="F1928" s="95"/>
      <c r="G1928" s="288" t="str">
        <f t="shared" si="36"/>
        <v/>
      </c>
      <c r="H1928" s="95"/>
      <c r="I1928" s="95"/>
      <c r="J1928" s="95"/>
      <c r="K1928" s="95"/>
      <c r="L1928" s="95"/>
      <c r="P1928" s="143"/>
      <c r="Q1928" s="95"/>
      <c r="R1928" s="95"/>
      <c r="S1928" s="95"/>
      <c r="T1928" s="95"/>
      <c r="AI1928" s="280"/>
      <c r="AO1928" s="95"/>
    </row>
    <row r="1929" s="93" customFormat="1" customHeight="1" spans="6:41">
      <c r="F1929" s="95"/>
      <c r="G1929" s="288" t="str">
        <f t="shared" si="36"/>
        <v/>
      </c>
      <c r="H1929" s="95"/>
      <c r="I1929" s="95"/>
      <c r="J1929" s="95"/>
      <c r="K1929" s="95"/>
      <c r="L1929" s="95"/>
      <c r="P1929" s="143"/>
      <c r="Q1929" s="95"/>
      <c r="R1929" s="95"/>
      <c r="S1929" s="95"/>
      <c r="T1929" s="95"/>
      <c r="AI1929" s="280"/>
      <c r="AO1929" s="95"/>
    </row>
    <row r="1930" s="93" customFormat="1" customHeight="1" spans="6:41">
      <c r="F1930" s="95"/>
      <c r="G1930" s="288" t="str">
        <f t="shared" si="36"/>
        <v/>
      </c>
      <c r="H1930" s="95"/>
      <c r="I1930" s="95"/>
      <c r="J1930" s="95"/>
      <c r="K1930" s="95"/>
      <c r="L1930" s="95"/>
      <c r="P1930" s="143"/>
      <c r="Q1930" s="95"/>
      <c r="R1930" s="95"/>
      <c r="S1930" s="95"/>
      <c r="T1930" s="95"/>
      <c r="AI1930" s="280"/>
      <c r="AO1930" s="95"/>
    </row>
    <row r="1931" s="93" customFormat="1" customHeight="1" spans="6:41">
      <c r="F1931" s="95"/>
      <c r="G1931" s="288" t="str">
        <f t="shared" si="36"/>
        <v/>
      </c>
      <c r="H1931" s="95"/>
      <c r="I1931" s="95"/>
      <c r="J1931" s="95"/>
      <c r="K1931" s="95"/>
      <c r="L1931" s="95"/>
      <c r="P1931" s="143"/>
      <c r="Q1931" s="95"/>
      <c r="R1931" s="95"/>
      <c r="S1931" s="95"/>
      <c r="T1931" s="95"/>
      <c r="AI1931" s="280"/>
      <c r="AO1931" s="95"/>
    </row>
    <row r="1932" s="93" customFormat="1" customHeight="1" spans="6:41">
      <c r="F1932" s="95"/>
      <c r="G1932" s="288" t="str">
        <f t="shared" si="36"/>
        <v/>
      </c>
      <c r="H1932" s="95"/>
      <c r="I1932" s="95"/>
      <c r="J1932" s="95"/>
      <c r="K1932" s="95"/>
      <c r="L1932" s="95"/>
      <c r="P1932" s="143"/>
      <c r="Q1932" s="95"/>
      <c r="R1932" s="95"/>
      <c r="S1932" s="95"/>
      <c r="T1932" s="95"/>
      <c r="AI1932" s="280"/>
      <c r="AO1932" s="95"/>
    </row>
    <row r="1933" s="93" customFormat="1" customHeight="1" spans="6:41">
      <c r="F1933" s="95"/>
      <c r="G1933" s="288" t="str">
        <f t="shared" si="36"/>
        <v/>
      </c>
      <c r="H1933" s="95"/>
      <c r="I1933" s="95"/>
      <c r="J1933" s="95"/>
      <c r="K1933" s="95"/>
      <c r="L1933" s="95"/>
      <c r="P1933" s="143"/>
      <c r="Q1933" s="95"/>
      <c r="R1933" s="95"/>
      <c r="S1933" s="95"/>
      <c r="T1933" s="95"/>
      <c r="AI1933" s="280"/>
      <c r="AO1933" s="95"/>
    </row>
    <row r="1934" s="93" customFormat="1" customHeight="1" spans="6:41">
      <c r="F1934" s="95"/>
      <c r="G1934" s="288" t="str">
        <f t="shared" si="36"/>
        <v/>
      </c>
      <c r="H1934" s="95"/>
      <c r="I1934" s="95"/>
      <c r="J1934" s="95"/>
      <c r="K1934" s="95"/>
      <c r="L1934" s="95"/>
      <c r="P1934" s="143"/>
      <c r="Q1934" s="95"/>
      <c r="R1934" s="95"/>
      <c r="S1934" s="95"/>
      <c r="T1934" s="95"/>
      <c r="AI1934" s="280"/>
      <c r="AO1934" s="95"/>
    </row>
    <row r="1935" s="93" customFormat="1" customHeight="1" spans="6:41">
      <c r="F1935" s="95"/>
      <c r="G1935" s="288" t="str">
        <f t="shared" si="36"/>
        <v/>
      </c>
      <c r="H1935" s="95"/>
      <c r="I1935" s="95"/>
      <c r="J1935" s="95"/>
      <c r="K1935" s="95"/>
      <c r="L1935" s="95"/>
      <c r="P1935" s="143"/>
      <c r="Q1935" s="95"/>
      <c r="R1935" s="95"/>
      <c r="S1935" s="95"/>
      <c r="T1935" s="95"/>
      <c r="AI1935" s="280"/>
      <c r="AO1935" s="95"/>
    </row>
    <row r="1936" s="93" customFormat="1" customHeight="1" spans="6:41">
      <c r="F1936" s="95"/>
      <c r="G1936" s="288" t="str">
        <f t="shared" si="36"/>
        <v/>
      </c>
      <c r="H1936" s="95"/>
      <c r="I1936" s="95"/>
      <c r="J1936" s="95"/>
      <c r="K1936" s="95"/>
      <c r="L1936" s="95"/>
      <c r="P1936" s="143"/>
      <c r="Q1936" s="95"/>
      <c r="R1936" s="95"/>
      <c r="S1936" s="95"/>
      <c r="T1936" s="95"/>
      <c r="AI1936" s="280"/>
      <c r="AO1936" s="95"/>
    </row>
    <row r="1937" s="93" customFormat="1" customHeight="1" spans="6:41">
      <c r="F1937" s="95"/>
      <c r="G1937" s="288" t="str">
        <f t="shared" si="36"/>
        <v/>
      </c>
      <c r="H1937" s="95"/>
      <c r="I1937" s="95"/>
      <c r="J1937" s="95"/>
      <c r="K1937" s="95"/>
      <c r="L1937" s="95"/>
      <c r="P1937" s="143"/>
      <c r="Q1937" s="95"/>
      <c r="R1937" s="95"/>
      <c r="S1937" s="95"/>
      <c r="T1937" s="95"/>
      <c r="AI1937" s="280"/>
      <c r="AO1937" s="95"/>
    </row>
    <row r="1938" s="93" customFormat="1" customHeight="1" spans="6:41">
      <c r="F1938" s="95"/>
      <c r="G1938" s="288" t="str">
        <f t="shared" si="36"/>
        <v/>
      </c>
      <c r="H1938" s="95"/>
      <c r="I1938" s="95"/>
      <c r="J1938" s="95"/>
      <c r="K1938" s="95"/>
      <c r="L1938" s="95"/>
      <c r="P1938" s="143"/>
      <c r="Q1938" s="95"/>
      <c r="R1938" s="95"/>
      <c r="S1938" s="95"/>
      <c r="T1938" s="95"/>
      <c r="AI1938" s="280"/>
      <c r="AO1938" s="95"/>
    </row>
    <row r="1939" s="93" customFormat="1" customHeight="1" spans="6:41">
      <c r="F1939" s="95"/>
      <c r="G1939" s="288" t="str">
        <f t="shared" si="36"/>
        <v/>
      </c>
      <c r="H1939" s="95"/>
      <c r="I1939" s="95"/>
      <c r="J1939" s="95"/>
      <c r="K1939" s="95"/>
      <c r="L1939" s="95"/>
      <c r="P1939" s="143"/>
      <c r="Q1939" s="95"/>
      <c r="R1939" s="95"/>
      <c r="S1939" s="95"/>
      <c r="T1939" s="95"/>
      <c r="AI1939" s="280"/>
      <c r="AO1939" s="95"/>
    </row>
    <row r="1940" s="93" customFormat="1" customHeight="1" spans="6:41">
      <c r="F1940" s="95"/>
      <c r="G1940" s="288" t="str">
        <f t="shared" si="36"/>
        <v/>
      </c>
      <c r="H1940" s="95"/>
      <c r="I1940" s="95"/>
      <c r="J1940" s="95"/>
      <c r="K1940" s="95"/>
      <c r="L1940" s="95"/>
      <c r="P1940" s="143"/>
      <c r="Q1940" s="95"/>
      <c r="R1940" s="95"/>
      <c r="S1940" s="95"/>
      <c r="T1940" s="95"/>
      <c r="AI1940" s="280"/>
      <c r="AO1940" s="95"/>
    </row>
    <row r="1941" s="93" customFormat="1" customHeight="1" spans="6:41">
      <c r="F1941" s="95"/>
      <c r="G1941" s="288" t="str">
        <f t="shared" si="36"/>
        <v/>
      </c>
      <c r="H1941" s="95"/>
      <c r="I1941" s="95"/>
      <c r="J1941" s="95"/>
      <c r="K1941" s="95"/>
      <c r="L1941" s="95"/>
      <c r="P1941" s="143"/>
      <c r="Q1941" s="95"/>
      <c r="R1941" s="95"/>
      <c r="S1941" s="95"/>
      <c r="T1941" s="95"/>
      <c r="AI1941" s="280"/>
      <c r="AO1941" s="95"/>
    </row>
    <row r="1942" s="93" customFormat="1" customHeight="1" spans="6:41">
      <c r="F1942" s="95"/>
      <c r="G1942" s="288" t="str">
        <f t="shared" si="36"/>
        <v/>
      </c>
      <c r="H1942" s="95"/>
      <c r="I1942" s="95"/>
      <c r="J1942" s="95"/>
      <c r="K1942" s="95"/>
      <c r="L1942" s="95"/>
      <c r="P1942" s="143"/>
      <c r="Q1942" s="95"/>
      <c r="R1942" s="95"/>
      <c r="S1942" s="95"/>
      <c r="T1942" s="95"/>
      <c r="AI1942" s="280"/>
      <c r="AO1942" s="95"/>
    </row>
    <row r="1943" s="93" customFormat="1" customHeight="1" spans="6:41">
      <c r="F1943" s="95"/>
      <c r="G1943" s="288" t="str">
        <f t="shared" si="36"/>
        <v/>
      </c>
      <c r="H1943" s="95"/>
      <c r="I1943" s="95"/>
      <c r="J1943" s="95"/>
      <c r="K1943" s="95"/>
      <c r="L1943" s="95"/>
      <c r="P1943" s="143"/>
      <c r="Q1943" s="95"/>
      <c r="R1943" s="95"/>
      <c r="S1943" s="95"/>
      <c r="T1943" s="95"/>
      <c r="AI1943" s="280"/>
      <c r="AO1943" s="95"/>
    </row>
    <row r="1944" s="93" customFormat="1" customHeight="1" spans="6:41">
      <c r="F1944" s="95"/>
      <c r="G1944" s="288" t="str">
        <f t="shared" si="36"/>
        <v/>
      </c>
      <c r="H1944" s="95"/>
      <c r="I1944" s="95"/>
      <c r="J1944" s="95"/>
      <c r="K1944" s="95"/>
      <c r="L1944" s="95"/>
      <c r="P1944" s="143"/>
      <c r="Q1944" s="95"/>
      <c r="R1944" s="95"/>
      <c r="S1944" s="95"/>
      <c r="T1944" s="95"/>
      <c r="AI1944" s="280"/>
      <c r="AO1944" s="95"/>
    </row>
    <row r="1945" s="93" customFormat="1" customHeight="1" spans="6:41">
      <c r="F1945" s="95"/>
      <c r="G1945" s="288" t="str">
        <f t="shared" si="36"/>
        <v/>
      </c>
      <c r="H1945" s="95"/>
      <c r="I1945" s="95"/>
      <c r="J1945" s="95"/>
      <c r="K1945" s="95"/>
      <c r="L1945" s="95"/>
      <c r="P1945" s="143"/>
      <c r="Q1945" s="95"/>
      <c r="R1945" s="95"/>
      <c r="S1945" s="95"/>
      <c r="T1945" s="95"/>
      <c r="AI1945" s="280"/>
      <c r="AO1945" s="95"/>
    </row>
    <row r="1946" s="93" customFormat="1" customHeight="1" spans="6:41">
      <c r="F1946" s="95"/>
      <c r="G1946" s="288" t="str">
        <f t="shared" si="36"/>
        <v/>
      </c>
      <c r="H1946" s="95"/>
      <c r="I1946" s="95"/>
      <c r="J1946" s="95"/>
      <c r="K1946" s="95"/>
      <c r="L1946" s="95"/>
      <c r="P1946" s="143"/>
      <c r="Q1946" s="95"/>
      <c r="R1946" s="95"/>
      <c r="S1946" s="95"/>
      <c r="T1946" s="95"/>
      <c r="AI1946" s="280"/>
      <c r="AO1946" s="95"/>
    </row>
    <row r="1947" s="93" customFormat="1" customHeight="1" spans="6:41">
      <c r="F1947" s="95"/>
      <c r="G1947" s="288" t="str">
        <f t="shared" si="36"/>
        <v/>
      </c>
      <c r="H1947" s="95"/>
      <c r="I1947" s="95"/>
      <c r="J1947" s="95"/>
      <c r="K1947" s="95"/>
      <c r="L1947" s="95"/>
      <c r="P1947" s="143"/>
      <c r="Q1947" s="95"/>
      <c r="R1947" s="95"/>
      <c r="S1947" s="95"/>
      <c r="T1947" s="95"/>
      <c r="AI1947" s="280"/>
      <c r="AO1947" s="95"/>
    </row>
    <row r="1948" s="93" customFormat="1" customHeight="1" spans="6:41">
      <c r="F1948" s="95"/>
      <c r="G1948" s="288" t="str">
        <f t="shared" si="36"/>
        <v/>
      </c>
      <c r="H1948" s="95"/>
      <c r="I1948" s="95"/>
      <c r="J1948" s="95"/>
      <c r="K1948" s="95"/>
      <c r="L1948" s="95"/>
      <c r="P1948" s="143"/>
      <c r="Q1948" s="95"/>
      <c r="R1948" s="95"/>
      <c r="S1948" s="95"/>
      <c r="T1948" s="95"/>
      <c r="AI1948" s="280"/>
      <c r="AO1948" s="95"/>
    </row>
    <row r="1949" s="93" customFormat="1" customHeight="1" spans="6:41">
      <c r="F1949" s="95"/>
      <c r="G1949" s="288" t="str">
        <f t="shared" si="36"/>
        <v/>
      </c>
      <c r="H1949" s="95"/>
      <c r="I1949" s="95"/>
      <c r="J1949" s="95"/>
      <c r="K1949" s="95"/>
      <c r="L1949" s="95"/>
      <c r="P1949" s="143"/>
      <c r="Q1949" s="95"/>
      <c r="R1949" s="95"/>
      <c r="S1949" s="95"/>
      <c r="T1949" s="95"/>
      <c r="AI1949" s="280"/>
      <c r="AO1949" s="95"/>
    </row>
    <row r="1950" s="93" customFormat="1" customHeight="1" spans="6:41">
      <c r="F1950" s="95"/>
      <c r="G1950" s="288" t="str">
        <f t="shared" si="36"/>
        <v/>
      </c>
      <c r="H1950" s="95"/>
      <c r="I1950" s="95"/>
      <c r="J1950" s="95"/>
      <c r="K1950" s="95"/>
      <c r="L1950" s="95"/>
      <c r="P1950" s="143"/>
      <c r="Q1950" s="95"/>
      <c r="R1950" s="95"/>
      <c r="S1950" s="95"/>
      <c r="T1950" s="95"/>
      <c r="AI1950" s="280"/>
      <c r="AO1950" s="95"/>
    </row>
    <row r="1951" s="93" customFormat="1" customHeight="1" spans="6:41">
      <c r="F1951" s="95"/>
      <c r="G1951" s="288" t="str">
        <f t="shared" si="36"/>
        <v/>
      </c>
      <c r="H1951" s="95"/>
      <c r="I1951" s="95"/>
      <c r="J1951" s="95"/>
      <c r="K1951" s="95"/>
      <c r="L1951" s="95"/>
      <c r="P1951" s="143"/>
      <c r="Q1951" s="95"/>
      <c r="R1951" s="95"/>
      <c r="S1951" s="95"/>
      <c r="T1951" s="95"/>
      <c r="AI1951" s="280"/>
      <c r="AO1951" s="95"/>
    </row>
    <row r="1952" s="93" customFormat="1" customHeight="1" spans="6:41">
      <c r="F1952" s="95"/>
      <c r="G1952" s="288" t="str">
        <f t="shared" si="36"/>
        <v/>
      </c>
      <c r="H1952" s="95"/>
      <c r="I1952" s="95"/>
      <c r="J1952" s="95"/>
      <c r="K1952" s="95"/>
      <c r="L1952" s="95"/>
      <c r="P1952" s="143"/>
      <c r="Q1952" s="95"/>
      <c r="R1952" s="95"/>
      <c r="S1952" s="95"/>
      <c r="T1952" s="95"/>
      <c r="AI1952" s="280"/>
      <c r="AO1952" s="95"/>
    </row>
    <row r="1953" s="93" customFormat="1" customHeight="1" spans="6:41">
      <c r="F1953" s="95"/>
      <c r="G1953" s="288" t="str">
        <f t="shared" si="36"/>
        <v/>
      </c>
      <c r="H1953" s="95"/>
      <c r="I1953" s="95"/>
      <c r="J1953" s="95"/>
      <c r="K1953" s="95"/>
      <c r="L1953" s="95"/>
      <c r="P1953" s="143"/>
      <c r="Q1953" s="95"/>
      <c r="R1953" s="95"/>
      <c r="S1953" s="95"/>
      <c r="T1953" s="95"/>
      <c r="AI1953" s="280"/>
      <c r="AO1953" s="95"/>
    </row>
    <row r="1954" s="93" customFormat="1" customHeight="1" spans="6:41">
      <c r="F1954" s="95"/>
      <c r="G1954" s="288" t="str">
        <f t="shared" si="36"/>
        <v/>
      </c>
      <c r="H1954" s="95"/>
      <c r="I1954" s="95"/>
      <c r="J1954" s="95"/>
      <c r="K1954" s="95"/>
      <c r="L1954" s="95"/>
      <c r="P1954" s="143"/>
      <c r="Q1954" s="95"/>
      <c r="R1954" s="95"/>
      <c r="S1954" s="95"/>
      <c r="T1954" s="95"/>
      <c r="AI1954" s="280"/>
      <c r="AO1954" s="95"/>
    </row>
    <row r="1955" s="93" customFormat="1" customHeight="1" spans="6:41">
      <c r="F1955" s="95"/>
      <c r="G1955" s="288" t="str">
        <f t="shared" si="36"/>
        <v/>
      </c>
      <c r="H1955" s="95"/>
      <c r="I1955" s="95"/>
      <c r="J1955" s="95"/>
      <c r="K1955" s="95"/>
      <c r="L1955" s="95"/>
      <c r="P1955" s="143"/>
      <c r="Q1955" s="95"/>
      <c r="R1955" s="95"/>
      <c r="S1955" s="95"/>
      <c r="T1955" s="95"/>
      <c r="AI1955" s="280"/>
      <c r="AO1955" s="95"/>
    </row>
    <row r="1956" s="93" customFormat="1" customHeight="1" spans="6:41">
      <c r="F1956" s="95"/>
      <c r="G1956" s="288" t="str">
        <f t="shared" si="36"/>
        <v/>
      </c>
      <c r="H1956" s="95"/>
      <c r="I1956" s="95"/>
      <c r="J1956" s="95"/>
      <c r="K1956" s="95"/>
      <c r="L1956" s="95"/>
      <c r="P1956" s="143"/>
      <c r="Q1956" s="95"/>
      <c r="R1956" s="95"/>
      <c r="S1956" s="95"/>
      <c r="T1956" s="95"/>
      <c r="AI1956" s="280"/>
      <c r="AO1956" s="95"/>
    </row>
    <row r="1957" s="93" customFormat="1" customHeight="1" spans="6:41">
      <c r="F1957" s="95"/>
      <c r="G1957" s="288" t="str">
        <f t="shared" si="36"/>
        <v/>
      </c>
      <c r="H1957" s="95"/>
      <c r="I1957" s="95"/>
      <c r="J1957" s="95"/>
      <c r="K1957" s="95"/>
      <c r="L1957" s="95"/>
      <c r="P1957" s="143"/>
      <c r="Q1957" s="95"/>
      <c r="R1957" s="95"/>
      <c r="S1957" s="95"/>
      <c r="T1957" s="95"/>
      <c r="AI1957" s="280"/>
      <c r="AO1957" s="95"/>
    </row>
    <row r="1958" s="93" customFormat="1" customHeight="1" spans="6:41">
      <c r="F1958" s="95"/>
      <c r="G1958" s="288" t="str">
        <f t="shared" si="36"/>
        <v/>
      </c>
      <c r="H1958" s="95"/>
      <c r="I1958" s="95"/>
      <c r="J1958" s="95"/>
      <c r="K1958" s="95"/>
      <c r="L1958" s="95"/>
      <c r="P1958" s="143"/>
      <c r="Q1958" s="95"/>
      <c r="R1958" s="95"/>
      <c r="S1958" s="95"/>
      <c r="T1958" s="95"/>
      <c r="AI1958" s="280"/>
      <c r="AO1958" s="95"/>
    </row>
    <row r="1959" s="93" customFormat="1" customHeight="1" spans="6:41">
      <c r="F1959" s="95"/>
      <c r="G1959" s="288" t="str">
        <f t="shared" si="36"/>
        <v/>
      </c>
      <c r="H1959" s="95"/>
      <c r="I1959" s="95"/>
      <c r="J1959" s="95"/>
      <c r="K1959" s="95"/>
      <c r="L1959" s="95"/>
      <c r="P1959" s="143"/>
      <c r="Q1959" s="95"/>
      <c r="R1959" s="95"/>
      <c r="S1959" s="95"/>
      <c r="T1959" s="95"/>
      <c r="AI1959" s="280"/>
      <c r="AO1959" s="95"/>
    </row>
    <row r="1960" s="93" customFormat="1" customHeight="1" spans="6:41">
      <c r="F1960" s="95"/>
      <c r="G1960" s="288" t="str">
        <f t="shared" si="36"/>
        <v/>
      </c>
      <c r="H1960" s="95"/>
      <c r="I1960" s="95"/>
      <c r="J1960" s="95"/>
      <c r="K1960" s="95"/>
      <c r="L1960" s="95"/>
      <c r="P1960" s="143"/>
      <c r="Q1960" s="95"/>
      <c r="R1960" s="95"/>
      <c r="S1960" s="95"/>
      <c r="T1960" s="95"/>
      <c r="AI1960" s="280"/>
      <c r="AO1960" s="95"/>
    </row>
    <row r="1961" s="93" customFormat="1" customHeight="1" spans="6:41">
      <c r="F1961" s="95"/>
      <c r="G1961" s="288" t="str">
        <f t="shared" si="36"/>
        <v/>
      </c>
      <c r="H1961" s="95"/>
      <c r="I1961" s="95"/>
      <c r="J1961" s="95"/>
      <c r="K1961" s="95"/>
      <c r="L1961" s="95"/>
      <c r="P1961" s="143"/>
      <c r="Q1961" s="95"/>
      <c r="R1961" s="95"/>
      <c r="S1961" s="95"/>
      <c r="T1961" s="95"/>
      <c r="AI1961" s="280"/>
      <c r="AO1961" s="95"/>
    </row>
    <row r="1962" s="93" customFormat="1" customHeight="1" spans="6:41">
      <c r="F1962" s="95"/>
      <c r="G1962" s="288" t="str">
        <f t="shared" si="36"/>
        <v/>
      </c>
      <c r="H1962" s="95"/>
      <c r="I1962" s="95"/>
      <c r="J1962" s="95"/>
      <c r="K1962" s="95"/>
      <c r="L1962" s="95"/>
      <c r="P1962" s="143"/>
      <c r="Q1962" s="95"/>
      <c r="R1962" s="95"/>
      <c r="S1962" s="95"/>
      <c r="T1962" s="95"/>
      <c r="AI1962" s="280"/>
      <c r="AO1962" s="95"/>
    </row>
    <row r="1963" s="93" customFormat="1" customHeight="1" spans="6:41">
      <c r="F1963" s="95"/>
      <c r="G1963" s="288" t="str">
        <f t="shared" si="36"/>
        <v/>
      </c>
      <c r="H1963" s="95"/>
      <c r="I1963" s="95"/>
      <c r="J1963" s="95"/>
      <c r="K1963" s="95"/>
      <c r="L1963" s="95"/>
      <c r="P1963" s="143"/>
      <c r="Q1963" s="95"/>
      <c r="R1963" s="95"/>
      <c r="S1963" s="95"/>
      <c r="T1963" s="95"/>
      <c r="AI1963" s="280"/>
      <c r="AO1963" s="95"/>
    </row>
    <row r="1964" s="93" customFormat="1" customHeight="1" spans="6:41">
      <c r="F1964" s="95"/>
      <c r="G1964" s="288" t="str">
        <f t="shared" si="36"/>
        <v/>
      </c>
      <c r="H1964" s="95"/>
      <c r="I1964" s="95"/>
      <c r="J1964" s="95"/>
      <c r="K1964" s="95"/>
      <c r="L1964" s="95"/>
      <c r="P1964" s="143"/>
      <c r="Q1964" s="95"/>
      <c r="R1964" s="95"/>
      <c r="S1964" s="95"/>
      <c r="T1964" s="95"/>
      <c r="AI1964" s="280"/>
      <c r="AO1964" s="95"/>
    </row>
    <row r="1965" s="93" customFormat="1" customHeight="1" spans="6:41">
      <c r="F1965" s="95"/>
      <c r="G1965" s="288" t="str">
        <f t="shared" si="36"/>
        <v/>
      </c>
      <c r="H1965" s="95"/>
      <c r="I1965" s="95"/>
      <c r="J1965" s="95"/>
      <c r="K1965" s="95"/>
      <c r="L1965" s="95"/>
      <c r="P1965" s="143"/>
      <c r="Q1965" s="95"/>
      <c r="R1965" s="95"/>
      <c r="S1965" s="95"/>
      <c r="T1965" s="95"/>
      <c r="AI1965" s="280"/>
      <c r="AO1965" s="95"/>
    </row>
    <row r="1966" s="93" customFormat="1" customHeight="1" spans="6:41">
      <c r="F1966" s="95"/>
      <c r="G1966" s="288" t="str">
        <f t="shared" si="36"/>
        <v/>
      </c>
      <c r="H1966" s="95"/>
      <c r="I1966" s="95"/>
      <c r="J1966" s="95"/>
      <c r="K1966" s="95"/>
      <c r="L1966" s="95"/>
      <c r="P1966" s="143"/>
      <c r="Q1966" s="95"/>
      <c r="R1966" s="95"/>
      <c r="S1966" s="95"/>
      <c r="T1966" s="95"/>
      <c r="AI1966" s="280"/>
      <c r="AO1966" s="95"/>
    </row>
    <row r="1967" s="93" customFormat="1" customHeight="1" spans="6:41">
      <c r="F1967" s="95"/>
      <c r="G1967" s="288" t="str">
        <f t="shared" si="36"/>
        <v/>
      </c>
      <c r="H1967" s="95"/>
      <c r="I1967" s="95"/>
      <c r="J1967" s="95"/>
      <c r="K1967" s="95"/>
      <c r="L1967" s="95"/>
      <c r="P1967" s="143"/>
      <c r="Q1967" s="95"/>
      <c r="R1967" s="95"/>
      <c r="S1967" s="95"/>
      <c r="T1967" s="95"/>
      <c r="AI1967" s="280"/>
      <c r="AO1967" s="95"/>
    </row>
    <row r="1968" s="93" customFormat="1" customHeight="1" spans="6:41">
      <c r="F1968" s="95"/>
      <c r="G1968" s="288" t="str">
        <f t="shared" si="36"/>
        <v/>
      </c>
      <c r="H1968" s="95"/>
      <c r="I1968" s="95"/>
      <c r="J1968" s="95"/>
      <c r="K1968" s="95"/>
      <c r="L1968" s="95"/>
      <c r="P1968" s="143"/>
      <c r="Q1968" s="95"/>
      <c r="R1968" s="95"/>
      <c r="S1968" s="95"/>
      <c r="T1968" s="95"/>
      <c r="AI1968" s="280"/>
      <c r="AO1968" s="95"/>
    </row>
    <row r="1969" s="93" customFormat="1" customHeight="1" spans="6:41">
      <c r="F1969" s="95"/>
      <c r="G1969" s="288" t="str">
        <f t="shared" si="36"/>
        <v/>
      </c>
      <c r="H1969" s="95"/>
      <c r="I1969" s="95"/>
      <c r="J1969" s="95"/>
      <c r="K1969" s="95"/>
      <c r="L1969" s="95"/>
      <c r="P1969" s="143"/>
      <c r="Q1969" s="95"/>
      <c r="R1969" s="95"/>
      <c r="S1969" s="95"/>
      <c r="T1969" s="95"/>
      <c r="AI1969" s="280"/>
      <c r="AO1969" s="95"/>
    </row>
    <row r="1970" s="93" customFormat="1" customHeight="1" spans="6:41">
      <c r="F1970" s="95"/>
      <c r="G1970" s="288" t="str">
        <f t="shared" si="36"/>
        <v/>
      </c>
      <c r="H1970" s="95"/>
      <c r="I1970" s="95"/>
      <c r="J1970" s="95"/>
      <c r="K1970" s="95"/>
      <c r="L1970" s="95"/>
      <c r="P1970" s="143"/>
      <c r="Q1970" s="95"/>
      <c r="R1970" s="95"/>
      <c r="S1970" s="95"/>
      <c r="T1970" s="95"/>
      <c r="AI1970" s="280"/>
      <c r="AO1970" s="95"/>
    </row>
    <row r="1971" s="93" customFormat="1" customHeight="1" spans="6:41">
      <c r="F1971" s="95"/>
      <c r="G1971" s="288" t="str">
        <f t="shared" si="36"/>
        <v/>
      </c>
      <c r="H1971" s="95"/>
      <c r="I1971" s="95"/>
      <c r="J1971" s="95"/>
      <c r="K1971" s="95"/>
      <c r="L1971" s="95"/>
      <c r="P1971" s="143"/>
      <c r="Q1971" s="95"/>
      <c r="R1971" s="95"/>
      <c r="S1971" s="95"/>
      <c r="T1971" s="95"/>
      <c r="AI1971" s="280"/>
      <c r="AO1971" s="95"/>
    </row>
    <row r="1972" s="93" customFormat="1" customHeight="1" spans="6:41">
      <c r="F1972" s="95"/>
      <c r="G1972" s="288" t="str">
        <f t="shared" si="36"/>
        <v/>
      </c>
      <c r="H1972" s="95"/>
      <c r="I1972" s="95"/>
      <c r="J1972" s="95"/>
      <c r="K1972" s="95"/>
      <c r="L1972" s="95"/>
      <c r="P1972" s="143"/>
      <c r="Q1972" s="95"/>
      <c r="R1972" s="95"/>
      <c r="S1972" s="95"/>
      <c r="T1972" s="95"/>
      <c r="AI1972" s="280"/>
      <c r="AO1972" s="95"/>
    </row>
    <row r="1973" s="93" customFormat="1" customHeight="1" spans="6:41">
      <c r="F1973" s="95"/>
      <c r="G1973" s="288" t="str">
        <f t="shared" si="36"/>
        <v/>
      </c>
      <c r="H1973" s="95"/>
      <c r="I1973" s="95"/>
      <c r="J1973" s="95"/>
      <c r="K1973" s="95"/>
      <c r="L1973" s="95"/>
      <c r="P1973" s="143"/>
      <c r="Q1973" s="95"/>
      <c r="R1973" s="95"/>
      <c r="S1973" s="95"/>
      <c r="T1973" s="95"/>
      <c r="AI1973" s="280"/>
      <c r="AO1973" s="95"/>
    </row>
    <row r="1974" s="93" customFormat="1" customHeight="1" spans="6:41">
      <c r="F1974" s="95"/>
      <c r="G1974" s="288" t="str">
        <f t="shared" si="36"/>
        <v/>
      </c>
      <c r="H1974" s="95"/>
      <c r="I1974" s="95"/>
      <c r="J1974" s="95"/>
      <c r="K1974" s="95"/>
      <c r="L1974" s="95"/>
      <c r="P1974" s="143"/>
      <c r="Q1974" s="95"/>
      <c r="R1974" s="95"/>
      <c r="S1974" s="95"/>
      <c r="T1974" s="95"/>
      <c r="AI1974" s="280"/>
      <c r="AO1974" s="95"/>
    </row>
    <row r="1975" s="93" customFormat="1" customHeight="1" spans="6:41">
      <c r="F1975" s="95"/>
      <c r="G1975" s="288" t="str">
        <f t="shared" si="36"/>
        <v/>
      </c>
      <c r="H1975" s="95"/>
      <c r="I1975" s="95"/>
      <c r="J1975" s="95"/>
      <c r="K1975" s="95"/>
      <c r="L1975" s="95"/>
      <c r="P1975" s="143"/>
      <c r="Q1975" s="95"/>
      <c r="R1975" s="95"/>
      <c r="S1975" s="95"/>
      <c r="T1975" s="95"/>
      <c r="AI1975" s="280"/>
      <c r="AO1975" s="95"/>
    </row>
    <row r="1976" s="93" customFormat="1" customHeight="1" spans="6:41">
      <c r="F1976" s="95"/>
      <c r="G1976" s="288" t="str">
        <f t="shared" si="36"/>
        <v/>
      </c>
      <c r="H1976" s="95"/>
      <c r="I1976" s="95"/>
      <c r="J1976" s="95"/>
      <c r="K1976" s="95"/>
      <c r="L1976" s="95"/>
      <c r="P1976" s="143"/>
      <c r="Q1976" s="95"/>
      <c r="R1976" s="95"/>
      <c r="S1976" s="95"/>
      <c r="T1976" s="95"/>
      <c r="AI1976" s="280"/>
      <c r="AO1976" s="95"/>
    </row>
    <row r="1977" s="93" customFormat="1" customHeight="1" spans="6:41">
      <c r="F1977" s="95"/>
      <c r="G1977" s="288" t="str">
        <f t="shared" si="36"/>
        <v/>
      </c>
      <c r="H1977" s="95"/>
      <c r="I1977" s="95"/>
      <c r="J1977" s="95"/>
      <c r="K1977" s="95"/>
      <c r="L1977" s="95"/>
      <c r="P1977" s="143"/>
      <c r="Q1977" s="95"/>
      <c r="R1977" s="95"/>
      <c r="S1977" s="95"/>
      <c r="T1977" s="95"/>
      <c r="AI1977" s="280"/>
      <c r="AO1977" s="95"/>
    </row>
    <row r="1978" s="93" customFormat="1" customHeight="1" spans="6:41">
      <c r="F1978" s="95"/>
      <c r="G1978" s="288" t="str">
        <f t="shared" si="36"/>
        <v/>
      </c>
      <c r="H1978" s="95"/>
      <c r="I1978" s="95"/>
      <c r="J1978" s="95"/>
      <c r="K1978" s="95"/>
      <c r="L1978" s="95"/>
      <c r="P1978" s="143"/>
      <c r="Q1978" s="95"/>
      <c r="R1978" s="95"/>
      <c r="S1978" s="95"/>
      <c r="T1978" s="95"/>
      <c r="AI1978" s="280"/>
      <c r="AO1978" s="95"/>
    </row>
    <row r="1979" s="93" customFormat="1" customHeight="1" spans="6:41">
      <c r="F1979" s="95"/>
      <c r="G1979" s="288" t="str">
        <f t="shared" si="36"/>
        <v/>
      </c>
      <c r="H1979" s="95"/>
      <c r="I1979" s="95"/>
      <c r="J1979" s="95"/>
      <c r="K1979" s="95"/>
      <c r="L1979" s="95"/>
      <c r="P1979" s="143"/>
      <c r="Q1979" s="95"/>
      <c r="R1979" s="95"/>
      <c r="S1979" s="95"/>
      <c r="T1979" s="95"/>
      <c r="AI1979" s="280"/>
      <c r="AO1979" s="95"/>
    </row>
    <row r="1980" s="93" customFormat="1" customHeight="1" spans="6:41">
      <c r="F1980" s="95"/>
      <c r="G1980" s="288" t="str">
        <f t="shared" si="36"/>
        <v/>
      </c>
      <c r="H1980" s="95"/>
      <c r="I1980" s="95"/>
      <c r="J1980" s="95"/>
      <c r="K1980" s="95"/>
      <c r="L1980" s="95"/>
      <c r="P1980" s="143"/>
      <c r="Q1980" s="95"/>
      <c r="R1980" s="95"/>
      <c r="S1980" s="95"/>
      <c r="T1980" s="95"/>
      <c r="AI1980" s="280"/>
      <c r="AO1980" s="95"/>
    </row>
    <row r="1981" s="93" customFormat="1" customHeight="1" spans="6:41">
      <c r="F1981" s="95"/>
      <c r="G1981" s="288" t="str">
        <f t="shared" si="36"/>
        <v/>
      </c>
      <c r="H1981" s="95"/>
      <c r="I1981" s="95"/>
      <c r="J1981" s="95"/>
      <c r="K1981" s="95"/>
      <c r="L1981" s="95"/>
      <c r="P1981" s="143"/>
      <c r="Q1981" s="95"/>
      <c r="R1981" s="95"/>
      <c r="S1981" s="95"/>
      <c r="T1981" s="95"/>
      <c r="AI1981" s="280"/>
      <c r="AO1981" s="95"/>
    </row>
    <row r="1982" s="93" customFormat="1" customHeight="1" spans="6:41">
      <c r="F1982" s="95"/>
      <c r="G1982" s="288" t="str">
        <f t="shared" si="36"/>
        <v/>
      </c>
      <c r="H1982" s="95"/>
      <c r="I1982" s="95"/>
      <c r="J1982" s="95"/>
      <c r="K1982" s="95"/>
      <c r="L1982" s="95"/>
      <c r="P1982" s="143"/>
      <c r="Q1982" s="95"/>
      <c r="R1982" s="95"/>
      <c r="S1982" s="95"/>
      <c r="T1982" s="95"/>
      <c r="AI1982" s="280"/>
      <c r="AO1982" s="95"/>
    </row>
    <row r="1983" s="93" customFormat="1" customHeight="1" spans="6:41">
      <c r="F1983" s="95"/>
      <c r="G1983" s="288" t="str">
        <f t="shared" si="36"/>
        <v/>
      </c>
      <c r="H1983" s="95"/>
      <c r="I1983" s="95"/>
      <c r="J1983" s="95"/>
      <c r="K1983" s="95"/>
      <c r="L1983" s="95"/>
      <c r="P1983" s="143"/>
      <c r="Q1983" s="95"/>
      <c r="R1983" s="95"/>
      <c r="S1983" s="95"/>
      <c r="T1983" s="95"/>
      <c r="AI1983" s="280"/>
      <c r="AO1983" s="95"/>
    </row>
    <row r="1984" s="93" customFormat="1" customHeight="1" spans="6:41">
      <c r="F1984" s="95"/>
      <c r="G1984" s="288" t="str">
        <f t="shared" si="36"/>
        <v/>
      </c>
      <c r="H1984" s="95"/>
      <c r="I1984" s="95"/>
      <c r="J1984" s="95"/>
      <c r="K1984" s="95"/>
      <c r="L1984" s="95"/>
      <c r="P1984" s="143"/>
      <c r="Q1984" s="95"/>
      <c r="R1984" s="95"/>
      <c r="S1984" s="95"/>
      <c r="T1984" s="95"/>
      <c r="AI1984" s="280"/>
      <c r="AO1984" s="95"/>
    </row>
    <row r="1985" s="93" customFormat="1" customHeight="1" spans="6:41">
      <c r="F1985" s="95"/>
      <c r="G1985" s="288" t="str">
        <f t="shared" si="36"/>
        <v/>
      </c>
      <c r="H1985" s="95"/>
      <c r="I1985" s="95"/>
      <c r="J1985" s="95"/>
      <c r="K1985" s="95"/>
      <c r="L1985" s="95"/>
      <c r="P1985" s="143"/>
      <c r="Q1985" s="95"/>
      <c r="R1985" s="95"/>
      <c r="S1985" s="95"/>
      <c r="T1985" s="95"/>
      <c r="AI1985" s="280"/>
      <c r="AO1985" s="95"/>
    </row>
    <row r="1986" s="93" customFormat="1" customHeight="1" spans="6:41">
      <c r="F1986" s="95"/>
      <c r="G1986" s="288" t="str">
        <f t="shared" ref="G1986:G2049" si="37">IF(H1986="","",IF(H1986=I1986,H1986,_xlfn.CONCAT(H1986,"-",I1986)))</f>
        <v/>
      </c>
      <c r="H1986" s="95"/>
      <c r="I1986" s="95"/>
      <c r="J1986" s="95"/>
      <c r="K1986" s="95"/>
      <c r="L1986" s="95"/>
      <c r="P1986" s="143"/>
      <c r="Q1986" s="95"/>
      <c r="R1986" s="95"/>
      <c r="S1986" s="95"/>
      <c r="T1986" s="95"/>
      <c r="AI1986" s="280"/>
      <c r="AO1986" s="95"/>
    </row>
    <row r="1987" s="93" customFormat="1" customHeight="1" spans="6:41">
      <c r="F1987" s="95"/>
      <c r="G1987" s="288" t="str">
        <f t="shared" si="37"/>
        <v/>
      </c>
      <c r="H1987" s="95"/>
      <c r="I1987" s="95"/>
      <c r="J1987" s="95"/>
      <c r="K1987" s="95"/>
      <c r="L1987" s="95"/>
      <c r="P1987" s="143"/>
      <c r="Q1987" s="95"/>
      <c r="R1987" s="95"/>
      <c r="S1987" s="95"/>
      <c r="T1987" s="95"/>
      <c r="AI1987" s="280"/>
      <c r="AO1987" s="95"/>
    </row>
    <row r="1988" s="93" customFormat="1" customHeight="1" spans="6:41">
      <c r="F1988" s="95"/>
      <c r="G1988" s="288" t="str">
        <f t="shared" si="37"/>
        <v/>
      </c>
      <c r="H1988" s="95"/>
      <c r="I1988" s="95"/>
      <c r="J1988" s="95"/>
      <c r="K1988" s="95"/>
      <c r="L1988" s="95"/>
      <c r="P1988" s="143"/>
      <c r="Q1988" s="95"/>
      <c r="R1988" s="95"/>
      <c r="S1988" s="95"/>
      <c r="T1988" s="95"/>
      <c r="AI1988" s="280"/>
      <c r="AO1988" s="95"/>
    </row>
    <row r="1989" s="93" customFormat="1" customHeight="1" spans="6:41">
      <c r="F1989" s="95"/>
      <c r="G1989" s="288" t="str">
        <f t="shared" si="37"/>
        <v/>
      </c>
      <c r="H1989" s="95"/>
      <c r="I1989" s="95"/>
      <c r="J1989" s="95"/>
      <c r="K1989" s="95"/>
      <c r="L1989" s="95"/>
      <c r="P1989" s="143"/>
      <c r="Q1989" s="95"/>
      <c r="R1989" s="95"/>
      <c r="S1989" s="95"/>
      <c r="T1989" s="95"/>
      <c r="AI1989" s="280"/>
      <c r="AO1989" s="95"/>
    </row>
    <row r="1990" s="93" customFormat="1" customHeight="1" spans="6:41">
      <c r="F1990" s="95"/>
      <c r="G1990" s="288" t="str">
        <f t="shared" si="37"/>
        <v/>
      </c>
      <c r="H1990" s="95"/>
      <c r="I1990" s="95"/>
      <c r="J1990" s="95"/>
      <c r="K1990" s="95"/>
      <c r="L1990" s="95"/>
      <c r="P1990" s="143"/>
      <c r="Q1990" s="95"/>
      <c r="R1990" s="95"/>
      <c r="S1990" s="95"/>
      <c r="T1990" s="95"/>
      <c r="AI1990" s="280"/>
      <c r="AO1990" s="95"/>
    </row>
    <row r="1991" s="93" customFormat="1" customHeight="1" spans="6:41">
      <c r="F1991" s="95"/>
      <c r="G1991" s="288" t="str">
        <f t="shared" si="37"/>
        <v/>
      </c>
      <c r="H1991" s="95"/>
      <c r="I1991" s="95"/>
      <c r="J1991" s="95"/>
      <c r="K1991" s="95"/>
      <c r="L1991" s="95"/>
      <c r="P1991" s="143"/>
      <c r="Q1991" s="95"/>
      <c r="R1991" s="95"/>
      <c r="S1991" s="95"/>
      <c r="T1991" s="95"/>
      <c r="AI1991" s="280"/>
      <c r="AO1991" s="95"/>
    </row>
    <row r="1992" s="93" customFormat="1" customHeight="1" spans="6:41">
      <c r="F1992" s="95"/>
      <c r="G1992" s="288" t="str">
        <f t="shared" si="37"/>
        <v/>
      </c>
      <c r="H1992" s="95"/>
      <c r="I1992" s="95"/>
      <c r="J1992" s="95"/>
      <c r="K1992" s="95"/>
      <c r="L1992" s="95"/>
      <c r="P1992" s="143"/>
      <c r="Q1992" s="95"/>
      <c r="R1992" s="95"/>
      <c r="S1992" s="95"/>
      <c r="T1992" s="95"/>
      <c r="AI1992" s="280"/>
      <c r="AO1992" s="95"/>
    </row>
    <row r="1993" s="93" customFormat="1" customHeight="1" spans="6:41">
      <c r="F1993" s="95"/>
      <c r="G1993" s="288" t="str">
        <f t="shared" si="37"/>
        <v/>
      </c>
      <c r="H1993" s="95"/>
      <c r="I1993" s="95"/>
      <c r="J1993" s="95"/>
      <c r="K1993" s="95"/>
      <c r="L1993" s="95"/>
      <c r="P1993" s="143"/>
      <c r="Q1993" s="95"/>
      <c r="R1993" s="95"/>
      <c r="S1993" s="95"/>
      <c r="T1993" s="95"/>
      <c r="AI1993" s="280"/>
      <c r="AO1993" s="95"/>
    </row>
    <row r="1994" s="93" customFormat="1" customHeight="1" spans="6:41">
      <c r="F1994" s="95"/>
      <c r="G1994" s="288" t="str">
        <f t="shared" si="37"/>
        <v/>
      </c>
      <c r="H1994" s="95"/>
      <c r="I1994" s="95"/>
      <c r="J1994" s="95"/>
      <c r="K1994" s="95"/>
      <c r="L1994" s="95"/>
      <c r="P1994" s="143"/>
      <c r="Q1994" s="95"/>
      <c r="R1994" s="95"/>
      <c r="S1994" s="95"/>
      <c r="T1994" s="95"/>
      <c r="AI1994" s="280"/>
      <c r="AO1994" s="95"/>
    </row>
    <row r="1995" s="93" customFormat="1" customHeight="1" spans="6:41">
      <c r="F1995" s="95"/>
      <c r="G1995" s="288" t="str">
        <f t="shared" si="37"/>
        <v/>
      </c>
      <c r="H1995" s="95"/>
      <c r="I1995" s="95"/>
      <c r="J1995" s="95"/>
      <c r="K1995" s="95"/>
      <c r="L1995" s="95"/>
      <c r="P1995" s="143"/>
      <c r="Q1995" s="95"/>
      <c r="R1995" s="95"/>
      <c r="S1995" s="95"/>
      <c r="T1995" s="95"/>
      <c r="AI1995" s="280"/>
      <c r="AO1995" s="95"/>
    </row>
    <row r="1996" s="93" customFormat="1" customHeight="1" spans="6:41">
      <c r="F1996" s="95"/>
      <c r="G1996" s="288" t="str">
        <f t="shared" si="37"/>
        <v/>
      </c>
      <c r="H1996" s="95"/>
      <c r="I1996" s="95"/>
      <c r="J1996" s="95"/>
      <c r="K1996" s="95"/>
      <c r="L1996" s="95"/>
      <c r="P1996" s="143"/>
      <c r="Q1996" s="95"/>
      <c r="R1996" s="95"/>
      <c r="S1996" s="95"/>
      <c r="T1996" s="95"/>
      <c r="AI1996" s="280"/>
      <c r="AO1996" s="95"/>
    </row>
    <row r="1997" s="93" customFormat="1" customHeight="1" spans="6:41">
      <c r="F1997" s="95"/>
      <c r="G1997" s="288" t="str">
        <f t="shared" si="37"/>
        <v/>
      </c>
      <c r="H1997" s="95"/>
      <c r="I1997" s="95"/>
      <c r="J1997" s="95"/>
      <c r="K1997" s="95"/>
      <c r="L1997" s="95"/>
      <c r="P1997" s="143"/>
      <c r="Q1997" s="95"/>
      <c r="R1997" s="95"/>
      <c r="S1997" s="95"/>
      <c r="T1997" s="95"/>
      <c r="AI1997" s="280"/>
      <c r="AO1997" s="95"/>
    </row>
    <row r="1998" s="93" customFormat="1" customHeight="1" spans="6:41">
      <c r="F1998" s="95"/>
      <c r="G1998" s="288" t="str">
        <f t="shared" si="37"/>
        <v/>
      </c>
      <c r="H1998" s="95"/>
      <c r="I1998" s="95"/>
      <c r="J1998" s="95"/>
      <c r="K1998" s="95"/>
      <c r="L1998" s="95"/>
      <c r="P1998" s="143"/>
      <c r="Q1998" s="95"/>
      <c r="R1998" s="95"/>
      <c r="S1998" s="95"/>
      <c r="T1998" s="95"/>
      <c r="AI1998" s="280"/>
      <c r="AO1998" s="95"/>
    </row>
    <row r="1999" s="93" customFormat="1" customHeight="1" spans="6:41">
      <c r="F1999" s="95"/>
      <c r="G1999" s="288" t="str">
        <f t="shared" si="37"/>
        <v/>
      </c>
      <c r="H1999" s="95"/>
      <c r="I1999" s="95"/>
      <c r="J1999" s="95"/>
      <c r="K1999" s="95"/>
      <c r="L1999" s="95"/>
      <c r="P1999" s="143"/>
      <c r="Q1999" s="95"/>
      <c r="R1999" s="95"/>
      <c r="S1999" s="95"/>
      <c r="T1999" s="95"/>
      <c r="AI1999" s="280"/>
      <c r="AO1999" s="95"/>
    </row>
    <row r="2000" s="93" customFormat="1" customHeight="1" spans="6:41">
      <c r="F2000" s="95"/>
      <c r="G2000" s="288" t="str">
        <f t="shared" si="37"/>
        <v/>
      </c>
      <c r="H2000" s="95"/>
      <c r="I2000" s="95"/>
      <c r="J2000" s="95"/>
      <c r="K2000" s="95"/>
      <c r="L2000" s="95"/>
      <c r="P2000" s="143"/>
      <c r="Q2000" s="95"/>
      <c r="R2000" s="95"/>
      <c r="S2000" s="95"/>
      <c r="T2000" s="95"/>
      <c r="AI2000" s="280"/>
      <c r="AO2000" s="95"/>
    </row>
    <row r="2001" s="93" customFormat="1" customHeight="1" spans="6:41">
      <c r="F2001" s="95"/>
      <c r="G2001" s="288" t="str">
        <f t="shared" si="37"/>
        <v/>
      </c>
      <c r="H2001" s="95"/>
      <c r="I2001" s="95"/>
      <c r="J2001" s="95"/>
      <c r="K2001" s="95"/>
      <c r="L2001" s="95"/>
      <c r="P2001" s="143"/>
      <c r="Q2001" s="95"/>
      <c r="R2001" s="95"/>
      <c r="S2001" s="95"/>
      <c r="T2001" s="95"/>
      <c r="AI2001" s="280"/>
      <c r="AO2001" s="95"/>
    </row>
    <row r="2002" s="93" customFormat="1" customHeight="1" spans="6:41">
      <c r="F2002" s="95"/>
      <c r="G2002" s="288" t="str">
        <f t="shared" si="37"/>
        <v/>
      </c>
      <c r="H2002" s="95"/>
      <c r="I2002" s="95"/>
      <c r="J2002" s="95"/>
      <c r="K2002" s="95"/>
      <c r="L2002" s="95"/>
      <c r="P2002" s="143"/>
      <c r="Q2002" s="95"/>
      <c r="R2002" s="95"/>
      <c r="S2002" s="95"/>
      <c r="T2002" s="95"/>
      <c r="AI2002" s="280"/>
      <c r="AO2002" s="95"/>
    </row>
    <row r="2003" s="93" customFormat="1" customHeight="1" spans="6:41">
      <c r="F2003" s="95"/>
      <c r="G2003" s="288" t="str">
        <f t="shared" si="37"/>
        <v/>
      </c>
      <c r="H2003" s="95"/>
      <c r="I2003" s="95"/>
      <c r="J2003" s="95"/>
      <c r="K2003" s="95"/>
      <c r="L2003" s="95"/>
      <c r="P2003" s="143"/>
      <c r="Q2003" s="95"/>
      <c r="R2003" s="95"/>
      <c r="S2003" s="95"/>
      <c r="T2003" s="95"/>
      <c r="AI2003" s="280"/>
      <c r="AO2003" s="95"/>
    </row>
    <row r="2004" s="93" customFormat="1" customHeight="1" spans="6:41">
      <c r="F2004" s="95"/>
      <c r="G2004" s="288" t="str">
        <f t="shared" si="37"/>
        <v/>
      </c>
      <c r="H2004" s="95"/>
      <c r="I2004" s="95"/>
      <c r="J2004" s="95"/>
      <c r="K2004" s="95"/>
      <c r="L2004" s="95"/>
      <c r="P2004" s="143"/>
      <c r="Q2004" s="95"/>
      <c r="R2004" s="95"/>
      <c r="S2004" s="95"/>
      <c r="T2004" s="95"/>
      <c r="AI2004" s="280"/>
      <c r="AO2004" s="95"/>
    </row>
    <row r="2005" s="93" customFormat="1" customHeight="1" spans="6:41">
      <c r="F2005" s="95"/>
      <c r="G2005" s="288" t="str">
        <f t="shared" si="37"/>
        <v/>
      </c>
      <c r="H2005" s="95"/>
      <c r="I2005" s="95"/>
      <c r="J2005" s="95"/>
      <c r="K2005" s="95"/>
      <c r="L2005" s="95"/>
      <c r="P2005" s="143"/>
      <c r="Q2005" s="95"/>
      <c r="R2005" s="95"/>
      <c r="S2005" s="95"/>
      <c r="T2005" s="95"/>
      <c r="AI2005" s="280"/>
      <c r="AO2005" s="95"/>
    </row>
    <row r="2006" s="93" customFormat="1" customHeight="1" spans="6:41">
      <c r="F2006" s="95"/>
      <c r="G2006" s="288" t="str">
        <f t="shared" si="37"/>
        <v/>
      </c>
      <c r="H2006" s="95"/>
      <c r="I2006" s="95"/>
      <c r="J2006" s="95"/>
      <c r="K2006" s="95"/>
      <c r="L2006" s="95"/>
      <c r="P2006" s="143"/>
      <c r="Q2006" s="95"/>
      <c r="R2006" s="95"/>
      <c r="S2006" s="95"/>
      <c r="T2006" s="95"/>
      <c r="AI2006" s="280"/>
      <c r="AO2006" s="95"/>
    </row>
    <row r="2007" s="93" customFormat="1" customHeight="1" spans="6:41">
      <c r="F2007" s="95"/>
      <c r="G2007" s="288" t="str">
        <f t="shared" si="37"/>
        <v/>
      </c>
      <c r="H2007" s="95"/>
      <c r="I2007" s="95"/>
      <c r="J2007" s="95"/>
      <c r="K2007" s="95"/>
      <c r="L2007" s="95"/>
      <c r="P2007" s="143"/>
      <c r="Q2007" s="95"/>
      <c r="R2007" s="95"/>
      <c r="S2007" s="95"/>
      <c r="T2007" s="95"/>
      <c r="AI2007" s="280"/>
      <c r="AO2007" s="95"/>
    </row>
    <row r="2008" s="93" customFormat="1" customHeight="1" spans="6:41">
      <c r="F2008" s="95"/>
      <c r="G2008" s="288" t="str">
        <f t="shared" si="37"/>
        <v/>
      </c>
      <c r="H2008" s="95"/>
      <c r="I2008" s="95"/>
      <c r="J2008" s="95"/>
      <c r="K2008" s="95"/>
      <c r="L2008" s="95"/>
      <c r="P2008" s="143"/>
      <c r="Q2008" s="95"/>
      <c r="R2008" s="95"/>
      <c r="S2008" s="95"/>
      <c r="T2008" s="95"/>
      <c r="AI2008" s="280"/>
      <c r="AO2008" s="95"/>
    </row>
    <row r="2009" s="93" customFormat="1" customHeight="1" spans="6:41">
      <c r="F2009" s="95"/>
      <c r="G2009" s="288" t="str">
        <f t="shared" si="37"/>
        <v/>
      </c>
      <c r="H2009" s="95"/>
      <c r="I2009" s="95"/>
      <c r="J2009" s="95"/>
      <c r="K2009" s="95"/>
      <c r="L2009" s="95"/>
      <c r="P2009" s="143"/>
      <c r="Q2009" s="95"/>
      <c r="R2009" s="95"/>
      <c r="S2009" s="95"/>
      <c r="T2009" s="95"/>
      <c r="AI2009" s="280"/>
      <c r="AO2009" s="95"/>
    </row>
    <row r="2010" s="93" customFormat="1" customHeight="1" spans="6:41">
      <c r="F2010" s="95"/>
      <c r="G2010" s="288" t="str">
        <f t="shared" si="37"/>
        <v/>
      </c>
      <c r="H2010" s="95"/>
      <c r="I2010" s="95"/>
      <c r="J2010" s="95"/>
      <c r="K2010" s="95"/>
      <c r="L2010" s="95"/>
      <c r="P2010" s="143"/>
      <c r="Q2010" s="95"/>
      <c r="R2010" s="95"/>
      <c r="S2010" s="95"/>
      <c r="T2010" s="95"/>
      <c r="AI2010" s="280"/>
      <c r="AO2010" s="95"/>
    </row>
    <row r="2011" s="93" customFormat="1" customHeight="1" spans="6:41">
      <c r="F2011" s="95"/>
      <c r="G2011" s="288" t="str">
        <f t="shared" si="37"/>
        <v/>
      </c>
      <c r="H2011" s="95"/>
      <c r="I2011" s="95"/>
      <c r="J2011" s="95"/>
      <c r="K2011" s="95"/>
      <c r="L2011" s="95"/>
      <c r="P2011" s="143"/>
      <c r="Q2011" s="95"/>
      <c r="R2011" s="95"/>
      <c r="S2011" s="95"/>
      <c r="T2011" s="95"/>
      <c r="AI2011" s="280"/>
      <c r="AO2011" s="95"/>
    </row>
    <row r="2012" s="93" customFormat="1" customHeight="1" spans="6:41">
      <c r="F2012" s="95"/>
      <c r="G2012" s="288" t="str">
        <f t="shared" si="37"/>
        <v/>
      </c>
      <c r="H2012" s="95"/>
      <c r="I2012" s="95"/>
      <c r="J2012" s="95"/>
      <c r="K2012" s="95"/>
      <c r="L2012" s="95"/>
      <c r="P2012" s="143"/>
      <c r="Q2012" s="95"/>
      <c r="R2012" s="95"/>
      <c r="S2012" s="95"/>
      <c r="T2012" s="95"/>
      <c r="AI2012" s="280"/>
      <c r="AO2012" s="95"/>
    </row>
    <row r="2013" s="93" customFormat="1" customHeight="1" spans="6:41">
      <c r="F2013" s="95"/>
      <c r="G2013" s="288" t="str">
        <f t="shared" si="37"/>
        <v/>
      </c>
      <c r="H2013" s="95"/>
      <c r="I2013" s="95"/>
      <c r="J2013" s="95"/>
      <c r="K2013" s="95"/>
      <c r="L2013" s="95"/>
      <c r="P2013" s="143"/>
      <c r="Q2013" s="95"/>
      <c r="R2013" s="95"/>
      <c r="S2013" s="95"/>
      <c r="T2013" s="95"/>
      <c r="AI2013" s="280"/>
      <c r="AO2013" s="95"/>
    </row>
    <row r="2014" s="93" customFormat="1" customHeight="1" spans="6:41">
      <c r="F2014" s="95"/>
      <c r="G2014" s="288" t="str">
        <f t="shared" si="37"/>
        <v/>
      </c>
      <c r="H2014" s="95"/>
      <c r="I2014" s="95"/>
      <c r="J2014" s="95"/>
      <c r="K2014" s="95"/>
      <c r="L2014" s="95"/>
      <c r="P2014" s="143"/>
      <c r="Q2014" s="95"/>
      <c r="R2014" s="95"/>
      <c r="S2014" s="95"/>
      <c r="T2014" s="95"/>
      <c r="AI2014" s="280"/>
      <c r="AO2014" s="95"/>
    </row>
    <row r="2015" s="93" customFormat="1" customHeight="1" spans="6:41">
      <c r="F2015" s="95"/>
      <c r="G2015" s="288" t="str">
        <f t="shared" si="37"/>
        <v/>
      </c>
      <c r="H2015" s="95"/>
      <c r="I2015" s="95"/>
      <c r="J2015" s="95"/>
      <c r="K2015" s="95"/>
      <c r="L2015" s="95"/>
      <c r="P2015" s="143"/>
      <c r="Q2015" s="95"/>
      <c r="R2015" s="95"/>
      <c r="S2015" s="95"/>
      <c r="T2015" s="95"/>
      <c r="AI2015" s="280"/>
      <c r="AO2015" s="95"/>
    </row>
    <row r="2016" s="93" customFormat="1" customHeight="1" spans="6:41">
      <c r="F2016" s="95"/>
      <c r="G2016" s="288" t="str">
        <f t="shared" si="37"/>
        <v/>
      </c>
      <c r="H2016" s="95"/>
      <c r="I2016" s="95"/>
      <c r="J2016" s="95"/>
      <c r="K2016" s="95"/>
      <c r="L2016" s="95"/>
      <c r="P2016" s="143"/>
      <c r="Q2016" s="95"/>
      <c r="R2016" s="95"/>
      <c r="S2016" s="95"/>
      <c r="T2016" s="95"/>
      <c r="AI2016" s="280"/>
      <c r="AO2016" s="95"/>
    </row>
    <row r="2017" s="93" customFormat="1" customHeight="1" spans="6:41">
      <c r="F2017" s="95"/>
      <c r="G2017" s="288" t="str">
        <f t="shared" si="37"/>
        <v/>
      </c>
      <c r="H2017" s="95"/>
      <c r="I2017" s="95"/>
      <c r="J2017" s="95"/>
      <c r="K2017" s="95"/>
      <c r="L2017" s="95"/>
      <c r="P2017" s="143"/>
      <c r="Q2017" s="95"/>
      <c r="R2017" s="95"/>
      <c r="S2017" s="95"/>
      <c r="T2017" s="95"/>
      <c r="AI2017" s="280"/>
      <c r="AO2017" s="95"/>
    </row>
    <row r="2018" s="93" customFormat="1" customHeight="1" spans="6:41">
      <c r="F2018" s="95"/>
      <c r="G2018" s="288" t="str">
        <f t="shared" si="37"/>
        <v/>
      </c>
      <c r="H2018" s="95"/>
      <c r="I2018" s="95"/>
      <c r="J2018" s="95"/>
      <c r="K2018" s="95"/>
      <c r="L2018" s="95"/>
      <c r="P2018" s="143"/>
      <c r="Q2018" s="95"/>
      <c r="R2018" s="95"/>
      <c r="S2018" s="95"/>
      <c r="T2018" s="95"/>
      <c r="AI2018" s="280"/>
      <c r="AO2018" s="95"/>
    </row>
    <row r="2019" s="93" customFormat="1" customHeight="1" spans="6:41">
      <c r="F2019" s="95"/>
      <c r="G2019" s="288" t="str">
        <f t="shared" si="37"/>
        <v/>
      </c>
      <c r="H2019" s="95"/>
      <c r="I2019" s="95"/>
      <c r="J2019" s="95"/>
      <c r="K2019" s="95"/>
      <c r="L2019" s="95"/>
      <c r="P2019" s="143"/>
      <c r="Q2019" s="95"/>
      <c r="R2019" s="95"/>
      <c r="S2019" s="95"/>
      <c r="T2019" s="95"/>
      <c r="AI2019" s="280"/>
      <c r="AO2019" s="95"/>
    </row>
    <row r="2020" s="93" customFormat="1" customHeight="1" spans="6:41">
      <c r="F2020" s="95"/>
      <c r="G2020" s="288" t="str">
        <f t="shared" si="37"/>
        <v/>
      </c>
      <c r="H2020" s="95"/>
      <c r="I2020" s="95"/>
      <c r="J2020" s="95"/>
      <c r="K2020" s="95"/>
      <c r="L2020" s="95"/>
      <c r="P2020" s="143"/>
      <c r="Q2020" s="95"/>
      <c r="R2020" s="95"/>
      <c r="S2020" s="95"/>
      <c r="T2020" s="95"/>
      <c r="AI2020" s="280"/>
      <c r="AO2020" s="95"/>
    </row>
    <row r="2021" s="93" customFormat="1" customHeight="1" spans="6:41">
      <c r="F2021" s="95"/>
      <c r="G2021" s="288" t="str">
        <f t="shared" si="37"/>
        <v/>
      </c>
      <c r="H2021" s="95"/>
      <c r="I2021" s="95"/>
      <c r="J2021" s="95"/>
      <c r="K2021" s="95"/>
      <c r="L2021" s="95"/>
      <c r="P2021" s="143"/>
      <c r="Q2021" s="95"/>
      <c r="R2021" s="95"/>
      <c r="S2021" s="95"/>
      <c r="T2021" s="95"/>
      <c r="AI2021" s="280"/>
      <c r="AO2021" s="95"/>
    </row>
    <row r="2022" s="93" customFormat="1" customHeight="1" spans="6:41">
      <c r="F2022" s="95"/>
      <c r="G2022" s="288" t="str">
        <f t="shared" si="37"/>
        <v/>
      </c>
      <c r="H2022" s="95"/>
      <c r="I2022" s="95"/>
      <c r="J2022" s="95"/>
      <c r="K2022" s="95"/>
      <c r="L2022" s="95"/>
      <c r="P2022" s="143"/>
      <c r="Q2022" s="95"/>
      <c r="R2022" s="95"/>
      <c r="S2022" s="95"/>
      <c r="T2022" s="95"/>
      <c r="AI2022" s="280"/>
      <c r="AO2022" s="95"/>
    </row>
    <row r="2023" s="93" customFormat="1" customHeight="1" spans="6:41">
      <c r="F2023" s="95"/>
      <c r="G2023" s="288" t="str">
        <f t="shared" si="37"/>
        <v/>
      </c>
      <c r="H2023" s="95"/>
      <c r="I2023" s="95"/>
      <c r="J2023" s="95"/>
      <c r="K2023" s="95"/>
      <c r="L2023" s="95"/>
      <c r="P2023" s="143"/>
      <c r="Q2023" s="95"/>
      <c r="R2023" s="95"/>
      <c r="S2023" s="95"/>
      <c r="T2023" s="95"/>
      <c r="AI2023" s="280"/>
      <c r="AO2023" s="95"/>
    </row>
    <row r="2024" s="93" customFormat="1" customHeight="1" spans="6:41">
      <c r="F2024" s="95"/>
      <c r="G2024" s="288" t="str">
        <f t="shared" si="37"/>
        <v/>
      </c>
      <c r="H2024" s="95"/>
      <c r="I2024" s="95"/>
      <c r="J2024" s="95"/>
      <c r="K2024" s="95"/>
      <c r="L2024" s="95"/>
      <c r="P2024" s="143"/>
      <c r="Q2024" s="95"/>
      <c r="R2024" s="95"/>
      <c r="S2024" s="95"/>
      <c r="T2024" s="95"/>
      <c r="AI2024" s="280"/>
      <c r="AO2024" s="95"/>
    </row>
    <row r="2025" s="93" customFormat="1" customHeight="1" spans="6:41">
      <c r="F2025" s="95"/>
      <c r="G2025" s="288" t="str">
        <f t="shared" si="37"/>
        <v/>
      </c>
      <c r="H2025" s="95"/>
      <c r="I2025" s="95"/>
      <c r="J2025" s="95"/>
      <c r="K2025" s="95"/>
      <c r="L2025" s="95"/>
      <c r="P2025" s="143"/>
      <c r="Q2025" s="95"/>
      <c r="R2025" s="95"/>
      <c r="S2025" s="95"/>
      <c r="T2025" s="95"/>
      <c r="AI2025" s="280"/>
      <c r="AO2025" s="95"/>
    </row>
    <row r="2026" s="93" customFormat="1" customHeight="1" spans="6:41">
      <c r="F2026" s="95"/>
      <c r="G2026" s="288" t="str">
        <f t="shared" si="37"/>
        <v/>
      </c>
      <c r="H2026" s="95"/>
      <c r="I2026" s="95"/>
      <c r="J2026" s="95"/>
      <c r="K2026" s="95"/>
      <c r="L2026" s="95"/>
      <c r="P2026" s="143"/>
      <c r="Q2026" s="95"/>
      <c r="R2026" s="95"/>
      <c r="S2026" s="95"/>
      <c r="T2026" s="95"/>
      <c r="AI2026" s="280"/>
      <c r="AO2026" s="95"/>
    </row>
    <row r="2027" s="93" customFormat="1" customHeight="1" spans="6:41">
      <c r="F2027" s="95"/>
      <c r="G2027" s="288" t="str">
        <f t="shared" si="37"/>
        <v/>
      </c>
      <c r="H2027" s="95"/>
      <c r="I2027" s="95"/>
      <c r="J2027" s="95"/>
      <c r="K2027" s="95"/>
      <c r="L2027" s="95"/>
      <c r="P2027" s="143"/>
      <c r="Q2027" s="95"/>
      <c r="R2027" s="95"/>
      <c r="S2027" s="95"/>
      <c r="T2027" s="95"/>
      <c r="AI2027" s="280"/>
      <c r="AO2027" s="95"/>
    </row>
    <row r="2028" s="93" customFormat="1" customHeight="1" spans="6:41">
      <c r="F2028" s="95"/>
      <c r="G2028" s="288" t="str">
        <f t="shared" si="37"/>
        <v/>
      </c>
      <c r="H2028" s="95"/>
      <c r="I2028" s="95"/>
      <c r="J2028" s="95"/>
      <c r="K2028" s="95"/>
      <c r="L2028" s="95"/>
      <c r="P2028" s="143"/>
      <c r="Q2028" s="95"/>
      <c r="R2028" s="95"/>
      <c r="S2028" s="95"/>
      <c r="T2028" s="95"/>
      <c r="AI2028" s="280"/>
      <c r="AO2028" s="95"/>
    </row>
    <row r="2029" s="93" customFormat="1" customHeight="1" spans="6:41">
      <c r="F2029" s="95"/>
      <c r="G2029" s="288" t="str">
        <f t="shared" si="37"/>
        <v/>
      </c>
      <c r="H2029" s="95"/>
      <c r="I2029" s="95"/>
      <c r="J2029" s="95"/>
      <c r="K2029" s="95"/>
      <c r="L2029" s="95"/>
      <c r="P2029" s="143"/>
      <c r="Q2029" s="95"/>
      <c r="R2029" s="95"/>
      <c r="S2029" s="95"/>
      <c r="T2029" s="95"/>
      <c r="AI2029" s="280"/>
      <c r="AO2029" s="95"/>
    </row>
    <row r="2030" s="93" customFormat="1" customHeight="1" spans="6:41">
      <c r="F2030" s="95"/>
      <c r="G2030" s="288" t="str">
        <f t="shared" si="37"/>
        <v/>
      </c>
      <c r="H2030" s="95"/>
      <c r="I2030" s="95"/>
      <c r="J2030" s="95"/>
      <c r="K2030" s="95"/>
      <c r="L2030" s="95"/>
      <c r="P2030" s="143"/>
      <c r="Q2030" s="95"/>
      <c r="R2030" s="95"/>
      <c r="S2030" s="95"/>
      <c r="T2030" s="95"/>
      <c r="AI2030" s="280"/>
      <c r="AO2030" s="95"/>
    </row>
    <row r="2031" s="93" customFormat="1" customHeight="1" spans="6:41">
      <c r="F2031" s="95"/>
      <c r="G2031" s="288" t="str">
        <f t="shared" si="37"/>
        <v/>
      </c>
      <c r="H2031" s="95"/>
      <c r="I2031" s="95"/>
      <c r="J2031" s="95"/>
      <c r="K2031" s="95"/>
      <c r="L2031" s="95"/>
      <c r="P2031" s="143"/>
      <c r="Q2031" s="95"/>
      <c r="R2031" s="95"/>
      <c r="S2031" s="95"/>
      <c r="T2031" s="95"/>
      <c r="AI2031" s="280"/>
      <c r="AO2031" s="95"/>
    </row>
    <row r="2032" s="93" customFormat="1" customHeight="1" spans="6:41">
      <c r="F2032" s="95"/>
      <c r="G2032" s="288" t="str">
        <f t="shared" si="37"/>
        <v/>
      </c>
      <c r="H2032" s="95"/>
      <c r="I2032" s="95"/>
      <c r="J2032" s="95"/>
      <c r="K2032" s="95"/>
      <c r="L2032" s="95"/>
      <c r="P2032" s="143"/>
      <c r="Q2032" s="95"/>
      <c r="R2032" s="95"/>
      <c r="S2032" s="95"/>
      <c r="T2032" s="95"/>
      <c r="AI2032" s="280"/>
      <c r="AO2032" s="95"/>
    </row>
    <row r="2033" s="93" customFormat="1" customHeight="1" spans="6:41">
      <c r="F2033" s="95"/>
      <c r="G2033" s="288" t="str">
        <f t="shared" si="37"/>
        <v/>
      </c>
      <c r="H2033" s="95"/>
      <c r="I2033" s="95"/>
      <c r="J2033" s="95"/>
      <c r="K2033" s="95"/>
      <c r="L2033" s="95"/>
      <c r="P2033" s="143"/>
      <c r="Q2033" s="95"/>
      <c r="R2033" s="95"/>
      <c r="S2033" s="95"/>
      <c r="T2033" s="95"/>
      <c r="AI2033" s="280"/>
      <c r="AO2033" s="95"/>
    </row>
    <row r="2034" s="93" customFormat="1" customHeight="1" spans="6:41">
      <c r="F2034" s="95"/>
      <c r="G2034" s="288" t="str">
        <f t="shared" si="37"/>
        <v/>
      </c>
      <c r="H2034" s="95"/>
      <c r="I2034" s="95"/>
      <c r="J2034" s="95"/>
      <c r="K2034" s="95"/>
      <c r="L2034" s="95"/>
      <c r="P2034" s="143"/>
      <c r="Q2034" s="95"/>
      <c r="R2034" s="95"/>
      <c r="S2034" s="95"/>
      <c r="T2034" s="95"/>
      <c r="AI2034" s="280"/>
      <c r="AO2034" s="95"/>
    </row>
    <row r="2035" s="93" customFormat="1" customHeight="1" spans="6:41">
      <c r="F2035" s="95"/>
      <c r="G2035" s="288" t="str">
        <f t="shared" si="37"/>
        <v/>
      </c>
      <c r="H2035" s="95"/>
      <c r="I2035" s="95"/>
      <c r="J2035" s="95"/>
      <c r="K2035" s="95"/>
      <c r="L2035" s="95"/>
      <c r="P2035" s="143"/>
      <c r="Q2035" s="95"/>
      <c r="R2035" s="95"/>
      <c r="S2035" s="95"/>
      <c r="T2035" s="95"/>
      <c r="AI2035" s="280"/>
      <c r="AO2035" s="95"/>
    </row>
    <row r="2036" s="93" customFormat="1" customHeight="1" spans="6:41">
      <c r="F2036" s="95"/>
      <c r="G2036" s="288" t="str">
        <f t="shared" si="37"/>
        <v/>
      </c>
      <c r="H2036" s="95"/>
      <c r="I2036" s="95"/>
      <c r="J2036" s="95"/>
      <c r="K2036" s="95"/>
      <c r="L2036" s="95"/>
      <c r="P2036" s="143"/>
      <c r="Q2036" s="95"/>
      <c r="R2036" s="95"/>
      <c r="S2036" s="95"/>
      <c r="T2036" s="95"/>
      <c r="AI2036" s="280"/>
      <c r="AO2036" s="95"/>
    </row>
    <row r="2037" s="93" customFormat="1" customHeight="1" spans="6:41">
      <c r="F2037" s="95"/>
      <c r="G2037" s="288" t="str">
        <f t="shared" si="37"/>
        <v/>
      </c>
      <c r="H2037" s="95"/>
      <c r="I2037" s="95"/>
      <c r="J2037" s="95"/>
      <c r="K2037" s="95"/>
      <c r="L2037" s="95"/>
      <c r="P2037" s="143"/>
      <c r="Q2037" s="95"/>
      <c r="R2037" s="95"/>
      <c r="S2037" s="95"/>
      <c r="T2037" s="95"/>
      <c r="AI2037" s="280"/>
      <c r="AO2037" s="95"/>
    </row>
    <row r="2038" s="93" customFormat="1" customHeight="1" spans="6:41">
      <c r="F2038" s="95"/>
      <c r="G2038" s="288" t="str">
        <f t="shared" si="37"/>
        <v/>
      </c>
      <c r="H2038" s="95"/>
      <c r="I2038" s="95"/>
      <c r="J2038" s="95"/>
      <c r="K2038" s="95"/>
      <c r="L2038" s="95"/>
      <c r="P2038" s="143"/>
      <c r="Q2038" s="95"/>
      <c r="R2038" s="95"/>
      <c r="S2038" s="95"/>
      <c r="T2038" s="95"/>
      <c r="AI2038" s="280"/>
      <c r="AO2038" s="95"/>
    </row>
    <row r="2039" s="93" customFormat="1" customHeight="1" spans="6:41">
      <c r="F2039" s="95"/>
      <c r="G2039" s="288" t="str">
        <f t="shared" si="37"/>
        <v/>
      </c>
      <c r="H2039" s="95"/>
      <c r="I2039" s="95"/>
      <c r="J2039" s="95"/>
      <c r="K2039" s="95"/>
      <c r="L2039" s="95"/>
      <c r="P2039" s="143"/>
      <c r="Q2039" s="95"/>
      <c r="R2039" s="95"/>
      <c r="S2039" s="95"/>
      <c r="T2039" s="95"/>
      <c r="AI2039" s="280"/>
      <c r="AO2039" s="95"/>
    </row>
    <row r="2040" s="93" customFormat="1" customHeight="1" spans="6:41">
      <c r="F2040" s="95"/>
      <c r="G2040" s="288" t="str">
        <f t="shared" si="37"/>
        <v/>
      </c>
      <c r="H2040" s="95"/>
      <c r="I2040" s="95"/>
      <c r="J2040" s="95"/>
      <c r="K2040" s="95"/>
      <c r="L2040" s="95"/>
      <c r="P2040" s="143"/>
      <c r="Q2040" s="95"/>
      <c r="R2040" s="95"/>
      <c r="S2040" s="95"/>
      <c r="T2040" s="95"/>
      <c r="AI2040" s="280"/>
      <c r="AO2040" s="95"/>
    </row>
    <row r="2041" s="93" customFormat="1" customHeight="1" spans="6:41">
      <c r="F2041" s="95"/>
      <c r="G2041" s="288" t="str">
        <f t="shared" si="37"/>
        <v/>
      </c>
      <c r="H2041" s="95"/>
      <c r="I2041" s="95"/>
      <c r="J2041" s="95"/>
      <c r="K2041" s="95"/>
      <c r="L2041" s="95"/>
      <c r="P2041" s="143"/>
      <c r="Q2041" s="95"/>
      <c r="R2041" s="95"/>
      <c r="S2041" s="95"/>
      <c r="T2041" s="95"/>
      <c r="AI2041" s="280"/>
      <c r="AO2041" s="95"/>
    </row>
    <row r="2042" s="93" customFormat="1" customHeight="1" spans="6:41">
      <c r="F2042" s="95"/>
      <c r="G2042" s="288" t="str">
        <f t="shared" si="37"/>
        <v/>
      </c>
      <c r="H2042" s="95"/>
      <c r="I2042" s="95"/>
      <c r="J2042" s="95"/>
      <c r="K2042" s="95"/>
      <c r="L2042" s="95"/>
      <c r="P2042" s="143"/>
      <c r="Q2042" s="95"/>
      <c r="R2042" s="95"/>
      <c r="S2042" s="95"/>
      <c r="T2042" s="95"/>
      <c r="AI2042" s="280"/>
      <c r="AO2042" s="95"/>
    </row>
    <row r="2043" s="93" customFormat="1" customHeight="1" spans="6:41">
      <c r="F2043" s="95"/>
      <c r="G2043" s="288" t="str">
        <f t="shared" si="37"/>
        <v/>
      </c>
      <c r="H2043" s="95"/>
      <c r="I2043" s="95"/>
      <c r="J2043" s="95"/>
      <c r="K2043" s="95"/>
      <c r="L2043" s="95"/>
      <c r="P2043" s="143"/>
      <c r="Q2043" s="95"/>
      <c r="R2043" s="95"/>
      <c r="S2043" s="95"/>
      <c r="T2043" s="95"/>
      <c r="AI2043" s="280"/>
      <c r="AO2043" s="95"/>
    </row>
    <row r="2044" s="93" customFormat="1" customHeight="1" spans="6:41">
      <c r="F2044" s="95"/>
      <c r="G2044" s="288" t="str">
        <f t="shared" si="37"/>
        <v/>
      </c>
      <c r="H2044" s="95"/>
      <c r="I2044" s="95"/>
      <c r="J2044" s="95"/>
      <c r="K2044" s="95"/>
      <c r="L2044" s="95"/>
      <c r="P2044" s="143"/>
      <c r="Q2044" s="95"/>
      <c r="R2044" s="95"/>
      <c r="S2044" s="95"/>
      <c r="T2044" s="95"/>
      <c r="AI2044" s="280"/>
      <c r="AO2044" s="95"/>
    </row>
    <row r="2045" s="93" customFormat="1" customHeight="1" spans="6:41">
      <c r="F2045" s="95"/>
      <c r="G2045" s="288" t="str">
        <f t="shared" si="37"/>
        <v/>
      </c>
      <c r="H2045" s="95"/>
      <c r="I2045" s="95"/>
      <c r="J2045" s="95"/>
      <c r="K2045" s="95"/>
      <c r="L2045" s="95"/>
      <c r="P2045" s="143"/>
      <c r="Q2045" s="95"/>
      <c r="R2045" s="95"/>
      <c r="S2045" s="95"/>
      <c r="T2045" s="95"/>
      <c r="AI2045" s="280"/>
      <c r="AO2045" s="95"/>
    </row>
    <row r="2046" s="93" customFormat="1" customHeight="1" spans="6:41">
      <c r="F2046" s="95"/>
      <c r="G2046" s="288" t="str">
        <f t="shared" si="37"/>
        <v/>
      </c>
      <c r="H2046" s="95"/>
      <c r="I2046" s="95"/>
      <c r="J2046" s="95"/>
      <c r="K2046" s="95"/>
      <c r="L2046" s="95"/>
      <c r="P2046" s="143"/>
      <c r="Q2046" s="95"/>
      <c r="R2046" s="95"/>
      <c r="S2046" s="95"/>
      <c r="T2046" s="95"/>
      <c r="AI2046" s="280"/>
      <c r="AO2046" s="95"/>
    </row>
    <row r="2047" s="93" customFormat="1" customHeight="1" spans="6:41">
      <c r="F2047" s="95"/>
      <c r="G2047" s="288" t="str">
        <f t="shared" si="37"/>
        <v/>
      </c>
      <c r="H2047" s="95"/>
      <c r="I2047" s="95"/>
      <c r="J2047" s="95"/>
      <c r="K2047" s="95"/>
      <c r="L2047" s="95"/>
      <c r="P2047" s="143"/>
      <c r="Q2047" s="95"/>
      <c r="R2047" s="95"/>
      <c r="S2047" s="95"/>
      <c r="T2047" s="95"/>
      <c r="AI2047" s="280"/>
      <c r="AO2047" s="95"/>
    </row>
    <row r="2048" s="93" customFormat="1" customHeight="1" spans="6:41">
      <c r="F2048" s="95"/>
      <c r="G2048" s="288" t="str">
        <f t="shared" si="37"/>
        <v/>
      </c>
      <c r="H2048" s="95"/>
      <c r="I2048" s="95"/>
      <c r="J2048" s="95"/>
      <c r="K2048" s="95"/>
      <c r="L2048" s="95"/>
      <c r="P2048" s="143"/>
      <c r="Q2048" s="95"/>
      <c r="R2048" s="95"/>
      <c r="S2048" s="95"/>
      <c r="T2048" s="95"/>
      <c r="AI2048" s="280"/>
      <c r="AO2048" s="95"/>
    </row>
    <row r="2049" s="93" customFormat="1" customHeight="1" spans="6:41">
      <c r="F2049" s="95"/>
      <c r="G2049" s="288" t="str">
        <f t="shared" si="37"/>
        <v/>
      </c>
      <c r="H2049" s="95"/>
      <c r="I2049" s="95"/>
      <c r="J2049" s="95"/>
      <c r="K2049" s="95"/>
      <c r="L2049" s="95"/>
      <c r="P2049" s="143"/>
      <c r="Q2049" s="95"/>
      <c r="R2049" s="95"/>
      <c r="S2049" s="95"/>
      <c r="T2049" s="95"/>
      <c r="AI2049" s="280"/>
      <c r="AO2049" s="95"/>
    </row>
    <row r="2050" s="93" customFormat="1" customHeight="1" spans="6:41">
      <c r="F2050" s="95"/>
      <c r="G2050" s="288" t="str">
        <f t="shared" ref="G2050:G2113" si="38">IF(H2050="","",IF(H2050=I2050,H2050,_xlfn.CONCAT(H2050,"-",I2050)))</f>
        <v/>
      </c>
      <c r="H2050" s="95"/>
      <c r="I2050" s="95"/>
      <c r="J2050" s="95"/>
      <c r="K2050" s="95"/>
      <c r="L2050" s="95"/>
      <c r="P2050" s="143"/>
      <c r="Q2050" s="95"/>
      <c r="R2050" s="95"/>
      <c r="S2050" s="95"/>
      <c r="T2050" s="95"/>
      <c r="AI2050" s="280"/>
      <c r="AO2050" s="95"/>
    </row>
    <row r="2051" s="93" customFormat="1" customHeight="1" spans="6:41">
      <c r="F2051" s="95"/>
      <c r="G2051" s="288" t="str">
        <f t="shared" si="38"/>
        <v/>
      </c>
      <c r="H2051" s="95"/>
      <c r="I2051" s="95"/>
      <c r="J2051" s="95"/>
      <c r="K2051" s="95"/>
      <c r="L2051" s="95"/>
      <c r="P2051" s="143"/>
      <c r="Q2051" s="95"/>
      <c r="R2051" s="95"/>
      <c r="S2051" s="95"/>
      <c r="T2051" s="95"/>
      <c r="AI2051" s="280"/>
      <c r="AO2051" s="95"/>
    </row>
    <row r="2052" s="93" customFormat="1" customHeight="1" spans="6:41">
      <c r="F2052" s="95"/>
      <c r="G2052" s="288" t="str">
        <f t="shared" si="38"/>
        <v/>
      </c>
      <c r="H2052" s="95"/>
      <c r="I2052" s="95"/>
      <c r="J2052" s="95"/>
      <c r="K2052" s="95"/>
      <c r="L2052" s="95"/>
      <c r="P2052" s="143"/>
      <c r="Q2052" s="95"/>
      <c r="R2052" s="95"/>
      <c r="S2052" s="95"/>
      <c r="T2052" s="95"/>
      <c r="AI2052" s="280"/>
      <c r="AO2052" s="95"/>
    </row>
    <row r="2053" s="93" customFormat="1" customHeight="1" spans="6:41">
      <c r="F2053" s="95"/>
      <c r="G2053" s="288" t="str">
        <f t="shared" si="38"/>
        <v/>
      </c>
      <c r="H2053" s="95"/>
      <c r="I2053" s="95"/>
      <c r="J2053" s="95"/>
      <c r="K2053" s="95"/>
      <c r="L2053" s="95"/>
      <c r="P2053" s="143"/>
      <c r="Q2053" s="95"/>
      <c r="R2053" s="95"/>
      <c r="S2053" s="95"/>
      <c r="T2053" s="95"/>
      <c r="AI2053" s="280"/>
      <c r="AO2053" s="95"/>
    </row>
    <row r="2054" s="93" customFormat="1" customHeight="1" spans="6:41">
      <c r="F2054" s="95"/>
      <c r="G2054" s="288" t="str">
        <f t="shared" si="38"/>
        <v/>
      </c>
      <c r="H2054" s="95"/>
      <c r="I2054" s="95"/>
      <c r="J2054" s="95"/>
      <c r="K2054" s="95"/>
      <c r="L2054" s="95"/>
      <c r="P2054" s="143"/>
      <c r="Q2054" s="95"/>
      <c r="R2054" s="95"/>
      <c r="S2054" s="95"/>
      <c r="T2054" s="95"/>
      <c r="AI2054" s="280"/>
      <c r="AO2054" s="95"/>
    </row>
    <row r="2055" s="93" customFormat="1" customHeight="1" spans="6:41">
      <c r="F2055" s="95"/>
      <c r="G2055" s="288" t="str">
        <f t="shared" si="38"/>
        <v/>
      </c>
      <c r="H2055" s="95"/>
      <c r="I2055" s="95"/>
      <c r="J2055" s="95"/>
      <c r="K2055" s="95"/>
      <c r="L2055" s="95"/>
      <c r="P2055" s="143"/>
      <c r="Q2055" s="95"/>
      <c r="R2055" s="95"/>
      <c r="S2055" s="95"/>
      <c r="T2055" s="95"/>
      <c r="AI2055" s="280"/>
      <c r="AO2055" s="95"/>
    </row>
    <row r="2056" s="93" customFormat="1" customHeight="1" spans="6:41">
      <c r="F2056" s="95"/>
      <c r="G2056" s="288" t="str">
        <f t="shared" si="38"/>
        <v/>
      </c>
      <c r="H2056" s="95"/>
      <c r="I2056" s="95"/>
      <c r="J2056" s="95"/>
      <c r="K2056" s="95"/>
      <c r="L2056" s="95"/>
      <c r="P2056" s="143"/>
      <c r="Q2056" s="95"/>
      <c r="R2056" s="95"/>
      <c r="S2056" s="95"/>
      <c r="T2056" s="95"/>
      <c r="AI2056" s="280"/>
      <c r="AO2056" s="95"/>
    </row>
    <row r="2057" s="93" customFormat="1" customHeight="1" spans="6:41">
      <c r="F2057" s="95"/>
      <c r="G2057" s="288" t="str">
        <f t="shared" si="38"/>
        <v/>
      </c>
      <c r="H2057" s="95"/>
      <c r="I2057" s="95"/>
      <c r="J2057" s="95"/>
      <c r="K2057" s="95"/>
      <c r="L2057" s="95"/>
      <c r="P2057" s="143"/>
      <c r="Q2057" s="95"/>
      <c r="R2057" s="95"/>
      <c r="S2057" s="95"/>
      <c r="T2057" s="95"/>
      <c r="AI2057" s="280"/>
      <c r="AO2057" s="95"/>
    </row>
    <row r="2058" s="93" customFormat="1" customHeight="1" spans="6:41">
      <c r="F2058" s="95"/>
      <c r="G2058" s="288" t="str">
        <f t="shared" si="38"/>
        <v/>
      </c>
      <c r="H2058" s="95"/>
      <c r="I2058" s="95"/>
      <c r="J2058" s="95"/>
      <c r="K2058" s="95"/>
      <c r="L2058" s="95"/>
      <c r="P2058" s="143"/>
      <c r="Q2058" s="95"/>
      <c r="R2058" s="95"/>
      <c r="S2058" s="95"/>
      <c r="T2058" s="95"/>
      <c r="AI2058" s="280"/>
      <c r="AO2058" s="95"/>
    </row>
    <row r="2059" s="93" customFormat="1" customHeight="1" spans="6:41">
      <c r="F2059" s="95"/>
      <c r="G2059" s="288" t="str">
        <f t="shared" si="38"/>
        <v/>
      </c>
      <c r="H2059" s="95"/>
      <c r="I2059" s="95"/>
      <c r="J2059" s="95"/>
      <c r="K2059" s="95"/>
      <c r="L2059" s="95"/>
      <c r="P2059" s="143"/>
      <c r="Q2059" s="95"/>
      <c r="R2059" s="95"/>
      <c r="S2059" s="95"/>
      <c r="T2059" s="95"/>
      <c r="AI2059" s="280"/>
      <c r="AO2059" s="95"/>
    </row>
    <row r="2060" s="93" customFormat="1" customHeight="1" spans="6:41">
      <c r="F2060" s="95"/>
      <c r="G2060" s="288" t="str">
        <f t="shared" si="38"/>
        <v/>
      </c>
      <c r="H2060" s="95"/>
      <c r="I2060" s="95"/>
      <c r="J2060" s="95"/>
      <c r="K2060" s="95"/>
      <c r="L2060" s="95"/>
      <c r="P2060" s="143"/>
      <c r="Q2060" s="95"/>
      <c r="R2060" s="95"/>
      <c r="S2060" s="95"/>
      <c r="T2060" s="95"/>
      <c r="AI2060" s="280"/>
      <c r="AO2060" s="95"/>
    </row>
    <row r="2061" s="93" customFormat="1" customHeight="1" spans="6:41">
      <c r="F2061" s="95"/>
      <c r="G2061" s="288" t="str">
        <f t="shared" si="38"/>
        <v/>
      </c>
      <c r="H2061" s="95"/>
      <c r="I2061" s="95"/>
      <c r="J2061" s="95"/>
      <c r="K2061" s="95"/>
      <c r="L2061" s="95"/>
      <c r="P2061" s="143"/>
      <c r="Q2061" s="95"/>
      <c r="R2061" s="95"/>
      <c r="S2061" s="95"/>
      <c r="T2061" s="95"/>
      <c r="AI2061" s="280"/>
      <c r="AO2061" s="95"/>
    </row>
    <row r="2062" s="93" customFormat="1" customHeight="1" spans="6:41">
      <c r="F2062" s="95"/>
      <c r="G2062" s="288" t="str">
        <f t="shared" si="38"/>
        <v/>
      </c>
      <c r="H2062" s="95"/>
      <c r="I2062" s="95"/>
      <c r="J2062" s="95"/>
      <c r="K2062" s="95"/>
      <c r="L2062" s="95"/>
      <c r="P2062" s="143"/>
      <c r="Q2062" s="95"/>
      <c r="R2062" s="95"/>
      <c r="S2062" s="95"/>
      <c r="T2062" s="95"/>
      <c r="AI2062" s="280"/>
      <c r="AO2062" s="95"/>
    </row>
    <row r="2063" s="93" customFormat="1" customHeight="1" spans="6:41">
      <c r="F2063" s="95"/>
      <c r="G2063" s="288" t="str">
        <f t="shared" si="38"/>
        <v/>
      </c>
      <c r="H2063" s="95"/>
      <c r="I2063" s="95"/>
      <c r="J2063" s="95"/>
      <c r="K2063" s="95"/>
      <c r="L2063" s="95"/>
      <c r="P2063" s="143"/>
      <c r="Q2063" s="95"/>
      <c r="R2063" s="95"/>
      <c r="S2063" s="95"/>
      <c r="T2063" s="95"/>
      <c r="AI2063" s="280"/>
      <c r="AO2063" s="95"/>
    </row>
    <row r="2064" s="93" customFormat="1" customHeight="1" spans="6:41">
      <c r="F2064" s="95"/>
      <c r="G2064" s="288" t="str">
        <f t="shared" si="38"/>
        <v/>
      </c>
      <c r="H2064" s="95"/>
      <c r="I2064" s="95"/>
      <c r="J2064" s="95"/>
      <c r="K2064" s="95"/>
      <c r="L2064" s="95"/>
      <c r="P2064" s="143"/>
      <c r="Q2064" s="95"/>
      <c r="R2064" s="95"/>
      <c r="S2064" s="95"/>
      <c r="T2064" s="95"/>
      <c r="AI2064" s="280"/>
      <c r="AO2064" s="95"/>
    </row>
    <row r="2065" s="93" customFormat="1" customHeight="1" spans="6:41">
      <c r="F2065" s="95"/>
      <c r="G2065" s="288" t="str">
        <f t="shared" si="38"/>
        <v/>
      </c>
      <c r="H2065" s="95"/>
      <c r="I2065" s="95"/>
      <c r="J2065" s="95"/>
      <c r="K2065" s="95"/>
      <c r="L2065" s="95"/>
      <c r="P2065" s="143"/>
      <c r="Q2065" s="95"/>
      <c r="R2065" s="95"/>
      <c r="S2065" s="95"/>
      <c r="T2065" s="95"/>
      <c r="AI2065" s="280"/>
      <c r="AO2065" s="95"/>
    </row>
    <row r="2066" s="93" customFormat="1" customHeight="1" spans="6:41">
      <c r="F2066" s="95"/>
      <c r="G2066" s="288" t="str">
        <f t="shared" si="38"/>
        <v/>
      </c>
      <c r="H2066" s="95"/>
      <c r="I2066" s="95"/>
      <c r="J2066" s="95"/>
      <c r="K2066" s="95"/>
      <c r="L2066" s="95"/>
      <c r="P2066" s="143"/>
      <c r="Q2066" s="95"/>
      <c r="R2066" s="95"/>
      <c r="S2066" s="95"/>
      <c r="T2066" s="95"/>
      <c r="AI2066" s="280"/>
      <c r="AO2066" s="95"/>
    </row>
    <row r="2067" s="93" customFormat="1" customHeight="1" spans="6:41">
      <c r="F2067" s="95"/>
      <c r="G2067" s="288" t="str">
        <f t="shared" si="38"/>
        <v/>
      </c>
      <c r="H2067" s="95"/>
      <c r="I2067" s="95"/>
      <c r="J2067" s="95"/>
      <c r="K2067" s="95"/>
      <c r="L2067" s="95"/>
      <c r="P2067" s="143"/>
      <c r="Q2067" s="95"/>
      <c r="R2067" s="95"/>
      <c r="S2067" s="95"/>
      <c r="T2067" s="95"/>
      <c r="AI2067" s="280"/>
      <c r="AO2067" s="95"/>
    </row>
    <row r="2068" s="93" customFormat="1" customHeight="1" spans="6:41">
      <c r="F2068" s="95"/>
      <c r="G2068" s="288" t="str">
        <f t="shared" si="38"/>
        <v/>
      </c>
      <c r="H2068" s="95"/>
      <c r="I2068" s="95"/>
      <c r="J2068" s="95"/>
      <c r="K2068" s="95"/>
      <c r="L2068" s="95"/>
      <c r="P2068" s="143"/>
      <c r="Q2068" s="95"/>
      <c r="R2068" s="95"/>
      <c r="S2068" s="95"/>
      <c r="T2068" s="95"/>
      <c r="AI2068" s="280"/>
      <c r="AO2068" s="95"/>
    </row>
    <row r="2069" s="93" customFormat="1" customHeight="1" spans="6:41">
      <c r="F2069" s="95"/>
      <c r="G2069" s="288" t="str">
        <f t="shared" si="38"/>
        <v/>
      </c>
      <c r="H2069" s="95"/>
      <c r="I2069" s="95"/>
      <c r="J2069" s="95"/>
      <c r="K2069" s="95"/>
      <c r="L2069" s="95"/>
      <c r="P2069" s="143"/>
      <c r="Q2069" s="95"/>
      <c r="R2069" s="95"/>
      <c r="S2069" s="95"/>
      <c r="T2069" s="95"/>
      <c r="AI2069" s="280"/>
      <c r="AO2069" s="95"/>
    </row>
    <row r="2070" s="93" customFormat="1" customHeight="1" spans="6:41">
      <c r="F2070" s="95"/>
      <c r="G2070" s="288" t="str">
        <f t="shared" si="38"/>
        <v/>
      </c>
      <c r="H2070" s="95"/>
      <c r="I2070" s="95"/>
      <c r="J2070" s="95"/>
      <c r="K2070" s="95"/>
      <c r="L2070" s="95"/>
      <c r="P2070" s="143"/>
      <c r="Q2070" s="95"/>
      <c r="R2070" s="95"/>
      <c r="S2070" s="95"/>
      <c r="T2070" s="95"/>
      <c r="AI2070" s="280"/>
      <c r="AO2070" s="95"/>
    </row>
    <row r="2071" s="93" customFormat="1" customHeight="1" spans="6:41">
      <c r="F2071" s="95"/>
      <c r="G2071" s="288" t="str">
        <f t="shared" si="38"/>
        <v/>
      </c>
      <c r="H2071" s="95"/>
      <c r="I2071" s="95"/>
      <c r="J2071" s="95"/>
      <c r="K2071" s="95"/>
      <c r="L2071" s="95"/>
      <c r="P2071" s="143"/>
      <c r="Q2071" s="95"/>
      <c r="R2071" s="95"/>
      <c r="S2071" s="95"/>
      <c r="T2071" s="95"/>
      <c r="AI2071" s="280"/>
      <c r="AO2071" s="95"/>
    </row>
    <row r="2072" s="93" customFormat="1" customHeight="1" spans="6:41">
      <c r="F2072" s="95"/>
      <c r="G2072" s="288" t="str">
        <f t="shared" si="38"/>
        <v/>
      </c>
      <c r="H2072" s="95"/>
      <c r="I2072" s="95"/>
      <c r="J2072" s="95"/>
      <c r="K2072" s="95"/>
      <c r="L2072" s="95"/>
      <c r="P2072" s="143"/>
      <c r="Q2072" s="95"/>
      <c r="R2072" s="95"/>
      <c r="S2072" s="95"/>
      <c r="T2072" s="95"/>
      <c r="AI2072" s="280"/>
      <c r="AO2072" s="95"/>
    </row>
    <row r="2073" s="93" customFormat="1" customHeight="1" spans="6:41">
      <c r="F2073" s="95"/>
      <c r="G2073" s="288" t="str">
        <f t="shared" si="38"/>
        <v/>
      </c>
      <c r="H2073" s="95"/>
      <c r="I2073" s="95"/>
      <c r="J2073" s="95"/>
      <c r="K2073" s="95"/>
      <c r="L2073" s="95"/>
      <c r="P2073" s="143"/>
      <c r="Q2073" s="95"/>
      <c r="R2073" s="95"/>
      <c r="S2073" s="95"/>
      <c r="T2073" s="95"/>
      <c r="AI2073" s="280"/>
      <c r="AO2073" s="95"/>
    </row>
    <row r="2074" s="93" customFormat="1" customHeight="1" spans="6:41">
      <c r="F2074" s="95"/>
      <c r="G2074" s="288" t="str">
        <f t="shared" si="38"/>
        <v/>
      </c>
      <c r="H2074" s="95"/>
      <c r="I2074" s="95"/>
      <c r="J2074" s="95"/>
      <c r="K2074" s="95"/>
      <c r="L2074" s="95"/>
      <c r="P2074" s="143"/>
      <c r="Q2074" s="95"/>
      <c r="R2074" s="95"/>
      <c r="S2074" s="95"/>
      <c r="T2074" s="95"/>
      <c r="AI2074" s="280"/>
      <c r="AO2074" s="95"/>
    </row>
    <row r="2075" s="93" customFormat="1" customHeight="1" spans="6:41">
      <c r="F2075" s="95"/>
      <c r="G2075" s="288" t="str">
        <f t="shared" si="38"/>
        <v/>
      </c>
      <c r="H2075" s="95"/>
      <c r="I2075" s="95"/>
      <c r="J2075" s="95"/>
      <c r="K2075" s="95"/>
      <c r="L2075" s="95"/>
      <c r="P2075" s="143"/>
      <c r="Q2075" s="95"/>
      <c r="R2075" s="95"/>
      <c r="S2075" s="95"/>
      <c r="T2075" s="95"/>
      <c r="AI2075" s="280"/>
      <c r="AO2075" s="95"/>
    </row>
    <row r="2076" s="93" customFormat="1" customHeight="1" spans="6:41">
      <c r="F2076" s="95"/>
      <c r="G2076" s="288" t="str">
        <f t="shared" si="38"/>
        <v/>
      </c>
      <c r="H2076" s="95"/>
      <c r="I2076" s="95"/>
      <c r="J2076" s="95"/>
      <c r="K2076" s="95"/>
      <c r="L2076" s="95"/>
      <c r="P2076" s="143"/>
      <c r="Q2076" s="95"/>
      <c r="R2076" s="95"/>
      <c r="S2076" s="95"/>
      <c r="T2076" s="95"/>
      <c r="AI2076" s="280"/>
      <c r="AO2076" s="95"/>
    </row>
    <row r="2077" s="93" customFormat="1" customHeight="1" spans="6:41">
      <c r="F2077" s="95"/>
      <c r="G2077" s="288" t="str">
        <f t="shared" si="38"/>
        <v/>
      </c>
      <c r="H2077" s="95"/>
      <c r="I2077" s="95"/>
      <c r="J2077" s="95"/>
      <c r="K2077" s="95"/>
      <c r="L2077" s="95"/>
      <c r="P2077" s="143"/>
      <c r="Q2077" s="95"/>
      <c r="R2077" s="95"/>
      <c r="S2077" s="95"/>
      <c r="T2077" s="95"/>
      <c r="AI2077" s="280"/>
      <c r="AO2077" s="95"/>
    </row>
    <row r="2078" s="93" customFormat="1" customHeight="1" spans="6:41">
      <c r="F2078" s="95"/>
      <c r="G2078" s="288" t="str">
        <f t="shared" si="38"/>
        <v/>
      </c>
      <c r="H2078" s="95"/>
      <c r="I2078" s="95"/>
      <c r="J2078" s="95"/>
      <c r="K2078" s="95"/>
      <c r="L2078" s="95"/>
      <c r="P2078" s="143"/>
      <c r="Q2078" s="95"/>
      <c r="R2078" s="95"/>
      <c r="S2078" s="95"/>
      <c r="T2078" s="95"/>
      <c r="AI2078" s="280"/>
      <c r="AO2078" s="95"/>
    </row>
    <row r="2079" s="93" customFormat="1" customHeight="1" spans="6:41">
      <c r="F2079" s="95"/>
      <c r="G2079" s="288" t="str">
        <f t="shared" si="38"/>
        <v/>
      </c>
      <c r="H2079" s="95"/>
      <c r="I2079" s="95"/>
      <c r="J2079" s="95"/>
      <c r="K2079" s="95"/>
      <c r="L2079" s="95"/>
      <c r="P2079" s="143"/>
      <c r="Q2079" s="95"/>
      <c r="R2079" s="95"/>
      <c r="S2079" s="95"/>
      <c r="T2079" s="95"/>
      <c r="AI2079" s="280"/>
      <c r="AO2079" s="95"/>
    </row>
    <row r="2080" s="93" customFormat="1" customHeight="1" spans="6:41">
      <c r="F2080" s="95"/>
      <c r="G2080" s="288" t="str">
        <f t="shared" si="38"/>
        <v/>
      </c>
      <c r="H2080" s="95"/>
      <c r="I2080" s="95"/>
      <c r="J2080" s="95"/>
      <c r="K2080" s="95"/>
      <c r="L2080" s="95"/>
      <c r="P2080" s="143"/>
      <c r="Q2080" s="95"/>
      <c r="R2080" s="95"/>
      <c r="S2080" s="95"/>
      <c r="T2080" s="95"/>
      <c r="AI2080" s="280"/>
      <c r="AO2080" s="95"/>
    </row>
    <row r="2081" s="93" customFormat="1" customHeight="1" spans="6:41">
      <c r="F2081" s="95"/>
      <c r="G2081" s="288" t="str">
        <f t="shared" si="38"/>
        <v/>
      </c>
      <c r="H2081" s="95"/>
      <c r="I2081" s="95"/>
      <c r="J2081" s="95"/>
      <c r="K2081" s="95"/>
      <c r="L2081" s="95"/>
      <c r="P2081" s="143"/>
      <c r="Q2081" s="95"/>
      <c r="R2081" s="95"/>
      <c r="S2081" s="95"/>
      <c r="T2081" s="95"/>
      <c r="AI2081" s="280"/>
      <c r="AO2081" s="95"/>
    </row>
    <row r="2082" s="93" customFormat="1" customHeight="1" spans="6:41">
      <c r="F2082" s="95"/>
      <c r="G2082" s="288" t="str">
        <f t="shared" si="38"/>
        <v/>
      </c>
      <c r="H2082" s="95"/>
      <c r="I2082" s="95"/>
      <c r="J2082" s="95"/>
      <c r="K2082" s="95"/>
      <c r="L2082" s="95"/>
      <c r="P2082" s="143"/>
      <c r="Q2082" s="95"/>
      <c r="R2082" s="95"/>
      <c r="S2082" s="95"/>
      <c r="T2082" s="95"/>
      <c r="AI2082" s="280"/>
      <c r="AO2082" s="95"/>
    </row>
    <row r="2083" s="93" customFormat="1" customHeight="1" spans="6:41">
      <c r="F2083" s="95"/>
      <c r="G2083" s="288" t="str">
        <f t="shared" si="38"/>
        <v/>
      </c>
      <c r="H2083" s="95"/>
      <c r="I2083" s="95"/>
      <c r="J2083" s="95"/>
      <c r="K2083" s="95"/>
      <c r="L2083" s="95"/>
      <c r="P2083" s="143"/>
      <c r="Q2083" s="95"/>
      <c r="R2083" s="95"/>
      <c r="S2083" s="95"/>
      <c r="T2083" s="95"/>
      <c r="AI2083" s="280"/>
      <c r="AO2083" s="95"/>
    </row>
    <row r="2084" s="93" customFormat="1" customHeight="1" spans="6:41">
      <c r="F2084" s="95"/>
      <c r="G2084" s="288" t="str">
        <f t="shared" si="38"/>
        <v/>
      </c>
      <c r="H2084" s="95"/>
      <c r="I2084" s="95"/>
      <c r="J2084" s="95"/>
      <c r="K2084" s="95"/>
      <c r="L2084" s="95"/>
      <c r="P2084" s="143"/>
      <c r="Q2084" s="95"/>
      <c r="R2084" s="95"/>
      <c r="S2084" s="95"/>
      <c r="T2084" s="95"/>
      <c r="AI2084" s="280"/>
      <c r="AO2084" s="95"/>
    </row>
    <row r="2085" s="93" customFormat="1" customHeight="1" spans="6:41">
      <c r="F2085" s="95"/>
      <c r="G2085" s="288" t="str">
        <f t="shared" si="38"/>
        <v/>
      </c>
      <c r="H2085" s="95"/>
      <c r="I2085" s="95"/>
      <c r="J2085" s="95"/>
      <c r="K2085" s="95"/>
      <c r="L2085" s="95"/>
      <c r="P2085" s="143"/>
      <c r="Q2085" s="95"/>
      <c r="R2085" s="95"/>
      <c r="S2085" s="95"/>
      <c r="T2085" s="95"/>
      <c r="AI2085" s="280"/>
      <c r="AO2085" s="95"/>
    </row>
    <row r="2086" s="93" customFormat="1" customHeight="1" spans="6:41">
      <c r="F2086" s="95"/>
      <c r="G2086" s="288" t="str">
        <f t="shared" si="38"/>
        <v/>
      </c>
      <c r="H2086" s="95"/>
      <c r="I2086" s="95"/>
      <c r="J2086" s="95"/>
      <c r="K2086" s="95"/>
      <c r="L2086" s="95"/>
      <c r="P2086" s="143"/>
      <c r="Q2086" s="95"/>
      <c r="R2086" s="95"/>
      <c r="S2086" s="95"/>
      <c r="T2086" s="95"/>
      <c r="AI2086" s="280"/>
      <c r="AO2086" s="95"/>
    </row>
    <row r="2087" s="93" customFormat="1" customHeight="1" spans="6:41">
      <c r="F2087" s="95"/>
      <c r="G2087" s="288" t="str">
        <f t="shared" si="38"/>
        <v/>
      </c>
      <c r="H2087" s="95"/>
      <c r="I2087" s="95"/>
      <c r="J2087" s="95"/>
      <c r="K2087" s="95"/>
      <c r="L2087" s="95"/>
      <c r="P2087" s="143"/>
      <c r="Q2087" s="95"/>
      <c r="R2087" s="95"/>
      <c r="S2087" s="95"/>
      <c r="T2087" s="95"/>
      <c r="AI2087" s="280"/>
      <c r="AO2087" s="95"/>
    </row>
    <row r="2088" s="93" customFormat="1" customHeight="1" spans="6:41">
      <c r="F2088" s="95"/>
      <c r="G2088" s="288" t="str">
        <f t="shared" si="38"/>
        <v/>
      </c>
      <c r="H2088" s="95"/>
      <c r="I2088" s="95"/>
      <c r="J2088" s="95"/>
      <c r="K2088" s="95"/>
      <c r="L2088" s="95"/>
      <c r="P2088" s="143"/>
      <c r="Q2088" s="95"/>
      <c r="R2088" s="95"/>
      <c r="S2088" s="95"/>
      <c r="T2088" s="95"/>
      <c r="AI2088" s="280"/>
      <c r="AO2088" s="95"/>
    </row>
    <row r="2089" s="93" customFormat="1" customHeight="1" spans="6:41">
      <c r="F2089" s="95"/>
      <c r="G2089" s="288" t="str">
        <f t="shared" si="38"/>
        <v/>
      </c>
      <c r="H2089" s="95"/>
      <c r="I2089" s="95"/>
      <c r="J2089" s="95"/>
      <c r="K2089" s="95"/>
      <c r="L2089" s="95"/>
      <c r="P2089" s="143"/>
      <c r="Q2089" s="95"/>
      <c r="R2089" s="95"/>
      <c r="S2089" s="95"/>
      <c r="T2089" s="95"/>
      <c r="AI2089" s="280"/>
      <c r="AO2089" s="95"/>
    </row>
    <row r="2090" s="93" customFormat="1" customHeight="1" spans="6:41">
      <c r="F2090" s="95"/>
      <c r="G2090" s="288" t="str">
        <f t="shared" si="38"/>
        <v/>
      </c>
      <c r="H2090" s="95"/>
      <c r="I2090" s="95"/>
      <c r="J2090" s="95"/>
      <c r="K2090" s="95"/>
      <c r="L2090" s="95"/>
      <c r="P2090" s="143"/>
      <c r="Q2090" s="95"/>
      <c r="R2090" s="95"/>
      <c r="S2090" s="95"/>
      <c r="T2090" s="95"/>
      <c r="AI2090" s="280"/>
      <c r="AO2090" s="95"/>
    </row>
    <row r="2091" s="93" customFormat="1" customHeight="1" spans="6:41">
      <c r="F2091" s="95"/>
      <c r="G2091" s="288" t="str">
        <f t="shared" si="38"/>
        <v/>
      </c>
      <c r="H2091" s="95"/>
      <c r="I2091" s="95"/>
      <c r="J2091" s="95"/>
      <c r="K2091" s="95"/>
      <c r="L2091" s="95"/>
      <c r="P2091" s="143"/>
      <c r="Q2091" s="95"/>
      <c r="R2091" s="95"/>
      <c r="S2091" s="95"/>
      <c r="T2091" s="95"/>
      <c r="AI2091" s="280"/>
      <c r="AO2091" s="95"/>
    </row>
    <row r="2092" s="93" customFormat="1" customHeight="1" spans="6:41">
      <c r="F2092" s="95"/>
      <c r="G2092" s="288" t="str">
        <f t="shared" si="38"/>
        <v/>
      </c>
      <c r="H2092" s="95"/>
      <c r="I2092" s="95"/>
      <c r="J2092" s="95"/>
      <c r="K2092" s="95"/>
      <c r="L2092" s="95"/>
      <c r="P2092" s="143"/>
      <c r="Q2092" s="95"/>
      <c r="R2092" s="95"/>
      <c r="S2092" s="95"/>
      <c r="T2092" s="95"/>
      <c r="AI2092" s="280"/>
      <c r="AO2092" s="95"/>
    </row>
    <row r="2093" s="93" customFormat="1" customHeight="1" spans="6:41">
      <c r="F2093" s="95"/>
      <c r="G2093" s="288" t="str">
        <f t="shared" si="38"/>
        <v/>
      </c>
      <c r="H2093" s="95"/>
      <c r="I2093" s="95"/>
      <c r="J2093" s="95"/>
      <c r="K2093" s="95"/>
      <c r="L2093" s="95"/>
      <c r="P2093" s="143"/>
      <c r="Q2093" s="95"/>
      <c r="R2093" s="95"/>
      <c r="S2093" s="95"/>
      <c r="T2093" s="95"/>
      <c r="AI2093" s="280"/>
      <c r="AO2093" s="95"/>
    </row>
    <row r="2094" s="93" customFormat="1" customHeight="1" spans="6:41">
      <c r="F2094" s="95"/>
      <c r="G2094" s="288" t="str">
        <f t="shared" si="38"/>
        <v/>
      </c>
      <c r="H2094" s="95"/>
      <c r="I2094" s="95"/>
      <c r="J2094" s="95"/>
      <c r="K2094" s="95"/>
      <c r="L2094" s="95"/>
      <c r="P2094" s="143"/>
      <c r="Q2094" s="95"/>
      <c r="R2094" s="95"/>
      <c r="S2094" s="95"/>
      <c r="T2094" s="95"/>
      <c r="AI2094" s="280"/>
      <c r="AO2094" s="95"/>
    </row>
    <row r="2095" s="93" customFormat="1" customHeight="1" spans="6:41">
      <c r="F2095" s="95"/>
      <c r="G2095" s="288" t="str">
        <f t="shared" si="38"/>
        <v/>
      </c>
      <c r="H2095" s="95"/>
      <c r="I2095" s="95"/>
      <c r="J2095" s="95"/>
      <c r="K2095" s="95"/>
      <c r="L2095" s="95"/>
      <c r="P2095" s="143"/>
      <c r="Q2095" s="95"/>
      <c r="R2095" s="95"/>
      <c r="S2095" s="95"/>
      <c r="T2095" s="95"/>
      <c r="AI2095" s="280"/>
      <c r="AO2095" s="95"/>
    </row>
    <row r="2096" s="93" customFormat="1" customHeight="1" spans="6:41">
      <c r="F2096" s="95"/>
      <c r="G2096" s="288" t="str">
        <f t="shared" si="38"/>
        <v/>
      </c>
      <c r="H2096" s="95"/>
      <c r="I2096" s="95"/>
      <c r="J2096" s="95"/>
      <c r="K2096" s="95"/>
      <c r="L2096" s="95"/>
      <c r="P2096" s="143"/>
      <c r="Q2096" s="95"/>
      <c r="R2096" s="95"/>
      <c r="S2096" s="95"/>
      <c r="T2096" s="95"/>
      <c r="AI2096" s="280"/>
      <c r="AO2096" s="95"/>
    </row>
    <row r="2097" s="93" customFormat="1" customHeight="1" spans="6:41">
      <c r="F2097" s="95"/>
      <c r="G2097" s="288" t="str">
        <f t="shared" si="38"/>
        <v/>
      </c>
      <c r="H2097" s="95"/>
      <c r="I2097" s="95"/>
      <c r="J2097" s="95"/>
      <c r="K2097" s="95"/>
      <c r="L2097" s="95"/>
      <c r="P2097" s="143"/>
      <c r="Q2097" s="95"/>
      <c r="R2097" s="95"/>
      <c r="S2097" s="95"/>
      <c r="T2097" s="95"/>
      <c r="AI2097" s="280"/>
      <c r="AO2097" s="95"/>
    </row>
    <row r="2098" s="93" customFormat="1" customHeight="1" spans="6:41">
      <c r="F2098" s="95"/>
      <c r="G2098" s="288" t="str">
        <f t="shared" si="38"/>
        <v/>
      </c>
      <c r="H2098" s="95"/>
      <c r="I2098" s="95"/>
      <c r="J2098" s="95"/>
      <c r="K2098" s="95"/>
      <c r="L2098" s="95"/>
      <c r="P2098" s="143"/>
      <c r="Q2098" s="95"/>
      <c r="R2098" s="95"/>
      <c r="S2098" s="95"/>
      <c r="T2098" s="95"/>
      <c r="AI2098" s="280"/>
      <c r="AO2098" s="95"/>
    </row>
    <row r="2099" s="93" customFormat="1" customHeight="1" spans="6:41">
      <c r="F2099" s="95"/>
      <c r="G2099" s="288" t="str">
        <f t="shared" si="38"/>
        <v/>
      </c>
      <c r="H2099" s="95"/>
      <c r="I2099" s="95"/>
      <c r="J2099" s="95"/>
      <c r="K2099" s="95"/>
      <c r="L2099" s="95"/>
      <c r="P2099" s="143"/>
      <c r="Q2099" s="95"/>
      <c r="R2099" s="95"/>
      <c r="S2099" s="95"/>
      <c r="T2099" s="95"/>
      <c r="AI2099" s="280"/>
      <c r="AO2099" s="95"/>
    </row>
    <row r="2100" s="93" customFormat="1" customHeight="1" spans="6:41">
      <c r="F2100" s="95"/>
      <c r="G2100" s="288" t="str">
        <f t="shared" si="38"/>
        <v/>
      </c>
      <c r="H2100" s="95"/>
      <c r="I2100" s="95"/>
      <c r="J2100" s="95"/>
      <c r="K2100" s="95"/>
      <c r="L2100" s="95"/>
      <c r="P2100" s="143"/>
      <c r="Q2100" s="95"/>
      <c r="R2100" s="95"/>
      <c r="S2100" s="95"/>
      <c r="T2100" s="95"/>
      <c r="AI2100" s="280"/>
      <c r="AO2100" s="95"/>
    </row>
    <row r="2101" s="93" customFormat="1" customHeight="1" spans="6:41">
      <c r="F2101" s="95"/>
      <c r="G2101" s="288" t="str">
        <f t="shared" si="38"/>
        <v/>
      </c>
      <c r="H2101" s="95"/>
      <c r="I2101" s="95"/>
      <c r="J2101" s="95"/>
      <c r="K2101" s="95"/>
      <c r="L2101" s="95"/>
      <c r="P2101" s="143"/>
      <c r="Q2101" s="95"/>
      <c r="R2101" s="95"/>
      <c r="S2101" s="95"/>
      <c r="T2101" s="95"/>
      <c r="AI2101" s="280"/>
      <c r="AO2101" s="95"/>
    </row>
    <row r="2102" s="93" customFormat="1" customHeight="1" spans="6:41">
      <c r="F2102" s="95"/>
      <c r="G2102" s="288" t="str">
        <f t="shared" si="38"/>
        <v/>
      </c>
      <c r="H2102" s="95"/>
      <c r="I2102" s="95"/>
      <c r="J2102" s="95"/>
      <c r="K2102" s="95"/>
      <c r="L2102" s="95"/>
      <c r="P2102" s="143"/>
      <c r="Q2102" s="95"/>
      <c r="R2102" s="95"/>
      <c r="S2102" s="95"/>
      <c r="T2102" s="95"/>
      <c r="AI2102" s="280"/>
      <c r="AO2102" s="95"/>
    </row>
    <row r="2103" s="93" customFormat="1" customHeight="1" spans="6:41">
      <c r="F2103" s="95"/>
      <c r="G2103" s="288" t="str">
        <f t="shared" si="38"/>
        <v/>
      </c>
      <c r="H2103" s="95"/>
      <c r="I2103" s="95"/>
      <c r="J2103" s="95"/>
      <c r="K2103" s="95"/>
      <c r="L2103" s="95"/>
      <c r="P2103" s="143"/>
      <c r="Q2103" s="95"/>
      <c r="R2103" s="95"/>
      <c r="S2103" s="95"/>
      <c r="T2103" s="95"/>
      <c r="AI2103" s="280"/>
      <c r="AO2103" s="95"/>
    </row>
    <row r="2104" s="93" customFormat="1" customHeight="1" spans="6:41">
      <c r="F2104" s="95"/>
      <c r="G2104" s="288" t="str">
        <f t="shared" si="38"/>
        <v/>
      </c>
      <c r="H2104" s="95"/>
      <c r="I2104" s="95"/>
      <c r="J2104" s="95"/>
      <c r="K2104" s="95"/>
      <c r="L2104" s="95"/>
      <c r="P2104" s="143"/>
      <c r="Q2104" s="95"/>
      <c r="R2104" s="95"/>
      <c r="S2104" s="95"/>
      <c r="T2104" s="95"/>
      <c r="AI2104" s="280"/>
      <c r="AO2104" s="95"/>
    </row>
    <row r="2105" s="93" customFormat="1" customHeight="1" spans="6:41">
      <c r="F2105" s="95"/>
      <c r="G2105" s="288" t="str">
        <f t="shared" si="38"/>
        <v/>
      </c>
      <c r="H2105" s="95"/>
      <c r="I2105" s="95"/>
      <c r="J2105" s="95"/>
      <c r="K2105" s="95"/>
      <c r="L2105" s="95"/>
      <c r="P2105" s="143"/>
      <c r="Q2105" s="95"/>
      <c r="R2105" s="95"/>
      <c r="S2105" s="95"/>
      <c r="T2105" s="95"/>
      <c r="AI2105" s="280"/>
      <c r="AO2105" s="95"/>
    </row>
    <row r="2106" s="93" customFormat="1" customHeight="1" spans="6:41">
      <c r="F2106" s="95"/>
      <c r="G2106" s="288" t="str">
        <f t="shared" si="38"/>
        <v/>
      </c>
      <c r="H2106" s="95"/>
      <c r="I2106" s="95"/>
      <c r="J2106" s="95"/>
      <c r="K2106" s="95"/>
      <c r="L2106" s="95"/>
      <c r="P2106" s="143"/>
      <c r="Q2106" s="95"/>
      <c r="R2106" s="95"/>
      <c r="S2106" s="95"/>
      <c r="T2106" s="95"/>
      <c r="AI2106" s="280"/>
      <c r="AO2106" s="95"/>
    </row>
    <row r="2107" s="93" customFormat="1" customHeight="1" spans="6:41">
      <c r="F2107" s="95"/>
      <c r="G2107" s="288" t="str">
        <f t="shared" si="38"/>
        <v/>
      </c>
      <c r="H2107" s="95"/>
      <c r="I2107" s="95"/>
      <c r="J2107" s="95"/>
      <c r="K2107" s="95"/>
      <c r="L2107" s="95"/>
      <c r="P2107" s="143"/>
      <c r="Q2107" s="95"/>
      <c r="R2107" s="95"/>
      <c r="S2107" s="95"/>
      <c r="T2107" s="95"/>
      <c r="AI2107" s="280"/>
      <c r="AO2107" s="95"/>
    </row>
    <row r="2108" s="93" customFormat="1" customHeight="1" spans="6:41">
      <c r="F2108" s="95"/>
      <c r="G2108" s="288" t="str">
        <f t="shared" si="38"/>
        <v/>
      </c>
      <c r="H2108" s="95"/>
      <c r="I2108" s="95"/>
      <c r="J2108" s="95"/>
      <c r="K2108" s="95"/>
      <c r="L2108" s="95"/>
      <c r="P2108" s="143"/>
      <c r="Q2108" s="95"/>
      <c r="R2108" s="95"/>
      <c r="S2108" s="95"/>
      <c r="T2108" s="95"/>
      <c r="AI2108" s="280"/>
      <c r="AO2108" s="95"/>
    </row>
    <row r="2109" s="93" customFormat="1" customHeight="1" spans="6:41">
      <c r="F2109" s="95"/>
      <c r="G2109" s="288" t="str">
        <f t="shared" si="38"/>
        <v/>
      </c>
      <c r="H2109" s="95"/>
      <c r="I2109" s="95"/>
      <c r="J2109" s="95"/>
      <c r="K2109" s="95"/>
      <c r="L2109" s="95"/>
      <c r="P2109" s="143"/>
      <c r="Q2109" s="95"/>
      <c r="R2109" s="95"/>
      <c r="S2109" s="95"/>
      <c r="T2109" s="95"/>
      <c r="AI2109" s="280"/>
      <c r="AO2109" s="95"/>
    </row>
    <row r="2110" s="93" customFormat="1" customHeight="1" spans="6:41">
      <c r="F2110" s="95"/>
      <c r="G2110" s="288" t="str">
        <f t="shared" si="38"/>
        <v/>
      </c>
      <c r="H2110" s="95"/>
      <c r="I2110" s="95"/>
      <c r="J2110" s="95"/>
      <c r="K2110" s="95"/>
      <c r="L2110" s="95"/>
      <c r="P2110" s="143"/>
      <c r="Q2110" s="95"/>
      <c r="R2110" s="95"/>
      <c r="S2110" s="95"/>
      <c r="T2110" s="95"/>
      <c r="AI2110" s="280"/>
      <c r="AO2110" s="95"/>
    </row>
    <row r="2111" s="93" customFormat="1" customHeight="1" spans="6:41">
      <c r="F2111" s="95"/>
      <c r="G2111" s="288" t="str">
        <f t="shared" si="38"/>
        <v/>
      </c>
      <c r="H2111" s="95"/>
      <c r="I2111" s="95"/>
      <c r="J2111" s="95"/>
      <c r="K2111" s="95"/>
      <c r="L2111" s="95"/>
      <c r="P2111" s="143"/>
      <c r="Q2111" s="95"/>
      <c r="R2111" s="95"/>
      <c r="S2111" s="95"/>
      <c r="T2111" s="95"/>
      <c r="AI2111" s="280"/>
      <c r="AO2111" s="95"/>
    </row>
    <row r="2112" s="93" customFormat="1" customHeight="1" spans="6:41">
      <c r="F2112" s="95"/>
      <c r="G2112" s="288" t="str">
        <f t="shared" si="38"/>
        <v/>
      </c>
      <c r="H2112" s="95"/>
      <c r="I2112" s="95"/>
      <c r="J2112" s="95"/>
      <c r="K2112" s="95"/>
      <c r="L2112" s="95"/>
      <c r="P2112" s="143"/>
      <c r="Q2112" s="95"/>
      <c r="R2112" s="95"/>
      <c r="S2112" s="95"/>
      <c r="T2112" s="95"/>
      <c r="AI2112" s="280"/>
      <c r="AO2112" s="95"/>
    </row>
    <row r="2113" s="93" customFormat="1" customHeight="1" spans="6:41">
      <c r="F2113" s="95"/>
      <c r="G2113" s="288" t="str">
        <f t="shared" si="38"/>
        <v/>
      </c>
      <c r="H2113" s="95"/>
      <c r="I2113" s="95"/>
      <c r="J2113" s="95"/>
      <c r="K2113" s="95"/>
      <c r="L2113" s="95"/>
      <c r="P2113" s="143"/>
      <c r="Q2113" s="95"/>
      <c r="R2113" s="95"/>
      <c r="S2113" s="95"/>
      <c r="T2113" s="95"/>
      <c r="AI2113" s="280"/>
      <c r="AO2113" s="95"/>
    </row>
    <row r="2114" s="93" customFormat="1" customHeight="1" spans="6:41">
      <c r="F2114" s="95"/>
      <c r="G2114" s="288" t="str">
        <f t="shared" ref="G2114:G2177" si="39">IF(H2114="","",IF(H2114=I2114,H2114,_xlfn.CONCAT(H2114,"-",I2114)))</f>
        <v/>
      </c>
      <c r="H2114" s="95"/>
      <c r="I2114" s="95"/>
      <c r="J2114" s="95"/>
      <c r="K2114" s="95"/>
      <c r="L2114" s="95"/>
      <c r="P2114" s="143"/>
      <c r="Q2114" s="95"/>
      <c r="R2114" s="95"/>
      <c r="S2114" s="95"/>
      <c r="T2114" s="95"/>
      <c r="AI2114" s="280"/>
      <c r="AO2114" s="95"/>
    </row>
    <row r="2115" s="93" customFormat="1" customHeight="1" spans="6:41">
      <c r="F2115" s="95"/>
      <c r="G2115" s="288" t="str">
        <f t="shared" si="39"/>
        <v/>
      </c>
      <c r="H2115" s="95"/>
      <c r="I2115" s="95"/>
      <c r="J2115" s="95"/>
      <c r="K2115" s="95"/>
      <c r="L2115" s="95"/>
      <c r="P2115" s="143"/>
      <c r="Q2115" s="95"/>
      <c r="R2115" s="95"/>
      <c r="S2115" s="95"/>
      <c r="T2115" s="95"/>
      <c r="AI2115" s="280"/>
      <c r="AO2115" s="95"/>
    </row>
    <row r="2116" s="93" customFormat="1" customHeight="1" spans="6:41">
      <c r="F2116" s="95"/>
      <c r="G2116" s="288" t="str">
        <f t="shared" si="39"/>
        <v/>
      </c>
      <c r="H2116" s="95"/>
      <c r="I2116" s="95"/>
      <c r="J2116" s="95"/>
      <c r="K2116" s="95"/>
      <c r="L2116" s="95"/>
      <c r="P2116" s="143"/>
      <c r="Q2116" s="95"/>
      <c r="R2116" s="95"/>
      <c r="S2116" s="95"/>
      <c r="T2116" s="95"/>
      <c r="AI2116" s="280"/>
      <c r="AO2116" s="95"/>
    </row>
    <row r="2117" s="93" customFormat="1" customHeight="1" spans="6:41">
      <c r="F2117" s="95"/>
      <c r="G2117" s="288" t="str">
        <f t="shared" si="39"/>
        <v/>
      </c>
      <c r="H2117" s="95"/>
      <c r="I2117" s="95"/>
      <c r="J2117" s="95"/>
      <c r="K2117" s="95"/>
      <c r="L2117" s="95"/>
      <c r="P2117" s="143"/>
      <c r="Q2117" s="95"/>
      <c r="R2117" s="95"/>
      <c r="S2117" s="95"/>
      <c r="T2117" s="95"/>
      <c r="AI2117" s="280"/>
      <c r="AO2117" s="95"/>
    </row>
    <row r="2118" s="93" customFormat="1" customHeight="1" spans="6:41">
      <c r="F2118" s="95"/>
      <c r="G2118" s="288" t="str">
        <f t="shared" si="39"/>
        <v/>
      </c>
      <c r="H2118" s="95"/>
      <c r="I2118" s="95"/>
      <c r="J2118" s="95"/>
      <c r="K2118" s="95"/>
      <c r="L2118" s="95"/>
      <c r="P2118" s="143"/>
      <c r="Q2118" s="95"/>
      <c r="R2118" s="95"/>
      <c r="S2118" s="95"/>
      <c r="T2118" s="95"/>
      <c r="AI2118" s="280"/>
      <c r="AO2118" s="95"/>
    </row>
    <row r="2119" s="93" customFormat="1" customHeight="1" spans="6:41">
      <c r="F2119" s="95"/>
      <c r="G2119" s="288" t="str">
        <f t="shared" si="39"/>
        <v/>
      </c>
      <c r="H2119" s="95"/>
      <c r="I2119" s="95"/>
      <c r="J2119" s="95"/>
      <c r="K2119" s="95"/>
      <c r="L2119" s="95"/>
      <c r="P2119" s="143"/>
      <c r="Q2119" s="95"/>
      <c r="R2119" s="95"/>
      <c r="S2119" s="95"/>
      <c r="T2119" s="95"/>
      <c r="AI2119" s="280"/>
      <c r="AO2119" s="95"/>
    </row>
    <row r="2120" s="93" customFormat="1" customHeight="1" spans="6:41">
      <c r="F2120" s="95"/>
      <c r="G2120" s="288" t="str">
        <f t="shared" si="39"/>
        <v/>
      </c>
      <c r="H2120" s="95"/>
      <c r="I2120" s="95"/>
      <c r="J2120" s="95"/>
      <c r="K2120" s="95"/>
      <c r="L2120" s="95"/>
      <c r="P2120" s="143"/>
      <c r="Q2120" s="95"/>
      <c r="R2120" s="95"/>
      <c r="S2120" s="95"/>
      <c r="T2120" s="95"/>
      <c r="AI2120" s="280"/>
      <c r="AO2120" s="95"/>
    </row>
    <row r="2121" s="93" customFormat="1" customHeight="1" spans="6:41">
      <c r="F2121" s="95"/>
      <c r="G2121" s="288" t="str">
        <f t="shared" si="39"/>
        <v/>
      </c>
      <c r="H2121" s="95"/>
      <c r="I2121" s="95"/>
      <c r="J2121" s="95"/>
      <c r="K2121" s="95"/>
      <c r="L2121" s="95"/>
      <c r="P2121" s="143"/>
      <c r="Q2121" s="95"/>
      <c r="R2121" s="95"/>
      <c r="S2121" s="95"/>
      <c r="T2121" s="95"/>
      <c r="AI2121" s="280"/>
      <c r="AO2121" s="95"/>
    </row>
    <row r="2122" s="93" customFormat="1" customHeight="1" spans="6:41">
      <c r="F2122" s="95"/>
      <c r="G2122" s="288" t="str">
        <f t="shared" si="39"/>
        <v/>
      </c>
      <c r="H2122" s="95"/>
      <c r="I2122" s="95"/>
      <c r="J2122" s="95"/>
      <c r="K2122" s="95"/>
      <c r="L2122" s="95"/>
      <c r="P2122" s="143"/>
      <c r="Q2122" s="95"/>
      <c r="R2122" s="95"/>
      <c r="S2122" s="95"/>
      <c r="T2122" s="95"/>
      <c r="AI2122" s="280"/>
      <c r="AO2122" s="95"/>
    </row>
    <row r="2123" s="93" customFormat="1" customHeight="1" spans="6:41">
      <c r="F2123" s="95"/>
      <c r="G2123" s="288" t="str">
        <f t="shared" si="39"/>
        <v/>
      </c>
      <c r="H2123" s="95"/>
      <c r="I2123" s="95"/>
      <c r="J2123" s="95"/>
      <c r="K2123" s="95"/>
      <c r="L2123" s="95"/>
      <c r="P2123" s="143"/>
      <c r="Q2123" s="95"/>
      <c r="R2123" s="95"/>
      <c r="S2123" s="95"/>
      <c r="T2123" s="95"/>
      <c r="AI2123" s="280"/>
      <c r="AO2123" s="95"/>
    </row>
    <row r="2124" s="93" customFormat="1" customHeight="1" spans="6:41">
      <c r="F2124" s="95"/>
      <c r="G2124" s="288" t="str">
        <f t="shared" si="39"/>
        <v/>
      </c>
      <c r="H2124" s="95"/>
      <c r="I2124" s="95"/>
      <c r="J2124" s="95"/>
      <c r="K2124" s="95"/>
      <c r="L2124" s="95"/>
      <c r="P2124" s="143"/>
      <c r="Q2124" s="95"/>
      <c r="R2124" s="95"/>
      <c r="S2124" s="95"/>
      <c r="T2124" s="95"/>
      <c r="AI2124" s="280"/>
      <c r="AO2124" s="95"/>
    </row>
    <row r="2125" s="93" customFormat="1" customHeight="1" spans="6:41">
      <c r="F2125" s="95"/>
      <c r="G2125" s="288" t="str">
        <f t="shared" si="39"/>
        <v/>
      </c>
      <c r="H2125" s="95"/>
      <c r="I2125" s="95"/>
      <c r="J2125" s="95"/>
      <c r="K2125" s="95"/>
      <c r="L2125" s="95"/>
      <c r="P2125" s="143"/>
      <c r="Q2125" s="95"/>
      <c r="R2125" s="95"/>
      <c r="S2125" s="95"/>
      <c r="T2125" s="95"/>
      <c r="AI2125" s="280"/>
      <c r="AO2125" s="95"/>
    </row>
    <row r="2126" s="93" customFormat="1" customHeight="1" spans="6:41">
      <c r="F2126" s="95"/>
      <c r="G2126" s="288" t="str">
        <f t="shared" si="39"/>
        <v/>
      </c>
      <c r="H2126" s="95"/>
      <c r="I2126" s="95"/>
      <c r="J2126" s="95"/>
      <c r="K2126" s="95"/>
      <c r="L2126" s="95"/>
      <c r="P2126" s="143"/>
      <c r="Q2126" s="95"/>
      <c r="R2126" s="95"/>
      <c r="S2126" s="95"/>
      <c r="T2126" s="95"/>
      <c r="AI2126" s="280"/>
      <c r="AO2126" s="95"/>
    </row>
    <row r="2127" s="93" customFormat="1" customHeight="1" spans="6:41">
      <c r="F2127" s="95"/>
      <c r="G2127" s="288" t="str">
        <f t="shared" si="39"/>
        <v/>
      </c>
      <c r="H2127" s="95"/>
      <c r="I2127" s="95"/>
      <c r="J2127" s="95"/>
      <c r="K2127" s="95"/>
      <c r="L2127" s="95"/>
      <c r="P2127" s="143"/>
      <c r="Q2127" s="95"/>
      <c r="R2127" s="95"/>
      <c r="S2127" s="95"/>
      <c r="T2127" s="95"/>
      <c r="AI2127" s="280"/>
      <c r="AO2127" s="95"/>
    </row>
    <row r="2128" s="93" customFormat="1" customHeight="1" spans="6:41">
      <c r="F2128" s="95"/>
      <c r="G2128" s="288" t="str">
        <f t="shared" si="39"/>
        <v/>
      </c>
      <c r="H2128" s="95"/>
      <c r="I2128" s="95"/>
      <c r="J2128" s="95"/>
      <c r="K2128" s="95"/>
      <c r="L2128" s="95"/>
      <c r="P2128" s="143"/>
      <c r="Q2128" s="95"/>
      <c r="R2128" s="95"/>
      <c r="S2128" s="95"/>
      <c r="T2128" s="95"/>
      <c r="AI2128" s="280"/>
      <c r="AO2128" s="95"/>
    </row>
    <row r="2129" s="93" customFormat="1" customHeight="1" spans="6:41">
      <c r="F2129" s="95"/>
      <c r="G2129" s="288" t="str">
        <f t="shared" si="39"/>
        <v/>
      </c>
      <c r="H2129" s="95"/>
      <c r="I2129" s="95"/>
      <c r="J2129" s="95"/>
      <c r="K2129" s="95"/>
      <c r="L2129" s="95"/>
      <c r="P2129" s="143"/>
      <c r="Q2129" s="95"/>
      <c r="R2129" s="95"/>
      <c r="S2129" s="95"/>
      <c r="T2129" s="95"/>
      <c r="AI2129" s="280"/>
      <c r="AO2129" s="95"/>
    </row>
    <row r="2130" s="93" customFormat="1" customHeight="1" spans="6:41">
      <c r="F2130" s="95"/>
      <c r="G2130" s="288" t="str">
        <f t="shared" si="39"/>
        <v/>
      </c>
      <c r="H2130" s="95"/>
      <c r="I2130" s="95"/>
      <c r="J2130" s="95"/>
      <c r="K2130" s="95"/>
      <c r="L2130" s="95"/>
      <c r="P2130" s="143"/>
      <c r="Q2130" s="95"/>
      <c r="R2130" s="95"/>
      <c r="S2130" s="95"/>
      <c r="T2130" s="95"/>
      <c r="AI2130" s="280"/>
      <c r="AO2130" s="95"/>
    </row>
    <row r="2131" s="93" customFormat="1" customHeight="1" spans="6:41">
      <c r="F2131" s="95"/>
      <c r="G2131" s="288" t="str">
        <f t="shared" si="39"/>
        <v/>
      </c>
      <c r="H2131" s="95"/>
      <c r="I2131" s="95"/>
      <c r="J2131" s="95"/>
      <c r="K2131" s="95"/>
      <c r="L2131" s="95"/>
      <c r="P2131" s="143"/>
      <c r="Q2131" s="95"/>
      <c r="R2131" s="95"/>
      <c r="S2131" s="95"/>
      <c r="T2131" s="95"/>
      <c r="AI2131" s="280"/>
      <c r="AO2131" s="95"/>
    </row>
    <row r="2132" s="93" customFormat="1" customHeight="1" spans="6:41">
      <c r="F2132" s="95"/>
      <c r="G2132" s="288" t="str">
        <f t="shared" si="39"/>
        <v/>
      </c>
      <c r="H2132" s="95"/>
      <c r="I2132" s="95"/>
      <c r="J2132" s="95"/>
      <c r="K2132" s="95"/>
      <c r="L2132" s="95"/>
      <c r="P2132" s="143"/>
      <c r="Q2132" s="95"/>
      <c r="R2132" s="95"/>
      <c r="S2132" s="95"/>
      <c r="T2132" s="95"/>
      <c r="AI2132" s="280"/>
      <c r="AO2132" s="95"/>
    </row>
    <row r="2133" s="93" customFormat="1" customHeight="1" spans="6:41">
      <c r="F2133" s="95"/>
      <c r="G2133" s="288" t="str">
        <f t="shared" si="39"/>
        <v/>
      </c>
      <c r="H2133" s="95"/>
      <c r="I2133" s="95"/>
      <c r="J2133" s="95"/>
      <c r="K2133" s="95"/>
      <c r="L2133" s="95"/>
      <c r="P2133" s="143"/>
      <c r="Q2133" s="95"/>
      <c r="R2133" s="95"/>
      <c r="S2133" s="95"/>
      <c r="T2133" s="95"/>
      <c r="AI2133" s="280"/>
      <c r="AO2133" s="95"/>
    </row>
    <row r="2134" s="93" customFormat="1" customHeight="1" spans="6:41">
      <c r="F2134" s="95"/>
      <c r="G2134" s="288" t="str">
        <f t="shared" si="39"/>
        <v/>
      </c>
      <c r="H2134" s="95"/>
      <c r="I2134" s="95"/>
      <c r="J2134" s="95"/>
      <c r="K2134" s="95"/>
      <c r="L2134" s="95"/>
      <c r="P2134" s="143"/>
      <c r="Q2134" s="95"/>
      <c r="R2134" s="95"/>
      <c r="S2134" s="95"/>
      <c r="T2134" s="95"/>
      <c r="AI2134" s="280"/>
      <c r="AO2134" s="95"/>
    </row>
    <row r="2135" s="93" customFormat="1" customHeight="1" spans="6:41">
      <c r="F2135" s="95"/>
      <c r="G2135" s="288" t="str">
        <f t="shared" si="39"/>
        <v/>
      </c>
      <c r="H2135" s="95"/>
      <c r="I2135" s="95"/>
      <c r="J2135" s="95"/>
      <c r="K2135" s="95"/>
      <c r="L2135" s="95"/>
      <c r="P2135" s="143"/>
      <c r="Q2135" s="95"/>
      <c r="R2135" s="95"/>
      <c r="S2135" s="95"/>
      <c r="T2135" s="95"/>
      <c r="AI2135" s="280"/>
      <c r="AO2135" s="95"/>
    </row>
    <row r="2136" s="93" customFormat="1" customHeight="1" spans="6:41">
      <c r="F2136" s="95"/>
      <c r="G2136" s="288" t="str">
        <f t="shared" si="39"/>
        <v/>
      </c>
      <c r="H2136" s="95"/>
      <c r="I2136" s="95"/>
      <c r="J2136" s="95"/>
      <c r="K2136" s="95"/>
      <c r="L2136" s="95"/>
      <c r="P2136" s="143"/>
      <c r="Q2136" s="95"/>
      <c r="R2136" s="95"/>
      <c r="S2136" s="95"/>
      <c r="T2136" s="95"/>
      <c r="AI2136" s="280"/>
      <c r="AO2136" s="95"/>
    </row>
    <row r="2137" s="93" customFormat="1" customHeight="1" spans="6:41">
      <c r="F2137" s="95"/>
      <c r="G2137" s="288" t="str">
        <f t="shared" si="39"/>
        <v/>
      </c>
      <c r="H2137" s="95"/>
      <c r="I2137" s="95"/>
      <c r="J2137" s="95"/>
      <c r="K2137" s="95"/>
      <c r="L2137" s="95"/>
      <c r="P2137" s="143"/>
      <c r="Q2137" s="95"/>
      <c r="R2137" s="95"/>
      <c r="S2137" s="95"/>
      <c r="T2137" s="95"/>
      <c r="AI2137" s="280"/>
      <c r="AO2137" s="95"/>
    </row>
    <row r="2138" s="93" customFormat="1" customHeight="1" spans="6:41">
      <c r="F2138" s="95"/>
      <c r="G2138" s="288" t="str">
        <f t="shared" si="39"/>
        <v/>
      </c>
      <c r="H2138" s="95"/>
      <c r="I2138" s="95"/>
      <c r="J2138" s="95"/>
      <c r="K2138" s="95"/>
      <c r="L2138" s="95"/>
      <c r="P2138" s="143"/>
      <c r="Q2138" s="95"/>
      <c r="R2138" s="95"/>
      <c r="S2138" s="95"/>
      <c r="T2138" s="95"/>
      <c r="AI2138" s="280"/>
      <c r="AO2138" s="95"/>
    </row>
    <row r="2139" s="93" customFormat="1" customHeight="1" spans="6:41">
      <c r="F2139" s="95"/>
      <c r="G2139" s="288" t="str">
        <f t="shared" si="39"/>
        <v/>
      </c>
      <c r="H2139" s="95"/>
      <c r="I2139" s="95"/>
      <c r="J2139" s="95"/>
      <c r="K2139" s="95"/>
      <c r="L2139" s="95"/>
      <c r="P2139" s="143"/>
      <c r="Q2139" s="95"/>
      <c r="R2139" s="95"/>
      <c r="S2139" s="95"/>
      <c r="T2139" s="95"/>
      <c r="AI2139" s="280"/>
      <c r="AO2139" s="95"/>
    </row>
    <row r="2140" s="93" customFormat="1" customHeight="1" spans="6:41">
      <c r="F2140" s="95"/>
      <c r="G2140" s="288" t="str">
        <f t="shared" si="39"/>
        <v/>
      </c>
      <c r="H2140" s="95"/>
      <c r="I2140" s="95"/>
      <c r="J2140" s="95"/>
      <c r="K2140" s="95"/>
      <c r="L2140" s="95"/>
      <c r="P2140" s="143"/>
      <c r="Q2140" s="95"/>
      <c r="R2140" s="95"/>
      <c r="S2140" s="95"/>
      <c r="T2140" s="95"/>
      <c r="AI2140" s="280"/>
      <c r="AO2140" s="95"/>
    </row>
    <row r="2141" s="93" customFormat="1" customHeight="1" spans="6:41">
      <c r="F2141" s="95"/>
      <c r="G2141" s="288" t="str">
        <f t="shared" si="39"/>
        <v/>
      </c>
      <c r="H2141" s="95"/>
      <c r="I2141" s="95"/>
      <c r="J2141" s="95"/>
      <c r="K2141" s="95"/>
      <c r="L2141" s="95"/>
      <c r="P2141" s="143"/>
      <c r="Q2141" s="95"/>
      <c r="R2141" s="95"/>
      <c r="S2141" s="95"/>
      <c r="T2141" s="95"/>
      <c r="AI2141" s="280"/>
      <c r="AO2141" s="95"/>
    </row>
    <row r="2142" s="93" customFormat="1" customHeight="1" spans="6:41">
      <c r="F2142" s="95"/>
      <c r="G2142" s="288" t="str">
        <f t="shared" si="39"/>
        <v/>
      </c>
      <c r="H2142" s="95"/>
      <c r="I2142" s="95"/>
      <c r="J2142" s="95"/>
      <c r="K2142" s="95"/>
      <c r="L2142" s="95"/>
      <c r="P2142" s="143"/>
      <c r="Q2142" s="95"/>
      <c r="R2142" s="95"/>
      <c r="S2142" s="95"/>
      <c r="T2142" s="95"/>
      <c r="AI2142" s="280"/>
      <c r="AO2142" s="95"/>
    </row>
    <row r="2143" s="93" customFormat="1" customHeight="1" spans="6:41">
      <c r="F2143" s="95"/>
      <c r="G2143" s="288" t="str">
        <f t="shared" si="39"/>
        <v/>
      </c>
      <c r="H2143" s="95"/>
      <c r="I2143" s="95"/>
      <c r="J2143" s="95"/>
      <c r="K2143" s="95"/>
      <c r="L2143" s="95"/>
      <c r="P2143" s="143"/>
      <c r="Q2143" s="95"/>
      <c r="R2143" s="95"/>
      <c r="S2143" s="95"/>
      <c r="T2143" s="95"/>
      <c r="AI2143" s="280"/>
      <c r="AO2143" s="95"/>
    </row>
    <row r="2144" s="93" customFormat="1" customHeight="1" spans="6:41">
      <c r="F2144" s="95"/>
      <c r="G2144" s="288" t="str">
        <f t="shared" si="39"/>
        <v/>
      </c>
      <c r="H2144" s="95"/>
      <c r="I2144" s="95"/>
      <c r="J2144" s="95"/>
      <c r="K2144" s="95"/>
      <c r="L2144" s="95"/>
      <c r="P2144" s="143"/>
      <c r="Q2144" s="95"/>
      <c r="R2144" s="95"/>
      <c r="S2144" s="95"/>
      <c r="T2144" s="95"/>
      <c r="AI2144" s="280"/>
      <c r="AO2144" s="95"/>
    </row>
    <row r="2145" s="93" customFormat="1" customHeight="1" spans="6:41">
      <c r="F2145" s="95"/>
      <c r="G2145" s="288" t="str">
        <f t="shared" si="39"/>
        <v/>
      </c>
      <c r="H2145" s="95"/>
      <c r="I2145" s="95"/>
      <c r="J2145" s="95"/>
      <c r="K2145" s="95"/>
      <c r="L2145" s="95"/>
      <c r="P2145" s="143"/>
      <c r="Q2145" s="95"/>
      <c r="R2145" s="95"/>
      <c r="S2145" s="95"/>
      <c r="T2145" s="95"/>
      <c r="AI2145" s="280"/>
      <c r="AO2145" s="95"/>
    </row>
    <row r="2146" s="93" customFormat="1" customHeight="1" spans="6:41">
      <c r="F2146" s="95"/>
      <c r="G2146" s="288" t="str">
        <f t="shared" si="39"/>
        <v/>
      </c>
      <c r="H2146" s="95"/>
      <c r="I2146" s="95"/>
      <c r="J2146" s="95"/>
      <c r="K2146" s="95"/>
      <c r="L2146" s="95"/>
      <c r="P2146" s="143"/>
      <c r="Q2146" s="95"/>
      <c r="R2146" s="95"/>
      <c r="S2146" s="95"/>
      <c r="T2146" s="95"/>
      <c r="AI2146" s="280"/>
      <c r="AO2146" s="95"/>
    </row>
    <row r="2147" s="93" customFormat="1" customHeight="1" spans="6:41">
      <c r="F2147" s="95"/>
      <c r="G2147" s="288" t="str">
        <f t="shared" si="39"/>
        <v/>
      </c>
      <c r="H2147" s="95"/>
      <c r="I2147" s="95"/>
      <c r="J2147" s="95"/>
      <c r="K2147" s="95"/>
      <c r="L2147" s="95"/>
      <c r="P2147" s="143"/>
      <c r="Q2147" s="95"/>
      <c r="R2147" s="95"/>
      <c r="S2147" s="95"/>
      <c r="T2147" s="95"/>
      <c r="AI2147" s="280"/>
      <c r="AO2147" s="95"/>
    </row>
    <row r="2148" s="93" customFormat="1" customHeight="1" spans="6:41">
      <c r="F2148" s="95"/>
      <c r="G2148" s="288" t="str">
        <f t="shared" si="39"/>
        <v/>
      </c>
      <c r="H2148" s="95"/>
      <c r="I2148" s="95"/>
      <c r="J2148" s="95"/>
      <c r="K2148" s="95"/>
      <c r="L2148" s="95"/>
      <c r="P2148" s="143"/>
      <c r="Q2148" s="95"/>
      <c r="R2148" s="95"/>
      <c r="S2148" s="95"/>
      <c r="T2148" s="95"/>
      <c r="AI2148" s="280"/>
      <c r="AO2148" s="95"/>
    </row>
    <row r="2149" s="93" customFormat="1" customHeight="1" spans="6:41">
      <c r="F2149" s="95"/>
      <c r="G2149" s="288" t="str">
        <f t="shared" si="39"/>
        <v/>
      </c>
      <c r="H2149" s="95"/>
      <c r="I2149" s="95"/>
      <c r="J2149" s="95"/>
      <c r="K2149" s="95"/>
      <c r="L2149" s="95"/>
      <c r="P2149" s="143"/>
      <c r="Q2149" s="95"/>
      <c r="R2149" s="95"/>
      <c r="S2149" s="95"/>
      <c r="T2149" s="95"/>
      <c r="AI2149" s="280"/>
      <c r="AO2149" s="95"/>
    </row>
    <row r="2150" s="93" customFormat="1" customHeight="1" spans="6:41">
      <c r="F2150" s="95"/>
      <c r="G2150" s="288" t="str">
        <f t="shared" si="39"/>
        <v/>
      </c>
      <c r="H2150" s="95"/>
      <c r="I2150" s="95"/>
      <c r="J2150" s="95"/>
      <c r="K2150" s="95"/>
      <c r="L2150" s="95"/>
      <c r="P2150" s="143"/>
      <c r="Q2150" s="95"/>
      <c r="R2150" s="95"/>
      <c r="S2150" s="95"/>
      <c r="T2150" s="95"/>
      <c r="AI2150" s="280"/>
      <c r="AO2150" s="95"/>
    </row>
    <row r="2151" s="93" customFormat="1" customHeight="1" spans="6:41">
      <c r="F2151" s="95"/>
      <c r="G2151" s="288" t="str">
        <f t="shared" si="39"/>
        <v/>
      </c>
      <c r="H2151" s="95"/>
      <c r="I2151" s="95"/>
      <c r="J2151" s="95"/>
      <c r="K2151" s="95"/>
      <c r="L2151" s="95"/>
      <c r="P2151" s="143"/>
      <c r="Q2151" s="95"/>
      <c r="R2151" s="95"/>
      <c r="S2151" s="95"/>
      <c r="T2151" s="95"/>
      <c r="AI2151" s="280"/>
      <c r="AO2151" s="95"/>
    </row>
    <row r="2152" s="93" customFormat="1" customHeight="1" spans="6:41">
      <c r="F2152" s="95"/>
      <c r="G2152" s="288" t="str">
        <f t="shared" si="39"/>
        <v/>
      </c>
      <c r="H2152" s="95"/>
      <c r="I2152" s="95"/>
      <c r="J2152" s="95"/>
      <c r="K2152" s="95"/>
      <c r="L2152" s="95"/>
      <c r="P2152" s="143"/>
      <c r="Q2152" s="95"/>
      <c r="R2152" s="95"/>
      <c r="S2152" s="95"/>
      <c r="T2152" s="95"/>
      <c r="AI2152" s="280"/>
      <c r="AO2152" s="95"/>
    </row>
    <row r="2153" s="93" customFormat="1" customHeight="1" spans="6:41">
      <c r="F2153" s="95"/>
      <c r="G2153" s="288" t="str">
        <f t="shared" si="39"/>
        <v/>
      </c>
      <c r="H2153" s="95"/>
      <c r="I2153" s="95"/>
      <c r="J2153" s="95"/>
      <c r="K2153" s="95"/>
      <c r="L2153" s="95"/>
      <c r="P2153" s="143"/>
      <c r="Q2153" s="95"/>
      <c r="R2153" s="95"/>
      <c r="S2153" s="95"/>
      <c r="T2153" s="95"/>
      <c r="AI2153" s="280"/>
      <c r="AO2153" s="95"/>
    </row>
    <row r="2154" s="93" customFormat="1" customHeight="1" spans="6:41">
      <c r="F2154" s="95"/>
      <c r="G2154" s="288" t="str">
        <f t="shared" si="39"/>
        <v/>
      </c>
      <c r="H2154" s="95"/>
      <c r="I2154" s="95"/>
      <c r="J2154" s="95"/>
      <c r="K2154" s="95"/>
      <c r="L2154" s="95"/>
      <c r="P2154" s="143"/>
      <c r="Q2154" s="95"/>
      <c r="R2154" s="95"/>
      <c r="S2154" s="95"/>
      <c r="T2154" s="95"/>
      <c r="AI2154" s="280"/>
      <c r="AO2154" s="95"/>
    </row>
    <row r="2155" s="93" customFormat="1" customHeight="1" spans="6:41">
      <c r="F2155" s="95"/>
      <c r="G2155" s="288" t="str">
        <f t="shared" si="39"/>
        <v/>
      </c>
      <c r="H2155" s="95"/>
      <c r="I2155" s="95"/>
      <c r="J2155" s="95"/>
      <c r="K2155" s="95"/>
      <c r="L2155" s="95"/>
      <c r="P2155" s="143"/>
      <c r="Q2155" s="95"/>
      <c r="R2155" s="95"/>
      <c r="S2155" s="95"/>
      <c r="T2155" s="95"/>
      <c r="AI2155" s="280"/>
      <c r="AO2155" s="95"/>
    </row>
    <row r="2156" s="93" customFormat="1" customHeight="1" spans="6:41">
      <c r="F2156" s="95"/>
      <c r="G2156" s="288" t="str">
        <f t="shared" si="39"/>
        <v/>
      </c>
      <c r="H2156" s="95"/>
      <c r="I2156" s="95"/>
      <c r="J2156" s="95"/>
      <c r="K2156" s="95"/>
      <c r="L2156" s="95"/>
      <c r="P2156" s="143"/>
      <c r="Q2156" s="95"/>
      <c r="R2156" s="95"/>
      <c r="S2156" s="95"/>
      <c r="T2156" s="95"/>
      <c r="AI2156" s="280"/>
      <c r="AO2156" s="95"/>
    </row>
    <row r="2157" s="93" customFormat="1" customHeight="1" spans="6:41">
      <c r="F2157" s="95"/>
      <c r="G2157" s="288" t="str">
        <f t="shared" si="39"/>
        <v/>
      </c>
      <c r="H2157" s="95"/>
      <c r="I2157" s="95"/>
      <c r="J2157" s="95"/>
      <c r="K2157" s="95"/>
      <c r="L2157" s="95"/>
      <c r="P2157" s="143"/>
      <c r="Q2157" s="95"/>
      <c r="R2157" s="95"/>
      <c r="S2157" s="95"/>
      <c r="T2157" s="95"/>
      <c r="AI2157" s="280"/>
      <c r="AO2157" s="95"/>
    </row>
    <row r="2158" s="93" customFormat="1" customHeight="1" spans="6:41">
      <c r="F2158" s="95"/>
      <c r="G2158" s="288" t="str">
        <f t="shared" si="39"/>
        <v/>
      </c>
      <c r="H2158" s="95"/>
      <c r="I2158" s="95"/>
      <c r="J2158" s="95"/>
      <c r="K2158" s="95"/>
      <c r="L2158" s="95"/>
      <c r="P2158" s="143"/>
      <c r="Q2158" s="95"/>
      <c r="R2158" s="95"/>
      <c r="S2158" s="95"/>
      <c r="T2158" s="95"/>
      <c r="AI2158" s="280"/>
      <c r="AO2158" s="95"/>
    </row>
    <row r="2159" s="93" customFormat="1" customHeight="1" spans="6:41">
      <c r="F2159" s="95"/>
      <c r="G2159" s="288" t="str">
        <f t="shared" si="39"/>
        <v/>
      </c>
      <c r="H2159" s="95"/>
      <c r="I2159" s="95"/>
      <c r="J2159" s="95"/>
      <c r="K2159" s="95"/>
      <c r="L2159" s="95"/>
      <c r="P2159" s="143"/>
      <c r="Q2159" s="95"/>
      <c r="R2159" s="95"/>
      <c r="S2159" s="95"/>
      <c r="T2159" s="95"/>
      <c r="AI2159" s="280"/>
      <c r="AO2159" s="95"/>
    </row>
    <row r="2160" s="93" customFormat="1" customHeight="1" spans="6:41">
      <c r="F2160" s="95"/>
      <c r="G2160" s="288" t="str">
        <f t="shared" si="39"/>
        <v/>
      </c>
      <c r="H2160" s="95"/>
      <c r="I2160" s="95"/>
      <c r="J2160" s="95"/>
      <c r="K2160" s="95"/>
      <c r="L2160" s="95"/>
      <c r="P2160" s="143"/>
      <c r="Q2160" s="95"/>
      <c r="R2160" s="95"/>
      <c r="S2160" s="95"/>
      <c r="T2160" s="95"/>
      <c r="AI2160" s="280"/>
      <c r="AO2160" s="95"/>
    </row>
    <row r="2161" s="93" customFormat="1" customHeight="1" spans="6:41">
      <c r="F2161" s="95"/>
      <c r="G2161" s="288" t="str">
        <f t="shared" si="39"/>
        <v/>
      </c>
      <c r="H2161" s="95"/>
      <c r="I2161" s="95"/>
      <c r="J2161" s="95"/>
      <c r="K2161" s="95"/>
      <c r="L2161" s="95"/>
      <c r="P2161" s="143"/>
      <c r="Q2161" s="95"/>
      <c r="R2161" s="95"/>
      <c r="S2161" s="95"/>
      <c r="T2161" s="95"/>
      <c r="AI2161" s="280"/>
      <c r="AO2161" s="95"/>
    </row>
    <row r="2162" s="93" customFormat="1" customHeight="1" spans="6:41">
      <c r="F2162" s="95"/>
      <c r="G2162" s="288" t="str">
        <f t="shared" si="39"/>
        <v/>
      </c>
      <c r="H2162" s="95"/>
      <c r="I2162" s="95"/>
      <c r="J2162" s="95"/>
      <c r="K2162" s="95"/>
      <c r="L2162" s="95"/>
      <c r="P2162" s="143"/>
      <c r="Q2162" s="95"/>
      <c r="R2162" s="95"/>
      <c r="S2162" s="95"/>
      <c r="T2162" s="95"/>
      <c r="AI2162" s="280"/>
      <c r="AO2162" s="95"/>
    </row>
    <row r="2163" s="93" customFormat="1" customHeight="1" spans="6:41">
      <c r="F2163" s="95"/>
      <c r="G2163" s="288" t="str">
        <f t="shared" si="39"/>
        <v/>
      </c>
      <c r="H2163" s="95"/>
      <c r="I2163" s="95"/>
      <c r="J2163" s="95"/>
      <c r="K2163" s="95"/>
      <c r="L2163" s="95"/>
      <c r="P2163" s="143"/>
      <c r="Q2163" s="95"/>
      <c r="R2163" s="95"/>
      <c r="S2163" s="95"/>
      <c r="T2163" s="95"/>
      <c r="AI2163" s="280"/>
      <c r="AO2163" s="95"/>
    </row>
    <row r="2164" s="93" customFormat="1" customHeight="1" spans="6:41">
      <c r="F2164" s="95"/>
      <c r="G2164" s="288" t="str">
        <f t="shared" si="39"/>
        <v/>
      </c>
      <c r="H2164" s="95"/>
      <c r="I2164" s="95"/>
      <c r="J2164" s="95"/>
      <c r="K2164" s="95"/>
      <c r="L2164" s="95"/>
      <c r="P2164" s="143"/>
      <c r="Q2164" s="95"/>
      <c r="R2164" s="95"/>
      <c r="S2164" s="95"/>
      <c r="T2164" s="95"/>
      <c r="AI2164" s="280"/>
      <c r="AO2164" s="95"/>
    </row>
    <row r="2165" s="93" customFormat="1" customHeight="1" spans="6:41">
      <c r="F2165" s="95"/>
      <c r="G2165" s="288" t="str">
        <f t="shared" si="39"/>
        <v/>
      </c>
      <c r="H2165" s="95"/>
      <c r="I2165" s="95"/>
      <c r="J2165" s="95"/>
      <c r="K2165" s="95"/>
      <c r="L2165" s="95"/>
      <c r="P2165" s="143"/>
      <c r="Q2165" s="95"/>
      <c r="R2165" s="95"/>
      <c r="S2165" s="95"/>
      <c r="T2165" s="95"/>
      <c r="AI2165" s="280"/>
      <c r="AO2165" s="95"/>
    </row>
    <row r="2166" s="93" customFormat="1" customHeight="1" spans="6:41">
      <c r="F2166" s="95"/>
      <c r="G2166" s="288" t="str">
        <f t="shared" si="39"/>
        <v/>
      </c>
      <c r="H2166" s="95"/>
      <c r="I2166" s="95"/>
      <c r="J2166" s="95"/>
      <c r="K2166" s="95"/>
      <c r="L2166" s="95"/>
      <c r="P2166" s="143"/>
      <c r="Q2166" s="95"/>
      <c r="R2166" s="95"/>
      <c r="S2166" s="95"/>
      <c r="T2166" s="95"/>
      <c r="AI2166" s="280"/>
      <c r="AO2166" s="95"/>
    </row>
    <row r="2167" s="93" customFormat="1" customHeight="1" spans="6:41">
      <c r="F2167" s="95"/>
      <c r="G2167" s="288" t="str">
        <f t="shared" si="39"/>
        <v/>
      </c>
      <c r="H2167" s="95"/>
      <c r="I2167" s="95"/>
      <c r="J2167" s="95"/>
      <c r="K2167" s="95"/>
      <c r="L2167" s="95"/>
      <c r="P2167" s="143"/>
      <c r="Q2167" s="95"/>
      <c r="R2167" s="95"/>
      <c r="S2167" s="95"/>
      <c r="T2167" s="95"/>
      <c r="AI2167" s="280"/>
      <c r="AO2167" s="95"/>
    </row>
    <row r="2168" s="93" customFormat="1" customHeight="1" spans="6:41">
      <c r="F2168" s="95"/>
      <c r="G2168" s="288" t="str">
        <f t="shared" si="39"/>
        <v/>
      </c>
      <c r="H2168" s="95"/>
      <c r="I2168" s="95"/>
      <c r="J2168" s="95"/>
      <c r="K2168" s="95"/>
      <c r="L2168" s="95"/>
      <c r="P2168" s="143"/>
      <c r="Q2168" s="95"/>
      <c r="R2168" s="95"/>
      <c r="S2168" s="95"/>
      <c r="T2168" s="95"/>
      <c r="AI2168" s="280"/>
      <c r="AO2168" s="95"/>
    </row>
    <row r="2169" s="93" customFormat="1" customHeight="1" spans="6:41">
      <c r="F2169" s="95"/>
      <c r="G2169" s="288" t="str">
        <f t="shared" si="39"/>
        <v/>
      </c>
      <c r="H2169" s="95"/>
      <c r="I2169" s="95"/>
      <c r="J2169" s="95"/>
      <c r="K2169" s="95"/>
      <c r="L2169" s="95"/>
      <c r="P2169" s="143"/>
      <c r="Q2169" s="95"/>
      <c r="R2169" s="95"/>
      <c r="S2169" s="95"/>
      <c r="T2169" s="95"/>
      <c r="AI2169" s="280"/>
      <c r="AO2169" s="95"/>
    </row>
    <row r="2170" s="93" customFormat="1" customHeight="1" spans="6:41">
      <c r="F2170" s="95"/>
      <c r="G2170" s="288" t="str">
        <f t="shared" si="39"/>
        <v/>
      </c>
      <c r="H2170" s="95"/>
      <c r="I2170" s="95"/>
      <c r="J2170" s="95"/>
      <c r="K2170" s="95"/>
      <c r="L2170" s="95"/>
      <c r="P2170" s="143"/>
      <c r="Q2170" s="95"/>
      <c r="R2170" s="95"/>
      <c r="S2170" s="95"/>
      <c r="T2170" s="95"/>
      <c r="AI2170" s="280"/>
      <c r="AO2170" s="95"/>
    </row>
    <row r="2171" s="93" customFormat="1" customHeight="1" spans="6:41">
      <c r="F2171" s="95"/>
      <c r="G2171" s="288" t="str">
        <f t="shared" si="39"/>
        <v/>
      </c>
      <c r="H2171" s="95"/>
      <c r="I2171" s="95"/>
      <c r="J2171" s="95"/>
      <c r="K2171" s="95"/>
      <c r="L2171" s="95"/>
      <c r="P2171" s="143"/>
      <c r="Q2171" s="95"/>
      <c r="R2171" s="95"/>
      <c r="S2171" s="95"/>
      <c r="T2171" s="95"/>
      <c r="AI2171" s="280"/>
      <c r="AO2171" s="95"/>
    </row>
    <row r="2172" s="93" customFormat="1" customHeight="1" spans="6:41">
      <c r="F2172" s="95"/>
      <c r="G2172" s="288" t="str">
        <f t="shared" si="39"/>
        <v/>
      </c>
      <c r="H2172" s="95"/>
      <c r="I2172" s="95"/>
      <c r="J2172" s="95"/>
      <c r="K2172" s="95"/>
      <c r="L2172" s="95"/>
      <c r="P2172" s="143"/>
      <c r="Q2172" s="95"/>
      <c r="R2172" s="95"/>
      <c r="S2172" s="95"/>
      <c r="T2172" s="95"/>
      <c r="AI2172" s="280"/>
      <c r="AO2172" s="95"/>
    </row>
    <row r="2173" s="93" customFormat="1" customHeight="1" spans="6:41">
      <c r="F2173" s="95"/>
      <c r="G2173" s="288" t="str">
        <f t="shared" si="39"/>
        <v/>
      </c>
      <c r="H2173" s="95"/>
      <c r="I2173" s="95"/>
      <c r="J2173" s="95"/>
      <c r="K2173" s="95"/>
      <c r="L2173" s="95"/>
      <c r="P2173" s="143"/>
      <c r="Q2173" s="95"/>
      <c r="R2173" s="95"/>
      <c r="S2173" s="95"/>
      <c r="T2173" s="95"/>
      <c r="AI2173" s="280"/>
      <c r="AO2173" s="95"/>
    </row>
    <row r="2174" s="93" customFormat="1" customHeight="1" spans="6:41">
      <c r="F2174" s="95"/>
      <c r="G2174" s="288" t="str">
        <f t="shared" si="39"/>
        <v/>
      </c>
      <c r="H2174" s="95"/>
      <c r="I2174" s="95"/>
      <c r="J2174" s="95"/>
      <c r="K2174" s="95"/>
      <c r="L2174" s="95"/>
      <c r="P2174" s="143"/>
      <c r="Q2174" s="95"/>
      <c r="R2174" s="95"/>
      <c r="S2174" s="95"/>
      <c r="T2174" s="95"/>
      <c r="AI2174" s="280"/>
      <c r="AO2174" s="95"/>
    </row>
    <row r="2175" s="93" customFormat="1" customHeight="1" spans="6:41">
      <c r="F2175" s="95"/>
      <c r="G2175" s="288" t="str">
        <f t="shared" si="39"/>
        <v/>
      </c>
      <c r="H2175" s="95"/>
      <c r="I2175" s="95"/>
      <c r="J2175" s="95"/>
      <c r="K2175" s="95"/>
      <c r="L2175" s="95"/>
      <c r="P2175" s="143"/>
      <c r="Q2175" s="95"/>
      <c r="R2175" s="95"/>
      <c r="S2175" s="95"/>
      <c r="T2175" s="95"/>
      <c r="AI2175" s="280"/>
      <c r="AO2175" s="95"/>
    </row>
    <row r="2176" s="93" customFormat="1" customHeight="1" spans="6:41">
      <c r="F2176" s="95"/>
      <c r="G2176" s="288" t="str">
        <f t="shared" si="39"/>
        <v/>
      </c>
      <c r="H2176" s="95"/>
      <c r="I2176" s="95"/>
      <c r="J2176" s="95"/>
      <c r="K2176" s="95"/>
      <c r="L2176" s="95"/>
      <c r="P2176" s="143"/>
      <c r="Q2176" s="95"/>
      <c r="R2176" s="95"/>
      <c r="S2176" s="95"/>
      <c r="T2176" s="95"/>
      <c r="AI2176" s="280"/>
      <c r="AO2176" s="95"/>
    </row>
    <row r="2177" s="93" customFormat="1" customHeight="1" spans="6:41">
      <c r="F2177" s="95"/>
      <c r="G2177" s="288" t="str">
        <f t="shared" si="39"/>
        <v/>
      </c>
      <c r="H2177" s="95"/>
      <c r="I2177" s="95"/>
      <c r="J2177" s="95"/>
      <c r="K2177" s="95"/>
      <c r="L2177" s="95"/>
      <c r="P2177" s="143"/>
      <c r="Q2177" s="95"/>
      <c r="R2177" s="95"/>
      <c r="S2177" s="95"/>
      <c r="T2177" s="95"/>
      <c r="AI2177" s="280"/>
      <c r="AO2177" s="95"/>
    </row>
    <row r="2178" s="93" customFormat="1" customHeight="1" spans="6:41">
      <c r="F2178" s="95"/>
      <c r="G2178" s="288" t="str">
        <f t="shared" ref="G2178:G2241" si="40">IF(H2178="","",IF(H2178=I2178,H2178,_xlfn.CONCAT(H2178,"-",I2178)))</f>
        <v/>
      </c>
      <c r="H2178" s="95"/>
      <c r="I2178" s="95"/>
      <c r="J2178" s="95"/>
      <c r="K2178" s="95"/>
      <c r="L2178" s="95"/>
      <c r="P2178" s="143"/>
      <c r="Q2178" s="95"/>
      <c r="R2178" s="95"/>
      <c r="S2178" s="95"/>
      <c r="T2178" s="95"/>
      <c r="AI2178" s="280"/>
      <c r="AO2178" s="95"/>
    </row>
    <row r="2179" s="93" customFormat="1" customHeight="1" spans="6:41">
      <c r="F2179" s="95"/>
      <c r="G2179" s="288" t="str">
        <f t="shared" si="40"/>
        <v/>
      </c>
      <c r="H2179" s="95"/>
      <c r="I2179" s="95"/>
      <c r="J2179" s="95"/>
      <c r="K2179" s="95"/>
      <c r="L2179" s="95"/>
      <c r="P2179" s="143"/>
      <c r="Q2179" s="95"/>
      <c r="R2179" s="95"/>
      <c r="S2179" s="95"/>
      <c r="T2179" s="95"/>
      <c r="AI2179" s="280"/>
      <c r="AO2179" s="95"/>
    </row>
    <row r="2180" s="93" customFormat="1" customHeight="1" spans="6:41">
      <c r="F2180" s="95"/>
      <c r="G2180" s="288" t="str">
        <f t="shared" si="40"/>
        <v/>
      </c>
      <c r="H2180" s="95"/>
      <c r="I2180" s="95"/>
      <c r="J2180" s="95"/>
      <c r="K2180" s="95"/>
      <c r="L2180" s="95"/>
      <c r="P2180" s="143"/>
      <c r="Q2180" s="95"/>
      <c r="R2180" s="95"/>
      <c r="S2180" s="95"/>
      <c r="T2180" s="95"/>
      <c r="AI2180" s="280"/>
      <c r="AO2180" s="95"/>
    </row>
    <row r="2181" s="93" customFormat="1" customHeight="1" spans="6:41">
      <c r="F2181" s="95"/>
      <c r="G2181" s="288" t="str">
        <f t="shared" si="40"/>
        <v/>
      </c>
      <c r="H2181" s="95"/>
      <c r="I2181" s="95"/>
      <c r="J2181" s="95"/>
      <c r="K2181" s="95"/>
      <c r="L2181" s="95"/>
      <c r="P2181" s="143"/>
      <c r="Q2181" s="95"/>
      <c r="R2181" s="95"/>
      <c r="S2181" s="95"/>
      <c r="T2181" s="95"/>
      <c r="AI2181" s="280"/>
      <c r="AO2181" s="95"/>
    </row>
    <row r="2182" s="93" customFormat="1" customHeight="1" spans="6:41">
      <c r="F2182" s="95"/>
      <c r="G2182" s="288" t="str">
        <f t="shared" si="40"/>
        <v/>
      </c>
      <c r="H2182" s="95"/>
      <c r="I2182" s="95"/>
      <c r="J2182" s="95"/>
      <c r="K2182" s="95"/>
      <c r="L2182" s="95"/>
      <c r="P2182" s="143"/>
      <c r="Q2182" s="95"/>
      <c r="R2182" s="95"/>
      <c r="S2182" s="95"/>
      <c r="T2182" s="95"/>
      <c r="AI2182" s="280"/>
      <c r="AO2182" s="95"/>
    </row>
    <row r="2183" s="93" customFormat="1" customHeight="1" spans="6:41">
      <c r="F2183" s="95"/>
      <c r="G2183" s="288" t="str">
        <f t="shared" si="40"/>
        <v/>
      </c>
      <c r="H2183" s="95"/>
      <c r="I2183" s="95"/>
      <c r="J2183" s="95"/>
      <c r="K2183" s="95"/>
      <c r="L2183" s="95"/>
      <c r="P2183" s="143"/>
      <c r="Q2183" s="95"/>
      <c r="R2183" s="95"/>
      <c r="S2183" s="95"/>
      <c r="T2183" s="95"/>
      <c r="AI2183" s="280"/>
      <c r="AO2183" s="95"/>
    </row>
    <row r="2184" s="93" customFormat="1" customHeight="1" spans="6:41">
      <c r="F2184" s="95"/>
      <c r="G2184" s="288" t="str">
        <f t="shared" si="40"/>
        <v/>
      </c>
      <c r="H2184" s="95"/>
      <c r="I2184" s="95"/>
      <c r="J2184" s="95"/>
      <c r="K2184" s="95"/>
      <c r="L2184" s="95"/>
      <c r="P2184" s="143"/>
      <c r="Q2184" s="95"/>
      <c r="R2184" s="95"/>
      <c r="S2184" s="95"/>
      <c r="T2184" s="95"/>
      <c r="AI2184" s="280"/>
      <c r="AO2184" s="95"/>
    </row>
    <row r="2185" s="93" customFormat="1" customHeight="1" spans="6:41">
      <c r="F2185" s="95"/>
      <c r="G2185" s="288" t="str">
        <f t="shared" si="40"/>
        <v/>
      </c>
      <c r="H2185" s="95"/>
      <c r="I2185" s="95"/>
      <c r="J2185" s="95"/>
      <c r="K2185" s="95"/>
      <c r="L2185" s="95"/>
      <c r="P2185" s="143"/>
      <c r="Q2185" s="95"/>
      <c r="R2185" s="95"/>
      <c r="S2185" s="95"/>
      <c r="T2185" s="95"/>
      <c r="AI2185" s="280"/>
      <c r="AO2185" s="95"/>
    </row>
    <row r="2186" s="93" customFormat="1" customHeight="1" spans="6:41">
      <c r="F2186" s="95"/>
      <c r="G2186" s="288" t="str">
        <f t="shared" si="40"/>
        <v/>
      </c>
      <c r="H2186" s="95"/>
      <c r="I2186" s="95"/>
      <c r="J2186" s="95"/>
      <c r="K2186" s="95"/>
      <c r="L2186" s="95"/>
      <c r="P2186" s="143"/>
      <c r="Q2186" s="95"/>
      <c r="R2186" s="95"/>
      <c r="S2186" s="95"/>
      <c r="T2186" s="95"/>
      <c r="AI2186" s="280"/>
      <c r="AO2186" s="95"/>
    </row>
    <row r="2187" s="93" customFormat="1" customHeight="1" spans="6:41">
      <c r="F2187" s="95"/>
      <c r="G2187" s="288" t="str">
        <f t="shared" si="40"/>
        <v/>
      </c>
      <c r="H2187" s="95"/>
      <c r="I2187" s="95"/>
      <c r="J2187" s="95"/>
      <c r="K2187" s="95"/>
      <c r="L2187" s="95"/>
      <c r="P2187" s="143"/>
      <c r="Q2187" s="95"/>
      <c r="R2187" s="95"/>
      <c r="S2187" s="95"/>
      <c r="T2187" s="95"/>
      <c r="AI2187" s="280"/>
      <c r="AO2187" s="95"/>
    </row>
    <row r="2188" s="93" customFormat="1" customHeight="1" spans="6:41">
      <c r="F2188" s="95"/>
      <c r="G2188" s="288" t="str">
        <f t="shared" si="40"/>
        <v/>
      </c>
      <c r="H2188" s="95"/>
      <c r="I2188" s="95"/>
      <c r="J2188" s="95"/>
      <c r="K2188" s="95"/>
      <c r="L2188" s="95"/>
      <c r="P2188" s="143"/>
      <c r="Q2188" s="95"/>
      <c r="R2188" s="95"/>
      <c r="S2188" s="95"/>
      <c r="T2188" s="95"/>
      <c r="AI2188" s="280"/>
      <c r="AO2188" s="95"/>
    </row>
    <row r="2189" s="93" customFormat="1" customHeight="1" spans="6:41">
      <c r="F2189" s="95"/>
      <c r="G2189" s="288" t="str">
        <f t="shared" si="40"/>
        <v/>
      </c>
      <c r="H2189" s="95"/>
      <c r="I2189" s="95"/>
      <c r="J2189" s="95"/>
      <c r="K2189" s="95"/>
      <c r="L2189" s="95"/>
      <c r="P2189" s="143"/>
      <c r="Q2189" s="95"/>
      <c r="R2189" s="95"/>
      <c r="S2189" s="95"/>
      <c r="T2189" s="95"/>
      <c r="AI2189" s="280"/>
      <c r="AO2189" s="95"/>
    </row>
    <row r="2190" s="93" customFormat="1" customHeight="1" spans="6:41">
      <c r="F2190" s="95"/>
      <c r="G2190" s="288" t="str">
        <f t="shared" si="40"/>
        <v/>
      </c>
      <c r="H2190" s="95"/>
      <c r="I2190" s="95"/>
      <c r="J2190" s="95"/>
      <c r="K2190" s="95"/>
      <c r="L2190" s="95"/>
      <c r="P2190" s="143"/>
      <c r="Q2190" s="95"/>
      <c r="R2190" s="95"/>
      <c r="S2190" s="95"/>
      <c r="T2190" s="95"/>
      <c r="AI2190" s="280"/>
      <c r="AO2190" s="95"/>
    </row>
    <row r="2191" s="93" customFormat="1" customHeight="1" spans="6:41">
      <c r="F2191" s="95"/>
      <c r="G2191" s="288" t="str">
        <f t="shared" si="40"/>
        <v/>
      </c>
      <c r="H2191" s="95"/>
      <c r="I2191" s="95"/>
      <c r="J2191" s="95"/>
      <c r="K2191" s="95"/>
      <c r="L2191" s="95"/>
      <c r="P2191" s="143"/>
      <c r="Q2191" s="95"/>
      <c r="R2191" s="95"/>
      <c r="S2191" s="95"/>
      <c r="T2191" s="95"/>
      <c r="AI2191" s="280"/>
      <c r="AO2191" s="95"/>
    </row>
    <row r="2192" s="93" customFormat="1" customHeight="1" spans="6:41">
      <c r="F2192" s="95"/>
      <c r="G2192" s="288" t="str">
        <f t="shared" si="40"/>
        <v/>
      </c>
      <c r="H2192" s="95"/>
      <c r="I2192" s="95"/>
      <c r="J2192" s="95"/>
      <c r="K2192" s="95"/>
      <c r="L2192" s="95"/>
      <c r="P2192" s="143"/>
      <c r="Q2192" s="95"/>
      <c r="R2192" s="95"/>
      <c r="S2192" s="95"/>
      <c r="T2192" s="95"/>
      <c r="AI2192" s="280"/>
      <c r="AO2192" s="95"/>
    </row>
    <row r="2193" s="93" customFormat="1" customHeight="1" spans="6:41">
      <c r="F2193" s="95"/>
      <c r="G2193" s="288" t="str">
        <f t="shared" si="40"/>
        <v/>
      </c>
      <c r="H2193" s="95"/>
      <c r="I2193" s="95"/>
      <c r="J2193" s="95"/>
      <c r="K2193" s="95"/>
      <c r="L2193" s="95"/>
      <c r="P2193" s="143"/>
      <c r="Q2193" s="95"/>
      <c r="R2193" s="95"/>
      <c r="S2193" s="95"/>
      <c r="T2193" s="95"/>
      <c r="AI2193" s="280"/>
      <c r="AO2193" s="95"/>
    </row>
    <row r="2194" s="93" customFormat="1" customHeight="1" spans="6:41">
      <c r="F2194" s="95"/>
      <c r="G2194" s="288" t="str">
        <f t="shared" si="40"/>
        <v/>
      </c>
      <c r="H2194" s="95"/>
      <c r="I2194" s="95"/>
      <c r="J2194" s="95"/>
      <c r="K2194" s="95"/>
      <c r="L2194" s="95"/>
      <c r="P2194" s="143"/>
      <c r="Q2194" s="95"/>
      <c r="R2194" s="95"/>
      <c r="S2194" s="95"/>
      <c r="T2194" s="95"/>
      <c r="AI2194" s="280"/>
      <c r="AO2194" s="95"/>
    </row>
    <row r="2195" s="93" customFormat="1" customHeight="1" spans="6:41">
      <c r="F2195" s="95"/>
      <c r="G2195" s="288" t="str">
        <f t="shared" si="40"/>
        <v/>
      </c>
      <c r="H2195" s="95"/>
      <c r="I2195" s="95"/>
      <c r="J2195" s="95"/>
      <c r="K2195" s="95"/>
      <c r="L2195" s="95"/>
      <c r="P2195" s="143"/>
      <c r="Q2195" s="95"/>
      <c r="R2195" s="95"/>
      <c r="S2195" s="95"/>
      <c r="T2195" s="95"/>
      <c r="AI2195" s="280"/>
      <c r="AO2195" s="95"/>
    </row>
    <row r="2196" s="93" customFormat="1" customHeight="1" spans="6:41">
      <c r="F2196" s="95"/>
      <c r="G2196" s="288" t="str">
        <f t="shared" si="40"/>
        <v/>
      </c>
      <c r="H2196" s="95"/>
      <c r="I2196" s="95"/>
      <c r="J2196" s="95"/>
      <c r="K2196" s="95"/>
      <c r="L2196" s="95"/>
      <c r="P2196" s="143"/>
      <c r="Q2196" s="95"/>
      <c r="R2196" s="95"/>
      <c r="S2196" s="95"/>
      <c r="T2196" s="95"/>
      <c r="AI2196" s="280"/>
      <c r="AO2196" s="95"/>
    </row>
    <row r="2197" s="93" customFormat="1" customHeight="1" spans="6:41">
      <c r="F2197" s="95"/>
      <c r="G2197" s="288" t="str">
        <f t="shared" si="40"/>
        <v/>
      </c>
      <c r="H2197" s="95"/>
      <c r="I2197" s="95"/>
      <c r="J2197" s="95"/>
      <c r="K2197" s="95"/>
      <c r="L2197" s="95"/>
      <c r="P2197" s="143"/>
      <c r="Q2197" s="95"/>
      <c r="R2197" s="95"/>
      <c r="S2197" s="95"/>
      <c r="T2197" s="95"/>
      <c r="AI2197" s="280"/>
      <c r="AO2197" s="95"/>
    </row>
    <row r="2198" s="93" customFormat="1" customHeight="1" spans="6:41">
      <c r="F2198" s="95"/>
      <c r="G2198" s="288" t="str">
        <f t="shared" si="40"/>
        <v/>
      </c>
      <c r="H2198" s="95"/>
      <c r="I2198" s="95"/>
      <c r="J2198" s="95"/>
      <c r="K2198" s="95"/>
      <c r="L2198" s="95"/>
      <c r="P2198" s="143"/>
      <c r="Q2198" s="95"/>
      <c r="R2198" s="95"/>
      <c r="S2198" s="95"/>
      <c r="T2198" s="95"/>
      <c r="AI2198" s="280"/>
      <c r="AO2198" s="95"/>
    </row>
    <row r="2199" s="93" customFormat="1" customHeight="1" spans="6:41">
      <c r="F2199" s="95"/>
      <c r="G2199" s="288" t="str">
        <f t="shared" si="40"/>
        <v/>
      </c>
      <c r="H2199" s="95"/>
      <c r="I2199" s="95"/>
      <c r="J2199" s="95"/>
      <c r="K2199" s="95"/>
      <c r="L2199" s="95"/>
      <c r="P2199" s="143"/>
      <c r="Q2199" s="95"/>
      <c r="R2199" s="95"/>
      <c r="S2199" s="95"/>
      <c r="T2199" s="95"/>
      <c r="AI2199" s="280"/>
      <c r="AO2199" s="95"/>
    </row>
    <row r="2200" s="93" customFormat="1" customHeight="1" spans="6:41">
      <c r="F2200" s="95"/>
      <c r="G2200" s="288" t="str">
        <f t="shared" si="40"/>
        <v/>
      </c>
      <c r="H2200" s="95"/>
      <c r="I2200" s="95"/>
      <c r="J2200" s="95"/>
      <c r="K2200" s="95"/>
      <c r="L2200" s="95"/>
      <c r="P2200" s="143"/>
      <c r="Q2200" s="95"/>
      <c r="R2200" s="95"/>
      <c r="S2200" s="95"/>
      <c r="T2200" s="95"/>
      <c r="AI2200" s="280"/>
      <c r="AO2200" s="95"/>
    </row>
    <row r="2201" s="93" customFormat="1" customHeight="1" spans="6:41">
      <c r="F2201" s="95"/>
      <c r="G2201" s="288" t="str">
        <f t="shared" si="40"/>
        <v/>
      </c>
      <c r="H2201" s="95"/>
      <c r="I2201" s="95"/>
      <c r="J2201" s="95"/>
      <c r="K2201" s="95"/>
      <c r="L2201" s="95"/>
      <c r="P2201" s="143"/>
      <c r="Q2201" s="95"/>
      <c r="R2201" s="95"/>
      <c r="S2201" s="95"/>
      <c r="T2201" s="95"/>
      <c r="AI2201" s="280"/>
      <c r="AO2201" s="95"/>
    </row>
    <row r="2202" s="93" customFormat="1" customHeight="1" spans="6:41">
      <c r="F2202" s="95"/>
      <c r="G2202" s="288" t="str">
        <f t="shared" si="40"/>
        <v/>
      </c>
      <c r="H2202" s="95"/>
      <c r="I2202" s="95"/>
      <c r="J2202" s="95"/>
      <c r="K2202" s="95"/>
      <c r="L2202" s="95"/>
      <c r="P2202" s="143"/>
      <c r="Q2202" s="95"/>
      <c r="R2202" s="95"/>
      <c r="S2202" s="95"/>
      <c r="T2202" s="95"/>
      <c r="AI2202" s="280"/>
      <c r="AO2202" s="95"/>
    </row>
    <row r="2203" s="93" customFormat="1" customHeight="1" spans="6:41">
      <c r="F2203" s="95"/>
      <c r="G2203" s="288" t="str">
        <f t="shared" si="40"/>
        <v/>
      </c>
      <c r="H2203" s="95"/>
      <c r="I2203" s="95"/>
      <c r="J2203" s="95"/>
      <c r="K2203" s="95"/>
      <c r="L2203" s="95"/>
      <c r="P2203" s="143"/>
      <c r="Q2203" s="95"/>
      <c r="R2203" s="95"/>
      <c r="S2203" s="95"/>
      <c r="T2203" s="95"/>
      <c r="AI2203" s="280"/>
      <c r="AO2203" s="95"/>
    </row>
    <row r="2204" s="93" customFormat="1" customHeight="1" spans="6:41">
      <c r="F2204" s="95"/>
      <c r="G2204" s="288" t="str">
        <f t="shared" si="40"/>
        <v/>
      </c>
      <c r="H2204" s="95"/>
      <c r="I2204" s="95"/>
      <c r="J2204" s="95"/>
      <c r="K2204" s="95"/>
      <c r="L2204" s="95"/>
      <c r="P2204" s="143"/>
      <c r="Q2204" s="95"/>
      <c r="R2204" s="95"/>
      <c r="S2204" s="95"/>
      <c r="T2204" s="95"/>
      <c r="AI2204" s="280"/>
      <c r="AO2204" s="95"/>
    </row>
    <row r="2205" s="93" customFormat="1" customHeight="1" spans="6:41">
      <c r="F2205" s="95"/>
      <c r="G2205" s="288" t="str">
        <f t="shared" si="40"/>
        <v/>
      </c>
      <c r="H2205" s="95"/>
      <c r="I2205" s="95"/>
      <c r="J2205" s="95"/>
      <c r="K2205" s="95"/>
      <c r="L2205" s="95"/>
      <c r="P2205" s="143"/>
      <c r="Q2205" s="95"/>
      <c r="R2205" s="95"/>
      <c r="S2205" s="95"/>
      <c r="T2205" s="95"/>
      <c r="AI2205" s="280"/>
      <c r="AO2205" s="95"/>
    </row>
    <row r="2206" s="93" customFormat="1" customHeight="1" spans="6:41">
      <c r="F2206" s="95"/>
      <c r="G2206" s="288" t="str">
        <f t="shared" si="40"/>
        <v/>
      </c>
      <c r="H2206" s="95"/>
      <c r="I2206" s="95"/>
      <c r="J2206" s="95"/>
      <c r="K2206" s="95"/>
      <c r="L2206" s="95"/>
      <c r="P2206" s="143"/>
      <c r="Q2206" s="95"/>
      <c r="R2206" s="95"/>
      <c r="S2206" s="95"/>
      <c r="T2206" s="95"/>
      <c r="AI2206" s="280"/>
      <c r="AO2206" s="95"/>
    </row>
    <row r="2207" s="93" customFormat="1" customHeight="1" spans="6:41">
      <c r="F2207" s="95"/>
      <c r="G2207" s="288" t="str">
        <f t="shared" si="40"/>
        <v/>
      </c>
      <c r="H2207" s="95"/>
      <c r="I2207" s="95"/>
      <c r="J2207" s="95"/>
      <c r="K2207" s="95"/>
      <c r="L2207" s="95"/>
      <c r="P2207" s="143"/>
      <c r="Q2207" s="95"/>
      <c r="R2207" s="95"/>
      <c r="S2207" s="95"/>
      <c r="T2207" s="95"/>
      <c r="AI2207" s="280"/>
      <c r="AO2207" s="95"/>
    </row>
    <row r="2208" s="93" customFormat="1" customHeight="1" spans="6:41">
      <c r="F2208" s="95"/>
      <c r="G2208" s="288" t="str">
        <f t="shared" si="40"/>
        <v/>
      </c>
      <c r="H2208" s="95"/>
      <c r="I2208" s="95"/>
      <c r="J2208" s="95"/>
      <c r="K2208" s="95"/>
      <c r="L2208" s="95"/>
      <c r="P2208" s="143"/>
      <c r="Q2208" s="95"/>
      <c r="R2208" s="95"/>
      <c r="S2208" s="95"/>
      <c r="T2208" s="95"/>
      <c r="AI2208" s="280"/>
      <c r="AO2208" s="95"/>
    </row>
    <row r="2209" s="93" customFormat="1" customHeight="1" spans="6:41">
      <c r="F2209" s="95"/>
      <c r="G2209" s="288" t="str">
        <f t="shared" si="40"/>
        <v/>
      </c>
      <c r="H2209" s="95"/>
      <c r="I2209" s="95"/>
      <c r="J2209" s="95"/>
      <c r="K2209" s="95"/>
      <c r="L2209" s="95"/>
      <c r="P2209" s="143"/>
      <c r="Q2209" s="95"/>
      <c r="R2209" s="95"/>
      <c r="S2209" s="95"/>
      <c r="T2209" s="95"/>
      <c r="AI2209" s="280"/>
      <c r="AO2209" s="95"/>
    </row>
    <row r="2210" s="93" customFormat="1" customHeight="1" spans="6:41">
      <c r="F2210" s="95"/>
      <c r="G2210" s="288" t="str">
        <f t="shared" si="40"/>
        <v/>
      </c>
      <c r="H2210" s="95"/>
      <c r="I2210" s="95"/>
      <c r="J2210" s="95"/>
      <c r="K2210" s="95"/>
      <c r="L2210" s="95"/>
      <c r="P2210" s="143"/>
      <c r="Q2210" s="95"/>
      <c r="R2210" s="95"/>
      <c r="S2210" s="95"/>
      <c r="T2210" s="95"/>
      <c r="AI2210" s="280"/>
      <c r="AO2210" s="95"/>
    </row>
    <row r="2211" s="93" customFormat="1" customHeight="1" spans="6:41">
      <c r="F2211" s="95"/>
      <c r="G2211" s="288" t="str">
        <f t="shared" si="40"/>
        <v/>
      </c>
      <c r="H2211" s="95"/>
      <c r="I2211" s="95"/>
      <c r="J2211" s="95"/>
      <c r="K2211" s="95"/>
      <c r="L2211" s="95"/>
      <c r="P2211" s="143"/>
      <c r="Q2211" s="95"/>
      <c r="R2211" s="95"/>
      <c r="S2211" s="95"/>
      <c r="T2211" s="95"/>
      <c r="AI2211" s="280"/>
      <c r="AO2211" s="95"/>
    </row>
    <row r="2212" s="93" customFormat="1" customHeight="1" spans="6:41">
      <c r="F2212" s="95"/>
      <c r="G2212" s="288" t="str">
        <f t="shared" si="40"/>
        <v/>
      </c>
      <c r="H2212" s="95"/>
      <c r="I2212" s="95"/>
      <c r="J2212" s="95"/>
      <c r="K2212" s="95"/>
      <c r="L2212" s="95"/>
      <c r="P2212" s="143"/>
      <c r="Q2212" s="95"/>
      <c r="R2212" s="95"/>
      <c r="S2212" s="95"/>
      <c r="T2212" s="95"/>
      <c r="AI2212" s="280"/>
      <c r="AO2212" s="95"/>
    </row>
    <row r="2213" s="93" customFormat="1" customHeight="1" spans="6:41">
      <c r="F2213" s="95"/>
      <c r="G2213" s="288" t="str">
        <f t="shared" si="40"/>
        <v/>
      </c>
      <c r="H2213" s="95"/>
      <c r="I2213" s="95"/>
      <c r="J2213" s="95"/>
      <c r="K2213" s="95"/>
      <c r="L2213" s="95"/>
      <c r="P2213" s="143"/>
      <c r="Q2213" s="95"/>
      <c r="R2213" s="95"/>
      <c r="S2213" s="95"/>
      <c r="T2213" s="95"/>
      <c r="AI2213" s="280"/>
      <c r="AO2213" s="95"/>
    </row>
    <row r="2214" s="93" customFormat="1" customHeight="1" spans="6:41">
      <c r="F2214" s="95"/>
      <c r="G2214" s="288" t="str">
        <f t="shared" si="40"/>
        <v/>
      </c>
      <c r="H2214" s="95"/>
      <c r="I2214" s="95"/>
      <c r="J2214" s="95"/>
      <c r="K2214" s="95"/>
      <c r="L2214" s="95"/>
      <c r="P2214" s="143"/>
      <c r="Q2214" s="95"/>
      <c r="R2214" s="95"/>
      <c r="S2214" s="95"/>
      <c r="T2214" s="95"/>
      <c r="AI2214" s="280"/>
      <c r="AO2214" s="95"/>
    </row>
    <row r="2215" s="93" customFormat="1" customHeight="1" spans="6:41">
      <c r="F2215" s="95"/>
      <c r="G2215" s="288" t="str">
        <f t="shared" si="40"/>
        <v/>
      </c>
      <c r="H2215" s="95"/>
      <c r="I2215" s="95"/>
      <c r="J2215" s="95"/>
      <c r="K2215" s="95"/>
      <c r="L2215" s="95"/>
      <c r="P2215" s="143"/>
      <c r="Q2215" s="95"/>
      <c r="R2215" s="95"/>
      <c r="S2215" s="95"/>
      <c r="T2215" s="95"/>
      <c r="AI2215" s="280"/>
      <c r="AO2215" s="95"/>
    </row>
    <row r="2216" s="93" customFormat="1" customHeight="1" spans="6:41">
      <c r="F2216" s="95"/>
      <c r="G2216" s="288" t="str">
        <f t="shared" si="40"/>
        <v/>
      </c>
      <c r="H2216" s="95"/>
      <c r="I2216" s="95"/>
      <c r="J2216" s="95"/>
      <c r="K2216" s="95"/>
      <c r="L2216" s="95"/>
      <c r="P2216" s="143"/>
      <c r="Q2216" s="95"/>
      <c r="R2216" s="95"/>
      <c r="S2216" s="95"/>
      <c r="T2216" s="95"/>
      <c r="AI2216" s="280"/>
      <c r="AO2216" s="95"/>
    </row>
    <row r="2217" s="93" customFormat="1" customHeight="1" spans="6:41">
      <c r="F2217" s="95"/>
      <c r="G2217" s="288" t="str">
        <f t="shared" si="40"/>
        <v/>
      </c>
      <c r="H2217" s="95"/>
      <c r="I2217" s="95"/>
      <c r="J2217" s="95"/>
      <c r="K2217" s="95"/>
      <c r="L2217" s="95"/>
      <c r="P2217" s="143"/>
      <c r="Q2217" s="95"/>
      <c r="R2217" s="95"/>
      <c r="S2217" s="95"/>
      <c r="T2217" s="95"/>
      <c r="AI2217" s="280"/>
      <c r="AO2217" s="95"/>
    </row>
    <row r="2218" s="93" customFormat="1" customHeight="1" spans="6:41">
      <c r="F2218" s="95"/>
      <c r="G2218" s="288" t="str">
        <f t="shared" si="40"/>
        <v/>
      </c>
      <c r="H2218" s="95"/>
      <c r="I2218" s="95"/>
      <c r="J2218" s="95"/>
      <c r="K2218" s="95"/>
      <c r="L2218" s="95"/>
      <c r="P2218" s="143"/>
      <c r="Q2218" s="95"/>
      <c r="R2218" s="95"/>
      <c r="S2218" s="95"/>
      <c r="T2218" s="95"/>
      <c r="AI2218" s="280"/>
      <c r="AO2218" s="95"/>
    </row>
    <row r="2219" s="93" customFormat="1" customHeight="1" spans="6:41">
      <c r="F2219" s="95"/>
      <c r="G2219" s="288" t="str">
        <f t="shared" si="40"/>
        <v/>
      </c>
      <c r="H2219" s="95"/>
      <c r="I2219" s="95"/>
      <c r="J2219" s="95"/>
      <c r="K2219" s="95"/>
      <c r="L2219" s="95"/>
      <c r="P2219" s="143"/>
      <c r="Q2219" s="95"/>
      <c r="R2219" s="95"/>
      <c r="S2219" s="95"/>
      <c r="T2219" s="95"/>
      <c r="AI2219" s="280"/>
      <c r="AO2219" s="95"/>
    </row>
    <row r="2220" s="93" customFormat="1" customHeight="1" spans="6:41">
      <c r="F2220" s="95"/>
      <c r="G2220" s="288" t="str">
        <f t="shared" si="40"/>
        <v/>
      </c>
      <c r="H2220" s="95"/>
      <c r="I2220" s="95"/>
      <c r="J2220" s="95"/>
      <c r="K2220" s="95"/>
      <c r="L2220" s="95"/>
      <c r="P2220" s="143"/>
      <c r="Q2220" s="95"/>
      <c r="R2220" s="95"/>
      <c r="S2220" s="95"/>
      <c r="T2220" s="95"/>
      <c r="AI2220" s="280"/>
      <c r="AO2220" s="95"/>
    </row>
    <row r="2221" s="93" customFormat="1" customHeight="1" spans="6:41">
      <c r="F2221" s="95"/>
      <c r="G2221" s="288" t="str">
        <f t="shared" si="40"/>
        <v/>
      </c>
      <c r="H2221" s="95"/>
      <c r="I2221" s="95"/>
      <c r="J2221" s="95"/>
      <c r="K2221" s="95"/>
      <c r="L2221" s="95"/>
      <c r="P2221" s="143"/>
      <c r="Q2221" s="95"/>
      <c r="R2221" s="95"/>
      <c r="S2221" s="95"/>
      <c r="T2221" s="95"/>
      <c r="AI2221" s="280"/>
      <c r="AO2221" s="95"/>
    </row>
    <row r="2222" s="93" customFormat="1" customHeight="1" spans="6:41">
      <c r="F2222" s="95"/>
      <c r="G2222" s="288" t="str">
        <f t="shared" si="40"/>
        <v/>
      </c>
      <c r="H2222" s="95"/>
      <c r="I2222" s="95"/>
      <c r="J2222" s="95"/>
      <c r="K2222" s="95"/>
      <c r="L2222" s="95"/>
      <c r="P2222" s="143"/>
      <c r="Q2222" s="95"/>
      <c r="R2222" s="95"/>
      <c r="S2222" s="95"/>
      <c r="T2222" s="95"/>
      <c r="AI2222" s="280"/>
      <c r="AO2222" s="95"/>
    </row>
    <row r="2223" s="93" customFormat="1" customHeight="1" spans="6:41">
      <c r="F2223" s="95"/>
      <c r="G2223" s="288" t="str">
        <f t="shared" si="40"/>
        <v/>
      </c>
      <c r="H2223" s="95"/>
      <c r="I2223" s="95"/>
      <c r="J2223" s="95"/>
      <c r="K2223" s="95"/>
      <c r="L2223" s="95"/>
      <c r="P2223" s="143"/>
      <c r="Q2223" s="95"/>
      <c r="R2223" s="95"/>
      <c r="S2223" s="95"/>
      <c r="T2223" s="95"/>
      <c r="AI2223" s="280"/>
      <c r="AO2223" s="95"/>
    </row>
    <row r="2224" s="93" customFormat="1" customHeight="1" spans="6:41">
      <c r="F2224" s="95"/>
      <c r="G2224" s="288" t="str">
        <f t="shared" si="40"/>
        <v/>
      </c>
      <c r="H2224" s="95"/>
      <c r="I2224" s="95"/>
      <c r="J2224" s="95"/>
      <c r="K2224" s="95"/>
      <c r="L2224" s="95"/>
      <c r="P2224" s="143"/>
      <c r="Q2224" s="95"/>
      <c r="R2224" s="95"/>
      <c r="S2224" s="95"/>
      <c r="T2224" s="95"/>
      <c r="AI2224" s="280"/>
      <c r="AO2224" s="95"/>
    </row>
    <row r="2225" s="93" customFormat="1" customHeight="1" spans="6:41">
      <c r="F2225" s="95"/>
      <c r="G2225" s="288" t="str">
        <f t="shared" si="40"/>
        <v/>
      </c>
      <c r="H2225" s="95"/>
      <c r="I2225" s="95"/>
      <c r="J2225" s="95"/>
      <c r="K2225" s="95"/>
      <c r="L2225" s="95"/>
      <c r="P2225" s="143"/>
      <c r="Q2225" s="95"/>
      <c r="R2225" s="95"/>
      <c r="S2225" s="95"/>
      <c r="T2225" s="95"/>
      <c r="AI2225" s="280"/>
      <c r="AO2225" s="95"/>
    </row>
    <row r="2226" s="93" customFormat="1" customHeight="1" spans="6:41">
      <c r="F2226" s="95"/>
      <c r="G2226" s="288" t="str">
        <f t="shared" si="40"/>
        <v/>
      </c>
      <c r="H2226" s="95"/>
      <c r="I2226" s="95"/>
      <c r="J2226" s="95"/>
      <c r="K2226" s="95"/>
      <c r="L2226" s="95"/>
      <c r="P2226" s="143"/>
      <c r="Q2226" s="95"/>
      <c r="R2226" s="95"/>
      <c r="S2226" s="95"/>
      <c r="T2226" s="95"/>
      <c r="AI2226" s="280"/>
      <c r="AO2226" s="95"/>
    </row>
    <row r="2227" s="93" customFormat="1" customHeight="1" spans="6:41">
      <c r="F2227" s="95"/>
      <c r="G2227" s="288" t="str">
        <f t="shared" si="40"/>
        <v/>
      </c>
      <c r="H2227" s="95"/>
      <c r="I2227" s="95"/>
      <c r="J2227" s="95"/>
      <c r="K2227" s="95"/>
      <c r="L2227" s="95"/>
      <c r="P2227" s="143"/>
      <c r="Q2227" s="95"/>
      <c r="R2227" s="95"/>
      <c r="S2227" s="95"/>
      <c r="T2227" s="95"/>
      <c r="AI2227" s="280"/>
      <c r="AO2227" s="95"/>
    </row>
    <row r="2228" s="93" customFormat="1" customHeight="1" spans="6:41">
      <c r="F2228" s="95"/>
      <c r="G2228" s="288" t="str">
        <f t="shared" si="40"/>
        <v/>
      </c>
      <c r="H2228" s="95"/>
      <c r="I2228" s="95"/>
      <c r="J2228" s="95"/>
      <c r="K2228" s="95"/>
      <c r="L2228" s="95"/>
      <c r="P2228" s="143"/>
      <c r="Q2228" s="95"/>
      <c r="R2228" s="95"/>
      <c r="S2228" s="95"/>
      <c r="T2228" s="95"/>
      <c r="AI2228" s="280"/>
      <c r="AO2228" s="95"/>
    </row>
    <row r="2229" s="93" customFormat="1" customHeight="1" spans="6:41">
      <c r="F2229" s="95"/>
      <c r="G2229" s="288" t="str">
        <f t="shared" si="40"/>
        <v/>
      </c>
      <c r="H2229" s="95"/>
      <c r="I2229" s="95"/>
      <c r="J2229" s="95"/>
      <c r="K2229" s="95"/>
      <c r="L2229" s="95"/>
      <c r="P2229" s="143"/>
      <c r="Q2229" s="95"/>
      <c r="R2229" s="95"/>
      <c r="S2229" s="95"/>
      <c r="T2229" s="95"/>
      <c r="AI2229" s="280"/>
      <c r="AO2229" s="95"/>
    </row>
    <row r="2230" s="93" customFormat="1" customHeight="1" spans="6:41">
      <c r="F2230" s="95"/>
      <c r="G2230" s="288" t="str">
        <f t="shared" si="40"/>
        <v/>
      </c>
      <c r="H2230" s="95"/>
      <c r="I2230" s="95"/>
      <c r="J2230" s="95"/>
      <c r="K2230" s="95"/>
      <c r="L2230" s="95"/>
      <c r="P2230" s="143"/>
      <c r="Q2230" s="95"/>
      <c r="R2230" s="95"/>
      <c r="S2230" s="95"/>
      <c r="T2230" s="95"/>
      <c r="AI2230" s="280"/>
      <c r="AO2230" s="95"/>
    </row>
    <row r="2231" s="93" customFormat="1" customHeight="1" spans="6:41">
      <c r="F2231" s="95"/>
      <c r="G2231" s="288" t="str">
        <f t="shared" si="40"/>
        <v/>
      </c>
      <c r="H2231" s="95"/>
      <c r="I2231" s="95"/>
      <c r="J2231" s="95"/>
      <c r="K2231" s="95"/>
      <c r="L2231" s="95"/>
      <c r="P2231" s="143"/>
      <c r="Q2231" s="95"/>
      <c r="R2231" s="95"/>
      <c r="S2231" s="95"/>
      <c r="T2231" s="95"/>
      <c r="AI2231" s="280"/>
      <c r="AO2231" s="95"/>
    </row>
    <row r="2232" s="93" customFormat="1" customHeight="1" spans="6:41">
      <c r="F2232" s="95"/>
      <c r="G2232" s="288" t="str">
        <f t="shared" si="40"/>
        <v/>
      </c>
      <c r="H2232" s="95"/>
      <c r="I2232" s="95"/>
      <c r="J2232" s="95"/>
      <c r="K2232" s="95"/>
      <c r="L2232" s="95"/>
      <c r="P2232" s="143"/>
      <c r="Q2232" s="95"/>
      <c r="R2232" s="95"/>
      <c r="S2232" s="95"/>
      <c r="T2232" s="95"/>
      <c r="AI2232" s="280"/>
      <c r="AO2232" s="95"/>
    </row>
    <row r="2233" s="93" customFormat="1" customHeight="1" spans="6:41">
      <c r="F2233" s="95"/>
      <c r="G2233" s="288" t="str">
        <f t="shared" si="40"/>
        <v/>
      </c>
      <c r="H2233" s="95"/>
      <c r="I2233" s="95"/>
      <c r="J2233" s="95"/>
      <c r="K2233" s="95"/>
      <c r="L2233" s="95"/>
      <c r="P2233" s="143"/>
      <c r="Q2233" s="95"/>
      <c r="R2233" s="95"/>
      <c r="S2233" s="95"/>
      <c r="T2233" s="95"/>
      <c r="AI2233" s="280"/>
      <c r="AO2233" s="95"/>
    </row>
    <row r="2234" s="93" customFormat="1" customHeight="1" spans="6:41">
      <c r="F2234" s="95"/>
      <c r="G2234" s="288" t="str">
        <f t="shared" si="40"/>
        <v/>
      </c>
      <c r="H2234" s="95"/>
      <c r="I2234" s="95"/>
      <c r="J2234" s="95"/>
      <c r="K2234" s="95"/>
      <c r="L2234" s="95"/>
      <c r="P2234" s="143"/>
      <c r="Q2234" s="95"/>
      <c r="R2234" s="95"/>
      <c r="S2234" s="95"/>
      <c r="T2234" s="95"/>
      <c r="AI2234" s="280"/>
      <c r="AO2234" s="95"/>
    </row>
    <row r="2235" s="93" customFormat="1" customHeight="1" spans="6:41">
      <c r="F2235" s="95"/>
      <c r="G2235" s="288" t="str">
        <f t="shared" si="40"/>
        <v/>
      </c>
      <c r="H2235" s="95"/>
      <c r="I2235" s="95"/>
      <c r="J2235" s="95"/>
      <c r="K2235" s="95"/>
      <c r="L2235" s="95"/>
      <c r="P2235" s="143"/>
      <c r="Q2235" s="95"/>
      <c r="R2235" s="95"/>
      <c r="S2235" s="95"/>
      <c r="T2235" s="95"/>
      <c r="AI2235" s="280"/>
      <c r="AO2235" s="95"/>
    </row>
    <row r="2236" s="93" customFormat="1" customHeight="1" spans="6:41">
      <c r="F2236" s="95"/>
      <c r="G2236" s="288" t="str">
        <f t="shared" si="40"/>
        <v/>
      </c>
      <c r="H2236" s="95"/>
      <c r="I2236" s="95"/>
      <c r="J2236" s="95"/>
      <c r="K2236" s="95"/>
      <c r="L2236" s="95"/>
      <c r="P2236" s="143"/>
      <c r="Q2236" s="95"/>
      <c r="R2236" s="95"/>
      <c r="S2236" s="95"/>
      <c r="T2236" s="95"/>
      <c r="AI2236" s="280"/>
      <c r="AO2236" s="95"/>
    </row>
    <row r="2237" s="93" customFormat="1" customHeight="1" spans="6:41">
      <c r="F2237" s="95"/>
      <c r="G2237" s="288" t="str">
        <f t="shared" si="40"/>
        <v/>
      </c>
      <c r="H2237" s="95"/>
      <c r="I2237" s="95"/>
      <c r="J2237" s="95"/>
      <c r="K2237" s="95"/>
      <c r="L2237" s="95"/>
      <c r="P2237" s="143"/>
      <c r="Q2237" s="95"/>
      <c r="R2237" s="95"/>
      <c r="S2237" s="95"/>
      <c r="T2237" s="95"/>
      <c r="AI2237" s="280"/>
      <c r="AO2237" s="95"/>
    </row>
    <row r="2238" s="93" customFormat="1" customHeight="1" spans="6:41">
      <c r="F2238" s="95"/>
      <c r="G2238" s="288" t="str">
        <f t="shared" si="40"/>
        <v/>
      </c>
      <c r="H2238" s="95"/>
      <c r="I2238" s="95"/>
      <c r="J2238" s="95"/>
      <c r="K2238" s="95"/>
      <c r="L2238" s="95"/>
      <c r="P2238" s="143"/>
      <c r="Q2238" s="95"/>
      <c r="R2238" s="95"/>
      <c r="S2238" s="95"/>
      <c r="T2238" s="95"/>
      <c r="AI2238" s="280"/>
      <c r="AO2238" s="95"/>
    </row>
    <row r="2239" s="93" customFormat="1" customHeight="1" spans="6:41">
      <c r="F2239" s="95"/>
      <c r="G2239" s="288" t="str">
        <f t="shared" si="40"/>
        <v/>
      </c>
      <c r="H2239" s="95"/>
      <c r="I2239" s="95"/>
      <c r="J2239" s="95"/>
      <c r="K2239" s="95"/>
      <c r="L2239" s="95"/>
      <c r="P2239" s="143"/>
      <c r="Q2239" s="95"/>
      <c r="R2239" s="95"/>
      <c r="S2239" s="95"/>
      <c r="T2239" s="95"/>
      <c r="AI2239" s="280"/>
      <c r="AO2239" s="95"/>
    </row>
    <row r="2240" s="93" customFormat="1" customHeight="1" spans="6:41">
      <c r="F2240" s="95"/>
      <c r="G2240" s="288" t="str">
        <f t="shared" si="40"/>
        <v/>
      </c>
      <c r="H2240" s="95"/>
      <c r="I2240" s="95"/>
      <c r="J2240" s="95"/>
      <c r="K2240" s="95"/>
      <c r="L2240" s="95"/>
      <c r="P2240" s="143"/>
      <c r="Q2240" s="95"/>
      <c r="R2240" s="95"/>
      <c r="S2240" s="95"/>
      <c r="T2240" s="95"/>
      <c r="AI2240" s="280"/>
      <c r="AO2240" s="95"/>
    </row>
    <row r="2241" s="93" customFormat="1" customHeight="1" spans="6:41">
      <c r="F2241" s="95"/>
      <c r="G2241" s="288" t="str">
        <f t="shared" si="40"/>
        <v/>
      </c>
      <c r="H2241" s="95"/>
      <c r="I2241" s="95"/>
      <c r="J2241" s="95"/>
      <c r="K2241" s="95"/>
      <c r="L2241" s="95"/>
      <c r="P2241" s="143"/>
      <c r="Q2241" s="95"/>
      <c r="R2241" s="95"/>
      <c r="S2241" s="95"/>
      <c r="T2241" s="95"/>
      <c r="AI2241" s="280"/>
      <c r="AO2241" s="95"/>
    </row>
    <row r="2242" s="93" customFormat="1" customHeight="1" spans="6:41">
      <c r="F2242" s="95"/>
      <c r="G2242" s="288" t="str">
        <f t="shared" ref="G2242:G2305" si="41">IF(H2242="","",IF(H2242=I2242,H2242,_xlfn.CONCAT(H2242,"-",I2242)))</f>
        <v/>
      </c>
      <c r="H2242" s="95"/>
      <c r="I2242" s="95"/>
      <c r="J2242" s="95"/>
      <c r="K2242" s="95"/>
      <c r="L2242" s="95"/>
      <c r="P2242" s="143"/>
      <c r="Q2242" s="95"/>
      <c r="R2242" s="95"/>
      <c r="S2242" s="95"/>
      <c r="T2242" s="95"/>
      <c r="AI2242" s="280"/>
      <c r="AO2242" s="95"/>
    </row>
    <row r="2243" s="93" customFormat="1" customHeight="1" spans="6:41">
      <c r="F2243" s="95"/>
      <c r="G2243" s="288" t="str">
        <f t="shared" si="41"/>
        <v/>
      </c>
      <c r="H2243" s="95"/>
      <c r="I2243" s="95"/>
      <c r="J2243" s="95"/>
      <c r="K2243" s="95"/>
      <c r="L2243" s="95"/>
      <c r="P2243" s="143"/>
      <c r="Q2243" s="95"/>
      <c r="R2243" s="95"/>
      <c r="S2243" s="95"/>
      <c r="T2243" s="95"/>
      <c r="AI2243" s="280"/>
      <c r="AO2243" s="95"/>
    </row>
    <row r="2244" s="93" customFormat="1" customHeight="1" spans="6:41">
      <c r="F2244" s="95"/>
      <c r="G2244" s="288" t="str">
        <f t="shared" si="41"/>
        <v/>
      </c>
      <c r="H2244" s="95"/>
      <c r="I2244" s="95"/>
      <c r="J2244" s="95"/>
      <c r="K2244" s="95"/>
      <c r="L2244" s="95"/>
      <c r="P2244" s="143"/>
      <c r="Q2244" s="95"/>
      <c r="R2244" s="95"/>
      <c r="S2244" s="95"/>
      <c r="T2244" s="95"/>
      <c r="AI2244" s="280"/>
      <c r="AO2244" s="95"/>
    </row>
    <row r="2245" s="93" customFormat="1" customHeight="1" spans="6:41">
      <c r="F2245" s="95"/>
      <c r="G2245" s="288" t="str">
        <f t="shared" si="41"/>
        <v/>
      </c>
      <c r="H2245" s="95"/>
      <c r="I2245" s="95"/>
      <c r="J2245" s="95"/>
      <c r="K2245" s="95"/>
      <c r="L2245" s="95"/>
      <c r="P2245" s="143"/>
      <c r="Q2245" s="95"/>
      <c r="R2245" s="95"/>
      <c r="S2245" s="95"/>
      <c r="T2245" s="95"/>
      <c r="AI2245" s="280"/>
      <c r="AO2245" s="95"/>
    </row>
    <row r="2246" s="93" customFormat="1" customHeight="1" spans="6:41">
      <c r="F2246" s="95"/>
      <c r="G2246" s="288" t="str">
        <f t="shared" si="41"/>
        <v/>
      </c>
      <c r="H2246" s="95"/>
      <c r="I2246" s="95"/>
      <c r="J2246" s="95"/>
      <c r="K2246" s="95"/>
      <c r="L2246" s="95"/>
      <c r="P2246" s="143"/>
      <c r="Q2246" s="95"/>
      <c r="R2246" s="95"/>
      <c r="S2246" s="95"/>
      <c r="T2246" s="95"/>
      <c r="AI2246" s="280"/>
      <c r="AO2246" s="95"/>
    </row>
    <row r="2247" s="93" customFormat="1" customHeight="1" spans="6:41">
      <c r="F2247" s="95"/>
      <c r="G2247" s="288" t="str">
        <f t="shared" si="41"/>
        <v/>
      </c>
      <c r="H2247" s="95"/>
      <c r="I2247" s="95"/>
      <c r="J2247" s="95"/>
      <c r="K2247" s="95"/>
      <c r="L2247" s="95"/>
      <c r="P2247" s="143"/>
      <c r="Q2247" s="95"/>
      <c r="R2247" s="95"/>
      <c r="S2247" s="95"/>
      <c r="T2247" s="95"/>
      <c r="AI2247" s="280"/>
      <c r="AO2247" s="95"/>
    </row>
    <row r="2248" s="93" customFormat="1" customHeight="1" spans="6:41">
      <c r="F2248" s="95"/>
      <c r="G2248" s="288" t="str">
        <f t="shared" si="41"/>
        <v/>
      </c>
      <c r="H2248" s="95"/>
      <c r="I2248" s="95"/>
      <c r="J2248" s="95"/>
      <c r="K2248" s="95"/>
      <c r="L2248" s="95"/>
      <c r="P2248" s="143"/>
      <c r="Q2248" s="95"/>
      <c r="R2248" s="95"/>
      <c r="S2248" s="95"/>
      <c r="T2248" s="95"/>
      <c r="AI2248" s="280"/>
      <c r="AO2248" s="95"/>
    </row>
    <row r="2249" s="93" customFormat="1" customHeight="1" spans="6:41">
      <c r="F2249" s="95"/>
      <c r="G2249" s="288" t="str">
        <f t="shared" si="41"/>
        <v/>
      </c>
      <c r="H2249" s="95"/>
      <c r="I2249" s="95"/>
      <c r="J2249" s="95"/>
      <c r="K2249" s="95"/>
      <c r="L2249" s="95"/>
      <c r="P2249" s="143"/>
      <c r="Q2249" s="95"/>
      <c r="R2249" s="95"/>
      <c r="S2249" s="95"/>
      <c r="T2249" s="95"/>
      <c r="AI2249" s="280"/>
      <c r="AO2249" s="95"/>
    </row>
    <row r="2250" s="93" customFormat="1" customHeight="1" spans="6:41">
      <c r="F2250" s="95"/>
      <c r="G2250" s="288" t="str">
        <f t="shared" si="41"/>
        <v/>
      </c>
      <c r="H2250" s="95"/>
      <c r="I2250" s="95"/>
      <c r="J2250" s="95"/>
      <c r="K2250" s="95"/>
      <c r="L2250" s="95"/>
      <c r="P2250" s="143"/>
      <c r="Q2250" s="95"/>
      <c r="R2250" s="95"/>
      <c r="S2250" s="95"/>
      <c r="T2250" s="95"/>
      <c r="AI2250" s="280"/>
      <c r="AO2250" s="95"/>
    </row>
    <row r="2251" s="93" customFormat="1" customHeight="1" spans="6:41">
      <c r="F2251" s="95"/>
      <c r="G2251" s="288" t="str">
        <f t="shared" si="41"/>
        <v/>
      </c>
      <c r="H2251" s="95"/>
      <c r="I2251" s="95"/>
      <c r="J2251" s="95"/>
      <c r="K2251" s="95"/>
      <c r="L2251" s="95"/>
      <c r="P2251" s="143"/>
      <c r="Q2251" s="95"/>
      <c r="R2251" s="95"/>
      <c r="S2251" s="95"/>
      <c r="T2251" s="95"/>
      <c r="AI2251" s="280"/>
      <c r="AO2251" s="95"/>
    </row>
    <row r="2252" s="93" customFormat="1" customHeight="1" spans="6:41">
      <c r="F2252" s="95"/>
      <c r="G2252" s="288" t="str">
        <f t="shared" si="41"/>
        <v/>
      </c>
      <c r="H2252" s="95"/>
      <c r="I2252" s="95"/>
      <c r="J2252" s="95"/>
      <c r="K2252" s="95"/>
      <c r="L2252" s="95"/>
      <c r="P2252" s="143"/>
      <c r="Q2252" s="95"/>
      <c r="R2252" s="95"/>
      <c r="S2252" s="95"/>
      <c r="T2252" s="95"/>
      <c r="AI2252" s="280"/>
      <c r="AO2252" s="95"/>
    </row>
    <row r="2253" s="93" customFormat="1" customHeight="1" spans="6:41">
      <c r="F2253" s="95"/>
      <c r="G2253" s="288" t="str">
        <f t="shared" si="41"/>
        <v/>
      </c>
      <c r="H2253" s="95"/>
      <c r="I2253" s="95"/>
      <c r="J2253" s="95"/>
      <c r="K2253" s="95"/>
      <c r="L2253" s="95"/>
      <c r="P2253" s="143"/>
      <c r="Q2253" s="95"/>
      <c r="R2253" s="95"/>
      <c r="S2253" s="95"/>
      <c r="T2253" s="95"/>
      <c r="AI2253" s="280"/>
      <c r="AO2253" s="95"/>
    </row>
    <row r="2254" s="93" customFormat="1" customHeight="1" spans="6:41">
      <c r="F2254" s="95"/>
      <c r="G2254" s="288" t="str">
        <f t="shared" si="41"/>
        <v/>
      </c>
      <c r="H2254" s="95"/>
      <c r="I2254" s="95"/>
      <c r="J2254" s="95"/>
      <c r="K2254" s="95"/>
      <c r="L2254" s="95"/>
      <c r="P2254" s="143"/>
      <c r="Q2254" s="95"/>
      <c r="R2254" s="95"/>
      <c r="S2254" s="95"/>
      <c r="T2254" s="95"/>
      <c r="AI2254" s="280"/>
      <c r="AO2254" s="95"/>
    </row>
    <row r="2255" s="93" customFormat="1" customHeight="1" spans="6:41">
      <c r="F2255" s="95"/>
      <c r="G2255" s="288" t="str">
        <f t="shared" si="41"/>
        <v/>
      </c>
      <c r="H2255" s="95"/>
      <c r="I2255" s="95"/>
      <c r="J2255" s="95"/>
      <c r="K2255" s="95"/>
      <c r="L2255" s="95"/>
      <c r="P2255" s="143"/>
      <c r="Q2255" s="95"/>
      <c r="R2255" s="95"/>
      <c r="S2255" s="95"/>
      <c r="T2255" s="95"/>
      <c r="AI2255" s="280"/>
      <c r="AO2255" s="95"/>
    </row>
    <row r="2256" s="93" customFormat="1" customHeight="1" spans="6:41">
      <c r="F2256" s="95"/>
      <c r="G2256" s="288" t="str">
        <f t="shared" si="41"/>
        <v/>
      </c>
      <c r="H2256" s="95"/>
      <c r="I2256" s="95"/>
      <c r="J2256" s="95"/>
      <c r="K2256" s="95"/>
      <c r="L2256" s="95"/>
      <c r="P2256" s="143"/>
      <c r="Q2256" s="95"/>
      <c r="R2256" s="95"/>
      <c r="S2256" s="95"/>
      <c r="T2256" s="95"/>
      <c r="AI2256" s="280"/>
      <c r="AO2256" s="95"/>
    </row>
    <row r="2257" s="93" customFormat="1" customHeight="1" spans="6:41">
      <c r="F2257" s="95"/>
      <c r="G2257" s="288" t="str">
        <f t="shared" si="41"/>
        <v/>
      </c>
      <c r="H2257" s="95"/>
      <c r="I2257" s="95"/>
      <c r="J2257" s="95"/>
      <c r="K2257" s="95"/>
      <c r="L2257" s="95"/>
      <c r="P2257" s="143"/>
      <c r="Q2257" s="95"/>
      <c r="R2257" s="95"/>
      <c r="S2257" s="95"/>
      <c r="T2257" s="95"/>
      <c r="AI2257" s="280"/>
      <c r="AO2257" s="95"/>
    </row>
    <row r="2258" s="93" customFormat="1" customHeight="1" spans="6:41">
      <c r="F2258" s="95"/>
      <c r="G2258" s="288" t="str">
        <f t="shared" si="41"/>
        <v/>
      </c>
      <c r="H2258" s="95"/>
      <c r="I2258" s="95"/>
      <c r="J2258" s="95"/>
      <c r="K2258" s="95"/>
      <c r="L2258" s="95"/>
      <c r="P2258" s="143"/>
      <c r="Q2258" s="95"/>
      <c r="R2258" s="95"/>
      <c r="S2258" s="95"/>
      <c r="T2258" s="95"/>
      <c r="AI2258" s="280"/>
      <c r="AO2258" s="95"/>
    </row>
    <row r="2259" s="93" customFormat="1" customHeight="1" spans="6:41">
      <c r="F2259" s="95"/>
      <c r="G2259" s="288" t="str">
        <f t="shared" si="41"/>
        <v/>
      </c>
      <c r="H2259" s="95"/>
      <c r="I2259" s="95"/>
      <c r="J2259" s="95"/>
      <c r="K2259" s="95"/>
      <c r="L2259" s="95"/>
      <c r="P2259" s="143"/>
      <c r="Q2259" s="95"/>
      <c r="R2259" s="95"/>
      <c r="S2259" s="95"/>
      <c r="T2259" s="95"/>
      <c r="AI2259" s="280"/>
      <c r="AO2259" s="95"/>
    </row>
    <row r="2260" s="93" customFormat="1" customHeight="1" spans="6:41">
      <c r="F2260" s="95"/>
      <c r="G2260" s="288" t="str">
        <f t="shared" si="41"/>
        <v/>
      </c>
      <c r="H2260" s="95"/>
      <c r="I2260" s="95"/>
      <c r="J2260" s="95"/>
      <c r="K2260" s="95"/>
      <c r="L2260" s="95"/>
      <c r="P2260" s="143"/>
      <c r="Q2260" s="95"/>
      <c r="R2260" s="95"/>
      <c r="S2260" s="95"/>
      <c r="T2260" s="95"/>
      <c r="AI2260" s="280"/>
      <c r="AO2260" s="95"/>
    </row>
    <row r="2261" s="93" customFormat="1" customHeight="1" spans="6:41">
      <c r="F2261" s="95"/>
      <c r="G2261" s="288" t="str">
        <f t="shared" si="41"/>
        <v/>
      </c>
      <c r="H2261" s="95"/>
      <c r="I2261" s="95"/>
      <c r="J2261" s="95"/>
      <c r="K2261" s="95"/>
      <c r="L2261" s="95"/>
      <c r="P2261" s="143"/>
      <c r="Q2261" s="95"/>
      <c r="R2261" s="95"/>
      <c r="S2261" s="95"/>
      <c r="T2261" s="95"/>
      <c r="AI2261" s="280"/>
      <c r="AO2261" s="95"/>
    </row>
    <row r="2262" s="93" customFormat="1" customHeight="1" spans="6:41">
      <c r="F2262" s="95"/>
      <c r="G2262" s="288" t="str">
        <f t="shared" si="41"/>
        <v/>
      </c>
      <c r="H2262" s="95"/>
      <c r="I2262" s="95"/>
      <c r="J2262" s="95"/>
      <c r="K2262" s="95"/>
      <c r="L2262" s="95"/>
      <c r="P2262" s="143"/>
      <c r="Q2262" s="95"/>
      <c r="R2262" s="95"/>
      <c r="S2262" s="95"/>
      <c r="T2262" s="95"/>
      <c r="AI2262" s="280"/>
      <c r="AO2262" s="95"/>
    </row>
    <row r="2263" s="93" customFormat="1" customHeight="1" spans="6:41">
      <c r="F2263" s="95"/>
      <c r="G2263" s="288" t="str">
        <f t="shared" si="41"/>
        <v/>
      </c>
      <c r="H2263" s="95"/>
      <c r="I2263" s="95"/>
      <c r="J2263" s="95"/>
      <c r="K2263" s="95"/>
      <c r="L2263" s="95"/>
      <c r="P2263" s="143"/>
      <c r="Q2263" s="95"/>
      <c r="R2263" s="95"/>
      <c r="S2263" s="95"/>
      <c r="T2263" s="95"/>
      <c r="AI2263" s="280"/>
      <c r="AO2263" s="95"/>
    </row>
    <row r="2264" s="93" customFormat="1" customHeight="1" spans="6:41">
      <c r="F2264" s="95"/>
      <c r="G2264" s="288" t="str">
        <f t="shared" si="41"/>
        <v/>
      </c>
      <c r="H2264" s="95"/>
      <c r="I2264" s="95"/>
      <c r="J2264" s="95"/>
      <c r="K2264" s="95"/>
      <c r="L2264" s="95"/>
      <c r="P2264" s="143"/>
      <c r="Q2264" s="95"/>
      <c r="R2264" s="95"/>
      <c r="S2264" s="95"/>
      <c r="T2264" s="95"/>
      <c r="AI2264" s="280"/>
      <c r="AO2264" s="95"/>
    </row>
    <row r="2265" s="93" customFormat="1" customHeight="1" spans="6:41">
      <c r="F2265" s="95"/>
      <c r="G2265" s="288" t="str">
        <f t="shared" si="41"/>
        <v/>
      </c>
      <c r="H2265" s="95"/>
      <c r="I2265" s="95"/>
      <c r="J2265" s="95"/>
      <c r="K2265" s="95"/>
      <c r="L2265" s="95"/>
      <c r="P2265" s="143"/>
      <c r="Q2265" s="95"/>
      <c r="R2265" s="95"/>
      <c r="S2265" s="95"/>
      <c r="T2265" s="95"/>
      <c r="AI2265" s="280"/>
      <c r="AO2265" s="95"/>
    </row>
    <row r="2266" s="93" customFormat="1" customHeight="1" spans="6:41">
      <c r="F2266" s="95"/>
      <c r="G2266" s="288" t="str">
        <f t="shared" si="41"/>
        <v/>
      </c>
      <c r="H2266" s="95"/>
      <c r="I2266" s="95"/>
      <c r="J2266" s="95"/>
      <c r="K2266" s="95"/>
      <c r="L2266" s="95"/>
      <c r="P2266" s="143"/>
      <c r="Q2266" s="95"/>
      <c r="R2266" s="95"/>
      <c r="S2266" s="95"/>
      <c r="T2266" s="95"/>
      <c r="AI2266" s="280"/>
      <c r="AO2266" s="95"/>
    </row>
    <row r="2267" s="93" customFormat="1" customHeight="1" spans="6:41">
      <c r="F2267" s="95"/>
      <c r="G2267" s="288" t="str">
        <f t="shared" si="41"/>
        <v/>
      </c>
      <c r="H2267" s="95"/>
      <c r="I2267" s="95"/>
      <c r="J2267" s="95"/>
      <c r="K2267" s="95"/>
      <c r="L2267" s="95"/>
      <c r="P2267" s="143"/>
      <c r="Q2267" s="95"/>
      <c r="R2267" s="95"/>
      <c r="S2267" s="95"/>
      <c r="T2267" s="95"/>
      <c r="AI2267" s="280"/>
      <c r="AO2267" s="95"/>
    </row>
    <row r="2268" s="93" customFormat="1" customHeight="1" spans="6:41">
      <c r="F2268" s="95"/>
      <c r="G2268" s="288" t="str">
        <f t="shared" si="41"/>
        <v/>
      </c>
      <c r="H2268" s="95"/>
      <c r="I2268" s="95"/>
      <c r="J2268" s="95"/>
      <c r="K2268" s="95"/>
      <c r="L2268" s="95"/>
      <c r="P2268" s="143"/>
      <c r="Q2268" s="95"/>
      <c r="R2268" s="95"/>
      <c r="S2268" s="95"/>
      <c r="T2268" s="95"/>
      <c r="AI2268" s="280"/>
      <c r="AO2268" s="95"/>
    </row>
    <row r="2269" s="93" customFormat="1" customHeight="1" spans="6:41">
      <c r="F2269" s="95"/>
      <c r="G2269" s="288" t="str">
        <f t="shared" si="41"/>
        <v/>
      </c>
      <c r="H2269" s="95"/>
      <c r="I2269" s="95"/>
      <c r="J2269" s="95"/>
      <c r="K2269" s="95"/>
      <c r="L2269" s="95"/>
      <c r="P2269" s="143"/>
      <c r="Q2269" s="95"/>
      <c r="R2269" s="95"/>
      <c r="S2269" s="95"/>
      <c r="T2269" s="95"/>
      <c r="AI2269" s="280"/>
      <c r="AO2269" s="95"/>
    </row>
    <row r="2270" s="93" customFormat="1" customHeight="1" spans="6:41">
      <c r="F2270" s="95"/>
      <c r="G2270" s="288" t="str">
        <f t="shared" si="41"/>
        <v/>
      </c>
      <c r="H2270" s="95"/>
      <c r="I2270" s="95"/>
      <c r="J2270" s="95"/>
      <c r="K2270" s="95"/>
      <c r="L2270" s="95"/>
      <c r="P2270" s="143"/>
      <c r="Q2270" s="95"/>
      <c r="R2270" s="95"/>
      <c r="S2270" s="95"/>
      <c r="T2270" s="95"/>
      <c r="AI2270" s="280"/>
      <c r="AO2270" s="95"/>
    </row>
    <row r="2271" s="93" customFormat="1" customHeight="1" spans="6:41">
      <c r="F2271" s="95"/>
      <c r="G2271" s="288" t="str">
        <f t="shared" si="41"/>
        <v/>
      </c>
      <c r="H2271" s="95"/>
      <c r="I2271" s="95"/>
      <c r="J2271" s="95"/>
      <c r="K2271" s="95"/>
      <c r="L2271" s="95"/>
      <c r="P2271" s="143"/>
      <c r="Q2271" s="95"/>
      <c r="R2271" s="95"/>
      <c r="S2271" s="95"/>
      <c r="T2271" s="95"/>
      <c r="AI2271" s="280"/>
      <c r="AO2271" s="95"/>
    </row>
    <row r="2272" s="93" customFormat="1" customHeight="1" spans="6:41">
      <c r="F2272" s="95"/>
      <c r="G2272" s="288" t="str">
        <f t="shared" si="41"/>
        <v/>
      </c>
      <c r="H2272" s="95"/>
      <c r="I2272" s="95"/>
      <c r="J2272" s="95"/>
      <c r="K2272" s="95"/>
      <c r="L2272" s="95"/>
      <c r="P2272" s="143"/>
      <c r="Q2272" s="95"/>
      <c r="R2272" s="95"/>
      <c r="S2272" s="95"/>
      <c r="T2272" s="95"/>
      <c r="AI2272" s="280"/>
      <c r="AO2272" s="95"/>
    </row>
    <row r="2273" s="93" customFormat="1" customHeight="1" spans="6:41">
      <c r="F2273" s="95"/>
      <c r="G2273" s="288" t="str">
        <f t="shared" si="41"/>
        <v/>
      </c>
      <c r="H2273" s="95"/>
      <c r="I2273" s="95"/>
      <c r="J2273" s="95"/>
      <c r="K2273" s="95"/>
      <c r="L2273" s="95"/>
      <c r="P2273" s="143"/>
      <c r="Q2273" s="95"/>
      <c r="R2273" s="95"/>
      <c r="S2273" s="95"/>
      <c r="T2273" s="95"/>
      <c r="AI2273" s="280"/>
      <c r="AO2273" s="95"/>
    </row>
    <row r="2274" s="93" customFormat="1" customHeight="1" spans="6:41">
      <c r="F2274" s="95"/>
      <c r="G2274" s="288" t="str">
        <f t="shared" si="41"/>
        <v/>
      </c>
      <c r="H2274" s="95"/>
      <c r="I2274" s="95"/>
      <c r="J2274" s="95"/>
      <c r="K2274" s="95"/>
      <c r="L2274" s="95"/>
      <c r="P2274" s="143"/>
      <c r="Q2274" s="95"/>
      <c r="R2274" s="95"/>
      <c r="S2274" s="95"/>
      <c r="T2274" s="95"/>
      <c r="AI2274" s="280"/>
      <c r="AO2274" s="95"/>
    </row>
    <row r="2275" s="93" customFormat="1" customHeight="1" spans="6:41">
      <c r="F2275" s="95"/>
      <c r="G2275" s="288" t="str">
        <f t="shared" si="41"/>
        <v/>
      </c>
      <c r="H2275" s="95"/>
      <c r="I2275" s="95"/>
      <c r="J2275" s="95"/>
      <c r="K2275" s="95"/>
      <c r="L2275" s="95"/>
      <c r="P2275" s="143"/>
      <c r="Q2275" s="95"/>
      <c r="R2275" s="95"/>
      <c r="S2275" s="95"/>
      <c r="T2275" s="95"/>
      <c r="AI2275" s="280"/>
      <c r="AO2275" s="95"/>
    </row>
    <row r="2276" s="93" customFormat="1" customHeight="1" spans="6:41">
      <c r="F2276" s="95"/>
      <c r="G2276" s="288" t="str">
        <f t="shared" si="41"/>
        <v/>
      </c>
      <c r="H2276" s="95"/>
      <c r="I2276" s="95"/>
      <c r="J2276" s="95"/>
      <c r="K2276" s="95"/>
      <c r="L2276" s="95"/>
      <c r="P2276" s="143"/>
      <c r="Q2276" s="95"/>
      <c r="R2276" s="95"/>
      <c r="S2276" s="95"/>
      <c r="T2276" s="95"/>
      <c r="AI2276" s="280"/>
      <c r="AO2276" s="95"/>
    </row>
    <row r="2277" s="93" customFormat="1" customHeight="1" spans="6:41">
      <c r="F2277" s="95"/>
      <c r="G2277" s="288" t="str">
        <f t="shared" si="41"/>
        <v/>
      </c>
      <c r="H2277" s="95"/>
      <c r="I2277" s="95"/>
      <c r="J2277" s="95"/>
      <c r="K2277" s="95"/>
      <c r="L2277" s="95"/>
      <c r="P2277" s="143"/>
      <c r="Q2277" s="95"/>
      <c r="R2277" s="95"/>
      <c r="S2277" s="95"/>
      <c r="T2277" s="95"/>
      <c r="AI2277" s="280"/>
      <c r="AO2277" s="95"/>
    </row>
    <row r="2278" s="93" customFormat="1" customHeight="1" spans="6:41">
      <c r="F2278" s="95"/>
      <c r="G2278" s="288" t="str">
        <f t="shared" si="41"/>
        <v/>
      </c>
      <c r="H2278" s="95"/>
      <c r="I2278" s="95"/>
      <c r="J2278" s="95"/>
      <c r="K2278" s="95"/>
      <c r="L2278" s="95"/>
      <c r="P2278" s="143"/>
      <c r="Q2278" s="95"/>
      <c r="R2278" s="95"/>
      <c r="S2278" s="95"/>
      <c r="T2278" s="95"/>
      <c r="AI2278" s="280"/>
      <c r="AO2278" s="95"/>
    </row>
    <row r="2279" s="93" customFormat="1" customHeight="1" spans="6:41">
      <c r="F2279" s="95"/>
      <c r="G2279" s="288" t="str">
        <f t="shared" si="41"/>
        <v/>
      </c>
      <c r="H2279" s="95"/>
      <c r="I2279" s="95"/>
      <c r="J2279" s="95"/>
      <c r="K2279" s="95"/>
      <c r="L2279" s="95"/>
      <c r="P2279" s="143"/>
      <c r="Q2279" s="95"/>
      <c r="R2279" s="95"/>
      <c r="S2279" s="95"/>
      <c r="T2279" s="95"/>
      <c r="AI2279" s="280"/>
      <c r="AO2279" s="95"/>
    </row>
    <row r="2280" s="93" customFormat="1" customHeight="1" spans="6:41">
      <c r="F2280" s="95"/>
      <c r="G2280" s="288" t="str">
        <f t="shared" si="41"/>
        <v/>
      </c>
      <c r="H2280" s="95"/>
      <c r="I2280" s="95"/>
      <c r="J2280" s="95"/>
      <c r="K2280" s="95"/>
      <c r="L2280" s="95"/>
      <c r="P2280" s="143"/>
      <c r="Q2280" s="95"/>
      <c r="R2280" s="95"/>
      <c r="S2280" s="95"/>
      <c r="T2280" s="95"/>
      <c r="AI2280" s="280"/>
      <c r="AO2280" s="95"/>
    </row>
    <row r="2281" s="93" customFormat="1" customHeight="1" spans="6:41">
      <c r="F2281" s="95"/>
      <c r="G2281" s="288" t="str">
        <f t="shared" si="41"/>
        <v/>
      </c>
      <c r="H2281" s="95"/>
      <c r="I2281" s="95"/>
      <c r="J2281" s="95"/>
      <c r="K2281" s="95"/>
      <c r="L2281" s="95"/>
      <c r="P2281" s="143"/>
      <c r="Q2281" s="95"/>
      <c r="R2281" s="95"/>
      <c r="S2281" s="95"/>
      <c r="T2281" s="95"/>
      <c r="AI2281" s="280"/>
      <c r="AO2281" s="95"/>
    </row>
    <row r="2282" s="93" customFormat="1" customHeight="1" spans="6:41">
      <c r="F2282" s="95"/>
      <c r="G2282" s="288" t="str">
        <f t="shared" si="41"/>
        <v/>
      </c>
      <c r="H2282" s="95"/>
      <c r="I2282" s="95"/>
      <c r="J2282" s="95"/>
      <c r="K2282" s="95"/>
      <c r="L2282" s="95"/>
      <c r="P2282" s="143"/>
      <c r="Q2282" s="95"/>
      <c r="R2282" s="95"/>
      <c r="S2282" s="95"/>
      <c r="T2282" s="95"/>
      <c r="AI2282" s="280"/>
      <c r="AO2282" s="95"/>
    </row>
    <row r="2283" s="93" customFormat="1" customHeight="1" spans="6:41">
      <c r="F2283" s="95"/>
      <c r="G2283" s="288" t="str">
        <f t="shared" si="41"/>
        <v/>
      </c>
      <c r="H2283" s="95"/>
      <c r="I2283" s="95"/>
      <c r="J2283" s="95"/>
      <c r="K2283" s="95"/>
      <c r="L2283" s="95"/>
      <c r="P2283" s="143"/>
      <c r="Q2283" s="95"/>
      <c r="R2283" s="95"/>
      <c r="S2283" s="95"/>
      <c r="T2283" s="95"/>
      <c r="AI2283" s="280"/>
      <c r="AO2283" s="95"/>
    </row>
    <row r="2284" s="93" customFormat="1" customHeight="1" spans="6:41">
      <c r="F2284" s="95"/>
      <c r="G2284" s="288" t="str">
        <f t="shared" si="41"/>
        <v/>
      </c>
      <c r="H2284" s="95"/>
      <c r="I2284" s="95"/>
      <c r="J2284" s="95"/>
      <c r="K2284" s="95"/>
      <c r="L2284" s="95"/>
      <c r="P2284" s="143"/>
      <c r="Q2284" s="95"/>
      <c r="R2284" s="95"/>
      <c r="S2284" s="95"/>
      <c r="T2284" s="95"/>
      <c r="AI2284" s="280"/>
      <c r="AO2284" s="95"/>
    </row>
    <row r="2285" s="93" customFormat="1" customHeight="1" spans="6:41">
      <c r="F2285" s="95"/>
      <c r="G2285" s="288" t="str">
        <f t="shared" si="41"/>
        <v/>
      </c>
      <c r="H2285" s="95"/>
      <c r="I2285" s="95"/>
      <c r="J2285" s="95"/>
      <c r="K2285" s="95"/>
      <c r="L2285" s="95"/>
      <c r="P2285" s="143"/>
      <c r="Q2285" s="95"/>
      <c r="R2285" s="95"/>
      <c r="S2285" s="95"/>
      <c r="T2285" s="95"/>
      <c r="AI2285" s="280"/>
      <c r="AO2285" s="95"/>
    </row>
    <row r="2286" s="93" customFormat="1" customHeight="1" spans="6:41">
      <c r="F2286" s="95"/>
      <c r="G2286" s="288" t="str">
        <f t="shared" si="41"/>
        <v/>
      </c>
      <c r="H2286" s="95"/>
      <c r="I2286" s="95"/>
      <c r="J2286" s="95"/>
      <c r="K2286" s="95"/>
      <c r="L2286" s="95"/>
      <c r="P2286" s="143"/>
      <c r="Q2286" s="95"/>
      <c r="R2286" s="95"/>
      <c r="S2286" s="95"/>
      <c r="T2286" s="95"/>
      <c r="AI2286" s="280"/>
      <c r="AO2286" s="95"/>
    </row>
    <row r="2287" s="93" customFormat="1" customHeight="1" spans="6:41">
      <c r="F2287" s="95"/>
      <c r="G2287" s="288" t="str">
        <f t="shared" si="41"/>
        <v/>
      </c>
      <c r="H2287" s="95"/>
      <c r="I2287" s="95"/>
      <c r="J2287" s="95"/>
      <c r="K2287" s="95"/>
      <c r="L2287" s="95"/>
      <c r="P2287" s="143"/>
      <c r="Q2287" s="95"/>
      <c r="R2287" s="95"/>
      <c r="S2287" s="95"/>
      <c r="T2287" s="95"/>
      <c r="AI2287" s="280"/>
      <c r="AO2287" s="95"/>
    </row>
    <row r="2288" s="93" customFormat="1" customHeight="1" spans="6:41">
      <c r="F2288" s="95"/>
      <c r="G2288" s="288" t="str">
        <f t="shared" si="41"/>
        <v/>
      </c>
      <c r="H2288" s="95"/>
      <c r="I2288" s="95"/>
      <c r="J2288" s="95"/>
      <c r="K2288" s="95"/>
      <c r="L2288" s="95"/>
      <c r="P2288" s="143"/>
      <c r="Q2288" s="95"/>
      <c r="R2288" s="95"/>
      <c r="S2288" s="95"/>
      <c r="T2288" s="95"/>
      <c r="AI2288" s="280"/>
      <c r="AO2288" s="95"/>
    </row>
    <row r="2289" s="93" customFormat="1" customHeight="1" spans="6:41">
      <c r="F2289" s="95"/>
      <c r="G2289" s="288" t="str">
        <f t="shared" si="41"/>
        <v/>
      </c>
      <c r="H2289" s="95"/>
      <c r="I2289" s="95"/>
      <c r="J2289" s="95"/>
      <c r="K2289" s="95"/>
      <c r="L2289" s="95"/>
      <c r="P2289" s="143"/>
      <c r="Q2289" s="95"/>
      <c r="R2289" s="95"/>
      <c r="S2289" s="95"/>
      <c r="T2289" s="95"/>
      <c r="AI2289" s="280"/>
      <c r="AO2289" s="95"/>
    </row>
    <row r="2290" s="93" customFormat="1" customHeight="1" spans="6:41">
      <c r="F2290" s="95"/>
      <c r="G2290" s="288" t="str">
        <f t="shared" si="41"/>
        <v/>
      </c>
      <c r="H2290" s="95"/>
      <c r="I2290" s="95"/>
      <c r="J2290" s="95"/>
      <c r="K2290" s="95"/>
      <c r="L2290" s="95"/>
      <c r="P2290" s="143"/>
      <c r="Q2290" s="95"/>
      <c r="R2290" s="95"/>
      <c r="S2290" s="95"/>
      <c r="T2290" s="95"/>
      <c r="AI2290" s="280"/>
      <c r="AO2290" s="95"/>
    </row>
    <row r="2291" s="93" customFormat="1" customHeight="1" spans="6:41">
      <c r="F2291" s="95"/>
      <c r="G2291" s="288" t="str">
        <f t="shared" si="41"/>
        <v/>
      </c>
      <c r="H2291" s="95"/>
      <c r="I2291" s="95"/>
      <c r="J2291" s="95"/>
      <c r="K2291" s="95"/>
      <c r="L2291" s="95"/>
      <c r="P2291" s="143"/>
      <c r="Q2291" s="95"/>
      <c r="R2291" s="95"/>
      <c r="S2291" s="95"/>
      <c r="T2291" s="95"/>
      <c r="AI2291" s="280"/>
      <c r="AO2291" s="95"/>
    </row>
    <row r="2292" s="93" customFormat="1" customHeight="1" spans="6:41">
      <c r="F2292" s="95"/>
      <c r="G2292" s="288" t="str">
        <f t="shared" si="41"/>
        <v/>
      </c>
      <c r="H2292" s="95"/>
      <c r="I2292" s="95"/>
      <c r="J2292" s="95"/>
      <c r="K2292" s="95"/>
      <c r="L2292" s="95"/>
      <c r="P2292" s="143"/>
      <c r="Q2292" s="95"/>
      <c r="R2292" s="95"/>
      <c r="S2292" s="95"/>
      <c r="T2292" s="95"/>
      <c r="AI2292" s="280"/>
      <c r="AO2292" s="95"/>
    </row>
    <row r="2293" s="93" customFormat="1" customHeight="1" spans="6:41">
      <c r="F2293" s="95"/>
      <c r="G2293" s="288" t="str">
        <f t="shared" si="41"/>
        <v/>
      </c>
      <c r="H2293" s="95"/>
      <c r="I2293" s="95"/>
      <c r="J2293" s="95"/>
      <c r="K2293" s="95"/>
      <c r="L2293" s="95"/>
      <c r="P2293" s="143"/>
      <c r="Q2293" s="95"/>
      <c r="R2293" s="95"/>
      <c r="S2293" s="95"/>
      <c r="T2293" s="95"/>
      <c r="AI2293" s="280"/>
      <c r="AO2293" s="95"/>
    </row>
    <row r="2294" s="93" customFormat="1" customHeight="1" spans="6:41">
      <c r="F2294" s="95"/>
      <c r="G2294" s="288" t="str">
        <f t="shared" si="41"/>
        <v/>
      </c>
      <c r="H2294" s="95"/>
      <c r="I2294" s="95"/>
      <c r="J2294" s="95"/>
      <c r="K2294" s="95"/>
      <c r="L2294" s="95"/>
      <c r="P2294" s="143"/>
      <c r="Q2294" s="95"/>
      <c r="R2294" s="95"/>
      <c r="S2294" s="95"/>
      <c r="T2294" s="95"/>
      <c r="AI2294" s="280"/>
      <c r="AO2294" s="95"/>
    </row>
    <row r="2295" s="93" customFormat="1" customHeight="1" spans="6:41">
      <c r="F2295" s="95"/>
      <c r="G2295" s="288" t="str">
        <f t="shared" si="41"/>
        <v/>
      </c>
      <c r="H2295" s="95"/>
      <c r="I2295" s="95"/>
      <c r="J2295" s="95"/>
      <c r="K2295" s="95"/>
      <c r="L2295" s="95"/>
      <c r="P2295" s="143"/>
      <c r="Q2295" s="95"/>
      <c r="R2295" s="95"/>
      <c r="S2295" s="95"/>
      <c r="T2295" s="95"/>
      <c r="AI2295" s="280"/>
      <c r="AO2295" s="95"/>
    </row>
    <row r="2296" s="93" customFormat="1" customHeight="1" spans="6:41">
      <c r="F2296" s="95"/>
      <c r="G2296" s="288" t="str">
        <f t="shared" si="41"/>
        <v/>
      </c>
      <c r="H2296" s="95"/>
      <c r="I2296" s="95"/>
      <c r="J2296" s="95"/>
      <c r="K2296" s="95"/>
      <c r="L2296" s="95"/>
      <c r="P2296" s="143"/>
      <c r="Q2296" s="95"/>
      <c r="R2296" s="95"/>
      <c r="S2296" s="95"/>
      <c r="T2296" s="95"/>
      <c r="AI2296" s="280"/>
      <c r="AO2296" s="95"/>
    </row>
    <row r="2297" s="93" customFormat="1" customHeight="1" spans="6:41">
      <c r="F2297" s="95"/>
      <c r="G2297" s="288" t="str">
        <f t="shared" si="41"/>
        <v/>
      </c>
      <c r="H2297" s="95"/>
      <c r="I2297" s="95"/>
      <c r="J2297" s="95"/>
      <c r="K2297" s="95"/>
      <c r="L2297" s="95"/>
      <c r="P2297" s="143"/>
      <c r="Q2297" s="95"/>
      <c r="R2297" s="95"/>
      <c r="S2297" s="95"/>
      <c r="T2297" s="95"/>
      <c r="AI2297" s="280"/>
      <c r="AO2297" s="95"/>
    </row>
    <row r="2298" s="93" customFormat="1" customHeight="1" spans="6:41">
      <c r="F2298" s="95"/>
      <c r="G2298" s="288" t="str">
        <f t="shared" si="41"/>
        <v/>
      </c>
      <c r="H2298" s="95"/>
      <c r="I2298" s="95"/>
      <c r="J2298" s="95"/>
      <c r="K2298" s="95"/>
      <c r="L2298" s="95"/>
      <c r="P2298" s="143"/>
      <c r="Q2298" s="95"/>
      <c r="R2298" s="95"/>
      <c r="S2298" s="95"/>
      <c r="T2298" s="95"/>
      <c r="AI2298" s="280"/>
      <c r="AO2298" s="95"/>
    </row>
    <row r="2299" s="93" customFormat="1" customHeight="1" spans="6:41">
      <c r="F2299" s="95"/>
      <c r="G2299" s="288" t="str">
        <f t="shared" si="41"/>
        <v/>
      </c>
      <c r="H2299" s="95"/>
      <c r="I2299" s="95"/>
      <c r="J2299" s="95"/>
      <c r="K2299" s="95"/>
      <c r="L2299" s="95"/>
      <c r="P2299" s="143"/>
      <c r="Q2299" s="95"/>
      <c r="R2299" s="95"/>
      <c r="S2299" s="95"/>
      <c r="T2299" s="95"/>
      <c r="AI2299" s="280"/>
      <c r="AO2299" s="95"/>
    </row>
    <row r="2300" s="93" customFormat="1" customHeight="1" spans="6:41">
      <c r="F2300" s="95"/>
      <c r="G2300" s="288" t="str">
        <f t="shared" si="41"/>
        <v/>
      </c>
      <c r="H2300" s="95"/>
      <c r="I2300" s="95"/>
      <c r="J2300" s="95"/>
      <c r="K2300" s="95"/>
      <c r="L2300" s="95"/>
      <c r="P2300" s="143"/>
      <c r="Q2300" s="95"/>
      <c r="R2300" s="95"/>
      <c r="S2300" s="95"/>
      <c r="T2300" s="95"/>
      <c r="AI2300" s="280"/>
      <c r="AO2300" s="95"/>
    </row>
    <row r="2301" s="93" customFormat="1" customHeight="1" spans="6:41">
      <c r="F2301" s="95"/>
      <c r="G2301" s="288" t="str">
        <f t="shared" si="41"/>
        <v/>
      </c>
      <c r="H2301" s="95"/>
      <c r="I2301" s="95"/>
      <c r="J2301" s="95"/>
      <c r="K2301" s="95"/>
      <c r="L2301" s="95"/>
      <c r="P2301" s="143"/>
      <c r="Q2301" s="95"/>
      <c r="R2301" s="95"/>
      <c r="S2301" s="95"/>
      <c r="T2301" s="95"/>
      <c r="AI2301" s="280"/>
      <c r="AO2301" s="95"/>
    </row>
    <row r="2302" s="93" customFormat="1" customHeight="1" spans="6:41">
      <c r="F2302" s="95"/>
      <c r="G2302" s="288" t="str">
        <f t="shared" si="41"/>
        <v/>
      </c>
      <c r="H2302" s="95"/>
      <c r="I2302" s="95"/>
      <c r="J2302" s="95"/>
      <c r="K2302" s="95"/>
      <c r="L2302" s="95"/>
      <c r="P2302" s="143"/>
      <c r="Q2302" s="95"/>
      <c r="R2302" s="95"/>
      <c r="S2302" s="95"/>
      <c r="T2302" s="95"/>
      <c r="AI2302" s="280"/>
      <c r="AO2302" s="95"/>
    </row>
    <row r="2303" s="93" customFormat="1" customHeight="1" spans="6:41">
      <c r="F2303" s="95"/>
      <c r="G2303" s="288" t="str">
        <f t="shared" si="41"/>
        <v/>
      </c>
      <c r="H2303" s="95"/>
      <c r="I2303" s="95"/>
      <c r="J2303" s="95"/>
      <c r="K2303" s="95"/>
      <c r="L2303" s="95"/>
      <c r="P2303" s="143"/>
      <c r="Q2303" s="95"/>
      <c r="R2303" s="95"/>
      <c r="S2303" s="95"/>
      <c r="T2303" s="95"/>
      <c r="AI2303" s="280"/>
      <c r="AO2303" s="95"/>
    </row>
    <row r="2304" s="93" customFormat="1" customHeight="1" spans="6:41">
      <c r="F2304" s="95"/>
      <c r="G2304" s="288" t="str">
        <f t="shared" si="41"/>
        <v/>
      </c>
      <c r="H2304" s="95"/>
      <c r="I2304" s="95"/>
      <c r="J2304" s="95"/>
      <c r="K2304" s="95"/>
      <c r="L2304" s="95"/>
      <c r="P2304" s="143"/>
      <c r="Q2304" s="95"/>
      <c r="R2304" s="95"/>
      <c r="S2304" s="95"/>
      <c r="T2304" s="95"/>
      <c r="AI2304" s="280"/>
      <c r="AO2304" s="95"/>
    </row>
    <row r="2305" s="93" customFormat="1" customHeight="1" spans="6:41">
      <c r="F2305" s="95"/>
      <c r="G2305" s="288" t="str">
        <f t="shared" si="41"/>
        <v/>
      </c>
      <c r="H2305" s="95"/>
      <c r="I2305" s="95"/>
      <c r="J2305" s="95"/>
      <c r="K2305" s="95"/>
      <c r="L2305" s="95"/>
      <c r="P2305" s="143"/>
      <c r="Q2305" s="95"/>
      <c r="R2305" s="95"/>
      <c r="S2305" s="95"/>
      <c r="T2305" s="95"/>
      <c r="AI2305" s="280"/>
      <c r="AO2305" s="95"/>
    </row>
    <row r="2306" s="93" customFormat="1" customHeight="1" spans="6:41">
      <c r="F2306" s="95"/>
      <c r="G2306" s="288" t="str">
        <f t="shared" ref="G2306:G2369" si="42">IF(H2306="","",IF(H2306=I2306,H2306,_xlfn.CONCAT(H2306,"-",I2306)))</f>
        <v/>
      </c>
      <c r="H2306" s="95"/>
      <c r="I2306" s="95"/>
      <c r="J2306" s="95"/>
      <c r="K2306" s="95"/>
      <c r="L2306" s="95"/>
      <c r="P2306" s="143"/>
      <c r="Q2306" s="95"/>
      <c r="R2306" s="95"/>
      <c r="S2306" s="95"/>
      <c r="T2306" s="95"/>
      <c r="AI2306" s="280"/>
      <c r="AO2306" s="95"/>
    </row>
    <row r="2307" s="93" customFormat="1" customHeight="1" spans="6:41">
      <c r="F2307" s="95"/>
      <c r="G2307" s="288" t="str">
        <f t="shared" si="42"/>
        <v/>
      </c>
      <c r="H2307" s="95"/>
      <c r="I2307" s="95"/>
      <c r="J2307" s="95"/>
      <c r="K2307" s="95"/>
      <c r="L2307" s="95"/>
      <c r="P2307" s="143"/>
      <c r="Q2307" s="95"/>
      <c r="R2307" s="95"/>
      <c r="S2307" s="95"/>
      <c r="T2307" s="95"/>
      <c r="AI2307" s="280"/>
      <c r="AO2307" s="95"/>
    </row>
    <row r="2308" s="93" customFormat="1" customHeight="1" spans="6:41">
      <c r="F2308" s="95"/>
      <c r="G2308" s="288" t="str">
        <f t="shared" si="42"/>
        <v/>
      </c>
      <c r="H2308" s="95"/>
      <c r="I2308" s="95"/>
      <c r="J2308" s="95"/>
      <c r="K2308" s="95"/>
      <c r="L2308" s="95"/>
      <c r="P2308" s="143"/>
      <c r="Q2308" s="95"/>
      <c r="R2308" s="95"/>
      <c r="S2308" s="95"/>
      <c r="T2308" s="95"/>
      <c r="AI2308" s="280"/>
      <c r="AO2308" s="95"/>
    </row>
    <row r="2309" s="93" customFormat="1" customHeight="1" spans="6:41">
      <c r="F2309" s="95"/>
      <c r="G2309" s="288" t="str">
        <f t="shared" si="42"/>
        <v/>
      </c>
      <c r="H2309" s="95"/>
      <c r="I2309" s="95"/>
      <c r="J2309" s="95"/>
      <c r="K2309" s="95"/>
      <c r="L2309" s="95"/>
      <c r="P2309" s="143"/>
      <c r="Q2309" s="95"/>
      <c r="R2309" s="95"/>
      <c r="S2309" s="95"/>
      <c r="T2309" s="95"/>
      <c r="AI2309" s="280"/>
      <c r="AO2309" s="95"/>
    </row>
    <row r="2310" s="93" customFormat="1" customHeight="1" spans="6:41">
      <c r="F2310" s="95"/>
      <c r="G2310" s="288" t="str">
        <f t="shared" si="42"/>
        <v/>
      </c>
      <c r="H2310" s="95"/>
      <c r="I2310" s="95"/>
      <c r="J2310" s="95"/>
      <c r="K2310" s="95"/>
      <c r="L2310" s="95"/>
      <c r="P2310" s="143"/>
      <c r="Q2310" s="95"/>
      <c r="R2310" s="95"/>
      <c r="S2310" s="95"/>
      <c r="T2310" s="95"/>
      <c r="AI2310" s="280"/>
      <c r="AO2310" s="95"/>
    </row>
    <row r="2311" s="93" customFormat="1" customHeight="1" spans="6:41">
      <c r="F2311" s="95"/>
      <c r="G2311" s="288" t="str">
        <f t="shared" si="42"/>
        <v/>
      </c>
      <c r="H2311" s="95"/>
      <c r="I2311" s="95"/>
      <c r="J2311" s="95"/>
      <c r="K2311" s="95"/>
      <c r="L2311" s="95"/>
      <c r="P2311" s="143"/>
      <c r="Q2311" s="95"/>
      <c r="R2311" s="95"/>
      <c r="S2311" s="95"/>
      <c r="T2311" s="95"/>
      <c r="AI2311" s="280"/>
      <c r="AO2311" s="95"/>
    </row>
    <row r="2312" s="93" customFormat="1" customHeight="1" spans="6:41">
      <c r="F2312" s="95"/>
      <c r="G2312" s="288" t="str">
        <f t="shared" si="42"/>
        <v/>
      </c>
      <c r="H2312" s="95"/>
      <c r="I2312" s="95"/>
      <c r="J2312" s="95"/>
      <c r="K2312" s="95"/>
      <c r="L2312" s="95"/>
      <c r="P2312" s="143"/>
      <c r="Q2312" s="95"/>
      <c r="R2312" s="95"/>
      <c r="S2312" s="95"/>
      <c r="T2312" s="95"/>
      <c r="AI2312" s="280"/>
      <c r="AO2312" s="95"/>
    </row>
    <row r="2313" s="93" customFormat="1" customHeight="1" spans="6:41">
      <c r="F2313" s="95"/>
      <c r="G2313" s="288" t="str">
        <f t="shared" si="42"/>
        <v/>
      </c>
      <c r="H2313" s="95"/>
      <c r="I2313" s="95"/>
      <c r="J2313" s="95"/>
      <c r="K2313" s="95"/>
      <c r="L2313" s="95"/>
      <c r="P2313" s="143"/>
      <c r="Q2313" s="95"/>
      <c r="R2313" s="95"/>
      <c r="S2313" s="95"/>
      <c r="T2313" s="95"/>
      <c r="AI2313" s="280"/>
      <c r="AO2313" s="95"/>
    </row>
    <row r="2314" s="93" customFormat="1" customHeight="1" spans="6:41">
      <c r="F2314" s="95"/>
      <c r="G2314" s="288" t="str">
        <f t="shared" si="42"/>
        <v/>
      </c>
      <c r="H2314" s="95"/>
      <c r="I2314" s="95"/>
      <c r="J2314" s="95"/>
      <c r="K2314" s="95"/>
      <c r="L2314" s="95"/>
      <c r="P2314" s="143"/>
      <c r="Q2314" s="95"/>
      <c r="R2314" s="95"/>
      <c r="S2314" s="95"/>
      <c r="T2314" s="95"/>
      <c r="AI2314" s="280"/>
      <c r="AO2314" s="95"/>
    </row>
    <row r="2315" s="93" customFormat="1" customHeight="1" spans="6:41">
      <c r="F2315" s="95"/>
      <c r="G2315" s="288" t="str">
        <f t="shared" si="42"/>
        <v/>
      </c>
      <c r="H2315" s="95"/>
      <c r="I2315" s="95"/>
      <c r="J2315" s="95"/>
      <c r="K2315" s="95"/>
      <c r="L2315" s="95"/>
      <c r="P2315" s="143"/>
      <c r="Q2315" s="95"/>
      <c r="R2315" s="95"/>
      <c r="S2315" s="95"/>
      <c r="T2315" s="95"/>
      <c r="AI2315" s="280"/>
      <c r="AO2315" s="95"/>
    </row>
    <row r="2316" s="93" customFormat="1" customHeight="1" spans="6:41">
      <c r="F2316" s="95"/>
      <c r="G2316" s="288" t="str">
        <f t="shared" si="42"/>
        <v/>
      </c>
      <c r="H2316" s="95"/>
      <c r="I2316" s="95"/>
      <c r="J2316" s="95"/>
      <c r="K2316" s="95"/>
      <c r="L2316" s="95"/>
      <c r="P2316" s="143"/>
      <c r="Q2316" s="95"/>
      <c r="R2316" s="95"/>
      <c r="S2316" s="95"/>
      <c r="T2316" s="95"/>
      <c r="AI2316" s="280"/>
      <c r="AO2316" s="95"/>
    </row>
    <row r="2317" s="93" customFormat="1" customHeight="1" spans="6:41">
      <c r="F2317" s="95"/>
      <c r="G2317" s="288" t="str">
        <f t="shared" si="42"/>
        <v/>
      </c>
      <c r="H2317" s="95"/>
      <c r="I2317" s="95"/>
      <c r="J2317" s="95"/>
      <c r="K2317" s="95"/>
      <c r="L2317" s="95"/>
      <c r="P2317" s="143"/>
      <c r="Q2317" s="95"/>
      <c r="R2317" s="95"/>
      <c r="S2317" s="95"/>
      <c r="T2317" s="95"/>
      <c r="AI2317" s="280"/>
      <c r="AO2317" s="95"/>
    </row>
    <row r="2318" s="93" customFormat="1" customHeight="1" spans="6:41">
      <c r="F2318" s="95"/>
      <c r="G2318" s="288" t="str">
        <f t="shared" si="42"/>
        <v/>
      </c>
      <c r="H2318" s="95"/>
      <c r="I2318" s="95"/>
      <c r="J2318" s="95"/>
      <c r="K2318" s="95"/>
      <c r="L2318" s="95"/>
      <c r="P2318" s="143"/>
      <c r="Q2318" s="95"/>
      <c r="R2318" s="95"/>
      <c r="S2318" s="95"/>
      <c r="T2318" s="95"/>
      <c r="AI2318" s="280"/>
      <c r="AO2318" s="95"/>
    </row>
    <row r="2319" s="93" customFormat="1" customHeight="1" spans="6:41">
      <c r="F2319" s="95"/>
      <c r="G2319" s="288" t="str">
        <f t="shared" si="42"/>
        <v/>
      </c>
      <c r="H2319" s="95"/>
      <c r="I2319" s="95"/>
      <c r="J2319" s="95"/>
      <c r="K2319" s="95"/>
      <c r="L2319" s="95"/>
      <c r="P2319" s="143"/>
      <c r="Q2319" s="95"/>
      <c r="R2319" s="95"/>
      <c r="S2319" s="95"/>
      <c r="T2319" s="95"/>
      <c r="AI2319" s="280"/>
      <c r="AO2319" s="95"/>
    </row>
    <row r="2320" s="93" customFormat="1" customHeight="1" spans="6:41">
      <c r="F2320" s="95"/>
      <c r="G2320" s="288" t="str">
        <f t="shared" si="42"/>
        <v/>
      </c>
      <c r="H2320" s="95"/>
      <c r="I2320" s="95"/>
      <c r="J2320" s="95"/>
      <c r="K2320" s="95"/>
      <c r="L2320" s="95"/>
      <c r="P2320" s="143"/>
      <c r="Q2320" s="95"/>
      <c r="R2320" s="95"/>
      <c r="S2320" s="95"/>
      <c r="T2320" s="95"/>
      <c r="AI2320" s="280"/>
      <c r="AO2320" s="95"/>
    </row>
    <row r="2321" s="93" customFormat="1" customHeight="1" spans="6:41">
      <c r="F2321" s="95"/>
      <c r="G2321" s="288" t="str">
        <f t="shared" si="42"/>
        <v/>
      </c>
      <c r="H2321" s="95"/>
      <c r="I2321" s="95"/>
      <c r="J2321" s="95"/>
      <c r="K2321" s="95"/>
      <c r="L2321" s="95"/>
      <c r="P2321" s="143"/>
      <c r="Q2321" s="95"/>
      <c r="R2321" s="95"/>
      <c r="S2321" s="95"/>
      <c r="T2321" s="95"/>
      <c r="AI2321" s="280"/>
      <c r="AO2321" s="95"/>
    </row>
    <row r="2322" s="93" customFormat="1" customHeight="1" spans="6:41">
      <c r="F2322" s="95"/>
      <c r="G2322" s="288" t="str">
        <f t="shared" si="42"/>
        <v/>
      </c>
      <c r="H2322" s="95"/>
      <c r="I2322" s="95"/>
      <c r="J2322" s="95"/>
      <c r="K2322" s="95"/>
      <c r="L2322" s="95"/>
      <c r="P2322" s="143"/>
      <c r="Q2322" s="95"/>
      <c r="R2322" s="95"/>
      <c r="S2322" s="95"/>
      <c r="T2322" s="95"/>
      <c r="AI2322" s="280"/>
      <c r="AO2322" s="95"/>
    </row>
    <row r="2323" s="93" customFormat="1" customHeight="1" spans="6:41">
      <c r="F2323" s="95"/>
      <c r="G2323" s="288" t="str">
        <f t="shared" si="42"/>
        <v/>
      </c>
      <c r="H2323" s="95"/>
      <c r="I2323" s="95"/>
      <c r="J2323" s="95"/>
      <c r="K2323" s="95"/>
      <c r="L2323" s="95"/>
      <c r="P2323" s="143"/>
      <c r="Q2323" s="95"/>
      <c r="R2323" s="95"/>
      <c r="S2323" s="95"/>
      <c r="T2323" s="95"/>
      <c r="AI2323" s="280"/>
      <c r="AO2323" s="95"/>
    </row>
    <row r="2324" s="93" customFormat="1" customHeight="1" spans="6:41">
      <c r="F2324" s="95"/>
      <c r="G2324" s="288" t="str">
        <f t="shared" si="42"/>
        <v/>
      </c>
      <c r="H2324" s="95"/>
      <c r="I2324" s="95"/>
      <c r="J2324" s="95"/>
      <c r="K2324" s="95"/>
      <c r="L2324" s="95"/>
      <c r="P2324" s="143"/>
      <c r="Q2324" s="95"/>
      <c r="R2324" s="95"/>
      <c r="S2324" s="95"/>
      <c r="T2324" s="95"/>
      <c r="AI2324" s="280"/>
      <c r="AO2324" s="95"/>
    </row>
    <row r="2325" s="93" customFormat="1" customHeight="1" spans="6:41">
      <c r="F2325" s="95"/>
      <c r="G2325" s="288" t="str">
        <f t="shared" si="42"/>
        <v/>
      </c>
      <c r="H2325" s="95"/>
      <c r="I2325" s="95"/>
      <c r="J2325" s="95"/>
      <c r="K2325" s="95"/>
      <c r="L2325" s="95"/>
      <c r="P2325" s="143"/>
      <c r="Q2325" s="95"/>
      <c r="R2325" s="95"/>
      <c r="S2325" s="95"/>
      <c r="T2325" s="95"/>
      <c r="AI2325" s="280"/>
      <c r="AO2325" s="95"/>
    </row>
    <row r="2326" s="93" customFormat="1" customHeight="1" spans="6:41">
      <c r="F2326" s="95"/>
      <c r="G2326" s="288" t="str">
        <f t="shared" si="42"/>
        <v/>
      </c>
      <c r="H2326" s="95"/>
      <c r="I2326" s="95"/>
      <c r="J2326" s="95"/>
      <c r="K2326" s="95"/>
      <c r="L2326" s="95"/>
      <c r="P2326" s="143"/>
      <c r="Q2326" s="95"/>
      <c r="R2326" s="95"/>
      <c r="S2326" s="95"/>
      <c r="T2326" s="95"/>
      <c r="AI2326" s="280"/>
      <c r="AO2326" s="95"/>
    </row>
    <row r="2327" s="93" customFormat="1" customHeight="1" spans="6:41">
      <c r="F2327" s="95"/>
      <c r="G2327" s="288" t="str">
        <f t="shared" si="42"/>
        <v/>
      </c>
      <c r="H2327" s="95"/>
      <c r="I2327" s="95"/>
      <c r="J2327" s="95"/>
      <c r="K2327" s="95"/>
      <c r="L2327" s="95"/>
      <c r="P2327" s="143"/>
      <c r="Q2327" s="95"/>
      <c r="R2327" s="95"/>
      <c r="S2327" s="95"/>
      <c r="T2327" s="95"/>
      <c r="AI2327" s="280"/>
      <c r="AO2327" s="95"/>
    </row>
    <row r="2328" s="93" customFormat="1" customHeight="1" spans="6:41">
      <c r="F2328" s="95"/>
      <c r="G2328" s="288" t="str">
        <f t="shared" si="42"/>
        <v/>
      </c>
      <c r="H2328" s="95"/>
      <c r="I2328" s="95"/>
      <c r="J2328" s="95"/>
      <c r="K2328" s="95"/>
      <c r="L2328" s="95"/>
      <c r="P2328" s="143"/>
      <c r="Q2328" s="95"/>
      <c r="R2328" s="95"/>
      <c r="S2328" s="95"/>
      <c r="T2328" s="95"/>
      <c r="AI2328" s="280"/>
      <c r="AO2328" s="95"/>
    </row>
    <row r="2329" s="93" customFormat="1" customHeight="1" spans="6:41">
      <c r="F2329" s="95"/>
      <c r="G2329" s="288" t="str">
        <f t="shared" si="42"/>
        <v/>
      </c>
      <c r="H2329" s="95"/>
      <c r="I2329" s="95"/>
      <c r="J2329" s="95"/>
      <c r="K2329" s="95"/>
      <c r="L2329" s="95"/>
      <c r="P2329" s="143"/>
      <c r="Q2329" s="95"/>
      <c r="R2329" s="95"/>
      <c r="S2329" s="95"/>
      <c r="T2329" s="95"/>
      <c r="AI2329" s="280"/>
      <c r="AO2329" s="95"/>
    </row>
    <row r="2330" s="93" customFormat="1" customHeight="1" spans="6:41">
      <c r="F2330" s="95"/>
      <c r="G2330" s="288" t="str">
        <f t="shared" si="42"/>
        <v/>
      </c>
      <c r="H2330" s="95"/>
      <c r="I2330" s="95"/>
      <c r="J2330" s="95"/>
      <c r="K2330" s="95"/>
      <c r="L2330" s="95"/>
      <c r="P2330" s="143"/>
      <c r="Q2330" s="95"/>
      <c r="R2330" s="95"/>
      <c r="S2330" s="95"/>
      <c r="T2330" s="95"/>
      <c r="AI2330" s="280"/>
      <c r="AO2330" s="95"/>
    </row>
    <row r="2331" s="93" customFormat="1" customHeight="1" spans="6:41">
      <c r="F2331" s="95"/>
      <c r="G2331" s="288" t="str">
        <f t="shared" si="42"/>
        <v/>
      </c>
      <c r="H2331" s="95"/>
      <c r="I2331" s="95"/>
      <c r="J2331" s="95"/>
      <c r="K2331" s="95"/>
      <c r="L2331" s="95"/>
      <c r="P2331" s="143"/>
      <c r="Q2331" s="95"/>
      <c r="R2331" s="95"/>
      <c r="S2331" s="95"/>
      <c r="T2331" s="95"/>
      <c r="AI2331" s="280"/>
      <c r="AO2331" s="95"/>
    </row>
    <row r="2332" s="93" customFormat="1" customHeight="1" spans="6:41">
      <c r="F2332" s="95"/>
      <c r="G2332" s="288" t="str">
        <f t="shared" si="42"/>
        <v/>
      </c>
      <c r="H2332" s="95"/>
      <c r="I2332" s="95"/>
      <c r="J2332" s="95"/>
      <c r="K2332" s="95"/>
      <c r="L2332" s="95"/>
      <c r="P2332" s="143"/>
      <c r="Q2332" s="95"/>
      <c r="R2332" s="95"/>
      <c r="S2332" s="95"/>
      <c r="T2332" s="95"/>
      <c r="AI2332" s="280"/>
      <c r="AO2332" s="95"/>
    </row>
    <row r="2333" s="93" customFormat="1" customHeight="1" spans="6:41">
      <c r="F2333" s="95"/>
      <c r="G2333" s="288" t="str">
        <f t="shared" si="42"/>
        <v/>
      </c>
      <c r="H2333" s="95"/>
      <c r="I2333" s="95"/>
      <c r="J2333" s="95"/>
      <c r="K2333" s="95"/>
      <c r="L2333" s="95"/>
      <c r="P2333" s="143"/>
      <c r="Q2333" s="95"/>
      <c r="R2333" s="95"/>
      <c r="S2333" s="95"/>
      <c r="T2333" s="95"/>
      <c r="AI2333" s="280"/>
      <c r="AO2333" s="95"/>
    </row>
    <row r="2334" s="93" customFormat="1" customHeight="1" spans="6:41">
      <c r="F2334" s="95"/>
      <c r="G2334" s="288" t="str">
        <f t="shared" si="42"/>
        <v/>
      </c>
      <c r="H2334" s="95"/>
      <c r="I2334" s="95"/>
      <c r="J2334" s="95"/>
      <c r="K2334" s="95"/>
      <c r="L2334" s="95"/>
      <c r="P2334" s="143"/>
      <c r="Q2334" s="95"/>
      <c r="R2334" s="95"/>
      <c r="S2334" s="95"/>
      <c r="T2334" s="95"/>
      <c r="AI2334" s="280"/>
      <c r="AO2334" s="95"/>
    </row>
    <row r="2335" s="93" customFormat="1" customHeight="1" spans="6:41">
      <c r="F2335" s="95"/>
      <c r="G2335" s="288" t="str">
        <f t="shared" si="42"/>
        <v/>
      </c>
      <c r="H2335" s="95"/>
      <c r="I2335" s="95"/>
      <c r="J2335" s="95"/>
      <c r="K2335" s="95"/>
      <c r="L2335" s="95"/>
      <c r="P2335" s="143"/>
      <c r="Q2335" s="95"/>
      <c r="R2335" s="95"/>
      <c r="S2335" s="95"/>
      <c r="T2335" s="95"/>
      <c r="AI2335" s="280"/>
      <c r="AO2335" s="95"/>
    </row>
    <row r="2336" s="93" customFormat="1" customHeight="1" spans="6:41">
      <c r="F2336" s="95"/>
      <c r="G2336" s="288" t="str">
        <f t="shared" si="42"/>
        <v/>
      </c>
      <c r="H2336" s="95"/>
      <c r="I2336" s="95"/>
      <c r="J2336" s="95"/>
      <c r="K2336" s="95"/>
      <c r="L2336" s="95"/>
      <c r="P2336" s="143"/>
      <c r="Q2336" s="95"/>
      <c r="R2336" s="95"/>
      <c r="S2336" s="95"/>
      <c r="T2336" s="95"/>
      <c r="AI2336" s="280"/>
      <c r="AO2336" s="95"/>
    </row>
    <row r="2337" s="93" customFormat="1" customHeight="1" spans="6:41">
      <c r="F2337" s="95"/>
      <c r="G2337" s="288" t="str">
        <f t="shared" si="42"/>
        <v/>
      </c>
      <c r="H2337" s="95"/>
      <c r="I2337" s="95"/>
      <c r="J2337" s="95"/>
      <c r="K2337" s="95"/>
      <c r="L2337" s="95"/>
      <c r="P2337" s="143"/>
      <c r="Q2337" s="95"/>
      <c r="R2337" s="95"/>
      <c r="S2337" s="95"/>
      <c r="T2337" s="95"/>
      <c r="AI2337" s="280"/>
      <c r="AO2337" s="95"/>
    </row>
    <row r="2338" s="93" customFormat="1" customHeight="1" spans="6:41">
      <c r="F2338" s="95"/>
      <c r="G2338" s="288" t="str">
        <f t="shared" si="42"/>
        <v/>
      </c>
      <c r="H2338" s="95"/>
      <c r="I2338" s="95"/>
      <c r="J2338" s="95"/>
      <c r="K2338" s="95"/>
      <c r="L2338" s="95"/>
      <c r="P2338" s="143"/>
      <c r="Q2338" s="95"/>
      <c r="R2338" s="95"/>
      <c r="S2338" s="95"/>
      <c r="T2338" s="95"/>
      <c r="AI2338" s="280"/>
      <c r="AO2338" s="95"/>
    </row>
    <row r="2339" s="93" customFormat="1" customHeight="1" spans="6:41">
      <c r="F2339" s="95"/>
      <c r="G2339" s="288" t="str">
        <f t="shared" si="42"/>
        <v/>
      </c>
      <c r="H2339" s="95"/>
      <c r="I2339" s="95"/>
      <c r="J2339" s="95"/>
      <c r="K2339" s="95"/>
      <c r="L2339" s="95"/>
      <c r="P2339" s="143"/>
      <c r="Q2339" s="95"/>
      <c r="R2339" s="95"/>
      <c r="S2339" s="95"/>
      <c r="T2339" s="95"/>
      <c r="AI2339" s="280"/>
      <c r="AO2339" s="95"/>
    </row>
    <row r="2340" s="93" customFormat="1" customHeight="1" spans="6:41">
      <c r="F2340" s="95"/>
      <c r="G2340" s="288" t="str">
        <f t="shared" si="42"/>
        <v/>
      </c>
      <c r="H2340" s="95"/>
      <c r="I2340" s="95"/>
      <c r="J2340" s="95"/>
      <c r="K2340" s="95"/>
      <c r="L2340" s="95"/>
      <c r="P2340" s="143"/>
      <c r="Q2340" s="95"/>
      <c r="R2340" s="95"/>
      <c r="S2340" s="95"/>
      <c r="T2340" s="95"/>
      <c r="AI2340" s="280"/>
      <c r="AO2340" s="95"/>
    </row>
    <row r="2341" s="93" customFormat="1" customHeight="1" spans="6:41">
      <c r="F2341" s="95"/>
      <c r="G2341" s="288" t="str">
        <f t="shared" si="42"/>
        <v/>
      </c>
      <c r="H2341" s="95"/>
      <c r="I2341" s="95"/>
      <c r="J2341" s="95"/>
      <c r="K2341" s="95"/>
      <c r="L2341" s="95"/>
      <c r="P2341" s="143"/>
      <c r="Q2341" s="95"/>
      <c r="R2341" s="95"/>
      <c r="S2341" s="95"/>
      <c r="T2341" s="95"/>
      <c r="AI2341" s="280"/>
      <c r="AO2341" s="95"/>
    </row>
    <row r="2342" s="93" customFormat="1" customHeight="1" spans="6:41">
      <c r="F2342" s="95"/>
      <c r="G2342" s="288" t="str">
        <f t="shared" si="42"/>
        <v/>
      </c>
      <c r="H2342" s="95"/>
      <c r="I2342" s="95"/>
      <c r="J2342" s="95"/>
      <c r="K2342" s="95"/>
      <c r="L2342" s="95"/>
      <c r="P2342" s="143"/>
      <c r="Q2342" s="95"/>
      <c r="R2342" s="95"/>
      <c r="S2342" s="95"/>
      <c r="T2342" s="95"/>
      <c r="AI2342" s="280"/>
      <c r="AO2342" s="95"/>
    </row>
    <row r="2343" s="93" customFormat="1" customHeight="1" spans="6:41">
      <c r="F2343" s="95"/>
      <c r="G2343" s="288" t="str">
        <f t="shared" si="42"/>
        <v/>
      </c>
      <c r="H2343" s="95"/>
      <c r="I2343" s="95"/>
      <c r="J2343" s="95"/>
      <c r="K2343" s="95"/>
      <c r="L2343" s="95"/>
      <c r="P2343" s="143"/>
      <c r="Q2343" s="95"/>
      <c r="R2343" s="95"/>
      <c r="S2343" s="95"/>
      <c r="T2343" s="95"/>
      <c r="AI2343" s="280"/>
      <c r="AO2343" s="95"/>
    </row>
    <row r="2344" s="93" customFormat="1" customHeight="1" spans="6:41">
      <c r="F2344" s="95"/>
      <c r="G2344" s="288" t="str">
        <f t="shared" si="42"/>
        <v/>
      </c>
      <c r="H2344" s="95"/>
      <c r="I2344" s="95"/>
      <c r="J2344" s="95"/>
      <c r="K2344" s="95"/>
      <c r="L2344" s="95"/>
      <c r="P2344" s="143"/>
      <c r="Q2344" s="95"/>
      <c r="R2344" s="95"/>
      <c r="S2344" s="95"/>
      <c r="T2344" s="95"/>
      <c r="AI2344" s="280"/>
      <c r="AO2344" s="95"/>
    </row>
    <row r="2345" s="93" customFormat="1" customHeight="1" spans="6:41">
      <c r="F2345" s="95"/>
      <c r="G2345" s="288" t="str">
        <f t="shared" si="42"/>
        <v/>
      </c>
      <c r="H2345" s="95"/>
      <c r="I2345" s="95"/>
      <c r="J2345" s="95"/>
      <c r="K2345" s="95"/>
      <c r="L2345" s="95"/>
      <c r="P2345" s="143"/>
      <c r="Q2345" s="95"/>
      <c r="R2345" s="95"/>
      <c r="S2345" s="95"/>
      <c r="T2345" s="95"/>
      <c r="AI2345" s="280"/>
      <c r="AO2345" s="95"/>
    </row>
    <row r="2346" s="93" customFormat="1" customHeight="1" spans="6:41">
      <c r="F2346" s="95"/>
      <c r="G2346" s="288" t="str">
        <f t="shared" si="42"/>
        <v/>
      </c>
      <c r="H2346" s="95"/>
      <c r="I2346" s="95"/>
      <c r="J2346" s="95"/>
      <c r="K2346" s="95"/>
      <c r="L2346" s="95"/>
      <c r="P2346" s="143"/>
      <c r="Q2346" s="95"/>
      <c r="R2346" s="95"/>
      <c r="S2346" s="95"/>
      <c r="T2346" s="95"/>
      <c r="AI2346" s="280"/>
      <c r="AO2346" s="95"/>
    </row>
    <row r="2347" s="93" customFormat="1" customHeight="1" spans="6:41">
      <c r="F2347" s="95"/>
      <c r="G2347" s="288" t="str">
        <f t="shared" si="42"/>
        <v/>
      </c>
      <c r="H2347" s="95"/>
      <c r="I2347" s="95"/>
      <c r="J2347" s="95"/>
      <c r="K2347" s="95"/>
      <c r="L2347" s="95"/>
      <c r="P2347" s="143"/>
      <c r="Q2347" s="95"/>
      <c r="R2347" s="95"/>
      <c r="S2347" s="95"/>
      <c r="T2347" s="95"/>
      <c r="AI2347" s="280"/>
      <c r="AO2347" s="95"/>
    </row>
    <row r="2348" s="93" customFormat="1" customHeight="1" spans="6:41">
      <c r="F2348" s="95"/>
      <c r="G2348" s="288" t="str">
        <f t="shared" si="42"/>
        <v/>
      </c>
      <c r="H2348" s="95"/>
      <c r="I2348" s="95"/>
      <c r="J2348" s="95"/>
      <c r="K2348" s="95"/>
      <c r="L2348" s="95"/>
      <c r="P2348" s="143"/>
      <c r="Q2348" s="95"/>
      <c r="R2348" s="95"/>
      <c r="S2348" s="95"/>
      <c r="T2348" s="95"/>
      <c r="AI2348" s="280"/>
      <c r="AO2348" s="95"/>
    </row>
    <row r="2349" s="93" customFormat="1" customHeight="1" spans="6:41">
      <c r="F2349" s="95"/>
      <c r="G2349" s="288" t="str">
        <f t="shared" si="42"/>
        <v/>
      </c>
      <c r="H2349" s="95"/>
      <c r="I2349" s="95"/>
      <c r="J2349" s="95"/>
      <c r="K2349" s="95"/>
      <c r="L2349" s="95"/>
      <c r="P2349" s="143"/>
      <c r="Q2349" s="95"/>
      <c r="R2349" s="95"/>
      <c r="S2349" s="95"/>
      <c r="T2349" s="95"/>
      <c r="AI2349" s="280"/>
      <c r="AO2349" s="95"/>
    </row>
    <row r="2350" s="93" customFormat="1" customHeight="1" spans="6:41">
      <c r="F2350" s="95"/>
      <c r="G2350" s="288" t="str">
        <f t="shared" si="42"/>
        <v/>
      </c>
      <c r="H2350" s="95"/>
      <c r="I2350" s="95"/>
      <c r="J2350" s="95"/>
      <c r="K2350" s="95"/>
      <c r="L2350" s="95"/>
      <c r="P2350" s="143"/>
      <c r="Q2350" s="95"/>
      <c r="R2350" s="95"/>
      <c r="S2350" s="95"/>
      <c r="T2350" s="95"/>
      <c r="AI2350" s="280"/>
      <c r="AO2350" s="95"/>
    </row>
    <row r="2351" s="93" customFormat="1" customHeight="1" spans="6:41">
      <c r="F2351" s="95"/>
      <c r="G2351" s="288" t="str">
        <f t="shared" si="42"/>
        <v/>
      </c>
      <c r="H2351" s="95"/>
      <c r="I2351" s="95"/>
      <c r="J2351" s="95"/>
      <c r="K2351" s="95"/>
      <c r="L2351" s="95"/>
      <c r="P2351" s="143"/>
      <c r="Q2351" s="95"/>
      <c r="R2351" s="95"/>
      <c r="S2351" s="95"/>
      <c r="T2351" s="95"/>
      <c r="AI2351" s="280"/>
      <c r="AO2351" s="95"/>
    </row>
    <row r="2352" s="93" customFormat="1" customHeight="1" spans="6:41">
      <c r="F2352" s="95"/>
      <c r="G2352" s="288" t="str">
        <f t="shared" si="42"/>
        <v/>
      </c>
      <c r="H2352" s="95"/>
      <c r="I2352" s="95"/>
      <c r="J2352" s="95"/>
      <c r="K2352" s="95"/>
      <c r="L2352" s="95"/>
      <c r="P2352" s="143"/>
      <c r="Q2352" s="95"/>
      <c r="R2352" s="95"/>
      <c r="S2352" s="95"/>
      <c r="T2352" s="95"/>
      <c r="AI2352" s="280"/>
      <c r="AO2352" s="95"/>
    </row>
    <row r="2353" s="93" customFormat="1" customHeight="1" spans="6:41">
      <c r="F2353" s="95"/>
      <c r="G2353" s="288" t="str">
        <f t="shared" si="42"/>
        <v/>
      </c>
      <c r="H2353" s="95"/>
      <c r="I2353" s="95"/>
      <c r="J2353" s="95"/>
      <c r="K2353" s="95"/>
      <c r="L2353" s="95"/>
      <c r="P2353" s="143"/>
      <c r="Q2353" s="95"/>
      <c r="R2353" s="95"/>
      <c r="S2353" s="95"/>
      <c r="T2353" s="95"/>
      <c r="AI2353" s="280"/>
      <c r="AO2353" s="95"/>
    </row>
    <row r="2354" s="93" customFormat="1" customHeight="1" spans="6:41">
      <c r="F2354" s="95"/>
      <c r="G2354" s="288" t="str">
        <f t="shared" si="42"/>
        <v/>
      </c>
      <c r="H2354" s="95"/>
      <c r="I2354" s="95"/>
      <c r="J2354" s="95"/>
      <c r="K2354" s="95"/>
      <c r="L2354" s="95"/>
      <c r="P2354" s="143"/>
      <c r="Q2354" s="95"/>
      <c r="R2354" s="95"/>
      <c r="S2354" s="95"/>
      <c r="T2354" s="95"/>
      <c r="AI2354" s="280"/>
      <c r="AO2354" s="95"/>
    </row>
    <row r="2355" s="93" customFormat="1" customHeight="1" spans="6:41">
      <c r="F2355" s="95"/>
      <c r="G2355" s="288" t="str">
        <f t="shared" si="42"/>
        <v/>
      </c>
      <c r="H2355" s="95"/>
      <c r="I2355" s="95"/>
      <c r="J2355" s="95"/>
      <c r="K2355" s="95"/>
      <c r="L2355" s="95"/>
      <c r="P2355" s="143"/>
      <c r="Q2355" s="95"/>
      <c r="R2355" s="95"/>
      <c r="S2355" s="95"/>
      <c r="T2355" s="95"/>
      <c r="AI2355" s="280"/>
      <c r="AO2355" s="95"/>
    </row>
    <row r="2356" s="93" customFormat="1" customHeight="1" spans="6:41">
      <c r="F2356" s="95"/>
      <c r="G2356" s="288" t="str">
        <f t="shared" si="42"/>
        <v/>
      </c>
      <c r="H2356" s="95"/>
      <c r="I2356" s="95"/>
      <c r="J2356" s="95"/>
      <c r="K2356" s="95"/>
      <c r="L2356" s="95"/>
      <c r="P2356" s="143"/>
      <c r="Q2356" s="95"/>
      <c r="R2356" s="95"/>
      <c r="S2356" s="95"/>
      <c r="T2356" s="95"/>
      <c r="AI2356" s="280"/>
      <c r="AO2356" s="95"/>
    </row>
    <row r="2357" s="93" customFormat="1" customHeight="1" spans="6:41">
      <c r="F2357" s="95"/>
      <c r="G2357" s="288" t="str">
        <f t="shared" si="42"/>
        <v/>
      </c>
      <c r="H2357" s="95"/>
      <c r="I2357" s="95"/>
      <c r="J2357" s="95"/>
      <c r="K2357" s="95"/>
      <c r="L2357" s="95"/>
      <c r="P2357" s="143"/>
      <c r="Q2357" s="95"/>
      <c r="R2357" s="95"/>
      <c r="S2357" s="95"/>
      <c r="T2357" s="95"/>
      <c r="AI2357" s="280"/>
      <c r="AO2357" s="95"/>
    </row>
    <row r="2358" s="93" customFormat="1" customHeight="1" spans="6:41">
      <c r="F2358" s="95"/>
      <c r="G2358" s="288" t="str">
        <f t="shared" si="42"/>
        <v/>
      </c>
      <c r="H2358" s="95"/>
      <c r="I2358" s="95"/>
      <c r="J2358" s="95"/>
      <c r="K2358" s="95"/>
      <c r="L2358" s="95"/>
      <c r="P2358" s="143"/>
      <c r="Q2358" s="95"/>
      <c r="R2358" s="95"/>
      <c r="S2358" s="95"/>
      <c r="T2358" s="95"/>
      <c r="AI2358" s="280"/>
      <c r="AO2358" s="95"/>
    </row>
    <row r="2359" s="93" customFormat="1" customHeight="1" spans="6:41">
      <c r="F2359" s="95"/>
      <c r="G2359" s="288" t="str">
        <f t="shared" si="42"/>
        <v/>
      </c>
      <c r="H2359" s="95"/>
      <c r="I2359" s="95"/>
      <c r="J2359" s="95"/>
      <c r="K2359" s="95"/>
      <c r="L2359" s="95"/>
      <c r="P2359" s="143"/>
      <c r="Q2359" s="95"/>
      <c r="R2359" s="95"/>
      <c r="S2359" s="95"/>
      <c r="T2359" s="95"/>
      <c r="AI2359" s="280"/>
      <c r="AO2359" s="95"/>
    </row>
    <row r="2360" s="93" customFormat="1" customHeight="1" spans="6:41">
      <c r="F2360" s="95"/>
      <c r="G2360" s="288" t="str">
        <f t="shared" si="42"/>
        <v/>
      </c>
      <c r="H2360" s="95"/>
      <c r="I2360" s="95"/>
      <c r="J2360" s="95"/>
      <c r="K2360" s="95"/>
      <c r="L2360" s="95"/>
      <c r="P2360" s="143"/>
      <c r="Q2360" s="95"/>
      <c r="R2360" s="95"/>
      <c r="S2360" s="95"/>
      <c r="T2360" s="95"/>
      <c r="AI2360" s="280"/>
      <c r="AO2360" s="95"/>
    </row>
    <row r="2361" s="93" customFormat="1" customHeight="1" spans="6:41">
      <c r="F2361" s="95"/>
      <c r="G2361" s="288" t="str">
        <f t="shared" si="42"/>
        <v/>
      </c>
      <c r="H2361" s="95"/>
      <c r="I2361" s="95"/>
      <c r="J2361" s="95"/>
      <c r="K2361" s="95"/>
      <c r="L2361" s="95"/>
      <c r="P2361" s="143"/>
      <c r="Q2361" s="95"/>
      <c r="R2361" s="95"/>
      <c r="S2361" s="95"/>
      <c r="T2361" s="95"/>
      <c r="AI2361" s="280"/>
      <c r="AO2361" s="95"/>
    </row>
    <row r="2362" s="93" customFormat="1" customHeight="1" spans="6:41">
      <c r="F2362" s="95"/>
      <c r="G2362" s="288" t="str">
        <f t="shared" si="42"/>
        <v/>
      </c>
      <c r="H2362" s="95"/>
      <c r="I2362" s="95"/>
      <c r="J2362" s="95"/>
      <c r="K2362" s="95"/>
      <c r="L2362" s="95"/>
      <c r="P2362" s="143"/>
      <c r="Q2362" s="95"/>
      <c r="R2362" s="95"/>
      <c r="S2362" s="95"/>
      <c r="T2362" s="95"/>
      <c r="AI2362" s="280"/>
      <c r="AO2362" s="95"/>
    </row>
    <row r="2363" s="93" customFormat="1" customHeight="1" spans="6:41">
      <c r="F2363" s="95"/>
      <c r="G2363" s="288" t="str">
        <f t="shared" si="42"/>
        <v/>
      </c>
      <c r="H2363" s="95"/>
      <c r="I2363" s="95"/>
      <c r="J2363" s="95"/>
      <c r="K2363" s="95"/>
      <c r="L2363" s="95"/>
      <c r="P2363" s="143"/>
      <c r="Q2363" s="95"/>
      <c r="R2363" s="95"/>
      <c r="S2363" s="95"/>
      <c r="T2363" s="95"/>
      <c r="AI2363" s="280"/>
      <c r="AO2363" s="95"/>
    </row>
    <row r="2364" s="93" customFormat="1" customHeight="1" spans="6:41">
      <c r="F2364" s="95"/>
      <c r="G2364" s="288" t="str">
        <f t="shared" si="42"/>
        <v/>
      </c>
      <c r="H2364" s="95"/>
      <c r="I2364" s="95"/>
      <c r="J2364" s="95"/>
      <c r="K2364" s="95"/>
      <c r="L2364" s="95"/>
      <c r="P2364" s="143"/>
      <c r="Q2364" s="95"/>
      <c r="R2364" s="95"/>
      <c r="S2364" s="95"/>
      <c r="T2364" s="95"/>
      <c r="AI2364" s="280"/>
      <c r="AO2364" s="95"/>
    </row>
    <row r="2365" s="93" customFormat="1" customHeight="1" spans="6:41">
      <c r="F2365" s="95"/>
      <c r="G2365" s="288" t="str">
        <f t="shared" si="42"/>
        <v/>
      </c>
      <c r="H2365" s="95"/>
      <c r="I2365" s="95"/>
      <c r="J2365" s="95"/>
      <c r="K2365" s="95"/>
      <c r="L2365" s="95"/>
      <c r="P2365" s="143"/>
      <c r="Q2365" s="95"/>
      <c r="R2365" s="95"/>
      <c r="S2365" s="95"/>
      <c r="T2365" s="95"/>
      <c r="AI2365" s="280"/>
      <c r="AO2365" s="95"/>
    </row>
    <row r="2366" s="93" customFormat="1" customHeight="1" spans="6:41">
      <c r="F2366" s="95"/>
      <c r="G2366" s="288" t="str">
        <f t="shared" si="42"/>
        <v/>
      </c>
      <c r="H2366" s="95"/>
      <c r="I2366" s="95"/>
      <c r="J2366" s="95"/>
      <c r="K2366" s="95"/>
      <c r="L2366" s="95"/>
      <c r="P2366" s="143"/>
      <c r="Q2366" s="95"/>
      <c r="R2366" s="95"/>
      <c r="S2366" s="95"/>
      <c r="T2366" s="95"/>
      <c r="AI2366" s="280"/>
      <c r="AO2366" s="95"/>
    </row>
    <row r="2367" s="93" customFormat="1" customHeight="1" spans="6:41">
      <c r="F2367" s="95"/>
      <c r="G2367" s="288" t="str">
        <f t="shared" si="42"/>
        <v/>
      </c>
      <c r="H2367" s="95"/>
      <c r="I2367" s="95"/>
      <c r="J2367" s="95"/>
      <c r="K2367" s="95"/>
      <c r="L2367" s="95"/>
      <c r="P2367" s="143"/>
      <c r="Q2367" s="95"/>
      <c r="R2367" s="95"/>
      <c r="S2367" s="95"/>
      <c r="T2367" s="95"/>
      <c r="AI2367" s="280"/>
      <c r="AO2367" s="95"/>
    </row>
    <row r="2368" s="93" customFormat="1" customHeight="1" spans="6:41">
      <c r="F2368" s="95"/>
      <c r="G2368" s="288" t="str">
        <f t="shared" si="42"/>
        <v/>
      </c>
      <c r="H2368" s="95"/>
      <c r="I2368" s="95"/>
      <c r="J2368" s="95"/>
      <c r="K2368" s="95"/>
      <c r="L2368" s="95"/>
      <c r="P2368" s="143"/>
      <c r="Q2368" s="95"/>
      <c r="R2368" s="95"/>
      <c r="S2368" s="95"/>
      <c r="T2368" s="95"/>
      <c r="AI2368" s="280"/>
      <c r="AO2368" s="95"/>
    </row>
    <row r="2369" s="93" customFormat="1" customHeight="1" spans="6:41">
      <c r="F2369" s="95"/>
      <c r="G2369" s="288" t="str">
        <f t="shared" si="42"/>
        <v/>
      </c>
      <c r="H2369" s="95"/>
      <c r="I2369" s="95"/>
      <c r="J2369" s="95"/>
      <c r="K2369" s="95"/>
      <c r="L2369" s="95"/>
      <c r="P2369" s="143"/>
      <c r="Q2369" s="95"/>
      <c r="R2369" s="95"/>
      <c r="S2369" s="95"/>
      <c r="T2369" s="95"/>
      <c r="AI2369" s="280"/>
      <c r="AO2369" s="95"/>
    </row>
    <row r="2370" s="93" customFormat="1" customHeight="1" spans="6:41">
      <c r="F2370" s="95"/>
      <c r="G2370" s="288" t="str">
        <f t="shared" ref="G2370:G2433" si="43">IF(H2370="","",IF(H2370=I2370,H2370,_xlfn.CONCAT(H2370,"-",I2370)))</f>
        <v/>
      </c>
      <c r="H2370" s="95"/>
      <c r="I2370" s="95"/>
      <c r="J2370" s="95"/>
      <c r="K2370" s="95"/>
      <c r="L2370" s="95"/>
      <c r="P2370" s="143"/>
      <c r="Q2370" s="95"/>
      <c r="R2370" s="95"/>
      <c r="S2370" s="95"/>
      <c r="T2370" s="95"/>
      <c r="AI2370" s="280"/>
      <c r="AO2370" s="95"/>
    </row>
    <row r="2371" s="93" customFormat="1" customHeight="1" spans="6:41">
      <c r="F2371" s="95"/>
      <c r="G2371" s="288" t="str">
        <f t="shared" si="43"/>
        <v/>
      </c>
      <c r="H2371" s="95"/>
      <c r="I2371" s="95"/>
      <c r="J2371" s="95"/>
      <c r="K2371" s="95"/>
      <c r="L2371" s="95"/>
      <c r="P2371" s="143"/>
      <c r="Q2371" s="95"/>
      <c r="R2371" s="95"/>
      <c r="S2371" s="95"/>
      <c r="T2371" s="95"/>
      <c r="AI2371" s="280"/>
      <c r="AO2371" s="95"/>
    </row>
    <row r="2372" s="93" customFormat="1" customHeight="1" spans="6:41">
      <c r="F2372" s="95"/>
      <c r="G2372" s="288" t="str">
        <f t="shared" si="43"/>
        <v/>
      </c>
      <c r="H2372" s="95"/>
      <c r="I2372" s="95"/>
      <c r="J2372" s="95"/>
      <c r="K2372" s="95"/>
      <c r="L2372" s="95"/>
      <c r="P2372" s="143"/>
      <c r="Q2372" s="95"/>
      <c r="R2372" s="95"/>
      <c r="S2372" s="95"/>
      <c r="T2372" s="95"/>
      <c r="AI2372" s="280"/>
      <c r="AO2372" s="95"/>
    </row>
    <row r="2373" s="93" customFormat="1" customHeight="1" spans="6:41">
      <c r="F2373" s="95"/>
      <c r="G2373" s="288" t="str">
        <f t="shared" si="43"/>
        <v/>
      </c>
      <c r="H2373" s="95"/>
      <c r="I2373" s="95"/>
      <c r="J2373" s="95"/>
      <c r="K2373" s="95"/>
      <c r="L2373" s="95"/>
      <c r="P2373" s="143"/>
      <c r="Q2373" s="95"/>
      <c r="R2373" s="95"/>
      <c r="S2373" s="95"/>
      <c r="T2373" s="95"/>
      <c r="AI2373" s="280"/>
      <c r="AO2373" s="95"/>
    </row>
    <row r="2374" s="93" customFormat="1" customHeight="1" spans="6:41">
      <c r="F2374" s="95"/>
      <c r="G2374" s="288" t="str">
        <f t="shared" si="43"/>
        <v/>
      </c>
      <c r="H2374" s="95"/>
      <c r="I2374" s="95"/>
      <c r="J2374" s="95"/>
      <c r="K2374" s="95"/>
      <c r="L2374" s="95"/>
      <c r="P2374" s="143"/>
      <c r="Q2374" s="95"/>
      <c r="R2374" s="95"/>
      <c r="S2374" s="95"/>
      <c r="T2374" s="95"/>
      <c r="AI2374" s="280"/>
      <c r="AO2374" s="95"/>
    </row>
    <row r="2375" s="93" customFormat="1" customHeight="1" spans="6:41">
      <c r="F2375" s="95"/>
      <c r="G2375" s="288" t="str">
        <f t="shared" si="43"/>
        <v/>
      </c>
      <c r="H2375" s="95"/>
      <c r="I2375" s="95"/>
      <c r="J2375" s="95"/>
      <c r="K2375" s="95"/>
      <c r="L2375" s="95"/>
      <c r="P2375" s="143"/>
      <c r="Q2375" s="95"/>
      <c r="R2375" s="95"/>
      <c r="S2375" s="95"/>
      <c r="T2375" s="95"/>
      <c r="AI2375" s="280"/>
      <c r="AO2375" s="95"/>
    </row>
    <row r="2376" s="93" customFormat="1" customHeight="1" spans="6:41">
      <c r="F2376" s="95"/>
      <c r="G2376" s="288" t="str">
        <f t="shared" si="43"/>
        <v/>
      </c>
      <c r="H2376" s="95"/>
      <c r="I2376" s="95"/>
      <c r="J2376" s="95"/>
      <c r="K2376" s="95"/>
      <c r="L2376" s="95"/>
      <c r="P2376" s="143"/>
      <c r="Q2376" s="95"/>
      <c r="R2376" s="95"/>
      <c r="S2376" s="95"/>
      <c r="T2376" s="95"/>
      <c r="AI2376" s="280"/>
      <c r="AO2376" s="95"/>
    </row>
    <row r="2377" s="93" customFormat="1" customHeight="1" spans="6:41">
      <c r="F2377" s="95"/>
      <c r="G2377" s="288" t="str">
        <f t="shared" si="43"/>
        <v/>
      </c>
      <c r="H2377" s="95"/>
      <c r="I2377" s="95"/>
      <c r="J2377" s="95"/>
      <c r="K2377" s="95"/>
      <c r="L2377" s="95"/>
      <c r="P2377" s="143"/>
      <c r="Q2377" s="95"/>
      <c r="R2377" s="95"/>
      <c r="S2377" s="95"/>
      <c r="T2377" s="95"/>
      <c r="AI2377" s="280"/>
      <c r="AO2377" s="95"/>
    </row>
    <row r="2378" s="93" customFormat="1" customHeight="1" spans="6:41">
      <c r="F2378" s="95"/>
      <c r="G2378" s="288" t="str">
        <f t="shared" si="43"/>
        <v/>
      </c>
      <c r="H2378" s="95"/>
      <c r="I2378" s="95"/>
      <c r="J2378" s="95"/>
      <c r="K2378" s="95"/>
      <c r="L2378" s="95"/>
      <c r="P2378" s="143"/>
      <c r="Q2378" s="95"/>
      <c r="R2378" s="95"/>
      <c r="S2378" s="95"/>
      <c r="T2378" s="95"/>
      <c r="AI2378" s="280"/>
      <c r="AO2378" s="95"/>
    </row>
    <row r="2379" s="93" customFormat="1" customHeight="1" spans="6:41">
      <c r="F2379" s="95"/>
      <c r="G2379" s="288" t="str">
        <f t="shared" si="43"/>
        <v/>
      </c>
      <c r="H2379" s="95"/>
      <c r="I2379" s="95"/>
      <c r="J2379" s="95"/>
      <c r="K2379" s="95"/>
      <c r="L2379" s="95"/>
      <c r="P2379" s="143"/>
      <c r="Q2379" s="95"/>
      <c r="R2379" s="95"/>
      <c r="S2379" s="95"/>
      <c r="T2379" s="95"/>
      <c r="AI2379" s="280"/>
      <c r="AO2379" s="95"/>
    </row>
    <row r="2380" s="93" customFormat="1" customHeight="1" spans="6:41">
      <c r="F2380" s="95"/>
      <c r="G2380" s="288" t="str">
        <f t="shared" si="43"/>
        <v/>
      </c>
      <c r="H2380" s="95"/>
      <c r="I2380" s="95"/>
      <c r="J2380" s="95"/>
      <c r="K2380" s="95"/>
      <c r="L2380" s="95"/>
      <c r="P2380" s="143"/>
      <c r="Q2380" s="95"/>
      <c r="R2380" s="95"/>
      <c r="S2380" s="95"/>
      <c r="T2380" s="95"/>
      <c r="AI2380" s="280"/>
      <c r="AO2380" s="95"/>
    </row>
    <row r="2381" s="93" customFormat="1" customHeight="1" spans="6:41">
      <c r="F2381" s="95"/>
      <c r="G2381" s="288" t="str">
        <f t="shared" si="43"/>
        <v/>
      </c>
      <c r="H2381" s="95"/>
      <c r="I2381" s="95"/>
      <c r="J2381" s="95"/>
      <c r="K2381" s="95"/>
      <c r="L2381" s="95"/>
      <c r="P2381" s="143"/>
      <c r="Q2381" s="95"/>
      <c r="R2381" s="95"/>
      <c r="S2381" s="95"/>
      <c r="T2381" s="95"/>
      <c r="AI2381" s="280"/>
      <c r="AO2381" s="95"/>
    </row>
    <row r="2382" s="93" customFormat="1" customHeight="1" spans="6:41">
      <c r="F2382" s="95"/>
      <c r="G2382" s="288" t="str">
        <f t="shared" si="43"/>
        <v/>
      </c>
      <c r="H2382" s="95"/>
      <c r="I2382" s="95"/>
      <c r="J2382" s="95"/>
      <c r="K2382" s="95"/>
      <c r="L2382" s="95"/>
      <c r="P2382" s="143"/>
      <c r="Q2382" s="95"/>
      <c r="R2382" s="95"/>
      <c r="S2382" s="95"/>
      <c r="T2382" s="95"/>
      <c r="AI2382" s="280"/>
      <c r="AO2382" s="95"/>
    </row>
    <row r="2383" s="93" customFormat="1" customHeight="1" spans="6:41">
      <c r="F2383" s="95"/>
      <c r="G2383" s="288" t="str">
        <f t="shared" si="43"/>
        <v/>
      </c>
      <c r="H2383" s="95"/>
      <c r="I2383" s="95"/>
      <c r="J2383" s="95"/>
      <c r="K2383" s="95"/>
      <c r="L2383" s="95"/>
      <c r="P2383" s="143"/>
      <c r="Q2383" s="95"/>
      <c r="R2383" s="95"/>
      <c r="S2383" s="95"/>
      <c r="T2383" s="95"/>
      <c r="AI2383" s="280"/>
      <c r="AO2383" s="95"/>
    </row>
    <row r="2384" s="93" customFormat="1" customHeight="1" spans="6:41">
      <c r="F2384" s="95"/>
      <c r="G2384" s="288" t="str">
        <f t="shared" si="43"/>
        <v/>
      </c>
      <c r="H2384" s="95"/>
      <c r="I2384" s="95"/>
      <c r="J2384" s="95"/>
      <c r="K2384" s="95"/>
      <c r="L2384" s="95"/>
      <c r="P2384" s="143"/>
      <c r="Q2384" s="95"/>
      <c r="R2384" s="95"/>
      <c r="S2384" s="95"/>
      <c r="T2384" s="95"/>
      <c r="AI2384" s="280"/>
      <c r="AO2384" s="95"/>
    </row>
    <row r="2385" s="93" customFormat="1" customHeight="1" spans="6:41">
      <c r="F2385" s="95"/>
      <c r="G2385" s="288" t="str">
        <f t="shared" si="43"/>
        <v/>
      </c>
      <c r="H2385" s="95"/>
      <c r="I2385" s="95"/>
      <c r="J2385" s="95"/>
      <c r="K2385" s="95"/>
      <c r="L2385" s="95"/>
      <c r="P2385" s="143"/>
      <c r="Q2385" s="95"/>
      <c r="R2385" s="95"/>
      <c r="S2385" s="95"/>
      <c r="T2385" s="95"/>
      <c r="AI2385" s="280"/>
      <c r="AO2385" s="95"/>
    </row>
    <row r="2386" s="93" customFormat="1" customHeight="1" spans="6:41">
      <c r="F2386" s="95"/>
      <c r="G2386" s="288" t="str">
        <f t="shared" si="43"/>
        <v/>
      </c>
      <c r="H2386" s="95"/>
      <c r="I2386" s="95"/>
      <c r="J2386" s="95"/>
      <c r="K2386" s="95"/>
      <c r="L2386" s="95"/>
      <c r="P2386" s="143"/>
      <c r="Q2386" s="95"/>
      <c r="R2386" s="95"/>
      <c r="S2386" s="95"/>
      <c r="T2386" s="95"/>
      <c r="AI2386" s="280"/>
      <c r="AO2386" s="95"/>
    </row>
    <row r="2387" s="93" customFormat="1" customHeight="1" spans="6:41">
      <c r="F2387" s="95"/>
      <c r="G2387" s="288" t="str">
        <f t="shared" si="43"/>
        <v/>
      </c>
      <c r="H2387" s="95"/>
      <c r="I2387" s="95"/>
      <c r="J2387" s="95"/>
      <c r="K2387" s="95"/>
      <c r="L2387" s="95"/>
      <c r="P2387" s="143"/>
      <c r="Q2387" s="95"/>
      <c r="R2387" s="95"/>
      <c r="S2387" s="95"/>
      <c r="T2387" s="95"/>
      <c r="AI2387" s="280"/>
      <c r="AO2387" s="95"/>
    </row>
    <row r="2388" s="93" customFormat="1" customHeight="1" spans="6:41">
      <c r="F2388" s="95"/>
      <c r="G2388" s="288" t="str">
        <f t="shared" si="43"/>
        <v/>
      </c>
      <c r="H2388" s="95"/>
      <c r="I2388" s="95"/>
      <c r="J2388" s="95"/>
      <c r="K2388" s="95"/>
      <c r="L2388" s="95"/>
      <c r="P2388" s="143"/>
      <c r="Q2388" s="95"/>
      <c r="R2388" s="95"/>
      <c r="S2388" s="95"/>
      <c r="T2388" s="95"/>
      <c r="AI2388" s="280"/>
      <c r="AO2388" s="95"/>
    </row>
    <row r="2389" s="93" customFormat="1" customHeight="1" spans="6:41">
      <c r="F2389" s="95"/>
      <c r="G2389" s="288" t="str">
        <f t="shared" si="43"/>
        <v/>
      </c>
      <c r="H2389" s="95"/>
      <c r="I2389" s="95"/>
      <c r="J2389" s="95"/>
      <c r="K2389" s="95"/>
      <c r="L2389" s="95"/>
      <c r="P2389" s="143"/>
      <c r="Q2389" s="95"/>
      <c r="R2389" s="95"/>
      <c r="S2389" s="95"/>
      <c r="T2389" s="95"/>
      <c r="AI2389" s="280"/>
      <c r="AO2389" s="95"/>
    </row>
    <row r="2390" s="93" customFormat="1" customHeight="1" spans="6:41">
      <c r="F2390" s="95"/>
      <c r="G2390" s="288" t="str">
        <f t="shared" si="43"/>
        <v/>
      </c>
      <c r="H2390" s="95"/>
      <c r="I2390" s="95"/>
      <c r="J2390" s="95"/>
      <c r="K2390" s="95"/>
      <c r="L2390" s="95"/>
      <c r="P2390" s="143"/>
      <c r="Q2390" s="95"/>
      <c r="R2390" s="95"/>
      <c r="S2390" s="95"/>
      <c r="T2390" s="95"/>
      <c r="AI2390" s="280"/>
      <c r="AO2390" s="95"/>
    </row>
    <row r="2391" s="93" customFormat="1" customHeight="1" spans="6:41">
      <c r="F2391" s="95"/>
      <c r="G2391" s="288" t="str">
        <f t="shared" si="43"/>
        <v/>
      </c>
      <c r="H2391" s="95"/>
      <c r="I2391" s="95"/>
      <c r="J2391" s="95"/>
      <c r="K2391" s="95"/>
      <c r="L2391" s="95"/>
      <c r="P2391" s="143"/>
      <c r="Q2391" s="95"/>
      <c r="R2391" s="95"/>
      <c r="S2391" s="95"/>
      <c r="T2391" s="95"/>
      <c r="AI2391" s="280"/>
      <c r="AO2391" s="95"/>
    </row>
    <row r="2392" s="93" customFormat="1" customHeight="1" spans="6:41">
      <c r="F2392" s="95"/>
      <c r="G2392" s="288" t="str">
        <f t="shared" si="43"/>
        <v/>
      </c>
      <c r="H2392" s="95"/>
      <c r="I2392" s="95"/>
      <c r="J2392" s="95"/>
      <c r="K2392" s="95"/>
      <c r="L2392" s="95"/>
      <c r="P2392" s="143"/>
      <c r="Q2392" s="95"/>
      <c r="R2392" s="95"/>
      <c r="S2392" s="95"/>
      <c r="T2392" s="95"/>
      <c r="AI2392" s="280"/>
      <c r="AO2392" s="95"/>
    </row>
    <row r="2393" s="93" customFormat="1" customHeight="1" spans="6:41">
      <c r="F2393" s="95"/>
      <c r="G2393" s="288" t="str">
        <f t="shared" si="43"/>
        <v/>
      </c>
      <c r="H2393" s="95"/>
      <c r="I2393" s="95"/>
      <c r="J2393" s="95"/>
      <c r="K2393" s="95"/>
      <c r="L2393" s="95"/>
      <c r="P2393" s="143"/>
      <c r="Q2393" s="95"/>
      <c r="R2393" s="95"/>
      <c r="S2393" s="95"/>
      <c r="T2393" s="95"/>
      <c r="AI2393" s="280"/>
      <c r="AO2393" s="95"/>
    </row>
    <row r="2394" s="93" customFormat="1" customHeight="1" spans="6:41">
      <c r="F2394" s="95"/>
      <c r="G2394" s="288" t="str">
        <f t="shared" si="43"/>
        <v/>
      </c>
      <c r="H2394" s="95"/>
      <c r="I2394" s="95"/>
      <c r="J2394" s="95"/>
      <c r="K2394" s="95"/>
      <c r="L2394" s="95"/>
      <c r="P2394" s="143"/>
      <c r="Q2394" s="95"/>
      <c r="R2394" s="95"/>
      <c r="S2394" s="95"/>
      <c r="T2394" s="95"/>
      <c r="AI2394" s="280"/>
      <c r="AO2394" s="95"/>
    </row>
    <row r="2395" s="93" customFormat="1" customHeight="1" spans="6:41">
      <c r="F2395" s="95"/>
      <c r="G2395" s="288" t="str">
        <f t="shared" si="43"/>
        <v/>
      </c>
      <c r="H2395" s="95"/>
      <c r="I2395" s="95"/>
      <c r="J2395" s="95"/>
      <c r="K2395" s="95"/>
      <c r="L2395" s="95"/>
      <c r="P2395" s="143"/>
      <c r="Q2395" s="95"/>
      <c r="R2395" s="95"/>
      <c r="S2395" s="95"/>
      <c r="T2395" s="95"/>
      <c r="AI2395" s="280"/>
      <c r="AO2395" s="95"/>
    </row>
    <row r="2396" s="93" customFormat="1" customHeight="1" spans="6:41">
      <c r="F2396" s="95"/>
      <c r="G2396" s="288" t="str">
        <f t="shared" si="43"/>
        <v/>
      </c>
      <c r="H2396" s="95"/>
      <c r="I2396" s="95"/>
      <c r="J2396" s="95"/>
      <c r="K2396" s="95"/>
      <c r="L2396" s="95"/>
      <c r="P2396" s="143"/>
      <c r="Q2396" s="95"/>
      <c r="R2396" s="95"/>
      <c r="S2396" s="95"/>
      <c r="T2396" s="95"/>
      <c r="AI2396" s="280"/>
      <c r="AO2396" s="95"/>
    </row>
    <row r="2397" s="93" customFormat="1" customHeight="1" spans="6:41">
      <c r="F2397" s="95"/>
      <c r="G2397" s="288" t="str">
        <f t="shared" si="43"/>
        <v/>
      </c>
      <c r="H2397" s="95"/>
      <c r="I2397" s="95"/>
      <c r="J2397" s="95"/>
      <c r="K2397" s="95"/>
      <c r="L2397" s="95"/>
      <c r="P2397" s="143"/>
      <c r="Q2397" s="95"/>
      <c r="R2397" s="95"/>
      <c r="S2397" s="95"/>
      <c r="T2397" s="95"/>
      <c r="AI2397" s="280"/>
      <c r="AO2397" s="95"/>
    </row>
    <row r="2398" s="93" customFormat="1" customHeight="1" spans="6:41">
      <c r="F2398" s="95"/>
      <c r="G2398" s="288" t="str">
        <f t="shared" si="43"/>
        <v/>
      </c>
      <c r="H2398" s="95"/>
      <c r="I2398" s="95"/>
      <c r="J2398" s="95"/>
      <c r="K2398" s="95"/>
      <c r="L2398" s="95"/>
      <c r="P2398" s="143"/>
      <c r="Q2398" s="95"/>
      <c r="R2398" s="95"/>
      <c r="S2398" s="95"/>
      <c r="T2398" s="95"/>
      <c r="AI2398" s="280"/>
      <c r="AO2398" s="95"/>
    </row>
    <row r="2399" s="93" customFormat="1" customHeight="1" spans="6:41">
      <c r="F2399" s="95"/>
      <c r="G2399" s="288" t="str">
        <f t="shared" si="43"/>
        <v/>
      </c>
      <c r="H2399" s="95"/>
      <c r="I2399" s="95"/>
      <c r="J2399" s="95"/>
      <c r="K2399" s="95"/>
      <c r="L2399" s="95"/>
      <c r="P2399" s="143"/>
      <c r="Q2399" s="95"/>
      <c r="R2399" s="95"/>
      <c r="S2399" s="95"/>
      <c r="T2399" s="95"/>
      <c r="AI2399" s="280"/>
      <c r="AO2399" s="95"/>
    </row>
    <row r="2400" s="93" customFormat="1" customHeight="1" spans="6:41">
      <c r="F2400" s="95"/>
      <c r="G2400" s="288" t="str">
        <f t="shared" si="43"/>
        <v/>
      </c>
      <c r="H2400" s="95"/>
      <c r="I2400" s="95"/>
      <c r="J2400" s="95"/>
      <c r="K2400" s="95"/>
      <c r="L2400" s="95"/>
      <c r="P2400" s="143"/>
      <c r="Q2400" s="95"/>
      <c r="R2400" s="95"/>
      <c r="S2400" s="95"/>
      <c r="T2400" s="95"/>
      <c r="AI2400" s="280"/>
      <c r="AO2400" s="95"/>
    </row>
    <row r="2401" s="93" customFormat="1" customHeight="1" spans="6:41">
      <c r="F2401" s="95"/>
      <c r="G2401" s="288" t="str">
        <f t="shared" si="43"/>
        <v/>
      </c>
      <c r="H2401" s="95"/>
      <c r="I2401" s="95"/>
      <c r="J2401" s="95"/>
      <c r="K2401" s="95"/>
      <c r="L2401" s="95"/>
      <c r="P2401" s="143"/>
      <c r="Q2401" s="95"/>
      <c r="R2401" s="95"/>
      <c r="S2401" s="95"/>
      <c r="T2401" s="95"/>
      <c r="AI2401" s="280"/>
      <c r="AO2401" s="95"/>
    </row>
    <row r="2402" s="93" customFormat="1" customHeight="1" spans="6:41">
      <c r="F2402" s="95"/>
      <c r="G2402" s="288" t="str">
        <f t="shared" si="43"/>
        <v/>
      </c>
      <c r="H2402" s="95"/>
      <c r="I2402" s="95"/>
      <c r="J2402" s="95"/>
      <c r="K2402" s="95"/>
      <c r="L2402" s="95"/>
      <c r="P2402" s="143"/>
      <c r="Q2402" s="95"/>
      <c r="R2402" s="95"/>
      <c r="S2402" s="95"/>
      <c r="T2402" s="95"/>
      <c r="AI2402" s="280"/>
      <c r="AO2402" s="95"/>
    </row>
    <row r="2403" s="93" customFormat="1" customHeight="1" spans="6:41">
      <c r="F2403" s="95"/>
      <c r="G2403" s="288" t="str">
        <f t="shared" si="43"/>
        <v/>
      </c>
      <c r="H2403" s="95"/>
      <c r="I2403" s="95"/>
      <c r="J2403" s="95"/>
      <c r="K2403" s="95"/>
      <c r="L2403" s="95"/>
      <c r="P2403" s="143"/>
      <c r="Q2403" s="95"/>
      <c r="R2403" s="95"/>
      <c r="S2403" s="95"/>
      <c r="T2403" s="95"/>
      <c r="AI2403" s="280"/>
      <c r="AO2403" s="95"/>
    </row>
    <row r="2404" s="93" customFormat="1" customHeight="1" spans="6:41">
      <c r="F2404" s="95"/>
      <c r="G2404" s="288" t="str">
        <f t="shared" si="43"/>
        <v/>
      </c>
      <c r="H2404" s="95"/>
      <c r="I2404" s="95"/>
      <c r="J2404" s="95"/>
      <c r="K2404" s="95"/>
      <c r="L2404" s="95"/>
      <c r="P2404" s="143"/>
      <c r="Q2404" s="95"/>
      <c r="R2404" s="95"/>
      <c r="S2404" s="95"/>
      <c r="T2404" s="95"/>
      <c r="AI2404" s="280"/>
      <c r="AO2404" s="95"/>
    </row>
    <row r="2405" s="93" customFormat="1" customHeight="1" spans="6:41">
      <c r="F2405" s="95"/>
      <c r="G2405" s="288" t="str">
        <f t="shared" si="43"/>
        <v/>
      </c>
      <c r="H2405" s="95"/>
      <c r="I2405" s="95"/>
      <c r="J2405" s="95"/>
      <c r="K2405" s="95"/>
      <c r="L2405" s="95"/>
      <c r="P2405" s="143"/>
      <c r="Q2405" s="95"/>
      <c r="R2405" s="95"/>
      <c r="S2405" s="95"/>
      <c r="T2405" s="95"/>
      <c r="AI2405" s="280"/>
      <c r="AO2405" s="95"/>
    </row>
    <row r="2406" s="93" customFormat="1" customHeight="1" spans="6:41">
      <c r="F2406" s="95"/>
      <c r="G2406" s="288" t="str">
        <f t="shared" si="43"/>
        <v/>
      </c>
      <c r="H2406" s="95"/>
      <c r="I2406" s="95"/>
      <c r="J2406" s="95"/>
      <c r="K2406" s="95"/>
      <c r="L2406" s="95"/>
      <c r="P2406" s="143"/>
      <c r="Q2406" s="95"/>
      <c r="R2406" s="95"/>
      <c r="S2406" s="95"/>
      <c r="T2406" s="95"/>
      <c r="AI2406" s="280"/>
      <c r="AO2406" s="95"/>
    </row>
    <row r="2407" s="93" customFormat="1" customHeight="1" spans="6:41">
      <c r="F2407" s="95"/>
      <c r="G2407" s="288" t="str">
        <f t="shared" si="43"/>
        <v/>
      </c>
      <c r="H2407" s="95"/>
      <c r="I2407" s="95"/>
      <c r="J2407" s="95"/>
      <c r="K2407" s="95"/>
      <c r="L2407" s="95"/>
      <c r="P2407" s="143"/>
      <c r="Q2407" s="95"/>
      <c r="R2407" s="95"/>
      <c r="S2407" s="95"/>
      <c r="T2407" s="95"/>
      <c r="AI2407" s="280"/>
      <c r="AO2407" s="95"/>
    </row>
    <row r="2408" s="93" customFormat="1" customHeight="1" spans="6:41">
      <c r="F2408" s="95"/>
      <c r="G2408" s="288" t="str">
        <f t="shared" si="43"/>
        <v/>
      </c>
      <c r="H2408" s="95"/>
      <c r="I2408" s="95"/>
      <c r="J2408" s="95"/>
      <c r="K2408" s="95"/>
      <c r="L2408" s="95"/>
      <c r="P2408" s="143"/>
      <c r="Q2408" s="95"/>
      <c r="R2408" s="95"/>
      <c r="S2408" s="95"/>
      <c r="T2408" s="95"/>
      <c r="AI2408" s="280"/>
      <c r="AO2408" s="95"/>
    </row>
    <row r="2409" s="93" customFormat="1" customHeight="1" spans="6:41">
      <c r="F2409" s="95"/>
      <c r="G2409" s="288" t="str">
        <f t="shared" si="43"/>
        <v/>
      </c>
      <c r="H2409" s="95"/>
      <c r="I2409" s="95"/>
      <c r="J2409" s="95"/>
      <c r="K2409" s="95"/>
      <c r="L2409" s="95"/>
      <c r="P2409" s="143"/>
      <c r="Q2409" s="95"/>
      <c r="R2409" s="95"/>
      <c r="S2409" s="95"/>
      <c r="T2409" s="95"/>
      <c r="AI2409" s="280"/>
      <c r="AO2409" s="95"/>
    </row>
    <row r="2410" s="93" customFormat="1" customHeight="1" spans="6:41">
      <c r="F2410" s="95"/>
      <c r="G2410" s="288" t="str">
        <f t="shared" si="43"/>
        <v/>
      </c>
      <c r="H2410" s="95"/>
      <c r="I2410" s="95"/>
      <c r="J2410" s="95"/>
      <c r="K2410" s="95"/>
      <c r="L2410" s="95"/>
      <c r="P2410" s="143"/>
      <c r="Q2410" s="95"/>
      <c r="R2410" s="95"/>
      <c r="S2410" s="95"/>
      <c r="T2410" s="95"/>
      <c r="AI2410" s="280"/>
      <c r="AO2410" s="95"/>
    </row>
    <row r="2411" s="93" customFormat="1" customHeight="1" spans="6:41">
      <c r="F2411" s="95"/>
      <c r="G2411" s="288" t="str">
        <f t="shared" si="43"/>
        <v/>
      </c>
      <c r="H2411" s="95"/>
      <c r="I2411" s="95"/>
      <c r="J2411" s="95"/>
      <c r="K2411" s="95"/>
      <c r="L2411" s="95"/>
      <c r="P2411" s="143"/>
      <c r="Q2411" s="95"/>
      <c r="R2411" s="95"/>
      <c r="S2411" s="95"/>
      <c r="T2411" s="95"/>
      <c r="AI2411" s="280"/>
      <c r="AO2411" s="95"/>
    </row>
    <row r="2412" s="93" customFormat="1" customHeight="1" spans="6:41">
      <c r="F2412" s="95"/>
      <c r="G2412" s="288" t="str">
        <f t="shared" si="43"/>
        <v/>
      </c>
      <c r="H2412" s="95"/>
      <c r="I2412" s="95"/>
      <c r="J2412" s="95"/>
      <c r="K2412" s="95"/>
      <c r="L2412" s="95"/>
      <c r="P2412" s="143"/>
      <c r="Q2412" s="95"/>
      <c r="R2412" s="95"/>
      <c r="S2412" s="95"/>
      <c r="T2412" s="95"/>
      <c r="AI2412" s="280"/>
      <c r="AO2412" s="95"/>
    </row>
    <row r="2413" s="93" customFormat="1" customHeight="1" spans="6:41">
      <c r="F2413" s="95"/>
      <c r="G2413" s="288" t="str">
        <f t="shared" si="43"/>
        <v/>
      </c>
      <c r="H2413" s="95"/>
      <c r="I2413" s="95"/>
      <c r="J2413" s="95"/>
      <c r="K2413" s="95"/>
      <c r="L2413" s="95"/>
      <c r="P2413" s="143"/>
      <c r="Q2413" s="95"/>
      <c r="R2413" s="95"/>
      <c r="S2413" s="95"/>
      <c r="T2413" s="95"/>
      <c r="AI2413" s="280"/>
      <c r="AO2413" s="95"/>
    </row>
    <row r="2414" s="93" customFormat="1" customHeight="1" spans="6:41">
      <c r="F2414" s="95"/>
      <c r="G2414" s="288" t="str">
        <f t="shared" si="43"/>
        <v/>
      </c>
      <c r="H2414" s="95"/>
      <c r="I2414" s="95"/>
      <c r="J2414" s="95"/>
      <c r="K2414" s="95"/>
      <c r="L2414" s="95"/>
      <c r="P2414" s="143"/>
      <c r="Q2414" s="95"/>
      <c r="R2414" s="95"/>
      <c r="S2414" s="95"/>
      <c r="T2414" s="95"/>
      <c r="AI2414" s="280"/>
      <c r="AO2414" s="95"/>
    </row>
    <row r="2415" s="93" customFormat="1" customHeight="1" spans="6:41">
      <c r="F2415" s="95"/>
      <c r="G2415" s="288" t="str">
        <f t="shared" si="43"/>
        <v/>
      </c>
      <c r="H2415" s="95"/>
      <c r="I2415" s="95"/>
      <c r="J2415" s="95"/>
      <c r="K2415" s="95"/>
      <c r="L2415" s="95"/>
      <c r="P2415" s="143"/>
      <c r="Q2415" s="95"/>
      <c r="R2415" s="95"/>
      <c r="S2415" s="95"/>
      <c r="T2415" s="95"/>
      <c r="AI2415" s="280"/>
      <c r="AO2415" s="95"/>
    </row>
    <row r="2416" s="93" customFormat="1" customHeight="1" spans="6:41">
      <c r="F2416" s="95"/>
      <c r="G2416" s="288" t="str">
        <f t="shared" si="43"/>
        <v/>
      </c>
      <c r="H2416" s="95"/>
      <c r="I2416" s="95"/>
      <c r="J2416" s="95"/>
      <c r="K2416" s="95"/>
      <c r="L2416" s="95"/>
      <c r="P2416" s="143"/>
      <c r="Q2416" s="95"/>
      <c r="R2416" s="95"/>
      <c r="S2416" s="95"/>
      <c r="T2416" s="95"/>
      <c r="AI2416" s="280"/>
      <c r="AO2416" s="95"/>
    </row>
    <row r="2417" s="93" customFormat="1" customHeight="1" spans="6:41">
      <c r="F2417" s="95"/>
      <c r="G2417" s="288" t="str">
        <f t="shared" si="43"/>
        <v/>
      </c>
      <c r="H2417" s="95"/>
      <c r="I2417" s="95"/>
      <c r="J2417" s="95"/>
      <c r="K2417" s="95"/>
      <c r="L2417" s="95"/>
      <c r="P2417" s="143"/>
      <c r="Q2417" s="95"/>
      <c r="R2417" s="95"/>
      <c r="S2417" s="95"/>
      <c r="T2417" s="95"/>
      <c r="AI2417" s="280"/>
      <c r="AO2417" s="95"/>
    </row>
    <row r="2418" s="93" customFormat="1" customHeight="1" spans="6:41">
      <c r="F2418" s="95"/>
      <c r="G2418" s="288" t="str">
        <f t="shared" si="43"/>
        <v/>
      </c>
      <c r="H2418" s="95"/>
      <c r="I2418" s="95"/>
      <c r="J2418" s="95"/>
      <c r="K2418" s="95"/>
      <c r="L2418" s="95"/>
      <c r="P2418" s="143"/>
      <c r="Q2418" s="95"/>
      <c r="R2418" s="95"/>
      <c r="S2418" s="95"/>
      <c r="T2418" s="95"/>
      <c r="AI2418" s="280"/>
      <c r="AO2418" s="95"/>
    </row>
    <row r="2419" s="93" customFormat="1" customHeight="1" spans="6:41">
      <c r="F2419" s="95"/>
      <c r="G2419" s="288" t="str">
        <f t="shared" si="43"/>
        <v/>
      </c>
      <c r="H2419" s="95"/>
      <c r="I2419" s="95"/>
      <c r="J2419" s="95"/>
      <c r="K2419" s="95"/>
      <c r="L2419" s="95"/>
      <c r="P2419" s="143"/>
      <c r="Q2419" s="95"/>
      <c r="R2419" s="95"/>
      <c r="S2419" s="95"/>
      <c r="T2419" s="95"/>
      <c r="AI2419" s="280"/>
      <c r="AO2419" s="95"/>
    </row>
    <row r="2420" s="93" customFormat="1" customHeight="1" spans="6:41">
      <c r="F2420" s="95"/>
      <c r="G2420" s="288" t="str">
        <f t="shared" si="43"/>
        <v/>
      </c>
      <c r="H2420" s="95"/>
      <c r="I2420" s="95"/>
      <c r="J2420" s="95"/>
      <c r="K2420" s="95"/>
      <c r="L2420" s="95"/>
      <c r="P2420" s="143"/>
      <c r="Q2420" s="95"/>
      <c r="R2420" s="95"/>
      <c r="S2420" s="95"/>
      <c r="T2420" s="95"/>
      <c r="AI2420" s="280"/>
      <c r="AO2420" s="95"/>
    </row>
    <row r="2421" s="93" customFormat="1" customHeight="1" spans="6:41">
      <c r="F2421" s="95"/>
      <c r="G2421" s="288" t="str">
        <f t="shared" si="43"/>
        <v/>
      </c>
      <c r="H2421" s="95"/>
      <c r="I2421" s="95"/>
      <c r="J2421" s="95"/>
      <c r="K2421" s="95"/>
      <c r="L2421" s="95"/>
      <c r="P2421" s="143"/>
      <c r="Q2421" s="95"/>
      <c r="R2421" s="95"/>
      <c r="S2421" s="95"/>
      <c r="T2421" s="95"/>
      <c r="AI2421" s="280"/>
      <c r="AO2421" s="95"/>
    </row>
    <row r="2422" s="93" customFormat="1" customHeight="1" spans="6:41">
      <c r="F2422" s="95"/>
      <c r="G2422" s="288" t="str">
        <f t="shared" si="43"/>
        <v/>
      </c>
      <c r="H2422" s="95"/>
      <c r="I2422" s="95"/>
      <c r="J2422" s="95"/>
      <c r="K2422" s="95"/>
      <c r="L2422" s="95"/>
      <c r="P2422" s="143"/>
      <c r="Q2422" s="95"/>
      <c r="R2422" s="95"/>
      <c r="S2422" s="95"/>
      <c r="T2422" s="95"/>
      <c r="AI2422" s="280"/>
      <c r="AO2422" s="95"/>
    </row>
    <row r="2423" s="93" customFormat="1" customHeight="1" spans="6:41">
      <c r="F2423" s="95"/>
      <c r="G2423" s="288" t="str">
        <f t="shared" si="43"/>
        <v/>
      </c>
      <c r="H2423" s="95"/>
      <c r="I2423" s="95"/>
      <c r="J2423" s="95"/>
      <c r="K2423" s="95"/>
      <c r="L2423" s="95"/>
      <c r="P2423" s="143"/>
      <c r="Q2423" s="95"/>
      <c r="R2423" s="95"/>
      <c r="S2423" s="95"/>
      <c r="T2423" s="95"/>
      <c r="AI2423" s="280"/>
      <c r="AO2423" s="95"/>
    </row>
    <row r="2424" s="93" customFormat="1" customHeight="1" spans="6:41">
      <c r="F2424" s="95"/>
      <c r="G2424" s="288" t="str">
        <f t="shared" si="43"/>
        <v/>
      </c>
      <c r="H2424" s="95"/>
      <c r="I2424" s="95"/>
      <c r="J2424" s="95"/>
      <c r="K2424" s="95"/>
      <c r="L2424" s="95"/>
      <c r="P2424" s="143"/>
      <c r="Q2424" s="95"/>
      <c r="R2424" s="95"/>
      <c r="S2424" s="95"/>
      <c r="T2424" s="95"/>
      <c r="AI2424" s="280"/>
      <c r="AO2424" s="95"/>
    </row>
    <row r="2425" s="93" customFormat="1" customHeight="1" spans="6:41">
      <c r="F2425" s="95"/>
      <c r="G2425" s="288" t="str">
        <f t="shared" si="43"/>
        <v/>
      </c>
      <c r="H2425" s="95"/>
      <c r="I2425" s="95"/>
      <c r="J2425" s="95"/>
      <c r="K2425" s="95"/>
      <c r="L2425" s="95"/>
      <c r="P2425" s="143"/>
      <c r="Q2425" s="95"/>
      <c r="R2425" s="95"/>
      <c r="S2425" s="95"/>
      <c r="T2425" s="95"/>
      <c r="AI2425" s="280"/>
      <c r="AO2425" s="95"/>
    </row>
    <row r="2426" s="93" customFormat="1" customHeight="1" spans="6:41">
      <c r="F2426" s="95"/>
      <c r="G2426" s="288" t="str">
        <f t="shared" si="43"/>
        <v/>
      </c>
      <c r="H2426" s="95"/>
      <c r="I2426" s="95"/>
      <c r="J2426" s="95"/>
      <c r="K2426" s="95"/>
      <c r="L2426" s="95"/>
      <c r="P2426" s="143"/>
      <c r="Q2426" s="95"/>
      <c r="R2426" s="95"/>
      <c r="S2426" s="95"/>
      <c r="T2426" s="95"/>
      <c r="AI2426" s="280"/>
      <c r="AO2426" s="95"/>
    </row>
    <row r="2427" s="93" customFormat="1" customHeight="1" spans="6:41">
      <c r="F2427" s="95"/>
      <c r="G2427" s="288" t="str">
        <f t="shared" si="43"/>
        <v/>
      </c>
      <c r="H2427" s="95"/>
      <c r="I2427" s="95"/>
      <c r="J2427" s="95"/>
      <c r="K2427" s="95"/>
      <c r="L2427" s="95"/>
      <c r="P2427" s="143"/>
      <c r="Q2427" s="95"/>
      <c r="R2427" s="95"/>
      <c r="S2427" s="95"/>
      <c r="T2427" s="95"/>
      <c r="AI2427" s="280"/>
      <c r="AO2427" s="95"/>
    </row>
    <row r="2428" s="93" customFormat="1" customHeight="1" spans="6:41">
      <c r="F2428" s="95"/>
      <c r="G2428" s="288" t="str">
        <f t="shared" si="43"/>
        <v/>
      </c>
      <c r="H2428" s="95"/>
      <c r="I2428" s="95"/>
      <c r="J2428" s="95"/>
      <c r="K2428" s="95"/>
      <c r="L2428" s="95"/>
      <c r="P2428" s="143"/>
      <c r="Q2428" s="95"/>
      <c r="R2428" s="95"/>
      <c r="S2428" s="95"/>
      <c r="T2428" s="95"/>
      <c r="AI2428" s="280"/>
      <c r="AO2428" s="95"/>
    </row>
    <row r="2429" s="93" customFormat="1" customHeight="1" spans="6:41">
      <c r="F2429" s="95"/>
      <c r="G2429" s="288" t="str">
        <f t="shared" si="43"/>
        <v/>
      </c>
      <c r="H2429" s="95"/>
      <c r="I2429" s="95"/>
      <c r="J2429" s="95"/>
      <c r="K2429" s="95"/>
      <c r="L2429" s="95"/>
      <c r="P2429" s="143"/>
      <c r="Q2429" s="95"/>
      <c r="R2429" s="95"/>
      <c r="S2429" s="95"/>
      <c r="T2429" s="95"/>
      <c r="AI2429" s="280"/>
      <c r="AO2429" s="95"/>
    </row>
    <row r="2430" s="93" customFormat="1" customHeight="1" spans="6:41">
      <c r="F2430" s="95"/>
      <c r="G2430" s="288" t="str">
        <f t="shared" si="43"/>
        <v/>
      </c>
      <c r="H2430" s="95"/>
      <c r="I2430" s="95"/>
      <c r="J2430" s="95"/>
      <c r="K2430" s="95"/>
      <c r="L2430" s="95"/>
      <c r="P2430" s="143"/>
      <c r="Q2430" s="95"/>
      <c r="R2430" s="95"/>
      <c r="S2430" s="95"/>
      <c r="T2430" s="95"/>
      <c r="AI2430" s="280"/>
      <c r="AO2430" s="95"/>
    </row>
    <row r="2431" s="93" customFormat="1" customHeight="1" spans="6:41">
      <c r="F2431" s="95"/>
      <c r="G2431" s="288" t="str">
        <f t="shared" si="43"/>
        <v/>
      </c>
      <c r="H2431" s="95"/>
      <c r="I2431" s="95"/>
      <c r="J2431" s="95"/>
      <c r="K2431" s="95"/>
      <c r="L2431" s="95"/>
      <c r="P2431" s="143"/>
      <c r="Q2431" s="95"/>
      <c r="R2431" s="95"/>
      <c r="S2431" s="95"/>
      <c r="T2431" s="95"/>
      <c r="AI2431" s="280"/>
      <c r="AO2431" s="95"/>
    </row>
    <row r="2432" s="93" customFormat="1" customHeight="1" spans="6:41">
      <c r="F2432" s="95"/>
      <c r="G2432" s="288" t="str">
        <f t="shared" si="43"/>
        <v/>
      </c>
      <c r="H2432" s="95"/>
      <c r="I2432" s="95"/>
      <c r="J2432" s="95"/>
      <c r="K2432" s="95"/>
      <c r="L2432" s="95"/>
      <c r="P2432" s="143"/>
      <c r="Q2432" s="95"/>
      <c r="R2432" s="95"/>
      <c r="S2432" s="95"/>
      <c r="T2432" s="95"/>
      <c r="AI2432" s="280"/>
      <c r="AO2432" s="95"/>
    </row>
    <row r="2433" s="93" customFormat="1" customHeight="1" spans="6:41">
      <c r="F2433" s="95"/>
      <c r="G2433" s="288" t="str">
        <f t="shared" si="43"/>
        <v/>
      </c>
      <c r="H2433" s="95"/>
      <c r="I2433" s="95"/>
      <c r="J2433" s="95"/>
      <c r="K2433" s="95"/>
      <c r="L2433" s="95"/>
      <c r="P2433" s="143"/>
      <c r="Q2433" s="95"/>
      <c r="R2433" s="95"/>
      <c r="S2433" s="95"/>
      <c r="T2433" s="95"/>
      <c r="AI2433" s="280"/>
      <c r="AO2433" s="95"/>
    </row>
    <row r="2434" s="93" customFormat="1" customHeight="1" spans="6:41">
      <c r="F2434" s="95"/>
      <c r="G2434" s="288" t="str">
        <f t="shared" ref="G2434:G2497" si="44">IF(H2434="","",IF(H2434=I2434,H2434,_xlfn.CONCAT(H2434,"-",I2434)))</f>
        <v/>
      </c>
      <c r="H2434" s="95"/>
      <c r="I2434" s="95"/>
      <c r="J2434" s="95"/>
      <c r="K2434" s="95"/>
      <c r="L2434" s="95"/>
      <c r="P2434" s="143"/>
      <c r="Q2434" s="95"/>
      <c r="R2434" s="95"/>
      <c r="S2434" s="95"/>
      <c r="T2434" s="95"/>
      <c r="AI2434" s="280"/>
      <c r="AO2434" s="95"/>
    </row>
    <row r="2435" s="93" customFormat="1" customHeight="1" spans="6:41">
      <c r="F2435" s="95"/>
      <c r="G2435" s="288" t="str">
        <f t="shared" si="44"/>
        <v/>
      </c>
      <c r="H2435" s="95"/>
      <c r="I2435" s="95"/>
      <c r="J2435" s="95"/>
      <c r="K2435" s="95"/>
      <c r="L2435" s="95"/>
      <c r="P2435" s="143"/>
      <c r="Q2435" s="95"/>
      <c r="R2435" s="95"/>
      <c r="S2435" s="95"/>
      <c r="T2435" s="95"/>
      <c r="AI2435" s="280"/>
      <c r="AO2435" s="95"/>
    </row>
    <row r="2436" s="93" customFormat="1" customHeight="1" spans="6:41">
      <c r="F2436" s="95"/>
      <c r="G2436" s="288" t="str">
        <f t="shared" si="44"/>
        <v/>
      </c>
      <c r="H2436" s="95"/>
      <c r="I2436" s="95"/>
      <c r="J2436" s="95"/>
      <c r="K2436" s="95"/>
      <c r="L2436" s="95"/>
      <c r="P2436" s="143"/>
      <c r="Q2436" s="95"/>
      <c r="R2436" s="95"/>
      <c r="S2436" s="95"/>
      <c r="T2436" s="95"/>
      <c r="AI2436" s="280"/>
      <c r="AO2436" s="95"/>
    </row>
    <row r="2437" s="93" customFormat="1" customHeight="1" spans="6:41">
      <c r="F2437" s="95"/>
      <c r="G2437" s="288" t="str">
        <f t="shared" si="44"/>
        <v/>
      </c>
      <c r="H2437" s="95"/>
      <c r="I2437" s="95"/>
      <c r="J2437" s="95"/>
      <c r="K2437" s="95"/>
      <c r="L2437" s="95"/>
      <c r="P2437" s="143"/>
      <c r="Q2437" s="95"/>
      <c r="R2437" s="95"/>
      <c r="S2437" s="95"/>
      <c r="T2437" s="95"/>
      <c r="AI2437" s="280"/>
      <c r="AO2437" s="95"/>
    </row>
    <row r="2438" s="93" customFormat="1" customHeight="1" spans="6:41">
      <c r="F2438" s="95"/>
      <c r="G2438" s="288" t="str">
        <f t="shared" si="44"/>
        <v/>
      </c>
      <c r="H2438" s="95"/>
      <c r="I2438" s="95"/>
      <c r="J2438" s="95"/>
      <c r="K2438" s="95"/>
      <c r="L2438" s="95"/>
      <c r="P2438" s="143"/>
      <c r="Q2438" s="95"/>
      <c r="R2438" s="95"/>
      <c r="S2438" s="95"/>
      <c r="T2438" s="95"/>
      <c r="AI2438" s="280"/>
      <c r="AO2438" s="95"/>
    </row>
    <row r="2439" s="93" customFormat="1" customHeight="1" spans="6:41">
      <c r="F2439" s="95"/>
      <c r="G2439" s="288" t="str">
        <f t="shared" si="44"/>
        <v/>
      </c>
      <c r="H2439" s="95"/>
      <c r="I2439" s="95"/>
      <c r="J2439" s="95"/>
      <c r="K2439" s="95"/>
      <c r="L2439" s="95"/>
      <c r="P2439" s="143"/>
      <c r="Q2439" s="95"/>
      <c r="R2439" s="95"/>
      <c r="S2439" s="95"/>
      <c r="T2439" s="95"/>
      <c r="AI2439" s="280"/>
      <c r="AO2439" s="95"/>
    </row>
    <row r="2440" s="93" customFormat="1" customHeight="1" spans="6:41">
      <c r="F2440" s="95"/>
      <c r="G2440" s="288" t="str">
        <f t="shared" si="44"/>
        <v/>
      </c>
      <c r="H2440" s="95"/>
      <c r="I2440" s="95"/>
      <c r="J2440" s="95"/>
      <c r="K2440" s="95"/>
      <c r="L2440" s="95"/>
      <c r="P2440" s="143"/>
      <c r="Q2440" s="95"/>
      <c r="R2440" s="95"/>
      <c r="S2440" s="95"/>
      <c r="T2440" s="95"/>
      <c r="AI2440" s="280"/>
      <c r="AO2440" s="95"/>
    </row>
    <row r="2441" s="93" customFormat="1" customHeight="1" spans="6:41">
      <c r="F2441" s="95"/>
      <c r="G2441" s="288" t="str">
        <f t="shared" si="44"/>
        <v/>
      </c>
      <c r="H2441" s="95"/>
      <c r="I2441" s="95"/>
      <c r="J2441" s="95"/>
      <c r="K2441" s="95"/>
      <c r="L2441" s="95"/>
      <c r="P2441" s="143"/>
      <c r="Q2441" s="95"/>
      <c r="R2441" s="95"/>
      <c r="S2441" s="95"/>
      <c r="T2441" s="95"/>
      <c r="AI2441" s="280"/>
      <c r="AO2441" s="95"/>
    </row>
    <row r="2442" s="93" customFormat="1" customHeight="1" spans="6:41">
      <c r="F2442" s="95"/>
      <c r="G2442" s="288" t="str">
        <f t="shared" si="44"/>
        <v/>
      </c>
      <c r="H2442" s="95"/>
      <c r="I2442" s="95"/>
      <c r="J2442" s="95"/>
      <c r="K2442" s="95"/>
      <c r="L2442" s="95"/>
      <c r="P2442" s="143"/>
      <c r="Q2442" s="95"/>
      <c r="R2442" s="95"/>
      <c r="S2442" s="95"/>
      <c r="T2442" s="95"/>
      <c r="AI2442" s="280"/>
      <c r="AO2442" s="95"/>
    </row>
    <row r="2443" s="93" customFormat="1" customHeight="1" spans="6:41">
      <c r="F2443" s="95"/>
      <c r="G2443" s="288" t="str">
        <f t="shared" si="44"/>
        <v/>
      </c>
      <c r="H2443" s="95"/>
      <c r="I2443" s="95"/>
      <c r="J2443" s="95"/>
      <c r="K2443" s="95"/>
      <c r="L2443" s="95"/>
      <c r="P2443" s="143"/>
      <c r="Q2443" s="95"/>
      <c r="R2443" s="95"/>
      <c r="S2443" s="95"/>
      <c r="T2443" s="95"/>
      <c r="AI2443" s="280"/>
      <c r="AO2443" s="95"/>
    </row>
    <row r="2444" s="93" customFormat="1" customHeight="1" spans="6:41">
      <c r="F2444" s="95"/>
      <c r="G2444" s="288" t="str">
        <f t="shared" si="44"/>
        <v/>
      </c>
      <c r="H2444" s="95"/>
      <c r="I2444" s="95"/>
      <c r="J2444" s="95"/>
      <c r="K2444" s="95"/>
      <c r="L2444" s="95"/>
      <c r="P2444" s="143"/>
      <c r="Q2444" s="95"/>
      <c r="R2444" s="95"/>
      <c r="S2444" s="95"/>
      <c r="T2444" s="95"/>
      <c r="AI2444" s="280"/>
      <c r="AO2444" s="95"/>
    </row>
    <row r="2445" s="93" customFormat="1" customHeight="1" spans="6:41">
      <c r="F2445" s="95"/>
      <c r="G2445" s="288" t="str">
        <f t="shared" si="44"/>
        <v/>
      </c>
      <c r="H2445" s="95"/>
      <c r="I2445" s="95"/>
      <c r="J2445" s="95"/>
      <c r="K2445" s="95"/>
      <c r="L2445" s="95"/>
      <c r="P2445" s="143"/>
      <c r="Q2445" s="95"/>
      <c r="R2445" s="95"/>
      <c r="S2445" s="95"/>
      <c r="T2445" s="95"/>
      <c r="AI2445" s="280"/>
      <c r="AO2445" s="95"/>
    </row>
    <row r="2446" s="93" customFormat="1" customHeight="1" spans="6:41">
      <c r="F2446" s="95"/>
      <c r="G2446" s="288" t="str">
        <f t="shared" si="44"/>
        <v/>
      </c>
      <c r="H2446" s="95"/>
      <c r="I2446" s="95"/>
      <c r="J2446" s="95"/>
      <c r="K2446" s="95"/>
      <c r="L2446" s="95"/>
      <c r="P2446" s="143"/>
      <c r="Q2446" s="95"/>
      <c r="R2446" s="95"/>
      <c r="S2446" s="95"/>
      <c r="T2446" s="95"/>
      <c r="AI2446" s="280"/>
      <c r="AO2446" s="95"/>
    </row>
    <row r="2447" s="93" customFormat="1" customHeight="1" spans="6:41">
      <c r="F2447" s="95"/>
      <c r="G2447" s="288" t="str">
        <f t="shared" si="44"/>
        <v/>
      </c>
      <c r="H2447" s="95"/>
      <c r="I2447" s="95"/>
      <c r="J2447" s="95"/>
      <c r="K2447" s="95"/>
      <c r="L2447" s="95"/>
      <c r="P2447" s="143"/>
      <c r="Q2447" s="95"/>
      <c r="R2447" s="95"/>
      <c r="S2447" s="95"/>
      <c r="T2447" s="95"/>
      <c r="AI2447" s="280"/>
      <c r="AO2447" s="95"/>
    </row>
    <row r="2448" s="93" customFormat="1" customHeight="1" spans="6:41">
      <c r="F2448" s="95"/>
      <c r="G2448" s="288" t="str">
        <f t="shared" si="44"/>
        <v/>
      </c>
      <c r="H2448" s="95"/>
      <c r="I2448" s="95"/>
      <c r="J2448" s="95"/>
      <c r="K2448" s="95"/>
      <c r="L2448" s="95"/>
      <c r="P2448" s="143"/>
      <c r="Q2448" s="95"/>
      <c r="R2448" s="95"/>
      <c r="S2448" s="95"/>
      <c r="T2448" s="95"/>
      <c r="AI2448" s="280"/>
      <c r="AO2448" s="95"/>
    </row>
    <row r="2449" s="93" customFormat="1" customHeight="1" spans="6:41">
      <c r="F2449" s="95"/>
      <c r="G2449" s="288" t="str">
        <f t="shared" si="44"/>
        <v/>
      </c>
      <c r="H2449" s="95"/>
      <c r="I2449" s="95"/>
      <c r="J2449" s="95"/>
      <c r="K2449" s="95"/>
      <c r="L2449" s="95"/>
      <c r="P2449" s="143"/>
      <c r="Q2449" s="95"/>
      <c r="R2449" s="95"/>
      <c r="S2449" s="95"/>
      <c r="T2449" s="95"/>
      <c r="AI2449" s="280"/>
      <c r="AO2449" s="95"/>
    </row>
    <row r="2450" s="93" customFormat="1" customHeight="1" spans="6:41">
      <c r="F2450" s="95"/>
      <c r="G2450" s="288" t="str">
        <f t="shared" si="44"/>
        <v/>
      </c>
      <c r="H2450" s="95"/>
      <c r="I2450" s="95"/>
      <c r="J2450" s="95"/>
      <c r="K2450" s="95"/>
      <c r="L2450" s="95"/>
      <c r="P2450" s="143"/>
      <c r="Q2450" s="95"/>
      <c r="R2450" s="95"/>
      <c r="S2450" s="95"/>
      <c r="T2450" s="95"/>
      <c r="AI2450" s="280"/>
      <c r="AO2450" s="95"/>
    </row>
    <row r="2451" s="93" customFormat="1" customHeight="1" spans="6:41">
      <c r="F2451" s="95"/>
      <c r="G2451" s="288" t="str">
        <f t="shared" si="44"/>
        <v/>
      </c>
      <c r="H2451" s="95"/>
      <c r="I2451" s="95"/>
      <c r="J2451" s="95"/>
      <c r="K2451" s="95"/>
      <c r="L2451" s="95"/>
      <c r="P2451" s="143"/>
      <c r="Q2451" s="95"/>
      <c r="R2451" s="95"/>
      <c r="S2451" s="95"/>
      <c r="T2451" s="95"/>
      <c r="AI2451" s="280"/>
      <c r="AO2451" s="95"/>
    </row>
    <row r="2452" s="93" customFormat="1" customHeight="1" spans="6:41">
      <c r="F2452" s="95"/>
      <c r="G2452" s="288" t="str">
        <f t="shared" si="44"/>
        <v/>
      </c>
      <c r="H2452" s="95"/>
      <c r="I2452" s="95"/>
      <c r="J2452" s="95"/>
      <c r="K2452" s="95"/>
      <c r="L2452" s="95"/>
      <c r="P2452" s="143"/>
      <c r="Q2452" s="95"/>
      <c r="R2452" s="95"/>
      <c r="S2452" s="95"/>
      <c r="T2452" s="95"/>
      <c r="AI2452" s="280"/>
      <c r="AO2452" s="95"/>
    </row>
    <row r="2453" s="93" customFormat="1" customHeight="1" spans="6:41">
      <c r="F2453" s="95"/>
      <c r="G2453" s="288" t="str">
        <f t="shared" si="44"/>
        <v/>
      </c>
      <c r="H2453" s="95"/>
      <c r="I2453" s="95"/>
      <c r="J2453" s="95"/>
      <c r="K2453" s="95"/>
      <c r="L2453" s="95"/>
      <c r="P2453" s="143"/>
      <c r="Q2453" s="95"/>
      <c r="R2453" s="95"/>
      <c r="S2453" s="95"/>
      <c r="T2453" s="95"/>
      <c r="AI2453" s="280"/>
      <c r="AO2453" s="95"/>
    </row>
    <row r="2454" s="93" customFormat="1" customHeight="1" spans="6:41">
      <c r="F2454" s="95"/>
      <c r="G2454" s="288" t="str">
        <f t="shared" si="44"/>
        <v/>
      </c>
      <c r="H2454" s="95"/>
      <c r="I2454" s="95"/>
      <c r="J2454" s="95"/>
      <c r="K2454" s="95"/>
      <c r="L2454" s="95"/>
      <c r="P2454" s="143"/>
      <c r="Q2454" s="95"/>
      <c r="R2454" s="95"/>
      <c r="S2454" s="95"/>
      <c r="T2454" s="95"/>
      <c r="AI2454" s="280"/>
      <c r="AO2454" s="95"/>
    </row>
    <row r="2455" s="93" customFormat="1" customHeight="1" spans="6:41">
      <c r="F2455" s="95"/>
      <c r="G2455" s="288" t="str">
        <f t="shared" si="44"/>
        <v/>
      </c>
      <c r="H2455" s="95"/>
      <c r="I2455" s="95"/>
      <c r="J2455" s="95"/>
      <c r="K2455" s="95"/>
      <c r="L2455" s="95"/>
      <c r="P2455" s="143"/>
      <c r="Q2455" s="95"/>
      <c r="R2455" s="95"/>
      <c r="S2455" s="95"/>
      <c r="T2455" s="95"/>
      <c r="AI2455" s="280"/>
      <c r="AO2455" s="95"/>
    </row>
    <row r="2456" s="93" customFormat="1" customHeight="1" spans="6:41">
      <c r="F2456" s="95"/>
      <c r="G2456" s="288" t="str">
        <f t="shared" si="44"/>
        <v/>
      </c>
      <c r="H2456" s="95"/>
      <c r="I2456" s="95"/>
      <c r="J2456" s="95"/>
      <c r="K2456" s="95"/>
      <c r="L2456" s="95"/>
      <c r="P2456" s="143"/>
      <c r="Q2456" s="95"/>
      <c r="R2456" s="95"/>
      <c r="S2456" s="95"/>
      <c r="T2456" s="95"/>
      <c r="AI2456" s="280"/>
      <c r="AO2456" s="95"/>
    </row>
    <row r="2457" s="93" customFormat="1" customHeight="1" spans="6:41">
      <c r="F2457" s="95"/>
      <c r="G2457" s="288" t="str">
        <f t="shared" si="44"/>
        <v/>
      </c>
      <c r="H2457" s="95"/>
      <c r="I2457" s="95"/>
      <c r="J2457" s="95"/>
      <c r="K2457" s="95"/>
      <c r="L2457" s="95"/>
      <c r="P2457" s="143"/>
      <c r="Q2457" s="95"/>
      <c r="R2457" s="95"/>
      <c r="S2457" s="95"/>
      <c r="T2457" s="95"/>
      <c r="AI2457" s="280"/>
      <c r="AO2457" s="95"/>
    </row>
    <row r="2458" s="93" customFormat="1" customHeight="1" spans="6:41">
      <c r="F2458" s="95"/>
      <c r="G2458" s="288" t="str">
        <f t="shared" si="44"/>
        <v/>
      </c>
      <c r="H2458" s="95"/>
      <c r="I2458" s="95"/>
      <c r="J2458" s="95"/>
      <c r="K2458" s="95"/>
      <c r="L2458" s="95"/>
      <c r="P2458" s="143"/>
      <c r="Q2458" s="95"/>
      <c r="R2458" s="95"/>
      <c r="S2458" s="95"/>
      <c r="T2458" s="95"/>
      <c r="AI2458" s="280"/>
      <c r="AO2458" s="95"/>
    </row>
    <row r="2459" s="93" customFormat="1" customHeight="1" spans="6:41">
      <c r="F2459" s="95"/>
      <c r="G2459" s="288" t="str">
        <f t="shared" si="44"/>
        <v/>
      </c>
      <c r="H2459" s="95"/>
      <c r="I2459" s="95"/>
      <c r="J2459" s="95"/>
      <c r="K2459" s="95"/>
      <c r="L2459" s="95"/>
      <c r="P2459" s="143"/>
      <c r="Q2459" s="95"/>
      <c r="R2459" s="95"/>
      <c r="S2459" s="95"/>
      <c r="T2459" s="95"/>
      <c r="AI2459" s="280"/>
      <c r="AO2459" s="95"/>
    </row>
    <row r="2460" s="93" customFormat="1" customHeight="1" spans="6:41">
      <c r="F2460" s="95"/>
      <c r="G2460" s="288" t="str">
        <f t="shared" si="44"/>
        <v/>
      </c>
      <c r="H2460" s="95"/>
      <c r="I2460" s="95"/>
      <c r="J2460" s="95"/>
      <c r="K2460" s="95"/>
      <c r="L2460" s="95"/>
      <c r="P2460" s="143"/>
      <c r="Q2460" s="95"/>
      <c r="R2460" s="95"/>
      <c r="S2460" s="95"/>
      <c r="T2460" s="95"/>
      <c r="AI2460" s="280"/>
      <c r="AO2460" s="95"/>
    </row>
    <row r="2461" s="93" customFormat="1" customHeight="1" spans="6:41">
      <c r="F2461" s="95"/>
      <c r="G2461" s="288" t="str">
        <f t="shared" si="44"/>
        <v/>
      </c>
      <c r="H2461" s="95"/>
      <c r="I2461" s="95"/>
      <c r="J2461" s="95"/>
      <c r="K2461" s="95"/>
      <c r="L2461" s="95"/>
      <c r="P2461" s="143"/>
      <c r="Q2461" s="95"/>
      <c r="R2461" s="95"/>
      <c r="S2461" s="95"/>
      <c r="T2461" s="95"/>
      <c r="AI2461" s="280"/>
      <c r="AO2461" s="95"/>
    </row>
    <row r="2462" s="93" customFormat="1" customHeight="1" spans="6:41">
      <c r="F2462" s="95"/>
      <c r="G2462" s="288" t="str">
        <f t="shared" si="44"/>
        <v/>
      </c>
      <c r="H2462" s="95"/>
      <c r="I2462" s="95"/>
      <c r="J2462" s="95"/>
      <c r="K2462" s="95"/>
      <c r="L2462" s="95"/>
      <c r="P2462" s="143"/>
      <c r="Q2462" s="95"/>
      <c r="R2462" s="95"/>
      <c r="S2462" s="95"/>
      <c r="T2462" s="95"/>
      <c r="AI2462" s="280"/>
      <c r="AO2462" s="95"/>
    </row>
    <row r="2463" s="93" customFormat="1" customHeight="1" spans="6:41">
      <c r="F2463" s="95"/>
      <c r="G2463" s="288" t="str">
        <f t="shared" si="44"/>
        <v/>
      </c>
      <c r="H2463" s="95"/>
      <c r="I2463" s="95"/>
      <c r="J2463" s="95"/>
      <c r="K2463" s="95"/>
      <c r="L2463" s="95"/>
      <c r="P2463" s="143"/>
      <c r="Q2463" s="95"/>
      <c r="R2463" s="95"/>
      <c r="S2463" s="95"/>
      <c r="T2463" s="95"/>
      <c r="AI2463" s="280"/>
      <c r="AO2463" s="95"/>
    </row>
    <row r="2464" s="93" customFormat="1" customHeight="1" spans="6:41">
      <c r="F2464" s="95"/>
      <c r="G2464" s="288" t="str">
        <f t="shared" si="44"/>
        <v/>
      </c>
      <c r="H2464" s="95"/>
      <c r="I2464" s="95"/>
      <c r="J2464" s="95"/>
      <c r="K2464" s="95"/>
      <c r="L2464" s="95"/>
      <c r="P2464" s="143"/>
      <c r="Q2464" s="95"/>
      <c r="R2464" s="95"/>
      <c r="S2464" s="95"/>
      <c r="T2464" s="95"/>
      <c r="AI2464" s="280"/>
      <c r="AO2464" s="95"/>
    </row>
    <row r="2465" s="93" customFormat="1" customHeight="1" spans="6:41">
      <c r="F2465" s="95"/>
      <c r="G2465" s="288" t="str">
        <f t="shared" si="44"/>
        <v/>
      </c>
      <c r="H2465" s="95"/>
      <c r="I2465" s="95"/>
      <c r="J2465" s="95"/>
      <c r="K2465" s="95"/>
      <c r="L2465" s="95"/>
      <c r="P2465" s="143"/>
      <c r="Q2465" s="95"/>
      <c r="R2465" s="95"/>
      <c r="S2465" s="95"/>
      <c r="T2465" s="95"/>
      <c r="AI2465" s="280"/>
      <c r="AO2465" s="95"/>
    </row>
    <row r="2466" s="93" customFormat="1" customHeight="1" spans="6:41">
      <c r="F2466" s="95"/>
      <c r="G2466" s="288" t="str">
        <f t="shared" si="44"/>
        <v/>
      </c>
      <c r="H2466" s="95"/>
      <c r="I2466" s="95"/>
      <c r="J2466" s="95"/>
      <c r="K2466" s="95"/>
      <c r="L2466" s="95"/>
      <c r="P2466" s="143"/>
      <c r="Q2466" s="95"/>
      <c r="R2466" s="95"/>
      <c r="S2466" s="95"/>
      <c r="T2466" s="95"/>
      <c r="AI2466" s="280"/>
      <c r="AO2466" s="95"/>
    </row>
    <row r="2467" s="93" customFormat="1" customHeight="1" spans="6:41">
      <c r="F2467" s="95"/>
      <c r="G2467" s="288" t="str">
        <f t="shared" si="44"/>
        <v/>
      </c>
      <c r="H2467" s="95"/>
      <c r="I2467" s="95"/>
      <c r="J2467" s="95"/>
      <c r="K2467" s="95"/>
      <c r="L2467" s="95"/>
      <c r="P2467" s="143"/>
      <c r="Q2467" s="95"/>
      <c r="R2467" s="95"/>
      <c r="S2467" s="95"/>
      <c r="T2467" s="95"/>
      <c r="AI2467" s="280"/>
      <c r="AO2467" s="95"/>
    </row>
    <row r="2468" s="93" customFormat="1" customHeight="1" spans="6:41">
      <c r="F2468" s="95"/>
      <c r="G2468" s="288" t="str">
        <f t="shared" si="44"/>
        <v/>
      </c>
      <c r="H2468" s="95"/>
      <c r="I2468" s="95"/>
      <c r="J2468" s="95"/>
      <c r="K2468" s="95"/>
      <c r="L2468" s="95"/>
      <c r="P2468" s="143"/>
      <c r="Q2468" s="95"/>
      <c r="R2468" s="95"/>
      <c r="S2468" s="95"/>
      <c r="T2468" s="95"/>
      <c r="AI2468" s="280"/>
      <c r="AO2468" s="95"/>
    </row>
    <row r="2469" s="93" customFormat="1" customHeight="1" spans="6:41">
      <c r="F2469" s="95"/>
      <c r="G2469" s="288" t="str">
        <f t="shared" si="44"/>
        <v/>
      </c>
      <c r="H2469" s="95"/>
      <c r="I2469" s="95"/>
      <c r="J2469" s="95"/>
      <c r="K2469" s="95"/>
      <c r="L2469" s="95"/>
      <c r="P2469" s="143"/>
      <c r="Q2469" s="95"/>
      <c r="R2469" s="95"/>
      <c r="S2469" s="95"/>
      <c r="T2469" s="95"/>
      <c r="AI2469" s="280"/>
      <c r="AO2469" s="95"/>
    </row>
    <row r="2470" s="93" customFormat="1" customHeight="1" spans="6:41">
      <c r="F2470" s="95"/>
      <c r="G2470" s="288" t="str">
        <f t="shared" si="44"/>
        <v/>
      </c>
      <c r="H2470" s="95"/>
      <c r="I2470" s="95"/>
      <c r="J2470" s="95"/>
      <c r="K2470" s="95"/>
      <c r="L2470" s="95"/>
      <c r="P2470" s="143"/>
      <c r="Q2470" s="95"/>
      <c r="R2470" s="95"/>
      <c r="S2470" s="95"/>
      <c r="T2470" s="95"/>
      <c r="AI2470" s="280"/>
      <c r="AO2470" s="95"/>
    </row>
    <row r="2471" s="93" customFormat="1" customHeight="1" spans="6:41">
      <c r="F2471" s="95"/>
      <c r="G2471" s="288" t="str">
        <f t="shared" si="44"/>
        <v/>
      </c>
      <c r="H2471" s="95"/>
      <c r="I2471" s="95"/>
      <c r="J2471" s="95"/>
      <c r="K2471" s="95"/>
      <c r="L2471" s="95"/>
      <c r="P2471" s="143"/>
      <c r="Q2471" s="95"/>
      <c r="R2471" s="95"/>
      <c r="S2471" s="95"/>
      <c r="T2471" s="95"/>
      <c r="AI2471" s="280"/>
      <c r="AO2471" s="95"/>
    </row>
    <row r="2472" s="93" customFormat="1" customHeight="1" spans="6:41">
      <c r="F2472" s="95"/>
      <c r="G2472" s="288" t="str">
        <f t="shared" si="44"/>
        <v/>
      </c>
      <c r="H2472" s="95"/>
      <c r="I2472" s="95"/>
      <c r="J2472" s="95"/>
      <c r="K2472" s="95"/>
      <c r="L2472" s="95"/>
      <c r="P2472" s="143"/>
      <c r="Q2472" s="95"/>
      <c r="R2472" s="95"/>
      <c r="S2472" s="95"/>
      <c r="T2472" s="95"/>
      <c r="AI2472" s="280"/>
      <c r="AO2472" s="95"/>
    </row>
    <row r="2473" s="93" customFormat="1" customHeight="1" spans="6:41">
      <c r="F2473" s="95"/>
      <c r="G2473" s="288" t="str">
        <f t="shared" si="44"/>
        <v/>
      </c>
      <c r="H2473" s="95"/>
      <c r="I2473" s="95"/>
      <c r="J2473" s="95"/>
      <c r="K2473" s="95"/>
      <c r="L2473" s="95"/>
      <c r="P2473" s="143"/>
      <c r="Q2473" s="95"/>
      <c r="R2473" s="95"/>
      <c r="S2473" s="95"/>
      <c r="T2473" s="95"/>
      <c r="AI2473" s="280"/>
      <c r="AO2473" s="95"/>
    </row>
    <row r="2474" s="93" customFormat="1" customHeight="1" spans="6:41">
      <c r="F2474" s="95"/>
      <c r="G2474" s="288" t="str">
        <f t="shared" si="44"/>
        <v/>
      </c>
      <c r="H2474" s="95"/>
      <c r="I2474" s="95"/>
      <c r="J2474" s="95"/>
      <c r="K2474" s="95"/>
      <c r="L2474" s="95"/>
      <c r="P2474" s="143"/>
      <c r="Q2474" s="95"/>
      <c r="R2474" s="95"/>
      <c r="S2474" s="95"/>
      <c r="T2474" s="95"/>
      <c r="AI2474" s="280"/>
      <c r="AO2474" s="95"/>
    </row>
    <row r="2475" s="93" customFormat="1" customHeight="1" spans="6:41">
      <c r="F2475" s="95"/>
      <c r="G2475" s="288" t="str">
        <f t="shared" si="44"/>
        <v/>
      </c>
      <c r="H2475" s="95"/>
      <c r="I2475" s="95"/>
      <c r="J2475" s="95"/>
      <c r="K2475" s="95"/>
      <c r="L2475" s="95"/>
      <c r="P2475" s="143"/>
      <c r="Q2475" s="95"/>
      <c r="R2475" s="95"/>
      <c r="S2475" s="95"/>
      <c r="T2475" s="95"/>
      <c r="AI2475" s="280"/>
      <c r="AO2475" s="95"/>
    </row>
    <row r="2476" s="93" customFormat="1" customHeight="1" spans="6:41">
      <c r="F2476" s="95"/>
      <c r="G2476" s="288" t="str">
        <f t="shared" si="44"/>
        <v/>
      </c>
      <c r="H2476" s="95"/>
      <c r="I2476" s="95"/>
      <c r="J2476" s="95"/>
      <c r="K2476" s="95"/>
      <c r="L2476" s="95"/>
      <c r="P2476" s="143"/>
      <c r="Q2476" s="95"/>
      <c r="R2476" s="95"/>
      <c r="S2476" s="95"/>
      <c r="T2476" s="95"/>
      <c r="AI2476" s="280"/>
      <c r="AO2476" s="95"/>
    </row>
    <row r="2477" s="93" customFormat="1" customHeight="1" spans="6:41">
      <c r="F2477" s="95"/>
      <c r="G2477" s="288" t="str">
        <f t="shared" si="44"/>
        <v/>
      </c>
      <c r="H2477" s="95"/>
      <c r="I2477" s="95"/>
      <c r="J2477" s="95"/>
      <c r="K2477" s="95"/>
      <c r="L2477" s="95"/>
      <c r="P2477" s="143"/>
      <c r="Q2477" s="95"/>
      <c r="R2477" s="95"/>
      <c r="S2477" s="95"/>
      <c r="T2477" s="95"/>
      <c r="AI2477" s="280"/>
      <c r="AO2477" s="95"/>
    </row>
    <row r="2478" s="93" customFormat="1" customHeight="1" spans="6:41">
      <c r="F2478" s="95"/>
      <c r="G2478" s="288" t="str">
        <f t="shared" si="44"/>
        <v/>
      </c>
      <c r="H2478" s="95"/>
      <c r="I2478" s="95"/>
      <c r="J2478" s="95"/>
      <c r="K2478" s="95"/>
      <c r="L2478" s="95"/>
      <c r="P2478" s="143"/>
      <c r="Q2478" s="95"/>
      <c r="R2478" s="95"/>
      <c r="S2478" s="95"/>
      <c r="T2478" s="95"/>
      <c r="AI2478" s="280"/>
      <c r="AO2478" s="95"/>
    </row>
    <row r="2479" s="93" customFormat="1" customHeight="1" spans="6:41">
      <c r="F2479" s="95"/>
      <c r="G2479" s="288" t="str">
        <f t="shared" si="44"/>
        <v/>
      </c>
      <c r="H2479" s="95"/>
      <c r="I2479" s="95"/>
      <c r="J2479" s="95"/>
      <c r="K2479" s="95"/>
      <c r="L2479" s="95"/>
      <c r="P2479" s="143"/>
      <c r="Q2479" s="95"/>
      <c r="R2479" s="95"/>
      <c r="S2479" s="95"/>
      <c r="T2479" s="95"/>
      <c r="AI2479" s="280"/>
      <c r="AO2479" s="95"/>
    </row>
    <row r="2480" s="93" customFormat="1" customHeight="1" spans="6:41">
      <c r="F2480" s="95"/>
      <c r="G2480" s="288" t="str">
        <f t="shared" si="44"/>
        <v/>
      </c>
      <c r="H2480" s="95"/>
      <c r="I2480" s="95"/>
      <c r="J2480" s="95"/>
      <c r="K2480" s="95"/>
      <c r="L2480" s="95"/>
      <c r="P2480" s="143"/>
      <c r="Q2480" s="95"/>
      <c r="R2480" s="95"/>
      <c r="S2480" s="95"/>
      <c r="T2480" s="95"/>
      <c r="AI2480" s="280"/>
      <c r="AO2480" s="95"/>
    </row>
    <row r="2481" s="93" customFormat="1" customHeight="1" spans="6:41">
      <c r="F2481" s="95"/>
      <c r="G2481" s="288" t="str">
        <f t="shared" si="44"/>
        <v/>
      </c>
      <c r="H2481" s="95"/>
      <c r="I2481" s="95"/>
      <c r="J2481" s="95"/>
      <c r="K2481" s="95"/>
      <c r="L2481" s="95"/>
      <c r="P2481" s="143"/>
      <c r="Q2481" s="95"/>
      <c r="R2481" s="95"/>
      <c r="S2481" s="95"/>
      <c r="T2481" s="95"/>
      <c r="AI2481" s="280"/>
      <c r="AO2481" s="95"/>
    </row>
    <row r="2482" s="93" customFormat="1" customHeight="1" spans="6:41">
      <c r="F2482" s="95"/>
      <c r="G2482" s="288" t="str">
        <f t="shared" si="44"/>
        <v/>
      </c>
      <c r="H2482" s="95"/>
      <c r="I2482" s="95"/>
      <c r="J2482" s="95"/>
      <c r="K2482" s="95"/>
      <c r="L2482" s="95"/>
      <c r="P2482" s="143"/>
      <c r="Q2482" s="95"/>
      <c r="R2482" s="95"/>
      <c r="S2482" s="95"/>
      <c r="T2482" s="95"/>
      <c r="AI2482" s="280"/>
      <c r="AO2482" s="95"/>
    </row>
    <row r="2483" s="93" customFormat="1" customHeight="1" spans="6:41">
      <c r="F2483" s="95"/>
      <c r="G2483" s="288" t="str">
        <f t="shared" si="44"/>
        <v/>
      </c>
      <c r="H2483" s="95"/>
      <c r="I2483" s="95"/>
      <c r="J2483" s="95"/>
      <c r="K2483" s="95"/>
      <c r="L2483" s="95"/>
      <c r="P2483" s="143"/>
      <c r="Q2483" s="95"/>
      <c r="R2483" s="95"/>
      <c r="S2483" s="95"/>
      <c r="T2483" s="95"/>
      <c r="AI2483" s="280"/>
      <c r="AO2483" s="95"/>
    </row>
    <row r="2484" s="93" customFormat="1" customHeight="1" spans="6:41">
      <c r="F2484" s="95"/>
      <c r="G2484" s="288" t="str">
        <f t="shared" si="44"/>
        <v/>
      </c>
      <c r="H2484" s="95"/>
      <c r="I2484" s="95"/>
      <c r="J2484" s="95"/>
      <c r="K2484" s="95"/>
      <c r="L2484" s="95"/>
      <c r="P2484" s="143"/>
      <c r="Q2484" s="95"/>
      <c r="R2484" s="95"/>
      <c r="S2484" s="95"/>
      <c r="T2484" s="95"/>
      <c r="AI2484" s="280"/>
      <c r="AO2484" s="95"/>
    </row>
    <row r="2485" s="93" customFormat="1" customHeight="1" spans="6:41">
      <c r="F2485" s="95"/>
      <c r="G2485" s="288" t="str">
        <f t="shared" si="44"/>
        <v/>
      </c>
      <c r="H2485" s="95"/>
      <c r="I2485" s="95"/>
      <c r="J2485" s="95"/>
      <c r="K2485" s="95"/>
      <c r="L2485" s="95"/>
      <c r="P2485" s="143"/>
      <c r="Q2485" s="95"/>
      <c r="R2485" s="95"/>
      <c r="S2485" s="95"/>
      <c r="T2485" s="95"/>
      <c r="AI2485" s="280"/>
      <c r="AO2485" s="95"/>
    </row>
    <row r="2486" s="93" customFormat="1" customHeight="1" spans="6:41">
      <c r="F2486" s="95"/>
      <c r="G2486" s="288" t="str">
        <f t="shared" si="44"/>
        <v/>
      </c>
      <c r="H2486" s="95"/>
      <c r="I2486" s="95"/>
      <c r="J2486" s="95"/>
      <c r="K2486" s="95"/>
      <c r="L2486" s="95"/>
      <c r="P2486" s="143"/>
      <c r="Q2486" s="95"/>
      <c r="R2486" s="95"/>
      <c r="S2486" s="95"/>
      <c r="T2486" s="95"/>
      <c r="AI2486" s="280"/>
      <c r="AO2486" s="95"/>
    </row>
    <row r="2487" s="93" customFormat="1" customHeight="1" spans="6:41">
      <c r="F2487" s="95"/>
      <c r="G2487" s="288" t="str">
        <f t="shared" si="44"/>
        <v/>
      </c>
      <c r="H2487" s="95"/>
      <c r="I2487" s="95"/>
      <c r="J2487" s="95"/>
      <c r="K2487" s="95"/>
      <c r="L2487" s="95"/>
      <c r="P2487" s="143"/>
      <c r="Q2487" s="95"/>
      <c r="R2487" s="95"/>
      <c r="S2487" s="95"/>
      <c r="T2487" s="95"/>
      <c r="AI2487" s="280"/>
      <c r="AO2487" s="95"/>
    </row>
    <row r="2488" s="93" customFormat="1" customHeight="1" spans="6:41">
      <c r="F2488" s="95"/>
      <c r="G2488" s="288" t="str">
        <f t="shared" si="44"/>
        <v/>
      </c>
      <c r="H2488" s="95"/>
      <c r="I2488" s="95"/>
      <c r="J2488" s="95"/>
      <c r="K2488" s="95"/>
      <c r="L2488" s="95"/>
      <c r="P2488" s="143"/>
      <c r="Q2488" s="95"/>
      <c r="R2488" s="95"/>
      <c r="S2488" s="95"/>
      <c r="T2488" s="95"/>
      <c r="AI2488" s="280"/>
      <c r="AO2488" s="95"/>
    </row>
    <row r="2489" s="93" customFormat="1" customHeight="1" spans="6:41">
      <c r="F2489" s="95"/>
      <c r="G2489" s="288" t="str">
        <f t="shared" si="44"/>
        <v/>
      </c>
      <c r="H2489" s="95"/>
      <c r="I2489" s="95"/>
      <c r="J2489" s="95"/>
      <c r="K2489" s="95"/>
      <c r="L2489" s="95"/>
      <c r="P2489" s="143"/>
      <c r="Q2489" s="95"/>
      <c r="R2489" s="95"/>
      <c r="S2489" s="95"/>
      <c r="T2489" s="95"/>
      <c r="AI2489" s="280"/>
      <c r="AO2489" s="95"/>
    </row>
    <row r="2490" s="93" customFormat="1" customHeight="1" spans="6:41">
      <c r="F2490" s="95"/>
      <c r="G2490" s="288" t="str">
        <f t="shared" si="44"/>
        <v/>
      </c>
      <c r="H2490" s="95"/>
      <c r="I2490" s="95"/>
      <c r="J2490" s="95"/>
      <c r="K2490" s="95"/>
      <c r="L2490" s="95"/>
      <c r="P2490" s="143"/>
      <c r="Q2490" s="95"/>
      <c r="R2490" s="95"/>
      <c r="S2490" s="95"/>
      <c r="T2490" s="95"/>
      <c r="AI2490" s="280"/>
      <c r="AO2490" s="95"/>
    </row>
    <row r="2491" s="93" customFormat="1" customHeight="1" spans="6:41">
      <c r="F2491" s="95"/>
      <c r="G2491" s="288" t="str">
        <f t="shared" si="44"/>
        <v/>
      </c>
      <c r="H2491" s="95"/>
      <c r="I2491" s="95"/>
      <c r="J2491" s="95"/>
      <c r="K2491" s="95"/>
      <c r="L2491" s="95"/>
      <c r="P2491" s="143"/>
      <c r="Q2491" s="95"/>
      <c r="R2491" s="95"/>
      <c r="S2491" s="95"/>
      <c r="T2491" s="95"/>
      <c r="AI2491" s="280"/>
      <c r="AO2491" s="95"/>
    </row>
    <row r="2492" s="93" customFormat="1" customHeight="1" spans="6:41">
      <c r="F2492" s="95"/>
      <c r="G2492" s="288" t="str">
        <f t="shared" si="44"/>
        <v/>
      </c>
      <c r="H2492" s="95"/>
      <c r="I2492" s="95"/>
      <c r="J2492" s="95"/>
      <c r="K2492" s="95"/>
      <c r="L2492" s="95"/>
      <c r="P2492" s="143"/>
      <c r="Q2492" s="95"/>
      <c r="R2492" s="95"/>
      <c r="S2492" s="95"/>
      <c r="T2492" s="95"/>
      <c r="AI2492" s="280"/>
      <c r="AO2492" s="95"/>
    </row>
    <row r="2493" s="93" customFormat="1" customHeight="1" spans="6:41">
      <c r="F2493" s="95"/>
      <c r="G2493" s="288" t="str">
        <f t="shared" si="44"/>
        <v/>
      </c>
      <c r="H2493" s="95"/>
      <c r="I2493" s="95"/>
      <c r="J2493" s="95"/>
      <c r="K2493" s="95"/>
      <c r="L2493" s="95"/>
      <c r="P2493" s="143"/>
      <c r="Q2493" s="95"/>
      <c r="R2493" s="95"/>
      <c r="S2493" s="95"/>
      <c r="T2493" s="95"/>
      <c r="AI2493" s="280"/>
      <c r="AO2493" s="95"/>
    </row>
    <row r="2494" s="93" customFormat="1" customHeight="1" spans="6:41">
      <c r="F2494" s="95"/>
      <c r="G2494" s="288" t="str">
        <f t="shared" si="44"/>
        <v/>
      </c>
      <c r="H2494" s="95"/>
      <c r="I2494" s="95"/>
      <c r="J2494" s="95"/>
      <c r="K2494" s="95"/>
      <c r="L2494" s="95"/>
      <c r="P2494" s="143"/>
      <c r="Q2494" s="95"/>
      <c r="R2494" s="95"/>
      <c r="S2494" s="95"/>
      <c r="T2494" s="95"/>
      <c r="AI2494" s="280"/>
      <c r="AO2494" s="95"/>
    </row>
    <row r="2495" s="93" customFormat="1" customHeight="1" spans="6:41">
      <c r="F2495" s="95"/>
      <c r="G2495" s="288" t="str">
        <f t="shared" si="44"/>
        <v/>
      </c>
      <c r="H2495" s="95"/>
      <c r="I2495" s="95"/>
      <c r="J2495" s="95"/>
      <c r="K2495" s="95"/>
      <c r="L2495" s="95"/>
      <c r="P2495" s="143"/>
      <c r="Q2495" s="95"/>
      <c r="R2495" s="95"/>
      <c r="S2495" s="95"/>
      <c r="T2495" s="95"/>
      <c r="AI2495" s="280"/>
      <c r="AO2495" s="95"/>
    </row>
    <row r="2496" s="93" customFormat="1" customHeight="1" spans="6:41">
      <c r="F2496" s="95"/>
      <c r="G2496" s="288" t="str">
        <f t="shared" si="44"/>
        <v/>
      </c>
      <c r="H2496" s="95"/>
      <c r="I2496" s="95"/>
      <c r="J2496" s="95"/>
      <c r="K2496" s="95"/>
      <c r="L2496" s="95"/>
      <c r="P2496" s="143"/>
      <c r="Q2496" s="95"/>
      <c r="R2496" s="95"/>
      <c r="S2496" s="95"/>
      <c r="T2496" s="95"/>
      <c r="AI2496" s="280"/>
      <c r="AO2496" s="95"/>
    </row>
    <row r="2497" s="93" customFormat="1" customHeight="1" spans="6:41">
      <c r="F2497" s="95"/>
      <c r="G2497" s="288" t="str">
        <f t="shared" si="44"/>
        <v/>
      </c>
      <c r="H2497" s="95"/>
      <c r="I2497" s="95"/>
      <c r="J2497" s="95"/>
      <c r="K2497" s="95"/>
      <c r="L2497" s="95"/>
      <c r="P2497" s="143"/>
      <c r="Q2497" s="95"/>
      <c r="R2497" s="95"/>
      <c r="S2497" s="95"/>
      <c r="T2497" s="95"/>
      <c r="AI2497" s="280"/>
      <c r="AO2497" s="95"/>
    </row>
    <row r="2498" s="93" customFormat="1" customHeight="1" spans="6:41">
      <c r="F2498" s="95"/>
      <c r="G2498" s="288" t="str">
        <f t="shared" ref="G2498:G2561" si="45">IF(H2498="","",IF(H2498=I2498,H2498,_xlfn.CONCAT(H2498,"-",I2498)))</f>
        <v/>
      </c>
      <c r="H2498" s="95"/>
      <c r="I2498" s="95"/>
      <c r="J2498" s="95"/>
      <c r="K2498" s="95"/>
      <c r="L2498" s="95"/>
      <c r="P2498" s="143"/>
      <c r="Q2498" s="95"/>
      <c r="R2498" s="95"/>
      <c r="S2498" s="95"/>
      <c r="T2498" s="95"/>
      <c r="AI2498" s="280"/>
      <c r="AO2498" s="95"/>
    </row>
    <row r="2499" s="93" customFormat="1" customHeight="1" spans="6:41">
      <c r="F2499" s="95"/>
      <c r="G2499" s="288" t="str">
        <f t="shared" si="45"/>
        <v/>
      </c>
      <c r="H2499" s="95"/>
      <c r="I2499" s="95"/>
      <c r="J2499" s="95"/>
      <c r="K2499" s="95"/>
      <c r="L2499" s="95"/>
      <c r="P2499" s="143"/>
      <c r="Q2499" s="95"/>
      <c r="R2499" s="95"/>
      <c r="S2499" s="95"/>
      <c r="T2499" s="95"/>
      <c r="AI2499" s="280"/>
      <c r="AO2499" s="95"/>
    </row>
    <row r="2500" s="93" customFormat="1" customHeight="1" spans="6:41">
      <c r="F2500" s="95"/>
      <c r="G2500" s="288" t="str">
        <f t="shared" si="45"/>
        <v/>
      </c>
      <c r="H2500" s="95"/>
      <c r="I2500" s="95"/>
      <c r="J2500" s="95"/>
      <c r="K2500" s="95"/>
      <c r="L2500" s="95"/>
      <c r="P2500" s="143"/>
      <c r="Q2500" s="95"/>
      <c r="R2500" s="95"/>
      <c r="S2500" s="95"/>
      <c r="T2500" s="95"/>
      <c r="AI2500" s="280"/>
      <c r="AO2500" s="95"/>
    </row>
    <row r="2501" s="93" customFormat="1" customHeight="1" spans="6:41">
      <c r="F2501" s="95"/>
      <c r="G2501" s="288" t="str">
        <f t="shared" si="45"/>
        <v/>
      </c>
      <c r="H2501" s="95"/>
      <c r="I2501" s="95"/>
      <c r="J2501" s="95"/>
      <c r="K2501" s="95"/>
      <c r="L2501" s="95"/>
      <c r="P2501" s="143"/>
      <c r="Q2501" s="95"/>
      <c r="R2501" s="95"/>
      <c r="S2501" s="95"/>
      <c r="T2501" s="95"/>
      <c r="AI2501" s="280"/>
      <c r="AO2501" s="95"/>
    </row>
    <row r="2502" s="93" customFormat="1" customHeight="1" spans="6:41">
      <c r="F2502" s="95"/>
      <c r="G2502" s="288" t="str">
        <f t="shared" si="45"/>
        <v/>
      </c>
      <c r="H2502" s="95"/>
      <c r="I2502" s="95"/>
      <c r="J2502" s="95"/>
      <c r="K2502" s="95"/>
      <c r="L2502" s="95"/>
      <c r="P2502" s="143"/>
      <c r="Q2502" s="95"/>
      <c r="R2502" s="95"/>
      <c r="S2502" s="95"/>
      <c r="T2502" s="95"/>
      <c r="AI2502" s="280"/>
      <c r="AO2502" s="95"/>
    </row>
    <row r="2503" s="93" customFormat="1" customHeight="1" spans="6:41">
      <c r="F2503" s="95"/>
      <c r="G2503" s="288" t="str">
        <f t="shared" si="45"/>
        <v/>
      </c>
      <c r="H2503" s="95"/>
      <c r="I2503" s="95"/>
      <c r="J2503" s="95"/>
      <c r="K2503" s="95"/>
      <c r="L2503" s="95"/>
      <c r="P2503" s="143"/>
      <c r="Q2503" s="95"/>
      <c r="R2503" s="95"/>
      <c r="S2503" s="95"/>
      <c r="T2503" s="95"/>
      <c r="AI2503" s="280"/>
      <c r="AO2503" s="95"/>
    </row>
    <row r="2504" s="93" customFormat="1" customHeight="1" spans="6:41">
      <c r="F2504" s="95"/>
      <c r="G2504" s="288" t="str">
        <f t="shared" si="45"/>
        <v/>
      </c>
      <c r="H2504" s="95"/>
      <c r="I2504" s="95"/>
      <c r="J2504" s="95"/>
      <c r="K2504" s="95"/>
      <c r="L2504" s="95"/>
      <c r="P2504" s="143"/>
      <c r="Q2504" s="95"/>
      <c r="R2504" s="95"/>
      <c r="S2504" s="95"/>
      <c r="T2504" s="95"/>
      <c r="AI2504" s="280"/>
      <c r="AO2504" s="95"/>
    </row>
    <row r="2505" s="93" customFormat="1" customHeight="1" spans="6:41">
      <c r="F2505" s="95"/>
      <c r="G2505" s="288" t="str">
        <f t="shared" si="45"/>
        <v/>
      </c>
      <c r="H2505" s="95"/>
      <c r="I2505" s="95"/>
      <c r="J2505" s="95"/>
      <c r="K2505" s="95"/>
      <c r="L2505" s="95"/>
      <c r="P2505" s="143"/>
      <c r="Q2505" s="95"/>
      <c r="R2505" s="95"/>
      <c r="S2505" s="95"/>
      <c r="T2505" s="95"/>
      <c r="AI2505" s="280"/>
      <c r="AO2505" s="95"/>
    </row>
    <row r="2506" s="93" customFormat="1" customHeight="1" spans="6:41">
      <c r="F2506" s="95"/>
      <c r="G2506" s="288" t="str">
        <f t="shared" si="45"/>
        <v/>
      </c>
      <c r="H2506" s="95"/>
      <c r="I2506" s="95"/>
      <c r="J2506" s="95"/>
      <c r="K2506" s="95"/>
      <c r="L2506" s="95"/>
      <c r="P2506" s="143"/>
      <c r="Q2506" s="95"/>
      <c r="R2506" s="95"/>
      <c r="S2506" s="95"/>
      <c r="T2506" s="95"/>
      <c r="AI2506" s="280"/>
      <c r="AO2506" s="95"/>
    </row>
    <row r="2507" s="93" customFormat="1" customHeight="1" spans="6:41">
      <c r="F2507" s="95"/>
      <c r="G2507" s="288" t="str">
        <f t="shared" si="45"/>
        <v/>
      </c>
      <c r="H2507" s="95"/>
      <c r="I2507" s="95"/>
      <c r="J2507" s="95"/>
      <c r="K2507" s="95"/>
      <c r="L2507" s="95"/>
      <c r="P2507" s="143"/>
      <c r="Q2507" s="95"/>
      <c r="R2507" s="95"/>
      <c r="S2507" s="95"/>
      <c r="T2507" s="95"/>
      <c r="AI2507" s="280"/>
      <c r="AO2507" s="95"/>
    </row>
    <row r="2508" s="93" customFormat="1" customHeight="1" spans="6:41">
      <c r="F2508" s="95"/>
      <c r="G2508" s="288" t="str">
        <f t="shared" si="45"/>
        <v/>
      </c>
      <c r="H2508" s="95"/>
      <c r="I2508" s="95"/>
      <c r="J2508" s="95"/>
      <c r="K2508" s="95"/>
      <c r="L2508" s="95"/>
      <c r="P2508" s="143"/>
      <c r="Q2508" s="95"/>
      <c r="R2508" s="95"/>
      <c r="S2508" s="95"/>
      <c r="T2508" s="95"/>
      <c r="AI2508" s="280"/>
      <c r="AO2508" s="95"/>
    </row>
    <row r="2509" s="93" customFormat="1" customHeight="1" spans="6:41">
      <c r="F2509" s="95"/>
      <c r="G2509" s="288" t="str">
        <f t="shared" si="45"/>
        <v/>
      </c>
      <c r="H2509" s="95"/>
      <c r="I2509" s="95"/>
      <c r="J2509" s="95"/>
      <c r="K2509" s="95"/>
      <c r="L2509" s="95"/>
      <c r="P2509" s="143"/>
      <c r="Q2509" s="95"/>
      <c r="R2509" s="95"/>
      <c r="S2509" s="95"/>
      <c r="T2509" s="95"/>
      <c r="AI2509" s="280"/>
      <c r="AO2509" s="95"/>
    </row>
    <row r="2510" s="93" customFormat="1" customHeight="1" spans="6:41">
      <c r="F2510" s="95"/>
      <c r="G2510" s="288" t="str">
        <f t="shared" si="45"/>
        <v/>
      </c>
      <c r="H2510" s="95"/>
      <c r="I2510" s="95"/>
      <c r="J2510" s="95"/>
      <c r="K2510" s="95"/>
      <c r="L2510" s="95"/>
      <c r="P2510" s="143"/>
      <c r="Q2510" s="95"/>
      <c r="R2510" s="95"/>
      <c r="S2510" s="95"/>
      <c r="T2510" s="95"/>
      <c r="AI2510" s="280"/>
      <c r="AO2510" s="95"/>
    </row>
    <row r="2511" s="93" customFormat="1" customHeight="1" spans="6:41">
      <c r="F2511" s="95"/>
      <c r="G2511" s="288" t="str">
        <f t="shared" si="45"/>
        <v/>
      </c>
      <c r="H2511" s="95"/>
      <c r="I2511" s="95"/>
      <c r="J2511" s="95"/>
      <c r="K2511" s="95"/>
      <c r="L2511" s="95"/>
      <c r="P2511" s="143"/>
      <c r="Q2511" s="95"/>
      <c r="R2511" s="95"/>
      <c r="S2511" s="95"/>
      <c r="T2511" s="95"/>
      <c r="AI2511" s="280"/>
      <c r="AO2511" s="95"/>
    </row>
    <row r="2512" s="93" customFormat="1" customHeight="1" spans="6:41">
      <c r="F2512" s="95"/>
      <c r="G2512" s="288" t="str">
        <f t="shared" si="45"/>
        <v/>
      </c>
      <c r="H2512" s="95"/>
      <c r="I2512" s="95"/>
      <c r="J2512" s="95"/>
      <c r="K2512" s="95"/>
      <c r="L2512" s="95"/>
      <c r="P2512" s="143"/>
      <c r="Q2512" s="95"/>
      <c r="R2512" s="95"/>
      <c r="S2512" s="95"/>
      <c r="T2512" s="95"/>
      <c r="AI2512" s="280"/>
      <c r="AO2512" s="95"/>
    </row>
    <row r="2513" s="93" customFormat="1" customHeight="1" spans="6:41">
      <c r="F2513" s="95"/>
      <c r="G2513" s="288" t="str">
        <f t="shared" si="45"/>
        <v/>
      </c>
      <c r="H2513" s="95"/>
      <c r="I2513" s="95"/>
      <c r="J2513" s="95"/>
      <c r="K2513" s="95"/>
      <c r="L2513" s="95"/>
      <c r="P2513" s="143"/>
      <c r="Q2513" s="95"/>
      <c r="R2513" s="95"/>
      <c r="S2513" s="95"/>
      <c r="T2513" s="95"/>
      <c r="AI2513" s="280"/>
      <c r="AO2513" s="95"/>
    </row>
    <row r="2514" s="93" customFormat="1" customHeight="1" spans="6:41">
      <c r="F2514" s="95"/>
      <c r="G2514" s="288" t="str">
        <f t="shared" si="45"/>
        <v/>
      </c>
      <c r="H2514" s="95"/>
      <c r="I2514" s="95"/>
      <c r="J2514" s="95"/>
      <c r="K2514" s="95"/>
      <c r="L2514" s="95"/>
      <c r="P2514" s="143"/>
      <c r="Q2514" s="95"/>
      <c r="R2514" s="95"/>
      <c r="S2514" s="95"/>
      <c r="T2514" s="95"/>
      <c r="AI2514" s="280"/>
      <c r="AO2514" s="95"/>
    </row>
    <row r="2515" s="93" customFormat="1" customHeight="1" spans="6:41">
      <c r="F2515" s="95"/>
      <c r="G2515" s="288" t="str">
        <f t="shared" si="45"/>
        <v/>
      </c>
      <c r="H2515" s="95"/>
      <c r="I2515" s="95"/>
      <c r="J2515" s="95"/>
      <c r="K2515" s="95"/>
      <c r="L2515" s="95"/>
      <c r="P2515" s="143"/>
      <c r="Q2515" s="95"/>
      <c r="R2515" s="95"/>
      <c r="S2515" s="95"/>
      <c r="T2515" s="95"/>
      <c r="AI2515" s="280"/>
      <c r="AO2515" s="95"/>
    </row>
    <row r="2516" s="93" customFormat="1" customHeight="1" spans="6:41">
      <c r="F2516" s="95"/>
      <c r="G2516" s="288" t="str">
        <f t="shared" si="45"/>
        <v/>
      </c>
      <c r="H2516" s="95"/>
      <c r="I2516" s="95"/>
      <c r="J2516" s="95"/>
      <c r="K2516" s="95"/>
      <c r="L2516" s="95"/>
      <c r="P2516" s="143"/>
      <c r="Q2516" s="95"/>
      <c r="R2516" s="95"/>
      <c r="S2516" s="95"/>
      <c r="T2516" s="95"/>
      <c r="AI2516" s="280"/>
      <c r="AO2516" s="95"/>
    </row>
    <row r="2517" s="93" customFormat="1" customHeight="1" spans="6:41">
      <c r="F2517" s="95"/>
      <c r="G2517" s="288" t="str">
        <f t="shared" si="45"/>
        <v/>
      </c>
      <c r="H2517" s="95"/>
      <c r="I2517" s="95"/>
      <c r="J2517" s="95"/>
      <c r="K2517" s="95"/>
      <c r="L2517" s="95"/>
      <c r="P2517" s="143"/>
      <c r="Q2517" s="95"/>
      <c r="R2517" s="95"/>
      <c r="S2517" s="95"/>
      <c r="T2517" s="95"/>
      <c r="AI2517" s="280"/>
      <c r="AO2517" s="95"/>
    </row>
    <row r="2518" s="93" customFormat="1" customHeight="1" spans="6:41">
      <c r="F2518" s="95"/>
      <c r="G2518" s="288" t="str">
        <f t="shared" si="45"/>
        <v/>
      </c>
      <c r="H2518" s="95"/>
      <c r="I2518" s="95"/>
      <c r="J2518" s="95"/>
      <c r="K2518" s="95"/>
      <c r="L2518" s="95"/>
      <c r="P2518" s="143"/>
      <c r="Q2518" s="95"/>
      <c r="R2518" s="95"/>
      <c r="S2518" s="95"/>
      <c r="T2518" s="95"/>
      <c r="AI2518" s="280"/>
      <c r="AO2518" s="95"/>
    </row>
    <row r="2519" s="93" customFormat="1" customHeight="1" spans="6:41">
      <c r="F2519" s="95"/>
      <c r="G2519" s="288" t="str">
        <f t="shared" si="45"/>
        <v/>
      </c>
      <c r="H2519" s="95"/>
      <c r="I2519" s="95"/>
      <c r="J2519" s="95"/>
      <c r="K2519" s="95"/>
      <c r="L2519" s="95"/>
      <c r="P2519" s="143"/>
      <c r="Q2519" s="95"/>
      <c r="R2519" s="95"/>
      <c r="S2519" s="95"/>
      <c r="T2519" s="95"/>
      <c r="AI2519" s="280"/>
      <c r="AO2519" s="95"/>
    </row>
    <row r="2520" s="93" customFormat="1" customHeight="1" spans="6:41">
      <c r="F2520" s="95"/>
      <c r="G2520" s="288" t="str">
        <f t="shared" si="45"/>
        <v/>
      </c>
      <c r="H2520" s="95"/>
      <c r="I2520" s="95"/>
      <c r="J2520" s="95"/>
      <c r="K2520" s="95"/>
      <c r="L2520" s="95"/>
      <c r="P2520" s="143"/>
      <c r="Q2520" s="95"/>
      <c r="R2520" s="95"/>
      <c r="S2520" s="95"/>
      <c r="T2520" s="95"/>
      <c r="AI2520" s="280"/>
      <c r="AO2520" s="95"/>
    </row>
    <row r="2521" s="93" customFormat="1" customHeight="1" spans="6:41">
      <c r="F2521" s="95"/>
      <c r="G2521" s="288" t="str">
        <f t="shared" si="45"/>
        <v/>
      </c>
      <c r="H2521" s="95"/>
      <c r="I2521" s="95"/>
      <c r="J2521" s="95"/>
      <c r="K2521" s="95"/>
      <c r="L2521" s="95"/>
      <c r="P2521" s="143"/>
      <c r="Q2521" s="95"/>
      <c r="R2521" s="95"/>
      <c r="S2521" s="95"/>
      <c r="T2521" s="95"/>
      <c r="AI2521" s="280"/>
      <c r="AO2521" s="95"/>
    </row>
    <row r="2522" s="93" customFormat="1" customHeight="1" spans="6:41">
      <c r="F2522" s="95"/>
      <c r="G2522" s="288" t="str">
        <f t="shared" si="45"/>
        <v/>
      </c>
      <c r="H2522" s="95"/>
      <c r="I2522" s="95"/>
      <c r="J2522" s="95"/>
      <c r="K2522" s="95"/>
      <c r="L2522" s="95"/>
      <c r="P2522" s="143"/>
      <c r="Q2522" s="95"/>
      <c r="R2522" s="95"/>
      <c r="S2522" s="95"/>
      <c r="T2522" s="95"/>
      <c r="AI2522" s="280"/>
      <c r="AO2522" s="95"/>
    </row>
    <row r="2523" s="93" customFormat="1" customHeight="1" spans="6:41">
      <c r="F2523" s="95"/>
      <c r="G2523" s="288" t="str">
        <f t="shared" si="45"/>
        <v/>
      </c>
      <c r="H2523" s="95"/>
      <c r="I2523" s="95"/>
      <c r="J2523" s="95"/>
      <c r="K2523" s="95"/>
      <c r="L2523" s="95"/>
      <c r="P2523" s="143"/>
      <c r="Q2523" s="95"/>
      <c r="R2523" s="95"/>
      <c r="S2523" s="95"/>
      <c r="T2523" s="95"/>
      <c r="AI2523" s="280"/>
      <c r="AO2523" s="95"/>
    </row>
    <row r="2524" s="93" customFormat="1" customHeight="1" spans="6:41">
      <c r="F2524" s="95"/>
      <c r="G2524" s="288" t="str">
        <f t="shared" si="45"/>
        <v/>
      </c>
      <c r="H2524" s="95"/>
      <c r="I2524" s="95"/>
      <c r="J2524" s="95"/>
      <c r="K2524" s="95"/>
      <c r="L2524" s="95"/>
      <c r="P2524" s="143"/>
      <c r="Q2524" s="95"/>
      <c r="R2524" s="95"/>
      <c r="S2524" s="95"/>
      <c r="T2524" s="95"/>
      <c r="AI2524" s="280"/>
      <c r="AO2524" s="95"/>
    </row>
    <row r="2525" s="93" customFormat="1" customHeight="1" spans="6:41">
      <c r="F2525" s="95"/>
      <c r="G2525" s="288" t="str">
        <f t="shared" si="45"/>
        <v/>
      </c>
      <c r="H2525" s="95"/>
      <c r="I2525" s="95"/>
      <c r="J2525" s="95"/>
      <c r="K2525" s="95"/>
      <c r="L2525" s="95"/>
      <c r="P2525" s="143"/>
      <c r="Q2525" s="95"/>
      <c r="R2525" s="95"/>
      <c r="S2525" s="95"/>
      <c r="T2525" s="95"/>
      <c r="AI2525" s="280"/>
      <c r="AO2525" s="95"/>
    </row>
    <row r="2526" s="93" customFormat="1" customHeight="1" spans="6:41">
      <c r="F2526" s="95"/>
      <c r="G2526" s="288" t="str">
        <f t="shared" si="45"/>
        <v/>
      </c>
      <c r="H2526" s="95"/>
      <c r="I2526" s="95"/>
      <c r="J2526" s="95"/>
      <c r="K2526" s="95"/>
      <c r="L2526" s="95"/>
      <c r="P2526" s="143"/>
      <c r="Q2526" s="95"/>
      <c r="R2526" s="95"/>
      <c r="S2526" s="95"/>
      <c r="T2526" s="95"/>
      <c r="AI2526" s="280"/>
      <c r="AO2526" s="95"/>
    </row>
    <row r="2527" s="93" customFormat="1" customHeight="1" spans="6:41">
      <c r="F2527" s="95"/>
      <c r="G2527" s="288" t="str">
        <f t="shared" si="45"/>
        <v/>
      </c>
      <c r="H2527" s="95"/>
      <c r="I2527" s="95"/>
      <c r="J2527" s="95"/>
      <c r="K2527" s="95"/>
      <c r="L2527" s="95"/>
      <c r="P2527" s="143"/>
      <c r="Q2527" s="95"/>
      <c r="R2527" s="95"/>
      <c r="S2527" s="95"/>
      <c r="T2527" s="95"/>
      <c r="AI2527" s="280"/>
      <c r="AO2527" s="95"/>
    </row>
    <row r="2528" s="93" customFormat="1" customHeight="1" spans="6:41">
      <c r="F2528" s="95"/>
      <c r="G2528" s="288" t="str">
        <f t="shared" si="45"/>
        <v/>
      </c>
      <c r="H2528" s="95"/>
      <c r="I2528" s="95"/>
      <c r="J2528" s="95"/>
      <c r="K2528" s="95"/>
      <c r="L2528" s="95"/>
      <c r="P2528" s="143"/>
      <c r="Q2528" s="95"/>
      <c r="R2528" s="95"/>
      <c r="S2528" s="95"/>
      <c r="T2528" s="95"/>
      <c r="AI2528" s="280"/>
      <c r="AO2528" s="95"/>
    </row>
    <row r="2529" s="93" customFormat="1" customHeight="1" spans="6:41">
      <c r="F2529" s="95"/>
      <c r="G2529" s="288" t="str">
        <f t="shared" si="45"/>
        <v/>
      </c>
      <c r="H2529" s="95"/>
      <c r="I2529" s="95"/>
      <c r="J2529" s="95"/>
      <c r="K2529" s="95"/>
      <c r="L2529" s="95"/>
      <c r="P2529" s="143"/>
      <c r="Q2529" s="95"/>
      <c r="R2529" s="95"/>
      <c r="S2529" s="95"/>
      <c r="T2529" s="95"/>
      <c r="AI2529" s="280"/>
      <c r="AO2529" s="95"/>
    </row>
    <row r="2530" s="93" customFormat="1" customHeight="1" spans="6:41">
      <c r="F2530" s="95"/>
      <c r="G2530" s="288" t="str">
        <f t="shared" si="45"/>
        <v/>
      </c>
      <c r="H2530" s="95"/>
      <c r="I2530" s="95"/>
      <c r="J2530" s="95"/>
      <c r="K2530" s="95"/>
      <c r="L2530" s="95"/>
      <c r="P2530" s="143"/>
      <c r="Q2530" s="95"/>
      <c r="R2530" s="95"/>
      <c r="S2530" s="95"/>
      <c r="T2530" s="95"/>
      <c r="AI2530" s="280"/>
      <c r="AO2530" s="95"/>
    </row>
    <row r="2531" s="93" customFormat="1" customHeight="1" spans="6:41">
      <c r="F2531" s="95"/>
      <c r="G2531" s="288" t="str">
        <f t="shared" si="45"/>
        <v/>
      </c>
      <c r="H2531" s="95"/>
      <c r="I2531" s="95"/>
      <c r="J2531" s="95"/>
      <c r="K2531" s="95"/>
      <c r="L2531" s="95"/>
      <c r="P2531" s="143"/>
      <c r="Q2531" s="95"/>
      <c r="R2531" s="95"/>
      <c r="S2531" s="95"/>
      <c r="T2531" s="95"/>
      <c r="AI2531" s="280"/>
      <c r="AO2531" s="95"/>
    </row>
    <row r="2532" s="93" customFormat="1" customHeight="1" spans="6:41">
      <c r="F2532" s="95"/>
      <c r="G2532" s="288" t="str">
        <f t="shared" si="45"/>
        <v/>
      </c>
      <c r="H2532" s="95"/>
      <c r="I2532" s="95"/>
      <c r="J2532" s="95"/>
      <c r="K2532" s="95"/>
      <c r="L2532" s="95"/>
      <c r="P2532" s="143"/>
      <c r="Q2532" s="95"/>
      <c r="R2532" s="95"/>
      <c r="S2532" s="95"/>
      <c r="T2532" s="95"/>
      <c r="AI2532" s="280"/>
      <c r="AO2532" s="95"/>
    </row>
    <row r="2533" s="93" customFormat="1" customHeight="1" spans="6:41">
      <c r="F2533" s="95"/>
      <c r="G2533" s="288" t="str">
        <f t="shared" si="45"/>
        <v/>
      </c>
      <c r="H2533" s="95"/>
      <c r="I2533" s="95"/>
      <c r="J2533" s="95"/>
      <c r="K2533" s="95"/>
      <c r="L2533" s="95"/>
      <c r="P2533" s="143"/>
      <c r="Q2533" s="95"/>
      <c r="R2533" s="95"/>
      <c r="S2533" s="95"/>
      <c r="T2533" s="95"/>
      <c r="AI2533" s="280"/>
      <c r="AO2533" s="95"/>
    </row>
    <row r="2534" s="93" customFormat="1" customHeight="1" spans="6:41">
      <c r="F2534" s="95"/>
      <c r="G2534" s="288" t="str">
        <f t="shared" si="45"/>
        <v/>
      </c>
      <c r="H2534" s="95"/>
      <c r="I2534" s="95"/>
      <c r="J2534" s="95"/>
      <c r="K2534" s="95"/>
      <c r="L2534" s="95"/>
      <c r="P2534" s="143"/>
      <c r="Q2534" s="95"/>
      <c r="R2534" s="95"/>
      <c r="S2534" s="95"/>
      <c r="T2534" s="95"/>
      <c r="AI2534" s="280"/>
      <c r="AO2534" s="95"/>
    </row>
    <row r="2535" s="93" customFormat="1" customHeight="1" spans="6:41">
      <c r="F2535" s="95"/>
      <c r="G2535" s="288" t="str">
        <f t="shared" si="45"/>
        <v/>
      </c>
      <c r="H2535" s="95"/>
      <c r="I2535" s="95"/>
      <c r="J2535" s="95"/>
      <c r="K2535" s="95"/>
      <c r="L2535" s="95"/>
      <c r="P2535" s="143"/>
      <c r="Q2535" s="95"/>
      <c r="R2535" s="95"/>
      <c r="S2535" s="95"/>
      <c r="T2535" s="95"/>
      <c r="AI2535" s="280"/>
      <c r="AO2535" s="95"/>
    </row>
    <row r="2536" s="93" customFormat="1" customHeight="1" spans="6:41">
      <c r="F2536" s="95"/>
      <c r="G2536" s="288" t="str">
        <f t="shared" si="45"/>
        <v/>
      </c>
      <c r="H2536" s="95"/>
      <c r="I2536" s="95"/>
      <c r="J2536" s="95"/>
      <c r="K2536" s="95"/>
      <c r="L2536" s="95"/>
      <c r="P2536" s="143"/>
      <c r="Q2536" s="95"/>
      <c r="R2536" s="95"/>
      <c r="S2536" s="95"/>
      <c r="T2536" s="95"/>
      <c r="AI2536" s="280"/>
      <c r="AO2536" s="95"/>
    </row>
    <row r="2537" s="93" customFormat="1" customHeight="1" spans="6:41">
      <c r="F2537" s="95"/>
      <c r="G2537" s="288" t="str">
        <f t="shared" si="45"/>
        <v/>
      </c>
      <c r="H2537" s="95"/>
      <c r="I2537" s="95"/>
      <c r="J2537" s="95"/>
      <c r="K2537" s="95"/>
      <c r="L2537" s="95"/>
      <c r="P2537" s="143"/>
      <c r="Q2537" s="95"/>
      <c r="R2537" s="95"/>
      <c r="S2537" s="95"/>
      <c r="T2537" s="95"/>
      <c r="AI2537" s="280"/>
      <c r="AO2537" s="95"/>
    </row>
    <row r="2538" s="93" customFormat="1" customHeight="1" spans="6:41">
      <c r="F2538" s="95"/>
      <c r="G2538" s="288" t="str">
        <f t="shared" si="45"/>
        <v/>
      </c>
      <c r="H2538" s="95"/>
      <c r="I2538" s="95"/>
      <c r="J2538" s="95"/>
      <c r="K2538" s="95"/>
      <c r="L2538" s="95"/>
      <c r="P2538" s="143"/>
      <c r="Q2538" s="95"/>
      <c r="R2538" s="95"/>
      <c r="S2538" s="95"/>
      <c r="T2538" s="95"/>
      <c r="AI2538" s="280"/>
      <c r="AO2538" s="95"/>
    </row>
    <row r="2539" s="93" customFormat="1" customHeight="1" spans="6:41">
      <c r="F2539" s="95"/>
      <c r="G2539" s="288" t="str">
        <f t="shared" si="45"/>
        <v/>
      </c>
      <c r="H2539" s="95"/>
      <c r="I2539" s="95"/>
      <c r="J2539" s="95"/>
      <c r="K2539" s="95"/>
      <c r="L2539" s="95"/>
      <c r="P2539" s="143"/>
      <c r="Q2539" s="95"/>
      <c r="R2539" s="95"/>
      <c r="S2539" s="95"/>
      <c r="T2539" s="95"/>
      <c r="AI2539" s="280"/>
      <c r="AO2539" s="95"/>
    </row>
    <row r="2540" s="93" customFormat="1" customHeight="1" spans="6:41">
      <c r="F2540" s="95"/>
      <c r="G2540" s="288" t="str">
        <f t="shared" si="45"/>
        <v/>
      </c>
      <c r="H2540" s="95"/>
      <c r="I2540" s="95"/>
      <c r="J2540" s="95"/>
      <c r="K2540" s="95"/>
      <c r="L2540" s="95"/>
      <c r="P2540" s="143"/>
      <c r="Q2540" s="95"/>
      <c r="R2540" s="95"/>
      <c r="S2540" s="95"/>
      <c r="T2540" s="95"/>
      <c r="AI2540" s="280"/>
      <c r="AO2540" s="95"/>
    </row>
    <row r="2541" s="93" customFormat="1" customHeight="1" spans="6:41">
      <c r="F2541" s="95"/>
      <c r="G2541" s="288" t="str">
        <f t="shared" si="45"/>
        <v/>
      </c>
      <c r="H2541" s="95"/>
      <c r="I2541" s="95"/>
      <c r="J2541" s="95"/>
      <c r="K2541" s="95"/>
      <c r="L2541" s="95"/>
      <c r="P2541" s="143"/>
      <c r="Q2541" s="95"/>
      <c r="R2541" s="95"/>
      <c r="S2541" s="95"/>
      <c r="T2541" s="95"/>
      <c r="AI2541" s="280"/>
      <c r="AO2541" s="95"/>
    </row>
    <row r="2542" s="93" customFormat="1" customHeight="1" spans="6:41">
      <c r="F2542" s="95"/>
      <c r="G2542" s="288" t="str">
        <f t="shared" si="45"/>
        <v/>
      </c>
      <c r="H2542" s="95"/>
      <c r="I2542" s="95"/>
      <c r="J2542" s="95"/>
      <c r="K2542" s="95"/>
      <c r="L2542" s="95"/>
      <c r="P2542" s="143"/>
      <c r="Q2542" s="95"/>
      <c r="R2542" s="95"/>
      <c r="S2542" s="95"/>
      <c r="T2542" s="95"/>
      <c r="AI2542" s="280"/>
      <c r="AO2542" s="95"/>
    </row>
    <row r="2543" s="93" customFormat="1" customHeight="1" spans="6:41">
      <c r="F2543" s="95"/>
      <c r="G2543" s="288" t="str">
        <f t="shared" si="45"/>
        <v/>
      </c>
      <c r="H2543" s="95"/>
      <c r="I2543" s="95"/>
      <c r="J2543" s="95"/>
      <c r="K2543" s="95"/>
      <c r="L2543" s="95"/>
      <c r="P2543" s="143"/>
      <c r="Q2543" s="95"/>
      <c r="R2543" s="95"/>
      <c r="S2543" s="95"/>
      <c r="T2543" s="95"/>
      <c r="AI2543" s="280"/>
      <c r="AO2543" s="95"/>
    </row>
    <row r="2544" s="93" customFormat="1" customHeight="1" spans="6:41">
      <c r="F2544" s="95"/>
      <c r="G2544" s="288" t="str">
        <f t="shared" si="45"/>
        <v/>
      </c>
      <c r="H2544" s="95"/>
      <c r="I2544" s="95"/>
      <c r="J2544" s="95"/>
      <c r="K2544" s="95"/>
      <c r="L2544" s="95"/>
      <c r="P2544" s="143"/>
      <c r="Q2544" s="95"/>
      <c r="R2544" s="95"/>
      <c r="S2544" s="95"/>
      <c r="T2544" s="95"/>
      <c r="AI2544" s="280"/>
      <c r="AO2544" s="95"/>
    </row>
    <row r="2545" s="93" customFormat="1" customHeight="1" spans="6:41">
      <c r="F2545" s="95"/>
      <c r="G2545" s="288" t="str">
        <f t="shared" si="45"/>
        <v/>
      </c>
      <c r="H2545" s="95"/>
      <c r="I2545" s="95"/>
      <c r="J2545" s="95"/>
      <c r="K2545" s="95"/>
      <c r="L2545" s="95"/>
      <c r="P2545" s="143"/>
      <c r="Q2545" s="95"/>
      <c r="R2545" s="95"/>
      <c r="S2545" s="95"/>
      <c r="T2545" s="95"/>
      <c r="AI2545" s="280"/>
      <c r="AO2545" s="95"/>
    </row>
    <row r="2546" s="93" customFormat="1" customHeight="1" spans="6:41">
      <c r="F2546" s="95"/>
      <c r="G2546" s="288" t="str">
        <f t="shared" si="45"/>
        <v/>
      </c>
      <c r="H2546" s="95"/>
      <c r="I2546" s="95"/>
      <c r="J2546" s="95"/>
      <c r="K2546" s="95"/>
      <c r="L2546" s="95"/>
      <c r="P2546" s="143"/>
      <c r="Q2546" s="95"/>
      <c r="R2546" s="95"/>
      <c r="S2546" s="95"/>
      <c r="T2546" s="95"/>
      <c r="AI2546" s="280"/>
      <c r="AO2546" s="95"/>
    </row>
    <row r="2547" s="93" customFormat="1" customHeight="1" spans="6:41">
      <c r="F2547" s="95"/>
      <c r="G2547" s="288" t="str">
        <f t="shared" si="45"/>
        <v/>
      </c>
      <c r="H2547" s="95"/>
      <c r="I2547" s="95"/>
      <c r="J2547" s="95"/>
      <c r="K2547" s="95"/>
      <c r="L2547" s="95"/>
      <c r="P2547" s="143"/>
      <c r="Q2547" s="95"/>
      <c r="R2547" s="95"/>
      <c r="S2547" s="95"/>
      <c r="T2547" s="95"/>
      <c r="AI2547" s="280"/>
      <c r="AO2547" s="95"/>
    </row>
    <row r="2548" s="93" customFormat="1" customHeight="1" spans="6:41">
      <c r="F2548" s="95"/>
      <c r="G2548" s="288" t="str">
        <f t="shared" si="45"/>
        <v/>
      </c>
      <c r="H2548" s="95"/>
      <c r="I2548" s="95"/>
      <c r="J2548" s="95"/>
      <c r="K2548" s="95"/>
      <c r="L2548" s="95"/>
      <c r="P2548" s="143"/>
      <c r="Q2548" s="95"/>
      <c r="R2548" s="95"/>
      <c r="S2548" s="95"/>
      <c r="T2548" s="95"/>
      <c r="AI2548" s="280"/>
      <c r="AO2548" s="95"/>
    </row>
    <row r="2549" s="93" customFormat="1" customHeight="1" spans="6:41">
      <c r="F2549" s="95"/>
      <c r="G2549" s="288" t="str">
        <f t="shared" si="45"/>
        <v/>
      </c>
      <c r="H2549" s="95"/>
      <c r="I2549" s="95"/>
      <c r="J2549" s="95"/>
      <c r="K2549" s="95"/>
      <c r="L2549" s="95"/>
      <c r="P2549" s="143"/>
      <c r="Q2549" s="95"/>
      <c r="R2549" s="95"/>
      <c r="S2549" s="95"/>
      <c r="T2549" s="95"/>
      <c r="AI2549" s="280"/>
      <c r="AO2549" s="95"/>
    </row>
    <row r="2550" s="93" customFormat="1" customHeight="1" spans="6:41">
      <c r="F2550" s="95"/>
      <c r="G2550" s="288" t="str">
        <f t="shared" si="45"/>
        <v/>
      </c>
      <c r="H2550" s="95"/>
      <c r="I2550" s="95"/>
      <c r="J2550" s="95"/>
      <c r="K2550" s="95"/>
      <c r="L2550" s="95"/>
      <c r="P2550" s="143"/>
      <c r="Q2550" s="95"/>
      <c r="R2550" s="95"/>
      <c r="S2550" s="95"/>
      <c r="T2550" s="95"/>
      <c r="AI2550" s="280"/>
      <c r="AO2550" s="95"/>
    </row>
    <row r="2551" s="93" customFormat="1" customHeight="1" spans="6:41">
      <c r="F2551" s="95"/>
      <c r="G2551" s="288" t="str">
        <f t="shared" si="45"/>
        <v/>
      </c>
      <c r="H2551" s="95"/>
      <c r="I2551" s="95"/>
      <c r="J2551" s="95"/>
      <c r="K2551" s="95"/>
      <c r="L2551" s="95"/>
      <c r="P2551" s="143"/>
      <c r="Q2551" s="95"/>
      <c r="R2551" s="95"/>
      <c r="S2551" s="95"/>
      <c r="T2551" s="95"/>
      <c r="AI2551" s="280"/>
      <c r="AO2551" s="95"/>
    </row>
    <row r="2552" s="93" customFormat="1" customHeight="1" spans="6:41">
      <c r="F2552" s="95"/>
      <c r="G2552" s="288" t="str">
        <f t="shared" si="45"/>
        <v/>
      </c>
      <c r="H2552" s="95"/>
      <c r="I2552" s="95"/>
      <c r="J2552" s="95"/>
      <c r="K2552" s="95"/>
      <c r="L2552" s="95"/>
      <c r="P2552" s="143"/>
      <c r="Q2552" s="95"/>
      <c r="R2552" s="95"/>
      <c r="S2552" s="95"/>
      <c r="T2552" s="95"/>
      <c r="AI2552" s="280"/>
      <c r="AO2552" s="95"/>
    </row>
    <row r="2553" s="93" customFormat="1" customHeight="1" spans="6:41">
      <c r="F2553" s="95"/>
      <c r="G2553" s="288" t="str">
        <f t="shared" si="45"/>
        <v/>
      </c>
      <c r="H2553" s="95"/>
      <c r="I2553" s="95"/>
      <c r="J2553" s="95"/>
      <c r="K2553" s="95"/>
      <c r="L2553" s="95"/>
      <c r="P2553" s="143"/>
      <c r="Q2553" s="95"/>
      <c r="R2553" s="95"/>
      <c r="S2553" s="95"/>
      <c r="T2553" s="95"/>
      <c r="AI2553" s="280"/>
      <c r="AO2553" s="95"/>
    </row>
    <row r="2554" s="93" customFormat="1" customHeight="1" spans="6:41">
      <c r="F2554" s="95"/>
      <c r="G2554" s="288" t="str">
        <f t="shared" si="45"/>
        <v/>
      </c>
      <c r="H2554" s="95"/>
      <c r="I2554" s="95"/>
      <c r="J2554" s="95"/>
      <c r="K2554" s="95"/>
      <c r="L2554" s="95"/>
      <c r="P2554" s="143"/>
      <c r="Q2554" s="95"/>
      <c r="R2554" s="95"/>
      <c r="S2554" s="95"/>
      <c r="T2554" s="95"/>
      <c r="AI2554" s="280"/>
      <c r="AO2554" s="95"/>
    </row>
    <row r="2555" s="93" customFormat="1" customHeight="1" spans="6:41">
      <c r="F2555" s="95"/>
      <c r="G2555" s="288" t="str">
        <f t="shared" si="45"/>
        <v/>
      </c>
      <c r="H2555" s="95"/>
      <c r="I2555" s="95"/>
      <c r="J2555" s="95"/>
      <c r="K2555" s="95"/>
      <c r="L2555" s="95"/>
      <c r="P2555" s="143"/>
      <c r="Q2555" s="95"/>
      <c r="R2555" s="95"/>
      <c r="S2555" s="95"/>
      <c r="T2555" s="95"/>
      <c r="AI2555" s="280"/>
      <c r="AO2555" s="95"/>
    </row>
    <row r="2556" s="93" customFormat="1" customHeight="1" spans="6:41">
      <c r="F2556" s="95"/>
      <c r="G2556" s="288" t="str">
        <f t="shared" si="45"/>
        <v/>
      </c>
      <c r="H2556" s="95"/>
      <c r="I2556" s="95"/>
      <c r="J2556" s="95"/>
      <c r="K2556" s="95"/>
      <c r="L2556" s="95"/>
      <c r="P2556" s="143"/>
      <c r="Q2556" s="95"/>
      <c r="R2556" s="95"/>
      <c r="S2556" s="95"/>
      <c r="T2556" s="95"/>
      <c r="AI2556" s="280"/>
      <c r="AO2556" s="95"/>
    </row>
    <row r="2557" s="93" customFormat="1" customHeight="1" spans="6:41">
      <c r="F2557" s="95"/>
      <c r="G2557" s="288" t="str">
        <f t="shared" si="45"/>
        <v/>
      </c>
      <c r="H2557" s="95"/>
      <c r="I2557" s="95"/>
      <c r="J2557" s="95"/>
      <c r="K2557" s="95"/>
      <c r="L2557" s="95"/>
      <c r="P2557" s="143"/>
      <c r="Q2557" s="95"/>
      <c r="R2557" s="95"/>
      <c r="S2557" s="95"/>
      <c r="T2557" s="95"/>
      <c r="AI2557" s="280"/>
      <c r="AO2557" s="95"/>
    </row>
    <row r="2558" s="93" customFormat="1" customHeight="1" spans="6:41">
      <c r="F2558" s="95"/>
      <c r="G2558" s="288" t="str">
        <f t="shared" si="45"/>
        <v/>
      </c>
      <c r="H2558" s="95"/>
      <c r="I2558" s="95"/>
      <c r="J2558" s="95"/>
      <c r="K2558" s="95"/>
      <c r="L2558" s="95"/>
      <c r="P2558" s="143"/>
      <c r="Q2558" s="95"/>
      <c r="R2558" s="95"/>
      <c r="S2558" s="95"/>
      <c r="T2558" s="95"/>
      <c r="AI2558" s="280"/>
      <c r="AO2558" s="95"/>
    </row>
    <row r="2559" s="93" customFormat="1" customHeight="1" spans="6:41">
      <c r="F2559" s="95"/>
      <c r="G2559" s="288" t="str">
        <f t="shared" si="45"/>
        <v/>
      </c>
      <c r="H2559" s="95"/>
      <c r="I2559" s="95"/>
      <c r="J2559" s="95"/>
      <c r="K2559" s="95"/>
      <c r="L2559" s="95"/>
      <c r="P2559" s="143"/>
      <c r="Q2559" s="95"/>
      <c r="R2559" s="95"/>
      <c r="S2559" s="95"/>
      <c r="T2559" s="95"/>
      <c r="AI2559" s="280"/>
      <c r="AO2559" s="95"/>
    </row>
    <row r="2560" s="93" customFormat="1" customHeight="1" spans="6:41">
      <c r="F2560" s="95"/>
      <c r="G2560" s="288" t="str">
        <f t="shared" si="45"/>
        <v/>
      </c>
      <c r="H2560" s="95"/>
      <c r="I2560" s="95"/>
      <c r="J2560" s="95"/>
      <c r="K2560" s="95"/>
      <c r="L2560" s="95"/>
      <c r="P2560" s="143"/>
      <c r="Q2560" s="95"/>
      <c r="R2560" s="95"/>
      <c r="S2560" s="95"/>
      <c r="T2560" s="95"/>
      <c r="AI2560" s="280"/>
      <c r="AO2560" s="95"/>
    </row>
    <row r="2561" s="93" customFormat="1" customHeight="1" spans="6:41">
      <c r="F2561" s="95"/>
      <c r="G2561" s="288" t="str">
        <f t="shared" si="45"/>
        <v/>
      </c>
      <c r="H2561" s="95"/>
      <c r="I2561" s="95"/>
      <c r="J2561" s="95"/>
      <c r="K2561" s="95"/>
      <c r="L2561" s="95"/>
      <c r="P2561" s="143"/>
      <c r="Q2561" s="95"/>
      <c r="R2561" s="95"/>
      <c r="S2561" s="95"/>
      <c r="T2561" s="95"/>
      <c r="AI2561" s="280"/>
      <c r="AO2561" s="95"/>
    </row>
    <row r="2562" s="93" customFormat="1" customHeight="1" spans="6:41">
      <c r="F2562" s="95"/>
      <c r="G2562" s="288" t="str">
        <f t="shared" ref="G2562:G2625" si="46">IF(H2562="","",IF(H2562=I2562,H2562,_xlfn.CONCAT(H2562,"-",I2562)))</f>
        <v/>
      </c>
      <c r="H2562" s="95"/>
      <c r="I2562" s="95"/>
      <c r="J2562" s="95"/>
      <c r="K2562" s="95"/>
      <c r="L2562" s="95"/>
      <c r="P2562" s="143"/>
      <c r="Q2562" s="95"/>
      <c r="R2562" s="95"/>
      <c r="S2562" s="95"/>
      <c r="T2562" s="95"/>
      <c r="AI2562" s="280"/>
      <c r="AO2562" s="95"/>
    </row>
    <row r="2563" s="93" customFormat="1" customHeight="1" spans="6:41">
      <c r="F2563" s="95"/>
      <c r="G2563" s="288" t="str">
        <f t="shared" si="46"/>
        <v/>
      </c>
      <c r="H2563" s="95"/>
      <c r="I2563" s="95"/>
      <c r="J2563" s="95"/>
      <c r="K2563" s="95"/>
      <c r="L2563" s="95"/>
      <c r="P2563" s="143"/>
      <c r="Q2563" s="95"/>
      <c r="R2563" s="95"/>
      <c r="S2563" s="95"/>
      <c r="T2563" s="95"/>
      <c r="AI2563" s="280"/>
      <c r="AO2563" s="95"/>
    </row>
    <row r="2564" s="93" customFormat="1" customHeight="1" spans="6:41">
      <c r="F2564" s="95"/>
      <c r="G2564" s="288" t="str">
        <f t="shared" si="46"/>
        <v/>
      </c>
      <c r="H2564" s="95"/>
      <c r="I2564" s="95"/>
      <c r="J2564" s="95"/>
      <c r="K2564" s="95"/>
      <c r="L2564" s="95"/>
      <c r="P2564" s="143"/>
      <c r="Q2564" s="95"/>
      <c r="R2564" s="95"/>
      <c r="S2564" s="95"/>
      <c r="T2564" s="95"/>
      <c r="AI2564" s="280"/>
      <c r="AO2564" s="95"/>
    </row>
    <row r="2565" s="93" customFormat="1" customHeight="1" spans="6:41">
      <c r="F2565" s="95"/>
      <c r="G2565" s="288" t="str">
        <f t="shared" si="46"/>
        <v/>
      </c>
      <c r="H2565" s="95"/>
      <c r="I2565" s="95"/>
      <c r="J2565" s="95"/>
      <c r="K2565" s="95"/>
      <c r="L2565" s="95"/>
      <c r="P2565" s="143"/>
      <c r="Q2565" s="95"/>
      <c r="R2565" s="95"/>
      <c r="S2565" s="95"/>
      <c r="T2565" s="95"/>
      <c r="AI2565" s="280"/>
      <c r="AO2565" s="95"/>
    </row>
    <row r="2566" s="93" customFormat="1" customHeight="1" spans="6:41">
      <c r="F2566" s="95"/>
      <c r="G2566" s="288" t="str">
        <f t="shared" si="46"/>
        <v/>
      </c>
      <c r="H2566" s="95"/>
      <c r="I2566" s="95"/>
      <c r="J2566" s="95"/>
      <c r="K2566" s="95"/>
      <c r="L2566" s="95"/>
      <c r="P2566" s="143"/>
      <c r="Q2566" s="95"/>
      <c r="R2566" s="95"/>
      <c r="S2566" s="95"/>
      <c r="T2566" s="95"/>
      <c r="AI2566" s="280"/>
      <c r="AO2566" s="95"/>
    </row>
    <row r="2567" s="93" customFormat="1" customHeight="1" spans="6:41">
      <c r="F2567" s="95"/>
      <c r="G2567" s="288" t="str">
        <f t="shared" si="46"/>
        <v/>
      </c>
      <c r="H2567" s="95"/>
      <c r="I2567" s="95"/>
      <c r="J2567" s="95"/>
      <c r="K2567" s="95"/>
      <c r="L2567" s="95"/>
      <c r="P2567" s="143"/>
      <c r="Q2567" s="95"/>
      <c r="R2567" s="95"/>
      <c r="S2567" s="95"/>
      <c r="T2567" s="95"/>
      <c r="AI2567" s="280"/>
      <c r="AO2567" s="95"/>
    </row>
    <row r="2568" s="93" customFormat="1" customHeight="1" spans="6:41">
      <c r="F2568" s="95"/>
      <c r="G2568" s="288" t="str">
        <f t="shared" si="46"/>
        <v/>
      </c>
      <c r="H2568" s="95"/>
      <c r="I2568" s="95"/>
      <c r="J2568" s="95"/>
      <c r="K2568" s="95"/>
      <c r="L2568" s="95"/>
      <c r="P2568" s="143"/>
      <c r="Q2568" s="95"/>
      <c r="R2568" s="95"/>
      <c r="S2568" s="95"/>
      <c r="T2568" s="95"/>
      <c r="AI2568" s="280"/>
      <c r="AO2568" s="95"/>
    </row>
    <row r="2569" s="93" customFormat="1" customHeight="1" spans="6:41">
      <c r="F2569" s="95"/>
      <c r="G2569" s="288" t="str">
        <f t="shared" si="46"/>
        <v/>
      </c>
      <c r="H2569" s="95"/>
      <c r="I2569" s="95"/>
      <c r="J2569" s="95"/>
      <c r="K2569" s="95"/>
      <c r="L2569" s="95"/>
      <c r="P2569" s="143"/>
      <c r="Q2569" s="95"/>
      <c r="R2569" s="95"/>
      <c r="S2569" s="95"/>
      <c r="T2569" s="95"/>
      <c r="AI2569" s="280"/>
      <c r="AO2569" s="95"/>
    </row>
    <row r="2570" s="93" customFormat="1" customHeight="1" spans="6:41">
      <c r="F2570" s="95"/>
      <c r="G2570" s="288" t="str">
        <f t="shared" si="46"/>
        <v/>
      </c>
      <c r="H2570" s="95"/>
      <c r="I2570" s="95"/>
      <c r="J2570" s="95"/>
      <c r="K2570" s="95"/>
      <c r="L2570" s="95"/>
      <c r="P2570" s="143"/>
      <c r="Q2570" s="95"/>
      <c r="R2570" s="95"/>
      <c r="S2570" s="95"/>
      <c r="T2570" s="95"/>
      <c r="AI2570" s="280"/>
      <c r="AO2570" s="95"/>
    </row>
    <row r="2571" s="93" customFormat="1" customHeight="1" spans="6:41">
      <c r="F2571" s="95"/>
      <c r="G2571" s="288" t="str">
        <f t="shared" si="46"/>
        <v/>
      </c>
      <c r="H2571" s="95"/>
      <c r="I2571" s="95"/>
      <c r="J2571" s="95"/>
      <c r="K2571" s="95"/>
      <c r="L2571" s="95"/>
      <c r="P2571" s="143"/>
      <c r="Q2571" s="95"/>
      <c r="R2571" s="95"/>
      <c r="S2571" s="95"/>
      <c r="T2571" s="95"/>
      <c r="AI2571" s="280"/>
      <c r="AO2571" s="95"/>
    </row>
    <row r="2572" s="93" customFormat="1" customHeight="1" spans="6:41">
      <c r="F2572" s="95"/>
      <c r="G2572" s="288" t="str">
        <f t="shared" si="46"/>
        <v/>
      </c>
      <c r="H2572" s="95"/>
      <c r="I2572" s="95"/>
      <c r="J2572" s="95"/>
      <c r="K2572" s="95"/>
      <c r="L2572" s="95"/>
      <c r="P2572" s="143"/>
      <c r="Q2572" s="95"/>
      <c r="R2572" s="95"/>
      <c r="S2572" s="95"/>
      <c r="T2572" s="95"/>
      <c r="AI2572" s="280"/>
      <c r="AO2572" s="95"/>
    </row>
    <row r="2573" s="93" customFormat="1" customHeight="1" spans="6:41">
      <c r="F2573" s="95"/>
      <c r="G2573" s="288" t="str">
        <f t="shared" si="46"/>
        <v/>
      </c>
      <c r="H2573" s="95"/>
      <c r="I2573" s="95"/>
      <c r="J2573" s="95"/>
      <c r="K2573" s="95"/>
      <c r="L2573" s="95"/>
      <c r="P2573" s="143"/>
      <c r="Q2573" s="95"/>
      <c r="R2573" s="95"/>
      <c r="S2573" s="95"/>
      <c r="T2573" s="95"/>
      <c r="AI2573" s="280"/>
      <c r="AO2573" s="95"/>
    </row>
    <row r="2574" s="93" customFormat="1" customHeight="1" spans="6:41">
      <c r="F2574" s="95"/>
      <c r="G2574" s="288" t="str">
        <f t="shared" si="46"/>
        <v/>
      </c>
      <c r="H2574" s="95"/>
      <c r="I2574" s="95"/>
      <c r="J2574" s="95"/>
      <c r="K2574" s="95"/>
      <c r="L2574" s="95"/>
      <c r="P2574" s="143"/>
      <c r="Q2574" s="95"/>
      <c r="R2574" s="95"/>
      <c r="S2574" s="95"/>
      <c r="T2574" s="95"/>
      <c r="AI2574" s="280"/>
      <c r="AO2574" s="95"/>
    </row>
    <row r="2575" s="93" customFormat="1" customHeight="1" spans="6:41">
      <c r="F2575" s="95"/>
      <c r="G2575" s="288" t="str">
        <f t="shared" si="46"/>
        <v/>
      </c>
      <c r="H2575" s="95"/>
      <c r="I2575" s="95"/>
      <c r="J2575" s="95"/>
      <c r="K2575" s="95"/>
      <c r="L2575" s="95"/>
      <c r="P2575" s="143"/>
      <c r="Q2575" s="95"/>
      <c r="R2575" s="95"/>
      <c r="S2575" s="95"/>
      <c r="T2575" s="95"/>
      <c r="AI2575" s="280"/>
      <c r="AO2575" s="95"/>
    </row>
    <row r="2576" s="93" customFormat="1" customHeight="1" spans="6:41">
      <c r="F2576" s="95"/>
      <c r="G2576" s="288" t="str">
        <f t="shared" si="46"/>
        <v/>
      </c>
      <c r="H2576" s="95"/>
      <c r="I2576" s="95"/>
      <c r="J2576" s="95"/>
      <c r="K2576" s="95"/>
      <c r="L2576" s="95"/>
      <c r="P2576" s="143"/>
      <c r="Q2576" s="95"/>
      <c r="R2576" s="95"/>
      <c r="S2576" s="95"/>
      <c r="T2576" s="95"/>
      <c r="AI2576" s="280"/>
      <c r="AO2576" s="95"/>
    </row>
    <row r="2577" s="93" customFormat="1" customHeight="1" spans="6:41">
      <c r="F2577" s="95"/>
      <c r="G2577" s="288" t="str">
        <f t="shared" si="46"/>
        <v/>
      </c>
      <c r="H2577" s="95"/>
      <c r="I2577" s="95"/>
      <c r="J2577" s="95"/>
      <c r="K2577" s="95"/>
      <c r="L2577" s="95"/>
      <c r="P2577" s="143"/>
      <c r="Q2577" s="95"/>
      <c r="R2577" s="95"/>
      <c r="S2577" s="95"/>
      <c r="T2577" s="95"/>
      <c r="AI2577" s="280"/>
      <c r="AO2577" s="95"/>
    </row>
    <row r="2578" s="93" customFormat="1" customHeight="1" spans="6:41">
      <c r="F2578" s="95"/>
      <c r="G2578" s="288" t="str">
        <f t="shared" si="46"/>
        <v/>
      </c>
      <c r="H2578" s="95"/>
      <c r="I2578" s="95"/>
      <c r="J2578" s="95"/>
      <c r="K2578" s="95"/>
      <c r="L2578" s="95"/>
      <c r="P2578" s="143"/>
      <c r="Q2578" s="95"/>
      <c r="R2578" s="95"/>
      <c r="S2578" s="95"/>
      <c r="T2578" s="95"/>
      <c r="AI2578" s="280"/>
      <c r="AO2578" s="95"/>
    </row>
    <row r="2579" s="93" customFormat="1" customHeight="1" spans="6:41">
      <c r="F2579" s="95"/>
      <c r="G2579" s="288" t="str">
        <f t="shared" si="46"/>
        <v/>
      </c>
      <c r="H2579" s="95"/>
      <c r="I2579" s="95"/>
      <c r="J2579" s="95"/>
      <c r="K2579" s="95"/>
      <c r="L2579" s="95"/>
      <c r="P2579" s="143"/>
      <c r="Q2579" s="95"/>
      <c r="R2579" s="95"/>
      <c r="S2579" s="95"/>
      <c r="T2579" s="95"/>
      <c r="AI2579" s="280"/>
      <c r="AO2579" s="95"/>
    </row>
    <row r="2580" s="93" customFormat="1" customHeight="1" spans="6:41">
      <c r="F2580" s="95"/>
      <c r="G2580" s="288" t="str">
        <f t="shared" si="46"/>
        <v/>
      </c>
      <c r="H2580" s="95"/>
      <c r="I2580" s="95"/>
      <c r="J2580" s="95"/>
      <c r="K2580" s="95"/>
      <c r="L2580" s="95"/>
      <c r="P2580" s="143"/>
      <c r="Q2580" s="95"/>
      <c r="R2580" s="95"/>
      <c r="S2580" s="95"/>
      <c r="T2580" s="95"/>
      <c r="AI2580" s="280"/>
      <c r="AO2580" s="95"/>
    </row>
    <row r="2581" s="93" customFormat="1" customHeight="1" spans="6:41">
      <c r="F2581" s="95"/>
      <c r="G2581" s="288" t="str">
        <f t="shared" si="46"/>
        <v/>
      </c>
      <c r="H2581" s="95"/>
      <c r="I2581" s="95"/>
      <c r="J2581" s="95"/>
      <c r="K2581" s="95"/>
      <c r="L2581" s="95"/>
      <c r="P2581" s="143"/>
      <c r="Q2581" s="95"/>
      <c r="R2581" s="95"/>
      <c r="S2581" s="95"/>
      <c r="T2581" s="95"/>
      <c r="AI2581" s="280"/>
      <c r="AO2581" s="95"/>
    </row>
    <row r="2582" s="93" customFormat="1" customHeight="1" spans="6:41">
      <c r="F2582" s="95"/>
      <c r="G2582" s="288" t="str">
        <f t="shared" si="46"/>
        <v/>
      </c>
      <c r="H2582" s="95"/>
      <c r="I2582" s="95"/>
      <c r="J2582" s="95"/>
      <c r="K2582" s="95"/>
      <c r="L2582" s="95"/>
      <c r="P2582" s="143"/>
      <c r="Q2582" s="95"/>
      <c r="R2582" s="95"/>
      <c r="S2582" s="95"/>
      <c r="T2582" s="95"/>
      <c r="AI2582" s="280"/>
      <c r="AO2582" s="95"/>
    </row>
    <row r="2583" s="93" customFormat="1" customHeight="1" spans="6:41">
      <c r="F2583" s="95"/>
      <c r="G2583" s="288" t="str">
        <f t="shared" si="46"/>
        <v/>
      </c>
      <c r="H2583" s="95"/>
      <c r="I2583" s="95"/>
      <c r="J2583" s="95"/>
      <c r="K2583" s="95"/>
      <c r="L2583" s="95"/>
      <c r="P2583" s="143"/>
      <c r="Q2583" s="95"/>
      <c r="R2583" s="95"/>
      <c r="S2583" s="95"/>
      <c r="T2583" s="95"/>
      <c r="AI2583" s="280"/>
      <c r="AO2583" s="95"/>
    </row>
    <row r="2584" s="93" customFormat="1" customHeight="1" spans="6:41">
      <c r="F2584" s="95"/>
      <c r="G2584" s="288" t="str">
        <f t="shared" si="46"/>
        <v/>
      </c>
      <c r="H2584" s="95"/>
      <c r="I2584" s="95"/>
      <c r="J2584" s="95"/>
      <c r="K2584" s="95"/>
      <c r="L2584" s="95"/>
      <c r="P2584" s="143"/>
      <c r="Q2584" s="95"/>
      <c r="R2584" s="95"/>
      <c r="S2584" s="95"/>
      <c r="T2584" s="95"/>
      <c r="AI2584" s="280"/>
      <c r="AO2584" s="95"/>
    </row>
    <row r="2585" s="93" customFormat="1" customHeight="1" spans="6:41">
      <c r="F2585" s="95"/>
      <c r="G2585" s="288" t="str">
        <f t="shared" si="46"/>
        <v/>
      </c>
      <c r="H2585" s="95"/>
      <c r="I2585" s="95"/>
      <c r="J2585" s="95"/>
      <c r="K2585" s="95"/>
      <c r="L2585" s="95"/>
      <c r="P2585" s="143"/>
      <c r="Q2585" s="95"/>
      <c r="R2585" s="95"/>
      <c r="S2585" s="95"/>
      <c r="T2585" s="95"/>
      <c r="AI2585" s="280"/>
      <c r="AO2585" s="95"/>
    </row>
    <row r="2586" s="93" customFormat="1" customHeight="1" spans="6:41">
      <c r="F2586" s="95"/>
      <c r="G2586" s="288" t="str">
        <f t="shared" si="46"/>
        <v/>
      </c>
      <c r="H2586" s="95"/>
      <c r="I2586" s="95"/>
      <c r="J2586" s="95"/>
      <c r="K2586" s="95"/>
      <c r="L2586" s="95"/>
      <c r="P2586" s="143"/>
      <c r="Q2586" s="95"/>
      <c r="R2586" s="95"/>
      <c r="S2586" s="95"/>
      <c r="T2586" s="95"/>
      <c r="AI2586" s="280"/>
      <c r="AO2586" s="95"/>
    </row>
    <row r="2587" s="93" customFormat="1" customHeight="1" spans="6:41">
      <c r="F2587" s="95"/>
      <c r="G2587" s="288" t="str">
        <f t="shared" si="46"/>
        <v/>
      </c>
      <c r="H2587" s="95"/>
      <c r="I2587" s="95"/>
      <c r="J2587" s="95"/>
      <c r="K2587" s="95"/>
      <c r="L2587" s="95"/>
      <c r="P2587" s="143"/>
      <c r="Q2587" s="95"/>
      <c r="R2587" s="95"/>
      <c r="S2587" s="95"/>
      <c r="T2587" s="95"/>
      <c r="AI2587" s="280"/>
      <c r="AO2587" s="95"/>
    </row>
    <row r="2588" s="93" customFormat="1" customHeight="1" spans="6:41">
      <c r="F2588" s="95"/>
      <c r="G2588" s="288" t="str">
        <f t="shared" si="46"/>
        <v/>
      </c>
      <c r="H2588" s="95"/>
      <c r="I2588" s="95"/>
      <c r="J2588" s="95"/>
      <c r="K2588" s="95"/>
      <c r="L2588" s="95"/>
      <c r="P2588" s="143"/>
      <c r="Q2588" s="95"/>
      <c r="R2588" s="95"/>
      <c r="S2588" s="95"/>
      <c r="T2588" s="95"/>
      <c r="AI2588" s="280"/>
      <c r="AO2588" s="95"/>
    </row>
    <row r="2589" s="93" customFormat="1" customHeight="1" spans="6:41">
      <c r="F2589" s="95"/>
      <c r="G2589" s="288" t="str">
        <f t="shared" si="46"/>
        <v/>
      </c>
      <c r="H2589" s="95"/>
      <c r="I2589" s="95"/>
      <c r="J2589" s="95"/>
      <c r="K2589" s="95"/>
      <c r="L2589" s="95"/>
      <c r="P2589" s="143"/>
      <c r="Q2589" s="95"/>
      <c r="R2589" s="95"/>
      <c r="S2589" s="95"/>
      <c r="T2589" s="95"/>
      <c r="AI2589" s="280"/>
      <c r="AO2589" s="95"/>
    </row>
    <row r="2590" s="93" customFormat="1" customHeight="1" spans="6:41">
      <c r="F2590" s="95"/>
      <c r="G2590" s="288" t="str">
        <f t="shared" si="46"/>
        <v/>
      </c>
      <c r="H2590" s="95"/>
      <c r="I2590" s="95"/>
      <c r="J2590" s="95"/>
      <c r="K2590" s="95"/>
      <c r="L2590" s="95"/>
      <c r="P2590" s="143"/>
      <c r="Q2590" s="95"/>
      <c r="R2590" s="95"/>
      <c r="S2590" s="95"/>
      <c r="T2590" s="95"/>
      <c r="AI2590" s="280"/>
      <c r="AO2590" s="95"/>
    </row>
    <row r="2591" s="93" customFormat="1" customHeight="1" spans="6:41">
      <c r="F2591" s="95"/>
      <c r="G2591" s="288" t="str">
        <f t="shared" si="46"/>
        <v/>
      </c>
      <c r="H2591" s="95"/>
      <c r="I2591" s="95"/>
      <c r="J2591" s="95"/>
      <c r="K2591" s="95"/>
      <c r="L2591" s="95"/>
      <c r="P2591" s="143"/>
      <c r="Q2591" s="95"/>
      <c r="R2591" s="95"/>
      <c r="S2591" s="95"/>
      <c r="T2591" s="95"/>
      <c r="AI2591" s="280"/>
      <c r="AO2591" s="95"/>
    </row>
    <row r="2592" s="93" customFormat="1" customHeight="1" spans="6:41">
      <c r="F2592" s="95"/>
      <c r="G2592" s="288" t="str">
        <f t="shared" si="46"/>
        <v/>
      </c>
      <c r="H2592" s="95"/>
      <c r="I2592" s="95"/>
      <c r="J2592" s="95"/>
      <c r="K2592" s="95"/>
      <c r="L2592" s="95"/>
      <c r="P2592" s="143"/>
      <c r="Q2592" s="95"/>
      <c r="R2592" s="95"/>
      <c r="S2592" s="95"/>
      <c r="T2592" s="95"/>
      <c r="AI2592" s="280"/>
      <c r="AO2592" s="95"/>
    </row>
    <row r="2593" s="93" customFormat="1" customHeight="1" spans="6:41">
      <c r="F2593" s="95"/>
      <c r="G2593" s="288" t="str">
        <f t="shared" si="46"/>
        <v/>
      </c>
      <c r="H2593" s="95"/>
      <c r="I2593" s="95"/>
      <c r="J2593" s="95"/>
      <c r="K2593" s="95"/>
      <c r="L2593" s="95"/>
      <c r="P2593" s="143"/>
      <c r="Q2593" s="95"/>
      <c r="R2593" s="95"/>
      <c r="S2593" s="95"/>
      <c r="T2593" s="95"/>
      <c r="AI2593" s="280"/>
      <c r="AO2593" s="95"/>
    </row>
    <row r="2594" s="93" customFormat="1" customHeight="1" spans="6:41">
      <c r="F2594" s="95"/>
      <c r="G2594" s="288" t="str">
        <f t="shared" si="46"/>
        <v/>
      </c>
      <c r="H2594" s="95"/>
      <c r="I2594" s="95"/>
      <c r="J2594" s="95"/>
      <c r="K2594" s="95"/>
      <c r="L2594" s="95"/>
      <c r="P2594" s="143"/>
      <c r="Q2594" s="95"/>
      <c r="R2594" s="95"/>
      <c r="S2594" s="95"/>
      <c r="T2594" s="95"/>
      <c r="AI2594" s="280"/>
      <c r="AO2594" s="95"/>
    </row>
    <row r="2595" s="93" customFormat="1" customHeight="1" spans="6:41">
      <c r="F2595" s="95"/>
      <c r="G2595" s="288" t="str">
        <f t="shared" si="46"/>
        <v/>
      </c>
      <c r="H2595" s="95"/>
      <c r="I2595" s="95"/>
      <c r="J2595" s="95"/>
      <c r="K2595" s="95"/>
      <c r="L2595" s="95"/>
      <c r="P2595" s="143"/>
      <c r="Q2595" s="95"/>
      <c r="R2595" s="95"/>
      <c r="S2595" s="95"/>
      <c r="T2595" s="95"/>
      <c r="AI2595" s="280"/>
      <c r="AO2595" s="95"/>
    </row>
    <row r="2596" s="93" customFormat="1" customHeight="1" spans="6:41">
      <c r="F2596" s="95"/>
      <c r="G2596" s="288" t="str">
        <f t="shared" si="46"/>
        <v/>
      </c>
      <c r="H2596" s="95"/>
      <c r="I2596" s="95"/>
      <c r="J2596" s="95"/>
      <c r="K2596" s="95"/>
      <c r="L2596" s="95"/>
      <c r="P2596" s="143"/>
      <c r="Q2596" s="95"/>
      <c r="R2596" s="95"/>
      <c r="S2596" s="95"/>
      <c r="T2596" s="95"/>
      <c r="AI2596" s="280"/>
      <c r="AO2596" s="95"/>
    </row>
    <row r="2597" s="93" customFormat="1" customHeight="1" spans="6:41">
      <c r="F2597" s="95"/>
      <c r="G2597" s="288" t="str">
        <f t="shared" si="46"/>
        <v/>
      </c>
      <c r="H2597" s="95"/>
      <c r="I2597" s="95"/>
      <c r="J2597" s="95"/>
      <c r="K2597" s="95"/>
      <c r="L2597" s="95"/>
      <c r="P2597" s="143"/>
      <c r="Q2597" s="95"/>
      <c r="R2597" s="95"/>
      <c r="S2597" s="95"/>
      <c r="T2597" s="95"/>
      <c r="AI2597" s="280"/>
      <c r="AO2597" s="95"/>
    </row>
    <row r="2598" s="93" customFormat="1" customHeight="1" spans="6:41">
      <c r="F2598" s="95"/>
      <c r="G2598" s="288" t="str">
        <f t="shared" si="46"/>
        <v/>
      </c>
      <c r="H2598" s="95"/>
      <c r="I2598" s="95"/>
      <c r="J2598" s="95"/>
      <c r="K2598" s="95"/>
      <c r="L2598" s="95"/>
      <c r="P2598" s="143"/>
      <c r="Q2598" s="95"/>
      <c r="R2598" s="95"/>
      <c r="S2598" s="95"/>
      <c r="T2598" s="95"/>
      <c r="AI2598" s="280"/>
      <c r="AO2598" s="95"/>
    </row>
    <row r="2599" s="93" customFormat="1" customHeight="1" spans="6:41">
      <c r="F2599" s="95"/>
      <c r="G2599" s="288" t="str">
        <f t="shared" si="46"/>
        <v/>
      </c>
      <c r="H2599" s="95"/>
      <c r="I2599" s="95"/>
      <c r="J2599" s="95"/>
      <c r="K2599" s="95"/>
      <c r="L2599" s="95"/>
      <c r="P2599" s="143"/>
      <c r="Q2599" s="95"/>
      <c r="R2599" s="95"/>
      <c r="S2599" s="95"/>
      <c r="T2599" s="95"/>
      <c r="AI2599" s="280"/>
      <c r="AO2599" s="95"/>
    </row>
    <row r="2600" s="93" customFormat="1" customHeight="1" spans="6:41">
      <c r="F2600" s="95"/>
      <c r="G2600" s="288" t="str">
        <f t="shared" si="46"/>
        <v/>
      </c>
      <c r="H2600" s="95"/>
      <c r="I2600" s="95"/>
      <c r="J2600" s="95"/>
      <c r="K2600" s="95"/>
      <c r="L2600" s="95"/>
      <c r="P2600" s="143"/>
      <c r="Q2600" s="95"/>
      <c r="R2600" s="95"/>
      <c r="S2600" s="95"/>
      <c r="T2600" s="95"/>
      <c r="AI2600" s="280"/>
      <c r="AO2600" s="95"/>
    </row>
    <row r="2601" s="93" customFormat="1" customHeight="1" spans="6:41">
      <c r="F2601" s="95"/>
      <c r="G2601" s="288" t="str">
        <f t="shared" si="46"/>
        <v/>
      </c>
      <c r="H2601" s="95"/>
      <c r="I2601" s="95"/>
      <c r="J2601" s="95"/>
      <c r="K2601" s="95"/>
      <c r="L2601" s="95"/>
      <c r="P2601" s="143"/>
      <c r="Q2601" s="95"/>
      <c r="R2601" s="95"/>
      <c r="S2601" s="95"/>
      <c r="T2601" s="95"/>
      <c r="AI2601" s="280"/>
      <c r="AO2601" s="95"/>
    </row>
    <row r="2602" s="93" customFormat="1" customHeight="1" spans="6:41">
      <c r="F2602" s="95"/>
      <c r="G2602" s="288" t="str">
        <f t="shared" si="46"/>
        <v/>
      </c>
      <c r="H2602" s="95"/>
      <c r="I2602" s="95"/>
      <c r="J2602" s="95"/>
      <c r="K2602" s="95"/>
      <c r="L2602" s="95"/>
      <c r="P2602" s="143"/>
      <c r="Q2602" s="95"/>
      <c r="R2602" s="95"/>
      <c r="S2602" s="95"/>
      <c r="T2602" s="95"/>
      <c r="AI2602" s="280"/>
      <c r="AO2602" s="95"/>
    </row>
    <row r="2603" s="93" customFormat="1" customHeight="1" spans="6:41">
      <c r="F2603" s="95"/>
      <c r="G2603" s="288" t="str">
        <f t="shared" si="46"/>
        <v/>
      </c>
      <c r="H2603" s="95"/>
      <c r="I2603" s="95"/>
      <c r="J2603" s="95"/>
      <c r="K2603" s="95"/>
      <c r="L2603" s="95"/>
      <c r="P2603" s="143"/>
      <c r="Q2603" s="95"/>
      <c r="R2603" s="95"/>
      <c r="S2603" s="95"/>
      <c r="T2603" s="95"/>
      <c r="AI2603" s="280"/>
      <c r="AO2603" s="95"/>
    </row>
    <row r="2604" s="93" customFormat="1" customHeight="1" spans="6:41">
      <c r="F2604" s="95"/>
      <c r="G2604" s="288" t="str">
        <f t="shared" si="46"/>
        <v/>
      </c>
      <c r="H2604" s="95"/>
      <c r="I2604" s="95"/>
      <c r="J2604" s="95"/>
      <c r="K2604" s="95"/>
      <c r="L2604" s="95"/>
      <c r="P2604" s="143"/>
      <c r="Q2604" s="95"/>
      <c r="R2604" s="95"/>
      <c r="S2604" s="95"/>
      <c r="T2604" s="95"/>
      <c r="AI2604" s="280"/>
      <c r="AO2604" s="95"/>
    </row>
    <row r="2605" s="93" customFormat="1" customHeight="1" spans="6:41">
      <c r="F2605" s="95"/>
      <c r="G2605" s="288" t="str">
        <f t="shared" si="46"/>
        <v/>
      </c>
      <c r="H2605" s="95"/>
      <c r="I2605" s="95"/>
      <c r="J2605" s="95"/>
      <c r="K2605" s="95"/>
      <c r="L2605" s="95"/>
      <c r="P2605" s="143"/>
      <c r="Q2605" s="95"/>
      <c r="R2605" s="95"/>
      <c r="S2605" s="95"/>
      <c r="T2605" s="95"/>
      <c r="AI2605" s="280"/>
      <c r="AO2605" s="95"/>
    </row>
    <row r="2606" s="93" customFormat="1" customHeight="1" spans="6:41">
      <c r="F2606" s="95"/>
      <c r="G2606" s="288" t="str">
        <f t="shared" si="46"/>
        <v/>
      </c>
      <c r="H2606" s="95"/>
      <c r="I2606" s="95"/>
      <c r="J2606" s="95"/>
      <c r="K2606" s="95"/>
      <c r="L2606" s="95"/>
      <c r="P2606" s="143"/>
      <c r="Q2606" s="95"/>
      <c r="R2606" s="95"/>
      <c r="S2606" s="95"/>
      <c r="T2606" s="95"/>
      <c r="AI2606" s="280"/>
      <c r="AO2606" s="95"/>
    </row>
    <row r="2607" s="93" customFormat="1" customHeight="1" spans="6:41">
      <c r="F2607" s="95"/>
      <c r="G2607" s="288" t="str">
        <f t="shared" si="46"/>
        <v/>
      </c>
      <c r="H2607" s="95"/>
      <c r="I2607" s="95"/>
      <c r="J2607" s="95"/>
      <c r="K2607" s="95"/>
      <c r="L2607" s="95"/>
      <c r="P2607" s="143"/>
      <c r="Q2607" s="95"/>
      <c r="R2607" s="95"/>
      <c r="S2607" s="95"/>
      <c r="T2607" s="95"/>
      <c r="AI2607" s="280"/>
      <c r="AO2607" s="95"/>
    </row>
    <row r="2608" s="93" customFormat="1" customHeight="1" spans="6:41">
      <c r="F2608" s="95"/>
      <c r="G2608" s="288" t="str">
        <f t="shared" si="46"/>
        <v/>
      </c>
      <c r="H2608" s="95"/>
      <c r="I2608" s="95"/>
      <c r="J2608" s="95"/>
      <c r="K2608" s="95"/>
      <c r="L2608" s="95"/>
      <c r="P2608" s="143"/>
      <c r="Q2608" s="95"/>
      <c r="R2608" s="95"/>
      <c r="S2608" s="95"/>
      <c r="T2608" s="95"/>
      <c r="AI2608" s="280"/>
      <c r="AO2608" s="95"/>
    </row>
    <row r="2609" s="93" customFormat="1" customHeight="1" spans="6:41">
      <c r="F2609" s="95"/>
      <c r="G2609" s="288" t="str">
        <f t="shared" si="46"/>
        <v/>
      </c>
      <c r="H2609" s="95"/>
      <c r="I2609" s="95"/>
      <c r="J2609" s="95"/>
      <c r="K2609" s="95"/>
      <c r="L2609" s="95"/>
      <c r="P2609" s="143"/>
      <c r="Q2609" s="95"/>
      <c r="R2609" s="95"/>
      <c r="S2609" s="95"/>
      <c r="T2609" s="95"/>
      <c r="AI2609" s="280"/>
      <c r="AO2609" s="95"/>
    </row>
    <row r="2610" s="93" customFormat="1" customHeight="1" spans="6:41">
      <c r="F2610" s="95"/>
      <c r="G2610" s="288" t="str">
        <f t="shared" si="46"/>
        <v/>
      </c>
      <c r="H2610" s="95"/>
      <c r="I2610" s="95"/>
      <c r="J2610" s="95"/>
      <c r="K2610" s="95"/>
      <c r="L2610" s="95"/>
      <c r="P2610" s="143"/>
      <c r="Q2610" s="95"/>
      <c r="R2610" s="95"/>
      <c r="S2610" s="95"/>
      <c r="T2610" s="95"/>
      <c r="AI2610" s="280"/>
      <c r="AO2610" s="95"/>
    </row>
    <row r="2611" s="93" customFormat="1" customHeight="1" spans="6:41">
      <c r="F2611" s="95"/>
      <c r="G2611" s="288" t="str">
        <f t="shared" si="46"/>
        <v/>
      </c>
      <c r="H2611" s="95"/>
      <c r="I2611" s="95"/>
      <c r="J2611" s="95"/>
      <c r="K2611" s="95"/>
      <c r="L2611" s="95"/>
      <c r="P2611" s="143"/>
      <c r="Q2611" s="95"/>
      <c r="R2611" s="95"/>
      <c r="S2611" s="95"/>
      <c r="T2611" s="95"/>
      <c r="AI2611" s="280"/>
      <c r="AO2611" s="95"/>
    </row>
    <row r="2612" s="93" customFormat="1" customHeight="1" spans="6:41">
      <c r="F2612" s="95"/>
      <c r="G2612" s="288" t="str">
        <f t="shared" si="46"/>
        <v/>
      </c>
      <c r="H2612" s="95"/>
      <c r="I2612" s="95"/>
      <c r="J2612" s="95"/>
      <c r="K2612" s="95"/>
      <c r="L2612" s="95"/>
      <c r="P2612" s="143"/>
      <c r="Q2612" s="95"/>
      <c r="R2612" s="95"/>
      <c r="S2612" s="95"/>
      <c r="T2612" s="95"/>
      <c r="AI2612" s="280"/>
      <c r="AO2612" s="95"/>
    </row>
    <row r="2613" s="93" customFormat="1" customHeight="1" spans="6:41">
      <c r="F2613" s="95"/>
      <c r="G2613" s="288" t="str">
        <f t="shared" si="46"/>
        <v/>
      </c>
      <c r="H2613" s="95"/>
      <c r="I2613" s="95"/>
      <c r="J2613" s="95"/>
      <c r="K2613" s="95"/>
      <c r="L2613" s="95"/>
      <c r="P2613" s="143"/>
      <c r="Q2613" s="95"/>
      <c r="R2613" s="95"/>
      <c r="S2613" s="95"/>
      <c r="T2613" s="95"/>
      <c r="AI2613" s="280"/>
      <c r="AO2613" s="95"/>
    </row>
    <row r="2614" s="93" customFormat="1" customHeight="1" spans="6:41">
      <c r="F2614" s="95"/>
      <c r="G2614" s="288" t="str">
        <f t="shared" si="46"/>
        <v/>
      </c>
      <c r="H2614" s="95"/>
      <c r="I2614" s="95"/>
      <c r="J2614" s="95"/>
      <c r="K2614" s="95"/>
      <c r="L2614" s="95"/>
      <c r="P2614" s="143"/>
      <c r="Q2614" s="95"/>
      <c r="R2614" s="95"/>
      <c r="S2614" s="95"/>
      <c r="T2614" s="95"/>
      <c r="AI2614" s="280"/>
      <c r="AO2614" s="95"/>
    </row>
    <row r="2615" s="93" customFormat="1" customHeight="1" spans="6:41">
      <c r="F2615" s="95"/>
      <c r="G2615" s="288" t="str">
        <f t="shared" si="46"/>
        <v/>
      </c>
      <c r="H2615" s="95"/>
      <c r="I2615" s="95"/>
      <c r="J2615" s="95"/>
      <c r="K2615" s="95"/>
      <c r="L2615" s="95"/>
      <c r="P2615" s="143"/>
      <c r="Q2615" s="95"/>
      <c r="R2615" s="95"/>
      <c r="S2615" s="95"/>
      <c r="T2615" s="95"/>
      <c r="AI2615" s="280"/>
      <c r="AO2615" s="95"/>
    </row>
    <row r="2616" s="93" customFormat="1" customHeight="1" spans="6:41">
      <c r="F2616" s="95"/>
      <c r="G2616" s="288" t="str">
        <f t="shared" si="46"/>
        <v/>
      </c>
      <c r="H2616" s="95"/>
      <c r="I2616" s="95"/>
      <c r="J2616" s="95"/>
      <c r="K2616" s="95"/>
      <c r="L2616" s="95"/>
      <c r="P2616" s="143"/>
      <c r="Q2616" s="95"/>
      <c r="R2616" s="95"/>
      <c r="S2616" s="95"/>
      <c r="T2616" s="95"/>
      <c r="AI2616" s="280"/>
      <c r="AO2616" s="95"/>
    </row>
    <row r="2617" s="93" customFormat="1" customHeight="1" spans="6:41">
      <c r="F2617" s="95"/>
      <c r="G2617" s="288" t="str">
        <f t="shared" si="46"/>
        <v/>
      </c>
      <c r="H2617" s="95"/>
      <c r="I2617" s="95"/>
      <c r="J2617" s="95"/>
      <c r="K2617" s="95"/>
      <c r="L2617" s="95"/>
      <c r="P2617" s="143"/>
      <c r="Q2617" s="95"/>
      <c r="R2617" s="95"/>
      <c r="S2617" s="95"/>
      <c r="T2617" s="95"/>
      <c r="AI2617" s="280"/>
      <c r="AO2617" s="95"/>
    </row>
    <row r="2618" s="93" customFormat="1" customHeight="1" spans="6:41">
      <c r="F2618" s="95"/>
      <c r="G2618" s="288" t="str">
        <f t="shared" si="46"/>
        <v/>
      </c>
      <c r="H2618" s="95"/>
      <c r="I2618" s="95"/>
      <c r="J2618" s="95"/>
      <c r="K2618" s="95"/>
      <c r="L2618" s="95"/>
      <c r="P2618" s="143"/>
      <c r="Q2618" s="95"/>
      <c r="R2618" s="95"/>
      <c r="S2618" s="95"/>
      <c r="T2618" s="95"/>
      <c r="AI2618" s="280"/>
      <c r="AO2618" s="95"/>
    </row>
    <row r="2619" s="93" customFormat="1" customHeight="1" spans="6:41">
      <c r="F2619" s="95"/>
      <c r="G2619" s="288" t="str">
        <f t="shared" si="46"/>
        <v/>
      </c>
      <c r="H2619" s="95"/>
      <c r="I2619" s="95"/>
      <c r="J2619" s="95"/>
      <c r="K2619" s="95"/>
      <c r="L2619" s="95"/>
      <c r="P2619" s="143"/>
      <c r="Q2619" s="95"/>
      <c r="R2619" s="95"/>
      <c r="S2619" s="95"/>
      <c r="T2619" s="95"/>
      <c r="AI2619" s="280"/>
      <c r="AO2619" s="95"/>
    </row>
    <row r="2620" s="93" customFormat="1" customHeight="1" spans="6:41">
      <c r="F2620" s="95"/>
      <c r="G2620" s="288" t="str">
        <f t="shared" si="46"/>
        <v/>
      </c>
      <c r="H2620" s="95"/>
      <c r="I2620" s="95"/>
      <c r="J2620" s="95"/>
      <c r="K2620" s="95"/>
      <c r="L2620" s="95"/>
      <c r="P2620" s="143"/>
      <c r="Q2620" s="95"/>
      <c r="R2620" s="95"/>
      <c r="S2620" s="95"/>
      <c r="T2620" s="95"/>
      <c r="AI2620" s="280"/>
      <c r="AO2620" s="95"/>
    </row>
    <row r="2621" s="93" customFormat="1" customHeight="1" spans="6:41">
      <c r="F2621" s="95"/>
      <c r="G2621" s="288" t="str">
        <f t="shared" si="46"/>
        <v/>
      </c>
      <c r="H2621" s="95"/>
      <c r="I2621" s="95"/>
      <c r="J2621" s="95"/>
      <c r="K2621" s="95"/>
      <c r="L2621" s="95"/>
      <c r="P2621" s="143"/>
      <c r="Q2621" s="95"/>
      <c r="R2621" s="95"/>
      <c r="S2621" s="95"/>
      <c r="T2621" s="95"/>
      <c r="AI2621" s="280"/>
      <c r="AO2621" s="95"/>
    </row>
    <row r="2622" s="93" customFormat="1" customHeight="1" spans="6:41">
      <c r="F2622" s="95"/>
      <c r="G2622" s="288" t="str">
        <f t="shared" si="46"/>
        <v/>
      </c>
      <c r="H2622" s="95"/>
      <c r="I2622" s="95"/>
      <c r="J2622" s="95"/>
      <c r="K2622" s="95"/>
      <c r="L2622" s="95"/>
      <c r="P2622" s="143"/>
      <c r="Q2622" s="95"/>
      <c r="R2622" s="95"/>
      <c r="S2622" s="95"/>
      <c r="T2622" s="95"/>
      <c r="AI2622" s="280"/>
      <c r="AO2622" s="95"/>
    </row>
    <row r="2623" s="93" customFormat="1" customHeight="1" spans="6:41">
      <c r="F2623" s="95"/>
      <c r="G2623" s="288" t="str">
        <f t="shared" si="46"/>
        <v/>
      </c>
      <c r="H2623" s="95"/>
      <c r="I2623" s="95"/>
      <c r="J2623" s="95"/>
      <c r="K2623" s="95"/>
      <c r="L2623" s="95"/>
      <c r="P2623" s="143"/>
      <c r="Q2623" s="95"/>
      <c r="R2623" s="95"/>
      <c r="S2623" s="95"/>
      <c r="T2623" s="95"/>
      <c r="AI2623" s="280"/>
      <c r="AO2623" s="95"/>
    </row>
    <row r="2624" s="93" customFormat="1" customHeight="1" spans="6:41">
      <c r="F2624" s="95"/>
      <c r="G2624" s="288" t="str">
        <f t="shared" si="46"/>
        <v/>
      </c>
      <c r="H2624" s="95"/>
      <c r="I2624" s="95"/>
      <c r="J2624" s="95"/>
      <c r="K2624" s="95"/>
      <c r="L2624" s="95"/>
      <c r="P2624" s="143"/>
      <c r="Q2624" s="95"/>
      <c r="R2624" s="95"/>
      <c r="S2624" s="95"/>
      <c r="T2624" s="95"/>
      <c r="AI2624" s="280"/>
      <c r="AO2624" s="95"/>
    </row>
    <row r="2625" s="93" customFormat="1" customHeight="1" spans="6:41">
      <c r="F2625" s="95"/>
      <c r="G2625" s="288" t="str">
        <f t="shared" si="46"/>
        <v/>
      </c>
      <c r="H2625" s="95"/>
      <c r="I2625" s="95"/>
      <c r="J2625" s="95"/>
      <c r="K2625" s="95"/>
      <c r="L2625" s="95"/>
      <c r="P2625" s="143"/>
      <c r="Q2625" s="95"/>
      <c r="R2625" s="95"/>
      <c r="S2625" s="95"/>
      <c r="T2625" s="95"/>
      <c r="AI2625" s="280"/>
      <c r="AO2625" s="95"/>
    </row>
    <row r="2626" s="93" customFormat="1" customHeight="1" spans="6:41">
      <c r="F2626" s="95"/>
      <c r="G2626" s="288" t="str">
        <f t="shared" ref="G2626:G2689" si="47">IF(H2626="","",IF(H2626=I2626,H2626,_xlfn.CONCAT(H2626,"-",I2626)))</f>
        <v/>
      </c>
      <c r="H2626" s="95"/>
      <c r="I2626" s="95"/>
      <c r="J2626" s="95"/>
      <c r="K2626" s="95"/>
      <c r="L2626" s="95"/>
      <c r="P2626" s="143"/>
      <c r="Q2626" s="95"/>
      <c r="R2626" s="95"/>
      <c r="S2626" s="95"/>
      <c r="T2626" s="95"/>
      <c r="AI2626" s="280"/>
      <c r="AO2626" s="95"/>
    </row>
    <row r="2627" s="93" customFormat="1" customHeight="1" spans="6:41">
      <c r="F2627" s="95"/>
      <c r="G2627" s="288" t="str">
        <f t="shared" si="47"/>
        <v/>
      </c>
      <c r="H2627" s="95"/>
      <c r="I2627" s="95"/>
      <c r="J2627" s="95"/>
      <c r="K2627" s="95"/>
      <c r="L2627" s="95"/>
      <c r="P2627" s="143"/>
      <c r="Q2627" s="95"/>
      <c r="R2627" s="95"/>
      <c r="S2627" s="95"/>
      <c r="T2627" s="95"/>
      <c r="AI2627" s="280"/>
      <c r="AO2627" s="95"/>
    </row>
    <row r="2628" s="93" customFormat="1" customHeight="1" spans="6:41">
      <c r="F2628" s="95"/>
      <c r="G2628" s="288" t="str">
        <f t="shared" si="47"/>
        <v/>
      </c>
      <c r="H2628" s="95"/>
      <c r="I2628" s="95"/>
      <c r="J2628" s="95"/>
      <c r="K2628" s="95"/>
      <c r="L2628" s="95"/>
      <c r="P2628" s="143"/>
      <c r="Q2628" s="95"/>
      <c r="R2628" s="95"/>
      <c r="S2628" s="95"/>
      <c r="T2628" s="95"/>
      <c r="AI2628" s="280"/>
      <c r="AO2628" s="95"/>
    </row>
    <row r="2629" s="93" customFormat="1" customHeight="1" spans="6:41">
      <c r="F2629" s="95"/>
      <c r="G2629" s="288" t="str">
        <f t="shared" si="47"/>
        <v/>
      </c>
      <c r="H2629" s="95"/>
      <c r="I2629" s="95"/>
      <c r="J2629" s="95"/>
      <c r="K2629" s="95"/>
      <c r="L2629" s="95"/>
      <c r="P2629" s="143"/>
      <c r="Q2629" s="95"/>
      <c r="R2629" s="95"/>
      <c r="S2629" s="95"/>
      <c r="T2629" s="95"/>
      <c r="AI2629" s="280"/>
      <c r="AO2629" s="95"/>
    </row>
    <row r="2630" s="93" customFormat="1" customHeight="1" spans="6:41">
      <c r="F2630" s="95"/>
      <c r="G2630" s="288" t="str">
        <f t="shared" si="47"/>
        <v/>
      </c>
      <c r="H2630" s="95"/>
      <c r="I2630" s="95"/>
      <c r="J2630" s="95"/>
      <c r="K2630" s="95"/>
      <c r="L2630" s="95"/>
      <c r="P2630" s="143"/>
      <c r="Q2630" s="95"/>
      <c r="R2630" s="95"/>
      <c r="S2630" s="95"/>
      <c r="T2630" s="95"/>
      <c r="AI2630" s="280"/>
      <c r="AO2630" s="95"/>
    </row>
    <row r="2631" s="93" customFormat="1" customHeight="1" spans="6:41">
      <c r="F2631" s="95"/>
      <c r="G2631" s="288" t="str">
        <f t="shared" si="47"/>
        <v/>
      </c>
      <c r="H2631" s="95"/>
      <c r="I2631" s="95"/>
      <c r="J2631" s="95"/>
      <c r="K2631" s="95"/>
      <c r="L2631" s="95"/>
      <c r="P2631" s="143"/>
      <c r="Q2631" s="95"/>
      <c r="R2631" s="95"/>
      <c r="S2631" s="95"/>
      <c r="T2631" s="95"/>
      <c r="AI2631" s="280"/>
      <c r="AO2631" s="95"/>
    </row>
    <row r="2632" s="93" customFormat="1" customHeight="1" spans="6:41">
      <c r="F2632" s="95"/>
      <c r="G2632" s="288" t="str">
        <f t="shared" si="47"/>
        <v/>
      </c>
      <c r="H2632" s="95"/>
      <c r="I2632" s="95"/>
      <c r="J2632" s="95"/>
      <c r="K2632" s="95"/>
      <c r="L2632" s="95"/>
      <c r="P2632" s="143"/>
      <c r="Q2632" s="95"/>
      <c r="R2632" s="95"/>
      <c r="S2632" s="95"/>
      <c r="T2632" s="95"/>
      <c r="AI2632" s="280"/>
      <c r="AO2632" s="95"/>
    </row>
    <row r="2633" s="93" customFormat="1" customHeight="1" spans="6:41">
      <c r="F2633" s="95"/>
      <c r="G2633" s="288" t="str">
        <f t="shared" si="47"/>
        <v/>
      </c>
      <c r="H2633" s="95"/>
      <c r="I2633" s="95"/>
      <c r="J2633" s="95"/>
      <c r="K2633" s="95"/>
      <c r="L2633" s="95"/>
      <c r="P2633" s="143"/>
      <c r="Q2633" s="95"/>
      <c r="R2633" s="95"/>
      <c r="S2633" s="95"/>
      <c r="T2633" s="95"/>
      <c r="AI2633" s="280"/>
      <c r="AO2633" s="95"/>
    </row>
    <row r="2634" s="93" customFormat="1" customHeight="1" spans="6:41">
      <c r="F2634" s="95"/>
      <c r="G2634" s="288" t="str">
        <f t="shared" si="47"/>
        <v/>
      </c>
      <c r="H2634" s="95"/>
      <c r="I2634" s="95"/>
      <c r="J2634" s="95"/>
      <c r="K2634" s="95"/>
      <c r="L2634" s="95"/>
      <c r="P2634" s="143"/>
      <c r="Q2634" s="95"/>
      <c r="R2634" s="95"/>
      <c r="S2634" s="95"/>
      <c r="T2634" s="95"/>
      <c r="AI2634" s="280"/>
      <c r="AO2634" s="95"/>
    </row>
    <row r="2635" s="93" customFormat="1" customHeight="1" spans="6:41">
      <c r="F2635" s="95"/>
      <c r="G2635" s="288" t="str">
        <f t="shared" si="47"/>
        <v/>
      </c>
      <c r="H2635" s="95"/>
      <c r="I2635" s="95"/>
      <c r="J2635" s="95"/>
      <c r="K2635" s="95"/>
      <c r="L2635" s="95"/>
      <c r="P2635" s="143"/>
      <c r="Q2635" s="95"/>
      <c r="R2635" s="95"/>
      <c r="S2635" s="95"/>
      <c r="T2635" s="95"/>
      <c r="AI2635" s="280"/>
      <c r="AO2635" s="95"/>
    </row>
    <row r="2636" s="93" customFormat="1" customHeight="1" spans="6:41">
      <c r="F2636" s="95"/>
      <c r="G2636" s="288" t="str">
        <f t="shared" si="47"/>
        <v/>
      </c>
      <c r="H2636" s="95"/>
      <c r="I2636" s="95"/>
      <c r="J2636" s="95"/>
      <c r="K2636" s="95"/>
      <c r="L2636" s="95"/>
      <c r="P2636" s="143"/>
      <c r="Q2636" s="95"/>
      <c r="R2636" s="95"/>
      <c r="S2636" s="95"/>
      <c r="T2636" s="95"/>
      <c r="AI2636" s="280"/>
      <c r="AO2636" s="95"/>
    </row>
    <row r="2637" s="93" customFormat="1" customHeight="1" spans="6:41">
      <c r="F2637" s="95"/>
      <c r="G2637" s="288" t="str">
        <f t="shared" si="47"/>
        <v/>
      </c>
      <c r="H2637" s="95"/>
      <c r="I2637" s="95"/>
      <c r="J2637" s="95"/>
      <c r="K2637" s="95"/>
      <c r="L2637" s="95"/>
      <c r="P2637" s="143"/>
      <c r="Q2637" s="95"/>
      <c r="R2637" s="95"/>
      <c r="S2637" s="95"/>
      <c r="T2637" s="95"/>
      <c r="AI2637" s="280"/>
      <c r="AO2637" s="95"/>
    </row>
    <row r="2638" s="93" customFormat="1" customHeight="1" spans="6:41">
      <c r="F2638" s="95"/>
      <c r="G2638" s="288" t="str">
        <f t="shared" si="47"/>
        <v/>
      </c>
      <c r="H2638" s="95"/>
      <c r="I2638" s="95"/>
      <c r="J2638" s="95"/>
      <c r="K2638" s="95"/>
      <c r="L2638" s="95"/>
      <c r="P2638" s="143"/>
      <c r="Q2638" s="95"/>
      <c r="R2638" s="95"/>
      <c r="S2638" s="95"/>
      <c r="T2638" s="95"/>
      <c r="AI2638" s="280"/>
      <c r="AO2638" s="95"/>
    </row>
    <row r="2639" s="93" customFormat="1" customHeight="1" spans="6:41">
      <c r="F2639" s="95"/>
      <c r="G2639" s="288" t="str">
        <f t="shared" si="47"/>
        <v/>
      </c>
      <c r="H2639" s="95"/>
      <c r="I2639" s="95"/>
      <c r="J2639" s="95"/>
      <c r="K2639" s="95"/>
      <c r="L2639" s="95"/>
      <c r="P2639" s="143"/>
      <c r="Q2639" s="95"/>
      <c r="R2639" s="95"/>
      <c r="S2639" s="95"/>
      <c r="T2639" s="95"/>
      <c r="AI2639" s="280"/>
      <c r="AO2639" s="95"/>
    </row>
    <row r="2640" s="93" customFormat="1" customHeight="1" spans="6:41">
      <c r="F2640" s="95"/>
      <c r="G2640" s="288" t="str">
        <f t="shared" si="47"/>
        <v/>
      </c>
      <c r="H2640" s="95"/>
      <c r="I2640" s="95"/>
      <c r="J2640" s="95"/>
      <c r="K2640" s="95"/>
      <c r="L2640" s="95"/>
      <c r="P2640" s="143"/>
      <c r="Q2640" s="95"/>
      <c r="R2640" s="95"/>
      <c r="S2640" s="95"/>
      <c r="T2640" s="95"/>
      <c r="AI2640" s="280"/>
      <c r="AO2640" s="95"/>
    </row>
    <row r="2641" s="93" customFormat="1" customHeight="1" spans="6:41">
      <c r="F2641" s="95"/>
      <c r="G2641" s="288" t="str">
        <f t="shared" si="47"/>
        <v/>
      </c>
      <c r="H2641" s="95"/>
      <c r="I2641" s="95"/>
      <c r="J2641" s="95"/>
      <c r="K2641" s="95"/>
      <c r="L2641" s="95"/>
      <c r="P2641" s="143"/>
      <c r="Q2641" s="95"/>
      <c r="R2641" s="95"/>
      <c r="S2641" s="95"/>
      <c r="T2641" s="95"/>
      <c r="AI2641" s="280"/>
      <c r="AO2641" s="95"/>
    </row>
    <row r="2642" s="93" customFormat="1" customHeight="1" spans="6:41">
      <c r="F2642" s="95"/>
      <c r="G2642" s="288" t="str">
        <f t="shared" si="47"/>
        <v/>
      </c>
      <c r="H2642" s="95"/>
      <c r="I2642" s="95"/>
      <c r="J2642" s="95"/>
      <c r="K2642" s="95"/>
      <c r="L2642" s="95"/>
      <c r="P2642" s="143"/>
      <c r="Q2642" s="95"/>
      <c r="R2642" s="95"/>
      <c r="S2642" s="95"/>
      <c r="T2642" s="95"/>
      <c r="AI2642" s="280"/>
      <c r="AO2642" s="95"/>
    </row>
    <row r="2643" s="93" customFormat="1" customHeight="1" spans="6:41">
      <c r="F2643" s="95"/>
      <c r="G2643" s="288" t="str">
        <f t="shared" si="47"/>
        <v/>
      </c>
      <c r="H2643" s="95"/>
      <c r="I2643" s="95"/>
      <c r="J2643" s="95"/>
      <c r="K2643" s="95"/>
      <c r="L2643" s="95"/>
      <c r="P2643" s="143"/>
      <c r="Q2643" s="95"/>
      <c r="R2643" s="95"/>
      <c r="S2643" s="95"/>
      <c r="T2643" s="95"/>
      <c r="AI2643" s="280"/>
      <c r="AO2643" s="95"/>
    </row>
    <row r="2644" s="93" customFormat="1" customHeight="1" spans="6:41">
      <c r="F2644" s="95"/>
      <c r="G2644" s="288" t="str">
        <f t="shared" si="47"/>
        <v/>
      </c>
      <c r="H2644" s="95"/>
      <c r="I2644" s="95"/>
      <c r="J2644" s="95"/>
      <c r="K2644" s="95"/>
      <c r="L2644" s="95"/>
      <c r="P2644" s="143"/>
      <c r="Q2644" s="95"/>
      <c r="R2644" s="95"/>
      <c r="S2644" s="95"/>
      <c r="T2644" s="95"/>
      <c r="AI2644" s="280"/>
      <c r="AO2644" s="95"/>
    </row>
    <row r="2645" s="93" customFormat="1" customHeight="1" spans="6:41">
      <c r="F2645" s="95"/>
      <c r="G2645" s="288" t="str">
        <f t="shared" si="47"/>
        <v/>
      </c>
      <c r="H2645" s="95"/>
      <c r="I2645" s="95"/>
      <c r="J2645" s="95"/>
      <c r="K2645" s="95"/>
      <c r="L2645" s="95"/>
      <c r="P2645" s="143"/>
      <c r="Q2645" s="95"/>
      <c r="R2645" s="95"/>
      <c r="S2645" s="95"/>
      <c r="T2645" s="95"/>
      <c r="AI2645" s="280"/>
      <c r="AO2645" s="95"/>
    </row>
    <row r="2646" s="93" customFormat="1" customHeight="1" spans="6:41">
      <c r="F2646" s="95"/>
      <c r="G2646" s="288" t="str">
        <f t="shared" si="47"/>
        <v/>
      </c>
      <c r="H2646" s="95"/>
      <c r="I2646" s="95"/>
      <c r="J2646" s="95"/>
      <c r="K2646" s="95"/>
      <c r="L2646" s="95"/>
      <c r="P2646" s="143"/>
      <c r="Q2646" s="95"/>
      <c r="R2646" s="95"/>
      <c r="S2646" s="95"/>
      <c r="T2646" s="95"/>
      <c r="AI2646" s="280"/>
      <c r="AO2646" s="95"/>
    </row>
    <row r="2647" s="93" customFormat="1" customHeight="1" spans="6:41">
      <c r="F2647" s="95"/>
      <c r="G2647" s="288" t="str">
        <f t="shared" si="47"/>
        <v/>
      </c>
      <c r="H2647" s="95"/>
      <c r="I2647" s="95"/>
      <c r="J2647" s="95"/>
      <c r="K2647" s="95"/>
      <c r="L2647" s="95"/>
      <c r="P2647" s="143"/>
      <c r="Q2647" s="95"/>
      <c r="R2647" s="95"/>
      <c r="S2647" s="95"/>
      <c r="T2647" s="95"/>
      <c r="AI2647" s="280"/>
      <c r="AO2647" s="95"/>
    </row>
    <row r="2648" s="93" customFormat="1" customHeight="1" spans="6:41">
      <c r="F2648" s="95"/>
      <c r="G2648" s="288" t="str">
        <f t="shared" si="47"/>
        <v/>
      </c>
      <c r="H2648" s="95"/>
      <c r="I2648" s="95"/>
      <c r="J2648" s="95"/>
      <c r="K2648" s="95"/>
      <c r="L2648" s="95"/>
      <c r="P2648" s="143"/>
      <c r="Q2648" s="95"/>
      <c r="R2648" s="95"/>
      <c r="S2648" s="95"/>
      <c r="T2648" s="95"/>
      <c r="AI2648" s="280"/>
      <c r="AO2648" s="95"/>
    </row>
    <row r="2649" s="93" customFormat="1" customHeight="1" spans="6:41">
      <c r="F2649" s="95"/>
      <c r="G2649" s="288" t="str">
        <f t="shared" si="47"/>
        <v/>
      </c>
      <c r="H2649" s="95"/>
      <c r="I2649" s="95"/>
      <c r="J2649" s="95"/>
      <c r="K2649" s="95"/>
      <c r="L2649" s="95"/>
      <c r="P2649" s="143"/>
      <c r="Q2649" s="95"/>
      <c r="R2649" s="95"/>
      <c r="S2649" s="95"/>
      <c r="T2649" s="95"/>
      <c r="AI2649" s="280"/>
      <c r="AO2649" s="95"/>
    </row>
    <row r="2650" s="93" customFormat="1" customHeight="1" spans="6:41">
      <c r="F2650" s="95"/>
      <c r="G2650" s="288" t="str">
        <f t="shared" si="47"/>
        <v/>
      </c>
      <c r="H2650" s="95"/>
      <c r="I2650" s="95"/>
      <c r="J2650" s="95"/>
      <c r="K2650" s="95"/>
      <c r="L2650" s="95"/>
      <c r="P2650" s="143"/>
      <c r="Q2650" s="95"/>
      <c r="R2650" s="95"/>
      <c r="S2650" s="95"/>
      <c r="T2650" s="95"/>
      <c r="AI2650" s="280"/>
      <c r="AO2650" s="95"/>
    </row>
    <row r="2651" s="93" customFormat="1" customHeight="1" spans="6:41">
      <c r="F2651" s="95"/>
      <c r="G2651" s="288" t="str">
        <f t="shared" si="47"/>
        <v/>
      </c>
      <c r="H2651" s="95"/>
      <c r="I2651" s="95"/>
      <c r="J2651" s="95"/>
      <c r="K2651" s="95"/>
      <c r="L2651" s="95"/>
      <c r="P2651" s="143"/>
      <c r="Q2651" s="95"/>
      <c r="R2651" s="95"/>
      <c r="S2651" s="95"/>
      <c r="T2651" s="95"/>
      <c r="AI2651" s="280"/>
      <c r="AO2651" s="95"/>
    </row>
    <row r="2652" s="93" customFormat="1" customHeight="1" spans="6:41">
      <c r="F2652" s="95"/>
      <c r="G2652" s="288" t="str">
        <f t="shared" si="47"/>
        <v/>
      </c>
      <c r="H2652" s="95"/>
      <c r="I2652" s="95"/>
      <c r="J2652" s="95"/>
      <c r="K2652" s="95"/>
      <c r="L2652" s="95"/>
      <c r="P2652" s="143"/>
      <c r="Q2652" s="95"/>
      <c r="R2652" s="95"/>
      <c r="S2652" s="95"/>
      <c r="T2652" s="95"/>
      <c r="AI2652" s="280"/>
      <c r="AO2652" s="95"/>
    </row>
    <row r="2653" s="93" customFormat="1" customHeight="1" spans="6:41">
      <c r="F2653" s="95"/>
      <c r="G2653" s="288" t="str">
        <f t="shared" si="47"/>
        <v/>
      </c>
      <c r="H2653" s="95"/>
      <c r="I2653" s="95"/>
      <c r="J2653" s="95"/>
      <c r="K2653" s="95"/>
      <c r="L2653" s="95"/>
      <c r="P2653" s="143"/>
      <c r="Q2653" s="95"/>
      <c r="R2653" s="95"/>
      <c r="S2653" s="95"/>
      <c r="T2653" s="95"/>
      <c r="AI2653" s="280"/>
      <c r="AO2653" s="95"/>
    </row>
    <row r="2654" s="93" customFormat="1" customHeight="1" spans="6:41">
      <c r="F2654" s="95"/>
      <c r="G2654" s="288" t="str">
        <f t="shared" si="47"/>
        <v/>
      </c>
      <c r="H2654" s="95"/>
      <c r="I2654" s="95"/>
      <c r="J2654" s="95"/>
      <c r="K2654" s="95"/>
      <c r="L2654" s="95"/>
      <c r="P2654" s="143"/>
      <c r="Q2654" s="95"/>
      <c r="R2654" s="95"/>
      <c r="S2654" s="95"/>
      <c r="T2654" s="95"/>
      <c r="AI2654" s="280"/>
      <c r="AO2654" s="95"/>
    </row>
    <row r="2655" s="93" customFormat="1" customHeight="1" spans="6:41">
      <c r="F2655" s="95"/>
      <c r="G2655" s="288" t="str">
        <f t="shared" si="47"/>
        <v/>
      </c>
      <c r="H2655" s="95"/>
      <c r="I2655" s="95"/>
      <c r="J2655" s="95"/>
      <c r="K2655" s="95"/>
      <c r="L2655" s="95"/>
      <c r="P2655" s="143"/>
      <c r="Q2655" s="95"/>
      <c r="R2655" s="95"/>
      <c r="S2655" s="95"/>
      <c r="T2655" s="95"/>
      <c r="AI2655" s="280"/>
      <c r="AO2655" s="95"/>
    </row>
    <row r="2656" s="93" customFormat="1" customHeight="1" spans="6:41">
      <c r="F2656" s="95"/>
      <c r="G2656" s="288" t="str">
        <f t="shared" si="47"/>
        <v/>
      </c>
      <c r="H2656" s="95"/>
      <c r="I2656" s="95"/>
      <c r="J2656" s="95"/>
      <c r="K2656" s="95"/>
      <c r="L2656" s="95"/>
      <c r="P2656" s="143"/>
      <c r="Q2656" s="95"/>
      <c r="R2656" s="95"/>
      <c r="S2656" s="95"/>
      <c r="T2656" s="95"/>
      <c r="AI2656" s="280"/>
      <c r="AO2656" s="95"/>
    </row>
    <row r="2657" s="93" customFormat="1" customHeight="1" spans="6:41">
      <c r="F2657" s="95"/>
      <c r="G2657" s="288" t="str">
        <f t="shared" si="47"/>
        <v/>
      </c>
      <c r="H2657" s="95"/>
      <c r="I2657" s="95"/>
      <c r="J2657" s="95"/>
      <c r="K2657" s="95"/>
      <c r="L2657" s="95"/>
      <c r="P2657" s="143"/>
      <c r="Q2657" s="95"/>
      <c r="R2657" s="95"/>
      <c r="S2657" s="95"/>
      <c r="T2657" s="95"/>
      <c r="AI2657" s="280"/>
      <c r="AO2657" s="95"/>
    </row>
    <row r="2658" s="93" customFormat="1" customHeight="1" spans="6:41">
      <c r="F2658" s="95"/>
      <c r="G2658" s="288" t="str">
        <f t="shared" si="47"/>
        <v/>
      </c>
      <c r="H2658" s="95"/>
      <c r="I2658" s="95"/>
      <c r="J2658" s="95"/>
      <c r="K2658" s="95"/>
      <c r="L2658" s="95"/>
      <c r="P2658" s="143"/>
      <c r="Q2658" s="95"/>
      <c r="R2658" s="95"/>
      <c r="S2658" s="95"/>
      <c r="T2658" s="95"/>
      <c r="AI2658" s="280"/>
      <c r="AO2658" s="95"/>
    </row>
    <row r="2659" s="93" customFormat="1" customHeight="1" spans="6:41">
      <c r="F2659" s="95"/>
      <c r="G2659" s="288" t="str">
        <f t="shared" si="47"/>
        <v/>
      </c>
      <c r="H2659" s="95"/>
      <c r="I2659" s="95"/>
      <c r="J2659" s="95"/>
      <c r="K2659" s="95"/>
      <c r="L2659" s="95"/>
      <c r="P2659" s="143"/>
      <c r="Q2659" s="95"/>
      <c r="R2659" s="95"/>
      <c r="S2659" s="95"/>
      <c r="T2659" s="95"/>
      <c r="AI2659" s="280"/>
      <c r="AO2659" s="95"/>
    </row>
    <row r="2660" s="93" customFormat="1" customHeight="1" spans="6:41">
      <c r="F2660" s="95"/>
      <c r="G2660" s="288" t="str">
        <f t="shared" si="47"/>
        <v/>
      </c>
      <c r="H2660" s="95"/>
      <c r="I2660" s="95"/>
      <c r="J2660" s="95"/>
      <c r="K2660" s="95"/>
      <c r="L2660" s="95"/>
      <c r="P2660" s="143"/>
      <c r="Q2660" s="95"/>
      <c r="R2660" s="95"/>
      <c r="S2660" s="95"/>
      <c r="T2660" s="95"/>
      <c r="AI2660" s="280"/>
      <c r="AO2660" s="95"/>
    </row>
    <row r="2661" s="93" customFormat="1" customHeight="1" spans="6:41">
      <c r="F2661" s="95"/>
      <c r="G2661" s="288" t="str">
        <f t="shared" si="47"/>
        <v/>
      </c>
      <c r="H2661" s="95"/>
      <c r="I2661" s="95"/>
      <c r="J2661" s="95"/>
      <c r="K2661" s="95"/>
      <c r="L2661" s="95"/>
      <c r="P2661" s="143"/>
      <c r="Q2661" s="95"/>
      <c r="R2661" s="95"/>
      <c r="S2661" s="95"/>
      <c r="T2661" s="95"/>
      <c r="AI2661" s="280"/>
      <c r="AO2661" s="95"/>
    </row>
    <row r="2662" s="93" customFormat="1" customHeight="1" spans="6:41">
      <c r="F2662" s="95"/>
      <c r="G2662" s="288" t="str">
        <f t="shared" si="47"/>
        <v/>
      </c>
      <c r="H2662" s="95"/>
      <c r="I2662" s="95"/>
      <c r="J2662" s="95"/>
      <c r="K2662" s="95"/>
      <c r="L2662" s="95"/>
      <c r="P2662" s="143"/>
      <c r="Q2662" s="95"/>
      <c r="R2662" s="95"/>
      <c r="S2662" s="95"/>
      <c r="T2662" s="95"/>
      <c r="AI2662" s="280"/>
      <c r="AO2662" s="95"/>
    </row>
    <row r="2663" s="93" customFormat="1" customHeight="1" spans="6:41">
      <c r="F2663" s="95"/>
      <c r="G2663" s="288" t="str">
        <f t="shared" si="47"/>
        <v/>
      </c>
      <c r="H2663" s="95"/>
      <c r="I2663" s="95"/>
      <c r="J2663" s="95"/>
      <c r="K2663" s="95"/>
      <c r="L2663" s="95"/>
      <c r="P2663" s="143"/>
      <c r="Q2663" s="95"/>
      <c r="R2663" s="95"/>
      <c r="S2663" s="95"/>
      <c r="T2663" s="95"/>
      <c r="AI2663" s="280"/>
      <c r="AO2663" s="95"/>
    </row>
    <row r="2664" s="93" customFormat="1" customHeight="1" spans="6:41">
      <c r="F2664" s="95"/>
      <c r="G2664" s="288" t="str">
        <f t="shared" si="47"/>
        <v/>
      </c>
      <c r="H2664" s="95"/>
      <c r="I2664" s="95"/>
      <c r="J2664" s="95"/>
      <c r="K2664" s="95"/>
      <c r="L2664" s="95"/>
      <c r="P2664" s="143"/>
      <c r="Q2664" s="95"/>
      <c r="R2664" s="95"/>
      <c r="S2664" s="95"/>
      <c r="T2664" s="95"/>
      <c r="AI2664" s="280"/>
      <c r="AO2664" s="95"/>
    </row>
    <row r="2665" s="93" customFormat="1" customHeight="1" spans="6:41">
      <c r="F2665" s="95"/>
      <c r="G2665" s="288" t="str">
        <f t="shared" si="47"/>
        <v/>
      </c>
      <c r="H2665" s="95"/>
      <c r="I2665" s="95"/>
      <c r="J2665" s="95"/>
      <c r="K2665" s="95"/>
      <c r="L2665" s="95"/>
      <c r="P2665" s="143"/>
      <c r="Q2665" s="95"/>
      <c r="R2665" s="95"/>
      <c r="S2665" s="95"/>
      <c r="T2665" s="95"/>
      <c r="AI2665" s="280"/>
      <c r="AO2665" s="95"/>
    </row>
    <row r="2666" s="93" customFormat="1" customHeight="1" spans="6:41">
      <c r="F2666" s="95"/>
      <c r="G2666" s="288" t="str">
        <f t="shared" si="47"/>
        <v/>
      </c>
      <c r="H2666" s="95"/>
      <c r="I2666" s="95"/>
      <c r="J2666" s="95"/>
      <c r="K2666" s="95"/>
      <c r="L2666" s="95"/>
      <c r="P2666" s="143"/>
      <c r="Q2666" s="95"/>
      <c r="R2666" s="95"/>
      <c r="S2666" s="95"/>
      <c r="T2666" s="95"/>
      <c r="AI2666" s="280"/>
      <c r="AO2666" s="95"/>
    </row>
    <row r="2667" s="93" customFormat="1" customHeight="1" spans="6:41">
      <c r="F2667" s="95"/>
      <c r="G2667" s="288" t="str">
        <f t="shared" si="47"/>
        <v/>
      </c>
      <c r="H2667" s="95"/>
      <c r="I2667" s="95"/>
      <c r="J2667" s="95"/>
      <c r="K2667" s="95"/>
      <c r="L2667" s="95"/>
      <c r="P2667" s="143"/>
      <c r="Q2667" s="95"/>
      <c r="R2667" s="95"/>
      <c r="S2667" s="95"/>
      <c r="T2667" s="95"/>
      <c r="AI2667" s="280"/>
      <c r="AO2667" s="95"/>
    </row>
    <row r="2668" s="93" customFormat="1" customHeight="1" spans="6:41">
      <c r="F2668" s="95"/>
      <c r="G2668" s="288" t="str">
        <f t="shared" si="47"/>
        <v/>
      </c>
      <c r="H2668" s="95"/>
      <c r="I2668" s="95"/>
      <c r="J2668" s="95"/>
      <c r="K2668" s="95"/>
      <c r="L2668" s="95"/>
      <c r="P2668" s="143"/>
      <c r="Q2668" s="95"/>
      <c r="R2668" s="95"/>
      <c r="S2668" s="95"/>
      <c r="T2668" s="95"/>
      <c r="AI2668" s="280"/>
      <c r="AO2668" s="95"/>
    </row>
    <row r="2669" s="93" customFormat="1" customHeight="1" spans="6:41">
      <c r="F2669" s="95"/>
      <c r="G2669" s="288" t="str">
        <f t="shared" si="47"/>
        <v/>
      </c>
      <c r="H2669" s="95"/>
      <c r="I2669" s="95"/>
      <c r="J2669" s="95"/>
      <c r="K2669" s="95"/>
      <c r="L2669" s="95"/>
      <c r="P2669" s="143"/>
      <c r="Q2669" s="95"/>
      <c r="R2669" s="95"/>
      <c r="S2669" s="95"/>
      <c r="T2669" s="95"/>
      <c r="AI2669" s="280"/>
      <c r="AO2669" s="95"/>
    </row>
    <row r="2670" s="93" customFormat="1" customHeight="1" spans="6:41">
      <c r="F2670" s="95"/>
      <c r="G2670" s="288" t="str">
        <f t="shared" si="47"/>
        <v/>
      </c>
      <c r="H2670" s="95"/>
      <c r="I2670" s="95"/>
      <c r="J2670" s="95"/>
      <c r="K2670" s="95"/>
      <c r="L2670" s="95"/>
      <c r="P2670" s="143"/>
      <c r="Q2670" s="95"/>
      <c r="R2670" s="95"/>
      <c r="S2670" s="95"/>
      <c r="T2670" s="95"/>
      <c r="AI2670" s="280"/>
      <c r="AO2670" s="95"/>
    </row>
    <row r="2671" s="93" customFormat="1" customHeight="1" spans="6:41">
      <c r="F2671" s="95"/>
      <c r="G2671" s="288" t="str">
        <f t="shared" si="47"/>
        <v/>
      </c>
      <c r="H2671" s="95"/>
      <c r="I2671" s="95"/>
      <c r="J2671" s="95"/>
      <c r="K2671" s="95"/>
      <c r="L2671" s="95"/>
      <c r="P2671" s="143"/>
      <c r="Q2671" s="95"/>
      <c r="R2671" s="95"/>
      <c r="S2671" s="95"/>
      <c r="T2671" s="95"/>
      <c r="AI2671" s="280"/>
      <c r="AO2671" s="95"/>
    </row>
    <row r="2672" s="93" customFormat="1" customHeight="1" spans="6:41">
      <c r="F2672" s="95"/>
      <c r="G2672" s="288" t="str">
        <f t="shared" si="47"/>
        <v/>
      </c>
      <c r="H2672" s="95"/>
      <c r="I2672" s="95"/>
      <c r="J2672" s="95"/>
      <c r="K2672" s="95"/>
      <c r="L2672" s="95"/>
      <c r="P2672" s="143"/>
      <c r="Q2672" s="95"/>
      <c r="R2672" s="95"/>
      <c r="S2672" s="95"/>
      <c r="T2672" s="95"/>
      <c r="AI2672" s="280"/>
      <c r="AO2672" s="95"/>
    </row>
    <row r="2673" s="93" customFormat="1" customHeight="1" spans="6:41">
      <c r="F2673" s="95"/>
      <c r="G2673" s="288" t="str">
        <f t="shared" si="47"/>
        <v/>
      </c>
      <c r="H2673" s="95"/>
      <c r="I2673" s="95"/>
      <c r="J2673" s="95"/>
      <c r="K2673" s="95"/>
      <c r="L2673" s="95"/>
      <c r="P2673" s="143"/>
      <c r="Q2673" s="95"/>
      <c r="R2673" s="95"/>
      <c r="S2673" s="95"/>
      <c r="T2673" s="95"/>
      <c r="AI2673" s="280"/>
      <c r="AO2673" s="95"/>
    </row>
    <row r="2674" s="93" customFormat="1" customHeight="1" spans="6:41">
      <c r="F2674" s="95"/>
      <c r="G2674" s="288" t="str">
        <f t="shared" si="47"/>
        <v/>
      </c>
      <c r="H2674" s="95"/>
      <c r="I2674" s="95"/>
      <c r="J2674" s="95"/>
      <c r="K2674" s="95"/>
      <c r="L2674" s="95"/>
      <c r="P2674" s="143"/>
      <c r="Q2674" s="95"/>
      <c r="R2674" s="95"/>
      <c r="S2674" s="95"/>
      <c r="T2674" s="95"/>
      <c r="AI2674" s="280"/>
      <c r="AO2674" s="95"/>
    </row>
    <row r="2675" s="93" customFormat="1" customHeight="1" spans="6:41">
      <c r="F2675" s="95"/>
      <c r="G2675" s="288" t="str">
        <f t="shared" si="47"/>
        <v/>
      </c>
      <c r="H2675" s="95"/>
      <c r="I2675" s="95"/>
      <c r="J2675" s="95"/>
      <c r="K2675" s="95"/>
      <c r="L2675" s="95"/>
      <c r="P2675" s="143"/>
      <c r="Q2675" s="95"/>
      <c r="R2675" s="95"/>
      <c r="S2675" s="95"/>
      <c r="T2675" s="95"/>
      <c r="AI2675" s="280"/>
      <c r="AO2675" s="95"/>
    </row>
    <row r="2676" s="93" customFormat="1" customHeight="1" spans="6:41">
      <c r="F2676" s="95"/>
      <c r="G2676" s="288" t="str">
        <f t="shared" si="47"/>
        <v/>
      </c>
      <c r="H2676" s="95"/>
      <c r="I2676" s="95"/>
      <c r="J2676" s="95"/>
      <c r="K2676" s="95"/>
      <c r="L2676" s="95"/>
      <c r="P2676" s="143"/>
      <c r="Q2676" s="95"/>
      <c r="R2676" s="95"/>
      <c r="S2676" s="95"/>
      <c r="T2676" s="95"/>
      <c r="AI2676" s="280"/>
      <c r="AO2676" s="95"/>
    </row>
    <row r="2677" s="93" customFormat="1" customHeight="1" spans="6:41">
      <c r="F2677" s="95"/>
      <c r="G2677" s="288" t="str">
        <f t="shared" si="47"/>
        <v/>
      </c>
      <c r="H2677" s="95"/>
      <c r="I2677" s="95"/>
      <c r="J2677" s="95"/>
      <c r="K2677" s="95"/>
      <c r="L2677" s="95"/>
      <c r="P2677" s="143"/>
      <c r="Q2677" s="95"/>
      <c r="R2677" s="95"/>
      <c r="S2677" s="95"/>
      <c r="T2677" s="95"/>
      <c r="AI2677" s="280"/>
      <c r="AO2677" s="95"/>
    </row>
    <row r="2678" s="93" customFormat="1" customHeight="1" spans="6:41">
      <c r="F2678" s="95"/>
      <c r="G2678" s="288" t="str">
        <f t="shared" si="47"/>
        <v/>
      </c>
      <c r="H2678" s="95"/>
      <c r="I2678" s="95"/>
      <c r="J2678" s="95"/>
      <c r="K2678" s="95"/>
      <c r="L2678" s="95"/>
      <c r="P2678" s="143"/>
      <c r="Q2678" s="95"/>
      <c r="R2678" s="95"/>
      <c r="S2678" s="95"/>
      <c r="T2678" s="95"/>
      <c r="AI2678" s="280"/>
      <c r="AO2678" s="95"/>
    </row>
    <row r="2679" s="93" customFormat="1" customHeight="1" spans="6:41">
      <c r="F2679" s="95"/>
      <c r="G2679" s="288" t="str">
        <f t="shared" si="47"/>
        <v/>
      </c>
      <c r="H2679" s="95"/>
      <c r="I2679" s="95"/>
      <c r="J2679" s="95"/>
      <c r="K2679" s="95"/>
      <c r="L2679" s="95"/>
      <c r="P2679" s="143"/>
      <c r="Q2679" s="95"/>
      <c r="R2679" s="95"/>
      <c r="S2679" s="95"/>
      <c r="T2679" s="95"/>
      <c r="AI2679" s="280"/>
      <c r="AO2679" s="95"/>
    </row>
    <row r="2680" s="93" customFormat="1" customHeight="1" spans="6:41">
      <c r="F2680" s="95"/>
      <c r="G2680" s="288" t="str">
        <f t="shared" si="47"/>
        <v/>
      </c>
      <c r="H2680" s="95"/>
      <c r="I2680" s="95"/>
      <c r="J2680" s="95"/>
      <c r="K2680" s="95"/>
      <c r="L2680" s="95"/>
      <c r="P2680" s="143"/>
      <c r="Q2680" s="95"/>
      <c r="R2680" s="95"/>
      <c r="S2680" s="95"/>
      <c r="T2680" s="95"/>
      <c r="AI2680" s="280"/>
      <c r="AO2680" s="95"/>
    </row>
    <row r="2681" s="93" customFormat="1" customHeight="1" spans="6:41">
      <c r="F2681" s="95"/>
      <c r="G2681" s="288" t="str">
        <f t="shared" si="47"/>
        <v/>
      </c>
      <c r="H2681" s="95"/>
      <c r="I2681" s="95"/>
      <c r="J2681" s="95"/>
      <c r="K2681" s="95"/>
      <c r="L2681" s="95"/>
      <c r="P2681" s="143"/>
      <c r="Q2681" s="95"/>
      <c r="R2681" s="95"/>
      <c r="S2681" s="95"/>
      <c r="T2681" s="95"/>
      <c r="AI2681" s="280"/>
      <c r="AO2681" s="95"/>
    </row>
    <row r="2682" s="93" customFormat="1" customHeight="1" spans="6:41">
      <c r="F2682" s="95"/>
      <c r="G2682" s="288" t="str">
        <f t="shared" si="47"/>
        <v/>
      </c>
      <c r="H2682" s="95"/>
      <c r="I2682" s="95"/>
      <c r="J2682" s="95"/>
      <c r="K2682" s="95"/>
      <c r="L2682" s="95"/>
      <c r="P2682" s="143"/>
      <c r="Q2682" s="95"/>
      <c r="R2682" s="95"/>
      <c r="S2682" s="95"/>
      <c r="T2682" s="95"/>
      <c r="AI2682" s="280"/>
      <c r="AO2682" s="95"/>
    </row>
    <row r="2683" s="93" customFormat="1" customHeight="1" spans="6:41">
      <c r="F2683" s="95"/>
      <c r="G2683" s="288" t="str">
        <f t="shared" si="47"/>
        <v/>
      </c>
      <c r="H2683" s="95"/>
      <c r="I2683" s="95"/>
      <c r="J2683" s="95"/>
      <c r="K2683" s="95"/>
      <c r="L2683" s="95"/>
      <c r="P2683" s="143"/>
      <c r="Q2683" s="95"/>
      <c r="R2683" s="95"/>
      <c r="S2683" s="95"/>
      <c r="T2683" s="95"/>
      <c r="AI2683" s="280"/>
      <c r="AO2683" s="95"/>
    </row>
    <row r="2684" s="93" customFormat="1" customHeight="1" spans="6:41">
      <c r="F2684" s="95"/>
      <c r="G2684" s="288" t="str">
        <f t="shared" si="47"/>
        <v/>
      </c>
      <c r="H2684" s="95"/>
      <c r="I2684" s="95"/>
      <c r="J2684" s="95"/>
      <c r="K2684" s="95"/>
      <c r="L2684" s="95"/>
      <c r="P2684" s="143"/>
      <c r="Q2684" s="95"/>
      <c r="R2684" s="95"/>
      <c r="S2684" s="95"/>
      <c r="T2684" s="95"/>
      <c r="AI2684" s="280"/>
      <c r="AO2684" s="95"/>
    </row>
    <row r="2685" s="93" customFormat="1" customHeight="1" spans="6:41">
      <c r="F2685" s="95"/>
      <c r="G2685" s="288" t="str">
        <f t="shared" si="47"/>
        <v/>
      </c>
      <c r="H2685" s="95"/>
      <c r="I2685" s="95"/>
      <c r="J2685" s="95"/>
      <c r="K2685" s="95"/>
      <c r="L2685" s="95"/>
      <c r="P2685" s="143"/>
      <c r="Q2685" s="95"/>
      <c r="R2685" s="95"/>
      <c r="S2685" s="95"/>
      <c r="T2685" s="95"/>
      <c r="AI2685" s="280"/>
      <c r="AO2685" s="95"/>
    </row>
    <row r="2686" s="93" customFormat="1" customHeight="1" spans="6:41">
      <c r="F2686" s="95"/>
      <c r="G2686" s="288" t="str">
        <f t="shared" si="47"/>
        <v/>
      </c>
      <c r="H2686" s="95"/>
      <c r="I2686" s="95"/>
      <c r="J2686" s="95"/>
      <c r="K2686" s="95"/>
      <c r="L2686" s="95"/>
      <c r="P2686" s="143"/>
      <c r="Q2686" s="95"/>
      <c r="R2686" s="95"/>
      <c r="S2686" s="95"/>
      <c r="T2686" s="95"/>
      <c r="AI2686" s="280"/>
      <c r="AO2686" s="95"/>
    </row>
    <row r="2687" s="93" customFormat="1" customHeight="1" spans="6:41">
      <c r="F2687" s="95"/>
      <c r="G2687" s="288" t="str">
        <f t="shared" si="47"/>
        <v/>
      </c>
      <c r="H2687" s="95"/>
      <c r="I2687" s="95"/>
      <c r="J2687" s="95"/>
      <c r="K2687" s="95"/>
      <c r="L2687" s="95"/>
      <c r="P2687" s="143"/>
      <c r="Q2687" s="95"/>
      <c r="R2687" s="95"/>
      <c r="S2687" s="95"/>
      <c r="T2687" s="95"/>
      <c r="AI2687" s="280"/>
      <c r="AO2687" s="95"/>
    </row>
    <row r="2688" s="93" customFormat="1" customHeight="1" spans="6:41">
      <c r="F2688" s="95"/>
      <c r="G2688" s="288" t="str">
        <f t="shared" si="47"/>
        <v/>
      </c>
      <c r="H2688" s="95"/>
      <c r="I2688" s="95"/>
      <c r="J2688" s="95"/>
      <c r="K2688" s="95"/>
      <c r="L2688" s="95"/>
      <c r="P2688" s="143"/>
      <c r="Q2688" s="95"/>
      <c r="R2688" s="95"/>
      <c r="S2688" s="95"/>
      <c r="T2688" s="95"/>
      <c r="AI2688" s="280"/>
      <c r="AO2688" s="95"/>
    </row>
    <row r="2689" s="93" customFormat="1" customHeight="1" spans="6:41">
      <c r="F2689" s="95"/>
      <c r="G2689" s="288" t="str">
        <f t="shared" si="47"/>
        <v/>
      </c>
      <c r="H2689" s="95"/>
      <c r="I2689" s="95"/>
      <c r="J2689" s="95"/>
      <c r="K2689" s="95"/>
      <c r="L2689" s="95"/>
      <c r="P2689" s="143"/>
      <c r="Q2689" s="95"/>
      <c r="R2689" s="95"/>
      <c r="S2689" s="95"/>
      <c r="T2689" s="95"/>
      <c r="AI2689" s="280"/>
      <c r="AO2689" s="95"/>
    </row>
    <row r="2690" s="93" customFormat="1" customHeight="1" spans="6:41">
      <c r="F2690" s="95"/>
      <c r="G2690" s="288" t="str">
        <f t="shared" ref="G2690:G2753" si="48">IF(H2690="","",IF(H2690=I2690,H2690,_xlfn.CONCAT(H2690,"-",I2690)))</f>
        <v/>
      </c>
      <c r="H2690" s="95"/>
      <c r="I2690" s="95"/>
      <c r="J2690" s="95"/>
      <c r="K2690" s="95"/>
      <c r="L2690" s="95"/>
      <c r="P2690" s="143"/>
      <c r="Q2690" s="95"/>
      <c r="R2690" s="95"/>
      <c r="S2690" s="95"/>
      <c r="T2690" s="95"/>
      <c r="AI2690" s="280"/>
      <c r="AO2690" s="95"/>
    </row>
    <row r="2691" s="93" customFormat="1" customHeight="1" spans="6:41">
      <c r="F2691" s="95"/>
      <c r="G2691" s="288" t="str">
        <f t="shared" si="48"/>
        <v/>
      </c>
      <c r="H2691" s="95"/>
      <c r="I2691" s="95"/>
      <c r="J2691" s="95"/>
      <c r="K2691" s="95"/>
      <c r="L2691" s="95"/>
      <c r="P2691" s="143"/>
      <c r="Q2691" s="95"/>
      <c r="R2691" s="95"/>
      <c r="S2691" s="95"/>
      <c r="T2691" s="95"/>
      <c r="AI2691" s="280"/>
      <c r="AO2691" s="95"/>
    </row>
    <row r="2692" s="93" customFormat="1" customHeight="1" spans="6:41">
      <c r="F2692" s="95"/>
      <c r="G2692" s="288" t="str">
        <f t="shared" si="48"/>
        <v/>
      </c>
      <c r="H2692" s="95"/>
      <c r="I2692" s="95"/>
      <c r="J2692" s="95"/>
      <c r="K2692" s="95"/>
      <c r="L2692" s="95"/>
      <c r="P2692" s="143"/>
      <c r="Q2692" s="95"/>
      <c r="R2692" s="95"/>
      <c r="S2692" s="95"/>
      <c r="T2692" s="95"/>
      <c r="AI2692" s="280"/>
      <c r="AO2692" s="95"/>
    </row>
    <row r="2693" s="93" customFormat="1" customHeight="1" spans="6:41">
      <c r="F2693" s="95"/>
      <c r="G2693" s="288" t="str">
        <f t="shared" si="48"/>
        <v/>
      </c>
      <c r="H2693" s="95"/>
      <c r="I2693" s="95"/>
      <c r="J2693" s="95"/>
      <c r="K2693" s="95"/>
      <c r="L2693" s="95"/>
      <c r="P2693" s="143"/>
      <c r="Q2693" s="95"/>
      <c r="R2693" s="95"/>
      <c r="S2693" s="95"/>
      <c r="T2693" s="95"/>
      <c r="AI2693" s="280"/>
      <c r="AO2693" s="95"/>
    </row>
    <row r="2694" s="93" customFormat="1" customHeight="1" spans="6:41">
      <c r="F2694" s="95"/>
      <c r="G2694" s="288" t="str">
        <f t="shared" si="48"/>
        <v/>
      </c>
      <c r="H2694" s="95"/>
      <c r="I2694" s="95"/>
      <c r="J2694" s="95"/>
      <c r="K2694" s="95"/>
      <c r="L2694" s="95"/>
      <c r="P2694" s="143"/>
      <c r="Q2694" s="95"/>
      <c r="R2694" s="95"/>
      <c r="S2694" s="95"/>
      <c r="T2694" s="95"/>
      <c r="AI2694" s="280"/>
      <c r="AO2694" s="95"/>
    </row>
    <row r="2695" s="93" customFormat="1" customHeight="1" spans="6:41">
      <c r="F2695" s="95"/>
      <c r="G2695" s="288" t="str">
        <f t="shared" si="48"/>
        <v/>
      </c>
      <c r="H2695" s="95"/>
      <c r="I2695" s="95"/>
      <c r="J2695" s="95"/>
      <c r="K2695" s="95"/>
      <c r="L2695" s="95"/>
      <c r="P2695" s="143"/>
      <c r="Q2695" s="95"/>
      <c r="R2695" s="95"/>
      <c r="S2695" s="95"/>
      <c r="T2695" s="95"/>
      <c r="AI2695" s="280"/>
      <c r="AO2695" s="95"/>
    </row>
    <row r="2696" s="93" customFormat="1" customHeight="1" spans="6:41">
      <c r="F2696" s="95"/>
      <c r="G2696" s="288" t="str">
        <f t="shared" si="48"/>
        <v/>
      </c>
      <c r="H2696" s="95"/>
      <c r="I2696" s="95"/>
      <c r="J2696" s="95"/>
      <c r="K2696" s="95"/>
      <c r="L2696" s="95"/>
      <c r="P2696" s="143"/>
      <c r="Q2696" s="95"/>
      <c r="R2696" s="95"/>
      <c r="S2696" s="95"/>
      <c r="T2696" s="95"/>
      <c r="AI2696" s="280"/>
      <c r="AO2696" s="95"/>
    </row>
    <row r="2697" s="93" customFormat="1" customHeight="1" spans="6:41">
      <c r="F2697" s="95"/>
      <c r="G2697" s="288" t="str">
        <f t="shared" si="48"/>
        <v/>
      </c>
      <c r="H2697" s="95"/>
      <c r="I2697" s="95"/>
      <c r="J2697" s="95"/>
      <c r="K2697" s="95"/>
      <c r="L2697" s="95"/>
      <c r="P2697" s="143"/>
      <c r="Q2697" s="95"/>
      <c r="R2697" s="95"/>
      <c r="S2697" s="95"/>
      <c r="T2697" s="95"/>
      <c r="AI2697" s="280"/>
      <c r="AO2697" s="95"/>
    </row>
    <row r="2698" s="93" customFormat="1" customHeight="1" spans="6:41">
      <c r="F2698" s="95"/>
      <c r="G2698" s="288" t="str">
        <f t="shared" si="48"/>
        <v/>
      </c>
      <c r="H2698" s="95"/>
      <c r="I2698" s="95"/>
      <c r="J2698" s="95"/>
      <c r="K2698" s="95"/>
      <c r="L2698" s="95"/>
      <c r="P2698" s="143"/>
      <c r="Q2698" s="95"/>
      <c r="R2698" s="95"/>
      <c r="S2698" s="95"/>
      <c r="T2698" s="95"/>
      <c r="AI2698" s="280"/>
      <c r="AO2698" s="95"/>
    </row>
    <row r="2699" s="93" customFormat="1" customHeight="1" spans="6:41">
      <c r="F2699" s="95"/>
      <c r="G2699" s="288" t="str">
        <f t="shared" si="48"/>
        <v/>
      </c>
      <c r="H2699" s="95"/>
      <c r="I2699" s="95"/>
      <c r="J2699" s="95"/>
      <c r="K2699" s="95"/>
      <c r="L2699" s="95"/>
      <c r="P2699" s="143"/>
      <c r="Q2699" s="95"/>
      <c r="R2699" s="95"/>
      <c r="S2699" s="95"/>
      <c r="T2699" s="95"/>
      <c r="AI2699" s="280"/>
      <c r="AO2699" s="95"/>
    </row>
    <row r="2700" s="93" customFormat="1" customHeight="1" spans="6:41">
      <c r="F2700" s="95"/>
      <c r="G2700" s="288" t="str">
        <f t="shared" si="48"/>
        <v/>
      </c>
      <c r="H2700" s="95"/>
      <c r="I2700" s="95"/>
      <c r="J2700" s="95"/>
      <c r="K2700" s="95"/>
      <c r="L2700" s="95"/>
      <c r="P2700" s="143"/>
      <c r="Q2700" s="95"/>
      <c r="R2700" s="95"/>
      <c r="S2700" s="95"/>
      <c r="T2700" s="95"/>
      <c r="AI2700" s="280"/>
      <c r="AO2700" s="95"/>
    </row>
    <row r="2701" s="93" customFormat="1" customHeight="1" spans="6:41">
      <c r="F2701" s="95"/>
      <c r="G2701" s="288" t="str">
        <f t="shared" si="48"/>
        <v/>
      </c>
      <c r="H2701" s="95"/>
      <c r="I2701" s="95"/>
      <c r="J2701" s="95"/>
      <c r="K2701" s="95"/>
      <c r="L2701" s="95"/>
      <c r="P2701" s="143"/>
      <c r="Q2701" s="95"/>
      <c r="R2701" s="95"/>
      <c r="S2701" s="95"/>
      <c r="T2701" s="95"/>
      <c r="AI2701" s="280"/>
      <c r="AO2701" s="95"/>
    </row>
    <row r="2702" s="93" customFormat="1" customHeight="1" spans="6:41">
      <c r="F2702" s="95"/>
      <c r="G2702" s="288" t="str">
        <f t="shared" si="48"/>
        <v/>
      </c>
      <c r="H2702" s="95"/>
      <c r="I2702" s="95"/>
      <c r="J2702" s="95"/>
      <c r="K2702" s="95"/>
      <c r="L2702" s="95"/>
      <c r="P2702" s="143"/>
      <c r="Q2702" s="95"/>
      <c r="R2702" s="95"/>
      <c r="S2702" s="95"/>
      <c r="T2702" s="95"/>
      <c r="AI2702" s="280"/>
      <c r="AO2702" s="95"/>
    </row>
    <row r="2703" s="93" customFormat="1" customHeight="1" spans="6:41">
      <c r="F2703" s="95"/>
      <c r="G2703" s="288" t="str">
        <f t="shared" si="48"/>
        <v/>
      </c>
      <c r="H2703" s="95"/>
      <c r="I2703" s="95"/>
      <c r="J2703" s="95"/>
      <c r="K2703" s="95"/>
      <c r="L2703" s="95"/>
      <c r="P2703" s="143"/>
      <c r="Q2703" s="95"/>
      <c r="R2703" s="95"/>
      <c r="S2703" s="95"/>
      <c r="T2703" s="95"/>
      <c r="AI2703" s="280"/>
      <c r="AO2703" s="95"/>
    </row>
    <row r="2704" s="93" customFormat="1" customHeight="1" spans="6:41">
      <c r="F2704" s="95"/>
      <c r="G2704" s="288" t="str">
        <f t="shared" si="48"/>
        <v/>
      </c>
      <c r="H2704" s="95"/>
      <c r="I2704" s="95"/>
      <c r="J2704" s="95"/>
      <c r="K2704" s="95"/>
      <c r="L2704" s="95"/>
      <c r="P2704" s="143"/>
      <c r="Q2704" s="95"/>
      <c r="R2704" s="95"/>
      <c r="S2704" s="95"/>
      <c r="T2704" s="95"/>
      <c r="AI2704" s="280"/>
      <c r="AO2704" s="95"/>
    </row>
    <row r="2705" s="93" customFormat="1" customHeight="1" spans="6:41">
      <c r="F2705" s="95"/>
      <c r="G2705" s="288" t="str">
        <f t="shared" si="48"/>
        <v/>
      </c>
      <c r="H2705" s="95"/>
      <c r="I2705" s="95"/>
      <c r="J2705" s="95"/>
      <c r="K2705" s="95"/>
      <c r="L2705" s="95"/>
      <c r="P2705" s="143"/>
      <c r="Q2705" s="95"/>
      <c r="R2705" s="95"/>
      <c r="S2705" s="95"/>
      <c r="T2705" s="95"/>
      <c r="AI2705" s="280"/>
      <c r="AO2705" s="95"/>
    </row>
    <row r="2706" s="93" customFormat="1" customHeight="1" spans="6:41">
      <c r="F2706" s="95"/>
      <c r="G2706" s="288" t="str">
        <f t="shared" si="48"/>
        <v/>
      </c>
      <c r="H2706" s="95"/>
      <c r="I2706" s="95"/>
      <c r="J2706" s="95"/>
      <c r="K2706" s="95"/>
      <c r="L2706" s="95"/>
      <c r="P2706" s="143"/>
      <c r="Q2706" s="95"/>
      <c r="R2706" s="95"/>
      <c r="S2706" s="95"/>
      <c r="T2706" s="95"/>
      <c r="AI2706" s="280"/>
      <c r="AO2706" s="95"/>
    </row>
    <row r="2707" s="93" customFormat="1" customHeight="1" spans="6:41">
      <c r="F2707" s="95"/>
      <c r="G2707" s="288" t="str">
        <f t="shared" si="48"/>
        <v/>
      </c>
      <c r="H2707" s="95"/>
      <c r="I2707" s="95"/>
      <c r="J2707" s="95"/>
      <c r="K2707" s="95"/>
      <c r="L2707" s="95"/>
      <c r="P2707" s="143"/>
      <c r="Q2707" s="95"/>
      <c r="R2707" s="95"/>
      <c r="S2707" s="95"/>
      <c r="T2707" s="95"/>
      <c r="AI2707" s="280"/>
      <c r="AO2707" s="95"/>
    </row>
    <row r="2708" s="93" customFormat="1" customHeight="1" spans="6:41">
      <c r="F2708" s="95"/>
      <c r="G2708" s="288" t="str">
        <f t="shared" si="48"/>
        <v/>
      </c>
      <c r="H2708" s="95"/>
      <c r="I2708" s="95"/>
      <c r="J2708" s="95"/>
      <c r="K2708" s="95"/>
      <c r="L2708" s="95"/>
      <c r="P2708" s="143"/>
      <c r="Q2708" s="95"/>
      <c r="R2708" s="95"/>
      <c r="S2708" s="95"/>
      <c r="T2708" s="95"/>
      <c r="AI2708" s="280"/>
      <c r="AO2708" s="95"/>
    </row>
    <row r="2709" s="93" customFormat="1" customHeight="1" spans="6:41">
      <c r="F2709" s="95"/>
      <c r="G2709" s="288" t="str">
        <f t="shared" si="48"/>
        <v/>
      </c>
      <c r="H2709" s="95"/>
      <c r="I2709" s="95"/>
      <c r="J2709" s="95"/>
      <c r="K2709" s="95"/>
      <c r="L2709" s="95"/>
      <c r="P2709" s="143"/>
      <c r="Q2709" s="95"/>
      <c r="R2709" s="95"/>
      <c r="S2709" s="95"/>
      <c r="T2709" s="95"/>
      <c r="AI2709" s="280"/>
      <c r="AO2709" s="95"/>
    </row>
    <row r="2710" s="93" customFormat="1" customHeight="1" spans="6:41">
      <c r="F2710" s="95"/>
      <c r="G2710" s="288" t="str">
        <f t="shared" si="48"/>
        <v/>
      </c>
      <c r="H2710" s="95"/>
      <c r="I2710" s="95"/>
      <c r="J2710" s="95"/>
      <c r="K2710" s="95"/>
      <c r="L2710" s="95"/>
      <c r="P2710" s="143"/>
      <c r="Q2710" s="95"/>
      <c r="R2710" s="95"/>
      <c r="S2710" s="95"/>
      <c r="T2710" s="95"/>
      <c r="AI2710" s="280"/>
      <c r="AO2710" s="95"/>
    </row>
    <row r="2711" s="93" customFormat="1" customHeight="1" spans="6:41">
      <c r="F2711" s="95"/>
      <c r="G2711" s="288" t="str">
        <f t="shared" si="48"/>
        <v/>
      </c>
      <c r="H2711" s="95"/>
      <c r="I2711" s="95"/>
      <c r="J2711" s="95"/>
      <c r="K2711" s="95"/>
      <c r="L2711" s="95"/>
      <c r="P2711" s="143"/>
      <c r="Q2711" s="95"/>
      <c r="R2711" s="95"/>
      <c r="S2711" s="95"/>
      <c r="T2711" s="95"/>
      <c r="AI2711" s="280"/>
      <c r="AO2711" s="95"/>
    </row>
    <row r="2712" s="93" customFormat="1" customHeight="1" spans="6:41">
      <c r="F2712" s="95"/>
      <c r="G2712" s="288" t="str">
        <f t="shared" si="48"/>
        <v/>
      </c>
      <c r="H2712" s="95"/>
      <c r="I2712" s="95"/>
      <c r="J2712" s="95"/>
      <c r="K2712" s="95"/>
      <c r="L2712" s="95"/>
      <c r="P2712" s="143"/>
      <c r="Q2712" s="95"/>
      <c r="R2712" s="95"/>
      <c r="S2712" s="95"/>
      <c r="T2712" s="95"/>
      <c r="AI2712" s="280"/>
      <c r="AO2712" s="95"/>
    </row>
    <row r="2713" s="93" customFormat="1" customHeight="1" spans="6:41">
      <c r="F2713" s="95"/>
      <c r="G2713" s="288" t="str">
        <f t="shared" si="48"/>
        <v/>
      </c>
      <c r="H2713" s="95"/>
      <c r="I2713" s="95"/>
      <c r="J2713" s="95"/>
      <c r="K2713" s="95"/>
      <c r="L2713" s="95"/>
      <c r="P2713" s="143"/>
      <c r="Q2713" s="95"/>
      <c r="R2713" s="95"/>
      <c r="S2713" s="95"/>
      <c r="T2713" s="95"/>
      <c r="AI2713" s="280"/>
      <c r="AO2713" s="95"/>
    </row>
    <row r="2714" s="93" customFormat="1" customHeight="1" spans="6:41">
      <c r="F2714" s="95"/>
      <c r="G2714" s="288" t="str">
        <f t="shared" si="48"/>
        <v/>
      </c>
      <c r="H2714" s="95"/>
      <c r="I2714" s="95"/>
      <c r="J2714" s="95"/>
      <c r="K2714" s="95"/>
      <c r="L2714" s="95"/>
      <c r="P2714" s="143"/>
      <c r="Q2714" s="95"/>
      <c r="R2714" s="95"/>
      <c r="S2714" s="95"/>
      <c r="T2714" s="95"/>
      <c r="AI2714" s="280"/>
      <c r="AO2714" s="95"/>
    </row>
    <row r="2715" s="93" customFormat="1" customHeight="1" spans="6:41">
      <c r="F2715" s="95"/>
      <c r="G2715" s="288" t="str">
        <f t="shared" si="48"/>
        <v/>
      </c>
      <c r="H2715" s="95"/>
      <c r="I2715" s="95"/>
      <c r="J2715" s="95"/>
      <c r="K2715" s="95"/>
      <c r="L2715" s="95"/>
      <c r="P2715" s="143"/>
      <c r="Q2715" s="95"/>
      <c r="R2715" s="95"/>
      <c r="S2715" s="95"/>
      <c r="T2715" s="95"/>
      <c r="AI2715" s="280"/>
      <c r="AO2715" s="95"/>
    </row>
    <row r="2716" s="93" customFormat="1" customHeight="1" spans="6:41">
      <c r="F2716" s="95"/>
      <c r="G2716" s="288" t="str">
        <f t="shared" si="48"/>
        <v/>
      </c>
      <c r="H2716" s="95"/>
      <c r="I2716" s="95"/>
      <c r="J2716" s="95"/>
      <c r="K2716" s="95"/>
      <c r="L2716" s="95"/>
      <c r="P2716" s="143"/>
      <c r="Q2716" s="95"/>
      <c r="R2716" s="95"/>
      <c r="S2716" s="95"/>
      <c r="T2716" s="95"/>
      <c r="AI2716" s="280"/>
      <c r="AO2716" s="95"/>
    </row>
    <row r="2717" s="93" customFormat="1" customHeight="1" spans="6:41">
      <c r="F2717" s="95"/>
      <c r="G2717" s="288" t="str">
        <f t="shared" si="48"/>
        <v/>
      </c>
      <c r="H2717" s="95"/>
      <c r="I2717" s="95"/>
      <c r="J2717" s="95"/>
      <c r="K2717" s="95"/>
      <c r="L2717" s="95"/>
      <c r="P2717" s="143"/>
      <c r="Q2717" s="95"/>
      <c r="R2717" s="95"/>
      <c r="S2717" s="95"/>
      <c r="T2717" s="95"/>
      <c r="AI2717" s="280"/>
      <c r="AO2717" s="95"/>
    </row>
    <row r="2718" s="93" customFormat="1" customHeight="1" spans="6:41">
      <c r="F2718" s="95"/>
      <c r="G2718" s="288" t="str">
        <f t="shared" si="48"/>
        <v/>
      </c>
      <c r="H2718" s="95"/>
      <c r="I2718" s="95"/>
      <c r="J2718" s="95"/>
      <c r="K2718" s="95"/>
      <c r="L2718" s="95"/>
      <c r="P2718" s="143"/>
      <c r="Q2718" s="95"/>
      <c r="R2718" s="95"/>
      <c r="S2718" s="95"/>
      <c r="T2718" s="95"/>
      <c r="AI2718" s="280"/>
      <c r="AO2718" s="95"/>
    </row>
    <row r="2719" s="93" customFormat="1" customHeight="1" spans="6:41">
      <c r="F2719" s="95"/>
      <c r="G2719" s="288" t="str">
        <f t="shared" si="48"/>
        <v/>
      </c>
      <c r="H2719" s="95"/>
      <c r="I2719" s="95"/>
      <c r="J2719" s="95"/>
      <c r="K2719" s="95"/>
      <c r="L2719" s="95"/>
      <c r="P2719" s="143"/>
      <c r="Q2719" s="95"/>
      <c r="R2719" s="95"/>
      <c r="S2719" s="95"/>
      <c r="T2719" s="95"/>
      <c r="AI2719" s="280"/>
      <c r="AO2719" s="95"/>
    </row>
    <row r="2720" s="93" customFormat="1" customHeight="1" spans="6:41">
      <c r="F2720" s="95"/>
      <c r="G2720" s="288" t="str">
        <f t="shared" si="48"/>
        <v/>
      </c>
      <c r="H2720" s="95"/>
      <c r="I2720" s="95"/>
      <c r="J2720" s="95"/>
      <c r="K2720" s="95"/>
      <c r="L2720" s="95"/>
      <c r="P2720" s="143"/>
      <c r="Q2720" s="95"/>
      <c r="R2720" s="95"/>
      <c r="S2720" s="95"/>
      <c r="T2720" s="95"/>
      <c r="AI2720" s="280"/>
      <c r="AO2720" s="95"/>
    </row>
    <row r="2721" s="93" customFormat="1" customHeight="1" spans="6:41">
      <c r="F2721" s="95"/>
      <c r="G2721" s="288" t="str">
        <f t="shared" si="48"/>
        <v/>
      </c>
      <c r="H2721" s="95"/>
      <c r="I2721" s="95"/>
      <c r="J2721" s="95"/>
      <c r="K2721" s="95"/>
      <c r="L2721" s="95"/>
      <c r="P2721" s="143"/>
      <c r="Q2721" s="95"/>
      <c r="R2721" s="95"/>
      <c r="S2721" s="95"/>
      <c r="T2721" s="95"/>
      <c r="AI2721" s="280"/>
      <c r="AO2721" s="95"/>
    </row>
    <row r="2722" s="93" customFormat="1" customHeight="1" spans="6:41">
      <c r="F2722" s="95"/>
      <c r="G2722" s="288" t="str">
        <f t="shared" si="48"/>
        <v/>
      </c>
      <c r="H2722" s="95"/>
      <c r="I2722" s="95"/>
      <c r="J2722" s="95"/>
      <c r="K2722" s="95"/>
      <c r="L2722" s="95"/>
      <c r="P2722" s="143"/>
      <c r="Q2722" s="95"/>
      <c r="R2722" s="95"/>
      <c r="S2722" s="95"/>
      <c r="T2722" s="95"/>
      <c r="AI2722" s="280"/>
      <c r="AO2722" s="95"/>
    </row>
    <row r="2723" s="93" customFormat="1" customHeight="1" spans="6:41">
      <c r="F2723" s="95"/>
      <c r="G2723" s="288" t="str">
        <f t="shared" si="48"/>
        <v/>
      </c>
      <c r="H2723" s="95"/>
      <c r="I2723" s="95"/>
      <c r="J2723" s="95"/>
      <c r="K2723" s="95"/>
      <c r="L2723" s="95"/>
      <c r="P2723" s="143"/>
      <c r="Q2723" s="95"/>
      <c r="R2723" s="95"/>
      <c r="S2723" s="95"/>
      <c r="T2723" s="95"/>
      <c r="AI2723" s="280"/>
      <c r="AO2723" s="95"/>
    </row>
    <row r="2724" s="93" customFormat="1" customHeight="1" spans="6:41">
      <c r="F2724" s="95"/>
      <c r="G2724" s="288" t="str">
        <f t="shared" si="48"/>
        <v/>
      </c>
      <c r="H2724" s="95"/>
      <c r="I2724" s="95"/>
      <c r="J2724" s="95"/>
      <c r="K2724" s="95"/>
      <c r="L2724" s="95"/>
      <c r="P2724" s="143"/>
      <c r="Q2724" s="95"/>
      <c r="R2724" s="95"/>
      <c r="S2724" s="95"/>
      <c r="T2724" s="95"/>
      <c r="AI2724" s="280"/>
      <c r="AO2724" s="95"/>
    </row>
    <row r="2725" s="93" customFormat="1" customHeight="1" spans="6:41">
      <c r="F2725" s="95"/>
      <c r="G2725" s="288" t="str">
        <f t="shared" si="48"/>
        <v/>
      </c>
      <c r="H2725" s="95"/>
      <c r="I2725" s="95"/>
      <c r="J2725" s="95"/>
      <c r="K2725" s="95"/>
      <c r="L2725" s="95"/>
      <c r="P2725" s="143"/>
      <c r="Q2725" s="95"/>
      <c r="R2725" s="95"/>
      <c r="S2725" s="95"/>
      <c r="T2725" s="95"/>
      <c r="AI2725" s="280"/>
      <c r="AO2725" s="95"/>
    </row>
    <row r="2726" s="93" customFormat="1" customHeight="1" spans="6:41">
      <c r="F2726" s="95"/>
      <c r="G2726" s="288" t="str">
        <f t="shared" si="48"/>
        <v/>
      </c>
      <c r="H2726" s="95"/>
      <c r="I2726" s="95"/>
      <c r="J2726" s="95"/>
      <c r="K2726" s="95"/>
      <c r="L2726" s="95"/>
      <c r="P2726" s="143"/>
      <c r="Q2726" s="95"/>
      <c r="R2726" s="95"/>
      <c r="S2726" s="95"/>
      <c r="T2726" s="95"/>
      <c r="AI2726" s="280"/>
      <c r="AO2726" s="95"/>
    </row>
    <row r="2727" s="93" customFormat="1" customHeight="1" spans="6:41">
      <c r="F2727" s="95"/>
      <c r="G2727" s="288" t="str">
        <f t="shared" si="48"/>
        <v/>
      </c>
      <c r="H2727" s="95"/>
      <c r="I2727" s="95"/>
      <c r="J2727" s="95"/>
      <c r="K2727" s="95"/>
      <c r="L2727" s="95"/>
      <c r="P2727" s="143"/>
      <c r="Q2727" s="95"/>
      <c r="R2727" s="95"/>
      <c r="S2727" s="95"/>
      <c r="T2727" s="95"/>
      <c r="AI2727" s="280"/>
      <c r="AO2727" s="95"/>
    </row>
    <row r="2728" s="93" customFormat="1" customHeight="1" spans="6:41">
      <c r="F2728" s="95"/>
      <c r="G2728" s="288" t="str">
        <f t="shared" si="48"/>
        <v/>
      </c>
      <c r="H2728" s="95"/>
      <c r="I2728" s="95"/>
      <c r="J2728" s="95"/>
      <c r="K2728" s="95"/>
      <c r="L2728" s="95"/>
      <c r="P2728" s="143"/>
      <c r="Q2728" s="95"/>
      <c r="R2728" s="95"/>
      <c r="S2728" s="95"/>
      <c r="T2728" s="95"/>
      <c r="AI2728" s="280"/>
      <c r="AO2728" s="95"/>
    </row>
    <row r="2729" s="93" customFormat="1" customHeight="1" spans="6:41">
      <c r="F2729" s="95"/>
      <c r="G2729" s="288" t="str">
        <f t="shared" si="48"/>
        <v/>
      </c>
      <c r="H2729" s="95"/>
      <c r="I2729" s="95"/>
      <c r="J2729" s="95"/>
      <c r="K2729" s="95"/>
      <c r="L2729" s="95"/>
      <c r="P2729" s="143"/>
      <c r="Q2729" s="95"/>
      <c r="R2729" s="95"/>
      <c r="S2729" s="95"/>
      <c r="T2729" s="95"/>
      <c r="AI2729" s="280"/>
      <c r="AO2729" s="95"/>
    </row>
    <row r="2730" s="93" customFormat="1" customHeight="1" spans="6:41">
      <c r="F2730" s="95"/>
      <c r="G2730" s="288" t="str">
        <f t="shared" si="48"/>
        <v/>
      </c>
      <c r="H2730" s="95"/>
      <c r="I2730" s="95"/>
      <c r="J2730" s="95"/>
      <c r="K2730" s="95"/>
      <c r="L2730" s="95"/>
      <c r="P2730" s="143"/>
      <c r="Q2730" s="95"/>
      <c r="R2730" s="95"/>
      <c r="S2730" s="95"/>
      <c r="T2730" s="95"/>
      <c r="AI2730" s="280"/>
      <c r="AO2730" s="95"/>
    </row>
    <row r="2731" s="93" customFormat="1" customHeight="1" spans="6:41">
      <c r="F2731" s="95"/>
      <c r="G2731" s="288" t="str">
        <f t="shared" si="48"/>
        <v/>
      </c>
      <c r="H2731" s="95"/>
      <c r="I2731" s="95"/>
      <c r="J2731" s="95"/>
      <c r="K2731" s="95"/>
      <c r="L2731" s="95"/>
      <c r="P2731" s="143"/>
      <c r="Q2731" s="95"/>
      <c r="R2731" s="95"/>
      <c r="S2731" s="95"/>
      <c r="T2731" s="95"/>
      <c r="AI2731" s="280"/>
      <c r="AO2731" s="95"/>
    </row>
    <row r="2732" s="93" customFormat="1" customHeight="1" spans="6:41">
      <c r="F2732" s="95"/>
      <c r="G2732" s="288" t="str">
        <f t="shared" si="48"/>
        <v/>
      </c>
      <c r="H2732" s="95"/>
      <c r="I2732" s="95"/>
      <c r="J2732" s="95"/>
      <c r="K2732" s="95"/>
      <c r="L2732" s="95"/>
      <c r="P2732" s="143"/>
      <c r="Q2732" s="95"/>
      <c r="R2732" s="95"/>
      <c r="S2732" s="95"/>
      <c r="T2732" s="95"/>
      <c r="AI2732" s="280"/>
      <c r="AO2732" s="95"/>
    </row>
    <row r="2733" s="93" customFormat="1" customHeight="1" spans="6:41">
      <c r="F2733" s="95"/>
      <c r="G2733" s="288" t="str">
        <f t="shared" si="48"/>
        <v/>
      </c>
      <c r="H2733" s="95"/>
      <c r="I2733" s="95"/>
      <c r="J2733" s="95"/>
      <c r="K2733" s="95"/>
      <c r="L2733" s="95"/>
      <c r="P2733" s="143"/>
      <c r="Q2733" s="95"/>
      <c r="R2733" s="95"/>
      <c r="S2733" s="95"/>
      <c r="T2733" s="95"/>
      <c r="AI2733" s="280"/>
      <c r="AO2733" s="95"/>
    </row>
    <row r="2734" s="93" customFormat="1" customHeight="1" spans="6:41">
      <c r="F2734" s="95"/>
      <c r="G2734" s="288" t="str">
        <f t="shared" si="48"/>
        <v/>
      </c>
      <c r="H2734" s="95"/>
      <c r="I2734" s="95"/>
      <c r="J2734" s="95"/>
      <c r="K2734" s="95"/>
      <c r="L2734" s="95"/>
      <c r="P2734" s="143"/>
      <c r="Q2734" s="95"/>
      <c r="R2734" s="95"/>
      <c r="S2734" s="95"/>
      <c r="T2734" s="95"/>
      <c r="AI2734" s="280"/>
      <c r="AO2734" s="95"/>
    </row>
    <row r="2735" s="93" customFormat="1" customHeight="1" spans="6:41">
      <c r="F2735" s="95"/>
      <c r="G2735" s="288" t="str">
        <f t="shared" si="48"/>
        <v/>
      </c>
      <c r="H2735" s="95"/>
      <c r="I2735" s="95"/>
      <c r="J2735" s="95"/>
      <c r="K2735" s="95"/>
      <c r="L2735" s="95"/>
      <c r="P2735" s="143"/>
      <c r="Q2735" s="95"/>
      <c r="R2735" s="95"/>
      <c r="S2735" s="95"/>
      <c r="T2735" s="95"/>
      <c r="AI2735" s="280"/>
      <c r="AO2735" s="95"/>
    </row>
    <row r="2736" s="93" customFormat="1" customHeight="1" spans="6:41">
      <c r="F2736" s="95"/>
      <c r="G2736" s="288" t="str">
        <f t="shared" si="48"/>
        <v/>
      </c>
      <c r="H2736" s="95"/>
      <c r="I2736" s="95"/>
      <c r="J2736" s="95"/>
      <c r="K2736" s="95"/>
      <c r="L2736" s="95"/>
      <c r="P2736" s="143"/>
      <c r="Q2736" s="95"/>
      <c r="R2736" s="95"/>
      <c r="S2736" s="95"/>
      <c r="T2736" s="95"/>
      <c r="AI2736" s="280"/>
      <c r="AO2736" s="95"/>
    </row>
    <row r="2737" s="93" customFormat="1" customHeight="1" spans="6:41">
      <c r="F2737" s="95"/>
      <c r="G2737" s="288" t="str">
        <f t="shared" si="48"/>
        <v/>
      </c>
      <c r="H2737" s="95"/>
      <c r="I2737" s="95"/>
      <c r="J2737" s="95"/>
      <c r="K2737" s="95"/>
      <c r="L2737" s="95"/>
      <c r="P2737" s="143"/>
      <c r="Q2737" s="95"/>
      <c r="R2737" s="95"/>
      <c r="S2737" s="95"/>
      <c r="T2737" s="95"/>
      <c r="AI2737" s="280"/>
      <c r="AO2737" s="95"/>
    </row>
    <row r="2738" s="93" customFormat="1" customHeight="1" spans="6:41">
      <c r="F2738" s="95"/>
      <c r="G2738" s="288" t="str">
        <f t="shared" si="48"/>
        <v/>
      </c>
      <c r="H2738" s="95"/>
      <c r="I2738" s="95"/>
      <c r="J2738" s="95"/>
      <c r="K2738" s="95"/>
      <c r="L2738" s="95"/>
      <c r="P2738" s="143"/>
      <c r="Q2738" s="95"/>
      <c r="R2738" s="95"/>
      <c r="S2738" s="95"/>
      <c r="T2738" s="95"/>
      <c r="AI2738" s="280"/>
      <c r="AO2738" s="95"/>
    </row>
    <row r="2739" s="93" customFormat="1" customHeight="1" spans="6:41">
      <c r="F2739" s="95"/>
      <c r="G2739" s="288" t="str">
        <f t="shared" si="48"/>
        <v/>
      </c>
      <c r="H2739" s="95"/>
      <c r="I2739" s="95"/>
      <c r="J2739" s="95"/>
      <c r="K2739" s="95"/>
      <c r="L2739" s="95"/>
      <c r="P2739" s="143"/>
      <c r="Q2739" s="95"/>
      <c r="R2739" s="95"/>
      <c r="S2739" s="95"/>
      <c r="T2739" s="95"/>
      <c r="AI2739" s="280"/>
      <c r="AO2739" s="95"/>
    </row>
    <row r="2740" s="93" customFormat="1" customHeight="1" spans="6:41">
      <c r="F2740" s="95"/>
      <c r="G2740" s="288" t="str">
        <f t="shared" si="48"/>
        <v/>
      </c>
      <c r="H2740" s="95"/>
      <c r="I2740" s="95"/>
      <c r="J2740" s="95"/>
      <c r="K2740" s="95"/>
      <c r="L2740" s="95"/>
      <c r="P2740" s="143"/>
      <c r="Q2740" s="95"/>
      <c r="R2740" s="95"/>
      <c r="S2740" s="95"/>
      <c r="T2740" s="95"/>
      <c r="AI2740" s="280"/>
      <c r="AO2740" s="95"/>
    </row>
    <row r="2741" s="93" customFormat="1" customHeight="1" spans="6:41">
      <c r="F2741" s="95"/>
      <c r="G2741" s="288" t="str">
        <f t="shared" si="48"/>
        <v/>
      </c>
      <c r="H2741" s="95"/>
      <c r="I2741" s="95"/>
      <c r="J2741" s="95"/>
      <c r="K2741" s="95"/>
      <c r="L2741" s="95"/>
      <c r="P2741" s="143"/>
      <c r="Q2741" s="95"/>
      <c r="R2741" s="95"/>
      <c r="S2741" s="95"/>
      <c r="T2741" s="95"/>
      <c r="AI2741" s="280"/>
      <c r="AO2741" s="95"/>
    </row>
    <row r="2742" s="93" customFormat="1" customHeight="1" spans="6:41">
      <c r="F2742" s="95"/>
      <c r="G2742" s="288" t="str">
        <f t="shared" si="48"/>
        <v/>
      </c>
      <c r="H2742" s="95"/>
      <c r="I2742" s="95"/>
      <c r="J2742" s="95"/>
      <c r="K2742" s="95"/>
      <c r="L2742" s="95"/>
      <c r="P2742" s="143"/>
      <c r="Q2742" s="95"/>
      <c r="R2742" s="95"/>
      <c r="S2742" s="95"/>
      <c r="T2742" s="95"/>
      <c r="AI2742" s="280"/>
      <c r="AO2742" s="95"/>
    </row>
    <row r="2743" s="93" customFormat="1" customHeight="1" spans="6:41">
      <c r="F2743" s="95"/>
      <c r="G2743" s="288" t="str">
        <f t="shared" si="48"/>
        <v/>
      </c>
      <c r="H2743" s="95"/>
      <c r="I2743" s="95"/>
      <c r="J2743" s="95"/>
      <c r="K2743" s="95"/>
      <c r="L2743" s="95"/>
      <c r="P2743" s="143"/>
      <c r="Q2743" s="95"/>
      <c r="R2743" s="95"/>
      <c r="S2743" s="95"/>
      <c r="T2743" s="95"/>
      <c r="AI2743" s="280"/>
      <c r="AO2743" s="95"/>
    </row>
    <row r="2744" s="93" customFormat="1" customHeight="1" spans="6:41">
      <c r="F2744" s="95"/>
      <c r="G2744" s="288" t="str">
        <f t="shared" si="48"/>
        <v/>
      </c>
      <c r="H2744" s="95"/>
      <c r="I2744" s="95"/>
      <c r="J2744" s="95"/>
      <c r="K2744" s="95"/>
      <c r="L2744" s="95"/>
      <c r="P2744" s="143"/>
      <c r="Q2744" s="95"/>
      <c r="R2744" s="95"/>
      <c r="S2744" s="95"/>
      <c r="T2744" s="95"/>
      <c r="AI2744" s="280"/>
      <c r="AO2744" s="95"/>
    </row>
    <row r="2745" s="93" customFormat="1" customHeight="1" spans="6:41">
      <c r="F2745" s="95"/>
      <c r="G2745" s="288" t="str">
        <f t="shared" si="48"/>
        <v/>
      </c>
      <c r="H2745" s="95"/>
      <c r="I2745" s="95"/>
      <c r="J2745" s="95"/>
      <c r="K2745" s="95"/>
      <c r="L2745" s="95"/>
      <c r="P2745" s="143"/>
      <c r="Q2745" s="95"/>
      <c r="R2745" s="95"/>
      <c r="S2745" s="95"/>
      <c r="T2745" s="95"/>
      <c r="AI2745" s="280"/>
      <c r="AO2745" s="95"/>
    </row>
    <row r="2746" s="93" customFormat="1" customHeight="1" spans="6:41">
      <c r="F2746" s="95"/>
      <c r="G2746" s="288" t="str">
        <f t="shared" si="48"/>
        <v/>
      </c>
      <c r="H2746" s="95"/>
      <c r="I2746" s="95"/>
      <c r="J2746" s="95"/>
      <c r="K2746" s="95"/>
      <c r="L2746" s="95"/>
      <c r="P2746" s="143"/>
      <c r="Q2746" s="95"/>
      <c r="R2746" s="95"/>
      <c r="S2746" s="95"/>
      <c r="T2746" s="95"/>
      <c r="AI2746" s="280"/>
      <c r="AO2746" s="95"/>
    </row>
    <row r="2747" s="93" customFormat="1" customHeight="1" spans="6:41">
      <c r="F2747" s="95"/>
      <c r="G2747" s="288" t="str">
        <f t="shared" si="48"/>
        <v/>
      </c>
      <c r="H2747" s="95"/>
      <c r="I2747" s="95"/>
      <c r="J2747" s="95"/>
      <c r="K2747" s="95"/>
      <c r="L2747" s="95"/>
      <c r="P2747" s="143"/>
      <c r="Q2747" s="95"/>
      <c r="R2747" s="95"/>
      <c r="S2747" s="95"/>
      <c r="T2747" s="95"/>
      <c r="AI2747" s="280"/>
      <c r="AO2747" s="95"/>
    </row>
    <row r="2748" s="93" customFormat="1" customHeight="1" spans="6:41">
      <c r="F2748" s="95"/>
      <c r="G2748" s="288" t="str">
        <f t="shared" si="48"/>
        <v/>
      </c>
      <c r="H2748" s="95"/>
      <c r="I2748" s="95"/>
      <c r="J2748" s="95"/>
      <c r="K2748" s="95"/>
      <c r="L2748" s="95"/>
      <c r="P2748" s="143"/>
      <c r="Q2748" s="95"/>
      <c r="R2748" s="95"/>
      <c r="S2748" s="95"/>
      <c r="T2748" s="95"/>
      <c r="AI2748" s="280"/>
      <c r="AO2748" s="95"/>
    </row>
    <row r="2749" s="93" customFormat="1" customHeight="1" spans="6:41">
      <c r="F2749" s="95"/>
      <c r="G2749" s="288" t="str">
        <f t="shared" si="48"/>
        <v/>
      </c>
      <c r="H2749" s="95"/>
      <c r="I2749" s="95"/>
      <c r="J2749" s="95"/>
      <c r="K2749" s="95"/>
      <c r="L2749" s="95"/>
      <c r="P2749" s="143"/>
      <c r="Q2749" s="95"/>
      <c r="R2749" s="95"/>
      <c r="S2749" s="95"/>
      <c r="T2749" s="95"/>
      <c r="AI2749" s="280"/>
      <c r="AO2749" s="95"/>
    </row>
    <row r="2750" s="93" customFormat="1" customHeight="1" spans="6:41">
      <c r="F2750" s="95"/>
      <c r="G2750" s="288" t="str">
        <f t="shared" si="48"/>
        <v/>
      </c>
      <c r="H2750" s="95"/>
      <c r="I2750" s="95"/>
      <c r="J2750" s="95"/>
      <c r="K2750" s="95"/>
      <c r="L2750" s="95"/>
      <c r="P2750" s="143"/>
      <c r="Q2750" s="95"/>
      <c r="R2750" s="95"/>
      <c r="S2750" s="95"/>
      <c r="T2750" s="95"/>
      <c r="AI2750" s="280"/>
      <c r="AO2750" s="95"/>
    </row>
    <row r="2751" s="93" customFormat="1" customHeight="1" spans="6:41">
      <c r="F2751" s="95"/>
      <c r="G2751" s="288" t="str">
        <f t="shared" si="48"/>
        <v/>
      </c>
      <c r="H2751" s="95"/>
      <c r="I2751" s="95"/>
      <c r="J2751" s="95"/>
      <c r="K2751" s="95"/>
      <c r="L2751" s="95"/>
      <c r="P2751" s="143"/>
      <c r="Q2751" s="95"/>
      <c r="R2751" s="95"/>
      <c r="S2751" s="95"/>
      <c r="T2751" s="95"/>
      <c r="AI2751" s="280"/>
      <c r="AO2751" s="95"/>
    </row>
    <row r="2752" s="93" customFormat="1" customHeight="1" spans="6:41">
      <c r="F2752" s="95"/>
      <c r="G2752" s="288" t="str">
        <f t="shared" si="48"/>
        <v/>
      </c>
      <c r="H2752" s="95"/>
      <c r="I2752" s="95"/>
      <c r="J2752" s="95"/>
      <c r="K2752" s="95"/>
      <c r="L2752" s="95"/>
      <c r="P2752" s="143"/>
      <c r="Q2752" s="95"/>
      <c r="R2752" s="95"/>
      <c r="S2752" s="95"/>
      <c r="T2752" s="95"/>
      <c r="AI2752" s="280"/>
      <c r="AO2752" s="95"/>
    </row>
    <row r="2753" s="93" customFormat="1" customHeight="1" spans="6:41">
      <c r="F2753" s="95"/>
      <c r="G2753" s="288" t="str">
        <f t="shared" si="48"/>
        <v/>
      </c>
      <c r="H2753" s="95"/>
      <c r="I2753" s="95"/>
      <c r="J2753" s="95"/>
      <c r="K2753" s="95"/>
      <c r="L2753" s="95"/>
      <c r="P2753" s="143"/>
      <c r="Q2753" s="95"/>
      <c r="R2753" s="95"/>
      <c r="S2753" s="95"/>
      <c r="T2753" s="95"/>
      <c r="AI2753" s="280"/>
      <c r="AO2753" s="95"/>
    </row>
    <row r="2754" s="93" customFormat="1" customHeight="1" spans="6:41">
      <c r="F2754" s="95"/>
      <c r="G2754" s="288" t="str">
        <f t="shared" ref="G2754:G2817" si="49">IF(H2754="","",IF(H2754=I2754,H2754,_xlfn.CONCAT(H2754,"-",I2754)))</f>
        <v/>
      </c>
      <c r="H2754" s="95"/>
      <c r="I2754" s="95"/>
      <c r="J2754" s="95"/>
      <c r="K2754" s="95"/>
      <c r="L2754" s="95"/>
      <c r="P2754" s="143"/>
      <c r="Q2754" s="95"/>
      <c r="R2754" s="95"/>
      <c r="S2754" s="95"/>
      <c r="T2754" s="95"/>
      <c r="AI2754" s="280"/>
      <c r="AO2754" s="95"/>
    </row>
    <row r="2755" s="93" customFormat="1" customHeight="1" spans="6:41">
      <c r="F2755" s="95"/>
      <c r="G2755" s="288" t="str">
        <f t="shared" si="49"/>
        <v/>
      </c>
      <c r="H2755" s="95"/>
      <c r="I2755" s="95"/>
      <c r="J2755" s="95"/>
      <c r="K2755" s="95"/>
      <c r="L2755" s="95"/>
      <c r="P2755" s="143"/>
      <c r="Q2755" s="95"/>
      <c r="R2755" s="95"/>
      <c r="S2755" s="95"/>
      <c r="T2755" s="95"/>
      <c r="AI2755" s="280"/>
      <c r="AO2755" s="95"/>
    </row>
    <row r="2756" s="93" customFormat="1" customHeight="1" spans="6:41">
      <c r="F2756" s="95"/>
      <c r="G2756" s="288" t="str">
        <f t="shared" si="49"/>
        <v/>
      </c>
      <c r="H2756" s="95"/>
      <c r="I2756" s="95"/>
      <c r="J2756" s="95"/>
      <c r="K2756" s="95"/>
      <c r="L2756" s="95"/>
      <c r="P2756" s="143"/>
      <c r="Q2756" s="95"/>
      <c r="R2756" s="95"/>
      <c r="S2756" s="95"/>
      <c r="T2756" s="95"/>
      <c r="AI2756" s="280"/>
      <c r="AO2756" s="95"/>
    </row>
    <row r="2757" s="93" customFormat="1" customHeight="1" spans="6:41">
      <c r="F2757" s="95"/>
      <c r="G2757" s="288" t="str">
        <f t="shared" si="49"/>
        <v/>
      </c>
      <c r="H2757" s="95"/>
      <c r="I2757" s="95"/>
      <c r="J2757" s="95"/>
      <c r="K2757" s="95"/>
      <c r="L2757" s="95"/>
      <c r="P2757" s="143"/>
      <c r="Q2757" s="95"/>
      <c r="R2757" s="95"/>
      <c r="S2757" s="95"/>
      <c r="T2757" s="95"/>
      <c r="AI2757" s="280"/>
      <c r="AO2757" s="95"/>
    </row>
    <row r="2758" s="93" customFormat="1" customHeight="1" spans="6:41">
      <c r="F2758" s="95"/>
      <c r="G2758" s="288" t="str">
        <f t="shared" si="49"/>
        <v/>
      </c>
      <c r="H2758" s="95"/>
      <c r="I2758" s="95"/>
      <c r="J2758" s="95"/>
      <c r="K2758" s="95"/>
      <c r="L2758" s="95"/>
      <c r="P2758" s="143"/>
      <c r="Q2758" s="95"/>
      <c r="R2758" s="95"/>
      <c r="S2758" s="95"/>
      <c r="T2758" s="95"/>
      <c r="AI2758" s="280"/>
      <c r="AO2758" s="95"/>
    </row>
    <row r="2759" s="93" customFormat="1" customHeight="1" spans="6:41">
      <c r="F2759" s="95"/>
      <c r="G2759" s="288" t="str">
        <f t="shared" si="49"/>
        <v/>
      </c>
      <c r="H2759" s="95"/>
      <c r="I2759" s="95"/>
      <c r="J2759" s="95"/>
      <c r="K2759" s="95"/>
      <c r="L2759" s="95"/>
      <c r="P2759" s="143"/>
      <c r="Q2759" s="95"/>
      <c r="R2759" s="95"/>
      <c r="S2759" s="95"/>
      <c r="T2759" s="95"/>
      <c r="AI2759" s="280"/>
      <c r="AO2759" s="95"/>
    </row>
    <row r="2760" s="93" customFormat="1" customHeight="1" spans="6:41">
      <c r="F2760" s="95"/>
      <c r="G2760" s="288" t="str">
        <f t="shared" si="49"/>
        <v/>
      </c>
      <c r="H2760" s="95"/>
      <c r="I2760" s="95"/>
      <c r="J2760" s="95"/>
      <c r="K2760" s="95"/>
      <c r="L2760" s="95"/>
      <c r="P2760" s="143"/>
      <c r="Q2760" s="95"/>
      <c r="R2760" s="95"/>
      <c r="S2760" s="95"/>
      <c r="T2760" s="95"/>
      <c r="AI2760" s="280"/>
      <c r="AO2760" s="95"/>
    </row>
    <row r="2761" s="93" customFormat="1" customHeight="1" spans="6:41">
      <c r="F2761" s="95"/>
      <c r="G2761" s="288" t="str">
        <f t="shared" si="49"/>
        <v/>
      </c>
      <c r="H2761" s="95"/>
      <c r="I2761" s="95"/>
      <c r="J2761" s="95"/>
      <c r="K2761" s="95"/>
      <c r="L2761" s="95"/>
      <c r="P2761" s="143"/>
      <c r="Q2761" s="95"/>
      <c r="R2761" s="95"/>
      <c r="S2761" s="95"/>
      <c r="T2761" s="95"/>
      <c r="AI2761" s="280"/>
      <c r="AO2761" s="95"/>
    </row>
    <row r="2762" s="93" customFormat="1" customHeight="1" spans="6:41">
      <c r="F2762" s="95"/>
      <c r="G2762" s="288" t="str">
        <f t="shared" si="49"/>
        <v/>
      </c>
      <c r="H2762" s="95"/>
      <c r="I2762" s="95"/>
      <c r="J2762" s="95"/>
      <c r="K2762" s="95"/>
      <c r="L2762" s="95"/>
      <c r="P2762" s="143"/>
      <c r="Q2762" s="95"/>
      <c r="R2762" s="95"/>
      <c r="S2762" s="95"/>
      <c r="T2762" s="95"/>
      <c r="AI2762" s="280"/>
      <c r="AO2762" s="95"/>
    </row>
    <row r="2763" s="93" customFormat="1" customHeight="1" spans="6:41">
      <c r="F2763" s="95"/>
      <c r="G2763" s="288" t="str">
        <f t="shared" si="49"/>
        <v/>
      </c>
      <c r="H2763" s="95"/>
      <c r="I2763" s="95"/>
      <c r="J2763" s="95"/>
      <c r="K2763" s="95"/>
      <c r="L2763" s="95"/>
      <c r="P2763" s="143"/>
      <c r="Q2763" s="95"/>
      <c r="R2763" s="95"/>
      <c r="S2763" s="95"/>
      <c r="T2763" s="95"/>
      <c r="AI2763" s="280"/>
      <c r="AO2763" s="95"/>
    </row>
    <row r="2764" s="93" customFormat="1" customHeight="1" spans="6:41">
      <c r="F2764" s="95"/>
      <c r="G2764" s="288" t="str">
        <f t="shared" si="49"/>
        <v/>
      </c>
      <c r="H2764" s="95"/>
      <c r="I2764" s="95"/>
      <c r="J2764" s="95"/>
      <c r="K2764" s="95"/>
      <c r="L2764" s="95"/>
      <c r="P2764" s="143"/>
      <c r="Q2764" s="95"/>
      <c r="R2764" s="95"/>
      <c r="S2764" s="95"/>
      <c r="T2764" s="95"/>
      <c r="AI2764" s="280"/>
      <c r="AO2764" s="95"/>
    </row>
    <row r="2765" s="93" customFormat="1" customHeight="1" spans="6:41">
      <c r="F2765" s="95"/>
      <c r="G2765" s="288" t="str">
        <f t="shared" si="49"/>
        <v/>
      </c>
      <c r="H2765" s="95"/>
      <c r="I2765" s="95"/>
      <c r="J2765" s="95"/>
      <c r="K2765" s="95"/>
      <c r="L2765" s="95"/>
      <c r="P2765" s="143"/>
      <c r="Q2765" s="95"/>
      <c r="R2765" s="95"/>
      <c r="S2765" s="95"/>
      <c r="T2765" s="95"/>
      <c r="AI2765" s="280"/>
      <c r="AO2765" s="95"/>
    </row>
    <row r="2766" s="93" customFormat="1" customHeight="1" spans="6:41">
      <c r="F2766" s="95"/>
      <c r="G2766" s="288" t="str">
        <f t="shared" si="49"/>
        <v/>
      </c>
      <c r="H2766" s="95"/>
      <c r="I2766" s="95"/>
      <c r="J2766" s="95"/>
      <c r="K2766" s="95"/>
      <c r="L2766" s="95"/>
      <c r="P2766" s="143"/>
      <c r="Q2766" s="95"/>
      <c r="R2766" s="95"/>
      <c r="S2766" s="95"/>
      <c r="T2766" s="95"/>
      <c r="AI2766" s="280"/>
      <c r="AO2766" s="95"/>
    </row>
    <row r="2767" s="93" customFormat="1" customHeight="1" spans="6:41">
      <c r="F2767" s="95"/>
      <c r="G2767" s="288" t="str">
        <f t="shared" si="49"/>
        <v/>
      </c>
      <c r="H2767" s="95"/>
      <c r="I2767" s="95"/>
      <c r="J2767" s="95"/>
      <c r="K2767" s="95"/>
      <c r="L2767" s="95"/>
      <c r="P2767" s="143"/>
      <c r="Q2767" s="95"/>
      <c r="R2767" s="95"/>
      <c r="S2767" s="95"/>
      <c r="T2767" s="95"/>
      <c r="AI2767" s="280"/>
      <c r="AO2767" s="95"/>
    </row>
    <row r="2768" s="93" customFormat="1" customHeight="1" spans="6:41">
      <c r="F2768" s="95"/>
      <c r="G2768" s="288" t="str">
        <f t="shared" si="49"/>
        <v/>
      </c>
      <c r="H2768" s="95"/>
      <c r="I2768" s="95"/>
      <c r="J2768" s="95"/>
      <c r="K2768" s="95"/>
      <c r="L2768" s="95"/>
      <c r="P2768" s="143"/>
      <c r="Q2768" s="95"/>
      <c r="R2768" s="95"/>
      <c r="S2768" s="95"/>
      <c r="T2768" s="95"/>
      <c r="AI2768" s="280"/>
      <c r="AO2768" s="95"/>
    </row>
    <row r="2769" s="93" customFormat="1" customHeight="1" spans="6:41">
      <c r="F2769" s="95"/>
      <c r="G2769" s="288" t="str">
        <f t="shared" si="49"/>
        <v/>
      </c>
      <c r="H2769" s="95"/>
      <c r="I2769" s="95"/>
      <c r="J2769" s="95"/>
      <c r="K2769" s="95"/>
      <c r="L2769" s="95"/>
      <c r="P2769" s="143"/>
      <c r="Q2769" s="95"/>
      <c r="R2769" s="95"/>
      <c r="S2769" s="95"/>
      <c r="T2769" s="95"/>
      <c r="AI2769" s="280"/>
      <c r="AO2769" s="95"/>
    </row>
    <row r="2770" s="93" customFormat="1" customHeight="1" spans="6:41">
      <c r="F2770" s="95"/>
      <c r="G2770" s="288" t="str">
        <f t="shared" si="49"/>
        <v/>
      </c>
      <c r="H2770" s="95"/>
      <c r="I2770" s="95"/>
      <c r="J2770" s="95"/>
      <c r="K2770" s="95"/>
      <c r="L2770" s="95"/>
      <c r="P2770" s="143"/>
      <c r="Q2770" s="95"/>
      <c r="R2770" s="95"/>
      <c r="S2770" s="95"/>
      <c r="T2770" s="95"/>
      <c r="AI2770" s="280"/>
      <c r="AO2770" s="95"/>
    </row>
    <row r="2771" s="93" customFormat="1" customHeight="1" spans="6:41">
      <c r="F2771" s="95"/>
      <c r="G2771" s="288" t="str">
        <f t="shared" si="49"/>
        <v/>
      </c>
      <c r="H2771" s="95"/>
      <c r="I2771" s="95"/>
      <c r="J2771" s="95"/>
      <c r="K2771" s="95"/>
      <c r="L2771" s="95"/>
      <c r="P2771" s="143"/>
      <c r="Q2771" s="95"/>
      <c r="R2771" s="95"/>
      <c r="S2771" s="95"/>
      <c r="T2771" s="95"/>
      <c r="AI2771" s="280"/>
      <c r="AO2771" s="95"/>
    </row>
    <row r="2772" s="93" customFormat="1" customHeight="1" spans="6:41">
      <c r="F2772" s="95"/>
      <c r="G2772" s="288" t="str">
        <f t="shared" si="49"/>
        <v/>
      </c>
      <c r="H2772" s="95"/>
      <c r="I2772" s="95"/>
      <c r="J2772" s="95"/>
      <c r="K2772" s="95"/>
      <c r="L2772" s="95"/>
      <c r="P2772" s="143"/>
      <c r="Q2772" s="95"/>
      <c r="R2772" s="95"/>
      <c r="S2772" s="95"/>
      <c r="T2772" s="95"/>
      <c r="AI2772" s="280"/>
      <c r="AO2772" s="95"/>
    </row>
    <row r="2773" s="93" customFormat="1" customHeight="1" spans="6:41">
      <c r="F2773" s="95"/>
      <c r="G2773" s="288" t="str">
        <f t="shared" si="49"/>
        <v/>
      </c>
      <c r="H2773" s="95"/>
      <c r="I2773" s="95"/>
      <c r="J2773" s="95"/>
      <c r="K2773" s="95"/>
      <c r="L2773" s="95"/>
      <c r="P2773" s="143"/>
      <c r="Q2773" s="95"/>
      <c r="R2773" s="95"/>
      <c r="S2773" s="95"/>
      <c r="T2773" s="95"/>
      <c r="AI2773" s="280"/>
      <c r="AO2773" s="95"/>
    </row>
    <row r="2774" s="93" customFormat="1" customHeight="1" spans="6:41">
      <c r="F2774" s="95"/>
      <c r="G2774" s="288" t="str">
        <f t="shared" si="49"/>
        <v/>
      </c>
      <c r="H2774" s="95"/>
      <c r="I2774" s="95"/>
      <c r="J2774" s="95"/>
      <c r="K2774" s="95"/>
      <c r="L2774" s="95"/>
      <c r="P2774" s="143"/>
      <c r="Q2774" s="95"/>
      <c r="R2774" s="95"/>
      <c r="S2774" s="95"/>
      <c r="T2774" s="95"/>
      <c r="AI2774" s="280"/>
      <c r="AO2774" s="95"/>
    </row>
    <row r="2775" s="93" customFormat="1" customHeight="1" spans="6:41">
      <c r="F2775" s="95"/>
      <c r="G2775" s="288" t="str">
        <f t="shared" si="49"/>
        <v/>
      </c>
      <c r="H2775" s="95"/>
      <c r="I2775" s="95"/>
      <c r="J2775" s="95"/>
      <c r="K2775" s="95"/>
      <c r="L2775" s="95"/>
      <c r="P2775" s="143"/>
      <c r="Q2775" s="95"/>
      <c r="R2775" s="95"/>
      <c r="S2775" s="95"/>
      <c r="T2775" s="95"/>
      <c r="AI2775" s="280"/>
      <c r="AO2775" s="95"/>
    </row>
    <row r="2776" s="93" customFormat="1" customHeight="1" spans="6:41">
      <c r="F2776" s="95"/>
      <c r="G2776" s="288" t="str">
        <f t="shared" si="49"/>
        <v/>
      </c>
      <c r="H2776" s="95"/>
      <c r="I2776" s="95"/>
      <c r="J2776" s="95"/>
      <c r="K2776" s="95"/>
      <c r="L2776" s="95"/>
      <c r="P2776" s="143"/>
      <c r="Q2776" s="95"/>
      <c r="R2776" s="95"/>
      <c r="S2776" s="95"/>
      <c r="T2776" s="95"/>
      <c r="AI2776" s="280"/>
      <c r="AO2776" s="95"/>
    </row>
    <row r="2777" s="93" customFormat="1" customHeight="1" spans="6:41">
      <c r="F2777" s="95"/>
      <c r="G2777" s="288" t="str">
        <f t="shared" si="49"/>
        <v/>
      </c>
      <c r="H2777" s="95"/>
      <c r="I2777" s="95"/>
      <c r="J2777" s="95"/>
      <c r="K2777" s="95"/>
      <c r="L2777" s="95"/>
      <c r="P2777" s="143"/>
      <c r="Q2777" s="95"/>
      <c r="R2777" s="95"/>
      <c r="S2777" s="95"/>
      <c r="T2777" s="95"/>
      <c r="AI2777" s="280"/>
      <c r="AO2777" s="95"/>
    </row>
    <row r="2778" s="93" customFormat="1" customHeight="1" spans="6:41">
      <c r="F2778" s="95"/>
      <c r="G2778" s="288" t="str">
        <f t="shared" si="49"/>
        <v/>
      </c>
      <c r="H2778" s="95"/>
      <c r="I2778" s="95"/>
      <c r="J2778" s="95"/>
      <c r="K2778" s="95"/>
      <c r="L2778" s="95"/>
      <c r="P2778" s="143"/>
      <c r="Q2778" s="95"/>
      <c r="R2778" s="95"/>
      <c r="S2778" s="95"/>
      <c r="T2778" s="95"/>
      <c r="AI2778" s="280"/>
      <c r="AO2778" s="95"/>
    </row>
    <row r="2779" s="93" customFormat="1" customHeight="1" spans="6:41">
      <c r="F2779" s="95"/>
      <c r="G2779" s="288" t="str">
        <f t="shared" si="49"/>
        <v/>
      </c>
      <c r="H2779" s="95"/>
      <c r="I2779" s="95"/>
      <c r="J2779" s="95"/>
      <c r="K2779" s="95"/>
      <c r="L2779" s="95"/>
      <c r="P2779" s="143"/>
      <c r="Q2779" s="95"/>
      <c r="R2779" s="95"/>
      <c r="S2779" s="95"/>
      <c r="T2779" s="95"/>
      <c r="AI2779" s="280"/>
      <c r="AO2779" s="95"/>
    </row>
    <row r="2780" s="93" customFormat="1" customHeight="1" spans="6:41">
      <c r="F2780" s="95"/>
      <c r="G2780" s="288" t="str">
        <f t="shared" si="49"/>
        <v/>
      </c>
      <c r="H2780" s="95"/>
      <c r="I2780" s="95"/>
      <c r="J2780" s="95"/>
      <c r="K2780" s="95"/>
      <c r="L2780" s="95"/>
      <c r="P2780" s="143"/>
      <c r="Q2780" s="95"/>
      <c r="R2780" s="95"/>
      <c r="S2780" s="95"/>
      <c r="T2780" s="95"/>
      <c r="AI2780" s="280"/>
      <c r="AO2780" s="95"/>
    </row>
    <row r="2781" s="93" customFormat="1" customHeight="1" spans="6:41">
      <c r="F2781" s="95"/>
      <c r="G2781" s="288" t="str">
        <f t="shared" si="49"/>
        <v/>
      </c>
      <c r="H2781" s="95"/>
      <c r="I2781" s="95"/>
      <c r="J2781" s="95"/>
      <c r="K2781" s="95"/>
      <c r="L2781" s="95"/>
      <c r="P2781" s="143"/>
      <c r="Q2781" s="95"/>
      <c r="R2781" s="95"/>
      <c r="S2781" s="95"/>
      <c r="T2781" s="95"/>
      <c r="AI2781" s="280"/>
      <c r="AO2781" s="95"/>
    </row>
    <row r="2782" s="93" customFormat="1" customHeight="1" spans="6:41">
      <c r="F2782" s="95"/>
      <c r="G2782" s="288" t="str">
        <f t="shared" si="49"/>
        <v/>
      </c>
      <c r="H2782" s="95"/>
      <c r="I2782" s="95"/>
      <c r="J2782" s="95"/>
      <c r="K2782" s="95"/>
      <c r="L2782" s="95"/>
      <c r="P2782" s="143"/>
      <c r="Q2782" s="95"/>
      <c r="R2782" s="95"/>
      <c r="S2782" s="95"/>
      <c r="T2782" s="95"/>
      <c r="AI2782" s="280"/>
      <c r="AO2782" s="95"/>
    </row>
    <row r="2783" s="93" customFormat="1" customHeight="1" spans="6:41">
      <c r="F2783" s="95"/>
      <c r="G2783" s="288" t="str">
        <f t="shared" si="49"/>
        <v/>
      </c>
      <c r="H2783" s="95"/>
      <c r="I2783" s="95"/>
      <c r="J2783" s="95"/>
      <c r="K2783" s="95"/>
      <c r="L2783" s="95"/>
      <c r="P2783" s="143"/>
      <c r="Q2783" s="95"/>
      <c r="R2783" s="95"/>
      <c r="S2783" s="95"/>
      <c r="T2783" s="95"/>
      <c r="AI2783" s="280"/>
      <c r="AO2783" s="95"/>
    </row>
    <row r="2784" s="93" customFormat="1" customHeight="1" spans="6:41">
      <c r="F2784" s="95"/>
      <c r="G2784" s="288" t="str">
        <f t="shared" si="49"/>
        <v/>
      </c>
      <c r="H2784" s="95"/>
      <c r="I2784" s="95"/>
      <c r="J2784" s="95"/>
      <c r="K2784" s="95"/>
      <c r="L2784" s="95"/>
      <c r="P2784" s="143"/>
      <c r="Q2784" s="95"/>
      <c r="R2784" s="95"/>
      <c r="S2784" s="95"/>
      <c r="T2784" s="95"/>
      <c r="AI2784" s="280"/>
      <c r="AO2784" s="95"/>
    </row>
    <row r="2785" s="93" customFormat="1" customHeight="1" spans="6:41">
      <c r="F2785" s="95"/>
      <c r="G2785" s="288" t="str">
        <f t="shared" si="49"/>
        <v/>
      </c>
      <c r="H2785" s="95"/>
      <c r="I2785" s="95"/>
      <c r="J2785" s="95"/>
      <c r="K2785" s="95"/>
      <c r="L2785" s="95"/>
      <c r="P2785" s="143"/>
      <c r="Q2785" s="95"/>
      <c r="R2785" s="95"/>
      <c r="S2785" s="95"/>
      <c r="T2785" s="95"/>
      <c r="AI2785" s="280"/>
      <c r="AO2785" s="95"/>
    </row>
    <row r="2786" s="93" customFormat="1" customHeight="1" spans="6:41">
      <c r="F2786" s="95"/>
      <c r="G2786" s="288" t="str">
        <f t="shared" si="49"/>
        <v/>
      </c>
      <c r="H2786" s="95"/>
      <c r="I2786" s="95"/>
      <c r="J2786" s="95"/>
      <c r="K2786" s="95"/>
      <c r="L2786" s="95"/>
      <c r="P2786" s="143"/>
      <c r="Q2786" s="95"/>
      <c r="R2786" s="95"/>
      <c r="S2786" s="95"/>
      <c r="T2786" s="95"/>
      <c r="AI2786" s="280"/>
      <c r="AO2786" s="95"/>
    </row>
    <row r="2787" s="93" customFormat="1" customHeight="1" spans="6:41">
      <c r="F2787" s="95"/>
      <c r="G2787" s="288" t="str">
        <f t="shared" si="49"/>
        <v/>
      </c>
      <c r="H2787" s="95"/>
      <c r="I2787" s="95"/>
      <c r="J2787" s="95"/>
      <c r="K2787" s="95"/>
      <c r="L2787" s="95"/>
      <c r="P2787" s="143"/>
      <c r="Q2787" s="95"/>
      <c r="R2787" s="95"/>
      <c r="S2787" s="95"/>
      <c r="T2787" s="95"/>
      <c r="AI2787" s="280"/>
      <c r="AO2787" s="95"/>
    </row>
    <row r="2788" s="93" customFormat="1" customHeight="1" spans="6:41">
      <c r="F2788" s="95"/>
      <c r="G2788" s="288" t="str">
        <f t="shared" si="49"/>
        <v/>
      </c>
      <c r="H2788" s="95"/>
      <c r="I2788" s="95"/>
      <c r="J2788" s="95"/>
      <c r="K2788" s="95"/>
      <c r="L2788" s="95"/>
      <c r="P2788" s="143"/>
      <c r="Q2788" s="95"/>
      <c r="R2788" s="95"/>
      <c r="S2788" s="95"/>
      <c r="T2788" s="95"/>
      <c r="AI2788" s="280"/>
      <c r="AO2788" s="95"/>
    </row>
    <row r="2789" s="93" customFormat="1" customHeight="1" spans="6:41">
      <c r="F2789" s="95"/>
      <c r="G2789" s="288" t="str">
        <f t="shared" si="49"/>
        <v/>
      </c>
      <c r="H2789" s="95"/>
      <c r="I2789" s="95"/>
      <c r="J2789" s="95"/>
      <c r="K2789" s="95"/>
      <c r="L2789" s="95"/>
      <c r="P2789" s="143"/>
      <c r="Q2789" s="95"/>
      <c r="R2789" s="95"/>
      <c r="S2789" s="95"/>
      <c r="T2789" s="95"/>
      <c r="AI2789" s="280"/>
      <c r="AO2789" s="95"/>
    </row>
    <row r="2790" s="93" customFormat="1" customHeight="1" spans="6:41">
      <c r="F2790" s="95"/>
      <c r="G2790" s="288" t="str">
        <f t="shared" si="49"/>
        <v/>
      </c>
      <c r="H2790" s="95"/>
      <c r="I2790" s="95"/>
      <c r="J2790" s="95"/>
      <c r="K2790" s="95"/>
      <c r="L2790" s="95"/>
      <c r="P2790" s="143"/>
      <c r="Q2790" s="95"/>
      <c r="R2790" s="95"/>
      <c r="S2790" s="95"/>
      <c r="T2790" s="95"/>
      <c r="AI2790" s="280"/>
      <c r="AO2790" s="95"/>
    </row>
    <row r="2791" s="93" customFormat="1" customHeight="1" spans="6:41">
      <c r="F2791" s="95"/>
      <c r="G2791" s="288" t="str">
        <f t="shared" si="49"/>
        <v/>
      </c>
      <c r="H2791" s="95"/>
      <c r="I2791" s="95"/>
      <c r="J2791" s="95"/>
      <c r="K2791" s="95"/>
      <c r="L2791" s="95"/>
      <c r="P2791" s="143"/>
      <c r="Q2791" s="95"/>
      <c r="R2791" s="95"/>
      <c r="S2791" s="95"/>
      <c r="T2791" s="95"/>
      <c r="AI2791" s="280"/>
      <c r="AO2791" s="95"/>
    </row>
    <row r="2792" s="93" customFormat="1" customHeight="1" spans="6:41">
      <c r="F2792" s="95"/>
      <c r="G2792" s="288" t="str">
        <f t="shared" si="49"/>
        <v/>
      </c>
      <c r="H2792" s="95"/>
      <c r="I2792" s="95"/>
      <c r="J2792" s="95"/>
      <c r="K2792" s="95"/>
      <c r="L2792" s="95"/>
      <c r="P2792" s="143"/>
      <c r="Q2792" s="95"/>
      <c r="R2792" s="95"/>
      <c r="S2792" s="95"/>
      <c r="T2792" s="95"/>
      <c r="AI2792" s="280"/>
      <c r="AO2792" s="95"/>
    </row>
    <row r="2793" s="93" customFormat="1" customHeight="1" spans="6:41">
      <c r="F2793" s="95"/>
      <c r="G2793" s="288" t="str">
        <f t="shared" si="49"/>
        <v/>
      </c>
      <c r="H2793" s="95"/>
      <c r="I2793" s="95"/>
      <c r="J2793" s="95"/>
      <c r="K2793" s="95"/>
      <c r="L2793" s="95"/>
      <c r="P2793" s="143"/>
      <c r="Q2793" s="95"/>
      <c r="R2793" s="95"/>
      <c r="S2793" s="95"/>
      <c r="T2793" s="95"/>
      <c r="AI2793" s="280"/>
      <c r="AO2793" s="95"/>
    </row>
    <row r="2794" s="93" customFormat="1" customHeight="1" spans="6:41">
      <c r="F2794" s="95"/>
      <c r="G2794" s="288" t="str">
        <f t="shared" si="49"/>
        <v/>
      </c>
      <c r="H2794" s="95"/>
      <c r="I2794" s="95"/>
      <c r="J2794" s="95"/>
      <c r="K2794" s="95"/>
      <c r="L2794" s="95"/>
      <c r="P2794" s="143"/>
      <c r="Q2794" s="95"/>
      <c r="R2794" s="95"/>
      <c r="S2794" s="95"/>
      <c r="T2794" s="95"/>
      <c r="AI2794" s="280"/>
      <c r="AO2794" s="95"/>
    </row>
    <row r="2795" s="93" customFormat="1" customHeight="1" spans="6:41">
      <c r="F2795" s="95"/>
      <c r="G2795" s="288" t="str">
        <f t="shared" si="49"/>
        <v/>
      </c>
      <c r="H2795" s="95"/>
      <c r="I2795" s="95"/>
      <c r="J2795" s="95"/>
      <c r="K2795" s="95"/>
      <c r="L2795" s="95"/>
      <c r="P2795" s="143"/>
      <c r="Q2795" s="95"/>
      <c r="R2795" s="95"/>
      <c r="S2795" s="95"/>
      <c r="T2795" s="95"/>
      <c r="AI2795" s="280"/>
      <c r="AO2795" s="95"/>
    </row>
    <row r="2796" s="93" customFormat="1" customHeight="1" spans="6:41">
      <c r="F2796" s="95"/>
      <c r="G2796" s="288" t="str">
        <f t="shared" si="49"/>
        <v/>
      </c>
      <c r="H2796" s="95"/>
      <c r="I2796" s="95"/>
      <c r="J2796" s="95"/>
      <c r="K2796" s="95"/>
      <c r="L2796" s="95"/>
      <c r="P2796" s="143"/>
      <c r="Q2796" s="95"/>
      <c r="R2796" s="95"/>
      <c r="S2796" s="95"/>
      <c r="T2796" s="95"/>
      <c r="AI2796" s="280"/>
      <c r="AO2796" s="95"/>
    </row>
    <row r="2797" s="93" customFormat="1" customHeight="1" spans="6:41">
      <c r="F2797" s="95"/>
      <c r="G2797" s="288" t="str">
        <f t="shared" si="49"/>
        <v/>
      </c>
      <c r="H2797" s="95"/>
      <c r="I2797" s="95"/>
      <c r="J2797" s="95"/>
      <c r="K2797" s="95"/>
      <c r="L2797" s="95"/>
      <c r="P2797" s="143"/>
      <c r="Q2797" s="95"/>
      <c r="R2797" s="95"/>
      <c r="S2797" s="95"/>
      <c r="T2797" s="95"/>
      <c r="AI2797" s="280"/>
      <c r="AO2797" s="95"/>
    </row>
    <row r="2798" s="93" customFormat="1" customHeight="1" spans="6:41">
      <c r="F2798" s="95"/>
      <c r="G2798" s="288" t="str">
        <f t="shared" si="49"/>
        <v/>
      </c>
      <c r="H2798" s="95"/>
      <c r="I2798" s="95"/>
      <c r="J2798" s="95"/>
      <c r="K2798" s="95"/>
      <c r="L2798" s="95"/>
      <c r="P2798" s="143"/>
      <c r="Q2798" s="95"/>
      <c r="R2798" s="95"/>
      <c r="S2798" s="95"/>
      <c r="T2798" s="95"/>
      <c r="AI2798" s="280"/>
      <c r="AO2798" s="95"/>
    </row>
    <row r="2799" s="93" customFormat="1" customHeight="1" spans="6:41">
      <c r="F2799" s="95"/>
      <c r="G2799" s="288" t="str">
        <f t="shared" si="49"/>
        <v/>
      </c>
      <c r="H2799" s="95"/>
      <c r="I2799" s="95"/>
      <c r="J2799" s="95"/>
      <c r="K2799" s="95"/>
      <c r="L2799" s="95"/>
      <c r="P2799" s="143"/>
      <c r="Q2799" s="95"/>
      <c r="R2799" s="95"/>
      <c r="S2799" s="95"/>
      <c r="T2799" s="95"/>
      <c r="AI2799" s="280"/>
      <c r="AO2799" s="95"/>
    </row>
    <row r="2800" s="93" customFormat="1" customHeight="1" spans="6:41">
      <c r="F2800" s="95"/>
      <c r="G2800" s="288" t="str">
        <f t="shared" si="49"/>
        <v/>
      </c>
      <c r="H2800" s="95"/>
      <c r="I2800" s="95"/>
      <c r="J2800" s="95"/>
      <c r="K2800" s="95"/>
      <c r="L2800" s="95"/>
      <c r="P2800" s="143"/>
      <c r="Q2800" s="95"/>
      <c r="R2800" s="95"/>
      <c r="S2800" s="95"/>
      <c r="T2800" s="95"/>
      <c r="AI2800" s="280"/>
      <c r="AO2800" s="95"/>
    </row>
    <row r="2801" s="93" customFormat="1" customHeight="1" spans="6:41">
      <c r="F2801" s="95"/>
      <c r="G2801" s="288" t="str">
        <f t="shared" si="49"/>
        <v/>
      </c>
      <c r="H2801" s="95"/>
      <c r="I2801" s="95"/>
      <c r="J2801" s="95"/>
      <c r="K2801" s="95"/>
      <c r="L2801" s="95"/>
      <c r="P2801" s="143"/>
      <c r="Q2801" s="95"/>
      <c r="R2801" s="95"/>
      <c r="S2801" s="95"/>
      <c r="T2801" s="95"/>
      <c r="AI2801" s="280"/>
      <c r="AO2801" s="95"/>
    </row>
    <row r="2802" s="93" customFormat="1" customHeight="1" spans="6:41">
      <c r="F2802" s="95"/>
      <c r="G2802" s="288" t="str">
        <f t="shared" si="49"/>
        <v/>
      </c>
      <c r="H2802" s="95"/>
      <c r="I2802" s="95"/>
      <c r="J2802" s="95"/>
      <c r="K2802" s="95"/>
      <c r="L2802" s="95"/>
      <c r="P2802" s="143"/>
      <c r="Q2802" s="95"/>
      <c r="R2802" s="95"/>
      <c r="S2802" s="95"/>
      <c r="T2802" s="95"/>
      <c r="AI2802" s="280"/>
      <c r="AO2802" s="95"/>
    </row>
    <row r="2803" s="93" customFormat="1" customHeight="1" spans="6:41">
      <c r="F2803" s="95"/>
      <c r="G2803" s="288" t="str">
        <f t="shared" si="49"/>
        <v/>
      </c>
      <c r="H2803" s="95"/>
      <c r="I2803" s="95"/>
      <c r="J2803" s="95"/>
      <c r="K2803" s="95"/>
      <c r="L2803" s="95"/>
      <c r="P2803" s="143"/>
      <c r="Q2803" s="95"/>
      <c r="R2803" s="95"/>
      <c r="S2803" s="95"/>
      <c r="T2803" s="95"/>
      <c r="AI2803" s="280"/>
      <c r="AO2803" s="95"/>
    </row>
    <row r="2804" s="93" customFormat="1" customHeight="1" spans="6:41">
      <c r="F2804" s="95"/>
      <c r="G2804" s="288" t="str">
        <f t="shared" si="49"/>
        <v/>
      </c>
      <c r="H2804" s="95"/>
      <c r="I2804" s="95"/>
      <c r="J2804" s="95"/>
      <c r="K2804" s="95"/>
      <c r="L2804" s="95"/>
      <c r="P2804" s="143"/>
      <c r="Q2804" s="95"/>
      <c r="R2804" s="95"/>
      <c r="S2804" s="95"/>
      <c r="T2804" s="95"/>
      <c r="AI2804" s="280"/>
      <c r="AO2804" s="95"/>
    </row>
    <row r="2805" s="93" customFormat="1" customHeight="1" spans="6:41">
      <c r="F2805" s="95"/>
      <c r="G2805" s="288" t="str">
        <f t="shared" si="49"/>
        <v/>
      </c>
      <c r="H2805" s="95"/>
      <c r="I2805" s="95"/>
      <c r="J2805" s="95"/>
      <c r="K2805" s="95"/>
      <c r="L2805" s="95"/>
      <c r="P2805" s="143"/>
      <c r="Q2805" s="95"/>
      <c r="R2805" s="95"/>
      <c r="S2805" s="95"/>
      <c r="T2805" s="95"/>
      <c r="AI2805" s="280"/>
      <c r="AO2805" s="95"/>
    </row>
    <row r="2806" s="93" customFormat="1" customHeight="1" spans="6:41">
      <c r="F2806" s="95"/>
      <c r="G2806" s="288" t="str">
        <f t="shared" si="49"/>
        <v/>
      </c>
      <c r="H2806" s="95"/>
      <c r="I2806" s="95"/>
      <c r="J2806" s="95"/>
      <c r="K2806" s="95"/>
      <c r="L2806" s="95"/>
      <c r="P2806" s="143"/>
      <c r="Q2806" s="95"/>
      <c r="R2806" s="95"/>
      <c r="S2806" s="95"/>
      <c r="T2806" s="95"/>
      <c r="AI2806" s="280"/>
      <c r="AO2806" s="95"/>
    </row>
    <row r="2807" s="93" customFormat="1" customHeight="1" spans="6:41">
      <c r="F2807" s="95"/>
      <c r="G2807" s="288" t="str">
        <f t="shared" si="49"/>
        <v/>
      </c>
      <c r="H2807" s="95"/>
      <c r="I2807" s="95"/>
      <c r="J2807" s="95"/>
      <c r="K2807" s="95"/>
      <c r="L2807" s="95"/>
      <c r="P2807" s="143"/>
      <c r="Q2807" s="95"/>
      <c r="R2807" s="95"/>
      <c r="S2807" s="95"/>
      <c r="T2807" s="95"/>
      <c r="AI2807" s="280"/>
      <c r="AO2807" s="95"/>
    </row>
    <row r="2808" s="93" customFormat="1" customHeight="1" spans="6:41">
      <c r="F2808" s="95"/>
      <c r="G2808" s="288" t="str">
        <f t="shared" si="49"/>
        <v/>
      </c>
      <c r="H2808" s="95"/>
      <c r="I2808" s="95"/>
      <c r="J2808" s="95"/>
      <c r="K2808" s="95"/>
      <c r="L2808" s="95"/>
      <c r="P2808" s="143"/>
      <c r="Q2808" s="95"/>
      <c r="R2808" s="95"/>
      <c r="S2808" s="95"/>
      <c r="T2808" s="95"/>
      <c r="AI2808" s="280"/>
      <c r="AO2808" s="95"/>
    </row>
    <row r="2809" s="93" customFormat="1" customHeight="1" spans="6:41">
      <c r="F2809" s="95"/>
      <c r="G2809" s="288" t="str">
        <f t="shared" si="49"/>
        <v/>
      </c>
      <c r="H2809" s="95"/>
      <c r="I2809" s="95"/>
      <c r="J2809" s="95"/>
      <c r="K2809" s="95"/>
      <c r="L2809" s="95"/>
      <c r="P2809" s="143"/>
      <c r="Q2809" s="95"/>
      <c r="R2809" s="95"/>
      <c r="S2809" s="95"/>
      <c r="T2809" s="95"/>
      <c r="AI2809" s="280"/>
      <c r="AO2809" s="95"/>
    </row>
    <row r="2810" s="93" customFormat="1" customHeight="1" spans="6:41">
      <c r="F2810" s="95"/>
      <c r="G2810" s="288" t="str">
        <f t="shared" si="49"/>
        <v/>
      </c>
      <c r="H2810" s="95"/>
      <c r="I2810" s="95"/>
      <c r="J2810" s="95"/>
      <c r="K2810" s="95"/>
      <c r="L2810" s="95"/>
      <c r="P2810" s="143"/>
      <c r="Q2810" s="95"/>
      <c r="R2810" s="95"/>
      <c r="S2810" s="95"/>
      <c r="T2810" s="95"/>
      <c r="AI2810" s="280"/>
      <c r="AO2810" s="95"/>
    </row>
    <row r="2811" s="93" customFormat="1" customHeight="1" spans="6:41">
      <c r="F2811" s="95"/>
      <c r="G2811" s="288" t="str">
        <f t="shared" si="49"/>
        <v/>
      </c>
      <c r="H2811" s="95"/>
      <c r="I2811" s="95"/>
      <c r="J2811" s="95"/>
      <c r="K2811" s="95"/>
      <c r="L2811" s="95"/>
      <c r="P2811" s="143"/>
      <c r="Q2811" s="95"/>
      <c r="R2811" s="95"/>
      <c r="S2811" s="95"/>
      <c r="T2811" s="95"/>
      <c r="AI2811" s="280"/>
      <c r="AO2811" s="95"/>
    </row>
    <row r="2812" s="93" customFormat="1" customHeight="1" spans="6:41">
      <c r="F2812" s="95"/>
      <c r="G2812" s="288" t="str">
        <f t="shared" si="49"/>
        <v/>
      </c>
      <c r="H2812" s="95"/>
      <c r="I2812" s="95"/>
      <c r="J2812" s="95"/>
      <c r="K2812" s="95"/>
      <c r="L2812" s="95"/>
      <c r="P2812" s="143"/>
      <c r="Q2812" s="95"/>
      <c r="R2812" s="95"/>
      <c r="S2812" s="95"/>
      <c r="T2812" s="95"/>
      <c r="AI2812" s="280"/>
      <c r="AO2812" s="95"/>
    </row>
    <row r="2813" s="93" customFormat="1" customHeight="1" spans="6:41">
      <c r="F2813" s="95"/>
      <c r="G2813" s="288" t="str">
        <f t="shared" si="49"/>
        <v/>
      </c>
      <c r="H2813" s="95"/>
      <c r="I2813" s="95"/>
      <c r="J2813" s="95"/>
      <c r="K2813" s="95"/>
      <c r="L2813" s="95"/>
      <c r="P2813" s="143"/>
      <c r="Q2813" s="95"/>
      <c r="R2813" s="95"/>
      <c r="S2813" s="95"/>
      <c r="T2813" s="95"/>
      <c r="AI2813" s="280"/>
      <c r="AO2813" s="95"/>
    </row>
    <row r="2814" s="93" customFormat="1" customHeight="1" spans="6:41">
      <c r="F2814" s="95"/>
      <c r="G2814" s="288" t="str">
        <f t="shared" si="49"/>
        <v/>
      </c>
      <c r="H2814" s="95"/>
      <c r="I2814" s="95"/>
      <c r="J2814" s="95"/>
      <c r="K2814" s="95"/>
      <c r="L2814" s="95"/>
      <c r="P2814" s="143"/>
      <c r="Q2814" s="95"/>
      <c r="R2814" s="95"/>
      <c r="S2814" s="95"/>
      <c r="T2814" s="95"/>
      <c r="AI2814" s="280"/>
      <c r="AO2814" s="95"/>
    </row>
    <row r="2815" s="93" customFormat="1" customHeight="1" spans="6:41">
      <c r="F2815" s="95"/>
      <c r="G2815" s="288" t="str">
        <f t="shared" si="49"/>
        <v/>
      </c>
      <c r="H2815" s="95"/>
      <c r="I2815" s="95"/>
      <c r="J2815" s="95"/>
      <c r="K2815" s="95"/>
      <c r="L2815" s="95"/>
      <c r="P2815" s="143"/>
      <c r="Q2815" s="95"/>
      <c r="R2815" s="95"/>
      <c r="S2815" s="95"/>
      <c r="T2815" s="95"/>
      <c r="AI2815" s="280"/>
      <c r="AO2815" s="95"/>
    </row>
    <row r="2816" s="93" customFormat="1" customHeight="1" spans="6:41">
      <c r="F2816" s="95"/>
      <c r="G2816" s="288" t="str">
        <f t="shared" si="49"/>
        <v/>
      </c>
      <c r="H2816" s="95"/>
      <c r="I2816" s="95"/>
      <c r="J2816" s="95"/>
      <c r="K2816" s="95"/>
      <c r="L2816" s="95"/>
      <c r="P2816" s="143"/>
      <c r="Q2816" s="95"/>
      <c r="R2816" s="95"/>
      <c r="S2816" s="95"/>
      <c r="T2816" s="95"/>
      <c r="AI2816" s="280"/>
      <c r="AO2816" s="95"/>
    </row>
    <row r="2817" s="93" customFormat="1" customHeight="1" spans="6:41">
      <c r="F2817" s="95"/>
      <c r="G2817" s="288" t="str">
        <f t="shared" si="49"/>
        <v/>
      </c>
      <c r="H2817" s="95"/>
      <c r="I2817" s="95"/>
      <c r="J2817" s="95"/>
      <c r="K2817" s="95"/>
      <c r="L2817" s="95"/>
      <c r="P2817" s="143"/>
      <c r="Q2817" s="95"/>
      <c r="R2817" s="95"/>
      <c r="S2817" s="95"/>
      <c r="T2817" s="95"/>
      <c r="AI2817" s="280"/>
      <c r="AO2817" s="95"/>
    </row>
    <row r="2818" s="93" customFormat="1" customHeight="1" spans="6:41">
      <c r="F2818" s="95"/>
      <c r="G2818" s="288" t="str">
        <f t="shared" ref="G2818:G2881" si="50">IF(H2818="","",IF(H2818=I2818,H2818,_xlfn.CONCAT(H2818,"-",I2818)))</f>
        <v/>
      </c>
      <c r="H2818" s="95"/>
      <c r="I2818" s="95"/>
      <c r="J2818" s="95"/>
      <c r="K2818" s="95"/>
      <c r="L2818" s="95"/>
      <c r="P2818" s="143"/>
      <c r="Q2818" s="95"/>
      <c r="R2818" s="95"/>
      <c r="S2818" s="95"/>
      <c r="T2818" s="95"/>
      <c r="AI2818" s="280"/>
      <c r="AO2818" s="95"/>
    </row>
    <row r="2819" s="93" customFormat="1" customHeight="1" spans="6:41">
      <c r="F2819" s="95"/>
      <c r="G2819" s="288" t="str">
        <f t="shared" si="50"/>
        <v/>
      </c>
      <c r="H2819" s="95"/>
      <c r="I2819" s="95"/>
      <c r="J2819" s="95"/>
      <c r="K2819" s="95"/>
      <c r="L2819" s="95"/>
      <c r="P2819" s="143"/>
      <c r="Q2819" s="95"/>
      <c r="R2819" s="95"/>
      <c r="S2819" s="95"/>
      <c r="T2819" s="95"/>
      <c r="AI2819" s="280"/>
      <c r="AO2819" s="95"/>
    </row>
    <row r="2820" s="93" customFormat="1" customHeight="1" spans="6:41">
      <c r="F2820" s="95"/>
      <c r="G2820" s="288" t="str">
        <f t="shared" si="50"/>
        <v/>
      </c>
      <c r="H2820" s="95"/>
      <c r="I2820" s="95"/>
      <c r="J2820" s="95"/>
      <c r="K2820" s="95"/>
      <c r="L2820" s="95"/>
      <c r="P2820" s="143"/>
      <c r="Q2820" s="95"/>
      <c r="R2820" s="95"/>
      <c r="S2820" s="95"/>
      <c r="T2820" s="95"/>
      <c r="AI2820" s="280"/>
      <c r="AO2820" s="95"/>
    </row>
    <row r="2821" s="93" customFormat="1" customHeight="1" spans="6:41">
      <c r="F2821" s="95"/>
      <c r="G2821" s="288" t="str">
        <f t="shared" si="50"/>
        <v/>
      </c>
      <c r="H2821" s="95"/>
      <c r="I2821" s="95"/>
      <c r="J2821" s="95"/>
      <c r="K2821" s="95"/>
      <c r="L2821" s="95"/>
      <c r="P2821" s="143"/>
      <c r="Q2821" s="95"/>
      <c r="R2821" s="95"/>
      <c r="S2821" s="95"/>
      <c r="T2821" s="95"/>
      <c r="AI2821" s="280"/>
      <c r="AO2821" s="95"/>
    </row>
    <row r="2822" s="93" customFormat="1" customHeight="1" spans="6:41">
      <c r="F2822" s="95"/>
      <c r="G2822" s="288" t="str">
        <f t="shared" si="50"/>
        <v/>
      </c>
      <c r="H2822" s="95"/>
      <c r="I2822" s="95"/>
      <c r="J2822" s="95"/>
      <c r="K2822" s="95"/>
      <c r="L2822" s="95"/>
      <c r="P2822" s="143"/>
      <c r="Q2822" s="95"/>
      <c r="R2822" s="95"/>
      <c r="S2822" s="95"/>
      <c r="T2822" s="95"/>
      <c r="AI2822" s="280"/>
      <c r="AO2822" s="95"/>
    </row>
    <row r="2823" s="93" customFormat="1" customHeight="1" spans="6:41">
      <c r="F2823" s="95"/>
      <c r="G2823" s="288" t="str">
        <f t="shared" si="50"/>
        <v/>
      </c>
      <c r="H2823" s="95"/>
      <c r="I2823" s="95"/>
      <c r="J2823" s="95"/>
      <c r="K2823" s="95"/>
      <c r="L2823" s="95"/>
      <c r="P2823" s="143"/>
      <c r="Q2823" s="95"/>
      <c r="R2823" s="95"/>
      <c r="S2823" s="95"/>
      <c r="T2823" s="95"/>
      <c r="AI2823" s="280"/>
      <c r="AO2823" s="95"/>
    </row>
    <row r="2824" s="93" customFormat="1" customHeight="1" spans="6:41">
      <c r="F2824" s="95"/>
      <c r="G2824" s="288" t="str">
        <f t="shared" si="50"/>
        <v/>
      </c>
      <c r="H2824" s="95"/>
      <c r="I2824" s="95"/>
      <c r="J2824" s="95"/>
      <c r="K2824" s="95"/>
      <c r="L2824" s="95"/>
      <c r="P2824" s="143"/>
      <c r="Q2824" s="95"/>
      <c r="R2824" s="95"/>
      <c r="S2824" s="95"/>
      <c r="T2824" s="95"/>
      <c r="AI2824" s="280"/>
      <c r="AO2824" s="95"/>
    </row>
    <row r="2825" s="93" customFormat="1" customHeight="1" spans="6:41">
      <c r="F2825" s="95"/>
      <c r="G2825" s="288" t="str">
        <f t="shared" si="50"/>
        <v/>
      </c>
      <c r="H2825" s="95"/>
      <c r="I2825" s="95"/>
      <c r="J2825" s="95"/>
      <c r="K2825" s="95"/>
      <c r="L2825" s="95"/>
      <c r="P2825" s="143"/>
      <c r="Q2825" s="95"/>
      <c r="R2825" s="95"/>
      <c r="S2825" s="95"/>
      <c r="T2825" s="95"/>
      <c r="AI2825" s="280"/>
      <c r="AO2825" s="95"/>
    </row>
    <row r="2826" s="93" customFormat="1" customHeight="1" spans="6:41">
      <c r="F2826" s="95"/>
      <c r="G2826" s="288" t="str">
        <f t="shared" si="50"/>
        <v/>
      </c>
      <c r="H2826" s="95"/>
      <c r="I2826" s="95"/>
      <c r="J2826" s="95"/>
      <c r="K2826" s="95"/>
      <c r="L2826" s="95"/>
      <c r="P2826" s="143"/>
      <c r="Q2826" s="95"/>
      <c r="R2826" s="95"/>
      <c r="S2826" s="95"/>
      <c r="T2826" s="95"/>
      <c r="AI2826" s="280"/>
      <c r="AO2826" s="95"/>
    </row>
    <row r="2827" s="93" customFormat="1" customHeight="1" spans="6:41">
      <c r="F2827" s="95"/>
      <c r="G2827" s="288" t="str">
        <f t="shared" si="50"/>
        <v/>
      </c>
      <c r="H2827" s="95"/>
      <c r="I2827" s="95"/>
      <c r="J2827" s="95"/>
      <c r="K2827" s="95"/>
      <c r="L2827" s="95"/>
      <c r="P2827" s="143"/>
      <c r="Q2827" s="95"/>
      <c r="R2827" s="95"/>
      <c r="S2827" s="95"/>
      <c r="T2827" s="95"/>
      <c r="AI2827" s="280"/>
      <c r="AO2827" s="95"/>
    </row>
    <row r="2828" s="93" customFormat="1" customHeight="1" spans="6:41">
      <c r="F2828" s="95"/>
      <c r="G2828" s="288" t="str">
        <f t="shared" si="50"/>
        <v/>
      </c>
      <c r="H2828" s="95"/>
      <c r="I2828" s="95"/>
      <c r="J2828" s="95"/>
      <c r="K2828" s="95"/>
      <c r="L2828" s="95"/>
      <c r="P2828" s="143"/>
      <c r="Q2828" s="95"/>
      <c r="R2828" s="95"/>
      <c r="S2828" s="95"/>
      <c r="T2828" s="95"/>
      <c r="AI2828" s="280"/>
      <c r="AO2828" s="95"/>
    </row>
    <row r="2829" s="93" customFormat="1" customHeight="1" spans="6:41">
      <c r="F2829" s="95"/>
      <c r="G2829" s="288" t="str">
        <f t="shared" si="50"/>
        <v/>
      </c>
      <c r="H2829" s="95"/>
      <c r="I2829" s="95"/>
      <c r="J2829" s="95"/>
      <c r="K2829" s="95"/>
      <c r="L2829" s="95"/>
      <c r="P2829" s="143"/>
      <c r="Q2829" s="95"/>
      <c r="R2829" s="95"/>
      <c r="S2829" s="95"/>
      <c r="T2829" s="95"/>
      <c r="AI2829" s="280"/>
      <c r="AO2829" s="95"/>
    </row>
    <row r="2830" s="93" customFormat="1" customHeight="1" spans="6:41">
      <c r="F2830" s="95"/>
      <c r="G2830" s="288" t="str">
        <f t="shared" si="50"/>
        <v/>
      </c>
      <c r="H2830" s="95"/>
      <c r="I2830" s="95"/>
      <c r="J2830" s="95"/>
      <c r="K2830" s="95"/>
      <c r="L2830" s="95"/>
      <c r="P2830" s="143"/>
      <c r="Q2830" s="95"/>
      <c r="R2830" s="95"/>
      <c r="S2830" s="95"/>
      <c r="T2830" s="95"/>
      <c r="AI2830" s="280"/>
      <c r="AO2830" s="95"/>
    </row>
    <row r="2831" s="93" customFormat="1" customHeight="1" spans="6:41">
      <c r="F2831" s="95"/>
      <c r="G2831" s="288" t="str">
        <f t="shared" si="50"/>
        <v/>
      </c>
      <c r="H2831" s="95"/>
      <c r="I2831" s="95"/>
      <c r="J2831" s="95"/>
      <c r="K2831" s="95"/>
      <c r="L2831" s="95"/>
      <c r="P2831" s="143"/>
      <c r="Q2831" s="95"/>
      <c r="R2831" s="95"/>
      <c r="S2831" s="95"/>
      <c r="T2831" s="95"/>
      <c r="AI2831" s="280"/>
      <c r="AO2831" s="95"/>
    </row>
    <row r="2832" s="93" customFormat="1" customHeight="1" spans="6:41">
      <c r="F2832" s="95"/>
      <c r="G2832" s="288" t="str">
        <f t="shared" si="50"/>
        <v/>
      </c>
      <c r="H2832" s="95"/>
      <c r="I2832" s="95"/>
      <c r="J2832" s="95"/>
      <c r="K2832" s="95"/>
      <c r="L2832" s="95"/>
      <c r="P2832" s="143"/>
      <c r="Q2832" s="95"/>
      <c r="R2832" s="95"/>
      <c r="S2832" s="95"/>
      <c r="T2832" s="95"/>
      <c r="AI2832" s="280"/>
      <c r="AO2832" s="95"/>
    </row>
    <row r="2833" s="93" customFormat="1" customHeight="1" spans="6:41">
      <c r="F2833" s="95"/>
      <c r="G2833" s="288" t="str">
        <f t="shared" si="50"/>
        <v/>
      </c>
      <c r="H2833" s="95"/>
      <c r="I2833" s="95"/>
      <c r="J2833" s="95"/>
      <c r="K2833" s="95"/>
      <c r="L2833" s="95"/>
      <c r="P2833" s="143"/>
      <c r="Q2833" s="95"/>
      <c r="R2833" s="95"/>
      <c r="S2833" s="95"/>
      <c r="T2833" s="95"/>
      <c r="AI2833" s="280"/>
      <c r="AO2833" s="95"/>
    </row>
    <row r="2834" s="93" customFormat="1" customHeight="1" spans="6:41">
      <c r="F2834" s="95"/>
      <c r="G2834" s="288" t="str">
        <f t="shared" si="50"/>
        <v/>
      </c>
      <c r="H2834" s="95"/>
      <c r="I2834" s="95"/>
      <c r="J2834" s="95"/>
      <c r="K2834" s="95"/>
      <c r="L2834" s="95"/>
      <c r="P2834" s="143"/>
      <c r="Q2834" s="95"/>
      <c r="R2834" s="95"/>
      <c r="S2834" s="95"/>
      <c r="T2834" s="95"/>
      <c r="AI2834" s="280"/>
      <c r="AO2834" s="95"/>
    </row>
    <row r="2835" s="93" customFormat="1" customHeight="1" spans="6:41">
      <c r="F2835" s="95"/>
      <c r="G2835" s="288" t="str">
        <f t="shared" si="50"/>
        <v/>
      </c>
      <c r="H2835" s="95"/>
      <c r="I2835" s="95"/>
      <c r="J2835" s="95"/>
      <c r="K2835" s="95"/>
      <c r="L2835" s="95"/>
      <c r="P2835" s="143"/>
      <c r="Q2835" s="95"/>
      <c r="R2835" s="95"/>
      <c r="S2835" s="95"/>
      <c r="T2835" s="95"/>
      <c r="AI2835" s="280"/>
      <c r="AO2835" s="95"/>
    </row>
    <row r="2836" s="93" customFormat="1" customHeight="1" spans="6:41">
      <c r="F2836" s="95"/>
      <c r="G2836" s="288" t="str">
        <f t="shared" si="50"/>
        <v/>
      </c>
      <c r="H2836" s="95"/>
      <c r="I2836" s="95"/>
      <c r="J2836" s="95"/>
      <c r="K2836" s="95"/>
      <c r="L2836" s="95"/>
      <c r="P2836" s="143"/>
      <c r="Q2836" s="95"/>
      <c r="R2836" s="95"/>
      <c r="S2836" s="95"/>
      <c r="T2836" s="95"/>
      <c r="AI2836" s="280"/>
      <c r="AO2836" s="95"/>
    </row>
    <row r="2837" s="93" customFormat="1" customHeight="1" spans="6:41">
      <c r="F2837" s="95"/>
      <c r="G2837" s="288" t="str">
        <f t="shared" si="50"/>
        <v/>
      </c>
      <c r="H2837" s="95"/>
      <c r="I2837" s="95"/>
      <c r="J2837" s="95"/>
      <c r="K2837" s="95"/>
      <c r="L2837" s="95"/>
      <c r="P2837" s="143"/>
      <c r="Q2837" s="95"/>
      <c r="R2837" s="95"/>
      <c r="S2837" s="95"/>
      <c r="T2837" s="95"/>
      <c r="AI2837" s="280"/>
      <c r="AO2837" s="95"/>
    </row>
    <row r="2838" s="93" customFormat="1" customHeight="1" spans="6:41">
      <c r="F2838" s="95"/>
      <c r="G2838" s="288" t="str">
        <f t="shared" si="50"/>
        <v/>
      </c>
      <c r="H2838" s="95"/>
      <c r="I2838" s="95"/>
      <c r="J2838" s="95"/>
      <c r="K2838" s="95"/>
      <c r="L2838" s="95"/>
      <c r="P2838" s="143"/>
      <c r="Q2838" s="95"/>
      <c r="R2838" s="95"/>
      <c r="S2838" s="95"/>
      <c r="T2838" s="95"/>
      <c r="AI2838" s="280"/>
      <c r="AO2838" s="95"/>
    </row>
    <row r="2839" s="93" customFormat="1" customHeight="1" spans="6:41">
      <c r="F2839" s="95"/>
      <c r="G2839" s="288" t="str">
        <f t="shared" si="50"/>
        <v/>
      </c>
      <c r="H2839" s="95"/>
      <c r="I2839" s="95"/>
      <c r="J2839" s="95"/>
      <c r="K2839" s="95"/>
      <c r="L2839" s="95"/>
      <c r="P2839" s="143"/>
      <c r="Q2839" s="95"/>
      <c r="R2839" s="95"/>
      <c r="S2839" s="95"/>
      <c r="T2839" s="95"/>
      <c r="AI2839" s="280"/>
      <c r="AO2839" s="95"/>
    </row>
    <row r="2840" s="93" customFormat="1" customHeight="1" spans="6:41">
      <c r="F2840" s="95"/>
      <c r="G2840" s="288" t="str">
        <f t="shared" si="50"/>
        <v/>
      </c>
      <c r="H2840" s="95"/>
      <c r="I2840" s="95"/>
      <c r="J2840" s="95"/>
      <c r="K2840" s="95"/>
      <c r="L2840" s="95"/>
      <c r="P2840" s="143"/>
      <c r="Q2840" s="95"/>
      <c r="R2840" s="95"/>
      <c r="S2840" s="95"/>
      <c r="T2840" s="95"/>
      <c r="AI2840" s="280"/>
      <c r="AO2840" s="95"/>
    </row>
    <row r="2841" s="93" customFormat="1" customHeight="1" spans="6:41">
      <c r="F2841" s="95"/>
      <c r="G2841" s="288" t="str">
        <f t="shared" si="50"/>
        <v/>
      </c>
      <c r="H2841" s="95"/>
      <c r="I2841" s="95"/>
      <c r="J2841" s="95"/>
      <c r="K2841" s="95"/>
      <c r="L2841" s="95"/>
      <c r="P2841" s="143"/>
      <c r="Q2841" s="95"/>
      <c r="R2841" s="95"/>
      <c r="S2841" s="95"/>
      <c r="T2841" s="95"/>
      <c r="AI2841" s="280"/>
      <c r="AO2841" s="95"/>
    </row>
    <row r="2842" s="93" customFormat="1" customHeight="1" spans="6:41">
      <c r="F2842" s="95"/>
      <c r="G2842" s="288" t="str">
        <f t="shared" si="50"/>
        <v/>
      </c>
      <c r="H2842" s="95"/>
      <c r="I2842" s="95"/>
      <c r="J2842" s="95"/>
      <c r="K2842" s="95"/>
      <c r="L2842" s="95"/>
      <c r="P2842" s="143"/>
      <c r="Q2842" s="95"/>
      <c r="R2842" s="95"/>
      <c r="S2842" s="95"/>
      <c r="T2842" s="95"/>
      <c r="AI2842" s="280"/>
      <c r="AO2842" s="95"/>
    </row>
    <row r="2843" s="93" customFormat="1" customHeight="1" spans="6:41">
      <c r="F2843" s="95"/>
      <c r="G2843" s="288" t="str">
        <f t="shared" si="50"/>
        <v/>
      </c>
      <c r="H2843" s="95"/>
      <c r="I2843" s="95"/>
      <c r="J2843" s="95"/>
      <c r="K2843" s="95"/>
      <c r="L2843" s="95"/>
      <c r="P2843" s="143"/>
      <c r="Q2843" s="95"/>
      <c r="R2843" s="95"/>
      <c r="S2843" s="95"/>
      <c r="T2843" s="95"/>
      <c r="AI2843" s="280"/>
      <c r="AO2843" s="95"/>
    </row>
    <row r="2844" s="93" customFormat="1" customHeight="1" spans="6:41">
      <c r="F2844" s="95"/>
      <c r="G2844" s="288" t="str">
        <f t="shared" si="50"/>
        <v/>
      </c>
      <c r="H2844" s="95"/>
      <c r="I2844" s="95"/>
      <c r="J2844" s="95"/>
      <c r="K2844" s="95"/>
      <c r="L2844" s="95"/>
      <c r="P2844" s="143"/>
      <c r="Q2844" s="95"/>
      <c r="R2844" s="95"/>
      <c r="S2844" s="95"/>
      <c r="T2844" s="95"/>
      <c r="AI2844" s="280"/>
      <c r="AO2844" s="95"/>
    </row>
    <row r="2845" s="93" customFormat="1" customHeight="1" spans="6:41">
      <c r="F2845" s="95"/>
      <c r="G2845" s="288" t="str">
        <f t="shared" si="50"/>
        <v/>
      </c>
      <c r="H2845" s="95"/>
      <c r="I2845" s="95"/>
      <c r="J2845" s="95"/>
      <c r="K2845" s="95"/>
      <c r="L2845" s="95"/>
      <c r="P2845" s="143"/>
      <c r="Q2845" s="95"/>
      <c r="R2845" s="95"/>
      <c r="S2845" s="95"/>
      <c r="T2845" s="95"/>
      <c r="AI2845" s="280"/>
      <c r="AO2845" s="95"/>
    </row>
    <row r="2846" s="93" customFormat="1" customHeight="1" spans="6:41">
      <c r="F2846" s="95"/>
      <c r="G2846" s="288" t="str">
        <f t="shared" si="50"/>
        <v/>
      </c>
      <c r="H2846" s="95"/>
      <c r="I2846" s="95"/>
      <c r="J2846" s="95"/>
      <c r="K2846" s="95"/>
      <c r="L2846" s="95"/>
      <c r="P2846" s="143"/>
      <c r="Q2846" s="95"/>
      <c r="R2846" s="95"/>
      <c r="S2846" s="95"/>
      <c r="T2846" s="95"/>
      <c r="AI2846" s="280"/>
      <c r="AO2846" s="95"/>
    </row>
    <row r="2847" s="93" customFormat="1" customHeight="1" spans="6:41">
      <c r="F2847" s="95"/>
      <c r="G2847" s="288" t="str">
        <f t="shared" si="50"/>
        <v/>
      </c>
      <c r="H2847" s="95"/>
      <c r="I2847" s="95"/>
      <c r="J2847" s="95"/>
      <c r="K2847" s="95"/>
      <c r="L2847" s="95"/>
      <c r="P2847" s="143"/>
      <c r="Q2847" s="95"/>
      <c r="R2847" s="95"/>
      <c r="S2847" s="95"/>
      <c r="T2847" s="95"/>
      <c r="AI2847" s="280"/>
      <c r="AO2847" s="95"/>
    </row>
    <row r="2848" s="93" customFormat="1" customHeight="1" spans="6:41">
      <c r="F2848" s="95"/>
      <c r="G2848" s="288" t="str">
        <f t="shared" si="50"/>
        <v/>
      </c>
      <c r="H2848" s="95"/>
      <c r="I2848" s="95"/>
      <c r="J2848" s="95"/>
      <c r="K2848" s="95"/>
      <c r="L2848" s="95"/>
      <c r="P2848" s="143"/>
      <c r="Q2848" s="95"/>
      <c r="R2848" s="95"/>
      <c r="S2848" s="95"/>
      <c r="T2848" s="95"/>
      <c r="AI2848" s="280"/>
      <c r="AO2848" s="95"/>
    </row>
    <row r="2849" s="93" customFormat="1" customHeight="1" spans="6:41">
      <c r="F2849" s="95"/>
      <c r="G2849" s="288" t="str">
        <f t="shared" si="50"/>
        <v/>
      </c>
      <c r="H2849" s="95"/>
      <c r="I2849" s="95"/>
      <c r="J2849" s="95"/>
      <c r="K2849" s="95"/>
      <c r="L2849" s="95"/>
      <c r="P2849" s="143"/>
      <c r="Q2849" s="95"/>
      <c r="R2849" s="95"/>
      <c r="S2849" s="95"/>
      <c r="T2849" s="95"/>
      <c r="AI2849" s="280"/>
      <c r="AO2849" s="95"/>
    </row>
    <row r="2850" s="93" customFormat="1" customHeight="1" spans="6:41">
      <c r="F2850" s="95"/>
      <c r="G2850" s="288" t="str">
        <f t="shared" si="50"/>
        <v/>
      </c>
      <c r="H2850" s="95"/>
      <c r="I2850" s="95"/>
      <c r="J2850" s="95"/>
      <c r="K2850" s="95"/>
      <c r="L2850" s="95"/>
      <c r="P2850" s="143"/>
      <c r="Q2850" s="95"/>
      <c r="R2850" s="95"/>
      <c r="S2850" s="95"/>
      <c r="T2850" s="95"/>
      <c r="AI2850" s="280"/>
      <c r="AO2850" s="95"/>
    </row>
    <row r="2851" s="93" customFormat="1" customHeight="1" spans="6:41">
      <c r="F2851" s="95"/>
      <c r="G2851" s="288" t="str">
        <f t="shared" si="50"/>
        <v/>
      </c>
      <c r="H2851" s="95"/>
      <c r="I2851" s="95"/>
      <c r="J2851" s="95"/>
      <c r="K2851" s="95"/>
      <c r="L2851" s="95"/>
      <c r="P2851" s="143"/>
      <c r="Q2851" s="95"/>
      <c r="R2851" s="95"/>
      <c r="S2851" s="95"/>
      <c r="T2851" s="95"/>
      <c r="AI2851" s="280"/>
      <c r="AO2851" s="95"/>
    </row>
    <row r="2852" s="93" customFormat="1" customHeight="1" spans="6:41">
      <c r="F2852" s="95"/>
      <c r="G2852" s="288" t="str">
        <f t="shared" si="50"/>
        <v/>
      </c>
      <c r="H2852" s="95"/>
      <c r="I2852" s="95"/>
      <c r="J2852" s="95"/>
      <c r="K2852" s="95"/>
      <c r="L2852" s="95"/>
      <c r="P2852" s="143"/>
      <c r="Q2852" s="95"/>
      <c r="R2852" s="95"/>
      <c r="S2852" s="95"/>
      <c r="T2852" s="95"/>
      <c r="AI2852" s="280"/>
      <c r="AO2852" s="95"/>
    </row>
    <row r="2853" s="93" customFormat="1" customHeight="1" spans="6:41">
      <c r="F2853" s="95"/>
      <c r="G2853" s="288" t="str">
        <f t="shared" si="50"/>
        <v/>
      </c>
      <c r="H2853" s="95"/>
      <c r="I2853" s="95"/>
      <c r="J2853" s="95"/>
      <c r="K2853" s="95"/>
      <c r="L2853" s="95"/>
      <c r="P2853" s="143"/>
      <c r="Q2853" s="95"/>
      <c r="R2853" s="95"/>
      <c r="S2853" s="95"/>
      <c r="T2853" s="95"/>
      <c r="AI2853" s="280"/>
      <c r="AO2853" s="95"/>
    </row>
    <row r="2854" s="93" customFormat="1" customHeight="1" spans="6:41">
      <c r="F2854" s="95"/>
      <c r="G2854" s="288" t="str">
        <f t="shared" si="50"/>
        <v/>
      </c>
      <c r="H2854" s="95"/>
      <c r="I2854" s="95"/>
      <c r="J2854" s="95"/>
      <c r="K2854" s="95"/>
      <c r="L2854" s="95"/>
      <c r="P2854" s="143"/>
      <c r="Q2854" s="95"/>
      <c r="R2854" s="95"/>
      <c r="S2854" s="95"/>
      <c r="T2854" s="95"/>
      <c r="AI2854" s="280"/>
      <c r="AO2854" s="95"/>
    </row>
    <row r="2855" s="93" customFormat="1" customHeight="1" spans="6:41">
      <c r="F2855" s="95"/>
      <c r="G2855" s="288" t="str">
        <f t="shared" si="50"/>
        <v/>
      </c>
      <c r="H2855" s="95"/>
      <c r="I2855" s="95"/>
      <c r="J2855" s="95"/>
      <c r="K2855" s="95"/>
      <c r="L2855" s="95"/>
      <c r="P2855" s="143"/>
      <c r="Q2855" s="95"/>
      <c r="R2855" s="95"/>
      <c r="S2855" s="95"/>
      <c r="T2855" s="95"/>
      <c r="AI2855" s="280"/>
      <c r="AO2855" s="95"/>
    </row>
    <row r="2856" s="93" customFormat="1" customHeight="1" spans="6:41">
      <c r="F2856" s="95"/>
      <c r="G2856" s="288" t="str">
        <f t="shared" si="50"/>
        <v/>
      </c>
      <c r="H2856" s="95"/>
      <c r="I2856" s="95"/>
      <c r="J2856" s="95"/>
      <c r="K2856" s="95"/>
      <c r="L2856" s="95"/>
      <c r="P2856" s="143"/>
      <c r="Q2856" s="95"/>
      <c r="R2856" s="95"/>
      <c r="S2856" s="95"/>
      <c r="T2856" s="95"/>
      <c r="AI2856" s="280"/>
      <c r="AO2856" s="95"/>
    </row>
    <row r="2857" s="93" customFormat="1" customHeight="1" spans="6:41">
      <c r="F2857" s="95"/>
      <c r="G2857" s="288" t="str">
        <f t="shared" si="50"/>
        <v/>
      </c>
      <c r="H2857" s="95"/>
      <c r="I2857" s="95"/>
      <c r="J2857" s="95"/>
      <c r="K2857" s="95"/>
      <c r="L2857" s="95"/>
      <c r="P2857" s="143"/>
      <c r="Q2857" s="95"/>
      <c r="R2857" s="95"/>
      <c r="S2857" s="95"/>
      <c r="T2857" s="95"/>
      <c r="AI2857" s="280"/>
      <c r="AO2857" s="95"/>
    </row>
    <row r="2858" s="93" customFormat="1" customHeight="1" spans="6:41">
      <c r="F2858" s="95"/>
      <c r="G2858" s="288" t="str">
        <f t="shared" si="50"/>
        <v/>
      </c>
      <c r="H2858" s="95"/>
      <c r="I2858" s="95"/>
      <c r="J2858" s="95"/>
      <c r="K2858" s="95"/>
      <c r="L2858" s="95"/>
      <c r="P2858" s="143"/>
      <c r="Q2858" s="95"/>
      <c r="R2858" s="95"/>
      <c r="S2858" s="95"/>
      <c r="T2858" s="95"/>
      <c r="AI2858" s="280"/>
      <c r="AO2858" s="95"/>
    </row>
    <row r="2859" s="93" customFormat="1" customHeight="1" spans="6:41">
      <c r="F2859" s="95"/>
      <c r="G2859" s="288" t="str">
        <f t="shared" si="50"/>
        <v/>
      </c>
      <c r="H2859" s="95"/>
      <c r="I2859" s="95"/>
      <c r="J2859" s="95"/>
      <c r="K2859" s="95"/>
      <c r="L2859" s="95"/>
      <c r="P2859" s="143"/>
      <c r="Q2859" s="95"/>
      <c r="R2859" s="95"/>
      <c r="S2859" s="95"/>
      <c r="T2859" s="95"/>
      <c r="AI2859" s="280"/>
      <c r="AO2859" s="95"/>
    </row>
    <row r="2860" s="93" customFormat="1" customHeight="1" spans="6:41">
      <c r="F2860" s="95"/>
      <c r="G2860" s="288" t="str">
        <f t="shared" si="50"/>
        <v/>
      </c>
      <c r="H2860" s="95"/>
      <c r="I2860" s="95"/>
      <c r="J2860" s="95"/>
      <c r="K2860" s="95"/>
      <c r="L2860" s="95"/>
      <c r="P2860" s="143"/>
      <c r="Q2860" s="95"/>
      <c r="R2860" s="95"/>
      <c r="S2860" s="95"/>
      <c r="T2860" s="95"/>
      <c r="AI2860" s="280"/>
      <c r="AO2860" s="95"/>
    </row>
    <row r="2861" s="93" customFormat="1" customHeight="1" spans="6:41">
      <c r="F2861" s="95"/>
      <c r="G2861" s="288" t="str">
        <f t="shared" si="50"/>
        <v/>
      </c>
      <c r="H2861" s="95"/>
      <c r="I2861" s="95"/>
      <c r="J2861" s="95"/>
      <c r="K2861" s="95"/>
      <c r="L2861" s="95"/>
      <c r="P2861" s="143"/>
      <c r="Q2861" s="95"/>
      <c r="R2861" s="95"/>
      <c r="S2861" s="95"/>
      <c r="T2861" s="95"/>
      <c r="AI2861" s="280"/>
      <c r="AO2861" s="95"/>
    </row>
    <row r="2862" s="93" customFormat="1" customHeight="1" spans="6:41">
      <c r="F2862" s="95"/>
      <c r="G2862" s="288" t="str">
        <f t="shared" si="50"/>
        <v/>
      </c>
      <c r="H2862" s="95"/>
      <c r="I2862" s="95"/>
      <c r="J2862" s="95"/>
      <c r="K2862" s="95"/>
      <c r="L2862" s="95"/>
      <c r="P2862" s="143"/>
      <c r="Q2862" s="95"/>
      <c r="R2862" s="95"/>
      <c r="S2862" s="95"/>
      <c r="T2862" s="95"/>
      <c r="AI2862" s="280"/>
      <c r="AO2862" s="95"/>
    </row>
    <row r="2863" s="93" customFormat="1" customHeight="1" spans="6:41">
      <c r="F2863" s="95"/>
      <c r="G2863" s="288" t="str">
        <f t="shared" si="50"/>
        <v/>
      </c>
      <c r="H2863" s="95"/>
      <c r="I2863" s="95"/>
      <c r="J2863" s="95"/>
      <c r="K2863" s="95"/>
      <c r="L2863" s="95"/>
      <c r="P2863" s="143"/>
      <c r="Q2863" s="95"/>
      <c r="R2863" s="95"/>
      <c r="S2863" s="95"/>
      <c r="T2863" s="95"/>
      <c r="AI2863" s="280"/>
      <c r="AO2863" s="95"/>
    </row>
    <row r="2864" s="93" customFormat="1" customHeight="1" spans="6:41">
      <c r="F2864" s="95"/>
      <c r="G2864" s="288" t="str">
        <f t="shared" si="50"/>
        <v/>
      </c>
      <c r="H2864" s="95"/>
      <c r="I2864" s="95"/>
      <c r="J2864" s="95"/>
      <c r="K2864" s="95"/>
      <c r="L2864" s="95"/>
      <c r="P2864" s="143"/>
      <c r="Q2864" s="95"/>
      <c r="R2864" s="95"/>
      <c r="S2864" s="95"/>
      <c r="T2864" s="95"/>
      <c r="AI2864" s="280"/>
      <c r="AO2864" s="95"/>
    </row>
    <row r="2865" s="93" customFormat="1" customHeight="1" spans="6:41">
      <c r="F2865" s="95"/>
      <c r="G2865" s="288" t="str">
        <f t="shared" si="50"/>
        <v/>
      </c>
      <c r="H2865" s="95"/>
      <c r="I2865" s="95"/>
      <c r="J2865" s="95"/>
      <c r="K2865" s="95"/>
      <c r="L2865" s="95"/>
      <c r="P2865" s="143"/>
      <c r="Q2865" s="95"/>
      <c r="R2865" s="95"/>
      <c r="S2865" s="95"/>
      <c r="T2865" s="95"/>
      <c r="AI2865" s="280"/>
      <c r="AO2865" s="95"/>
    </row>
    <row r="2866" s="93" customFormat="1" customHeight="1" spans="6:41">
      <c r="F2866" s="95"/>
      <c r="G2866" s="288" t="str">
        <f t="shared" si="50"/>
        <v/>
      </c>
      <c r="H2866" s="95"/>
      <c r="I2866" s="95"/>
      <c r="J2866" s="95"/>
      <c r="K2866" s="95"/>
      <c r="L2866" s="95"/>
      <c r="P2866" s="143"/>
      <c r="Q2866" s="95"/>
      <c r="R2866" s="95"/>
      <c r="S2866" s="95"/>
      <c r="T2866" s="95"/>
      <c r="AI2866" s="280"/>
      <c r="AO2866" s="95"/>
    </row>
    <row r="2867" s="93" customFormat="1" customHeight="1" spans="6:41">
      <c r="F2867" s="95"/>
      <c r="G2867" s="288" t="str">
        <f t="shared" si="50"/>
        <v/>
      </c>
      <c r="H2867" s="95"/>
      <c r="I2867" s="95"/>
      <c r="J2867" s="95"/>
      <c r="K2867" s="95"/>
      <c r="L2867" s="95"/>
      <c r="P2867" s="143"/>
      <c r="Q2867" s="95"/>
      <c r="R2867" s="95"/>
      <c r="S2867" s="95"/>
      <c r="T2867" s="95"/>
      <c r="AI2867" s="280"/>
      <c r="AO2867" s="95"/>
    </row>
    <row r="2868" s="93" customFormat="1" customHeight="1" spans="6:41">
      <c r="F2868" s="95"/>
      <c r="G2868" s="288" t="str">
        <f t="shared" si="50"/>
        <v/>
      </c>
      <c r="H2868" s="95"/>
      <c r="I2868" s="95"/>
      <c r="J2868" s="95"/>
      <c r="K2868" s="95"/>
      <c r="L2868" s="95"/>
      <c r="P2868" s="143"/>
      <c r="Q2868" s="95"/>
      <c r="R2868" s="95"/>
      <c r="S2868" s="95"/>
      <c r="T2868" s="95"/>
      <c r="AI2868" s="280"/>
      <c r="AO2868" s="95"/>
    </row>
    <row r="2869" s="93" customFormat="1" customHeight="1" spans="6:41">
      <c r="F2869" s="95"/>
      <c r="G2869" s="288" t="str">
        <f t="shared" si="50"/>
        <v/>
      </c>
      <c r="H2869" s="95"/>
      <c r="I2869" s="95"/>
      <c r="J2869" s="95"/>
      <c r="K2869" s="95"/>
      <c r="L2869" s="95"/>
      <c r="P2869" s="143"/>
      <c r="Q2869" s="95"/>
      <c r="R2869" s="95"/>
      <c r="S2869" s="95"/>
      <c r="T2869" s="95"/>
      <c r="AI2869" s="280"/>
      <c r="AO2869" s="95"/>
    </row>
    <row r="2870" s="93" customFormat="1" customHeight="1" spans="6:41">
      <c r="F2870" s="95"/>
      <c r="G2870" s="288" t="str">
        <f t="shared" si="50"/>
        <v/>
      </c>
      <c r="H2870" s="95"/>
      <c r="I2870" s="95"/>
      <c r="J2870" s="95"/>
      <c r="K2870" s="95"/>
      <c r="L2870" s="95"/>
      <c r="P2870" s="143"/>
      <c r="Q2870" s="95"/>
      <c r="R2870" s="95"/>
      <c r="S2870" s="95"/>
      <c r="T2870" s="95"/>
      <c r="AI2870" s="280"/>
      <c r="AO2870" s="95"/>
    </row>
    <row r="2871" s="93" customFormat="1" customHeight="1" spans="6:41">
      <c r="F2871" s="95"/>
      <c r="G2871" s="288" t="str">
        <f t="shared" si="50"/>
        <v/>
      </c>
      <c r="H2871" s="95"/>
      <c r="I2871" s="95"/>
      <c r="J2871" s="95"/>
      <c r="K2871" s="95"/>
      <c r="L2871" s="95"/>
      <c r="P2871" s="143"/>
      <c r="Q2871" s="95"/>
      <c r="R2871" s="95"/>
      <c r="S2871" s="95"/>
      <c r="T2871" s="95"/>
      <c r="AI2871" s="280"/>
      <c r="AO2871" s="95"/>
    </row>
    <row r="2872" s="93" customFormat="1" customHeight="1" spans="6:41">
      <c r="F2872" s="95"/>
      <c r="G2872" s="288" t="str">
        <f t="shared" si="50"/>
        <v/>
      </c>
      <c r="H2872" s="95"/>
      <c r="I2872" s="95"/>
      <c r="J2872" s="95"/>
      <c r="K2872" s="95"/>
      <c r="L2872" s="95"/>
      <c r="P2872" s="143"/>
      <c r="Q2872" s="95"/>
      <c r="R2872" s="95"/>
      <c r="S2872" s="95"/>
      <c r="T2872" s="95"/>
      <c r="AI2872" s="280"/>
      <c r="AO2872" s="95"/>
    </row>
    <row r="2873" s="93" customFormat="1" customHeight="1" spans="6:41">
      <c r="F2873" s="95"/>
      <c r="G2873" s="288" t="str">
        <f t="shared" si="50"/>
        <v/>
      </c>
      <c r="H2873" s="95"/>
      <c r="I2873" s="95"/>
      <c r="J2873" s="95"/>
      <c r="K2873" s="95"/>
      <c r="L2873" s="95"/>
      <c r="P2873" s="143"/>
      <c r="Q2873" s="95"/>
      <c r="R2873" s="95"/>
      <c r="S2873" s="95"/>
      <c r="T2873" s="95"/>
      <c r="AI2873" s="280"/>
      <c r="AO2873" s="95"/>
    </row>
    <row r="2874" s="93" customFormat="1" customHeight="1" spans="6:41">
      <c r="F2874" s="95"/>
      <c r="G2874" s="288" t="str">
        <f t="shared" si="50"/>
        <v/>
      </c>
      <c r="H2874" s="95"/>
      <c r="I2874" s="95"/>
      <c r="J2874" s="95"/>
      <c r="K2874" s="95"/>
      <c r="L2874" s="95"/>
      <c r="P2874" s="143"/>
      <c r="Q2874" s="95"/>
      <c r="R2874" s="95"/>
      <c r="S2874" s="95"/>
      <c r="T2874" s="95"/>
      <c r="AI2874" s="280"/>
      <c r="AO2874" s="95"/>
    </row>
    <row r="2875" s="93" customFormat="1" customHeight="1" spans="6:41">
      <c r="F2875" s="95"/>
      <c r="G2875" s="288" t="str">
        <f t="shared" si="50"/>
        <v/>
      </c>
      <c r="H2875" s="95"/>
      <c r="I2875" s="95"/>
      <c r="J2875" s="95"/>
      <c r="K2875" s="95"/>
      <c r="L2875" s="95"/>
      <c r="P2875" s="143"/>
      <c r="Q2875" s="95"/>
      <c r="R2875" s="95"/>
      <c r="S2875" s="95"/>
      <c r="T2875" s="95"/>
      <c r="AI2875" s="280"/>
      <c r="AO2875" s="95"/>
    </row>
    <row r="2876" s="93" customFormat="1" customHeight="1" spans="6:41">
      <c r="F2876" s="95"/>
      <c r="G2876" s="288" t="str">
        <f t="shared" si="50"/>
        <v/>
      </c>
      <c r="H2876" s="95"/>
      <c r="I2876" s="95"/>
      <c r="J2876" s="95"/>
      <c r="K2876" s="95"/>
      <c r="L2876" s="95"/>
      <c r="P2876" s="143"/>
      <c r="Q2876" s="95"/>
      <c r="R2876" s="95"/>
      <c r="S2876" s="95"/>
      <c r="T2876" s="95"/>
      <c r="AI2876" s="280"/>
      <c r="AO2876" s="95"/>
    </row>
    <row r="2877" s="93" customFormat="1" customHeight="1" spans="6:41">
      <c r="F2877" s="95"/>
      <c r="G2877" s="288" t="str">
        <f t="shared" si="50"/>
        <v/>
      </c>
      <c r="H2877" s="95"/>
      <c r="I2877" s="95"/>
      <c r="J2877" s="95"/>
      <c r="K2877" s="95"/>
      <c r="L2877" s="95"/>
      <c r="P2877" s="143"/>
      <c r="Q2877" s="95"/>
      <c r="R2877" s="95"/>
      <c r="S2877" s="95"/>
      <c r="T2877" s="95"/>
      <c r="AI2877" s="280"/>
      <c r="AO2877" s="95"/>
    </row>
    <row r="2878" s="93" customFormat="1" customHeight="1" spans="6:41">
      <c r="F2878" s="95"/>
      <c r="G2878" s="288" t="str">
        <f t="shared" si="50"/>
        <v/>
      </c>
      <c r="H2878" s="95"/>
      <c r="I2878" s="95"/>
      <c r="J2878" s="95"/>
      <c r="K2878" s="95"/>
      <c r="L2878" s="95"/>
      <c r="P2878" s="143"/>
      <c r="Q2878" s="95"/>
      <c r="R2878" s="95"/>
      <c r="S2878" s="95"/>
      <c r="T2878" s="95"/>
      <c r="AI2878" s="280"/>
      <c r="AO2878" s="95"/>
    </row>
    <row r="2879" s="93" customFormat="1" customHeight="1" spans="6:41">
      <c r="F2879" s="95"/>
      <c r="G2879" s="288" t="str">
        <f t="shared" si="50"/>
        <v/>
      </c>
      <c r="H2879" s="95"/>
      <c r="I2879" s="95"/>
      <c r="J2879" s="95"/>
      <c r="K2879" s="95"/>
      <c r="L2879" s="95"/>
      <c r="P2879" s="143"/>
      <c r="Q2879" s="95"/>
      <c r="R2879" s="95"/>
      <c r="S2879" s="95"/>
      <c r="T2879" s="95"/>
      <c r="AI2879" s="280"/>
      <c r="AO2879" s="95"/>
    </row>
    <row r="2880" s="93" customFormat="1" customHeight="1" spans="6:41">
      <c r="F2880" s="95"/>
      <c r="G2880" s="288" t="str">
        <f t="shared" si="50"/>
        <v/>
      </c>
      <c r="H2880" s="95"/>
      <c r="I2880" s="95"/>
      <c r="J2880" s="95"/>
      <c r="K2880" s="95"/>
      <c r="L2880" s="95"/>
      <c r="P2880" s="143"/>
      <c r="Q2880" s="95"/>
      <c r="R2880" s="95"/>
      <c r="S2880" s="95"/>
      <c r="T2880" s="95"/>
      <c r="AI2880" s="280"/>
      <c r="AO2880" s="95"/>
    </row>
    <row r="2881" s="93" customFormat="1" customHeight="1" spans="6:41">
      <c r="F2881" s="95"/>
      <c r="G2881" s="288" t="str">
        <f t="shared" si="50"/>
        <v/>
      </c>
      <c r="H2881" s="95"/>
      <c r="I2881" s="95"/>
      <c r="J2881" s="95"/>
      <c r="K2881" s="95"/>
      <c r="L2881" s="95"/>
      <c r="P2881" s="143"/>
      <c r="Q2881" s="95"/>
      <c r="R2881" s="95"/>
      <c r="S2881" s="95"/>
      <c r="T2881" s="95"/>
      <c r="AI2881" s="280"/>
      <c r="AO2881" s="95"/>
    </row>
    <row r="2882" s="93" customFormat="1" customHeight="1" spans="6:41">
      <c r="F2882" s="95"/>
      <c r="G2882" s="288" t="str">
        <f t="shared" ref="G2882:G2945" si="51">IF(H2882="","",IF(H2882=I2882,H2882,_xlfn.CONCAT(H2882,"-",I2882)))</f>
        <v/>
      </c>
      <c r="H2882" s="95"/>
      <c r="I2882" s="95"/>
      <c r="J2882" s="95"/>
      <c r="K2882" s="95"/>
      <c r="L2882" s="95"/>
      <c r="P2882" s="143"/>
      <c r="Q2882" s="95"/>
      <c r="R2882" s="95"/>
      <c r="S2882" s="95"/>
      <c r="T2882" s="95"/>
      <c r="AI2882" s="280"/>
      <c r="AO2882" s="95"/>
    </row>
    <row r="2883" s="93" customFormat="1" customHeight="1" spans="6:41">
      <c r="F2883" s="95"/>
      <c r="G2883" s="288" t="str">
        <f t="shared" si="51"/>
        <v/>
      </c>
      <c r="H2883" s="95"/>
      <c r="I2883" s="95"/>
      <c r="J2883" s="95"/>
      <c r="K2883" s="95"/>
      <c r="L2883" s="95"/>
      <c r="P2883" s="143"/>
      <c r="Q2883" s="95"/>
      <c r="R2883" s="95"/>
      <c r="S2883" s="95"/>
      <c r="T2883" s="95"/>
      <c r="AI2883" s="280"/>
      <c r="AO2883" s="95"/>
    </row>
    <row r="2884" s="93" customFormat="1" customHeight="1" spans="6:41">
      <c r="F2884" s="95"/>
      <c r="G2884" s="288" t="str">
        <f t="shared" si="51"/>
        <v/>
      </c>
      <c r="H2884" s="95"/>
      <c r="I2884" s="95"/>
      <c r="J2884" s="95"/>
      <c r="K2884" s="95"/>
      <c r="L2884" s="95"/>
      <c r="P2884" s="143"/>
      <c r="Q2884" s="95"/>
      <c r="R2884" s="95"/>
      <c r="S2884" s="95"/>
      <c r="T2884" s="95"/>
      <c r="AI2884" s="280"/>
      <c r="AO2884" s="95"/>
    </row>
    <row r="2885" s="93" customFormat="1" customHeight="1" spans="6:41">
      <c r="F2885" s="95"/>
      <c r="G2885" s="288" t="str">
        <f t="shared" si="51"/>
        <v/>
      </c>
      <c r="H2885" s="95"/>
      <c r="I2885" s="95"/>
      <c r="J2885" s="95"/>
      <c r="K2885" s="95"/>
      <c r="L2885" s="95"/>
      <c r="P2885" s="143"/>
      <c r="Q2885" s="95"/>
      <c r="R2885" s="95"/>
      <c r="S2885" s="95"/>
      <c r="T2885" s="95"/>
      <c r="AI2885" s="280"/>
      <c r="AO2885" s="95"/>
    </row>
    <row r="2886" s="93" customFormat="1" customHeight="1" spans="6:41">
      <c r="F2886" s="95"/>
      <c r="G2886" s="288" t="str">
        <f t="shared" si="51"/>
        <v/>
      </c>
      <c r="H2886" s="95"/>
      <c r="I2886" s="95"/>
      <c r="J2886" s="95"/>
      <c r="K2886" s="95"/>
      <c r="L2886" s="95"/>
      <c r="P2886" s="143"/>
      <c r="Q2886" s="95"/>
      <c r="R2886" s="95"/>
      <c r="S2886" s="95"/>
      <c r="T2886" s="95"/>
      <c r="AI2886" s="280"/>
      <c r="AO2886" s="95"/>
    </row>
    <row r="2887" s="93" customFormat="1" customHeight="1" spans="6:41">
      <c r="F2887" s="95"/>
      <c r="G2887" s="288" t="str">
        <f t="shared" si="51"/>
        <v/>
      </c>
      <c r="H2887" s="95"/>
      <c r="I2887" s="95"/>
      <c r="J2887" s="95"/>
      <c r="K2887" s="95"/>
      <c r="L2887" s="95"/>
      <c r="P2887" s="143"/>
      <c r="Q2887" s="95"/>
      <c r="R2887" s="95"/>
      <c r="S2887" s="95"/>
      <c r="T2887" s="95"/>
      <c r="AI2887" s="280"/>
      <c r="AO2887" s="95"/>
    </row>
    <row r="2888" s="93" customFormat="1" customHeight="1" spans="6:41">
      <c r="F2888" s="95"/>
      <c r="G2888" s="288" t="str">
        <f t="shared" si="51"/>
        <v/>
      </c>
      <c r="H2888" s="95"/>
      <c r="I2888" s="95"/>
      <c r="J2888" s="95"/>
      <c r="K2888" s="95"/>
      <c r="L2888" s="95"/>
      <c r="P2888" s="143"/>
      <c r="Q2888" s="95"/>
      <c r="R2888" s="95"/>
      <c r="S2888" s="95"/>
      <c r="T2888" s="95"/>
      <c r="AI2888" s="280"/>
      <c r="AO2888" s="95"/>
    </row>
    <row r="2889" s="93" customFormat="1" customHeight="1" spans="6:41">
      <c r="F2889" s="95"/>
      <c r="G2889" s="288" t="str">
        <f t="shared" si="51"/>
        <v/>
      </c>
      <c r="H2889" s="95"/>
      <c r="I2889" s="95"/>
      <c r="J2889" s="95"/>
      <c r="K2889" s="95"/>
      <c r="L2889" s="95"/>
      <c r="P2889" s="143"/>
      <c r="Q2889" s="95"/>
      <c r="R2889" s="95"/>
      <c r="S2889" s="95"/>
      <c r="T2889" s="95"/>
      <c r="AI2889" s="280"/>
      <c r="AO2889" s="95"/>
    </row>
    <row r="2890" s="93" customFormat="1" customHeight="1" spans="6:41">
      <c r="F2890" s="95"/>
      <c r="G2890" s="288" t="str">
        <f t="shared" si="51"/>
        <v/>
      </c>
      <c r="H2890" s="95"/>
      <c r="I2890" s="95"/>
      <c r="J2890" s="95"/>
      <c r="K2890" s="95"/>
      <c r="L2890" s="95"/>
      <c r="P2890" s="143"/>
      <c r="Q2890" s="95"/>
      <c r="R2890" s="95"/>
      <c r="S2890" s="95"/>
      <c r="T2890" s="95"/>
      <c r="AI2890" s="280"/>
      <c r="AO2890" s="95"/>
    </row>
    <row r="2891" s="93" customFormat="1" customHeight="1" spans="6:41">
      <c r="F2891" s="95"/>
      <c r="G2891" s="288" t="str">
        <f t="shared" si="51"/>
        <v/>
      </c>
      <c r="H2891" s="95"/>
      <c r="I2891" s="95"/>
      <c r="J2891" s="95"/>
      <c r="K2891" s="95"/>
      <c r="L2891" s="95"/>
      <c r="P2891" s="143"/>
      <c r="Q2891" s="95"/>
      <c r="R2891" s="95"/>
      <c r="S2891" s="95"/>
      <c r="T2891" s="95"/>
      <c r="AI2891" s="280"/>
      <c r="AO2891" s="95"/>
    </row>
    <row r="2892" s="93" customFormat="1" customHeight="1" spans="6:41">
      <c r="F2892" s="95"/>
      <c r="G2892" s="288" t="str">
        <f t="shared" si="51"/>
        <v/>
      </c>
      <c r="H2892" s="95"/>
      <c r="I2892" s="95"/>
      <c r="J2892" s="95"/>
      <c r="K2892" s="95"/>
      <c r="L2892" s="95"/>
      <c r="P2892" s="143"/>
      <c r="Q2892" s="95"/>
      <c r="R2892" s="95"/>
      <c r="S2892" s="95"/>
      <c r="T2892" s="95"/>
      <c r="AI2892" s="280"/>
      <c r="AO2892" s="95"/>
    </row>
    <row r="2893" s="93" customFormat="1" customHeight="1" spans="6:41">
      <c r="F2893" s="95"/>
      <c r="G2893" s="288" t="str">
        <f t="shared" si="51"/>
        <v/>
      </c>
      <c r="H2893" s="95"/>
      <c r="I2893" s="95"/>
      <c r="J2893" s="95"/>
      <c r="K2893" s="95"/>
      <c r="L2893" s="95"/>
      <c r="P2893" s="143"/>
      <c r="Q2893" s="95"/>
      <c r="R2893" s="95"/>
      <c r="S2893" s="95"/>
      <c r="T2893" s="95"/>
      <c r="AI2893" s="280"/>
      <c r="AO2893" s="95"/>
    </row>
    <row r="2894" s="93" customFormat="1" customHeight="1" spans="6:41">
      <c r="F2894" s="95"/>
      <c r="G2894" s="288" t="str">
        <f t="shared" si="51"/>
        <v/>
      </c>
      <c r="H2894" s="95"/>
      <c r="I2894" s="95"/>
      <c r="J2894" s="95"/>
      <c r="K2894" s="95"/>
      <c r="L2894" s="95"/>
      <c r="P2894" s="143"/>
      <c r="Q2894" s="95"/>
      <c r="R2894" s="95"/>
      <c r="S2894" s="95"/>
      <c r="T2894" s="95"/>
      <c r="AI2894" s="280"/>
      <c r="AO2894" s="95"/>
    </row>
    <row r="2895" s="93" customFormat="1" customHeight="1" spans="6:41">
      <c r="F2895" s="95"/>
      <c r="G2895" s="288" t="str">
        <f t="shared" si="51"/>
        <v/>
      </c>
      <c r="H2895" s="95"/>
      <c r="I2895" s="95"/>
      <c r="J2895" s="95"/>
      <c r="K2895" s="95"/>
      <c r="L2895" s="95"/>
      <c r="P2895" s="143"/>
      <c r="Q2895" s="95"/>
      <c r="R2895" s="95"/>
      <c r="S2895" s="95"/>
      <c r="T2895" s="95"/>
      <c r="AI2895" s="280"/>
      <c r="AO2895" s="95"/>
    </row>
    <row r="2896" s="93" customFormat="1" customHeight="1" spans="6:41">
      <c r="F2896" s="95"/>
      <c r="G2896" s="288" t="str">
        <f t="shared" si="51"/>
        <v/>
      </c>
      <c r="H2896" s="95"/>
      <c r="I2896" s="95"/>
      <c r="J2896" s="95"/>
      <c r="K2896" s="95"/>
      <c r="L2896" s="95"/>
      <c r="P2896" s="143"/>
      <c r="Q2896" s="95"/>
      <c r="R2896" s="95"/>
      <c r="S2896" s="95"/>
      <c r="T2896" s="95"/>
      <c r="AI2896" s="280"/>
      <c r="AO2896" s="95"/>
    </row>
    <row r="2897" s="93" customFormat="1" customHeight="1" spans="6:41">
      <c r="F2897" s="95"/>
      <c r="G2897" s="288" t="str">
        <f t="shared" si="51"/>
        <v/>
      </c>
      <c r="H2897" s="95"/>
      <c r="I2897" s="95"/>
      <c r="J2897" s="95"/>
      <c r="K2897" s="95"/>
      <c r="L2897" s="95"/>
      <c r="P2897" s="143"/>
      <c r="Q2897" s="95"/>
      <c r="R2897" s="95"/>
      <c r="S2897" s="95"/>
      <c r="T2897" s="95"/>
      <c r="AI2897" s="280"/>
      <c r="AO2897" s="95"/>
    </row>
    <row r="2898" s="93" customFormat="1" customHeight="1" spans="6:41">
      <c r="F2898" s="95"/>
      <c r="G2898" s="288" t="str">
        <f t="shared" si="51"/>
        <v/>
      </c>
      <c r="H2898" s="95"/>
      <c r="I2898" s="95"/>
      <c r="J2898" s="95"/>
      <c r="K2898" s="95"/>
      <c r="L2898" s="95"/>
      <c r="P2898" s="143"/>
      <c r="Q2898" s="95"/>
      <c r="R2898" s="95"/>
      <c r="S2898" s="95"/>
      <c r="T2898" s="95"/>
      <c r="AI2898" s="280"/>
      <c r="AO2898" s="95"/>
    </row>
    <row r="2899" s="93" customFormat="1" customHeight="1" spans="6:41">
      <c r="F2899" s="95"/>
      <c r="G2899" s="288" t="str">
        <f t="shared" si="51"/>
        <v/>
      </c>
      <c r="H2899" s="95"/>
      <c r="I2899" s="95"/>
      <c r="J2899" s="95"/>
      <c r="K2899" s="95"/>
      <c r="L2899" s="95"/>
      <c r="P2899" s="143"/>
      <c r="Q2899" s="95"/>
      <c r="R2899" s="95"/>
      <c r="S2899" s="95"/>
      <c r="T2899" s="95"/>
      <c r="AI2899" s="280"/>
      <c r="AO2899" s="95"/>
    </row>
    <row r="2900" s="93" customFormat="1" customHeight="1" spans="6:41">
      <c r="F2900" s="95"/>
      <c r="G2900" s="288" t="str">
        <f t="shared" si="51"/>
        <v/>
      </c>
      <c r="H2900" s="95"/>
      <c r="I2900" s="95"/>
      <c r="J2900" s="95"/>
      <c r="K2900" s="95"/>
      <c r="L2900" s="95"/>
      <c r="P2900" s="143"/>
      <c r="Q2900" s="95"/>
      <c r="R2900" s="95"/>
      <c r="S2900" s="95"/>
      <c r="T2900" s="95"/>
      <c r="AI2900" s="280"/>
      <c r="AO2900" s="95"/>
    </row>
    <row r="2901" s="93" customFormat="1" customHeight="1" spans="6:41">
      <c r="F2901" s="95"/>
      <c r="G2901" s="288" t="str">
        <f t="shared" si="51"/>
        <v/>
      </c>
      <c r="H2901" s="95"/>
      <c r="I2901" s="95"/>
      <c r="J2901" s="95"/>
      <c r="K2901" s="95"/>
      <c r="L2901" s="95"/>
      <c r="P2901" s="143"/>
      <c r="Q2901" s="95"/>
      <c r="R2901" s="95"/>
      <c r="S2901" s="95"/>
      <c r="T2901" s="95"/>
      <c r="AI2901" s="280"/>
      <c r="AO2901" s="95"/>
    </row>
    <row r="2902" s="93" customFormat="1" customHeight="1" spans="6:41">
      <c r="F2902" s="95"/>
      <c r="G2902" s="288" t="str">
        <f t="shared" si="51"/>
        <v/>
      </c>
      <c r="H2902" s="95"/>
      <c r="I2902" s="95"/>
      <c r="J2902" s="95"/>
      <c r="K2902" s="95"/>
      <c r="L2902" s="95"/>
      <c r="P2902" s="143"/>
      <c r="Q2902" s="95"/>
      <c r="R2902" s="95"/>
      <c r="S2902" s="95"/>
      <c r="T2902" s="95"/>
      <c r="AI2902" s="280"/>
      <c r="AO2902" s="95"/>
    </row>
    <row r="2903" s="93" customFormat="1" customHeight="1" spans="6:41">
      <c r="F2903" s="95"/>
      <c r="G2903" s="288" t="str">
        <f t="shared" si="51"/>
        <v/>
      </c>
      <c r="H2903" s="95"/>
      <c r="I2903" s="95"/>
      <c r="J2903" s="95"/>
      <c r="K2903" s="95"/>
      <c r="L2903" s="95"/>
      <c r="P2903" s="143"/>
      <c r="Q2903" s="95"/>
      <c r="R2903" s="95"/>
      <c r="S2903" s="95"/>
      <c r="T2903" s="95"/>
      <c r="AI2903" s="280"/>
      <c r="AO2903" s="95"/>
    </row>
    <row r="2904" s="93" customFormat="1" customHeight="1" spans="6:41">
      <c r="F2904" s="95"/>
      <c r="G2904" s="288" t="str">
        <f t="shared" si="51"/>
        <v/>
      </c>
      <c r="H2904" s="95"/>
      <c r="I2904" s="95"/>
      <c r="J2904" s="95"/>
      <c r="K2904" s="95"/>
      <c r="L2904" s="95"/>
      <c r="P2904" s="143"/>
      <c r="Q2904" s="95"/>
      <c r="R2904" s="95"/>
      <c r="S2904" s="95"/>
      <c r="T2904" s="95"/>
      <c r="AI2904" s="280"/>
      <c r="AO2904" s="95"/>
    </row>
    <row r="2905" s="93" customFormat="1" customHeight="1" spans="6:41">
      <c r="F2905" s="95"/>
      <c r="G2905" s="288" t="str">
        <f t="shared" si="51"/>
        <v/>
      </c>
      <c r="H2905" s="95"/>
      <c r="I2905" s="95"/>
      <c r="J2905" s="95"/>
      <c r="K2905" s="95"/>
      <c r="L2905" s="95"/>
      <c r="P2905" s="143"/>
      <c r="Q2905" s="95"/>
      <c r="R2905" s="95"/>
      <c r="S2905" s="95"/>
      <c r="T2905" s="95"/>
      <c r="AI2905" s="280"/>
      <c r="AO2905" s="95"/>
    </row>
    <row r="2906" s="93" customFormat="1" customHeight="1" spans="6:41">
      <c r="F2906" s="95"/>
      <c r="G2906" s="288" t="str">
        <f t="shared" si="51"/>
        <v/>
      </c>
      <c r="H2906" s="95"/>
      <c r="I2906" s="95"/>
      <c r="J2906" s="95"/>
      <c r="K2906" s="95"/>
      <c r="L2906" s="95"/>
      <c r="P2906" s="143"/>
      <c r="Q2906" s="95"/>
      <c r="R2906" s="95"/>
      <c r="S2906" s="95"/>
      <c r="T2906" s="95"/>
      <c r="AI2906" s="280"/>
      <c r="AO2906" s="95"/>
    </row>
    <row r="2907" s="93" customFormat="1" customHeight="1" spans="6:41">
      <c r="F2907" s="95"/>
      <c r="G2907" s="288" t="str">
        <f t="shared" si="51"/>
        <v/>
      </c>
      <c r="H2907" s="95"/>
      <c r="I2907" s="95"/>
      <c r="J2907" s="95"/>
      <c r="K2907" s="95"/>
      <c r="L2907" s="95"/>
      <c r="P2907" s="143"/>
      <c r="Q2907" s="95"/>
      <c r="R2907" s="95"/>
      <c r="S2907" s="95"/>
      <c r="T2907" s="95"/>
      <c r="AI2907" s="280"/>
      <c r="AO2907" s="95"/>
    </row>
    <row r="2908" s="93" customFormat="1" customHeight="1" spans="6:41">
      <c r="F2908" s="95"/>
      <c r="G2908" s="288" t="str">
        <f t="shared" si="51"/>
        <v/>
      </c>
      <c r="H2908" s="95"/>
      <c r="I2908" s="95"/>
      <c r="J2908" s="95"/>
      <c r="K2908" s="95"/>
      <c r="L2908" s="95"/>
      <c r="P2908" s="143"/>
      <c r="Q2908" s="95"/>
      <c r="R2908" s="95"/>
      <c r="S2908" s="95"/>
      <c r="T2908" s="95"/>
      <c r="AI2908" s="280"/>
      <c r="AO2908" s="95"/>
    </row>
    <row r="2909" s="93" customFormat="1" customHeight="1" spans="6:41">
      <c r="F2909" s="95"/>
      <c r="G2909" s="288" t="str">
        <f t="shared" si="51"/>
        <v/>
      </c>
      <c r="H2909" s="95"/>
      <c r="I2909" s="95"/>
      <c r="J2909" s="95"/>
      <c r="K2909" s="95"/>
      <c r="L2909" s="95"/>
      <c r="P2909" s="143"/>
      <c r="Q2909" s="95"/>
      <c r="R2909" s="95"/>
      <c r="S2909" s="95"/>
      <c r="T2909" s="95"/>
      <c r="AI2909" s="280"/>
      <c r="AO2909" s="95"/>
    </row>
    <row r="2910" s="93" customFormat="1" customHeight="1" spans="6:41">
      <c r="F2910" s="95"/>
      <c r="G2910" s="288" t="str">
        <f t="shared" si="51"/>
        <v/>
      </c>
      <c r="H2910" s="95"/>
      <c r="I2910" s="95"/>
      <c r="J2910" s="95"/>
      <c r="K2910" s="95"/>
      <c r="L2910" s="95"/>
      <c r="P2910" s="143"/>
      <c r="Q2910" s="95"/>
      <c r="R2910" s="95"/>
      <c r="S2910" s="95"/>
      <c r="T2910" s="95"/>
      <c r="AI2910" s="280"/>
      <c r="AO2910" s="95"/>
    </row>
    <row r="2911" s="93" customFormat="1" customHeight="1" spans="6:41">
      <c r="F2911" s="95"/>
      <c r="G2911" s="288" t="str">
        <f t="shared" si="51"/>
        <v/>
      </c>
      <c r="H2911" s="95"/>
      <c r="I2911" s="95"/>
      <c r="J2911" s="95"/>
      <c r="K2911" s="95"/>
      <c r="L2911" s="95"/>
      <c r="P2911" s="143"/>
      <c r="Q2911" s="95"/>
      <c r="R2911" s="95"/>
      <c r="S2911" s="95"/>
      <c r="T2911" s="95"/>
      <c r="AI2911" s="280"/>
      <c r="AO2911" s="95"/>
    </row>
    <row r="2912" s="93" customFormat="1" customHeight="1" spans="6:41">
      <c r="F2912" s="95"/>
      <c r="G2912" s="288" t="str">
        <f t="shared" si="51"/>
        <v/>
      </c>
      <c r="H2912" s="95"/>
      <c r="I2912" s="95"/>
      <c r="J2912" s="95"/>
      <c r="K2912" s="95"/>
      <c r="L2912" s="95"/>
      <c r="P2912" s="143"/>
      <c r="Q2912" s="95"/>
      <c r="R2912" s="95"/>
      <c r="S2912" s="95"/>
      <c r="T2912" s="95"/>
      <c r="AI2912" s="280"/>
      <c r="AO2912" s="95"/>
    </row>
    <row r="2913" s="93" customFormat="1" customHeight="1" spans="6:41">
      <c r="F2913" s="95"/>
      <c r="G2913" s="288" t="str">
        <f t="shared" si="51"/>
        <v/>
      </c>
      <c r="H2913" s="95"/>
      <c r="I2913" s="95"/>
      <c r="J2913" s="95"/>
      <c r="K2913" s="95"/>
      <c r="L2913" s="95"/>
      <c r="P2913" s="143"/>
      <c r="Q2913" s="95"/>
      <c r="R2913" s="95"/>
      <c r="S2913" s="95"/>
      <c r="T2913" s="95"/>
      <c r="AI2913" s="280"/>
      <c r="AO2913" s="95"/>
    </row>
    <row r="2914" s="93" customFormat="1" customHeight="1" spans="6:41">
      <c r="F2914" s="95"/>
      <c r="G2914" s="288" t="str">
        <f t="shared" si="51"/>
        <v/>
      </c>
      <c r="H2914" s="95"/>
      <c r="I2914" s="95"/>
      <c r="J2914" s="95"/>
      <c r="K2914" s="95"/>
      <c r="L2914" s="95"/>
      <c r="P2914" s="143"/>
      <c r="Q2914" s="95"/>
      <c r="R2914" s="95"/>
      <c r="S2914" s="95"/>
      <c r="T2914" s="95"/>
      <c r="AI2914" s="280"/>
      <c r="AO2914" s="95"/>
    </row>
    <row r="2915" s="93" customFormat="1" customHeight="1" spans="6:41">
      <c r="F2915" s="95"/>
      <c r="G2915" s="288" t="str">
        <f t="shared" si="51"/>
        <v/>
      </c>
      <c r="H2915" s="95"/>
      <c r="I2915" s="95"/>
      <c r="J2915" s="95"/>
      <c r="K2915" s="95"/>
      <c r="L2915" s="95"/>
      <c r="P2915" s="143"/>
      <c r="Q2915" s="95"/>
      <c r="R2915" s="95"/>
      <c r="S2915" s="95"/>
      <c r="T2915" s="95"/>
      <c r="AI2915" s="280"/>
      <c r="AO2915" s="95"/>
    </row>
    <row r="2916" s="93" customFormat="1" customHeight="1" spans="6:41">
      <c r="F2916" s="95"/>
      <c r="G2916" s="288" t="str">
        <f t="shared" si="51"/>
        <v/>
      </c>
      <c r="H2916" s="95"/>
      <c r="I2916" s="95"/>
      <c r="J2916" s="95"/>
      <c r="K2916" s="95"/>
      <c r="L2916" s="95"/>
      <c r="P2916" s="143"/>
      <c r="Q2916" s="95"/>
      <c r="R2916" s="95"/>
      <c r="S2916" s="95"/>
      <c r="T2916" s="95"/>
      <c r="AI2916" s="280"/>
      <c r="AO2916" s="95"/>
    </row>
    <row r="2917" s="93" customFormat="1" customHeight="1" spans="6:41">
      <c r="F2917" s="95"/>
      <c r="G2917" s="288" t="str">
        <f t="shared" si="51"/>
        <v/>
      </c>
      <c r="H2917" s="95"/>
      <c r="I2917" s="95"/>
      <c r="J2917" s="95"/>
      <c r="K2917" s="95"/>
      <c r="L2917" s="95"/>
      <c r="P2917" s="143"/>
      <c r="Q2917" s="95"/>
      <c r="R2917" s="95"/>
      <c r="S2917" s="95"/>
      <c r="T2917" s="95"/>
      <c r="AI2917" s="280"/>
      <c r="AO2917" s="95"/>
    </row>
    <row r="2918" s="93" customFormat="1" customHeight="1" spans="6:41">
      <c r="F2918" s="95"/>
      <c r="G2918" s="288" t="str">
        <f t="shared" si="51"/>
        <v/>
      </c>
      <c r="H2918" s="95"/>
      <c r="I2918" s="95"/>
      <c r="J2918" s="95"/>
      <c r="K2918" s="95"/>
      <c r="L2918" s="95"/>
      <c r="P2918" s="143"/>
      <c r="Q2918" s="95"/>
      <c r="R2918" s="95"/>
      <c r="S2918" s="95"/>
      <c r="T2918" s="95"/>
      <c r="AI2918" s="280"/>
      <c r="AO2918" s="95"/>
    </row>
    <row r="2919" s="93" customFormat="1" customHeight="1" spans="6:41">
      <c r="F2919" s="95"/>
      <c r="G2919" s="288" t="str">
        <f t="shared" si="51"/>
        <v/>
      </c>
      <c r="H2919" s="95"/>
      <c r="I2919" s="95"/>
      <c r="J2919" s="95"/>
      <c r="K2919" s="95"/>
      <c r="L2919" s="95"/>
      <c r="P2919" s="143"/>
      <c r="Q2919" s="95"/>
      <c r="R2919" s="95"/>
      <c r="S2919" s="95"/>
      <c r="T2919" s="95"/>
      <c r="AI2919" s="280"/>
      <c r="AO2919" s="95"/>
    </row>
    <row r="2920" s="93" customFormat="1" customHeight="1" spans="6:41">
      <c r="F2920" s="95"/>
      <c r="G2920" s="288" t="str">
        <f t="shared" si="51"/>
        <v/>
      </c>
      <c r="H2920" s="95"/>
      <c r="I2920" s="95"/>
      <c r="J2920" s="95"/>
      <c r="K2920" s="95"/>
      <c r="L2920" s="95"/>
      <c r="P2920" s="143"/>
      <c r="Q2920" s="95"/>
      <c r="R2920" s="95"/>
      <c r="S2920" s="95"/>
      <c r="T2920" s="95"/>
      <c r="AI2920" s="280"/>
      <c r="AO2920" s="95"/>
    </row>
    <row r="2921" s="93" customFormat="1" customHeight="1" spans="6:41">
      <c r="F2921" s="95"/>
      <c r="G2921" s="288" t="str">
        <f t="shared" si="51"/>
        <v/>
      </c>
      <c r="H2921" s="95"/>
      <c r="I2921" s="95"/>
      <c r="J2921" s="95"/>
      <c r="K2921" s="95"/>
      <c r="L2921" s="95"/>
      <c r="P2921" s="143"/>
      <c r="Q2921" s="95"/>
      <c r="R2921" s="95"/>
      <c r="S2921" s="95"/>
      <c r="T2921" s="95"/>
      <c r="AI2921" s="280"/>
      <c r="AO2921" s="95"/>
    </row>
    <row r="2922" s="93" customFormat="1" customHeight="1" spans="6:41">
      <c r="F2922" s="95"/>
      <c r="G2922" s="288" t="str">
        <f t="shared" si="51"/>
        <v/>
      </c>
      <c r="H2922" s="95"/>
      <c r="I2922" s="95"/>
      <c r="J2922" s="95"/>
      <c r="K2922" s="95"/>
      <c r="L2922" s="95"/>
      <c r="P2922" s="143"/>
      <c r="Q2922" s="95"/>
      <c r="R2922" s="95"/>
      <c r="S2922" s="95"/>
      <c r="T2922" s="95"/>
      <c r="AI2922" s="280"/>
      <c r="AO2922" s="95"/>
    </row>
    <row r="2923" s="93" customFormat="1" customHeight="1" spans="6:41">
      <c r="F2923" s="95"/>
      <c r="G2923" s="288" t="str">
        <f t="shared" si="51"/>
        <v/>
      </c>
      <c r="H2923" s="95"/>
      <c r="I2923" s="95"/>
      <c r="J2923" s="95"/>
      <c r="K2923" s="95"/>
      <c r="L2923" s="95"/>
      <c r="P2923" s="143"/>
      <c r="Q2923" s="95"/>
      <c r="R2923" s="95"/>
      <c r="S2923" s="95"/>
      <c r="T2923" s="95"/>
      <c r="AI2923" s="280"/>
      <c r="AO2923" s="95"/>
    </row>
    <row r="2924" s="93" customFormat="1" customHeight="1" spans="6:41">
      <c r="F2924" s="95"/>
      <c r="G2924" s="288" t="str">
        <f t="shared" si="51"/>
        <v/>
      </c>
      <c r="H2924" s="95"/>
      <c r="I2924" s="95"/>
      <c r="J2924" s="95"/>
      <c r="K2924" s="95"/>
      <c r="L2924" s="95"/>
      <c r="P2924" s="143"/>
      <c r="Q2924" s="95"/>
      <c r="R2924" s="95"/>
      <c r="S2924" s="95"/>
      <c r="T2924" s="95"/>
      <c r="AI2924" s="280"/>
      <c r="AO2924" s="95"/>
    </row>
    <row r="2925" s="93" customFormat="1" customHeight="1" spans="6:41">
      <c r="F2925" s="95"/>
      <c r="G2925" s="288" t="str">
        <f t="shared" si="51"/>
        <v/>
      </c>
      <c r="H2925" s="95"/>
      <c r="I2925" s="95"/>
      <c r="J2925" s="95"/>
      <c r="K2925" s="95"/>
      <c r="L2925" s="95"/>
      <c r="P2925" s="143"/>
      <c r="Q2925" s="95"/>
      <c r="R2925" s="95"/>
      <c r="S2925" s="95"/>
      <c r="T2925" s="95"/>
      <c r="AI2925" s="280"/>
      <c r="AO2925" s="95"/>
    </row>
    <row r="2926" s="93" customFormat="1" customHeight="1" spans="6:41">
      <c r="F2926" s="95"/>
      <c r="G2926" s="288" t="str">
        <f t="shared" si="51"/>
        <v/>
      </c>
      <c r="H2926" s="95"/>
      <c r="I2926" s="95"/>
      <c r="J2926" s="95"/>
      <c r="K2926" s="95"/>
      <c r="L2926" s="95"/>
      <c r="P2926" s="143"/>
      <c r="Q2926" s="95"/>
      <c r="R2926" s="95"/>
      <c r="S2926" s="95"/>
      <c r="T2926" s="95"/>
      <c r="AI2926" s="280"/>
      <c r="AO2926" s="95"/>
    </row>
    <row r="2927" s="93" customFormat="1" customHeight="1" spans="6:41">
      <c r="F2927" s="95"/>
      <c r="G2927" s="288" t="str">
        <f t="shared" si="51"/>
        <v/>
      </c>
      <c r="H2927" s="95"/>
      <c r="I2927" s="95"/>
      <c r="J2927" s="95"/>
      <c r="K2927" s="95"/>
      <c r="L2927" s="95"/>
      <c r="P2927" s="143"/>
      <c r="Q2927" s="95"/>
      <c r="R2927" s="95"/>
      <c r="S2927" s="95"/>
      <c r="T2927" s="95"/>
      <c r="AI2927" s="280"/>
      <c r="AO2927" s="95"/>
    </row>
    <row r="2928" s="93" customFormat="1" customHeight="1" spans="6:41">
      <c r="F2928" s="95"/>
      <c r="G2928" s="288" t="str">
        <f t="shared" si="51"/>
        <v/>
      </c>
      <c r="H2928" s="95"/>
      <c r="I2928" s="95"/>
      <c r="J2928" s="95"/>
      <c r="K2928" s="95"/>
      <c r="L2928" s="95"/>
      <c r="P2928" s="143"/>
      <c r="Q2928" s="95"/>
      <c r="R2928" s="95"/>
      <c r="S2928" s="95"/>
      <c r="T2928" s="95"/>
      <c r="AI2928" s="280"/>
      <c r="AO2928" s="95"/>
    </row>
    <row r="2929" s="93" customFormat="1" customHeight="1" spans="6:41">
      <c r="F2929" s="95"/>
      <c r="G2929" s="288" t="str">
        <f t="shared" si="51"/>
        <v/>
      </c>
      <c r="H2929" s="95"/>
      <c r="I2929" s="95"/>
      <c r="J2929" s="95"/>
      <c r="K2929" s="95"/>
      <c r="L2929" s="95"/>
      <c r="P2929" s="143"/>
      <c r="Q2929" s="95"/>
      <c r="R2929" s="95"/>
      <c r="S2929" s="95"/>
      <c r="T2929" s="95"/>
      <c r="AI2929" s="280"/>
      <c r="AO2929" s="95"/>
    </row>
    <row r="2930" s="93" customFormat="1" customHeight="1" spans="6:41">
      <c r="F2930" s="95"/>
      <c r="G2930" s="288" t="str">
        <f t="shared" si="51"/>
        <v/>
      </c>
      <c r="H2930" s="95"/>
      <c r="I2930" s="95"/>
      <c r="J2930" s="95"/>
      <c r="K2930" s="95"/>
      <c r="L2930" s="95"/>
      <c r="P2930" s="143"/>
      <c r="Q2930" s="95"/>
      <c r="R2930" s="95"/>
      <c r="S2930" s="95"/>
      <c r="T2930" s="95"/>
      <c r="AI2930" s="280"/>
      <c r="AO2930" s="95"/>
    </row>
    <row r="2931" s="93" customFormat="1" customHeight="1" spans="6:41">
      <c r="F2931" s="95"/>
      <c r="G2931" s="288" t="str">
        <f t="shared" si="51"/>
        <v/>
      </c>
      <c r="H2931" s="95"/>
      <c r="I2931" s="95"/>
      <c r="J2931" s="95"/>
      <c r="K2931" s="95"/>
      <c r="L2931" s="95"/>
      <c r="P2931" s="143"/>
      <c r="Q2931" s="95"/>
      <c r="R2931" s="95"/>
      <c r="S2931" s="95"/>
      <c r="T2931" s="95"/>
      <c r="AI2931" s="280"/>
      <c r="AO2931" s="95"/>
    </row>
    <row r="2932" s="93" customFormat="1" customHeight="1" spans="6:41">
      <c r="F2932" s="95"/>
      <c r="G2932" s="288" t="str">
        <f t="shared" si="51"/>
        <v/>
      </c>
      <c r="H2932" s="95"/>
      <c r="I2932" s="95"/>
      <c r="J2932" s="95"/>
      <c r="K2932" s="95"/>
      <c r="L2932" s="95"/>
      <c r="P2932" s="143"/>
      <c r="Q2932" s="95"/>
      <c r="R2932" s="95"/>
      <c r="S2932" s="95"/>
      <c r="T2932" s="95"/>
      <c r="AI2932" s="280"/>
      <c r="AO2932" s="95"/>
    </row>
    <row r="2933" s="93" customFormat="1" customHeight="1" spans="6:41">
      <c r="F2933" s="95"/>
      <c r="G2933" s="288" t="str">
        <f t="shared" si="51"/>
        <v/>
      </c>
      <c r="H2933" s="95"/>
      <c r="I2933" s="95"/>
      <c r="J2933" s="95"/>
      <c r="K2933" s="95"/>
      <c r="L2933" s="95"/>
      <c r="P2933" s="143"/>
      <c r="Q2933" s="95"/>
      <c r="R2933" s="95"/>
      <c r="S2933" s="95"/>
      <c r="T2933" s="95"/>
      <c r="AI2933" s="280"/>
      <c r="AO2933" s="95"/>
    </row>
    <row r="2934" s="93" customFormat="1" customHeight="1" spans="6:41">
      <c r="F2934" s="95"/>
      <c r="G2934" s="288" t="str">
        <f t="shared" si="51"/>
        <v/>
      </c>
      <c r="H2934" s="95"/>
      <c r="I2934" s="95"/>
      <c r="J2934" s="95"/>
      <c r="K2934" s="95"/>
      <c r="L2934" s="95"/>
      <c r="P2934" s="143"/>
      <c r="Q2934" s="95"/>
      <c r="R2934" s="95"/>
      <c r="S2934" s="95"/>
      <c r="T2934" s="95"/>
      <c r="AI2934" s="280"/>
      <c r="AO2934" s="95"/>
    </row>
    <row r="2935" s="93" customFormat="1" customHeight="1" spans="6:41">
      <c r="F2935" s="95"/>
      <c r="G2935" s="288" t="str">
        <f t="shared" si="51"/>
        <v/>
      </c>
      <c r="H2935" s="95"/>
      <c r="I2935" s="95"/>
      <c r="J2935" s="95"/>
      <c r="K2935" s="95"/>
      <c r="L2935" s="95"/>
      <c r="P2935" s="143"/>
      <c r="Q2935" s="95"/>
      <c r="R2935" s="95"/>
      <c r="S2935" s="95"/>
      <c r="T2935" s="95"/>
      <c r="AI2935" s="280"/>
      <c r="AO2935" s="95"/>
    </row>
    <row r="2936" s="93" customFormat="1" customHeight="1" spans="6:41">
      <c r="F2936" s="95"/>
      <c r="G2936" s="288" t="str">
        <f t="shared" si="51"/>
        <v/>
      </c>
      <c r="H2936" s="95"/>
      <c r="I2936" s="95"/>
      <c r="J2936" s="95"/>
      <c r="K2936" s="95"/>
      <c r="L2936" s="95"/>
      <c r="P2936" s="143"/>
      <c r="Q2936" s="95"/>
      <c r="R2936" s="95"/>
      <c r="S2936" s="95"/>
      <c r="T2936" s="95"/>
      <c r="AI2936" s="280"/>
      <c r="AO2936" s="95"/>
    </row>
    <row r="2937" s="93" customFormat="1" customHeight="1" spans="6:41">
      <c r="F2937" s="95"/>
      <c r="G2937" s="288" t="str">
        <f t="shared" si="51"/>
        <v/>
      </c>
      <c r="H2937" s="95"/>
      <c r="I2937" s="95"/>
      <c r="J2937" s="95"/>
      <c r="K2937" s="95"/>
      <c r="L2937" s="95"/>
      <c r="P2937" s="143"/>
      <c r="Q2937" s="95"/>
      <c r="R2937" s="95"/>
      <c r="S2937" s="95"/>
      <c r="T2937" s="95"/>
      <c r="AI2937" s="280"/>
      <c r="AO2937" s="95"/>
    </row>
    <row r="2938" s="93" customFormat="1" customHeight="1" spans="6:41">
      <c r="F2938" s="95"/>
      <c r="G2938" s="288" t="str">
        <f t="shared" si="51"/>
        <v/>
      </c>
      <c r="H2938" s="95"/>
      <c r="I2938" s="95"/>
      <c r="J2938" s="95"/>
      <c r="K2938" s="95"/>
      <c r="L2938" s="95"/>
      <c r="P2938" s="143"/>
      <c r="Q2938" s="95"/>
      <c r="R2938" s="95"/>
      <c r="S2938" s="95"/>
      <c r="T2938" s="95"/>
      <c r="AI2938" s="280"/>
      <c r="AO2938" s="95"/>
    </row>
    <row r="2939" s="93" customFormat="1" customHeight="1" spans="6:41">
      <c r="F2939" s="95"/>
      <c r="G2939" s="288" t="str">
        <f t="shared" si="51"/>
        <v/>
      </c>
      <c r="H2939" s="95"/>
      <c r="I2939" s="95"/>
      <c r="J2939" s="95"/>
      <c r="K2939" s="95"/>
      <c r="L2939" s="95"/>
      <c r="P2939" s="143"/>
      <c r="Q2939" s="95"/>
      <c r="R2939" s="95"/>
      <c r="S2939" s="95"/>
      <c r="T2939" s="95"/>
      <c r="AI2939" s="280"/>
      <c r="AO2939" s="95"/>
    </row>
    <row r="2940" s="93" customFormat="1" customHeight="1" spans="6:41">
      <c r="F2940" s="95"/>
      <c r="G2940" s="288" t="str">
        <f t="shared" si="51"/>
        <v/>
      </c>
      <c r="H2940" s="95"/>
      <c r="I2940" s="95"/>
      <c r="J2940" s="95"/>
      <c r="K2940" s="95"/>
      <c r="L2940" s="95"/>
      <c r="P2940" s="143"/>
      <c r="Q2940" s="95"/>
      <c r="R2940" s="95"/>
      <c r="S2940" s="95"/>
      <c r="T2940" s="95"/>
      <c r="AI2940" s="280"/>
      <c r="AO2940" s="95"/>
    </row>
    <row r="2941" s="93" customFormat="1" customHeight="1" spans="6:41">
      <c r="F2941" s="95"/>
      <c r="G2941" s="288" t="str">
        <f t="shared" si="51"/>
        <v/>
      </c>
      <c r="H2941" s="95"/>
      <c r="I2941" s="95"/>
      <c r="J2941" s="95"/>
      <c r="K2941" s="95"/>
      <c r="L2941" s="95"/>
      <c r="P2941" s="143"/>
      <c r="Q2941" s="95"/>
      <c r="R2941" s="95"/>
      <c r="S2941" s="95"/>
      <c r="T2941" s="95"/>
      <c r="AI2941" s="280"/>
      <c r="AO2941" s="95"/>
    </row>
    <row r="2942" s="93" customFormat="1" customHeight="1" spans="6:41">
      <c r="F2942" s="95"/>
      <c r="G2942" s="288" t="str">
        <f t="shared" si="51"/>
        <v/>
      </c>
      <c r="H2942" s="95"/>
      <c r="I2942" s="95"/>
      <c r="J2942" s="95"/>
      <c r="K2942" s="95"/>
      <c r="L2942" s="95"/>
      <c r="P2942" s="143"/>
      <c r="Q2942" s="95"/>
      <c r="R2942" s="95"/>
      <c r="S2942" s="95"/>
      <c r="T2942" s="95"/>
      <c r="AI2942" s="280"/>
      <c r="AO2942" s="95"/>
    </row>
    <row r="2943" s="93" customFormat="1" customHeight="1" spans="6:41">
      <c r="F2943" s="95"/>
      <c r="G2943" s="288" t="str">
        <f t="shared" si="51"/>
        <v/>
      </c>
      <c r="H2943" s="95"/>
      <c r="I2943" s="95"/>
      <c r="J2943" s="95"/>
      <c r="K2943" s="95"/>
      <c r="L2943" s="95"/>
      <c r="P2943" s="143"/>
      <c r="Q2943" s="95"/>
      <c r="R2943" s="95"/>
      <c r="S2943" s="95"/>
      <c r="T2943" s="95"/>
      <c r="AI2943" s="280"/>
      <c r="AO2943" s="95"/>
    </row>
    <row r="2944" s="93" customFormat="1" customHeight="1" spans="6:41">
      <c r="F2944" s="95"/>
      <c r="G2944" s="288" t="str">
        <f t="shared" si="51"/>
        <v/>
      </c>
      <c r="H2944" s="95"/>
      <c r="I2944" s="95"/>
      <c r="J2944" s="95"/>
      <c r="K2944" s="95"/>
      <c r="L2944" s="95"/>
      <c r="P2944" s="143"/>
      <c r="Q2944" s="95"/>
      <c r="R2944" s="95"/>
      <c r="S2944" s="95"/>
      <c r="T2944" s="95"/>
      <c r="AI2944" s="280"/>
      <c r="AO2944" s="95"/>
    </row>
    <row r="2945" s="93" customFormat="1" customHeight="1" spans="6:41">
      <c r="F2945" s="95"/>
      <c r="G2945" s="288" t="str">
        <f t="shared" si="51"/>
        <v/>
      </c>
      <c r="H2945" s="95"/>
      <c r="I2945" s="95"/>
      <c r="J2945" s="95"/>
      <c r="K2945" s="95"/>
      <c r="L2945" s="95"/>
      <c r="P2945" s="143"/>
      <c r="Q2945" s="95"/>
      <c r="R2945" s="95"/>
      <c r="S2945" s="95"/>
      <c r="T2945" s="95"/>
      <c r="AI2945" s="280"/>
      <c r="AO2945" s="95"/>
    </row>
    <row r="2946" s="93" customFormat="1" customHeight="1" spans="6:41">
      <c r="F2946" s="95"/>
      <c r="G2946" s="288" t="str">
        <f t="shared" ref="G2946:G3009" si="52">IF(H2946="","",IF(H2946=I2946,H2946,_xlfn.CONCAT(H2946,"-",I2946)))</f>
        <v/>
      </c>
      <c r="H2946" s="95"/>
      <c r="I2946" s="95"/>
      <c r="J2946" s="95"/>
      <c r="K2946" s="95"/>
      <c r="L2946" s="95"/>
      <c r="P2946" s="143"/>
      <c r="Q2946" s="95"/>
      <c r="R2946" s="95"/>
      <c r="S2946" s="95"/>
      <c r="T2946" s="95"/>
      <c r="AI2946" s="280"/>
      <c r="AO2946" s="95"/>
    </row>
    <row r="2947" s="93" customFormat="1" customHeight="1" spans="6:41">
      <c r="F2947" s="95"/>
      <c r="G2947" s="288" t="str">
        <f t="shared" si="52"/>
        <v/>
      </c>
      <c r="H2947" s="95"/>
      <c r="I2947" s="95"/>
      <c r="J2947" s="95"/>
      <c r="K2947" s="95"/>
      <c r="L2947" s="95"/>
      <c r="P2947" s="143"/>
      <c r="Q2947" s="95"/>
      <c r="R2947" s="95"/>
      <c r="S2947" s="95"/>
      <c r="T2947" s="95"/>
      <c r="AI2947" s="280"/>
      <c r="AO2947" s="95"/>
    </row>
    <row r="2948" s="93" customFormat="1" customHeight="1" spans="6:41">
      <c r="F2948" s="95"/>
      <c r="G2948" s="288" t="str">
        <f t="shared" si="52"/>
        <v/>
      </c>
      <c r="H2948" s="95"/>
      <c r="I2948" s="95"/>
      <c r="J2948" s="95"/>
      <c r="K2948" s="95"/>
      <c r="L2948" s="95"/>
      <c r="P2948" s="143"/>
      <c r="Q2948" s="95"/>
      <c r="R2948" s="95"/>
      <c r="S2948" s="95"/>
      <c r="T2948" s="95"/>
      <c r="AI2948" s="280"/>
      <c r="AO2948" s="95"/>
    </row>
    <row r="2949" s="93" customFormat="1" customHeight="1" spans="6:41">
      <c r="F2949" s="95"/>
      <c r="G2949" s="288" t="str">
        <f t="shared" si="52"/>
        <v/>
      </c>
      <c r="H2949" s="95"/>
      <c r="I2949" s="95"/>
      <c r="J2949" s="95"/>
      <c r="K2949" s="95"/>
      <c r="L2949" s="95"/>
      <c r="P2949" s="143"/>
      <c r="Q2949" s="95"/>
      <c r="R2949" s="95"/>
      <c r="S2949" s="95"/>
      <c r="T2949" s="95"/>
      <c r="AI2949" s="280"/>
      <c r="AO2949" s="95"/>
    </row>
    <row r="2950" s="93" customFormat="1" customHeight="1" spans="6:41">
      <c r="F2950" s="95"/>
      <c r="G2950" s="288" t="str">
        <f t="shared" si="52"/>
        <v/>
      </c>
      <c r="H2950" s="95"/>
      <c r="I2950" s="95"/>
      <c r="J2950" s="95"/>
      <c r="K2950" s="95"/>
      <c r="L2950" s="95"/>
      <c r="P2950" s="143"/>
      <c r="Q2950" s="95"/>
      <c r="R2950" s="95"/>
      <c r="S2950" s="95"/>
      <c r="T2950" s="95"/>
      <c r="AI2950" s="280"/>
      <c r="AO2950" s="95"/>
    </row>
    <row r="2951" s="93" customFormat="1" customHeight="1" spans="6:41">
      <c r="F2951" s="95"/>
      <c r="G2951" s="288" t="str">
        <f t="shared" si="52"/>
        <v/>
      </c>
      <c r="H2951" s="95"/>
      <c r="I2951" s="95"/>
      <c r="J2951" s="95"/>
      <c r="K2951" s="95"/>
      <c r="L2951" s="95"/>
      <c r="P2951" s="143"/>
      <c r="Q2951" s="95"/>
      <c r="R2951" s="95"/>
      <c r="S2951" s="95"/>
      <c r="T2951" s="95"/>
      <c r="AI2951" s="280"/>
      <c r="AO2951" s="95"/>
    </row>
    <row r="2952" s="93" customFormat="1" customHeight="1" spans="6:41">
      <c r="F2952" s="95"/>
      <c r="G2952" s="288" t="str">
        <f t="shared" si="52"/>
        <v/>
      </c>
      <c r="H2952" s="95"/>
      <c r="I2952" s="95"/>
      <c r="J2952" s="95"/>
      <c r="K2952" s="95"/>
      <c r="L2952" s="95"/>
      <c r="P2952" s="143"/>
      <c r="Q2952" s="95"/>
      <c r="R2952" s="95"/>
      <c r="S2952" s="95"/>
      <c r="T2952" s="95"/>
      <c r="AI2952" s="280"/>
      <c r="AO2952" s="95"/>
    </row>
    <row r="2953" s="93" customFormat="1" customHeight="1" spans="6:41">
      <c r="F2953" s="95"/>
      <c r="G2953" s="288" t="str">
        <f t="shared" si="52"/>
        <v/>
      </c>
      <c r="H2953" s="95"/>
      <c r="I2953" s="95"/>
      <c r="J2953" s="95"/>
      <c r="K2953" s="95"/>
      <c r="L2953" s="95"/>
      <c r="P2953" s="143"/>
      <c r="Q2953" s="95"/>
      <c r="R2953" s="95"/>
      <c r="S2953" s="95"/>
      <c r="T2953" s="95"/>
      <c r="AI2953" s="280"/>
      <c r="AO2953" s="95"/>
    </row>
    <row r="2954" s="93" customFormat="1" customHeight="1" spans="6:41">
      <c r="F2954" s="95"/>
      <c r="G2954" s="288" t="str">
        <f t="shared" si="52"/>
        <v/>
      </c>
      <c r="H2954" s="95"/>
      <c r="I2954" s="95"/>
      <c r="J2954" s="95"/>
      <c r="K2954" s="95"/>
      <c r="L2954" s="95"/>
      <c r="P2954" s="143"/>
      <c r="Q2954" s="95"/>
      <c r="R2954" s="95"/>
      <c r="S2954" s="95"/>
      <c r="T2954" s="95"/>
      <c r="AI2954" s="280"/>
      <c r="AO2954" s="95"/>
    </row>
    <row r="2955" s="93" customFormat="1" customHeight="1" spans="6:41">
      <c r="F2955" s="95"/>
      <c r="G2955" s="288" t="str">
        <f t="shared" si="52"/>
        <v/>
      </c>
      <c r="H2955" s="95"/>
      <c r="I2955" s="95"/>
      <c r="J2955" s="95"/>
      <c r="K2955" s="95"/>
      <c r="L2955" s="95"/>
      <c r="P2955" s="143"/>
      <c r="Q2955" s="95"/>
      <c r="R2955" s="95"/>
      <c r="S2955" s="95"/>
      <c r="T2955" s="95"/>
      <c r="AI2955" s="280"/>
      <c r="AO2955" s="95"/>
    </row>
    <row r="2956" s="93" customFormat="1" customHeight="1" spans="6:41">
      <c r="F2956" s="95"/>
      <c r="G2956" s="288" t="str">
        <f t="shared" si="52"/>
        <v/>
      </c>
      <c r="H2956" s="95"/>
      <c r="I2956" s="95"/>
      <c r="J2956" s="95"/>
      <c r="K2956" s="95"/>
      <c r="L2956" s="95"/>
      <c r="P2956" s="143"/>
      <c r="Q2956" s="95"/>
      <c r="R2956" s="95"/>
      <c r="S2956" s="95"/>
      <c r="T2956" s="95"/>
      <c r="AI2956" s="280"/>
      <c r="AO2956" s="95"/>
    </row>
    <row r="2957" s="93" customFormat="1" customHeight="1" spans="6:41">
      <c r="F2957" s="95"/>
      <c r="G2957" s="288" t="str">
        <f t="shared" si="52"/>
        <v/>
      </c>
      <c r="H2957" s="95"/>
      <c r="I2957" s="95"/>
      <c r="J2957" s="95"/>
      <c r="K2957" s="95"/>
      <c r="L2957" s="95"/>
      <c r="P2957" s="143"/>
      <c r="Q2957" s="95"/>
      <c r="R2957" s="95"/>
      <c r="S2957" s="95"/>
      <c r="T2957" s="95"/>
      <c r="AI2957" s="280"/>
      <c r="AO2957" s="95"/>
    </row>
    <row r="2958" s="93" customFormat="1" customHeight="1" spans="6:41">
      <c r="F2958" s="95"/>
      <c r="G2958" s="288" t="str">
        <f t="shared" si="52"/>
        <v/>
      </c>
      <c r="H2958" s="95"/>
      <c r="I2958" s="95"/>
      <c r="J2958" s="95"/>
      <c r="K2958" s="95"/>
      <c r="L2958" s="95"/>
      <c r="P2958" s="143"/>
      <c r="Q2958" s="95"/>
      <c r="R2958" s="95"/>
      <c r="S2958" s="95"/>
      <c r="T2958" s="95"/>
      <c r="AI2958" s="280"/>
      <c r="AO2958" s="95"/>
    </row>
    <row r="2959" s="93" customFormat="1" customHeight="1" spans="6:41">
      <c r="F2959" s="95"/>
      <c r="G2959" s="288" t="str">
        <f t="shared" si="52"/>
        <v/>
      </c>
      <c r="H2959" s="95"/>
      <c r="I2959" s="95"/>
      <c r="J2959" s="95"/>
      <c r="K2959" s="95"/>
      <c r="L2959" s="95"/>
      <c r="P2959" s="143"/>
      <c r="Q2959" s="95"/>
      <c r="R2959" s="95"/>
      <c r="S2959" s="95"/>
      <c r="T2959" s="95"/>
      <c r="AI2959" s="280"/>
      <c r="AO2959" s="95"/>
    </row>
    <row r="2960" s="93" customFormat="1" customHeight="1" spans="6:41">
      <c r="F2960" s="95"/>
      <c r="G2960" s="288" t="str">
        <f t="shared" si="52"/>
        <v/>
      </c>
      <c r="H2960" s="95"/>
      <c r="I2960" s="95"/>
      <c r="J2960" s="95"/>
      <c r="K2960" s="95"/>
      <c r="L2960" s="95"/>
      <c r="P2960" s="143"/>
      <c r="Q2960" s="95"/>
      <c r="R2960" s="95"/>
      <c r="S2960" s="95"/>
      <c r="T2960" s="95"/>
      <c r="AI2960" s="280"/>
      <c r="AO2960" s="95"/>
    </row>
    <row r="2961" s="93" customFormat="1" customHeight="1" spans="6:41">
      <c r="F2961" s="95"/>
      <c r="G2961" s="288" t="str">
        <f t="shared" si="52"/>
        <v/>
      </c>
      <c r="H2961" s="95"/>
      <c r="I2961" s="95"/>
      <c r="J2961" s="95"/>
      <c r="K2961" s="95"/>
      <c r="L2961" s="95"/>
      <c r="P2961" s="143"/>
      <c r="Q2961" s="95"/>
      <c r="R2961" s="95"/>
      <c r="S2961" s="95"/>
      <c r="T2961" s="95"/>
      <c r="AI2961" s="280"/>
      <c r="AO2961" s="95"/>
    </row>
    <row r="2962" s="93" customFormat="1" customHeight="1" spans="6:41">
      <c r="F2962" s="95"/>
      <c r="G2962" s="288" t="str">
        <f t="shared" si="52"/>
        <v/>
      </c>
      <c r="H2962" s="95"/>
      <c r="I2962" s="95"/>
      <c r="J2962" s="95"/>
      <c r="K2962" s="95"/>
      <c r="L2962" s="95"/>
      <c r="P2962" s="143"/>
      <c r="Q2962" s="95"/>
      <c r="R2962" s="95"/>
      <c r="S2962" s="95"/>
      <c r="T2962" s="95"/>
      <c r="AI2962" s="280"/>
      <c r="AO2962" s="95"/>
    </row>
    <row r="2963" s="93" customFormat="1" customHeight="1" spans="6:41">
      <c r="F2963" s="95"/>
      <c r="G2963" s="288" t="str">
        <f t="shared" si="52"/>
        <v/>
      </c>
      <c r="H2963" s="95"/>
      <c r="I2963" s="95"/>
      <c r="J2963" s="95"/>
      <c r="K2963" s="95"/>
      <c r="L2963" s="95"/>
      <c r="P2963" s="143"/>
      <c r="Q2963" s="95"/>
      <c r="R2963" s="95"/>
      <c r="S2963" s="95"/>
      <c r="T2963" s="95"/>
      <c r="AI2963" s="280"/>
      <c r="AO2963" s="95"/>
    </row>
    <row r="2964" s="93" customFormat="1" customHeight="1" spans="6:41">
      <c r="F2964" s="95"/>
      <c r="G2964" s="288" t="str">
        <f t="shared" si="52"/>
        <v/>
      </c>
      <c r="H2964" s="95"/>
      <c r="I2964" s="95"/>
      <c r="J2964" s="95"/>
      <c r="K2964" s="95"/>
      <c r="L2964" s="95"/>
      <c r="P2964" s="143"/>
      <c r="Q2964" s="95"/>
      <c r="R2964" s="95"/>
      <c r="S2964" s="95"/>
      <c r="T2964" s="95"/>
      <c r="AI2964" s="280"/>
      <c r="AO2964" s="95"/>
    </row>
    <row r="2965" s="93" customFormat="1" customHeight="1" spans="6:41">
      <c r="F2965" s="95"/>
      <c r="G2965" s="288" t="str">
        <f t="shared" si="52"/>
        <v/>
      </c>
      <c r="H2965" s="95"/>
      <c r="I2965" s="95"/>
      <c r="J2965" s="95"/>
      <c r="K2965" s="95"/>
      <c r="L2965" s="95"/>
      <c r="P2965" s="143"/>
      <c r="Q2965" s="95"/>
      <c r="R2965" s="95"/>
      <c r="S2965" s="95"/>
      <c r="T2965" s="95"/>
      <c r="AI2965" s="280"/>
      <c r="AO2965" s="95"/>
    </row>
    <row r="2966" s="93" customFormat="1" customHeight="1" spans="6:41">
      <c r="F2966" s="95"/>
      <c r="G2966" s="288" t="str">
        <f t="shared" si="52"/>
        <v/>
      </c>
      <c r="H2966" s="95"/>
      <c r="I2966" s="95"/>
      <c r="J2966" s="95"/>
      <c r="K2966" s="95"/>
      <c r="L2966" s="95"/>
      <c r="P2966" s="143"/>
      <c r="Q2966" s="95"/>
      <c r="R2966" s="95"/>
      <c r="S2966" s="95"/>
      <c r="T2966" s="95"/>
      <c r="AI2966" s="280"/>
      <c r="AO2966" s="95"/>
    </row>
    <row r="2967" s="93" customFormat="1" customHeight="1" spans="6:41">
      <c r="F2967" s="95"/>
      <c r="G2967" s="288" t="str">
        <f t="shared" si="52"/>
        <v/>
      </c>
      <c r="H2967" s="95"/>
      <c r="I2967" s="95"/>
      <c r="J2967" s="95"/>
      <c r="K2967" s="95"/>
      <c r="L2967" s="95"/>
      <c r="P2967" s="143"/>
      <c r="Q2967" s="95"/>
      <c r="R2967" s="95"/>
      <c r="S2967" s="95"/>
      <c r="T2967" s="95"/>
      <c r="AI2967" s="280"/>
      <c r="AO2967" s="95"/>
    </row>
    <row r="2968" s="93" customFormat="1" customHeight="1" spans="6:41">
      <c r="F2968" s="95"/>
      <c r="G2968" s="288" t="str">
        <f t="shared" si="52"/>
        <v/>
      </c>
      <c r="H2968" s="95"/>
      <c r="I2968" s="95"/>
      <c r="J2968" s="95"/>
      <c r="K2968" s="95"/>
      <c r="L2968" s="95"/>
      <c r="P2968" s="143"/>
      <c r="Q2968" s="95"/>
      <c r="R2968" s="95"/>
      <c r="S2968" s="95"/>
      <c r="T2968" s="95"/>
      <c r="AI2968" s="280"/>
      <c r="AO2968" s="95"/>
    </row>
    <row r="2969" s="93" customFormat="1" customHeight="1" spans="6:41">
      <c r="F2969" s="95"/>
      <c r="G2969" s="288" t="str">
        <f t="shared" si="52"/>
        <v/>
      </c>
      <c r="H2969" s="95"/>
      <c r="I2969" s="95"/>
      <c r="J2969" s="95"/>
      <c r="K2969" s="95"/>
      <c r="L2969" s="95"/>
      <c r="P2969" s="143"/>
      <c r="Q2969" s="95"/>
      <c r="R2969" s="95"/>
      <c r="S2969" s="95"/>
      <c r="T2969" s="95"/>
      <c r="AI2969" s="280"/>
      <c r="AO2969" s="95"/>
    </row>
    <row r="2970" s="93" customFormat="1" customHeight="1" spans="6:41">
      <c r="F2970" s="95"/>
      <c r="G2970" s="288" t="str">
        <f t="shared" si="52"/>
        <v/>
      </c>
      <c r="H2970" s="95"/>
      <c r="I2970" s="95"/>
      <c r="J2970" s="95"/>
      <c r="K2970" s="95"/>
      <c r="L2970" s="95"/>
      <c r="P2970" s="143"/>
      <c r="Q2970" s="95"/>
      <c r="R2970" s="95"/>
      <c r="S2970" s="95"/>
      <c r="T2970" s="95"/>
      <c r="AI2970" s="280"/>
      <c r="AO2970" s="95"/>
    </row>
    <row r="2971" s="93" customFormat="1" customHeight="1" spans="6:41">
      <c r="F2971" s="95"/>
      <c r="G2971" s="288" t="str">
        <f t="shared" si="52"/>
        <v/>
      </c>
      <c r="H2971" s="95"/>
      <c r="I2971" s="95"/>
      <c r="J2971" s="95"/>
      <c r="K2971" s="95"/>
      <c r="L2971" s="95"/>
      <c r="P2971" s="143"/>
      <c r="Q2971" s="95"/>
      <c r="R2971" s="95"/>
      <c r="S2971" s="95"/>
      <c r="T2971" s="95"/>
      <c r="AI2971" s="280"/>
      <c r="AO2971" s="95"/>
    </row>
    <row r="2972" s="93" customFormat="1" customHeight="1" spans="6:41">
      <c r="F2972" s="95"/>
      <c r="G2972" s="288" t="str">
        <f t="shared" si="52"/>
        <v/>
      </c>
      <c r="H2972" s="95"/>
      <c r="I2972" s="95"/>
      <c r="J2972" s="95"/>
      <c r="K2972" s="95"/>
      <c r="L2972" s="95"/>
      <c r="P2972" s="143"/>
      <c r="Q2972" s="95"/>
      <c r="R2972" s="95"/>
      <c r="S2972" s="95"/>
      <c r="T2972" s="95"/>
      <c r="AI2972" s="280"/>
      <c r="AO2972" s="95"/>
    </row>
    <row r="2973" s="93" customFormat="1" customHeight="1" spans="6:41">
      <c r="F2973" s="95"/>
      <c r="G2973" s="288" t="str">
        <f t="shared" si="52"/>
        <v/>
      </c>
      <c r="H2973" s="95"/>
      <c r="I2973" s="95"/>
      <c r="J2973" s="95"/>
      <c r="K2973" s="95"/>
      <c r="L2973" s="95"/>
      <c r="P2973" s="143"/>
      <c r="Q2973" s="95"/>
      <c r="R2973" s="95"/>
      <c r="S2973" s="95"/>
      <c r="T2973" s="95"/>
      <c r="AI2973" s="280"/>
      <c r="AO2973" s="95"/>
    </row>
    <row r="2974" s="93" customFormat="1" customHeight="1" spans="6:41">
      <c r="F2974" s="95"/>
      <c r="G2974" s="288" t="str">
        <f t="shared" si="52"/>
        <v/>
      </c>
      <c r="H2974" s="95"/>
      <c r="I2974" s="95"/>
      <c r="J2974" s="95"/>
      <c r="K2974" s="95"/>
      <c r="L2974" s="95"/>
      <c r="P2974" s="143"/>
      <c r="Q2974" s="95"/>
      <c r="R2974" s="95"/>
      <c r="S2974" s="95"/>
      <c r="T2974" s="95"/>
      <c r="AI2974" s="280"/>
      <c r="AO2974" s="95"/>
    </row>
    <row r="2975" s="93" customFormat="1" customHeight="1" spans="6:41">
      <c r="F2975" s="95"/>
      <c r="G2975" s="288" t="str">
        <f t="shared" si="52"/>
        <v/>
      </c>
      <c r="H2975" s="95"/>
      <c r="I2975" s="95"/>
      <c r="J2975" s="95"/>
      <c r="K2975" s="95"/>
      <c r="L2975" s="95"/>
      <c r="P2975" s="143"/>
      <c r="Q2975" s="95"/>
      <c r="R2975" s="95"/>
      <c r="S2975" s="95"/>
      <c r="T2975" s="95"/>
      <c r="AI2975" s="280"/>
      <c r="AO2975" s="95"/>
    </row>
    <row r="2976" s="93" customFormat="1" customHeight="1" spans="6:41">
      <c r="F2976" s="95"/>
      <c r="G2976" s="288" t="str">
        <f t="shared" si="52"/>
        <v/>
      </c>
      <c r="H2976" s="95"/>
      <c r="I2976" s="95"/>
      <c r="J2976" s="95"/>
      <c r="K2976" s="95"/>
      <c r="L2976" s="95"/>
      <c r="P2976" s="143"/>
      <c r="Q2976" s="95"/>
      <c r="R2976" s="95"/>
      <c r="S2976" s="95"/>
      <c r="T2976" s="95"/>
      <c r="AI2976" s="280"/>
      <c r="AO2976" s="95"/>
    </row>
    <row r="2977" s="93" customFormat="1" customHeight="1" spans="6:41">
      <c r="F2977" s="95"/>
      <c r="G2977" s="288" t="str">
        <f t="shared" si="52"/>
        <v/>
      </c>
      <c r="H2977" s="95"/>
      <c r="I2977" s="95"/>
      <c r="J2977" s="95"/>
      <c r="K2977" s="95"/>
      <c r="L2977" s="95"/>
      <c r="P2977" s="143"/>
      <c r="Q2977" s="95"/>
      <c r="R2977" s="95"/>
      <c r="S2977" s="95"/>
      <c r="T2977" s="95"/>
      <c r="AI2977" s="280"/>
      <c r="AO2977" s="95"/>
    </row>
    <row r="2978" s="93" customFormat="1" customHeight="1" spans="6:41">
      <c r="F2978" s="95"/>
      <c r="G2978" s="288" t="str">
        <f t="shared" si="52"/>
        <v/>
      </c>
      <c r="H2978" s="95"/>
      <c r="I2978" s="95"/>
      <c r="J2978" s="95"/>
      <c r="K2978" s="95"/>
      <c r="L2978" s="95"/>
      <c r="P2978" s="143"/>
      <c r="Q2978" s="95"/>
      <c r="R2978" s="95"/>
      <c r="S2978" s="95"/>
      <c r="T2978" s="95"/>
      <c r="AI2978" s="280"/>
      <c r="AO2978" s="95"/>
    </row>
    <row r="2979" s="93" customFormat="1" customHeight="1" spans="6:41">
      <c r="F2979" s="95"/>
      <c r="G2979" s="288" t="str">
        <f t="shared" si="52"/>
        <v/>
      </c>
      <c r="H2979" s="95"/>
      <c r="I2979" s="95"/>
      <c r="J2979" s="95"/>
      <c r="K2979" s="95"/>
      <c r="L2979" s="95"/>
      <c r="P2979" s="143"/>
      <c r="Q2979" s="95"/>
      <c r="R2979" s="95"/>
      <c r="S2979" s="95"/>
      <c r="T2979" s="95"/>
      <c r="AI2979" s="280"/>
      <c r="AO2979" s="95"/>
    </row>
    <row r="2980" s="93" customFormat="1" customHeight="1" spans="6:41">
      <c r="F2980" s="95"/>
      <c r="G2980" s="288" t="str">
        <f t="shared" si="52"/>
        <v/>
      </c>
      <c r="H2980" s="95"/>
      <c r="I2980" s="95"/>
      <c r="J2980" s="95"/>
      <c r="K2980" s="95"/>
      <c r="L2980" s="95"/>
      <c r="P2980" s="143"/>
      <c r="Q2980" s="95"/>
      <c r="R2980" s="95"/>
      <c r="S2980" s="95"/>
      <c r="T2980" s="95"/>
      <c r="AI2980" s="280"/>
      <c r="AO2980" s="95"/>
    </row>
    <row r="2981" s="93" customFormat="1" customHeight="1" spans="6:41">
      <c r="F2981" s="95"/>
      <c r="G2981" s="288" t="str">
        <f t="shared" si="52"/>
        <v/>
      </c>
      <c r="H2981" s="95"/>
      <c r="I2981" s="95"/>
      <c r="J2981" s="95"/>
      <c r="K2981" s="95"/>
      <c r="L2981" s="95"/>
      <c r="P2981" s="143"/>
      <c r="Q2981" s="95"/>
      <c r="R2981" s="95"/>
      <c r="S2981" s="95"/>
      <c r="T2981" s="95"/>
      <c r="AI2981" s="280"/>
      <c r="AO2981" s="95"/>
    </row>
    <row r="2982" s="93" customFormat="1" customHeight="1" spans="6:41">
      <c r="F2982" s="95"/>
      <c r="G2982" s="288" t="str">
        <f t="shared" si="52"/>
        <v/>
      </c>
      <c r="H2982" s="95"/>
      <c r="I2982" s="95"/>
      <c r="J2982" s="95"/>
      <c r="K2982" s="95"/>
      <c r="L2982" s="95"/>
      <c r="P2982" s="143"/>
      <c r="Q2982" s="95"/>
      <c r="R2982" s="95"/>
      <c r="S2982" s="95"/>
      <c r="T2982" s="95"/>
      <c r="AI2982" s="280"/>
      <c r="AO2982" s="95"/>
    </row>
    <row r="2983" s="93" customFormat="1" customHeight="1" spans="6:41">
      <c r="F2983" s="95"/>
      <c r="G2983" s="288" t="str">
        <f t="shared" si="52"/>
        <v/>
      </c>
      <c r="H2983" s="95"/>
      <c r="I2983" s="95"/>
      <c r="J2983" s="95"/>
      <c r="K2983" s="95"/>
      <c r="L2983" s="95"/>
      <c r="P2983" s="143"/>
      <c r="Q2983" s="95"/>
      <c r="R2983" s="95"/>
      <c r="S2983" s="95"/>
      <c r="T2983" s="95"/>
      <c r="AI2983" s="280"/>
      <c r="AO2983" s="95"/>
    </row>
    <row r="2984" s="93" customFormat="1" customHeight="1" spans="6:41">
      <c r="F2984" s="95"/>
      <c r="G2984" s="288" t="str">
        <f t="shared" si="52"/>
        <v/>
      </c>
      <c r="H2984" s="95"/>
      <c r="I2984" s="95"/>
      <c r="J2984" s="95"/>
      <c r="K2984" s="95"/>
      <c r="L2984" s="95"/>
      <c r="P2984" s="143"/>
      <c r="Q2984" s="95"/>
      <c r="R2984" s="95"/>
      <c r="S2984" s="95"/>
      <c r="T2984" s="95"/>
      <c r="AI2984" s="280"/>
      <c r="AO2984" s="95"/>
    </row>
    <row r="2985" s="93" customFormat="1" customHeight="1" spans="6:41">
      <c r="F2985" s="95"/>
      <c r="G2985" s="288" t="str">
        <f t="shared" si="52"/>
        <v/>
      </c>
      <c r="H2985" s="95"/>
      <c r="I2985" s="95"/>
      <c r="J2985" s="95"/>
      <c r="K2985" s="95"/>
      <c r="L2985" s="95"/>
      <c r="P2985" s="143"/>
      <c r="Q2985" s="95"/>
      <c r="R2985" s="95"/>
      <c r="S2985" s="95"/>
      <c r="T2985" s="95"/>
      <c r="AI2985" s="280"/>
      <c r="AO2985" s="95"/>
    </row>
    <row r="2986" s="93" customFormat="1" customHeight="1" spans="6:41">
      <c r="F2986" s="95"/>
      <c r="G2986" s="288" t="str">
        <f t="shared" si="52"/>
        <v/>
      </c>
      <c r="H2986" s="95"/>
      <c r="I2986" s="95"/>
      <c r="J2986" s="95"/>
      <c r="K2986" s="95"/>
      <c r="L2986" s="95"/>
      <c r="P2986" s="143"/>
      <c r="Q2986" s="95"/>
      <c r="R2986" s="95"/>
      <c r="S2986" s="95"/>
      <c r="T2986" s="95"/>
      <c r="AI2986" s="280"/>
      <c r="AO2986" s="95"/>
    </row>
    <row r="2987" s="93" customFormat="1" customHeight="1" spans="6:41">
      <c r="F2987" s="95"/>
      <c r="G2987" s="288" t="str">
        <f t="shared" si="52"/>
        <v/>
      </c>
      <c r="H2987" s="95"/>
      <c r="I2987" s="95"/>
      <c r="J2987" s="95"/>
      <c r="K2987" s="95"/>
      <c r="L2987" s="95"/>
      <c r="P2987" s="143"/>
      <c r="Q2987" s="95"/>
      <c r="R2987" s="95"/>
      <c r="S2987" s="95"/>
      <c r="T2987" s="95"/>
      <c r="AI2987" s="280"/>
      <c r="AO2987" s="95"/>
    </row>
    <row r="2988" s="93" customFormat="1" customHeight="1" spans="6:41">
      <c r="F2988" s="95"/>
      <c r="G2988" s="288" t="str">
        <f t="shared" si="52"/>
        <v/>
      </c>
      <c r="H2988" s="95"/>
      <c r="I2988" s="95"/>
      <c r="J2988" s="95"/>
      <c r="K2988" s="95"/>
      <c r="L2988" s="95"/>
      <c r="P2988" s="143"/>
      <c r="Q2988" s="95"/>
      <c r="R2988" s="95"/>
      <c r="S2988" s="95"/>
      <c r="T2988" s="95"/>
      <c r="AI2988" s="280"/>
      <c r="AO2988" s="95"/>
    </row>
    <row r="2989" s="93" customFormat="1" customHeight="1" spans="6:41">
      <c r="F2989" s="95"/>
      <c r="G2989" s="288" t="str">
        <f t="shared" si="52"/>
        <v/>
      </c>
      <c r="H2989" s="95"/>
      <c r="I2989" s="95"/>
      <c r="J2989" s="95"/>
      <c r="K2989" s="95"/>
      <c r="L2989" s="95"/>
      <c r="P2989" s="143"/>
      <c r="Q2989" s="95"/>
      <c r="R2989" s="95"/>
      <c r="S2989" s="95"/>
      <c r="T2989" s="95"/>
      <c r="AI2989" s="280"/>
      <c r="AO2989" s="95"/>
    </row>
    <row r="2990" s="93" customFormat="1" customHeight="1" spans="6:41">
      <c r="F2990" s="95"/>
      <c r="G2990" s="288" t="str">
        <f t="shared" si="52"/>
        <v/>
      </c>
      <c r="H2990" s="95"/>
      <c r="I2990" s="95"/>
      <c r="J2990" s="95"/>
      <c r="K2990" s="95"/>
      <c r="L2990" s="95"/>
      <c r="P2990" s="143"/>
      <c r="Q2990" s="95"/>
      <c r="R2990" s="95"/>
      <c r="S2990" s="95"/>
      <c r="T2990" s="95"/>
      <c r="AI2990" s="280"/>
      <c r="AO2990" s="95"/>
    </row>
    <row r="2991" s="93" customFormat="1" customHeight="1" spans="6:41">
      <c r="F2991" s="95"/>
      <c r="G2991" s="288" t="str">
        <f t="shared" si="52"/>
        <v/>
      </c>
      <c r="H2991" s="95"/>
      <c r="I2991" s="95"/>
      <c r="J2991" s="95"/>
      <c r="K2991" s="95"/>
      <c r="L2991" s="95"/>
      <c r="P2991" s="143"/>
      <c r="Q2991" s="95"/>
      <c r="R2991" s="95"/>
      <c r="S2991" s="95"/>
      <c r="T2991" s="95"/>
      <c r="AI2991" s="280"/>
      <c r="AO2991" s="95"/>
    </row>
    <row r="2992" s="93" customFormat="1" customHeight="1" spans="6:41">
      <c r="F2992" s="95"/>
      <c r="G2992" s="288" t="str">
        <f t="shared" si="52"/>
        <v/>
      </c>
      <c r="H2992" s="95"/>
      <c r="I2992" s="95"/>
      <c r="J2992" s="95"/>
      <c r="K2992" s="95"/>
      <c r="L2992" s="95"/>
      <c r="P2992" s="143"/>
      <c r="Q2992" s="95"/>
      <c r="R2992" s="95"/>
      <c r="S2992" s="95"/>
      <c r="T2992" s="95"/>
      <c r="AI2992" s="280"/>
      <c r="AO2992" s="95"/>
    </row>
    <row r="2993" s="93" customFormat="1" customHeight="1" spans="6:41">
      <c r="F2993" s="95"/>
      <c r="G2993" s="288" t="str">
        <f t="shared" si="52"/>
        <v/>
      </c>
      <c r="H2993" s="95"/>
      <c r="I2993" s="95"/>
      <c r="J2993" s="95"/>
      <c r="K2993" s="95"/>
      <c r="L2993" s="95"/>
      <c r="P2993" s="143"/>
      <c r="Q2993" s="95"/>
      <c r="R2993" s="95"/>
      <c r="S2993" s="95"/>
      <c r="T2993" s="95"/>
      <c r="AI2993" s="280"/>
      <c r="AO2993" s="95"/>
    </row>
    <row r="2994" s="93" customFormat="1" customHeight="1" spans="6:41">
      <c r="F2994" s="95"/>
      <c r="G2994" s="288" t="str">
        <f t="shared" si="52"/>
        <v/>
      </c>
      <c r="H2994" s="95"/>
      <c r="I2994" s="95"/>
      <c r="J2994" s="95"/>
      <c r="K2994" s="95"/>
      <c r="L2994" s="95"/>
      <c r="P2994" s="143"/>
      <c r="Q2994" s="95"/>
      <c r="R2994" s="95"/>
      <c r="S2994" s="95"/>
      <c r="T2994" s="95"/>
      <c r="AI2994" s="280"/>
      <c r="AO2994" s="95"/>
    </row>
    <row r="2995" s="93" customFormat="1" customHeight="1" spans="6:41">
      <c r="F2995" s="95"/>
      <c r="G2995" s="288" t="str">
        <f t="shared" si="52"/>
        <v/>
      </c>
      <c r="H2995" s="95"/>
      <c r="I2995" s="95"/>
      <c r="J2995" s="95"/>
      <c r="K2995" s="95"/>
      <c r="L2995" s="95"/>
      <c r="P2995" s="143"/>
      <c r="Q2995" s="95"/>
      <c r="R2995" s="95"/>
      <c r="S2995" s="95"/>
      <c r="T2995" s="95"/>
      <c r="AI2995" s="280"/>
      <c r="AO2995" s="95"/>
    </row>
    <row r="2996" s="93" customFormat="1" customHeight="1" spans="6:41">
      <c r="F2996" s="95"/>
      <c r="G2996" s="288" t="str">
        <f t="shared" si="52"/>
        <v/>
      </c>
      <c r="H2996" s="95"/>
      <c r="I2996" s="95"/>
      <c r="J2996" s="95"/>
      <c r="K2996" s="95"/>
      <c r="L2996" s="95"/>
      <c r="P2996" s="143"/>
      <c r="Q2996" s="95"/>
      <c r="R2996" s="95"/>
      <c r="S2996" s="95"/>
      <c r="T2996" s="95"/>
      <c r="AI2996" s="280"/>
      <c r="AO2996" s="95"/>
    </row>
    <row r="2997" s="93" customFormat="1" customHeight="1" spans="6:41">
      <c r="F2997" s="95"/>
      <c r="G2997" s="288" t="str">
        <f t="shared" si="52"/>
        <v/>
      </c>
      <c r="H2997" s="95"/>
      <c r="I2997" s="95"/>
      <c r="J2997" s="95"/>
      <c r="K2997" s="95"/>
      <c r="L2997" s="95"/>
      <c r="P2997" s="143"/>
      <c r="Q2997" s="95"/>
      <c r="R2997" s="95"/>
      <c r="S2997" s="95"/>
      <c r="T2997" s="95"/>
      <c r="AI2997" s="280"/>
      <c r="AO2997" s="95"/>
    </row>
    <row r="2998" s="93" customFormat="1" customHeight="1" spans="6:41">
      <c r="F2998" s="95"/>
      <c r="G2998" s="288" t="str">
        <f t="shared" si="52"/>
        <v/>
      </c>
      <c r="H2998" s="95"/>
      <c r="I2998" s="95"/>
      <c r="J2998" s="95"/>
      <c r="K2998" s="95"/>
      <c r="L2998" s="95"/>
      <c r="P2998" s="143"/>
      <c r="Q2998" s="95"/>
      <c r="R2998" s="95"/>
      <c r="S2998" s="95"/>
      <c r="T2998" s="95"/>
      <c r="AI2998" s="280"/>
      <c r="AO2998" s="95"/>
    </row>
    <row r="2999" s="93" customFormat="1" customHeight="1" spans="6:41">
      <c r="F2999" s="95"/>
      <c r="G2999" s="288" t="str">
        <f t="shared" si="52"/>
        <v/>
      </c>
      <c r="H2999" s="95"/>
      <c r="I2999" s="95"/>
      <c r="J2999" s="95"/>
      <c r="K2999" s="95"/>
      <c r="L2999" s="95"/>
      <c r="P2999" s="143"/>
      <c r="Q2999" s="95"/>
      <c r="R2999" s="95"/>
      <c r="S2999" s="95"/>
      <c r="T2999" s="95"/>
      <c r="AI2999" s="280"/>
      <c r="AO2999" s="95"/>
    </row>
    <row r="3000" s="93" customFormat="1" customHeight="1" spans="6:41">
      <c r="F3000" s="95"/>
      <c r="G3000" s="288" t="str">
        <f t="shared" si="52"/>
        <v/>
      </c>
      <c r="H3000" s="95"/>
      <c r="I3000" s="95"/>
      <c r="J3000" s="95"/>
      <c r="K3000" s="95"/>
      <c r="L3000" s="95"/>
      <c r="P3000" s="143"/>
      <c r="Q3000" s="95"/>
      <c r="R3000" s="95"/>
      <c r="S3000" s="95"/>
      <c r="T3000" s="95"/>
      <c r="AI3000" s="280"/>
      <c r="AO3000" s="95"/>
    </row>
    <row r="3001" s="93" customFormat="1" customHeight="1" spans="6:41">
      <c r="F3001" s="95"/>
      <c r="G3001" s="288" t="str">
        <f t="shared" si="52"/>
        <v/>
      </c>
      <c r="H3001" s="95"/>
      <c r="I3001" s="95"/>
      <c r="J3001" s="95"/>
      <c r="K3001" s="95"/>
      <c r="L3001" s="95"/>
      <c r="P3001" s="143"/>
      <c r="Q3001" s="95"/>
      <c r="R3001" s="95"/>
      <c r="S3001" s="95"/>
      <c r="T3001" s="95"/>
      <c r="AI3001" s="280"/>
      <c r="AO3001" s="95"/>
    </row>
    <row r="3002" s="93" customFormat="1" customHeight="1" spans="6:41">
      <c r="F3002" s="95"/>
      <c r="G3002" s="288" t="str">
        <f t="shared" si="52"/>
        <v/>
      </c>
      <c r="H3002" s="95"/>
      <c r="I3002" s="95"/>
      <c r="J3002" s="95"/>
      <c r="K3002" s="95"/>
      <c r="L3002" s="95"/>
      <c r="P3002" s="143"/>
      <c r="Q3002" s="95"/>
      <c r="R3002" s="95"/>
      <c r="S3002" s="95"/>
      <c r="T3002" s="95"/>
      <c r="AI3002" s="280"/>
      <c r="AO3002" s="95"/>
    </row>
    <row r="3003" s="93" customFormat="1" customHeight="1" spans="6:41">
      <c r="F3003" s="95"/>
      <c r="G3003" s="288" t="str">
        <f t="shared" si="52"/>
        <v/>
      </c>
      <c r="H3003" s="95"/>
      <c r="I3003" s="95"/>
      <c r="J3003" s="95"/>
      <c r="K3003" s="95"/>
      <c r="L3003" s="95"/>
      <c r="P3003" s="143"/>
      <c r="Q3003" s="95"/>
      <c r="R3003" s="95"/>
      <c r="S3003" s="95"/>
      <c r="T3003" s="95"/>
      <c r="AI3003" s="280"/>
      <c r="AO3003" s="95"/>
    </row>
    <row r="3004" s="93" customFormat="1" customHeight="1" spans="6:41">
      <c r="F3004" s="95"/>
      <c r="G3004" s="288" t="str">
        <f t="shared" si="52"/>
        <v/>
      </c>
      <c r="H3004" s="95"/>
      <c r="I3004" s="95"/>
      <c r="J3004" s="95"/>
      <c r="K3004" s="95"/>
      <c r="L3004" s="95"/>
      <c r="P3004" s="143"/>
      <c r="Q3004" s="95"/>
      <c r="R3004" s="95"/>
      <c r="S3004" s="95"/>
      <c r="T3004" s="95"/>
      <c r="AI3004" s="280"/>
      <c r="AO3004" s="95"/>
    </row>
    <row r="3005" s="93" customFormat="1" customHeight="1" spans="6:41">
      <c r="F3005" s="95"/>
      <c r="G3005" s="288" t="str">
        <f t="shared" si="52"/>
        <v/>
      </c>
      <c r="H3005" s="95"/>
      <c r="I3005" s="95"/>
      <c r="J3005" s="95"/>
      <c r="K3005" s="95"/>
      <c r="L3005" s="95"/>
      <c r="P3005" s="143"/>
      <c r="Q3005" s="95"/>
      <c r="R3005" s="95"/>
      <c r="S3005" s="95"/>
      <c r="T3005" s="95"/>
      <c r="AI3005" s="280"/>
      <c r="AO3005" s="95"/>
    </row>
    <row r="3006" s="93" customFormat="1" customHeight="1" spans="6:41">
      <c r="F3006" s="95"/>
      <c r="G3006" s="288" t="str">
        <f t="shared" si="52"/>
        <v/>
      </c>
      <c r="H3006" s="95"/>
      <c r="I3006" s="95"/>
      <c r="J3006" s="95"/>
      <c r="K3006" s="95"/>
      <c r="L3006" s="95"/>
      <c r="P3006" s="143"/>
      <c r="Q3006" s="95"/>
      <c r="R3006" s="95"/>
      <c r="S3006" s="95"/>
      <c r="T3006" s="95"/>
      <c r="AI3006" s="280"/>
      <c r="AO3006" s="95"/>
    </row>
    <row r="3007" s="93" customFormat="1" customHeight="1" spans="6:41">
      <c r="F3007" s="95"/>
      <c r="G3007" s="288" t="str">
        <f t="shared" si="52"/>
        <v/>
      </c>
      <c r="H3007" s="95"/>
      <c r="I3007" s="95"/>
      <c r="J3007" s="95"/>
      <c r="K3007" s="95"/>
      <c r="L3007" s="95"/>
      <c r="P3007" s="143"/>
      <c r="Q3007" s="95"/>
      <c r="R3007" s="95"/>
      <c r="S3007" s="95"/>
      <c r="T3007" s="95"/>
      <c r="AI3007" s="280"/>
      <c r="AO3007" s="95"/>
    </row>
    <row r="3008" s="93" customFormat="1" customHeight="1" spans="6:41">
      <c r="F3008" s="95"/>
      <c r="G3008" s="288" t="str">
        <f t="shared" si="52"/>
        <v/>
      </c>
      <c r="H3008" s="95"/>
      <c r="I3008" s="95"/>
      <c r="J3008" s="95"/>
      <c r="K3008" s="95"/>
      <c r="L3008" s="95"/>
      <c r="P3008" s="143"/>
      <c r="Q3008" s="95"/>
      <c r="R3008" s="95"/>
      <c r="S3008" s="95"/>
      <c r="T3008" s="95"/>
      <c r="AI3008" s="280"/>
      <c r="AO3008" s="95"/>
    </row>
    <row r="3009" s="93" customFormat="1" customHeight="1" spans="6:41">
      <c r="F3009" s="95"/>
      <c r="G3009" s="288" t="str">
        <f t="shared" si="52"/>
        <v/>
      </c>
      <c r="H3009" s="95"/>
      <c r="I3009" s="95"/>
      <c r="J3009" s="95"/>
      <c r="K3009" s="95"/>
      <c r="L3009" s="95"/>
      <c r="P3009" s="143"/>
      <c r="Q3009" s="95"/>
      <c r="R3009" s="95"/>
      <c r="S3009" s="95"/>
      <c r="T3009" s="95"/>
      <c r="AI3009" s="280"/>
      <c r="AO3009" s="95"/>
    </row>
    <row r="3010" s="93" customFormat="1" customHeight="1" spans="6:41">
      <c r="F3010" s="95"/>
      <c r="G3010" s="288" t="str">
        <f t="shared" ref="G3010:G3073" si="53">IF(H3010="","",IF(H3010=I3010,H3010,_xlfn.CONCAT(H3010,"-",I3010)))</f>
        <v/>
      </c>
      <c r="H3010" s="95"/>
      <c r="I3010" s="95"/>
      <c r="J3010" s="95"/>
      <c r="K3010" s="95"/>
      <c r="L3010" s="95"/>
      <c r="P3010" s="143"/>
      <c r="Q3010" s="95"/>
      <c r="R3010" s="95"/>
      <c r="S3010" s="95"/>
      <c r="T3010" s="95"/>
      <c r="AI3010" s="280"/>
      <c r="AO3010" s="95"/>
    </row>
    <row r="3011" s="93" customFormat="1" customHeight="1" spans="6:41">
      <c r="F3011" s="95"/>
      <c r="G3011" s="288" t="str">
        <f t="shared" si="53"/>
        <v/>
      </c>
      <c r="H3011" s="95"/>
      <c r="I3011" s="95"/>
      <c r="J3011" s="95"/>
      <c r="K3011" s="95"/>
      <c r="L3011" s="95"/>
      <c r="P3011" s="143"/>
      <c r="Q3011" s="95"/>
      <c r="R3011" s="95"/>
      <c r="S3011" s="95"/>
      <c r="T3011" s="95"/>
      <c r="AI3011" s="280"/>
      <c r="AO3011" s="95"/>
    </row>
    <row r="3012" s="93" customFormat="1" customHeight="1" spans="6:41">
      <c r="F3012" s="95"/>
      <c r="G3012" s="288" t="str">
        <f t="shared" si="53"/>
        <v/>
      </c>
      <c r="H3012" s="95"/>
      <c r="I3012" s="95"/>
      <c r="J3012" s="95"/>
      <c r="K3012" s="95"/>
      <c r="L3012" s="95"/>
      <c r="P3012" s="143"/>
      <c r="Q3012" s="95"/>
      <c r="R3012" s="95"/>
      <c r="S3012" s="95"/>
      <c r="T3012" s="95"/>
      <c r="AI3012" s="280"/>
      <c r="AO3012" s="95"/>
    </row>
    <row r="3013" s="93" customFormat="1" customHeight="1" spans="6:41">
      <c r="F3013" s="95"/>
      <c r="G3013" s="288" t="str">
        <f t="shared" si="53"/>
        <v/>
      </c>
      <c r="H3013" s="95"/>
      <c r="I3013" s="95"/>
      <c r="J3013" s="95"/>
      <c r="K3013" s="95"/>
      <c r="L3013" s="95"/>
      <c r="P3013" s="143"/>
      <c r="Q3013" s="95"/>
      <c r="R3013" s="95"/>
      <c r="S3013" s="95"/>
      <c r="T3013" s="95"/>
      <c r="AI3013" s="280"/>
      <c r="AO3013" s="95"/>
    </row>
    <row r="3014" s="93" customFormat="1" customHeight="1" spans="6:41">
      <c r="F3014" s="95"/>
      <c r="G3014" s="288" t="str">
        <f t="shared" si="53"/>
        <v/>
      </c>
      <c r="H3014" s="95"/>
      <c r="I3014" s="95"/>
      <c r="J3014" s="95"/>
      <c r="K3014" s="95"/>
      <c r="L3014" s="95"/>
      <c r="P3014" s="143"/>
      <c r="Q3014" s="95"/>
      <c r="R3014" s="95"/>
      <c r="S3014" s="95"/>
      <c r="T3014" s="95"/>
      <c r="AI3014" s="280"/>
      <c r="AO3014" s="95"/>
    </row>
    <row r="3015" s="93" customFormat="1" customHeight="1" spans="6:41">
      <c r="F3015" s="95"/>
      <c r="G3015" s="288" t="str">
        <f t="shared" si="53"/>
        <v/>
      </c>
      <c r="H3015" s="95"/>
      <c r="I3015" s="95"/>
      <c r="J3015" s="95"/>
      <c r="K3015" s="95"/>
      <c r="L3015" s="95"/>
      <c r="P3015" s="143"/>
      <c r="Q3015" s="95"/>
      <c r="R3015" s="95"/>
      <c r="S3015" s="95"/>
      <c r="T3015" s="95"/>
      <c r="AI3015" s="280"/>
      <c r="AO3015" s="95"/>
    </row>
    <row r="3016" s="93" customFormat="1" customHeight="1" spans="6:41">
      <c r="F3016" s="95"/>
      <c r="G3016" s="288" t="str">
        <f t="shared" si="53"/>
        <v/>
      </c>
      <c r="H3016" s="95"/>
      <c r="I3016" s="95"/>
      <c r="J3016" s="95"/>
      <c r="K3016" s="95"/>
      <c r="L3016" s="95"/>
      <c r="P3016" s="143"/>
      <c r="Q3016" s="95"/>
      <c r="R3016" s="95"/>
      <c r="S3016" s="95"/>
      <c r="T3016" s="95"/>
      <c r="AI3016" s="280"/>
      <c r="AO3016" s="95"/>
    </row>
    <row r="3017" s="93" customFormat="1" customHeight="1" spans="6:41">
      <c r="F3017" s="95"/>
      <c r="G3017" s="288" t="str">
        <f t="shared" si="53"/>
        <v/>
      </c>
      <c r="H3017" s="95"/>
      <c r="I3017" s="95"/>
      <c r="J3017" s="95"/>
      <c r="K3017" s="95"/>
      <c r="L3017" s="95"/>
      <c r="P3017" s="143"/>
      <c r="Q3017" s="95"/>
      <c r="R3017" s="95"/>
      <c r="S3017" s="95"/>
      <c r="T3017" s="95"/>
      <c r="AI3017" s="280"/>
      <c r="AO3017" s="95"/>
    </row>
    <row r="3018" s="93" customFormat="1" customHeight="1" spans="6:41">
      <c r="F3018" s="95"/>
      <c r="G3018" s="288" t="str">
        <f t="shared" si="53"/>
        <v/>
      </c>
      <c r="H3018" s="95"/>
      <c r="I3018" s="95"/>
      <c r="J3018" s="95"/>
      <c r="K3018" s="95"/>
      <c r="L3018" s="95"/>
      <c r="P3018" s="143"/>
      <c r="Q3018" s="95"/>
      <c r="R3018" s="95"/>
      <c r="S3018" s="95"/>
      <c r="T3018" s="95"/>
      <c r="AI3018" s="280"/>
      <c r="AO3018" s="95"/>
    </row>
    <row r="3019" s="93" customFormat="1" customHeight="1" spans="6:41">
      <c r="F3019" s="95"/>
      <c r="G3019" s="288" t="str">
        <f t="shared" si="53"/>
        <v/>
      </c>
      <c r="H3019" s="95"/>
      <c r="I3019" s="95"/>
      <c r="J3019" s="95"/>
      <c r="K3019" s="95"/>
      <c r="L3019" s="95"/>
      <c r="P3019" s="143"/>
      <c r="Q3019" s="95"/>
      <c r="R3019" s="95"/>
      <c r="S3019" s="95"/>
      <c r="T3019" s="95"/>
      <c r="AI3019" s="280"/>
      <c r="AO3019" s="95"/>
    </row>
    <row r="3020" s="93" customFormat="1" customHeight="1" spans="6:41">
      <c r="F3020" s="95"/>
      <c r="G3020" s="288" t="str">
        <f t="shared" si="53"/>
        <v/>
      </c>
      <c r="H3020" s="95"/>
      <c r="I3020" s="95"/>
      <c r="J3020" s="95"/>
      <c r="K3020" s="95"/>
      <c r="L3020" s="95"/>
      <c r="P3020" s="143"/>
      <c r="Q3020" s="95"/>
      <c r="R3020" s="95"/>
      <c r="S3020" s="95"/>
      <c r="T3020" s="95"/>
      <c r="AI3020" s="280"/>
      <c r="AO3020" s="95"/>
    </row>
    <row r="3021" s="93" customFormat="1" customHeight="1" spans="6:41">
      <c r="F3021" s="95"/>
      <c r="G3021" s="288" t="str">
        <f t="shared" si="53"/>
        <v/>
      </c>
      <c r="H3021" s="95"/>
      <c r="I3021" s="95"/>
      <c r="J3021" s="95"/>
      <c r="K3021" s="95"/>
      <c r="L3021" s="95"/>
      <c r="P3021" s="143"/>
      <c r="Q3021" s="95"/>
      <c r="R3021" s="95"/>
      <c r="S3021" s="95"/>
      <c r="T3021" s="95"/>
      <c r="AI3021" s="280"/>
      <c r="AO3021" s="95"/>
    </row>
    <row r="3022" s="93" customFormat="1" customHeight="1" spans="6:41">
      <c r="F3022" s="95"/>
      <c r="G3022" s="288" t="str">
        <f t="shared" si="53"/>
        <v/>
      </c>
      <c r="H3022" s="95"/>
      <c r="I3022" s="95"/>
      <c r="J3022" s="95"/>
      <c r="K3022" s="95"/>
      <c r="L3022" s="95"/>
      <c r="P3022" s="143"/>
      <c r="Q3022" s="95"/>
      <c r="R3022" s="95"/>
      <c r="S3022" s="95"/>
      <c r="T3022" s="95"/>
      <c r="AI3022" s="280"/>
      <c r="AO3022" s="95"/>
    </row>
    <row r="3023" s="93" customFormat="1" customHeight="1" spans="6:41">
      <c r="F3023" s="95"/>
      <c r="G3023" s="288" t="str">
        <f t="shared" si="53"/>
        <v/>
      </c>
      <c r="H3023" s="95"/>
      <c r="I3023" s="95"/>
      <c r="J3023" s="95"/>
      <c r="K3023" s="95"/>
      <c r="L3023" s="95"/>
      <c r="P3023" s="143"/>
      <c r="Q3023" s="95"/>
      <c r="R3023" s="95"/>
      <c r="S3023" s="95"/>
      <c r="T3023" s="95"/>
      <c r="AI3023" s="280"/>
      <c r="AO3023" s="95"/>
    </row>
    <row r="3024" s="93" customFormat="1" customHeight="1" spans="6:41">
      <c r="F3024" s="95"/>
      <c r="G3024" s="288" t="str">
        <f t="shared" si="53"/>
        <v/>
      </c>
      <c r="H3024" s="95"/>
      <c r="I3024" s="95"/>
      <c r="J3024" s="95"/>
      <c r="K3024" s="95"/>
      <c r="L3024" s="95"/>
      <c r="P3024" s="143"/>
      <c r="Q3024" s="95"/>
      <c r="R3024" s="95"/>
      <c r="S3024" s="95"/>
      <c r="T3024" s="95"/>
      <c r="AI3024" s="280"/>
      <c r="AO3024" s="95"/>
    </row>
    <row r="3025" s="93" customFormat="1" customHeight="1" spans="6:41">
      <c r="F3025" s="95"/>
      <c r="G3025" s="288" t="str">
        <f t="shared" si="53"/>
        <v/>
      </c>
      <c r="H3025" s="95"/>
      <c r="I3025" s="95"/>
      <c r="J3025" s="95"/>
      <c r="K3025" s="95"/>
      <c r="L3025" s="95"/>
      <c r="P3025" s="143"/>
      <c r="Q3025" s="95"/>
      <c r="R3025" s="95"/>
      <c r="S3025" s="95"/>
      <c r="T3025" s="95"/>
      <c r="AI3025" s="280"/>
      <c r="AO3025" s="95"/>
    </row>
    <row r="3026" s="93" customFormat="1" customHeight="1" spans="6:41">
      <c r="F3026" s="95"/>
      <c r="G3026" s="288" t="str">
        <f t="shared" si="53"/>
        <v/>
      </c>
      <c r="H3026" s="95"/>
      <c r="I3026" s="95"/>
      <c r="J3026" s="95"/>
      <c r="K3026" s="95"/>
      <c r="L3026" s="95"/>
      <c r="P3026" s="143"/>
      <c r="Q3026" s="95"/>
      <c r="R3026" s="95"/>
      <c r="S3026" s="95"/>
      <c r="T3026" s="95"/>
      <c r="AI3026" s="280"/>
      <c r="AO3026" s="95"/>
    </row>
    <row r="3027" s="93" customFormat="1" customHeight="1" spans="6:41">
      <c r="F3027" s="95"/>
      <c r="G3027" s="288" t="str">
        <f t="shared" si="53"/>
        <v/>
      </c>
      <c r="H3027" s="95"/>
      <c r="I3027" s="95"/>
      <c r="J3027" s="95"/>
      <c r="K3027" s="95"/>
      <c r="L3027" s="95"/>
      <c r="P3027" s="143"/>
      <c r="Q3027" s="95"/>
      <c r="R3027" s="95"/>
      <c r="S3027" s="95"/>
      <c r="T3027" s="95"/>
      <c r="AI3027" s="280"/>
      <c r="AO3027" s="95"/>
    </row>
    <row r="3028" s="93" customFormat="1" customHeight="1" spans="6:41">
      <c r="F3028" s="95"/>
      <c r="G3028" s="288" t="str">
        <f t="shared" si="53"/>
        <v/>
      </c>
      <c r="H3028" s="95"/>
      <c r="I3028" s="95"/>
      <c r="J3028" s="95"/>
      <c r="K3028" s="95"/>
      <c r="L3028" s="95"/>
      <c r="P3028" s="143"/>
      <c r="Q3028" s="95"/>
      <c r="R3028" s="95"/>
      <c r="S3028" s="95"/>
      <c r="T3028" s="95"/>
      <c r="AI3028" s="280"/>
      <c r="AO3028" s="95"/>
    </row>
    <row r="3029" s="93" customFormat="1" customHeight="1" spans="6:41">
      <c r="F3029" s="95"/>
      <c r="G3029" s="288" t="str">
        <f t="shared" si="53"/>
        <v/>
      </c>
      <c r="H3029" s="95"/>
      <c r="I3029" s="95"/>
      <c r="J3029" s="95"/>
      <c r="K3029" s="95"/>
      <c r="L3029" s="95"/>
      <c r="P3029" s="143"/>
      <c r="Q3029" s="95"/>
      <c r="R3029" s="95"/>
      <c r="S3029" s="95"/>
      <c r="T3029" s="95"/>
      <c r="AI3029" s="280"/>
      <c r="AO3029" s="95"/>
    </row>
    <row r="3030" s="93" customFormat="1" customHeight="1" spans="6:41">
      <c r="F3030" s="95"/>
      <c r="G3030" s="288" t="str">
        <f t="shared" si="53"/>
        <v/>
      </c>
      <c r="H3030" s="95"/>
      <c r="I3030" s="95"/>
      <c r="J3030" s="95"/>
      <c r="K3030" s="95"/>
      <c r="L3030" s="95"/>
      <c r="P3030" s="143"/>
      <c r="Q3030" s="95"/>
      <c r="R3030" s="95"/>
      <c r="S3030" s="95"/>
      <c r="T3030" s="95"/>
      <c r="AI3030" s="280"/>
      <c r="AO3030" s="95"/>
    </row>
    <row r="3031" s="93" customFormat="1" customHeight="1" spans="6:41">
      <c r="F3031" s="95"/>
      <c r="G3031" s="288" t="str">
        <f t="shared" si="53"/>
        <v/>
      </c>
      <c r="H3031" s="95"/>
      <c r="I3031" s="95"/>
      <c r="J3031" s="95"/>
      <c r="K3031" s="95"/>
      <c r="L3031" s="95"/>
      <c r="P3031" s="143"/>
      <c r="Q3031" s="95"/>
      <c r="R3031" s="95"/>
      <c r="S3031" s="95"/>
      <c r="T3031" s="95"/>
      <c r="AI3031" s="280"/>
      <c r="AO3031" s="95"/>
    </row>
    <row r="3032" s="93" customFormat="1" customHeight="1" spans="6:41">
      <c r="F3032" s="95"/>
      <c r="G3032" s="288" t="str">
        <f t="shared" si="53"/>
        <v/>
      </c>
      <c r="H3032" s="95"/>
      <c r="I3032" s="95"/>
      <c r="J3032" s="95"/>
      <c r="K3032" s="95"/>
      <c r="L3032" s="95"/>
      <c r="P3032" s="143"/>
      <c r="Q3032" s="95"/>
      <c r="R3032" s="95"/>
      <c r="S3032" s="95"/>
      <c r="T3032" s="95"/>
      <c r="AI3032" s="280"/>
      <c r="AO3032" s="95"/>
    </row>
    <row r="3033" s="93" customFormat="1" customHeight="1" spans="6:41">
      <c r="F3033" s="95"/>
      <c r="G3033" s="288" t="str">
        <f t="shared" si="53"/>
        <v/>
      </c>
      <c r="H3033" s="95"/>
      <c r="I3033" s="95"/>
      <c r="J3033" s="95"/>
      <c r="K3033" s="95"/>
      <c r="L3033" s="95"/>
      <c r="P3033" s="143"/>
      <c r="Q3033" s="95"/>
      <c r="R3033" s="95"/>
      <c r="S3033" s="95"/>
      <c r="T3033" s="95"/>
      <c r="AI3033" s="280"/>
      <c r="AO3033" s="95"/>
    </row>
    <row r="3034" s="93" customFormat="1" customHeight="1" spans="6:41">
      <c r="F3034" s="95"/>
      <c r="G3034" s="288" t="str">
        <f t="shared" si="53"/>
        <v/>
      </c>
      <c r="H3034" s="95"/>
      <c r="I3034" s="95"/>
      <c r="J3034" s="95"/>
      <c r="K3034" s="95"/>
      <c r="L3034" s="95"/>
      <c r="P3034" s="143"/>
      <c r="Q3034" s="95"/>
      <c r="R3034" s="95"/>
      <c r="S3034" s="95"/>
      <c r="T3034" s="95"/>
      <c r="AI3034" s="280"/>
      <c r="AO3034" s="95"/>
    </row>
    <row r="3035" s="93" customFormat="1" customHeight="1" spans="6:41">
      <c r="F3035" s="95"/>
      <c r="G3035" s="288" t="str">
        <f t="shared" si="53"/>
        <v/>
      </c>
      <c r="H3035" s="95"/>
      <c r="I3035" s="95"/>
      <c r="J3035" s="95"/>
      <c r="K3035" s="95"/>
      <c r="L3035" s="95"/>
      <c r="P3035" s="143"/>
      <c r="Q3035" s="95"/>
      <c r="R3035" s="95"/>
      <c r="S3035" s="95"/>
      <c r="T3035" s="95"/>
      <c r="AI3035" s="280"/>
      <c r="AO3035" s="95"/>
    </row>
    <row r="3036" s="93" customFormat="1" customHeight="1" spans="6:41">
      <c r="F3036" s="95"/>
      <c r="G3036" s="288" t="str">
        <f t="shared" si="53"/>
        <v/>
      </c>
      <c r="H3036" s="95"/>
      <c r="I3036" s="95"/>
      <c r="J3036" s="95"/>
      <c r="K3036" s="95"/>
      <c r="L3036" s="95"/>
      <c r="P3036" s="143"/>
      <c r="Q3036" s="95"/>
      <c r="R3036" s="95"/>
      <c r="S3036" s="95"/>
      <c r="T3036" s="95"/>
      <c r="AI3036" s="280"/>
      <c r="AO3036" s="95"/>
    </row>
    <row r="3037" s="93" customFormat="1" customHeight="1" spans="6:41">
      <c r="F3037" s="95"/>
      <c r="G3037" s="288" t="str">
        <f t="shared" si="53"/>
        <v/>
      </c>
      <c r="H3037" s="95"/>
      <c r="I3037" s="95"/>
      <c r="J3037" s="95"/>
      <c r="K3037" s="95"/>
      <c r="L3037" s="95"/>
      <c r="P3037" s="143"/>
      <c r="Q3037" s="95"/>
      <c r="R3037" s="95"/>
      <c r="S3037" s="95"/>
      <c r="T3037" s="95"/>
      <c r="AI3037" s="280"/>
      <c r="AO3037" s="95"/>
    </row>
    <row r="3038" s="93" customFormat="1" customHeight="1" spans="6:41">
      <c r="F3038" s="95"/>
      <c r="G3038" s="288" t="str">
        <f t="shared" si="53"/>
        <v/>
      </c>
      <c r="H3038" s="95"/>
      <c r="I3038" s="95"/>
      <c r="J3038" s="95"/>
      <c r="K3038" s="95"/>
      <c r="L3038" s="95"/>
      <c r="P3038" s="143"/>
      <c r="Q3038" s="95"/>
      <c r="R3038" s="95"/>
      <c r="S3038" s="95"/>
      <c r="T3038" s="95"/>
      <c r="AI3038" s="280"/>
      <c r="AO3038" s="95"/>
    </row>
    <row r="3039" s="93" customFormat="1" customHeight="1" spans="6:41">
      <c r="F3039" s="95"/>
      <c r="G3039" s="288" t="str">
        <f t="shared" si="53"/>
        <v/>
      </c>
      <c r="H3039" s="95"/>
      <c r="I3039" s="95"/>
      <c r="J3039" s="95"/>
      <c r="K3039" s="95"/>
      <c r="L3039" s="95"/>
      <c r="P3039" s="143"/>
      <c r="Q3039" s="95"/>
      <c r="R3039" s="95"/>
      <c r="S3039" s="95"/>
      <c r="T3039" s="95"/>
      <c r="AI3039" s="280"/>
      <c r="AO3039" s="95"/>
    </row>
    <row r="3040" s="93" customFormat="1" customHeight="1" spans="6:41">
      <c r="F3040" s="95"/>
      <c r="G3040" s="288" t="str">
        <f t="shared" si="53"/>
        <v/>
      </c>
      <c r="H3040" s="95"/>
      <c r="I3040" s="95"/>
      <c r="J3040" s="95"/>
      <c r="K3040" s="95"/>
      <c r="L3040" s="95"/>
      <c r="P3040" s="143"/>
      <c r="Q3040" s="95"/>
      <c r="R3040" s="95"/>
      <c r="S3040" s="95"/>
      <c r="T3040" s="95"/>
      <c r="AI3040" s="280"/>
      <c r="AO3040" s="95"/>
    </row>
    <row r="3041" s="93" customFormat="1" customHeight="1" spans="6:41">
      <c r="F3041" s="95"/>
      <c r="G3041" s="288" t="str">
        <f t="shared" si="53"/>
        <v/>
      </c>
      <c r="H3041" s="95"/>
      <c r="I3041" s="95"/>
      <c r="J3041" s="95"/>
      <c r="K3041" s="95"/>
      <c r="L3041" s="95"/>
      <c r="P3041" s="143"/>
      <c r="Q3041" s="95"/>
      <c r="R3041" s="95"/>
      <c r="S3041" s="95"/>
      <c r="T3041" s="95"/>
      <c r="AI3041" s="280"/>
      <c r="AO3041" s="95"/>
    </row>
    <row r="3042" s="93" customFormat="1" customHeight="1" spans="6:41">
      <c r="F3042" s="95"/>
      <c r="G3042" s="288" t="str">
        <f t="shared" si="53"/>
        <v/>
      </c>
      <c r="H3042" s="95"/>
      <c r="I3042" s="95"/>
      <c r="J3042" s="95"/>
      <c r="K3042" s="95"/>
      <c r="L3042" s="95"/>
      <c r="P3042" s="143"/>
      <c r="Q3042" s="95"/>
      <c r="R3042" s="95"/>
      <c r="S3042" s="95"/>
      <c r="T3042" s="95"/>
      <c r="AI3042" s="280"/>
      <c r="AO3042" s="95"/>
    </row>
    <row r="3043" s="93" customFormat="1" customHeight="1" spans="6:41">
      <c r="F3043" s="95"/>
      <c r="G3043" s="288" t="str">
        <f t="shared" si="53"/>
        <v/>
      </c>
      <c r="H3043" s="95"/>
      <c r="I3043" s="95"/>
      <c r="J3043" s="95"/>
      <c r="K3043" s="95"/>
      <c r="L3043" s="95"/>
      <c r="P3043" s="143"/>
      <c r="Q3043" s="95"/>
      <c r="R3043" s="95"/>
      <c r="S3043" s="95"/>
      <c r="T3043" s="95"/>
      <c r="AI3043" s="280"/>
      <c r="AO3043" s="95"/>
    </row>
    <row r="3044" s="93" customFormat="1" customHeight="1" spans="6:41">
      <c r="F3044" s="95"/>
      <c r="G3044" s="288" t="str">
        <f t="shared" si="53"/>
        <v/>
      </c>
      <c r="H3044" s="95"/>
      <c r="I3044" s="95"/>
      <c r="J3044" s="95"/>
      <c r="K3044" s="95"/>
      <c r="L3044" s="95"/>
      <c r="P3044" s="143"/>
      <c r="Q3044" s="95"/>
      <c r="R3044" s="95"/>
      <c r="S3044" s="95"/>
      <c r="T3044" s="95"/>
      <c r="AI3044" s="280"/>
      <c r="AO3044" s="95"/>
    </row>
    <row r="3045" s="93" customFormat="1" customHeight="1" spans="6:41">
      <c r="F3045" s="95"/>
      <c r="G3045" s="288" t="str">
        <f t="shared" si="53"/>
        <v/>
      </c>
      <c r="H3045" s="95"/>
      <c r="I3045" s="95"/>
      <c r="J3045" s="95"/>
      <c r="K3045" s="95"/>
      <c r="L3045" s="95"/>
      <c r="P3045" s="143"/>
      <c r="Q3045" s="95"/>
      <c r="R3045" s="95"/>
      <c r="S3045" s="95"/>
      <c r="T3045" s="95"/>
      <c r="AI3045" s="280"/>
      <c r="AO3045" s="95"/>
    </row>
    <row r="3046" s="93" customFormat="1" customHeight="1" spans="6:41">
      <c r="F3046" s="95"/>
      <c r="G3046" s="288" t="str">
        <f t="shared" si="53"/>
        <v/>
      </c>
      <c r="H3046" s="95"/>
      <c r="I3046" s="95"/>
      <c r="J3046" s="95"/>
      <c r="K3046" s="95"/>
      <c r="L3046" s="95"/>
      <c r="P3046" s="143"/>
      <c r="Q3046" s="95"/>
      <c r="R3046" s="95"/>
      <c r="S3046" s="95"/>
      <c r="T3046" s="95"/>
      <c r="AI3046" s="280"/>
      <c r="AO3046" s="95"/>
    </row>
    <row r="3047" s="93" customFormat="1" customHeight="1" spans="6:41">
      <c r="F3047" s="95"/>
      <c r="G3047" s="288" t="str">
        <f t="shared" si="53"/>
        <v/>
      </c>
      <c r="H3047" s="95"/>
      <c r="I3047" s="95"/>
      <c r="J3047" s="95"/>
      <c r="K3047" s="95"/>
      <c r="L3047" s="95"/>
      <c r="P3047" s="143"/>
      <c r="Q3047" s="95"/>
      <c r="R3047" s="95"/>
      <c r="S3047" s="95"/>
      <c r="T3047" s="95"/>
      <c r="AI3047" s="280"/>
      <c r="AO3047" s="95"/>
    </row>
    <row r="3048" s="93" customFormat="1" customHeight="1" spans="6:41">
      <c r="F3048" s="95"/>
      <c r="G3048" s="288" t="str">
        <f t="shared" si="53"/>
        <v/>
      </c>
      <c r="H3048" s="95"/>
      <c r="I3048" s="95"/>
      <c r="J3048" s="95"/>
      <c r="K3048" s="95"/>
      <c r="L3048" s="95"/>
      <c r="P3048" s="143"/>
      <c r="Q3048" s="95"/>
      <c r="R3048" s="95"/>
      <c r="S3048" s="95"/>
      <c r="T3048" s="95"/>
      <c r="AI3048" s="280"/>
      <c r="AO3048" s="95"/>
    </row>
    <row r="3049" s="93" customFormat="1" customHeight="1" spans="6:41">
      <c r="F3049" s="95"/>
      <c r="G3049" s="288" t="str">
        <f t="shared" si="53"/>
        <v/>
      </c>
      <c r="H3049" s="95"/>
      <c r="I3049" s="95"/>
      <c r="J3049" s="95"/>
      <c r="K3049" s="95"/>
      <c r="L3049" s="95"/>
      <c r="P3049" s="143"/>
      <c r="Q3049" s="95"/>
      <c r="R3049" s="95"/>
      <c r="S3049" s="95"/>
      <c r="T3049" s="95"/>
      <c r="AI3049" s="280"/>
      <c r="AO3049" s="95"/>
    </row>
    <row r="3050" s="93" customFormat="1" customHeight="1" spans="6:41">
      <c r="F3050" s="95"/>
      <c r="G3050" s="288" t="str">
        <f t="shared" si="53"/>
        <v/>
      </c>
      <c r="H3050" s="95"/>
      <c r="I3050" s="95"/>
      <c r="J3050" s="95"/>
      <c r="K3050" s="95"/>
      <c r="L3050" s="95"/>
      <c r="P3050" s="143"/>
      <c r="Q3050" s="95"/>
      <c r="R3050" s="95"/>
      <c r="S3050" s="95"/>
      <c r="T3050" s="95"/>
      <c r="AI3050" s="280"/>
      <c r="AO3050" s="95"/>
    </row>
    <row r="3051" s="93" customFormat="1" customHeight="1" spans="6:41">
      <c r="F3051" s="95"/>
      <c r="G3051" s="288" t="str">
        <f t="shared" si="53"/>
        <v/>
      </c>
      <c r="H3051" s="95"/>
      <c r="I3051" s="95"/>
      <c r="J3051" s="95"/>
      <c r="K3051" s="95"/>
      <c r="L3051" s="95"/>
      <c r="P3051" s="143"/>
      <c r="Q3051" s="95"/>
      <c r="R3051" s="95"/>
      <c r="S3051" s="95"/>
      <c r="T3051" s="95"/>
      <c r="AI3051" s="280"/>
      <c r="AO3051" s="95"/>
    </row>
    <row r="3052" s="93" customFormat="1" customHeight="1" spans="6:41">
      <c r="F3052" s="95"/>
      <c r="G3052" s="288" t="str">
        <f t="shared" si="53"/>
        <v/>
      </c>
      <c r="H3052" s="95"/>
      <c r="I3052" s="95"/>
      <c r="J3052" s="95"/>
      <c r="K3052" s="95"/>
      <c r="L3052" s="95"/>
      <c r="P3052" s="143"/>
      <c r="Q3052" s="95"/>
      <c r="R3052" s="95"/>
      <c r="S3052" s="95"/>
      <c r="T3052" s="95"/>
      <c r="AI3052" s="280"/>
      <c r="AO3052" s="95"/>
    </row>
    <row r="3053" s="93" customFormat="1" customHeight="1" spans="6:41">
      <c r="F3053" s="95"/>
      <c r="G3053" s="288" t="str">
        <f t="shared" si="53"/>
        <v/>
      </c>
      <c r="H3053" s="95"/>
      <c r="I3053" s="95"/>
      <c r="J3053" s="95"/>
      <c r="K3053" s="95"/>
      <c r="L3053" s="95"/>
      <c r="P3053" s="143"/>
      <c r="Q3053" s="95"/>
      <c r="R3053" s="95"/>
      <c r="S3053" s="95"/>
      <c r="T3053" s="95"/>
      <c r="AI3053" s="280"/>
      <c r="AO3053" s="95"/>
    </row>
    <row r="3054" s="93" customFormat="1" customHeight="1" spans="6:41">
      <c r="F3054" s="95"/>
      <c r="G3054" s="288" t="str">
        <f t="shared" si="53"/>
        <v/>
      </c>
      <c r="H3054" s="95"/>
      <c r="I3054" s="95"/>
      <c r="J3054" s="95"/>
      <c r="K3054" s="95"/>
      <c r="L3054" s="95"/>
      <c r="P3054" s="143"/>
      <c r="Q3054" s="95"/>
      <c r="R3054" s="95"/>
      <c r="S3054" s="95"/>
      <c r="T3054" s="95"/>
      <c r="AI3054" s="280"/>
      <c r="AO3054" s="95"/>
    </row>
    <row r="3055" s="93" customFormat="1" customHeight="1" spans="6:41">
      <c r="F3055" s="95"/>
      <c r="G3055" s="288" t="str">
        <f t="shared" si="53"/>
        <v/>
      </c>
      <c r="H3055" s="95"/>
      <c r="I3055" s="95"/>
      <c r="J3055" s="95"/>
      <c r="K3055" s="95"/>
      <c r="L3055" s="95"/>
      <c r="P3055" s="143"/>
      <c r="Q3055" s="95"/>
      <c r="R3055" s="95"/>
      <c r="S3055" s="95"/>
      <c r="T3055" s="95"/>
      <c r="AI3055" s="280"/>
      <c r="AO3055" s="95"/>
    </row>
    <row r="3056" s="93" customFormat="1" customHeight="1" spans="6:41">
      <c r="F3056" s="95"/>
      <c r="G3056" s="288" t="str">
        <f t="shared" si="53"/>
        <v/>
      </c>
      <c r="H3056" s="95"/>
      <c r="I3056" s="95"/>
      <c r="J3056" s="95"/>
      <c r="K3056" s="95"/>
      <c r="L3056" s="95"/>
      <c r="P3056" s="143"/>
      <c r="Q3056" s="95"/>
      <c r="R3056" s="95"/>
      <c r="S3056" s="95"/>
      <c r="T3056" s="95"/>
      <c r="AI3056" s="280"/>
      <c r="AO3056" s="95"/>
    </row>
    <row r="3057" s="93" customFormat="1" customHeight="1" spans="6:41">
      <c r="F3057" s="95"/>
      <c r="G3057" s="288" t="str">
        <f t="shared" si="53"/>
        <v/>
      </c>
      <c r="H3057" s="95"/>
      <c r="I3057" s="95"/>
      <c r="J3057" s="95"/>
      <c r="K3057" s="95"/>
      <c r="L3057" s="95"/>
      <c r="P3057" s="143"/>
      <c r="Q3057" s="95"/>
      <c r="R3057" s="95"/>
      <c r="S3057" s="95"/>
      <c r="T3057" s="95"/>
      <c r="AI3057" s="280"/>
      <c r="AO3057" s="95"/>
    </row>
    <row r="3058" s="93" customFormat="1" customHeight="1" spans="6:41">
      <c r="F3058" s="95"/>
      <c r="G3058" s="288" t="str">
        <f t="shared" si="53"/>
        <v/>
      </c>
      <c r="H3058" s="95"/>
      <c r="I3058" s="95"/>
      <c r="J3058" s="95"/>
      <c r="K3058" s="95"/>
      <c r="L3058" s="95"/>
      <c r="P3058" s="143"/>
      <c r="Q3058" s="95"/>
      <c r="R3058" s="95"/>
      <c r="S3058" s="95"/>
      <c r="T3058" s="95"/>
      <c r="AI3058" s="280"/>
      <c r="AO3058" s="95"/>
    </row>
    <row r="3059" s="93" customFormat="1" customHeight="1" spans="6:41">
      <c r="F3059" s="95"/>
      <c r="G3059" s="288" t="str">
        <f t="shared" si="53"/>
        <v/>
      </c>
      <c r="H3059" s="95"/>
      <c r="I3059" s="95"/>
      <c r="J3059" s="95"/>
      <c r="K3059" s="95"/>
      <c r="L3059" s="95"/>
      <c r="P3059" s="143"/>
      <c r="Q3059" s="95"/>
      <c r="R3059" s="95"/>
      <c r="S3059" s="95"/>
      <c r="T3059" s="95"/>
      <c r="AI3059" s="280"/>
      <c r="AO3059" s="95"/>
    </row>
    <row r="3060" s="93" customFormat="1" customHeight="1" spans="6:41">
      <c r="F3060" s="95"/>
      <c r="G3060" s="288" t="str">
        <f t="shared" si="53"/>
        <v/>
      </c>
      <c r="H3060" s="95"/>
      <c r="I3060" s="95"/>
      <c r="J3060" s="95"/>
      <c r="K3060" s="95"/>
      <c r="L3060" s="95"/>
      <c r="P3060" s="143"/>
      <c r="Q3060" s="95"/>
      <c r="R3060" s="95"/>
      <c r="S3060" s="95"/>
      <c r="T3060" s="95"/>
      <c r="AI3060" s="280"/>
      <c r="AO3060" s="95"/>
    </row>
    <row r="3061" s="93" customFormat="1" customHeight="1" spans="6:41">
      <c r="F3061" s="95"/>
      <c r="G3061" s="288" t="str">
        <f t="shared" si="53"/>
        <v/>
      </c>
      <c r="H3061" s="95"/>
      <c r="I3061" s="95"/>
      <c r="J3061" s="95"/>
      <c r="K3061" s="95"/>
      <c r="L3061" s="95"/>
      <c r="P3061" s="143"/>
      <c r="Q3061" s="95"/>
      <c r="R3061" s="95"/>
      <c r="S3061" s="95"/>
      <c r="T3061" s="95"/>
      <c r="AI3061" s="280"/>
      <c r="AO3061" s="95"/>
    </row>
    <row r="3062" s="93" customFormat="1" customHeight="1" spans="6:41">
      <c r="F3062" s="95"/>
      <c r="G3062" s="288" t="str">
        <f t="shared" si="53"/>
        <v/>
      </c>
      <c r="H3062" s="95"/>
      <c r="I3062" s="95"/>
      <c r="J3062" s="95"/>
      <c r="K3062" s="95"/>
      <c r="L3062" s="95"/>
      <c r="P3062" s="143"/>
      <c r="Q3062" s="95"/>
      <c r="R3062" s="95"/>
      <c r="S3062" s="95"/>
      <c r="T3062" s="95"/>
      <c r="AI3062" s="280"/>
      <c r="AO3062" s="95"/>
    </row>
    <row r="3063" s="93" customFormat="1" customHeight="1" spans="6:41">
      <c r="F3063" s="95"/>
      <c r="G3063" s="288" t="str">
        <f t="shared" si="53"/>
        <v/>
      </c>
      <c r="H3063" s="95"/>
      <c r="I3063" s="95"/>
      <c r="J3063" s="95"/>
      <c r="K3063" s="95"/>
      <c r="L3063" s="95"/>
      <c r="P3063" s="143"/>
      <c r="Q3063" s="95"/>
      <c r="R3063" s="95"/>
      <c r="S3063" s="95"/>
      <c r="T3063" s="95"/>
      <c r="AI3063" s="280"/>
      <c r="AO3063" s="95"/>
    </row>
    <row r="3064" s="93" customFormat="1" customHeight="1" spans="6:41">
      <c r="F3064" s="95"/>
      <c r="G3064" s="288" t="str">
        <f t="shared" si="53"/>
        <v/>
      </c>
      <c r="H3064" s="95"/>
      <c r="I3064" s="95"/>
      <c r="J3064" s="95"/>
      <c r="K3064" s="95"/>
      <c r="L3064" s="95"/>
      <c r="P3064" s="143"/>
      <c r="Q3064" s="95"/>
      <c r="R3064" s="95"/>
      <c r="S3064" s="95"/>
      <c r="T3064" s="95"/>
      <c r="AI3064" s="280"/>
      <c r="AO3064" s="95"/>
    </row>
    <row r="3065" s="93" customFormat="1" customHeight="1" spans="6:41">
      <c r="F3065" s="95"/>
      <c r="G3065" s="288" t="str">
        <f t="shared" si="53"/>
        <v/>
      </c>
      <c r="H3065" s="95"/>
      <c r="I3065" s="95"/>
      <c r="J3065" s="95"/>
      <c r="K3065" s="95"/>
      <c r="L3065" s="95"/>
      <c r="P3065" s="143"/>
      <c r="Q3065" s="95"/>
      <c r="R3065" s="95"/>
      <c r="S3065" s="95"/>
      <c r="T3065" s="95"/>
      <c r="AI3065" s="280"/>
      <c r="AO3065" s="95"/>
    </row>
    <row r="3066" s="93" customFormat="1" customHeight="1" spans="6:41">
      <c r="F3066" s="95"/>
      <c r="G3066" s="288" t="str">
        <f t="shared" si="53"/>
        <v/>
      </c>
      <c r="H3066" s="95"/>
      <c r="I3066" s="95"/>
      <c r="J3066" s="95"/>
      <c r="K3066" s="95"/>
      <c r="L3066" s="95"/>
      <c r="P3066" s="143"/>
      <c r="Q3066" s="95"/>
      <c r="R3066" s="95"/>
      <c r="S3066" s="95"/>
      <c r="T3066" s="95"/>
      <c r="AI3066" s="280"/>
      <c r="AO3066" s="95"/>
    </row>
    <row r="3067" s="93" customFormat="1" customHeight="1" spans="6:41">
      <c r="F3067" s="95"/>
      <c r="G3067" s="288" t="str">
        <f t="shared" si="53"/>
        <v/>
      </c>
      <c r="H3067" s="95"/>
      <c r="I3067" s="95"/>
      <c r="J3067" s="95"/>
      <c r="K3067" s="95"/>
      <c r="L3067" s="95"/>
      <c r="P3067" s="143"/>
      <c r="Q3067" s="95"/>
      <c r="R3067" s="95"/>
      <c r="S3067" s="95"/>
      <c r="T3067" s="95"/>
      <c r="AI3067" s="280"/>
      <c r="AO3067" s="95"/>
    </row>
    <row r="3068" s="93" customFormat="1" customHeight="1" spans="6:41">
      <c r="F3068" s="95"/>
      <c r="G3068" s="288" t="str">
        <f t="shared" si="53"/>
        <v/>
      </c>
      <c r="H3068" s="95"/>
      <c r="I3068" s="95"/>
      <c r="J3068" s="95"/>
      <c r="K3068" s="95"/>
      <c r="L3068" s="95"/>
      <c r="P3068" s="143"/>
      <c r="Q3068" s="95"/>
      <c r="R3068" s="95"/>
      <c r="S3068" s="95"/>
      <c r="T3068" s="95"/>
      <c r="AI3068" s="280"/>
      <c r="AO3068" s="95"/>
    </row>
    <row r="3069" s="93" customFormat="1" customHeight="1" spans="6:41">
      <c r="F3069" s="95"/>
      <c r="G3069" s="288" t="str">
        <f t="shared" si="53"/>
        <v/>
      </c>
      <c r="H3069" s="95"/>
      <c r="I3069" s="95"/>
      <c r="J3069" s="95"/>
      <c r="K3069" s="95"/>
      <c r="L3069" s="95"/>
      <c r="P3069" s="143"/>
      <c r="Q3069" s="95"/>
      <c r="R3069" s="95"/>
      <c r="S3069" s="95"/>
      <c r="T3069" s="95"/>
      <c r="AI3069" s="280"/>
      <c r="AO3069" s="95"/>
    </row>
    <row r="3070" s="93" customFormat="1" customHeight="1" spans="6:41">
      <c r="F3070" s="95"/>
      <c r="G3070" s="288" t="str">
        <f t="shared" si="53"/>
        <v/>
      </c>
      <c r="H3070" s="95"/>
      <c r="I3070" s="95"/>
      <c r="J3070" s="95"/>
      <c r="K3070" s="95"/>
      <c r="L3070" s="95"/>
      <c r="P3070" s="143"/>
      <c r="Q3070" s="95"/>
      <c r="R3070" s="95"/>
      <c r="S3070" s="95"/>
      <c r="T3070" s="95"/>
      <c r="AI3070" s="280"/>
      <c r="AO3070" s="95"/>
    </row>
    <row r="3071" s="93" customFormat="1" customHeight="1" spans="6:41">
      <c r="F3071" s="95"/>
      <c r="G3071" s="288" t="str">
        <f t="shared" si="53"/>
        <v/>
      </c>
      <c r="H3071" s="95"/>
      <c r="I3071" s="95"/>
      <c r="J3071" s="95"/>
      <c r="K3071" s="95"/>
      <c r="L3071" s="95"/>
      <c r="P3071" s="143"/>
      <c r="Q3071" s="95"/>
      <c r="R3071" s="95"/>
      <c r="S3071" s="95"/>
      <c r="T3071" s="95"/>
      <c r="AI3071" s="280"/>
      <c r="AO3071" s="95"/>
    </row>
    <row r="3072" s="93" customFormat="1" customHeight="1" spans="6:41">
      <c r="F3072" s="95"/>
      <c r="G3072" s="288" t="str">
        <f t="shared" si="53"/>
        <v/>
      </c>
      <c r="H3072" s="95"/>
      <c r="I3072" s="95"/>
      <c r="J3072" s="95"/>
      <c r="K3072" s="95"/>
      <c r="L3072" s="95"/>
      <c r="P3072" s="143"/>
      <c r="Q3072" s="95"/>
      <c r="R3072" s="95"/>
      <c r="S3072" s="95"/>
      <c r="T3072" s="95"/>
      <c r="AI3072" s="280"/>
      <c r="AO3072" s="95"/>
    </row>
    <row r="3073" s="93" customFormat="1" customHeight="1" spans="6:41">
      <c r="F3073" s="95"/>
      <c r="G3073" s="288" t="str">
        <f t="shared" si="53"/>
        <v/>
      </c>
      <c r="H3073" s="95"/>
      <c r="I3073" s="95"/>
      <c r="J3073" s="95"/>
      <c r="K3073" s="95"/>
      <c r="L3073" s="95"/>
      <c r="P3073" s="143"/>
      <c r="Q3073" s="95"/>
      <c r="R3073" s="95"/>
      <c r="S3073" s="95"/>
      <c r="T3073" s="95"/>
      <c r="AI3073" s="280"/>
      <c r="AO3073" s="95"/>
    </row>
    <row r="3074" s="93" customFormat="1" customHeight="1" spans="6:41">
      <c r="F3074" s="95"/>
      <c r="G3074" s="288" t="str">
        <f t="shared" ref="G3074:G3137" si="54">IF(H3074="","",IF(H3074=I3074,H3074,_xlfn.CONCAT(H3074,"-",I3074)))</f>
        <v/>
      </c>
      <c r="H3074" s="95"/>
      <c r="I3074" s="95"/>
      <c r="J3074" s="95"/>
      <c r="K3074" s="95"/>
      <c r="L3074" s="95"/>
      <c r="P3074" s="143"/>
      <c r="Q3074" s="95"/>
      <c r="R3074" s="95"/>
      <c r="S3074" s="95"/>
      <c r="T3074" s="95"/>
      <c r="AI3074" s="280"/>
      <c r="AO3074" s="95"/>
    </row>
    <row r="3075" s="93" customFormat="1" customHeight="1" spans="6:41">
      <c r="F3075" s="95"/>
      <c r="G3075" s="288" t="str">
        <f t="shared" si="54"/>
        <v/>
      </c>
      <c r="H3075" s="95"/>
      <c r="I3075" s="95"/>
      <c r="J3075" s="95"/>
      <c r="K3075" s="95"/>
      <c r="L3075" s="95"/>
      <c r="P3075" s="143"/>
      <c r="Q3075" s="95"/>
      <c r="R3075" s="95"/>
      <c r="S3075" s="95"/>
      <c r="T3075" s="95"/>
      <c r="AI3075" s="280"/>
      <c r="AO3075" s="95"/>
    </row>
    <row r="3076" s="93" customFormat="1" customHeight="1" spans="6:41">
      <c r="F3076" s="95"/>
      <c r="G3076" s="288" t="str">
        <f t="shared" si="54"/>
        <v/>
      </c>
      <c r="H3076" s="95"/>
      <c r="I3076" s="95"/>
      <c r="J3076" s="95"/>
      <c r="K3076" s="95"/>
      <c r="L3076" s="95"/>
      <c r="P3076" s="143"/>
      <c r="Q3076" s="95"/>
      <c r="R3076" s="95"/>
      <c r="S3076" s="95"/>
      <c r="T3076" s="95"/>
      <c r="AI3076" s="280"/>
      <c r="AO3076" s="95"/>
    </row>
    <row r="3077" s="93" customFormat="1" customHeight="1" spans="6:41">
      <c r="F3077" s="95"/>
      <c r="G3077" s="288" t="str">
        <f t="shared" si="54"/>
        <v/>
      </c>
      <c r="H3077" s="95"/>
      <c r="I3077" s="95"/>
      <c r="J3077" s="95"/>
      <c r="K3077" s="95"/>
      <c r="L3077" s="95"/>
      <c r="P3077" s="143"/>
      <c r="Q3077" s="95"/>
      <c r="R3077" s="95"/>
      <c r="S3077" s="95"/>
      <c r="T3077" s="95"/>
      <c r="AI3077" s="280"/>
      <c r="AO3077" s="95"/>
    </row>
    <row r="3078" s="93" customFormat="1" customHeight="1" spans="6:41">
      <c r="F3078" s="95"/>
      <c r="G3078" s="288" t="str">
        <f t="shared" si="54"/>
        <v/>
      </c>
      <c r="H3078" s="95"/>
      <c r="I3078" s="95"/>
      <c r="J3078" s="95"/>
      <c r="K3078" s="95"/>
      <c r="L3078" s="95"/>
      <c r="P3078" s="143"/>
      <c r="Q3078" s="95"/>
      <c r="R3078" s="95"/>
      <c r="S3078" s="95"/>
      <c r="T3078" s="95"/>
      <c r="AI3078" s="280"/>
      <c r="AO3078" s="95"/>
    </row>
    <row r="3079" s="93" customFormat="1" customHeight="1" spans="6:41">
      <c r="F3079" s="95"/>
      <c r="G3079" s="288" t="str">
        <f t="shared" si="54"/>
        <v/>
      </c>
      <c r="H3079" s="95"/>
      <c r="I3079" s="95"/>
      <c r="J3079" s="95"/>
      <c r="K3079" s="95"/>
      <c r="L3079" s="95"/>
      <c r="P3079" s="143"/>
      <c r="Q3079" s="95"/>
      <c r="R3079" s="95"/>
      <c r="S3079" s="95"/>
      <c r="T3079" s="95"/>
      <c r="AI3079" s="280"/>
      <c r="AO3079" s="95"/>
    </row>
    <row r="3080" s="93" customFormat="1" customHeight="1" spans="6:41">
      <c r="F3080" s="95"/>
      <c r="G3080" s="288" t="str">
        <f t="shared" si="54"/>
        <v/>
      </c>
      <c r="H3080" s="95"/>
      <c r="I3080" s="95"/>
      <c r="J3080" s="95"/>
      <c r="K3080" s="95"/>
      <c r="L3080" s="95"/>
      <c r="P3080" s="143"/>
      <c r="Q3080" s="95"/>
      <c r="R3080" s="95"/>
      <c r="S3080" s="95"/>
      <c r="T3080" s="95"/>
      <c r="AI3080" s="280"/>
      <c r="AO3080" s="95"/>
    </row>
    <row r="3081" s="93" customFormat="1" customHeight="1" spans="6:41">
      <c r="F3081" s="95"/>
      <c r="G3081" s="288" t="str">
        <f t="shared" si="54"/>
        <v/>
      </c>
      <c r="H3081" s="95"/>
      <c r="I3081" s="95"/>
      <c r="J3081" s="95"/>
      <c r="K3081" s="95"/>
      <c r="L3081" s="95"/>
      <c r="P3081" s="143"/>
      <c r="Q3081" s="95"/>
      <c r="R3081" s="95"/>
      <c r="S3081" s="95"/>
      <c r="T3081" s="95"/>
      <c r="AI3081" s="280"/>
      <c r="AO3081" s="95"/>
    </row>
    <row r="3082" s="93" customFormat="1" customHeight="1" spans="6:41">
      <c r="F3082" s="95"/>
      <c r="G3082" s="288" t="str">
        <f t="shared" si="54"/>
        <v/>
      </c>
      <c r="H3082" s="95"/>
      <c r="I3082" s="95"/>
      <c r="J3082" s="95"/>
      <c r="K3082" s="95"/>
      <c r="L3082" s="95"/>
      <c r="P3082" s="143"/>
      <c r="Q3082" s="95"/>
      <c r="R3082" s="95"/>
      <c r="S3082" s="95"/>
      <c r="T3082" s="95"/>
      <c r="AI3082" s="280"/>
      <c r="AO3082" s="95"/>
    </row>
    <row r="3083" s="93" customFormat="1" customHeight="1" spans="6:41">
      <c r="F3083" s="95"/>
      <c r="G3083" s="288" t="str">
        <f t="shared" si="54"/>
        <v/>
      </c>
      <c r="H3083" s="95"/>
      <c r="I3083" s="95"/>
      <c r="J3083" s="95"/>
      <c r="K3083" s="95"/>
      <c r="L3083" s="95"/>
      <c r="P3083" s="143"/>
      <c r="Q3083" s="95"/>
      <c r="R3083" s="95"/>
      <c r="S3083" s="95"/>
      <c r="T3083" s="95"/>
      <c r="AI3083" s="280"/>
      <c r="AO3083" s="95"/>
    </row>
    <row r="3084" s="93" customFormat="1" customHeight="1" spans="6:41">
      <c r="F3084" s="95"/>
      <c r="G3084" s="288" t="str">
        <f t="shared" si="54"/>
        <v/>
      </c>
      <c r="H3084" s="95"/>
      <c r="I3084" s="95"/>
      <c r="J3084" s="95"/>
      <c r="K3084" s="95"/>
      <c r="L3084" s="95"/>
      <c r="P3084" s="143"/>
      <c r="Q3084" s="95"/>
      <c r="R3084" s="95"/>
      <c r="S3084" s="95"/>
      <c r="T3084" s="95"/>
      <c r="AI3084" s="280"/>
      <c r="AO3084" s="95"/>
    </row>
    <row r="3085" s="93" customFormat="1" customHeight="1" spans="6:41">
      <c r="F3085" s="95"/>
      <c r="G3085" s="288" t="str">
        <f t="shared" si="54"/>
        <v/>
      </c>
      <c r="H3085" s="95"/>
      <c r="I3085" s="95"/>
      <c r="J3085" s="95"/>
      <c r="K3085" s="95"/>
      <c r="L3085" s="95"/>
      <c r="P3085" s="143"/>
      <c r="Q3085" s="95"/>
      <c r="R3085" s="95"/>
      <c r="S3085" s="95"/>
      <c r="T3085" s="95"/>
      <c r="AI3085" s="280"/>
      <c r="AO3085" s="95"/>
    </row>
    <row r="3086" s="93" customFormat="1" customHeight="1" spans="6:41">
      <c r="F3086" s="95"/>
      <c r="G3086" s="288" t="str">
        <f t="shared" si="54"/>
        <v/>
      </c>
      <c r="H3086" s="95"/>
      <c r="I3086" s="95"/>
      <c r="J3086" s="95"/>
      <c r="K3086" s="95"/>
      <c r="L3086" s="95"/>
      <c r="P3086" s="143"/>
      <c r="Q3086" s="95"/>
      <c r="R3086" s="95"/>
      <c r="S3086" s="95"/>
      <c r="T3086" s="95"/>
      <c r="AI3086" s="280"/>
      <c r="AO3086" s="95"/>
    </row>
    <row r="3087" s="93" customFormat="1" customHeight="1" spans="6:41">
      <c r="F3087" s="95"/>
      <c r="G3087" s="288" t="str">
        <f t="shared" si="54"/>
        <v/>
      </c>
      <c r="H3087" s="95"/>
      <c r="I3087" s="95"/>
      <c r="J3087" s="95"/>
      <c r="K3087" s="95"/>
      <c r="L3087" s="95"/>
      <c r="P3087" s="143"/>
      <c r="Q3087" s="95"/>
      <c r="R3087" s="95"/>
      <c r="S3087" s="95"/>
      <c r="T3087" s="95"/>
      <c r="AI3087" s="280"/>
      <c r="AO3087" s="95"/>
    </row>
    <row r="3088" s="93" customFormat="1" customHeight="1" spans="6:41">
      <c r="F3088" s="95"/>
      <c r="G3088" s="288" t="str">
        <f t="shared" si="54"/>
        <v/>
      </c>
      <c r="H3088" s="95"/>
      <c r="I3088" s="95"/>
      <c r="J3088" s="95"/>
      <c r="K3088" s="95"/>
      <c r="L3088" s="95"/>
      <c r="P3088" s="143"/>
      <c r="Q3088" s="95"/>
      <c r="R3088" s="95"/>
      <c r="S3088" s="95"/>
      <c r="T3088" s="95"/>
      <c r="AI3088" s="280"/>
      <c r="AO3088" s="95"/>
    </row>
    <row r="3089" s="93" customFormat="1" customHeight="1" spans="6:41">
      <c r="F3089" s="95"/>
      <c r="G3089" s="288" t="str">
        <f t="shared" si="54"/>
        <v/>
      </c>
      <c r="H3089" s="95"/>
      <c r="I3089" s="95"/>
      <c r="J3089" s="95"/>
      <c r="K3089" s="95"/>
      <c r="L3089" s="95"/>
      <c r="P3089" s="143"/>
      <c r="Q3089" s="95"/>
      <c r="R3089" s="95"/>
      <c r="S3089" s="95"/>
      <c r="T3089" s="95"/>
      <c r="AI3089" s="280"/>
      <c r="AO3089" s="95"/>
    </row>
    <row r="3090" s="93" customFormat="1" customHeight="1" spans="6:41">
      <c r="F3090" s="95"/>
      <c r="G3090" s="288" t="str">
        <f t="shared" si="54"/>
        <v/>
      </c>
      <c r="H3090" s="95"/>
      <c r="I3090" s="95"/>
      <c r="J3090" s="95"/>
      <c r="K3090" s="95"/>
      <c r="L3090" s="95"/>
      <c r="P3090" s="143"/>
      <c r="Q3090" s="95"/>
      <c r="R3090" s="95"/>
      <c r="S3090" s="95"/>
      <c r="T3090" s="95"/>
      <c r="AI3090" s="280"/>
      <c r="AO3090" s="95"/>
    </row>
    <row r="3091" s="93" customFormat="1" customHeight="1" spans="6:41">
      <c r="F3091" s="95"/>
      <c r="G3091" s="288" t="str">
        <f t="shared" si="54"/>
        <v/>
      </c>
      <c r="H3091" s="95"/>
      <c r="I3091" s="95"/>
      <c r="J3091" s="95"/>
      <c r="K3091" s="95"/>
      <c r="L3091" s="95"/>
      <c r="P3091" s="143"/>
      <c r="Q3091" s="95"/>
      <c r="R3091" s="95"/>
      <c r="S3091" s="95"/>
      <c r="T3091" s="95"/>
      <c r="AI3091" s="280"/>
      <c r="AO3091" s="95"/>
    </row>
    <row r="3092" s="93" customFormat="1" customHeight="1" spans="6:41">
      <c r="F3092" s="95"/>
      <c r="G3092" s="288" t="str">
        <f t="shared" si="54"/>
        <v/>
      </c>
      <c r="H3092" s="95"/>
      <c r="I3092" s="95"/>
      <c r="J3092" s="95"/>
      <c r="K3092" s="95"/>
      <c r="L3092" s="95"/>
      <c r="P3092" s="143"/>
      <c r="Q3092" s="95"/>
      <c r="R3092" s="95"/>
      <c r="S3092" s="95"/>
      <c r="T3092" s="95"/>
      <c r="AI3092" s="280"/>
      <c r="AO3092" s="95"/>
    </row>
    <row r="3093" s="93" customFormat="1" customHeight="1" spans="6:41">
      <c r="F3093" s="95"/>
      <c r="G3093" s="288" t="str">
        <f t="shared" si="54"/>
        <v/>
      </c>
      <c r="H3093" s="95"/>
      <c r="I3093" s="95"/>
      <c r="J3093" s="95"/>
      <c r="K3093" s="95"/>
      <c r="L3093" s="95"/>
      <c r="P3093" s="143"/>
      <c r="Q3093" s="95"/>
      <c r="R3093" s="95"/>
      <c r="S3093" s="95"/>
      <c r="T3093" s="95"/>
      <c r="AI3093" s="280"/>
      <c r="AO3093" s="95"/>
    </row>
    <row r="3094" s="93" customFormat="1" customHeight="1" spans="6:41">
      <c r="F3094" s="95"/>
      <c r="G3094" s="288" t="str">
        <f t="shared" si="54"/>
        <v/>
      </c>
      <c r="H3094" s="95"/>
      <c r="I3094" s="95"/>
      <c r="J3094" s="95"/>
      <c r="K3094" s="95"/>
      <c r="L3094" s="95"/>
      <c r="P3094" s="143"/>
      <c r="Q3094" s="95"/>
      <c r="R3094" s="95"/>
      <c r="S3094" s="95"/>
      <c r="T3094" s="95"/>
      <c r="AI3094" s="280"/>
      <c r="AO3094" s="95"/>
    </row>
    <row r="3095" s="93" customFormat="1" customHeight="1" spans="6:41">
      <c r="F3095" s="95"/>
      <c r="G3095" s="288" t="str">
        <f t="shared" si="54"/>
        <v/>
      </c>
      <c r="H3095" s="95"/>
      <c r="I3095" s="95"/>
      <c r="J3095" s="95"/>
      <c r="K3095" s="95"/>
      <c r="L3095" s="95"/>
      <c r="P3095" s="143"/>
      <c r="Q3095" s="95"/>
      <c r="R3095" s="95"/>
      <c r="S3095" s="95"/>
      <c r="T3095" s="95"/>
      <c r="AI3095" s="280"/>
      <c r="AO3095" s="95"/>
    </row>
    <row r="3096" s="93" customFormat="1" customHeight="1" spans="6:41">
      <c r="F3096" s="95"/>
      <c r="G3096" s="288" t="str">
        <f t="shared" si="54"/>
        <v/>
      </c>
      <c r="H3096" s="95"/>
      <c r="I3096" s="95"/>
      <c r="J3096" s="95"/>
      <c r="K3096" s="95"/>
      <c r="L3096" s="95"/>
      <c r="P3096" s="143"/>
      <c r="Q3096" s="95"/>
      <c r="R3096" s="95"/>
      <c r="S3096" s="95"/>
      <c r="T3096" s="95"/>
      <c r="AI3096" s="280"/>
      <c r="AO3096" s="95"/>
    </row>
    <row r="3097" s="93" customFormat="1" customHeight="1" spans="6:41">
      <c r="F3097" s="95"/>
      <c r="G3097" s="288" t="str">
        <f t="shared" si="54"/>
        <v/>
      </c>
      <c r="H3097" s="95"/>
      <c r="I3097" s="95"/>
      <c r="J3097" s="95"/>
      <c r="K3097" s="95"/>
      <c r="L3097" s="95"/>
      <c r="P3097" s="143"/>
      <c r="Q3097" s="95"/>
      <c r="R3097" s="95"/>
      <c r="S3097" s="95"/>
      <c r="T3097" s="95"/>
      <c r="AI3097" s="280"/>
      <c r="AO3097" s="95"/>
    </row>
    <row r="3098" s="93" customFormat="1" customHeight="1" spans="6:41">
      <c r="F3098" s="95"/>
      <c r="G3098" s="288" t="str">
        <f t="shared" si="54"/>
        <v/>
      </c>
      <c r="H3098" s="95"/>
      <c r="I3098" s="95"/>
      <c r="J3098" s="95"/>
      <c r="K3098" s="95"/>
      <c r="L3098" s="95"/>
      <c r="P3098" s="143"/>
      <c r="Q3098" s="95"/>
      <c r="R3098" s="95"/>
      <c r="S3098" s="95"/>
      <c r="T3098" s="95"/>
      <c r="AI3098" s="280"/>
      <c r="AO3098" s="95"/>
    </row>
    <row r="3099" s="93" customFormat="1" customHeight="1" spans="6:41">
      <c r="F3099" s="95"/>
      <c r="G3099" s="288" t="str">
        <f t="shared" si="54"/>
        <v/>
      </c>
      <c r="H3099" s="95"/>
      <c r="I3099" s="95"/>
      <c r="J3099" s="95"/>
      <c r="K3099" s="95"/>
      <c r="L3099" s="95"/>
      <c r="P3099" s="143"/>
      <c r="Q3099" s="95"/>
      <c r="R3099" s="95"/>
      <c r="S3099" s="95"/>
      <c r="T3099" s="95"/>
      <c r="AI3099" s="280"/>
      <c r="AO3099" s="95"/>
    </row>
    <row r="3100" s="93" customFormat="1" customHeight="1" spans="6:41">
      <c r="F3100" s="95"/>
      <c r="G3100" s="288" t="str">
        <f t="shared" si="54"/>
        <v/>
      </c>
      <c r="H3100" s="95"/>
      <c r="I3100" s="95"/>
      <c r="J3100" s="95"/>
      <c r="K3100" s="95"/>
      <c r="L3100" s="95"/>
      <c r="P3100" s="143"/>
      <c r="Q3100" s="95"/>
      <c r="R3100" s="95"/>
      <c r="S3100" s="95"/>
      <c r="T3100" s="95"/>
      <c r="AI3100" s="280"/>
      <c r="AO3100" s="95"/>
    </row>
    <row r="3101" s="93" customFormat="1" customHeight="1" spans="6:41">
      <c r="F3101" s="95"/>
      <c r="G3101" s="288" t="str">
        <f t="shared" si="54"/>
        <v/>
      </c>
      <c r="H3101" s="95"/>
      <c r="I3101" s="95"/>
      <c r="J3101" s="95"/>
      <c r="K3101" s="95"/>
      <c r="L3101" s="95"/>
      <c r="P3101" s="143"/>
      <c r="Q3101" s="95"/>
      <c r="R3101" s="95"/>
      <c r="S3101" s="95"/>
      <c r="T3101" s="95"/>
      <c r="AI3101" s="280"/>
      <c r="AO3101" s="95"/>
    </row>
    <row r="3102" s="93" customFormat="1" customHeight="1" spans="6:41">
      <c r="F3102" s="95"/>
      <c r="G3102" s="288" t="str">
        <f t="shared" si="54"/>
        <v/>
      </c>
      <c r="H3102" s="95"/>
      <c r="I3102" s="95"/>
      <c r="J3102" s="95"/>
      <c r="K3102" s="95"/>
      <c r="L3102" s="95"/>
      <c r="P3102" s="143"/>
      <c r="Q3102" s="95"/>
      <c r="R3102" s="95"/>
      <c r="S3102" s="95"/>
      <c r="T3102" s="95"/>
      <c r="AI3102" s="280"/>
      <c r="AO3102" s="95"/>
    </row>
    <row r="3103" s="93" customFormat="1" customHeight="1" spans="6:41">
      <c r="F3103" s="95"/>
      <c r="G3103" s="288" t="str">
        <f t="shared" si="54"/>
        <v/>
      </c>
      <c r="H3103" s="95"/>
      <c r="I3103" s="95"/>
      <c r="J3103" s="95"/>
      <c r="K3103" s="95"/>
      <c r="L3103" s="95"/>
      <c r="P3103" s="143"/>
      <c r="Q3103" s="95"/>
      <c r="R3103" s="95"/>
      <c r="S3103" s="95"/>
      <c r="T3103" s="95"/>
      <c r="AI3103" s="280"/>
      <c r="AO3103" s="95"/>
    </row>
    <row r="3104" s="93" customFormat="1" customHeight="1" spans="6:41">
      <c r="F3104" s="95"/>
      <c r="G3104" s="288" t="str">
        <f t="shared" si="54"/>
        <v/>
      </c>
      <c r="H3104" s="95"/>
      <c r="I3104" s="95"/>
      <c r="J3104" s="95"/>
      <c r="K3104" s="95"/>
      <c r="L3104" s="95"/>
      <c r="P3104" s="143"/>
      <c r="Q3104" s="95"/>
      <c r="R3104" s="95"/>
      <c r="S3104" s="95"/>
      <c r="T3104" s="95"/>
      <c r="AI3104" s="280"/>
      <c r="AO3104" s="95"/>
    </row>
    <row r="3105" s="93" customFormat="1" customHeight="1" spans="6:41">
      <c r="F3105" s="95"/>
      <c r="G3105" s="288" t="str">
        <f t="shared" si="54"/>
        <v/>
      </c>
      <c r="H3105" s="95"/>
      <c r="I3105" s="95"/>
      <c r="J3105" s="95"/>
      <c r="K3105" s="95"/>
      <c r="L3105" s="95"/>
      <c r="P3105" s="143"/>
      <c r="Q3105" s="95"/>
      <c r="R3105" s="95"/>
      <c r="S3105" s="95"/>
      <c r="T3105" s="95"/>
      <c r="AI3105" s="280"/>
      <c r="AO3105" s="95"/>
    </row>
    <row r="3106" s="93" customFormat="1" customHeight="1" spans="6:41">
      <c r="F3106" s="95"/>
      <c r="G3106" s="288" t="str">
        <f t="shared" si="54"/>
        <v/>
      </c>
      <c r="H3106" s="95"/>
      <c r="I3106" s="95"/>
      <c r="J3106" s="95"/>
      <c r="K3106" s="95"/>
      <c r="L3106" s="95"/>
      <c r="P3106" s="143"/>
      <c r="Q3106" s="95"/>
      <c r="R3106" s="95"/>
      <c r="S3106" s="95"/>
      <c r="T3106" s="95"/>
      <c r="AI3106" s="280"/>
      <c r="AO3106" s="95"/>
    </row>
    <row r="3107" s="93" customFormat="1" customHeight="1" spans="6:41">
      <c r="F3107" s="95"/>
      <c r="G3107" s="288" t="str">
        <f t="shared" si="54"/>
        <v/>
      </c>
      <c r="H3107" s="95"/>
      <c r="I3107" s="95"/>
      <c r="J3107" s="95"/>
      <c r="K3107" s="95"/>
      <c r="L3107" s="95"/>
      <c r="P3107" s="143"/>
      <c r="Q3107" s="95"/>
      <c r="R3107" s="95"/>
      <c r="S3107" s="95"/>
      <c r="T3107" s="95"/>
      <c r="AI3107" s="280"/>
      <c r="AO3107" s="95"/>
    </row>
    <row r="3108" s="93" customFormat="1" customHeight="1" spans="6:41">
      <c r="F3108" s="95"/>
      <c r="G3108" s="288" t="str">
        <f t="shared" si="54"/>
        <v/>
      </c>
      <c r="H3108" s="95"/>
      <c r="I3108" s="95"/>
      <c r="J3108" s="95"/>
      <c r="K3108" s="95"/>
      <c r="L3108" s="95"/>
      <c r="P3108" s="143"/>
      <c r="Q3108" s="95"/>
      <c r="R3108" s="95"/>
      <c r="S3108" s="95"/>
      <c r="T3108" s="95"/>
      <c r="AI3108" s="280"/>
      <c r="AO3108" s="95"/>
    </row>
    <row r="3109" s="93" customFormat="1" customHeight="1" spans="6:41">
      <c r="F3109" s="95"/>
      <c r="G3109" s="288" t="str">
        <f t="shared" si="54"/>
        <v/>
      </c>
      <c r="H3109" s="95"/>
      <c r="I3109" s="95"/>
      <c r="J3109" s="95"/>
      <c r="K3109" s="95"/>
      <c r="L3109" s="95"/>
      <c r="P3109" s="143"/>
      <c r="Q3109" s="95"/>
      <c r="R3109" s="95"/>
      <c r="S3109" s="95"/>
      <c r="T3109" s="95"/>
      <c r="AI3109" s="280"/>
      <c r="AO3109" s="95"/>
    </row>
    <row r="3110" s="93" customFormat="1" customHeight="1" spans="6:41">
      <c r="F3110" s="95"/>
      <c r="G3110" s="288" t="str">
        <f t="shared" si="54"/>
        <v/>
      </c>
      <c r="H3110" s="95"/>
      <c r="I3110" s="95"/>
      <c r="J3110" s="95"/>
      <c r="K3110" s="95"/>
      <c r="L3110" s="95"/>
      <c r="P3110" s="143"/>
      <c r="Q3110" s="95"/>
      <c r="R3110" s="95"/>
      <c r="S3110" s="95"/>
      <c r="T3110" s="95"/>
      <c r="AI3110" s="280"/>
      <c r="AO3110" s="95"/>
    </row>
    <row r="3111" s="93" customFormat="1" customHeight="1" spans="6:41">
      <c r="F3111" s="95"/>
      <c r="G3111" s="288" t="str">
        <f t="shared" si="54"/>
        <v/>
      </c>
      <c r="H3111" s="95"/>
      <c r="I3111" s="95"/>
      <c r="J3111" s="95"/>
      <c r="K3111" s="95"/>
      <c r="L3111" s="95"/>
      <c r="P3111" s="143"/>
      <c r="Q3111" s="95"/>
      <c r="R3111" s="95"/>
      <c r="S3111" s="95"/>
      <c r="T3111" s="95"/>
      <c r="AI3111" s="280"/>
      <c r="AO3111" s="95"/>
    </row>
    <row r="3112" s="93" customFormat="1" customHeight="1" spans="6:41">
      <c r="F3112" s="95"/>
      <c r="G3112" s="288" t="str">
        <f t="shared" si="54"/>
        <v/>
      </c>
      <c r="H3112" s="95"/>
      <c r="I3112" s="95"/>
      <c r="J3112" s="95"/>
      <c r="K3112" s="95"/>
      <c r="L3112" s="95"/>
      <c r="P3112" s="143"/>
      <c r="Q3112" s="95"/>
      <c r="R3112" s="95"/>
      <c r="S3112" s="95"/>
      <c r="T3112" s="95"/>
      <c r="AI3112" s="280"/>
      <c r="AO3112" s="95"/>
    </row>
    <row r="3113" s="93" customFormat="1" customHeight="1" spans="6:41">
      <c r="F3113" s="95"/>
      <c r="G3113" s="288" t="str">
        <f t="shared" si="54"/>
        <v/>
      </c>
      <c r="H3113" s="95"/>
      <c r="I3113" s="95"/>
      <c r="J3113" s="95"/>
      <c r="K3113" s="95"/>
      <c r="L3113" s="95"/>
      <c r="P3113" s="143"/>
      <c r="Q3113" s="95"/>
      <c r="R3113" s="95"/>
      <c r="S3113" s="95"/>
      <c r="T3113" s="95"/>
      <c r="AI3113" s="280"/>
      <c r="AO3113" s="95"/>
    </row>
    <row r="3114" s="93" customFormat="1" customHeight="1" spans="6:41">
      <c r="F3114" s="95"/>
      <c r="G3114" s="288" t="str">
        <f t="shared" si="54"/>
        <v/>
      </c>
      <c r="H3114" s="95"/>
      <c r="I3114" s="95"/>
      <c r="J3114" s="95"/>
      <c r="K3114" s="95"/>
      <c r="L3114" s="95"/>
      <c r="P3114" s="143"/>
      <c r="Q3114" s="95"/>
      <c r="R3114" s="95"/>
      <c r="S3114" s="95"/>
      <c r="T3114" s="95"/>
      <c r="AI3114" s="280"/>
      <c r="AO3114" s="95"/>
    </row>
    <row r="3115" s="93" customFormat="1" customHeight="1" spans="6:41">
      <c r="F3115" s="95"/>
      <c r="G3115" s="288" t="str">
        <f t="shared" si="54"/>
        <v/>
      </c>
      <c r="H3115" s="95"/>
      <c r="I3115" s="95"/>
      <c r="J3115" s="95"/>
      <c r="K3115" s="95"/>
      <c r="L3115" s="95"/>
      <c r="P3115" s="143"/>
      <c r="Q3115" s="95"/>
      <c r="R3115" s="95"/>
      <c r="S3115" s="95"/>
      <c r="T3115" s="95"/>
      <c r="AI3115" s="280"/>
      <c r="AO3115" s="95"/>
    </row>
    <row r="3116" s="93" customFormat="1" customHeight="1" spans="6:41">
      <c r="F3116" s="95"/>
      <c r="G3116" s="288" t="str">
        <f t="shared" si="54"/>
        <v/>
      </c>
      <c r="H3116" s="95"/>
      <c r="I3116" s="95"/>
      <c r="J3116" s="95"/>
      <c r="K3116" s="95"/>
      <c r="L3116" s="95"/>
      <c r="P3116" s="143"/>
      <c r="Q3116" s="95"/>
      <c r="R3116" s="95"/>
      <c r="S3116" s="95"/>
      <c r="T3116" s="95"/>
      <c r="AI3116" s="280"/>
      <c r="AO3116" s="95"/>
    </row>
    <row r="3117" s="93" customFormat="1" customHeight="1" spans="6:41">
      <c r="F3117" s="95"/>
      <c r="G3117" s="288" t="str">
        <f t="shared" si="54"/>
        <v/>
      </c>
      <c r="H3117" s="95"/>
      <c r="I3117" s="95"/>
      <c r="J3117" s="95"/>
      <c r="K3117" s="95"/>
      <c r="L3117" s="95"/>
      <c r="P3117" s="143"/>
      <c r="Q3117" s="95"/>
      <c r="R3117" s="95"/>
      <c r="S3117" s="95"/>
      <c r="T3117" s="95"/>
      <c r="AI3117" s="280"/>
      <c r="AO3117" s="95"/>
    </row>
    <row r="3118" s="93" customFormat="1" customHeight="1" spans="6:41">
      <c r="F3118" s="95"/>
      <c r="G3118" s="288" t="str">
        <f t="shared" si="54"/>
        <v/>
      </c>
      <c r="H3118" s="95"/>
      <c r="I3118" s="95"/>
      <c r="J3118" s="95"/>
      <c r="K3118" s="95"/>
      <c r="L3118" s="95"/>
      <c r="P3118" s="143"/>
      <c r="Q3118" s="95"/>
      <c r="R3118" s="95"/>
      <c r="S3118" s="95"/>
      <c r="T3118" s="95"/>
      <c r="AI3118" s="280"/>
      <c r="AO3118" s="95"/>
    </row>
    <row r="3119" s="93" customFormat="1" customHeight="1" spans="6:41">
      <c r="F3119" s="95"/>
      <c r="G3119" s="288" t="str">
        <f t="shared" si="54"/>
        <v/>
      </c>
      <c r="H3119" s="95"/>
      <c r="I3119" s="95"/>
      <c r="J3119" s="95"/>
      <c r="K3119" s="95"/>
      <c r="L3119" s="95"/>
      <c r="P3119" s="143"/>
      <c r="Q3119" s="95"/>
      <c r="R3119" s="95"/>
      <c r="S3119" s="95"/>
      <c r="T3119" s="95"/>
      <c r="AI3119" s="280"/>
      <c r="AO3119" s="95"/>
    </row>
    <row r="3120" s="93" customFormat="1" customHeight="1" spans="6:41">
      <c r="F3120" s="95"/>
      <c r="G3120" s="288" t="str">
        <f t="shared" si="54"/>
        <v/>
      </c>
      <c r="H3120" s="95"/>
      <c r="I3120" s="95"/>
      <c r="J3120" s="95"/>
      <c r="K3120" s="95"/>
      <c r="L3120" s="95"/>
      <c r="P3120" s="143"/>
      <c r="Q3120" s="95"/>
      <c r="R3120" s="95"/>
      <c r="S3120" s="95"/>
      <c r="T3120" s="95"/>
      <c r="AI3120" s="280"/>
      <c r="AO3120" s="95"/>
    </row>
    <row r="3121" s="93" customFormat="1" customHeight="1" spans="6:41">
      <c r="F3121" s="95"/>
      <c r="G3121" s="288" t="str">
        <f t="shared" si="54"/>
        <v/>
      </c>
      <c r="H3121" s="95"/>
      <c r="I3121" s="95"/>
      <c r="J3121" s="95"/>
      <c r="K3121" s="95"/>
      <c r="L3121" s="95"/>
      <c r="P3121" s="143"/>
      <c r="Q3121" s="95"/>
      <c r="R3121" s="95"/>
      <c r="S3121" s="95"/>
      <c r="T3121" s="95"/>
      <c r="AI3121" s="280"/>
      <c r="AO3121" s="95"/>
    </row>
    <row r="3122" s="93" customFormat="1" customHeight="1" spans="6:41">
      <c r="F3122" s="95"/>
      <c r="G3122" s="288" t="str">
        <f t="shared" si="54"/>
        <v/>
      </c>
      <c r="H3122" s="95"/>
      <c r="I3122" s="95"/>
      <c r="J3122" s="95"/>
      <c r="K3122" s="95"/>
      <c r="L3122" s="95"/>
      <c r="P3122" s="143"/>
      <c r="Q3122" s="95"/>
      <c r="R3122" s="95"/>
      <c r="S3122" s="95"/>
      <c r="T3122" s="95"/>
      <c r="AI3122" s="280"/>
      <c r="AO3122" s="95"/>
    </row>
    <row r="3123" s="93" customFormat="1" customHeight="1" spans="6:41">
      <c r="F3123" s="95"/>
      <c r="G3123" s="288" t="str">
        <f t="shared" si="54"/>
        <v/>
      </c>
      <c r="H3123" s="95"/>
      <c r="I3123" s="95"/>
      <c r="J3123" s="95"/>
      <c r="K3123" s="95"/>
      <c r="L3123" s="95"/>
      <c r="P3123" s="143"/>
      <c r="Q3123" s="95"/>
      <c r="R3123" s="95"/>
      <c r="S3123" s="95"/>
      <c r="T3123" s="95"/>
      <c r="AI3123" s="280"/>
      <c r="AO3123" s="95"/>
    </row>
    <row r="3124" s="93" customFormat="1" customHeight="1" spans="6:41">
      <c r="F3124" s="95"/>
      <c r="G3124" s="288" t="str">
        <f t="shared" si="54"/>
        <v/>
      </c>
      <c r="H3124" s="95"/>
      <c r="I3124" s="95"/>
      <c r="J3124" s="95"/>
      <c r="K3124" s="95"/>
      <c r="L3124" s="95"/>
      <c r="P3124" s="143"/>
      <c r="Q3124" s="95"/>
      <c r="R3124" s="95"/>
      <c r="S3124" s="95"/>
      <c r="T3124" s="95"/>
      <c r="AI3124" s="280"/>
      <c r="AO3124" s="95"/>
    </row>
    <row r="3125" s="93" customFormat="1" customHeight="1" spans="6:41">
      <c r="F3125" s="95"/>
      <c r="G3125" s="288" t="str">
        <f t="shared" si="54"/>
        <v/>
      </c>
      <c r="H3125" s="95"/>
      <c r="I3125" s="95"/>
      <c r="J3125" s="95"/>
      <c r="K3125" s="95"/>
      <c r="L3125" s="95"/>
      <c r="P3125" s="143"/>
      <c r="Q3125" s="95"/>
      <c r="R3125" s="95"/>
      <c r="S3125" s="95"/>
      <c r="T3125" s="95"/>
      <c r="AI3125" s="280"/>
      <c r="AO3125" s="95"/>
    </row>
    <row r="3126" s="93" customFormat="1" customHeight="1" spans="6:41">
      <c r="F3126" s="95"/>
      <c r="G3126" s="288" t="str">
        <f t="shared" si="54"/>
        <v/>
      </c>
      <c r="H3126" s="95"/>
      <c r="I3126" s="95"/>
      <c r="J3126" s="95"/>
      <c r="K3126" s="95"/>
      <c r="L3126" s="95"/>
      <c r="P3126" s="143"/>
      <c r="Q3126" s="95"/>
      <c r="R3126" s="95"/>
      <c r="S3126" s="95"/>
      <c r="T3126" s="95"/>
      <c r="AI3126" s="280"/>
      <c r="AO3126" s="95"/>
    </row>
    <row r="3127" s="93" customFormat="1" customHeight="1" spans="6:41">
      <c r="F3127" s="95"/>
      <c r="G3127" s="288" t="str">
        <f t="shared" si="54"/>
        <v/>
      </c>
      <c r="H3127" s="95"/>
      <c r="I3127" s="95"/>
      <c r="J3127" s="95"/>
      <c r="K3127" s="95"/>
      <c r="L3127" s="95"/>
      <c r="P3127" s="143"/>
      <c r="Q3127" s="95"/>
      <c r="R3127" s="95"/>
      <c r="S3127" s="95"/>
      <c r="T3127" s="95"/>
      <c r="AI3127" s="280"/>
      <c r="AO3127" s="95"/>
    </row>
    <row r="3128" s="93" customFormat="1" customHeight="1" spans="6:41">
      <c r="F3128" s="95"/>
      <c r="G3128" s="288" t="str">
        <f t="shared" si="54"/>
        <v/>
      </c>
      <c r="H3128" s="95"/>
      <c r="I3128" s="95"/>
      <c r="J3128" s="95"/>
      <c r="K3128" s="95"/>
      <c r="L3128" s="95"/>
      <c r="P3128" s="143"/>
      <c r="Q3128" s="95"/>
      <c r="R3128" s="95"/>
      <c r="S3128" s="95"/>
      <c r="T3128" s="95"/>
      <c r="AI3128" s="280"/>
      <c r="AO3128" s="95"/>
    </row>
    <row r="3129" s="93" customFormat="1" customHeight="1" spans="6:41">
      <c r="F3129" s="95"/>
      <c r="G3129" s="288" t="str">
        <f t="shared" si="54"/>
        <v/>
      </c>
      <c r="H3129" s="95"/>
      <c r="I3129" s="95"/>
      <c r="J3129" s="95"/>
      <c r="K3129" s="95"/>
      <c r="L3129" s="95"/>
      <c r="P3129" s="143"/>
      <c r="Q3129" s="95"/>
      <c r="R3129" s="95"/>
      <c r="S3129" s="95"/>
      <c r="T3129" s="95"/>
      <c r="AI3129" s="280"/>
      <c r="AO3129" s="95"/>
    </row>
    <row r="3130" s="93" customFormat="1" customHeight="1" spans="6:41">
      <c r="F3130" s="95"/>
      <c r="G3130" s="288" t="str">
        <f t="shared" si="54"/>
        <v/>
      </c>
      <c r="H3130" s="95"/>
      <c r="I3130" s="95"/>
      <c r="J3130" s="95"/>
      <c r="K3130" s="95"/>
      <c r="L3130" s="95"/>
      <c r="P3130" s="143"/>
      <c r="Q3130" s="95"/>
      <c r="R3130" s="95"/>
      <c r="S3130" s="95"/>
      <c r="T3130" s="95"/>
      <c r="AI3130" s="280"/>
      <c r="AO3130" s="95"/>
    </row>
    <row r="3131" s="93" customFormat="1" customHeight="1" spans="6:41">
      <c r="F3131" s="95"/>
      <c r="G3131" s="288" t="str">
        <f t="shared" si="54"/>
        <v/>
      </c>
      <c r="H3131" s="95"/>
      <c r="I3131" s="95"/>
      <c r="J3131" s="95"/>
      <c r="K3131" s="95"/>
      <c r="L3131" s="95"/>
      <c r="P3131" s="143"/>
      <c r="Q3131" s="95"/>
      <c r="R3131" s="95"/>
      <c r="S3131" s="95"/>
      <c r="T3131" s="95"/>
      <c r="AI3131" s="280"/>
      <c r="AO3131" s="95"/>
    </row>
    <row r="3132" s="93" customFormat="1" customHeight="1" spans="6:41">
      <c r="F3132" s="95"/>
      <c r="G3132" s="288" t="str">
        <f t="shared" si="54"/>
        <v/>
      </c>
      <c r="H3132" s="95"/>
      <c r="I3132" s="95"/>
      <c r="J3132" s="95"/>
      <c r="K3132" s="95"/>
      <c r="L3132" s="95"/>
      <c r="P3132" s="143"/>
      <c r="Q3132" s="95"/>
      <c r="R3132" s="95"/>
      <c r="S3132" s="95"/>
      <c r="T3132" s="95"/>
      <c r="AI3132" s="280"/>
      <c r="AO3132" s="95"/>
    </row>
    <row r="3133" s="93" customFormat="1" customHeight="1" spans="6:41">
      <c r="F3133" s="95"/>
      <c r="G3133" s="288" t="str">
        <f t="shared" si="54"/>
        <v/>
      </c>
      <c r="H3133" s="95"/>
      <c r="I3133" s="95"/>
      <c r="J3133" s="95"/>
      <c r="K3133" s="95"/>
      <c r="L3133" s="95"/>
      <c r="P3133" s="143"/>
      <c r="Q3133" s="95"/>
      <c r="R3133" s="95"/>
      <c r="S3133" s="95"/>
      <c r="T3133" s="95"/>
      <c r="AI3133" s="280"/>
      <c r="AO3133" s="95"/>
    </row>
    <row r="3134" s="93" customFormat="1" customHeight="1" spans="6:41">
      <c r="F3134" s="95"/>
      <c r="G3134" s="288" t="str">
        <f t="shared" si="54"/>
        <v/>
      </c>
      <c r="H3134" s="95"/>
      <c r="I3134" s="95"/>
      <c r="J3134" s="95"/>
      <c r="K3134" s="95"/>
      <c r="L3134" s="95"/>
      <c r="P3134" s="143"/>
      <c r="Q3134" s="95"/>
      <c r="R3134" s="95"/>
      <c r="S3134" s="95"/>
      <c r="T3134" s="95"/>
      <c r="AI3134" s="280"/>
      <c r="AO3134" s="95"/>
    </row>
    <row r="3135" s="93" customFormat="1" customHeight="1" spans="6:41">
      <c r="F3135" s="95"/>
      <c r="G3135" s="288" t="str">
        <f t="shared" si="54"/>
        <v/>
      </c>
      <c r="H3135" s="95"/>
      <c r="I3135" s="95"/>
      <c r="J3135" s="95"/>
      <c r="K3135" s="95"/>
      <c r="L3135" s="95"/>
      <c r="P3135" s="143"/>
      <c r="Q3135" s="95"/>
      <c r="R3135" s="95"/>
      <c r="S3135" s="95"/>
      <c r="T3135" s="95"/>
      <c r="AI3135" s="280"/>
      <c r="AO3135" s="95"/>
    </row>
    <row r="3136" s="93" customFormat="1" customHeight="1" spans="6:41">
      <c r="F3136" s="95"/>
      <c r="G3136" s="288" t="str">
        <f t="shared" si="54"/>
        <v/>
      </c>
      <c r="H3136" s="95"/>
      <c r="I3136" s="95"/>
      <c r="J3136" s="95"/>
      <c r="K3136" s="95"/>
      <c r="L3136" s="95"/>
      <c r="P3136" s="143"/>
      <c r="Q3136" s="95"/>
      <c r="R3136" s="95"/>
      <c r="S3136" s="95"/>
      <c r="T3136" s="95"/>
      <c r="AI3136" s="280"/>
      <c r="AO3136" s="95"/>
    </row>
    <row r="3137" s="93" customFormat="1" customHeight="1" spans="6:41">
      <c r="F3137" s="95"/>
      <c r="G3137" s="288" t="str">
        <f t="shared" si="54"/>
        <v/>
      </c>
      <c r="H3137" s="95"/>
      <c r="I3137" s="95"/>
      <c r="J3137" s="95"/>
      <c r="K3137" s="95"/>
      <c r="L3137" s="95"/>
      <c r="P3137" s="143"/>
      <c r="Q3137" s="95"/>
      <c r="R3137" s="95"/>
      <c r="S3137" s="95"/>
      <c r="T3137" s="95"/>
      <c r="AI3137" s="280"/>
      <c r="AO3137" s="95"/>
    </row>
    <row r="3138" s="93" customFormat="1" customHeight="1" spans="6:41">
      <c r="F3138" s="95"/>
      <c r="G3138" s="288" t="str">
        <f t="shared" ref="G3138:G3201" si="55">IF(H3138="","",IF(H3138=I3138,H3138,_xlfn.CONCAT(H3138,"-",I3138)))</f>
        <v/>
      </c>
      <c r="H3138" s="95"/>
      <c r="I3138" s="95"/>
      <c r="J3138" s="95"/>
      <c r="K3138" s="95"/>
      <c r="L3138" s="95"/>
      <c r="P3138" s="143"/>
      <c r="Q3138" s="95"/>
      <c r="R3138" s="95"/>
      <c r="S3138" s="95"/>
      <c r="T3138" s="95"/>
      <c r="AI3138" s="280"/>
      <c r="AO3138" s="95"/>
    </row>
    <row r="3139" s="93" customFormat="1" customHeight="1" spans="6:41">
      <c r="F3139" s="95"/>
      <c r="G3139" s="288" t="str">
        <f t="shared" si="55"/>
        <v/>
      </c>
      <c r="H3139" s="95"/>
      <c r="I3139" s="95"/>
      <c r="J3139" s="95"/>
      <c r="K3139" s="95"/>
      <c r="L3139" s="95"/>
      <c r="P3139" s="143"/>
      <c r="Q3139" s="95"/>
      <c r="R3139" s="95"/>
      <c r="S3139" s="95"/>
      <c r="T3139" s="95"/>
      <c r="AI3139" s="280"/>
      <c r="AO3139" s="95"/>
    </row>
    <row r="3140" s="93" customFormat="1" customHeight="1" spans="6:41">
      <c r="F3140" s="95"/>
      <c r="G3140" s="288" t="str">
        <f t="shared" si="55"/>
        <v/>
      </c>
      <c r="H3140" s="95"/>
      <c r="I3140" s="95"/>
      <c r="J3140" s="95"/>
      <c r="K3140" s="95"/>
      <c r="L3140" s="95"/>
      <c r="P3140" s="143"/>
      <c r="Q3140" s="95"/>
      <c r="R3140" s="95"/>
      <c r="S3140" s="95"/>
      <c r="T3140" s="95"/>
      <c r="AI3140" s="280"/>
      <c r="AO3140" s="95"/>
    </row>
    <row r="3141" s="93" customFormat="1" customHeight="1" spans="6:41">
      <c r="F3141" s="95"/>
      <c r="G3141" s="288" t="str">
        <f t="shared" si="55"/>
        <v/>
      </c>
      <c r="H3141" s="95"/>
      <c r="I3141" s="95"/>
      <c r="J3141" s="95"/>
      <c r="K3141" s="95"/>
      <c r="L3141" s="95"/>
      <c r="P3141" s="143"/>
      <c r="Q3141" s="95"/>
      <c r="R3141" s="95"/>
      <c r="S3141" s="95"/>
      <c r="T3141" s="95"/>
      <c r="AI3141" s="280"/>
      <c r="AO3141" s="95"/>
    </row>
    <row r="3142" s="93" customFormat="1" customHeight="1" spans="6:41">
      <c r="F3142" s="95"/>
      <c r="G3142" s="288" t="str">
        <f t="shared" si="55"/>
        <v/>
      </c>
      <c r="H3142" s="95"/>
      <c r="I3142" s="95"/>
      <c r="J3142" s="95"/>
      <c r="K3142" s="95"/>
      <c r="L3142" s="95"/>
      <c r="P3142" s="143"/>
      <c r="Q3142" s="95"/>
      <c r="R3142" s="95"/>
      <c r="S3142" s="95"/>
      <c r="T3142" s="95"/>
      <c r="AI3142" s="280"/>
      <c r="AO3142" s="95"/>
    </row>
    <row r="3143" s="93" customFormat="1" customHeight="1" spans="6:41">
      <c r="F3143" s="95"/>
      <c r="G3143" s="288" t="str">
        <f t="shared" si="55"/>
        <v/>
      </c>
      <c r="H3143" s="95"/>
      <c r="I3143" s="95"/>
      <c r="J3143" s="95"/>
      <c r="K3143" s="95"/>
      <c r="L3143" s="95"/>
      <c r="P3143" s="143"/>
      <c r="Q3143" s="95"/>
      <c r="R3143" s="95"/>
      <c r="S3143" s="95"/>
      <c r="T3143" s="95"/>
      <c r="AI3143" s="280"/>
      <c r="AO3143" s="95"/>
    </row>
    <row r="3144" s="93" customFormat="1" customHeight="1" spans="6:41">
      <c r="F3144" s="95"/>
      <c r="G3144" s="288" t="str">
        <f t="shared" si="55"/>
        <v/>
      </c>
      <c r="H3144" s="95"/>
      <c r="I3144" s="95"/>
      <c r="J3144" s="95"/>
      <c r="K3144" s="95"/>
      <c r="L3144" s="95"/>
      <c r="P3144" s="143"/>
      <c r="Q3144" s="95"/>
      <c r="R3144" s="95"/>
      <c r="S3144" s="95"/>
      <c r="T3144" s="95"/>
      <c r="AI3144" s="280"/>
      <c r="AO3144" s="95"/>
    </row>
    <row r="3145" s="93" customFormat="1" customHeight="1" spans="6:41">
      <c r="F3145" s="95"/>
      <c r="G3145" s="288" t="str">
        <f t="shared" si="55"/>
        <v/>
      </c>
      <c r="H3145" s="95"/>
      <c r="I3145" s="95"/>
      <c r="J3145" s="95"/>
      <c r="K3145" s="95"/>
      <c r="L3145" s="95"/>
      <c r="P3145" s="143"/>
      <c r="Q3145" s="95"/>
      <c r="R3145" s="95"/>
      <c r="S3145" s="95"/>
      <c r="T3145" s="95"/>
      <c r="AI3145" s="280"/>
      <c r="AO3145" s="95"/>
    </row>
    <row r="3146" s="93" customFormat="1" customHeight="1" spans="6:41">
      <c r="F3146" s="95"/>
      <c r="G3146" s="288" t="str">
        <f t="shared" si="55"/>
        <v/>
      </c>
      <c r="H3146" s="95"/>
      <c r="I3146" s="95"/>
      <c r="J3146" s="95"/>
      <c r="K3146" s="95"/>
      <c r="L3146" s="95"/>
      <c r="P3146" s="143"/>
      <c r="Q3146" s="95"/>
      <c r="R3146" s="95"/>
      <c r="S3146" s="95"/>
      <c r="T3146" s="95"/>
      <c r="AI3146" s="280"/>
      <c r="AO3146" s="95"/>
    </row>
    <row r="3147" s="93" customFormat="1" customHeight="1" spans="6:41">
      <c r="F3147" s="95"/>
      <c r="G3147" s="288" t="str">
        <f t="shared" si="55"/>
        <v/>
      </c>
      <c r="H3147" s="95"/>
      <c r="I3147" s="95"/>
      <c r="J3147" s="95"/>
      <c r="K3147" s="95"/>
      <c r="L3147" s="95"/>
      <c r="P3147" s="143"/>
      <c r="Q3147" s="95"/>
      <c r="R3147" s="95"/>
      <c r="S3147" s="95"/>
      <c r="T3147" s="95"/>
      <c r="AI3147" s="280"/>
      <c r="AO3147" s="95"/>
    </row>
    <row r="3148" s="93" customFormat="1" customHeight="1" spans="6:41">
      <c r="F3148" s="95"/>
      <c r="G3148" s="288" t="str">
        <f t="shared" si="55"/>
        <v/>
      </c>
      <c r="H3148" s="95"/>
      <c r="I3148" s="95"/>
      <c r="J3148" s="95"/>
      <c r="K3148" s="95"/>
      <c r="L3148" s="95"/>
      <c r="P3148" s="143"/>
      <c r="Q3148" s="95"/>
      <c r="R3148" s="95"/>
      <c r="S3148" s="95"/>
      <c r="T3148" s="95"/>
      <c r="AI3148" s="280"/>
      <c r="AO3148" s="95"/>
    </row>
    <row r="3149" s="93" customFormat="1" customHeight="1" spans="6:41">
      <c r="F3149" s="95"/>
      <c r="G3149" s="288" t="str">
        <f t="shared" si="55"/>
        <v/>
      </c>
      <c r="H3149" s="95"/>
      <c r="I3149" s="95"/>
      <c r="J3149" s="95"/>
      <c r="K3149" s="95"/>
      <c r="L3149" s="95"/>
      <c r="P3149" s="143"/>
      <c r="Q3149" s="95"/>
      <c r="R3149" s="95"/>
      <c r="S3149" s="95"/>
      <c r="T3149" s="95"/>
      <c r="AI3149" s="280"/>
      <c r="AO3149" s="95"/>
    </row>
    <row r="3150" s="93" customFormat="1" customHeight="1" spans="6:41">
      <c r="F3150" s="95"/>
      <c r="G3150" s="288" t="str">
        <f t="shared" si="55"/>
        <v/>
      </c>
      <c r="H3150" s="95"/>
      <c r="I3150" s="95"/>
      <c r="J3150" s="95"/>
      <c r="K3150" s="95"/>
      <c r="L3150" s="95"/>
      <c r="P3150" s="143"/>
      <c r="Q3150" s="95"/>
      <c r="R3150" s="95"/>
      <c r="S3150" s="95"/>
      <c r="T3150" s="95"/>
      <c r="AI3150" s="280"/>
      <c r="AO3150" s="95"/>
    </row>
    <row r="3151" s="93" customFormat="1" customHeight="1" spans="6:41">
      <c r="F3151" s="95"/>
      <c r="G3151" s="288" t="str">
        <f t="shared" si="55"/>
        <v/>
      </c>
      <c r="H3151" s="95"/>
      <c r="I3151" s="95"/>
      <c r="J3151" s="95"/>
      <c r="K3151" s="95"/>
      <c r="L3151" s="95"/>
      <c r="P3151" s="143"/>
      <c r="Q3151" s="95"/>
      <c r="R3151" s="95"/>
      <c r="S3151" s="95"/>
      <c r="T3151" s="95"/>
      <c r="AI3151" s="280"/>
      <c r="AO3151" s="95"/>
    </row>
    <row r="3152" s="93" customFormat="1" customHeight="1" spans="6:41">
      <c r="F3152" s="95"/>
      <c r="G3152" s="288" t="str">
        <f t="shared" si="55"/>
        <v/>
      </c>
      <c r="H3152" s="95"/>
      <c r="I3152" s="95"/>
      <c r="J3152" s="95"/>
      <c r="K3152" s="95"/>
      <c r="L3152" s="95"/>
      <c r="P3152" s="143"/>
      <c r="Q3152" s="95"/>
      <c r="R3152" s="95"/>
      <c r="S3152" s="95"/>
      <c r="T3152" s="95"/>
      <c r="AI3152" s="280"/>
      <c r="AO3152" s="95"/>
    </row>
    <row r="3153" s="93" customFormat="1" customHeight="1" spans="6:41">
      <c r="F3153" s="95"/>
      <c r="G3153" s="288" t="str">
        <f t="shared" si="55"/>
        <v/>
      </c>
      <c r="H3153" s="95"/>
      <c r="I3153" s="95"/>
      <c r="J3153" s="95"/>
      <c r="K3153" s="95"/>
      <c r="L3153" s="95"/>
      <c r="P3153" s="143"/>
      <c r="Q3153" s="95"/>
      <c r="R3153" s="95"/>
      <c r="S3153" s="95"/>
      <c r="T3153" s="95"/>
      <c r="AI3153" s="280"/>
      <c r="AO3153" s="95"/>
    </row>
    <row r="3154" s="93" customFormat="1" customHeight="1" spans="6:41">
      <c r="F3154" s="95"/>
      <c r="G3154" s="288" t="str">
        <f t="shared" si="55"/>
        <v/>
      </c>
      <c r="H3154" s="95"/>
      <c r="I3154" s="95"/>
      <c r="J3154" s="95"/>
      <c r="K3154" s="95"/>
      <c r="L3154" s="95"/>
      <c r="P3154" s="143"/>
      <c r="Q3154" s="95"/>
      <c r="R3154" s="95"/>
      <c r="S3154" s="95"/>
      <c r="T3154" s="95"/>
      <c r="AI3154" s="280"/>
      <c r="AO3154" s="95"/>
    </row>
    <row r="3155" s="93" customFormat="1" customHeight="1" spans="6:41">
      <c r="F3155" s="95"/>
      <c r="G3155" s="288" t="str">
        <f t="shared" si="55"/>
        <v/>
      </c>
      <c r="H3155" s="95"/>
      <c r="I3155" s="95"/>
      <c r="J3155" s="95"/>
      <c r="K3155" s="95"/>
      <c r="L3155" s="95"/>
      <c r="P3155" s="143"/>
      <c r="Q3155" s="95"/>
      <c r="R3155" s="95"/>
      <c r="S3155" s="95"/>
      <c r="T3155" s="95"/>
      <c r="AI3155" s="280"/>
      <c r="AO3155" s="95"/>
    </row>
    <row r="3156" s="93" customFormat="1" customHeight="1" spans="6:41">
      <c r="F3156" s="95"/>
      <c r="G3156" s="288" t="str">
        <f t="shared" si="55"/>
        <v/>
      </c>
      <c r="H3156" s="95"/>
      <c r="I3156" s="95"/>
      <c r="J3156" s="95"/>
      <c r="K3156" s="95"/>
      <c r="L3156" s="95"/>
      <c r="P3156" s="143"/>
      <c r="Q3156" s="95"/>
      <c r="R3156" s="95"/>
      <c r="S3156" s="95"/>
      <c r="T3156" s="95"/>
      <c r="AI3156" s="280"/>
      <c r="AO3156" s="95"/>
    </row>
    <row r="3157" s="93" customFormat="1" customHeight="1" spans="6:41">
      <c r="F3157" s="95"/>
      <c r="G3157" s="288" t="str">
        <f t="shared" si="55"/>
        <v/>
      </c>
      <c r="H3157" s="95"/>
      <c r="I3157" s="95"/>
      <c r="J3157" s="95"/>
      <c r="K3157" s="95"/>
      <c r="L3157" s="95"/>
      <c r="P3157" s="143"/>
      <c r="Q3157" s="95"/>
      <c r="R3157" s="95"/>
      <c r="S3157" s="95"/>
      <c r="T3157" s="95"/>
      <c r="AI3157" s="280"/>
      <c r="AO3157" s="95"/>
    </row>
    <row r="3158" s="93" customFormat="1" customHeight="1" spans="6:41">
      <c r="F3158" s="95"/>
      <c r="G3158" s="288" t="str">
        <f t="shared" si="55"/>
        <v/>
      </c>
      <c r="H3158" s="95"/>
      <c r="I3158" s="95"/>
      <c r="J3158" s="95"/>
      <c r="K3158" s="95"/>
      <c r="L3158" s="95"/>
      <c r="P3158" s="143"/>
      <c r="Q3158" s="95"/>
      <c r="R3158" s="95"/>
      <c r="S3158" s="95"/>
      <c r="T3158" s="95"/>
      <c r="AI3158" s="280"/>
      <c r="AO3158" s="95"/>
    </row>
    <row r="3159" s="93" customFormat="1" customHeight="1" spans="6:41">
      <c r="F3159" s="95"/>
      <c r="G3159" s="288" t="str">
        <f t="shared" si="55"/>
        <v/>
      </c>
      <c r="H3159" s="95"/>
      <c r="I3159" s="95"/>
      <c r="J3159" s="95"/>
      <c r="K3159" s="95"/>
      <c r="L3159" s="95"/>
      <c r="P3159" s="143"/>
      <c r="Q3159" s="95"/>
      <c r="R3159" s="95"/>
      <c r="S3159" s="95"/>
      <c r="T3159" s="95"/>
      <c r="AI3159" s="280"/>
      <c r="AO3159" s="95"/>
    </row>
    <row r="3160" s="93" customFormat="1" customHeight="1" spans="6:41">
      <c r="F3160" s="95"/>
      <c r="G3160" s="288" t="str">
        <f t="shared" si="55"/>
        <v/>
      </c>
      <c r="H3160" s="95"/>
      <c r="I3160" s="95"/>
      <c r="J3160" s="95"/>
      <c r="K3160" s="95"/>
      <c r="L3160" s="95"/>
      <c r="P3160" s="143"/>
      <c r="Q3160" s="95"/>
      <c r="R3160" s="95"/>
      <c r="S3160" s="95"/>
      <c r="T3160" s="95"/>
      <c r="AI3160" s="280"/>
      <c r="AO3160" s="95"/>
    </row>
    <row r="3161" s="93" customFormat="1" customHeight="1" spans="6:41">
      <c r="F3161" s="95"/>
      <c r="G3161" s="288" t="str">
        <f t="shared" si="55"/>
        <v/>
      </c>
      <c r="H3161" s="95"/>
      <c r="I3161" s="95"/>
      <c r="J3161" s="95"/>
      <c r="K3161" s="95"/>
      <c r="L3161" s="95"/>
      <c r="P3161" s="143"/>
      <c r="Q3161" s="95"/>
      <c r="R3161" s="95"/>
      <c r="S3161" s="95"/>
      <c r="T3161" s="95"/>
      <c r="AI3161" s="280"/>
      <c r="AO3161" s="95"/>
    </row>
    <row r="3162" s="93" customFormat="1" customHeight="1" spans="6:41">
      <c r="F3162" s="95"/>
      <c r="G3162" s="288" t="str">
        <f t="shared" si="55"/>
        <v/>
      </c>
      <c r="H3162" s="95"/>
      <c r="I3162" s="95"/>
      <c r="J3162" s="95"/>
      <c r="K3162" s="95"/>
      <c r="L3162" s="95"/>
      <c r="P3162" s="143"/>
      <c r="Q3162" s="95"/>
      <c r="R3162" s="95"/>
      <c r="S3162" s="95"/>
      <c r="T3162" s="95"/>
      <c r="AI3162" s="280"/>
      <c r="AO3162" s="95"/>
    </row>
    <row r="3163" s="93" customFormat="1" customHeight="1" spans="6:41">
      <c r="F3163" s="95"/>
      <c r="G3163" s="288" t="str">
        <f t="shared" si="55"/>
        <v/>
      </c>
      <c r="H3163" s="95"/>
      <c r="I3163" s="95"/>
      <c r="J3163" s="95"/>
      <c r="K3163" s="95"/>
      <c r="L3163" s="95"/>
      <c r="P3163" s="143"/>
      <c r="Q3163" s="95"/>
      <c r="R3163" s="95"/>
      <c r="S3163" s="95"/>
      <c r="T3163" s="95"/>
      <c r="AI3163" s="280"/>
      <c r="AO3163" s="95"/>
    </row>
    <row r="3164" s="93" customFormat="1" customHeight="1" spans="6:41">
      <c r="F3164" s="95"/>
      <c r="G3164" s="288" t="str">
        <f t="shared" si="55"/>
        <v/>
      </c>
      <c r="H3164" s="95"/>
      <c r="I3164" s="95"/>
      <c r="J3164" s="95"/>
      <c r="K3164" s="95"/>
      <c r="L3164" s="95"/>
      <c r="P3164" s="143"/>
      <c r="Q3164" s="95"/>
      <c r="R3164" s="95"/>
      <c r="S3164" s="95"/>
      <c r="T3164" s="95"/>
      <c r="AI3164" s="280"/>
      <c r="AO3164" s="95"/>
    </row>
    <row r="3165" s="93" customFormat="1" customHeight="1" spans="6:41">
      <c r="F3165" s="95"/>
      <c r="G3165" s="288" t="str">
        <f t="shared" si="55"/>
        <v/>
      </c>
      <c r="H3165" s="95"/>
      <c r="I3165" s="95"/>
      <c r="J3165" s="95"/>
      <c r="K3165" s="95"/>
      <c r="L3165" s="95"/>
      <c r="P3165" s="143"/>
      <c r="Q3165" s="95"/>
      <c r="R3165" s="95"/>
      <c r="S3165" s="95"/>
      <c r="T3165" s="95"/>
      <c r="AI3165" s="280"/>
      <c r="AO3165" s="95"/>
    </row>
    <row r="3166" s="93" customFormat="1" customHeight="1" spans="6:41">
      <c r="F3166" s="95"/>
      <c r="G3166" s="288" t="str">
        <f t="shared" si="55"/>
        <v/>
      </c>
      <c r="H3166" s="95"/>
      <c r="I3166" s="95"/>
      <c r="J3166" s="95"/>
      <c r="K3166" s="95"/>
      <c r="L3166" s="95"/>
      <c r="P3166" s="143"/>
      <c r="Q3166" s="95"/>
      <c r="R3166" s="95"/>
      <c r="S3166" s="95"/>
      <c r="T3166" s="95"/>
      <c r="AI3166" s="280"/>
      <c r="AO3166" s="95"/>
    </row>
    <row r="3167" s="93" customFormat="1" customHeight="1" spans="6:41">
      <c r="F3167" s="95"/>
      <c r="G3167" s="288" t="str">
        <f t="shared" si="55"/>
        <v/>
      </c>
      <c r="H3167" s="95"/>
      <c r="I3167" s="95"/>
      <c r="J3167" s="95"/>
      <c r="K3167" s="95"/>
      <c r="L3167" s="95"/>
      <c r="P3167" s="143"/>
      <c r="Q3167" s="95"/>
      <c r="R3167" s="95"/>
      <c r="S3167" s="95"/>
      <c r="T3167" s="95"/>
      <c r="AI3167" s="280"/>
      <c r="AO3167" s="95"/>
    </row>
    <row r="3168" s="93" customFormat="1" customHeight="1" spans="6:41">
      <c r="F3168" s="95"/>
      <c r="G3168" s="288" t="str">
        <f t="shared" si="55"/>
        <v/>
      </c>
      <c r="H3168" s="95"/>
      <c r="I3168" s="95"/>
      <c r="J3168" s="95"/>
      <c r="K3168" s="95"/>
      <c r="L3168" s="95"/>
      <c r="P3168" s="143"/>
      <c r="Q3168" s="95"/>
      <c r="R3168" s="95"/>
      <c r="S3168" s="95"/>
      <c r="T3168" s="95"/>
      <c r="AI3168" s="280"/>
      <c r="AO3168" s="95"/>
    </row>
    <row r="3169" s="93" customFormat="1" customHeight="1" spans="6:41">
      <c r="F3169" s="95"/>
      <c r="G3169" s="288" t="str">
        <f t="shared" si="55"/>
        <v/>
      </c>
      <c r="H3169" s="95"/>
      <c r="I3169" s="95"/>
      <c r="J3169" s="95"/>
      <c r="K3169" s="95"/>
      <c r="L3169" s="95"/>
      <c r="P3169" s="143"/>
      <c r="Q3169" s="95"/>
      <c r="R3169" s="95"/>
      <c r="S3169" s="95"/>
      <c r="T3169" s="95"/>
      <c r="AI3169" s="280"/>
      <c r="AO3169" s="95"/>
    </row>
    <row r="3170" s="93" customFormat="1" customHeight="1" spans="6:41">
      <c r="F3170" s="95"/>
      <c r="G3170" s="288" t="str">
        <f t="shared" si="55"/>
        <v/>
      </c>
      <c r="H3170" s="95"/>
      <c r="I3170" s="95"/>
      <c r="J3170" s="95"/>
      <c r="K3170" s="95"/>
      <c r="L3170" s="95"/>
      <c r="P3170" s="143"/>
      <c r="Q3170" s="95"/>
      <c r="R3170" s="95"/>
      <c r="S3170" s="95"/>
      <c r="T3170" s="95"/>
      <c r="AI3170" s="280"/>
      <c r="AO3170" s="95"/>
    </row>
    <row r="3171" s="93" customFormat="1" customHeight="1" spans="6:41">
      <c r="F3171" s="95"/>
      <c r="G3171" s="288" t="str">
        <f t="shared" si="55"/>
        <v/>
      </c>
      <c r="H3171" s="95"/>
      <c r="I3171" s="95"/>
      <c r="J3171" s="95"/>
      <c r="K3171" s="95"/>
      <c r="L3171" s="95"/>
      <c r="P3171" s="143"/>
      <c r="Q3171" s="95"/>
      <c r="R3171" s="95"/>
      <c r="S3171" s="95"/>
      <c r="T3171" s="95"/>
      <c r="AI3171" s="280"/>
      <c r="AO3171" s="95"/>
    </row>
    <row r="3172" s="93" customFormat="1" customHeight="1" spans="6:41">
      <c r="F3172" s="95"/>
      <c r="G3172" s="288" t="str">
        <f t="shared" si="55"/>
        <v/>
      </c>
      <c r="H3172" s="95"/>
      <c r="I3172" s="95"/>
      <c r="J3172" s="95"/>
      <c r="K3172" s="95"/>
      <c r="L3172" s="95"/>
      <c r="P3172" s="143"/>
      <c r="Q3172" s="95"/>
      <c r="R3172" s="95"/>
      <c r="S3172" s="95"/>
      <c r="T3172" s="95"/>
      <c r="AI3172" s="280"/>
      <c r="AO3172" s="95"/>
    </row>
    <row r="3173" s="93" customFormat="1" customHeight="1" spans="6:41">
      <c r="F3173" s="95"/>
      <c r="G3173" s="288" t="str">
        <f t="shared" si="55"/>
        <v/>
      </c>
      <c r="H3173" s="95"/>
      <c r="I3173" s="95"/>
      <c r="J3173" s="95"/>
      <c r="K3173" s="95"/>
      <c r="L3173" s="95"/>
      <c r="P3173" s="143"/>
      <c r="Q3173" s="95"/>
      <c r="R3173" s="95"/>
      <c r="S3173" s="95"/>
      <c r="T3173" s="95"/>
      <c r="AI3173" s="280"/>
      <c r="AO3173" s="95"/>
    </row>
    <row r="3174" s="93" customFormat="1" customHeight="1" spans="6:41">
      <c r="F3174" s="95"/>
      <c r="G3174" s="288" t="str">
        <f t="shared" si="55"/>
        <v/>
      </c>
      <c r="H3174" s="95"/>
      <c r="I3174" s="95"/>
      <c r="J3174" s="95"/>
      <c r="K3174" s="95"/>
      <c r="L3174" s="95"/>
      <c r="P3174" s="143"/>
      <c r="Q3174" s="95"/>
      <c r="R3174" s="95"/>
      <c r="S3174" s="95"/>
      <c r="T3174" s="95"/>
      <c r="AI3174" s="280"/>
      <c r="AO3174" s="95"/>
    </row>
    <row r="3175" s="93" customFormat="1" customHeight="1" spans="6:41">
      <c r="F3175" s="95"/>
      <c r="G3175" s="288" t="str">
        <f t="shared" si="55"/>
        <v/>
      </c>
      <c r="H3175" s="95"/>
      <c r="I3175" s="95"/>
      <c r="J3175" s="95"/>
      <c r="K3175" s="95"/>
      <c r="L3175" s="95"/>
      <c r="P3175" s="143"/>
      <c r="Q3175" s="95"/>
      <c r="R3175" s="95"/>
      <c r="S3175" s="95"/>
      <c r="T3175" s="95"/>
      <c r="AI3175" s="280"/>
      <c r="AO3175" s="95"/>
    </row>
    <row r="3176" s="93" customFormat="1" customHeight="1" spans="6:41">
      <c r="F3176" s="95"/>
      <c r="G3176" s="288" t="str">
        <f t="shared" si="55"/>
        <v/>
      </c>
      <c r="H3176" s="95"/>
      <c r="I3176" s="95"/>
      <c r="J3176" s="95"/>
      <c r="K3176" s="95"/>
      <c r="L3176" s="95"/>
      <c r="P3176" s="143"/>
      <c r="Q3176" s="95"/>
      <c r="R3176" s="95"/>
      <c r="S3176" s="95"/>
      <c r="T3176" s="95"/>
      <c r="AI3176" s="280"/>
      <c r="AO3176" s="95"/>
    </row>
    <row r="3177" s="93" customFormat="1" customHeight="1" spans="6:41">
      <c r="F3177" s="95"/>
      <c r="G3177" s="288" t="str">
        <f t="shared" si="55"/>
        <v/>
      </c>
      <c r="H3177" s="95"/>
      <c r="I3177" s="95"/>
      <c r="J3177" s="95"/>
      <c r="K3177" s="95"/>
      <c r="L3177" s="95"/>
      <c r="P3177" s="143"/>
      <c r="Q3177" s="95"/>
      <c r="R3177" s="95"/>
      <c r="S3177" s="95"/>
      <c r="T3177" s="95"/>
      <c r="AI3177" s="280"/>
      <c r="AO3177" s="95"/>
    </row>
    <row r="3178" s="93" customFormat="1" customHeight="1" spans="6:41">
      <c r="F3178" s="95"/>
      <c r="G3178" s="288" t="str">
        <f t="shared" si="55"/>
        <v/>
      </c>
      <c r="H3178" s="95"/>
      <c r="I3178" s="95"/>
      <c r="J3178" s="95"/>
      <c r="K3178" s="95"/>
      <c r="L3178" s="95"/>
      <c r="P3178" s="143"/>
      <c r="Q3178" s="95"/>
      <c r="R3178" s="95"/>
      <c r="S3178" s="95"/>
      <c r="T3178" s="95"/>
      <c r="AI3178" s="280"/>
      <c r="AO3178" s="95"/>
    </row>
    <row r="3179" s="93" customFormat="1" customHeight="1" spans="6:41">
      <c r="F3179" s="95"/>
      <c r="G3179" s="288" t="str">
        <f t="shared" si="55"/>
        <v/>
      </c>
      <c r="H3179" s="95"/>
      <c r="I3179" s="95"/>
      <c r="J3179" s="95"/>
      <c r="K3179" s="95"/>
      <c r="L3179" s="95"/>
      <c r="P3179" s="143"/>
      <c r="Q3179" s="95"/>
      <c r="R3179" s="95"/>
      <c r="S3179" s="95"/>
      <c r="T3179" s="95"/>
      <c r="AI3179" s="280"/>
      <c r="AO3179" s="95"/>
    </row>
    <row r="3180" s="93" customFormat="1" customHeight="1" spans="6:41">
      <c r="F3180" s="95"/>
      <c r="G3180" s="288" t="str">
        <f t="shared" si="55"/>
        <v/>
      </c>
      <c r="H3180" s="95"/>
      <c r="I3180" s="95"/>
      <c r="J3180" s="95"/>
      <c r="K3180" s="95"/>
      <c r="L3180" s="95"/>
      <c r="P3180" s="143"/>
      <c r="Q3180" s="95"/>
      <c r="R3180" s="95"/>
      <c r="S3180" s="95"/>
      <c r="T3180" s="95"/>
      <c r="AI3180" s="280"/>
      <c r="AO3180" s="95"/>
    </row>
    <row r="3181" s="93" customFormat="1" customHeight="1" spans="6:41">
      <c r="F3181" s="95"/>
      <c r="G3181" s="288" t="str">
        <f t="shared" si="55"/>
        <v/>
      </c>
      <c r="H3181" s="95"/>
      <c r="I3181" s="95"/>
      <c r="J3181" s="95"/>
      <c r="K3181" s="95"/>
      <c r="L3181" s="95"/>
      <c r="P3181" s="143"/>
      <c r="Q3181" s="95"/>
      <c r="R3181" s="95"/>
      <c r="S3181" s="95"/>
      <c r="T3181" s="95"/>
      <c r="AI3181" s="280"/>
      <c r="AO3181" s="95"/>
    </row>
    <row r="3182" s="93" customFormat="1" customHeight="1" spans="6:41">
      <c r="F3182" s="95"/>
      <c r="G3182" s="288" t="str">
        <f t="shared" si="55"/>
        <v/>
      </c>
      <c r="H3182" s="95"/>
      <c r="I3182" s="95"/>
      <c r="J3182" s="95"/>
      <c r="K3182" s="95"/>
      <c r="L3182" s="95"/>
      <c r="P3182" s="143"/>
      <c r="Q3182" s="95"/>
      <c r="R3182" s="95"/>
      <c r="S3182" s="95"/>
      <c r="T3182" s="95"/>
      <c r="AI3182" s="280"/>
      <c r="AO3182" s="95"/>
    </row>
    <row r="3183" s="93" customFormat="1" customHeight="1" spans="6:41">
      <c r="F3183" s="95"/>
      <c r="G3183" s="288" t="str">
        <f t="shared" si="55"/>
        <v/>
      </c>
      <c r="H3183" s="95"/>
      <c r="I3183" s="95"/>
      <c r="J3183" s="95"/>
      <c r="K3183" s="95"/>
      <c r="L3183" s="95"/>
      <c r="P3183" s="143"/>
      <c r="Q3183" s="95"/>
      <c r="R3183" s="95"/>
      <c r="S3183" s="95"/>
      <c r="T3183" s="95"/>
      <c r="AI3183" s="280"/>
      <c r="AO3183" s="95"/>
    </row>
    <row r="3184" s="93" customFormat="1" customHeight="1" spans="6:41">
      <c r="F3184" s="95"/>
      <c r="G3184" s="288" t="str">
        <f t="shared" si="55"/>
        <v/>
      </c>
      <c r="H3184" s="95"/>
      <c r="I3184" s="95"/>
      <c r="J3184" s="95"/>
      <c r="K3184" s="95"/>
      <c r="L3184" s="95"/>
      <c r="P3184" s="143"/>
      <c r="Q3184" s="95"/>
      <c r="R3184" s="95"/>
      <c r="S3184" s="95"/>
      <c r="T3184" s="95"/>
      <c r="AI3184" s="280"/>
      <c r="AO3184" s="95"/>
    </row>
    <row r="3185" s="93" customFormat="1" customHeight="1" spans="6:41">
      <c r="F3185" s="95"/>
      <c r="G3185" s="288" t="str">
        <f t="shared" si="55"/>
        <v/>
      </c>
      <c r="H3185" s="95"/>
      <c r="I3185" s="95"/>
      <c r="J3185" s="95"/>
      <c r="K3185" s="95"/>
      <c r="L3185" s="95"/>
      <c r="P3185" s="143"/>
      <c r="Q3185" s="95"/>
      <c r="R3185" s="95"/>
      <c r="S3185" s="95"/>
      <c r="T3185" s="95"/>
      <c r="AI3185" s="280"/>
      <c r="AO3185" s="95"/>
    </row>
    <row r="3186" s="93" customFormat="1" customHeight="1" spans="6:41">
      <c r="F3186" s="95"/>
      <c r="G3186" s="288" t="str">
        <f t="shared" si="55"/>
        <v/>
      </c>
      <c r="H3186" s="95"/>
      <c r="I3186" s="95"/>
      <c r="J3186" s="95"/>
      <c r="K3186" s="95"/>
      <c r="L3186" s="95"/>
      <c r="P3186" s="143"/>
      <c r="Q3186" s="95"/>
      <c r="R3186" s="95"/>
      <c r="S3186" s="95"/>
      <c r="T3186" s="95"/>
      <c r="AI3186" s="280"/>
      <c r="AO3186" s="95"/>
    </row>
    <row r="3187" s="93" customFormat="1" customHeight="1" spans="6:41">
      <c r="F3187" s="95"/>
      <c r="G3187" s="288" t="str">
        <f t="shared" si="55"/>
        <v/>
      </c>
      <c r="H3187" s="95"/>
      <c r="I3187" s="95"/>
      <c r="J3187" s="95"/>
      <c r="K3187" s="95"/>
      <c r="L3187" s="95"/>
      <c r="P3187" s="143"/>
      <c r="Q3187" s="95"/>
      <c r="R3187" s="95"/>
      <c r="S3187" s="95"/>
      <c r="T3187" s="95"/>
      <c r="AI3187" s="280"/>
      <c r="AO3187" s="95"/>
    </row>
    <row r="3188" s="93" customFormat="1" customHeight="1" spans="6:41">
      <c r="F3188" s="95"/>
      <c r="G3188" s="288" t="str">
        <f t="shared" si="55"/>
        <v/>
      </c>
      <c r="H3188" s="95"/>
      <c r="I3188" s="95"/>
      <c r="J3188" s="95"/>
      <c r="K3188" s="95"/>
      <c r="L3188" s="95"/>
      <c r="P3188" s="143"/>
      <c r="Q3188" s="95"/>
      <c r="R3188" s="95"/>
      <c r="S3188" s="95"/>
      <c r="T3188" s="95"/>
      <c r="AI3188" s="280"/>
      <c r="AO3188" s="95"/>
    </row>
    <row r="3189" s="93" customFormat="1" customHeight="1" spans="6:41">
      <c r="F3189" s="95"/>
      <c r="G3189" s="288" t="str">
        <f t="shared" si="55"/>
        <v/>
      </c>
      <c r="H3189" s="95"/>
      <c r="I3189" s="95"/>
      <c r="J3189" s="95"/>
      <c r="K3189" s="95"/>
      <c r="L3189" s="95"/>
      <c r="P3189" s="143"/>
      <c r="Q3189" s="95"/>
      <c r="R3189" s="95"/>
      <c r="S3189" s="95"/>
      <c r="T3189" s="95"/>
      <c r="AI3189" s="280"/>
      <c r="AO3189" s="95"/>
    </row>
    <row r="3190" s="93" customFormat="1" customHeight="1" spans="6:41">
      <c r="F3190" s="95"/>
      <c r="G3190" s="288" t="str">
        <f t="shared" si="55"/>
        <v/>
      </c>
      <c r="H3190" s="95"/>
      <c r="I3190" s="95"/>
      <c r="J3190" s="95"/>
      <c r="K3190" s="95"/>
      <c r="L3190" s="95"/>
      <c r="P3190" s="143"/>
      <c r="Q3190" s="95"/>
      <c r="R3190" s="95"/>
      <c r="S3190" s="95"/>
      <c r="T3190" s="95"/>
      <c r="AI3190" s="280"/>
      <c r="AO3190" s="95"/>
    </row>
    <row r="3191" s="93" customFormat="1" customHeight="1" spans="6:41">
      <c r="F3191" s="95"/>
      <c r="G3191" s="288" t="str">
        <f t="shared" si="55"/>
        <v/>
      </c>
      <c r="H3191" s="95"/>
      <c r="I3191" s="95"/>
      <c r="J3191" s="95"/>
      <c r="K3191" s="95"/>
      <c r="L3191" s="95"/>
      <c r="P3191" s="143"/>
      <c r="Q3191" s="95"/>
      <c r="R3191" s="95"/>
      <c r="S3191" s="95"/>
      <c r="T3191" s="95"/>
      <c r="AI3191" s="280"/>
      <c r="AO3191" s="95"/>
    </row>
    <row r="3192" s="93" customFormat="1" customHeight="1" spans="6:41">
      <c r="F3192" s="95"/>
      <c r="G3192" s="288" t="str">
        <f t="shared" si="55"/>
        <v/>
      </c>
      <c r="H3192" s="95"/>
      <c r="I3192" s="95"/>
      <c r="J3192" s="95"/>
      <c r="K3192" s="95"/>
      <c r="L3192" s="95"/>
      <c r="P3192" s="143"/>
      <c r="Q3192" s="95"/>
      <c r="R3192" s="95"/>
      <c r="S3192" s="95"/>
      <c r="T3192" s="95"/>
      <c r="AI3192" s="280"/>
      <c r="AO3192" s="95"/>
    </row>
    <row r="3193" s="93" customFormat="1" customHeight="1" spans="6:41">
      <c r="F3193" s="95"/>
      <c r="G3193" s="288" t="str">
        <f t="shared" si="55"/>
        <v/>
      </c>
      <c r="H3193" s="95"/>
      <c r="I3193" s="95"/>
      <c r="J3193" s="95"/>
      <c r="K3193" s="95"/>
      <c r="L3193" s="95"/>
      <c r="P3193" s="143"/>
      <c r="Q3193" s="95"/>
      <c r="R3193" s="95"/>
      <c r="S3193" s="95"/>
      <c r="T3193" s="95"/>
      <c r="AI3193" s="280"/>
      <c r="AO3193" s="95"/>
    </row>
    <row r="3194" s="93" customFormat="1" customHeight="1" spans="6:41">
      <c r="F3194" s="95"/>
      <c r="G3194" s="288" t="str">
        <f t="shared" si="55"/>
        <v/>
      </c>
      <c r="H3194" s="95"/>
      <c r="I3194" s="95"/>
      <c r="J3194" s="95"/>
      <c r="K3194" s="95"/>
      <c r="L3194" s="95"/>
      <c r="P3194" s="143"/>
      <c r="Q3194" s="95"/>
      <c r="R3194" s="95"/>
      <c r="S3194" s="95"/>
      <c r="T3194" s="95"/>
      <c r="AI3194" s="280"/>
      <c r="AO3194" s="95"/>
    </row>
    <row r="3195" s="93" customFormat="1" customHeight="1" spans="6:41">
      <c r="F3195" s="95"/>
      <c r="G3195" s="288" t="str">
        <f t="shared" si="55"/>
        <v/>
      </c>
      <c r="H3195" s="95"/>
      <c r="I3195" s="95"/>
      <c r="J3195" s="95"/>
      <c r="K3195" s="95"/>
      <c r="L3195" s="95"/>
      <c r="P3195" s="143"/>
      <c r="Q3195" s="95"/>
      <c r="R3195" s="95"/>
      <c r="S3195" s="95"/>
      <c r="T3195" s="95"/>
      <c r="AI3195" s="280"/>
      <c r="AO3195" s="95"/>
    </row>
    <row r="3196" s="93" customFormat="1" customHeight="1" spans="6:41">
      <c r="F3196" s="95"/>
      <c r="G3196" s="288" t="str">
        <f t="shared" si="55"/>
        <v/>
      </c>
      <c r="H3196" s="95"/>
      <c r="I3196" s="95"/>
      <c r="J3196" s="95"/>
      <c r="K3196" s="95"/>
      <c r="L3196" s="95"/>
      <c r="P3196" s="143"/>
      <c r="Q3196" s="95"/>
      <c r="R3196" s="95"/>
      <c r="S3196" s="95"/>
      <c r="T3196" s="95"/>
      <c r="AI3196" s="280"/>
      <c r="AO3196" s="95"/>
    </row>
    <row r="3197" s="93" customFormat="1" customHeight="1" spans="6:41">
      <c r="F3197" s="95"/>
      <c r="G3197" s="288" t="str">
        <f t="shared" si="55"/>
        <v/>
      </c>
      <c r="H3197" s="95"/>
      <c r="I3197" s="95"/>
      <c r="J3197" s="95"/>
      <c r="K3197" s="95"/>
      <c r="L3197" s="95"/>
      <c r="P3197" s="143"/>
      <c r="Q3197" s="95"/>
      <c r="R3197" s="95"/>
      <c r="S3197" s="95"/>
      <c r="T3197" s="95"/>
      <c r="AI3197" s="280"/>
      <c r="AO3197" s="95"/>
    </row>
    <row r="3198" s="93" customFormat="1" customHeight="1" spans="6:41">
      <c r="F3198" s="95"/>
      <c r="G3198" s="288" t="str">
        <f t="shared" si="55"/>
        <v/>
      </c>
      <c r="H3198" s="95"/>
      <c r="I3198" s="95"/>
      <c r="J3198" s="95"/>
      <c r="K3198" s="95"/>
      <c r="L3198" s="95"/>
      <c r="P3198" s="143"/>
      <c r="Q3198" s="95"/>
      <c r="R3198" s="95"/>
      <c r="S3198" s="95"/>
      <c r="T3198" s="95"/>
      <c r="AI3198" s="280"/>
      <c r="AO3198" s="95"/>
    </row>
    <row r="3199" s="93" customFormat="1" customHeight="1" spans="6:41">
      <c r="F3199" s="95"/>
      <c r="G3199" s="288" t="str">
        <f t="shared" si="55"/>
        <v/>
      </c>
      <c r="H3199" s="95"/>
      <c r="I3199" s="95"/>
      <c r="J3199" s="95"/>
      <c r="K3199" s="95"/>
      <c r="L3199" s="95"/>
      <c r="P3199" s="143"/>
      <c r="Q3199" s="95"/>
      <c r="R3199" s="95"/>
      <c r="S3199" s="95"/>
      <c r="T3199" s="95"/>
      <c r="AI3199" s="280"/>
      <c r="AO3199" s="95"/>
    </row>
    <row r="3200" s="93" customFormat="1" customHeight="1" spans="6:41">
      <c r="F3200" s="95"/>
      <c r="G3200" s="288" t="str">
        <f t="shared" si="55"/>
        <v/>
      </c>
      <c r="H3200" s="95"/>
      <c r="I3200" s="95"/>
      <c r="J3200" s="95"/>
      <c r="K3200" s="95"/>
      <c r="L3200" s="95"/>
      <c r="P3200" s="143"/>
      <c r="Q3200" s="95"/>
      <c r="R3200" s="95"/>
      <c r="S3200" s="95"/>
      <c r="T3200" s="95"/>
      <c r="AI3200" s="280"/>
      <c r="AO3200" s="95"/>
    </row>
    <row r="3201" s="93" customFormat="1" customHeight="1" spans="6:41">
      <c r="F3201" s="95"/>
      <c r="G3201" s="288" t="str">
        <f t="shared" si="55"/>
        <v/>
      </c>
      <c r="H3201" s="95"/>
      <c r="I3201" s="95"/>
      <c r="J3201" s="95"/>
      <c r="K3201" s="95"/>
      <c r="L3201" s="95"/>
      <c r="P3201" s="143"/>
      <c r="Q3201" s="95"/>
      <c r="R3201" s="95"/>
      <c r="S3201" s="95"/>
      <c r="T3201" s="95"/>
      <c r="AI3201" s="280"/>
      <c r="AO3201" s="95"/>
    </row>
    <row r="3202" s="93" customFormat="1" customHeight="1" spans="6:41">
      <c r="F3202" s="95"/>
      <c r="G3202" s="288" t="str">
        <f t="shared" ref="G3202:G3265" si="56">IF(H3202="","",IF(H3202=I3202,H3202,_xlfn.CONCAT(H3202,"-",I3202)))</f>
        <v/>
      </c>
      <c r="H3202" s="95"/>
      <c r="I3202" s="95"/>
      <c r="J3202" s="95"/>
      <c r="K3202" s="95"/>
      <c r="L3202" s="95"/>
      <c r="P3202" s="143"/>
      <c r="Q3202" s="95"/>
      <c r="R3202" s="95"/>
      <c r="S3202" s="95"/>
      <c r="T3202" s="95"/>
      <c r="AI3202" s="280"/>
      <c r="AO3202" s="95"/>
    </row>
    <row r="3203" s="93" customFormat="1" customHeight="1" spans="6:41">
      <c r="F3203" s="95"/>
      <c r="G3203" s="288" t="str">
        <f t="shared" si="56"/>
        <v/>
      </c>
      <c r="H3203" s="95"/>
      <c r="I3203" s="95"/>
      <c r="J3203" s="95"/>
      <c r="K3203" s="95"/>
      <c r="L3203" s="95"/>
      <c r="P3203" s="143"/>
      <c r="Q3203" s="95"/>
      <c r="R3203" s="95"/>
      <c r="S3203" s="95"/>
      <c r="T3203" s="95"/>
      <c r="AI3203" s="280"/>
      <c r="AO3203" s="95"/>
    </row>
    <row r="3204" s="93" customFormat="1" customHeight="1" spans="6:41">
      <c r="F3204" s="95"/>
      <c r="G3204" s="288" t="str">
        <f t="shared" si="56"/>
        <v/>
      </c>
      <c r="H3204" s="95"/>
      <c r="I3204" s="95"/>
      <c r="J3204" s="95"/>
      <c r="K3204" s="95"/>
      <c r="L3204" s="95"/>
      <c r="P3204" s="143"/>
      <c r="Q3204" s="95"/>
      <c r="R3204" s="95"/>
      <c r="S3204" s="95"/>
      <c r="T3204" s="95"/>
      <c r="AI3204" s="280"/>
      <c r="AO3204" s="95"/>
    </row>
    <row r="3205" s="93" customFormat="1" customHeight="1" spans="6:41">
      <c r="F3205" s="95"/>
      <c r="G3205" s="288" t="str">
        <f t="shared" si="56"/>
        <v/>
      </c>
      <c r="H3205" s="95"/>
      <c r="I3205" s="95"/>
      <c r="J3205" s="95"/>
      <c r="K3205" s="95"/>
      <c r="L3205" s="95"/>
      <c r="P3205" s="143"/>
      <c r="Q3205" s="95"/>
      <c r="R3205" s="95"/>
      <c r="S3205" s="95"/>
      <c r="T3205" s="95"/>
      <c r="AI3205" s="280"/>
      <c r="AO3205" s="95"/>
    </row>
    <row r="3206" s="93" customFormat="1" customHeight="1" spans="6:41">
      <c r="F3206" s="95"/>
      <c r="G3206" s="288" t="str">
        <f t="shared" si="56"/>
        <v/>
      </c>
      <c r="H3206" s="95"/>
      <c r="I3206" s="95"/>
      <c r="J3206" s="95"/>
      <c r="K3206" s="95"/>
      <c r="L3206" s="95"/>
      <c r="P3206" s="143"/>
      <c r="Q3206" s="95"/>
      <c r="R3206" s="95"/>
      <c r="S3206" s="95"/>
      <c r="T3206" s="95"/>
      <c r="AI3206" s="280"/>
      <c r="AO3206" s="95"/>
    </row>
    <row r="3207" s="93" customFormat="1" customHeight="1" spans="6:41">
      <c r="F3207" s="95"/>
      <c r="G3207" s="288" t="str">
        <f t="shared" si="56"/>
        <v/>
      </c>
      <c r="H3207" s="95"/>
      <c r="I3207" s="95"/>
      <c r="J3207" s="95"/>
      <c r="K3207" s="95"/>
      <c r="L3207" s="95"/>
      <c r="P3207" s="143"/>
      <c r="Q3207" s="95"/>
      <c r="R3207" s="95"/>
      <c r="S3207" s="95"/>
      <c r="T3207" s="95"/>
      <c r="AI3207" s="280"/>
      <c r="AO3207" s="95"/>
    </row>
    <row r="3208" s="93" customFormat="1" customHeight="1" spans="6:41">
      <c r="F3208" s="95"/>
      <c r="G3208" s="288" t="str">
        <f t="shared" si="56"/>
        <v/>
      </c>
      <c r="H3208" s="95"/>
      <c r="I3208" s="95"/>
      <c r="J3208" s="95"/>
      <c r="K3208" s="95"/>
      <c r="L3208" s="95"/>
      <c r="P3208" s="143"/>
      <c r="Q3208" s="95"/>
      <c r="R3208" s="95"/>
      <c r="S3208" s="95"/>
      <c r="T3208" s="95"/>
      <c r="AI3208" s="280"/>
      <c r="AO3208" s="95"/>
    </row>
    <row r="3209" s="93" customFormat="1" customHeight="1" spans="6:41">
      <c r="F3209" s="95"/>
      <c r="G3209" s="288" t="str">
        <f t="shared" si="56"/>
        <v/>
      </c>
      <c r="H3209" s="95"/>
      <c r="I3209" s="95"/>
      <c r="J3209" s="95"/>
      <c r="K3209" s="95"/>
      <c r="L3209" s="95"/>
      <c r="P3209" s="143"/>
      <c r="Q3209" s="95"/>
      <c r="R3209" s="95"/>
      <c r="S3209" s="95"/>
      <c r="T3209" s="95"/>
      <c r="AI3209" s="280"/>
      <c r="AO3209" s="95"/>
    </row>
    <row r="3210" s="93" customFormat="1" customHeight="1" spans="6:41">
      <c r="F3210" s="95"/>
      <c r="G3210" s="288" t="str">
        <f t="shared" si="56"/>
        <v/>
      </c>
      <c r="H3210" s="95"/>
      <c r="I3210" s="95"/>
      <c r="J3210" s="95"/>
      <c r="K3210" s="95"/>
      <c r="L3210" s="95"/>
      <c r="P3210" s="143"/>
      <c r="Q3210" s="95"/>
      <c r="R3210" s="95"/>
      <c r="S3210" s="95"/>
      <c r="T3210" s="95"/>
      <c r="AI3210" s="280"/>
      <c r="AO3210" s="95"/>
    </row>
    <row r="3211" s="93" customFormat="1" customHeight="1" spans="6:41">
      <c r="F3211" s="95"/>
      <c r="G3211" s="288" t="str">
        <f t="shared" si="56"/>
        <v/>
      </c>
      <c r="H3211" s="95"/>
      <c r="I3211" s="95"/>
      <c r="J3211" s="95"/>
      <c r="K3211" s="95"/>
      <c r="L3211" s="95"/>
      <c r="P3211" s="143"/>
      <c r="Q3211" s="95"/>
      <c r="R3211" s="95"/>
      <c r="S3211" s="95"/>
      <c r="T3211" s="95"/>
      <c r="AI3211" s="280"/>
      <c r="AO3211" s="95"/>
    </row>
    <row r="3212" s="93" customFormat="1" customHeight="1" spans="6:41">
      <c r="F3212" s="95"/>
      <c r="G3212" s="288" t="str">
        <f t="shared" si="56"/>
        <v/>
      </c>
      <c r="H3212" s="95"/>
      <c r="I3212" s="95"/>
      <c r="J3212" s="95"/>
      <c r="K3212" s="95"/>
      <c r="L3212" s="95"/>
      <c r="P3212" s="143"/>
      <c r="Q3212" s="95"/>
      <c r="R3212" s="95"/>
      <c r="S3212" s="95"/>
      <c r="T3212" s="95"/>
      <c r="AI3212" s="280"/>
      <c r="AO3212" s="95"/>
    </row>
    <row r="3213" s="93" customFormat="1" customHeight="1" spans="6:41">
      <c r="F3213" s="95"/>
      <c r="G3213" s="288" t="str">
        <f t="shared" si="56"/>
        <v/>
      </c>
      <c r="H3213" s="95"/>
      <c r="I3213" s="95"/>
      <c r="J3213" s="95"/>
      <c r="K3213" s="95"/>
      <c r="L3213" s="95"/>
      <c r="P3213" s="143"/>
      <c r="Q3213" s="95"/>
      <c r="R3213" s="95"/>
      <c r="S3213" s="95"/>
      <c r="T3213" s="95"/>
      <c r="AI3213" s="280"/>
      <c r="AO3213" s="95"/>
    </row>
    <row r="3214" s="93" customFormat="1" customHeight="1" spans="6:41">
      <c r="F3214" s="95"/>
      <c r="G3214" s="288" t="str">
        <f t="shared" si="56"/>
        <v/>
      </c>
      <c r="H3214" s="95"/>
      <c r="I3214" s="95"/>
      <c r="J3214" s="95"/>
      <c r="K3214" s="95"/>
      <c r="L3214" s="95"/>
      <c r="P3214" s="143"/>
      <c r="Q3214" s="95"/>
      <c r="R3214" s="95"/>
      <c r="S3214" s="95"/>
      <c r="T3214" s="95"/>
      <c r="AI3214" s="280"/>
      <c r="AO3214" s="95"/>
    </row>
    <row r="3215" s="93" customFormat="1" customHeight="1" spans="6:41">
      <c r="F3215" s="95"/>
      <c r="G3215" s="288" t="str">
        <f t="shared" si="56"/>
        <v/>
      </c>
      <c r="H3215" s="95"/>
      <c r="I3215" s="95"/>
      <c r="J3215" s="95"/>
      <c r="K3215" s="95"/>
      <c r="L3215" s="95"/>
      <c r="P3215" s="143"/>
      <c r="Q3215" s="95"/>
      <c r="R3215" s="95"/>
      <c r="S3215" s="95"/>
      <c r="T3215" s="95"/>
      <c r="AI3215" s="280"/>
      <c r="AO3215" s="95"/>
    </row>
    <row r="3216" s="93" customFormat="1" customHeight="1" spans="6:41">
      <c r="F3216" s="95"/>
      <c r="G3216" s="288" t="str">
        <f t="shared" si="56"/>
        <v/>
      </c>
      <c r="H3216" s="95"/>
      <c r="I3216" s="95"/>
      <c r="J3216" s="95"/>
      <c r="K3216" s="95"/>
      <c r="L3216" s="95"/>
      <c r="P3216" s="143"/>
      <c r="Q3216" s="95"/>
      <c r="R3216" s="95"/>
      <c r="S3216" s="95"/>
      <c r="T3216" s="95"/>
      <c r="AI3216" s="280"/>
      <c r="AO3216" s="95"/>
    </row>
    <row r="3217" s="93" customFormat="1" customHeight="1" spans="6:41">
      <c r="F3217" s="95"/>
      <c r="G3217" s="288" t="str">
        <f t="shared" si="56"/>
        <v/>
      </c>
      <c r="H3217" s="95"/>
      <c r="I3217" s="95"/>
      <c r="J3217" s="95"/>
      <c r="K3217" s="95"/>
      <c r="L3217" s="95"/>
      <c r="P3217" s="143"/>
      <c r="Q3217" s="95"/>
      <c r="R3217" s="95"/>
      <c r="S3217" s="95"/>
      <c r="T3217" s="95"/>
      <c r="AI3217" s="280"/>
      <c r="AO3217" s="95"/>
    </row>
    <row r="3218" s="93" customFormat="1" customHeight="1" spans="6:41">
      <c r="F3218" s="95"/>
      <c r="G3218" s="288" t="str">
        <f t="shared" si="56"/>
        <v/>
      </c>
      <c r="H3218" s="95"/>
      <c r="I3218" s="95"/>
      <c r="J3218" s="95"/>
      <c r="K3218" s="95"/>
      <c r="L3218" s="95"/>
      <c r="P3218" s="143"/>
      <c r="Q3218" s="95"/>
      <c r="R3218" s="95"/>
      <c r="S3218" s="95"/>
      <c r="T3218" s="95"/>
      <c r="AI3218" s="280"/>
      <c r="AO3218" s="95"/>
    </row>
    <row r="3219" s="93" customFormat="1" customHeight="1" spans="6:41">
      <c r="F3219" s="95"/>
      <c r="G3219" s="288" t="str">
        <f t="shared" si="56"/>
        <v/>
      </c>
      <c r="H3219" s="95"/>
      <c r="I3219" s="95"/>
      <c r="J3219" s="95"/>
      <c r="K3219" s="95"/>
      <c r="L3219" s="95"/>
      <c r="P3219" s="143"/>
      <c r="Q3219" s="95"/>
      <c r="R3219" s="95"/>
      <c r="S3219" s="95"/>
      <c r="T3219" s="95"/>
      <c r="AI3219" s="280"/>
      <c r="AO3219" s="95"/>
    </row>
    <row r="3220" s="93" customFormat="1" customHeight="1" spans="6:41">
      <c r="F3220" s="95"/>
      <c r="G3220" s="288" t="str">
        <f t="shared" si="56"/>
        <v/>
      </c>
      <c r="H3220" s="95"/>
      <c r="I3220" s="95"/>
      <c r="J3220" s="95"/>
      <c r="K3220" s="95"/>
      <c r="L3220" s="95"/>
      <c r="P3220" s="143"/>
      <c r="Q3220" s="95"/>
      <c r="R3220" s="95"/>
      <c r="S3220" s="95"/>
      <c r="T3220" s="95"/>
      <c r="AI3220" s="280"/>
      <c r="AO3220" s="95"/>
    </row>
    <row r="3221" s="93" customFormat="1" customHeight="1" spans="6:41">
      <c r="F3221" s="95"/>
      <c r="G3221" s="288" t="str">
        <f t="shared" si="56"/>
        <v/>
      </c>
      <c r="H3221" s="95"/>
      <c r="I3221" s="95"/>
      <c r="J3221" s="95"/>
      <c r="K3221" s="95"/>
      <c r="L3221" s="95"/>
      <c r="P3221" s="143"/>
      <c r="Q3221" s="95"/>
      <c r="R3221" s="95"/>
      <c r="S3221" s="95"/>
      <c r="T3221" s="95"/>
      <c r="AI3221" s="280"/>
      <c r="AO3221" s="95"/>
    </row>
    <row r="3222" s="93" customFormat="1" customHeight="1" spans="6:41">
      <c r="F3222" s="95"/>
      <c r="G3222" s="288" t="str">
        <f t="shared" si="56"/>
        <v/>
      </c>
      <c r="H3222" s="95"/>
      <c r="I3222" s="95"/>
      <c r="J3222" s="95"/>
      <c r="K3222" s="95"/>
      <c r="L3222" s="95"/>
      <c r="P3222" s="143"/>
      <c r="Q3222" s="95"/>
      <c r="R3222" s="95"/>
      <c r="S3222" s="95"/>
      <c r="T3222" s="95"/>
      <c r="AI3222" s="280"/>
      <c r="AO3222" s="95"/>
    </row>
    <row r="3223" s="93" customFormat="1" customHeight="1" spans="6:41">
      <c r="F3223" s="95"/>
      <c r="G3223" s="288" t="str">
        <f t="shared" si="56"/>
        <v/>
      </c>
      <c r="H3223" s="95"/>
      <c r="I3223" s="95"/>
      <c r="J3223" s="95"/>
      <c r="K3223" s="95"/>
      <c r="L3223" s="95"/>
      <c r="P3223" s="143"/>
      <c r="Q3223" s="95"/>
      <c r="R3223" s="95"/>
      <c r="S3223" s="95"/>
      <c r="T3223" s="95"/>
      <c r="AI3223" s="280"/>
      <c r="AO3223" s="95"/>
    </row>
    <row r="3224" s="93" customFormat="1" customHeight="1" spans="6:41">
      <c r="F3224" s="95"/>
      <c r="G3224" s="288" t="str">
        <f t="shared" si="56"/>
        <v/>
      </c>
      <c r="H3224" s="95"/>
      <c r="I3224" s="95"/>
      <c r="J3224" s="95"/>
      <c r="K3224" s="95"/>
      <c r="L3224" s="95"/>
      <c r="P3224" s="143"/>
      <c r="Q3224" s="95"/>
      <c r="R3224" s="95"/>
      <c r="S3224" s="95"/>
      <c r="T3224" s="95"/>
      <c r="AI3224" s="280"/>
      <c r="AO3224" s="95"/>
    </row>
    <row r="3225" s="93" customFormat="1" customHeight="1" spans="6:41">
      <c r="F3225" s="95"/>
      <c r="G3225" s="288" t="str">
        <f t="shared" si="56"/>
        <v/>
      </c>
      <c r="H3225" s="95"/>
      <c r="I3225" s="95"/>
      <c r="J3225" s="95"/>
      <c r="K3225" s="95"/>
      <c r="L3225" s="95"/>
      <c r="P3225" s="143"/>
      <c r="Q3225" s="95"/>
      <c r="R3225" s="95"/>
      <c r="S3225" s="95"/>
      <c r="T3225" s="95"/>
      <c r="AI3225" s="280"/>
      <c r="AO3225" s="95"/>
    </row>
    <row r="3226" s="93" customFormat="1" customHeight="1" spans="6:41">
      <c r="F3226" s="95"/>
      <c r="G3226" s="288" t="str">
        <f t="shared" si="56"/>
        <v/>
      </c>
      <c r="H3226" s="95"/>
      <c r="I3226" s="95"/>
      <c r="J3226" s="95"/>
      <c r="K3226" s="95"/>
      <c r="L3226" s="95"/>
      <c r="P3226" s="143"/>
      <c r="Q3226" s="95"/>
      <c r="R3226" s="95"/>
      <c r="S3226" s="95"/>
      <c r="T3226" s="95"/>
      <c r="AI3226" s="280"/>
      <c r="AO3226" s="95"/>
    </row>
    <row r="3227" s="93" customFormat="1" customHeight="1" spans="6:41">
      <c r="F3227" s="95"/>
      <c r="G3227" s="288" t="str">
        <f t="shared" si="56"/>
        <v/>
      </c>
      <c r="H3227" s="95"/>
      <c r="I3227" s="95"/>
      <c r="J3227" s="95"/>
      <c r="K3227" s="95"/>
      <c r="L3227" s="95"/>
      <c r="P3227" s="143"/>
      <c r="Q3227" s="95"/>
      <c r="R3227" s="95"/>
      <c r="S3227" s="95"/>
      <c r="T3227" s="95"/>
      <c r="AI3227" s="280"/>
      <c r="AO3227" s="95"/>
    </row>
    <row r="3228" s="93" customFormat="1" customHeight="1" spans="6:41">
      <c r="F3228" s="95"/>
      <c r="G3228" s="288" t="str">
        <f t="shared" si="56"/>
        <v/>
      </c>
      <c r="H3228" s="95"/>
      <c r="I3228" s="95"/>
      <c r="J3228" s="95"/>
      <c r="K3228" s="95"/>
      <c r="L3228" s="95"/>
      <c r="P3228" s="143"/>
      <c r="Q3228" s="95"/>
      <c r="R3228" s="95"/>
      <c r="S3228" s="95"/>
      <c r="T3228" s="95"/>
      <c r="AI3228" s="280"/>
      <c r="AO3228" s="95"/>
    </row>
    <row r="3229" s="93" customFormat="1" customHeight="1" spans="6:41">
      <c r="F3229" s="95"/>
      <c r="G3229" s="288" t="str">
        <f t="shared" si="56"/>
        <v/>
      </c>
      <c r="H3229" s="95"/>
      <c r="I3229" s="95"/>
      <c r="J3229" s="95"/>
      <c r="K3229" s="95"/>
      <c r="L3229" s="95"/>
      <c r="P3229" s="143"/>
      <c r="Q3229" s="95"/>
      <c r="R3229" s="95"/>
      <c r="S3229" s="95"/>
      <c r="T3229" s="95"/>
      <c r="AI3229" s="280"/>
      <c r="AO3229" s="95"/>
    </row>
    <row r="3230" s="93" customFormat="1" customHeight="1" spans="6:41">
      <c r="F3230" s="95"/>
      <c r="G3230" s="288" t="str">
        <f t="shared" si="56"/>
        <v/>
      </c>
      <c r="H3230" s="95"/>
      <c r="I3230" s="95"/>
      <c r="J3230" s="95"/>
      <c r="K3230" s="95"/>
      <c r="L3230" s="95"/>
      <c r="P3230" s="143"/>
      <c r="Q3230" s="95"/>
      <c r="R3230" s="95"/>
      <c r="S3230" s="95"/>
      <c r="T3230" s="95"/>
      <c r="AI3230" s="280"/>
      <c r="AO3230" s="95"/>
    </row>
    <row r="3231" s="93" customFormat="1" customHeight="1" spans="6:41">
      <c r="F3231" s="95"/>
      <c r="G3231" s="288" t="str">
        <f t="shared" si="56"/>
        <v/>
      </c>
      <c r="H3231" s="95"/>
      <c r="I3231" s="95"/>
      <c r="J3231" s="95"/>
      <c r="K3231" s="95"/>
      <c r="L3231" s="95"/>
      <c r="P3231" s="143"/>
      <c r="Q3231" s="95"/>
      <c r="R3231" s="95"/>
      <c r="S3231" s="95"/>
      <c r="T3231" s="95"/>
      <c r="AI3231" s="280"/>
      <c r="AO3231" s="95"/>
    </row>
    <row r="3232" s="93" customFormat="1" customHeight="1" spans="6:41">
      <c r="F3232" s="95"/>
      <c r="G3232" s="288" t="str">
        <f t="shared" si="56"/>
        <v/>
      </c>
      <c r="H3232" s="95"/>
      <c r="I3232" s="95"/>
      <c r="J3232" s="95"/>
      <c r="K3232" s="95"/>
      <c r="L3232" s="95"/>
      <c r="P3232" s="143"/>
      <c r="Q3232" s="95"/>
      <c r="R3232" s="95"/>
      <c r="S3232" s="95"/>
      <c r="T3232" s="95"/>
      <c r="AI3232" s="280"/>
      <c r="AO3232" s="95"/>
    </row>
    <row r="3233" s="93" customFormat="1" customHeight="1" spans="6:41">
      <c r="F3233" s="95"/>
      <c r="G3233" s="288" t="str">
        <f t="shared" si="56"/>
        <v/>
      </c>
      <c r="H3233" s="95"/>
      <c r="I3233" s="95"/>
      <c r="J3233" s="95"/>
      <c r="K3233" s="95"/>
      <c r="L3233" s="95"/>
      <c r="P3233" s="143"/>
      <c r="Q3233" s="95"/>
      <c r="R3233" s="95"/>
      <c r="S3233" s="95"/>
      <c r="T3233" s="95"/>
      <c r="AI3233" s="280"/>
      <c r="AO3233" s="95"/>
    </row>
    <row r="3234" s="93" customFormat="1" customHeight="1" spans="6:41">
      <c r="F3234" s="95"/>
      <c r="G3234" s="288" t="str">
        <f t="shared" si="56"/>
        <v/>
      </c>
      <c r="H3234" s="95"/>
      <c r="I3234" s="95"/>
      <c r="J3234" s="95"/>
      <c r="K3234" s="95"/>
      <c r="L3234" s="95"/>
      <c r="P3234" s="143"/>
      <c r="Q3234" s="95"/>
      <c r="R3234" s="95"/>
      <c r="S3234" s="95"/>
      <c r="T3234" s="95"/>
      <c r="AI3234" s="280"/>
      <c r="AO3234" s="95"/>
    </row>
    <row r="3235" s="93" customFormat="1" customHeight="1" spans="6:41">
      <c r="F3235" s="95"/>
      <c r="G3235" s="288" t="str">
        <f t="shared" si="56"/>
        <v/>
      </c>
      <c r="H3235" s="95"/>
      <c r="I3235" s="95"/>
      <c r="J3235" s="95"/>
      <c r="K3235" s="95"/>
      <c r="L3235" s="95"/>
      <c r="P3235" s="143"/>
      <c r="Q3235" s="95"/>
      <c r="R3235" s="95"/>
      <c r="S3235" s="95"/>
      <c r="T3235" s="95"/>
      <c r="AI3235" s="280"/>
      <c r="AO3235" s="95"/>
    </row>
    <row r="3236" s="93" customFormat="1" customHeight="1" spans="6:41">
      <c r="F3236" s="95"/>
      <c r="G3236" s="288" t="str">
        <f t="shared" si="56"/>
        <v/>
      </c>
      <c r="H3236" s="95"/>
      <c r="I3236" s="95"/>
      <c r="J3236" s="95"/>
      <c r="K3236" s="95"/>
      <c r="L3236" s="95"/>
      <c r="P3236" s="143"/>
      <c r="Q3236" s="95"/>
      <c r="R3236" s="95"/>
      <c r="S3236" s="95"/>
      <c r="T3236" s="95"/>
      <c r="AI3236" s="280"/>
      <c r="AO3236" s="95"/>
    </row>
    <row r="3237" s="93" customFormat="1" customHeight="1" spans="6:41">
      <c r="F3237" s="95"/>
      <c r="G3237" s="288" t="str">
        <f t="shared" si="56"/>
        <v/>
      </c>
      <c r="H3237" s="95"/>
      <c r="I3237" s="95"/>
      <c r="J3237" s="95"/>
      <c r="K3237" s="95"/>
      <c r="L3237" s="95"/>
      <c r="P3237" s="143"/>
      <c r="Q3237" s="95"/>
      <c r="R3237" s="95"/>
      <c r="S3237" s="95"/>
      <c r="T3237" s="95"/>
      <c r="AI3237" s="280"/>
      <c r="AO3237" s="95"/>
    </row>
    <row r="3238" s="93" customFormat="1" customHeight="1" spans="6:41">
      <c r="F3238" s="95"/>
      <c r="G3238" s="288" t="str">
        <f t="shared" si="56"/>
        <v/>
      </c>
      <c r="H3238" s="95"/>
      <c r="I3238" s="95"/>
      <c r="J3238" s="95"/>
      <c r="K3238" s="95"/>
      <c r="L3238" s="95"/>
      <c r="P3238" s="143"/>
      <c r="Q3238" s="95"/>
      <c r="R3238" s="95"/>
      <c r="S3238" s="95"/>
      <c r="T3238" s="95"/>
      <c r="AI3238" s="280"/>
      <c r="AO3238" s="95"/>
    </row>
    <row r="3239" s="93" customFormat="1" customHeight="1" spans="6:41">
      <c r="F3239" s="95"/>
      <c r="G3239" s="288" t="str">
        <f t="shared" si="56"/>
        <v/>
      </c>
      <c r="H3239" s="95"/>
      <c r="I3239" s="95"/>
      <c r="J3239" s="95"/>
      <c r="K3239" s="95"/>
      <c r="L3239" s="95"/>
      <c r="P3239" s="143"/>
      <c r="Q3239" s="95"/>
      <c r="R3239" s="95"/>
      <c r="S3239" s="95"/>
      <c r="T3239" s="95"/>
      <c r="AI3239" s="280"/>
      <c r="AO3239" s="95"/>
    </row>
    <row r="3240" s="93" customFormat="1" customHeight="1" spans="6:41">
      <c r="F3240" s="95"/>
      <c r="G3240" s="288" t="str">
        <f t="shared" si="56"/>
        <v/>
      </c>
      <c r="H3240" s="95"/>
      <c r="I3240" s="95"/>
      <c r="J3240" s="95"/>
      <c r="K3240" s="95"/>
      <c r="L3240" s="95"/>
      <c r="P3240" s="143"/>
      <c r="Q3240" s="95"/>
      <c r="R3240" s="95"/>
      <c r="S3240" s="95"/>
      <c r="T3240" s="95"/>
      <c r="AI3240" s="280"/>
      <c r="AO3240" s="95"/>
    </row>
    <row r="3241" s="93" customFormat="1" customHeight="1" spans="6:41">
      <c r="F3241" s="95"/>
      <c r="G3241" s="288" t="str">
        <f t="shared" si="56"/>
        <v/>
      </c>
      <c r="H3241" s="95"/>
      <c r="I3241" s="95"/>
      <c r="J3241" s="95"/>
      <c r="K3241" s="95"/>
      <c r="L3241" s="95"/>
      <c r="P3241" s="143"/>
      <c r="Q3241" s="95"/>
      <c r="R3241" s="95"/>
      <c r="S3241" s="95"/>
      <c r="T3241" s="95"/>
      <c r="AI3241" s="280"/>
      <c r="AO3241" s="95"/>
    </row>
    <row r="3242" s="93" customFormat="1" customHeight="1" spans="6:41">
      <c r="F3242" s="95"/>
      <c r="G3242" s="288" t="str">
        <f t="shared" si="56"/>
        <v/>
      </c>
      <c r="H3242" s="95"/>
      <c r="I3242" s="95"/>
      <c r="J3242" s="95"/>
      <c r="K3242" s="95"/>
      <c r="L3242" s="95"/>
      <c r="P3242" s="143"/>
      <c r="Q3242" s="95"/>
      <c r="R3242" s="95"/>
      <c r="S3242" s="95"/>
      <c r="T3242" s="95"/>
      <c r="AI3242" s="280"/>
      <c r="AO3242" s="95"/>
    </row>
    <row r="3243" s="93" customFormat="1" customHeight="1" spans="6:41">
      <c r="F3243" s="95"/>
      <c r="G3243" s="288" t="str">
        <f t="shared" si="56"/>
        <v/>
      </c>
      <c r="H3243" s="95"/>
      <c r="I3243" s="95"/>
      <c r="J3243" s="95"/>
      <c r="K3243" s="95"/>
      <c r="L3243" s="95"/>
      <c r="P3243" s="143"/>
      <c r="Q3243" s="95"/>
      <c r="R3243" s="95"/>
      <c r="S3243" s="95"/>
      <c r="T3243" s="95"/>
      <c r="AI3243" s="280"/>
      <c r="AO3243" s="95"/>
    </row>
    <row r="3244" s="93" customFormat="1" customHeight="1" spans="6:41">
      <c r="F3244" s="95"/>
      <c r="G3244" s="288" t="str">
        <f t="shared" si="56"/>
        <v/>
      </c>
      <c r="H3244" s="95"/>
      <c r="I3244" s="95"/>
      <c r="J3244" s="95"/>
      <c r="K3244" s="95"/>
      <c r="L3244" s="95"/>
      <c r="P3244" s="143"/>
      <c r="Q3244" s="95"/>
      <c r="R3244" s="95"/>
      <c r="S3244" s="95"/>
      <c r="T3244" s="95"/>
      <c r="AI3244" s="280"/>
      <c r="AO3244" s="95"/>
    </row>
    <row r="3245" s="93" customFormat="1" customHeight="1" spans="6:41">
      <c r="F3245" s="95"/>
      <c r="G3245" s="288" t="str">
        <f t="shared" si="56"/>
        <v/>
      </c>
      <c r="H3245" s="95"/>
      <c r="I3245" s="95"/>
      <c r="J3245" s="95"/>
      <c r="K3245" s="95"/>
      <c r="L3245" s="95"/>
      <c r="P3245" s="143"/>
      <c r="Q3245" s="95"/>
      <c r="R3245" s="95"/>
      <c r="S3245" s="95"/>
      <c r="T3245" s="95"/>
      <c r="AI3245" s="280"/>
      <c r="AO3245" s="95"/>
    </row>
    <row r="3246" s="93" customFormat="1" customHeight="1" spans="6:41">
      <c r="F3246" s="95"/>
      <c r="G3246" s="288" t="str">
        <f t="shared" si="56"/>
        <v/>
      </c>
      <c r="H3246" s="95"/>
      <c r="I3246" s="95"/>
      <c r="J3246" s="95"/>
      <c r="K3246" s="95"/>
      <c r="L3246" s="95"/>
      <c r="P3246" s="143"/>
      <c r="Q3246" s="95"/>
      <c r="R3246" s="95"/>
      <c r="S3246" s="95"/>
      <c r="T3246" s="95"/>
      <c r="AI3246" s="280"/>
      <c r="AO3246" s="95"/>
    </row>
    <row r="3247" s="93" customFormat="1" customHeight="1" spans="6:41">
      <c r="F3247" s="95"/>
      <c r="G3247" s="288" t="str">
        <f t="shared" si="56"/>
        <v/>
      </c>
      <c r="H3247" s="95"/>
      <c r="I3247" s="95"/>
      <c r="J3247" s="95"/>
      <c r="K3247" s="95"/>
      <c r="L3247" s="95"/>
      <c r="P3247" s="143"/>
      <c r="Q3247" s="95"/>
      <c r="R3247" s="95"/>
      <c r="S3247" s="95"/>
      <c r="T3247" s="95"/>
      <c r="AI3247" s="280"/>
      <c r="AO3247" s="95"/>
    </row>
    <row r="3248" s="93" customFormat="1" customHeight="1" spans="6:41">
      <c r="F3248" s="95"/>
      <c r="G3248" s="288" t="str">
        <f t="shared" si="56"/>
        <v/>
      </c>
      <c r="H3248" s="95"/>
      <c r="I3248" s="95"/>
      <c r="J3248" s="95"/>
      <c r="K3248" s="95"/>
      <c r="L3248" s="95"/>
      <c r="P3248" s="143"/>
      <c r="Q3248" s="95"/>
      <c r="R3248" s="95"/>
      <c r="S3248" s="95"/>
      <c r="T3248" s="95"/>
      <c r="AI3248" s="280"/>
      <c r="AO3248" s="95"/>
    </row>
    <row r="3249" s="93" customFormat="1" customHeight="1" spans="6:41">
      <c r="F3249" s="95"/>
      <c r="G3249" s="288" t="str">
        <f t="shared" si="56"/>
        <v/>
      </c>
      <c r="H3249" s="95"/>
      <c r="I3249" s="95"/>
      <c r="J3249" s="95"/>
      <c r="K3249" s="95"/>
      <c r="L3249" s="95"/>
      <c r="P3249" s="143"/>
      <c r="Q3249" s="95"/>
      <c r="R3249" s="95"/>
      <c r="S3249" s="95"/>
      <c r="T3249" s="95"/>
      <c r="AI3249" s="280"/>
      <c r="AO3249" s="95"/>
    </row>
    <row r="3250" s="93" customFormat="1" customHeight="1" spans="6:41">
      <c r="F3250" s="95"/>
      <c r="G3250" s="288" t="str">
        <f t="shared" si="56"/>
        <v/>
      </c>
      <c r="H3250" s="95"/>
      <c r="I3250" s="95"/>
      <c r="J3250" s="95"/>
      <c r="K3250" s="95"/>
      <c r="L3250" s="95"/>
      <c r="P3250" s="143"/>
      <c r="Q3250" s="95"/>
      <c r="R3250" s="95"/>
      <c r="S3250" s="95"/>
      <c r="T3250" s="95"/>
      <c r="AI3250" s="280"/>
      <c r="AO3250" s="95"/>
    </row>
    <row r="3251" s="93" customFormat="1" customHeight="1" spans="6:41">
      <c r="F3251" s="95"/>
      <c r="G3251" s="288" t="str">
        <f t="shared" si="56"/>
        <v/>
      </c>
      <c r="H3251" s="95"/>
      <c r="I3251" s="95"/>
      <c r="J3251" s="95"/>
      <c r="K3251" s="95"/>
      <c r="L3251" s="95"/>
      <c r="P3251" s="143"/>
      <c r="Q3251" s="95"/>
      <c r="R3251" s="95"/>
      <c r="S3251" s="95"/>
      <c r="T3251" s="95"/>
      <c r="AI3251" s="280"/>
      <c r="AO3251" s="95"/>
    </row>
    <row r="3252" s="93" customFormat="1" customHeight="1" spans="6:41">
      <c r="F3252" s="95"/>
      <c r="G3252" s="288" t="str">
        <f t="shared" si="56"/>
        <v/>
      </c>
      <c r="H3252" s="95"/>
      <c r="I3252" s="95"/>
      <c r="J3252" s="95"/>
      <c r="K3252" s="95"/>
      <c r="L3252" s="95"/>
      <c r="P3252" s="143"/>
      <c r="Q3252" s="95"/>
      <c r="R3252" s="95"/>
      <c r="S3252" s="95"/>
      <c r="T3252" s="95"/>
      <c r="AI3252" s="280"/>
      <c r="AO3252" s="95"/>
    </row>
    <row r="3253" s="93" customFormat="1" customHeight="1" spans="6:41">
      <c r="F3253" s="95"/>
      <c r="G3253" s="288" t="str">
        <f t="shared" si="56"/>
        <v/>
      </c>
      <c r="H3253" s="95"/>
      <c r="I3253" s="95"/>
      <c r="J3253" s="95"/>
      <c r="K3253" s="95"/>
      <c r="L3253" s="95"/>
      <c r="P3253" s="143"/>
      <c r="Q3253" s="95"/>
      <c r="R3253" s="95"/>
      <c r="S3253" s="95"/>
      <c r="T3253" s="95"/>
      <c r="AI3253" s="280"/>
      <c r="AO3253" s="95"/>
    </row>
    <row r="3254" s="93" customFormat="1" customHeight="1" spans="6:41">
      <c r="F3254" s="95"/>
      <c r="G3254" s="288" t="str">
        <f t="shared" si="56"/>
        <v/>
      </c>
      <c r="H3254" s="95"/>
      <c r="I3254" s="95"/>
      <c r="J3254" s="95"/>
      <c r="K3254" s="95"/>
      <c r="L3254" s="95"/>
      <c r="P3254" s="143"/>
      <c r="Q3254" s="95"/>
      <c r="R3254" s="95"/>
      <c r="S3254" s="95"/>
      <c r="T3254" s="95"/>
      <c r="AI3254" s="280"/>
      <c r="AO3254" s="95"/>
    </row>
    <row r="3255" s="93" customFormat="1" customHeight="1" spans="6:41">
      <c r="F3255" s="95"/>
      <c r="G3255" s="288" t="str">
        <f t="shared" si="56"/>
        <v/>
      </c>
      <c r="H3255" s="95"/>
      <c r="I3255" s="95"/>
      <c r="J3255" s="95"/>
      <c r="K3255" s="95"/>
      <c r="L3255" s="95"/>
      <c r="P3255" s="143"/>
      <c r="Q3255" s="95"/>
      <c r="R3255" s="95"/>
      <c r="S3255" s="95"/>
      <c r="T3255" s="95"/>
      <c r="AI3255" s="280"/>
      <c r="AO3255" s="95"/>
    </row>
    <row r="3256" s="93" customFormat="1" customHeight="1" spans="6:41">
      <c r="F3256" s="95"/>
      <c r="G3256" s="288" t="str">
        <f t="shared" si="56"/>
        <v/>
      </c>
      <c r="H3256" s="95"/>
      <c r="I3256" s="95"/>
      <c r="J3256" s="95"/>
      <c r="K3256" s="95"/>
      <c r="L3256" s="95"/>
      <c r="P3256" s="143"/>
      <c r="Q3256" s="95"/>
      <c r="R3256" s="95"/>
      <c r="S3256" s="95"/>
      <c r="T3256" s="95"/>
      <c r="AI3256" s="280"/>
      <c r="AO3256" s="95"/>
    </row>
    <row r="3257" s="93" customFormat="1" customHeight="1" spans="6:41">
      <c r="F3257" s="95"/>
      <c r="G3257" s="288" t="str">
        <f t="shared" si="56"/>
        <v/>
      </c>
      <c r="H3257" s="95"/>
      <c r="I3257" s="95"/>
      <c r="J3257" s="95"/>
      <c r="K3257" s="95"/>
      <c r="L3257" s="95"/>
      <c r="P3257" s="143"/>
      <c r="Q3257" s="95"/>
      <c r="R3257" s="95"/>
      <c r="S3257" s="95"/>
      <c r="T3257" s="95"/>
      <c r="AI3257" s="280"/>
      <c r="AO3257" s="95"/>
    </row>
    <row r="3258" s="93" customFormat="1" customHeight="1" spans="6:41">
      <c r="F3258" s="95"/>
      <c r="G3258" s="288" t="str">
        <f t="shared" si="56"/>
        <v/>
      </c>
      <c r="H3258" s="95"/>
      <c r="I3258" s="95"/>
      <c r="J3258" s="95"/>
      <c r="K3258" s="95"/>
      <c r="L3258" s="95"/>
      <c r="P3258" s="143"/>
      <c r="Q3258" s="95"/>
      <c r="R3258" s="95"/>
      <c r="S3258" s="95"/>
      <c r="T3258" s="95"/>
      <c r="AI3258" s="280"/>
      <c r="AO3258" s="95"/>
    </row>
    <row r="3259" s="93" customFormat="1" customHeight="1" spans="6:41">
      <c r="F3259" s="95"/>
      <c r="G3259" s="288" t="str">
        <f t="shared" si="56"/>
        <v/>
      </c>
      <c r="H3259" s="95"/>
      <c r="I3259" s="95"/>
      <c r="J3259" s="95"/>
      <c r="K3259" s="95"/>
      <c r="L3259" s="95"/>
      <c r="P3259" s="143"/>
      <c r="Q3259" s="95"/>
      <c r="R3259" s="95"/>
      <c r="S3259" s="95"/>
      <c r="T3259" s="95"/>
      <c r="AI3259" s="280"/>
      <c r="AO3259" s="95"/>
    </row>
    <row r="3260" s="93" customFormat="1" customHeight="1" spans="6:41">
      <c r="F3260" s="95"/>
      <c r="G3260" s="288" t="str">
        <f t="shared" si="56"/>
        <v/>
      </c>
      <c r="H3260" s="95"/>
      <c r="I3260" s="95"/>
      <c r="J3260" s="95"/>
      <c r="K3260" s="95"/>
      <c r="L3260" s="95"/>
      <c r="P3260" s="143"/>
      <c r="Q3260" s="95"/>
      <c r="R3260" s="95"/>
      <c r="S3260" s="95"/>
      <c r="T3260" s="95"/>
      <c r="AI3260" s="280"/>
      <c r="AO3260" s="95"/>
    </row>
    <row r="3261" s="93" customFormat="1" customHeight="1" spans="6:41">
      <c r="F3261" s="95"/>
      <c r="G3261" s="288" t="str">
        <f t="shared" si="56"/>
        <v/>
      </c>
      <c r="H3261" s="95"/>
      <c r="I3261" s="95"/>
      <c r="J3261" s="95"/>
      <c r="K3261" s="95"/>
      <c r="L3261" s="95"/>
      <c r="P3261" s="143"/>
      <c r="Q3261" s="95"/>
      <c r="R3261" s="95"/>
      <c r="S3261" s="95"/>
      <c r="T3261" s="95"/>
      <c r="AI3261" s="280"/>
      <c r="AO3261" s="95"/>
    </row>
    <row r="3262" s="93" customFormat="1" customHeight="1" spans="6:41">
      <c r="F3262" s="95"/>
      <c r="G3262" s="288" t="str">
        <f t="shared" si="56"/>
        <v/>
      </c>
      <c r="H3262" s="95"/>
      <c r="I3262" s="95"/>
      <c r="J3262" s="95"/>
      <c r="K3262" s="95"/>
      <c r="L3262" s="95"/>
      <c r="P3262" s="143"/>
      <c r="Q3262" s="95"/>
      <c r="R3262" s="95"/>
      <c r="S3262" s="95"/>
      <c r="T3262" s="95"/>
      <c r="AI3262" s="280"/>
      <c r="AO3262" s="95"/>
    </row>
    <row r="3263" s="93" customFormat="1" customHeight="1" spans="6:41">
      <c r="F3263" s="95"/>
      <c r="G3263" s="288" t="str">
        <f t="shared" si="56"/>
        <v/>
      </c>
      <c r="H3263" s="95"/>
      <c r="I3263" s="95"/>
      <c r="J3263" s="95"/>
      <c r="K3263" s="95"/>
      <c r="L3263" s="95"/>
      <c r="P3263" s="143"/>
      <c r="Q3263" s="95"/>
      <c r="R3263" s="95"/>
      <c r="S3263" s="95"/>
      <c r="T3263" s="95"/>
      <c r="AI3263" s="280"/>
      <c r="AO3263" s="95"/>
    </row>
    <row r="3264" s="93" customFormat="1" customHeight="1" spans="6:41">
      <c r="F3264" s="95"/>
      <c r="G3264" s="288" t="str">
        <f t="shared" si="56"/>
        <v/>
      </c>
      <c r="H3264" s="95"/>
      <c r="I3264" s="95"/>
      <c r="J3264" s="95"/>
      <c r="K3264" s="95"/>
      <c r="L3264" s="95"/>
      <c r="P3264" s="143"/>
      <c r="Q3264" s="95"/>
      <c r="R3264" s="95"/>
      <c r="S3264" s="95"/>
      <c r="T3264" s="95"/>
      <c r="AI3264" s="280"/>
      <c r="AO3264" s="95"/>
    </row>
    <row r="3265" s="93" customFormat="1" customHeight="1" spans="6:41">
      <c r="F3265" s="95"/>
      <c r="G3265" s="288" t="str">
        <f t="shared" si="56"/>
        <v/>
      </c>
      <c r="H3265" s="95"/>
      <c r="I3265" s="95"/>
      <c r="J3265" s="95"/>
      <c r="K3265" s="95"/>
      <c r="L3265" s="95"/>
      <c r="P3265" s="143"/>
      <c r="Q3265" s="95"/>
      <c r="R3265" s="95"/>
      <c r="S3265" s="95"/>
      <c r="T3265" s="95"/>
      <c r="AI3265" s="280"/>
      <c r="AO3265" s="95"/>
    </row>
    <row r="3266" s="93" customFormat="1" customHeight="1" spans="6:41">
      <c r="F3266" s="95"/>
      <c r="G3266" s="288" t="str">
        <f t="shared" ref="G3266:G3329" si="57">IF(H3266="","",IF(H3266=I3266,H3266,_xlfn.CONCAT(H3266,"-",I3266)))</f>
        <v/>
      </c>
      <c r="H3266" s="95"/>
      <c r="I3266" s="95"/>
      <c r="J3266" s="95"/>
      <c r="K3266" s="95"/>
      <c r="L3266" s="95"/>
      <c r="P3266" s="143"/>
      <c r="Q3266" s="95"/>
      <c r="R3266" s="95"/>
      <c r="S3266" s="95"/>
      <c r="T3266" s="95"/>
      <c r="AI3266" s="280"/>
      <c r="AO3266" s="95"/>
    </row>
    <row r="3267" s="93" customFormat="1" customHeight="1" spans="6:41">
      <c r="F3267" s="95"/>
      <c r="G3267" s="288" t="str">
        <f t="shared" si="57"/>
        <v/>
      </c>
      <c r="H3267" s="95"/>
      <c r="I3267" s="95"/>
      <c r="J3267" s="95"/>
      <c r="K3267" s="95"/>
      <c r="L3267" s="95"/>
      <c r="P3267" s="143"/>
      <c r="Q3267" s="95"/>
      <c r="R3267" s="95"/>
      <c r="S3267" s="95"/>
      <c r="T3267" s="95"/>
      <c r="AI3267" s="280"/>
      <c r="AO3267" s="95"/>
    </row>
    <row r="3268" s="93" customFormat="1" customHeight="1" spans="6:41">
      <c r="F3268" s="95"/>
      <c r="G3268" s="288" t="str">
        <f t="shared" si="57"/>
        <v/>
      </c>
      <c r="H3268" s="95"/>
      <c r="I3268" s="95"/>
      <c r="J3268" s="95"/>
      <c r="K3268" s="95"/>
      <c r="L3268" s="95"/>
      <c r="P3268" s="143"/>
      <c r="Q3268" s="95"/>
      <c r="R3268" s="95"/>
      <c r="S3268" s="95"/>
      <c r="T3268" s="95"/>
      <c r="AI3268" s="280"/>
      <c r="AO3268" s="95"/>
    </row>
    <row r="3269" s="93" customFormat="1" customHeight="1" spans="6:41">
      <c r="F3269" s="95"/>
      <c r="G3269" s="288" t="str">
        <f t="shared" si="57"/>
        <v/>
      </c>
      <c r="H3269" s="95"/>
      <c r="I3269" s="95"/>
      <c r="J3269" s="95"/>
      <c r="K3269" s="95"/>
      <c r="L3269" s="95"/>
      <c r="P3269" s="143"/>
      <c r="Q3269" s="95"/>
      <c r="R3269" s="95"/>
      <c r="S3269" s="95"/>
      <c r="T3269" s="95"/>
      <c r="AI3269" s="280"/>
      <c r="AO3269" s="95"/>
    </row>
    <row r="3270" s="93" customFormat="1" customHeight="1" spans="6:41">
      <c r="F3270" s="95"/>
      <c r="G3270" s="288" t="str">
        <f t="shared" si="57"/>
        <v/>
      </c>
      <c r="H3270" s="95"/>
      <c r="I3270" s="95"/>
      <c r="J3270" s="95"/>
      <c r="K3270" s="95"/>
      <c r="L3270" s="95"/>
      <c r="P3270" s="143"/>
      <c r="Q3270" s="95"/>
      <c r="R3270" s="95"/>
      <c r="S3270" s="95"/>
      <c r="T3270" s="95"/>
      <c r="AI3270" s="280"/>
      <c r="AO3270" s="95"/>
    </row>
    <row r="3271" s="93" customFormat="1" customHeight="1" spans="6:41">
      <c r="F3271" s="95"/>
      <c r="G3271" s="288" t="str">
        <f t="shared" si="57"/>
        <v/>
      </c>
      <c r="H3271" s="95"/>
      <c r="I3271" s="95"/>
      <c r="J3271" s="95"/>
      <c r="K3271" s="95"/>
      <c r="L3271" s="95"/>
      <c r="P3271" s="143"/>
      <c r="Q3271" s="95"/>
      <c r="R3271" s="95"/>
      <c r="S3271" s="95"/>
      <c r="T3271" s="95"/>
      <c r="AI3271" s="280"/>
      <c r="AO3271" s="95"/>
    </row>
    <row r="3272" s="93" customFormat="1" customHeight="1" spans="6:41">
      <c r="F3272" s="95"/>
      <c r="G3272" s="288" t="str">
        <f t="shared" si="57"/>
        <v/>
      </c>
      <c r="H3272" s="95"/>
      <c r="I3272" s="95"/>
      <c r="J3272" s="95"/>
      <c r="K3272" s="95"/>
      <c r="L3272" s="95"/>
      <c r="P3272" s="143"/>
      <c r="Q3272" s="95"/>
      <c r="R3272" s="95"/>
      <c r="S3272" s="95"/>
      <c r="T3272" s="95"/>
      <c r="AI3272" s="280"/>
      <c r="AO3272" s="95"/>
    </row>
    <row r="3273" s="93" customFormat="1" customHeight="1" spans="6:41">
      <c r="F3273" s="95"/>
      <c r="G3273" s="288" t="str">
        <f t="shared" si="57"/>
        <v/>
      </c>
      <c r="H3273" s="95"/>
      <c r="I3273" s="95"/>
      <c r="J3273" s="95"/>
      <c r="K3273" s="95"/>
      <c r="L3273" s="95"/>
      <c r="P3273" s="143"/>
      <c r="Q3273" s="95"/>
      <c r="R3273" s="95"/>
      <c r="S3273" s="95"/>
      <c r="T3273" s="95"/>
      <c r="AI3273" s="280"/>
      <c r="AO3273" s="95"/>
    </row>
    <row r="3274" s="93" customFormat="1" customHeight="1" spans="6:41">
      <c r="F3274" s="95"/>
      <c r="G3274" s="288" t="str">
        <f t="shared" si="57"/>
        <v/>
      </c>
      <c r="H3274" s="95"/>
      <c r="I3274" s="95"/>
      <c r="J3274" s="95"/>
      <c r="K3274" s="95"/>
      <c r="L3274" s="95"/>
      <c r="P3274" s="143"/>
      <c r="Q3274" s="95"/>
      <c r="R3274" s="95"/>
      <c r="S3274" s="95"/>
      <c r="T3274" s="95"/>
      <c r="AI3274" s="280"/>
      <c r="AO3274" s="95"/>
    </row>
    <row r="3275" s="93" customFormat="1" customHeight="1" spans="6:41">
      <c r="F3275" s="95"/>
      <c r="G3275" s="288" t="str">
        <f t="shared" si="57"/>
        <v/>
      </c>
      <c r="H3275" s="95"/>
      <c r="I3275" s="95"/>
      <c r="J3275" s="95"/>
      <c r="K3275" s="95"/>
      <c r="L3275" s="95"/>
      <c r="P3275" s="143"/>
      <c r="Q3275" s="95"/>
      <c r="R3275" s="95"/>
      <c r="S3275" s="95"/>
      <c r="T3275" s="95"/>
      <c r="AI3275" s="280"/>
      <c r="AO3275" s="95"/>
    </row>
    <row r="3276" s="93" customFormat="1" customHeight="1" spans="6:41">
      <c r="F3276" s="95"/>
      <c r="G3276" s="288" t="str">
        <f t="shared" si="57"/>
        <v/>
      </c>
      <c r="H3276" s="95"/>
      <c r="I3276" s="95"/>
      <c r="J3276" s="95"/>
      <c r="K3276" s="95"/>
      <c r="L3276" s="95"/>
      <c r="P3276" s="143"/>
      <c r="Q3276" s="95"/>
      <c r="R3276" s="95"/>
      <c r="S3276" s="95"/>
      <c r="T3276" s="95"/>
      <c r="AI3276" s="280"/>
      <c r="AO3276" s="95"/>
    </row>
    <row r="3277" s="93" customFormat="1" customHeight="1" spans="6:41">
      <c r="F3277" s="95"/>
      <c r="G3277" s="288" t="str">
        <f t="shared" si="57"/>
        <v/>
      </c>
      <c r="H3277" s="95"/>
      <c r="I3277" s="95"/>
      <c r="J3277" s="95"/>
      <c r="K3277" s="95"/>
      <c r="L3277" s="95"/>
      <c r="P3277" s="143"/>
      <c r="Q3277" s="95"/>
      <c r="R3277" s="95"/>
      <c r="S3277" s="95"/>
      <c r="T3277" s="95"/>
      <c r="AI3277" s="280"/>
      <c r="AO3277" s="95"/>
    </row>
    <row r="3278" s="93" customFormat="1" customHeight="1" spans="6:41">
      <c r="F3278" s="95"/>
      <c r="G3278" s="288" t="str">
        <f t="shared" si="57"/>
        <v/>
      </c>
      <c r="H3278" s="95"/>
      <c r="I3278" s="95"/>
      <c r="J3278" s="95"/>
      <c r="K3278" s="95"/>
      <c r="L3278" s="95"/>
      <c r="P3278" s="143"/>
      <c r="Q3278" s="95"/>
      <c r="R3278" s="95"/>
      <c r="S3278" s="95"/>
      <c r="T3278" s="95"/>
      <c r="AI3278" s="280"/>
      <c r="AO3278" s="95"/>
    </row>
    <row r="3279" s="93" customFormat="1" customHeight="1" spans="6:41">
      <c r="F3279" s="95"/>
      <c r="G3279" s="288" t="str">
        <f t="shared" si="57"/>
        <v/>
      </c>
      <c r="H3279" s="95"/>
      <c r="I3279" s="95"/>
      <c r="J3279" s="95"/>
      <c r="K3279" s="95"/>
      <c r="L3279" s="95"/>
      <c r="P3279" s="143"/>
      <c r="Q3279" s="95"/>
      <c r="R3279" s="95"/>
      <c r="S3279" s="95"/>
      <c r="T3279" s="95"/>
      <c r="AI3279" s="280"/>
      <c r="AO3279" s="95"/>
    </row>
    <row r="3280" s="93" customFormat="1" customHeight="1" spans="6:41">
      <c r="F3280" s="95"/>
      <c r="G3280" s="288" t="str">
        <f t="shared" si="57"/>
        <v/>
      </c>
      <c r="H3280" s="95"/>
      <c r="I3280" s="95"/>
      <c r="J3280" s="95"/>
      <c r="K3280" s="95"/>
      <c r="L3280" s="95"/>
      <c r="P3280" s="143"/>
      <c r="Q3280" s="95"/>
      <c r="R3280" s="95"/>
      <c r="S3280" s="95"/>
      <c r="T3280" s="95"/>
      <c r="AI3280" s="280"/>
      <c r="AO3280" s="95"/>
    </row>
    <row r="3281" s="93" customFormat="1" customHeight="1" spans="6:41">
      <c r="F3281" s="95"/>
      <c r="G3281" s="288" t="str">
        <f t="shared" si="57"/>
        <v/>
      </c>
      <c r="H3281" s="95"/>
      <c r="I3281" s="95"/>
      <c r="J3281" s="95"/>
      <c r="K3281" s="95"/>
      <c r="L3281" s="95"/>
      <c r="P3281" s="143"/>
      <c r="Q3281" s="95"/>
      <c r="R3281" s="95"/>
      <c r="S3281" s="95"/>
      <c r="T3281" s="95"/>
      <c r="AI3281" s="280"/>
      <c r="AO3281" s="95"/>
    </row>
    <row r="3282" s="93" customFormat="1" customHeight="1" spans="6:41">
      <c r="F3282" s="95"/>
      <c r="G3282" s="288" t="str">
        <f t="shared" si="57"/>
        <v/>
      </c>
      <c r="H3282" s="95"/>
      <c r="I3282" s="95"/>
      <c r="J3282" s="95"/>
      <c r="K3282" s="95"/>
      <c r="L3282" s="95"/>
      <c r="P3282" s="143"/>
      <c r="Q3282" s="95"/>
      <c r="R3282" s="95"/>
      <c r="S3282" s="95"/>
      <c r="T3282" s="95"/>
      <c r="AI3282" s="280"/>
      <c r="AO3282" s="95"/>
    </row>
    <row r="3283" s="93" customFormat="1" customHeight="1" spans="6:41">
      <c r="F3283" s="95"/>
      <c r="G3283" s="288" t="str">
        <f t="shared" si="57"/>
        <v/>
      </c>
      <c r="H3283" s="95"/>
      <c r="I3283" s="95"/>
      <c r="J3283" s="95"/>
      <c r="K3283" s="95"/>
      <c r="L3283" s="95"/>
      <c r="P3283" s="143"/>
      <c r="Q3283" s="95"/>
      <c r="R3283" s="95"/>
      <c r="S3283" s="95"/>
      <c r="T3283" s="95"/>
      <c r="AI3283" s="280"/>
      <c r="AO3283" s="95"/>
    </row>
    <row r="3284" s="93" customFormat="1" customHeight="1" spans="6:41">
      <c r="F3284" s="95"/>
      <c r="G3284" s="288" t="str">
        <f t="shared" si="57"/>
        <v/>
      </c>
      <c r="H3284" s="95"/>
      <c r="I3284" s="95"/>
      <c r="J3284" s="95"/>
      <c r="K3284" s="95"/>
      <c r="L3284" s="95"/>
      <c r="P3284" s="143"/>
      <c r="Q3284" s="95"/>
      <c r="R3284" s="95"/>
      <c r="S3284" s="95"/>
      <c r="T3284" s="95"/>
      <c r="AI3284" s="280"/>
      <c r="AO3284" s="95"/>
    </row>
    <row r="3285" s="93" customFormat="1" customHeight="1" spans="6:41">
      <c r="F3285" s="95"/>
      <c r="G3285" s="288" t="str">
        <f t="shared" si="57"/>
        <v/>
      </c>
      <c r="H3285" s="95"/>
      <c r="I3285" s="95"/>
      <c r="J3285" s="95"/>
      <c r="K3285" s="95"/>
      <c r="L3285" s="95"/>
      <c r="P3285" s="143"/>
      <c r="Q3285" s="95"/>
      <c r="R3285" s="95"/>
      <c r="S3285" s="95"/>
      <c r="T3285" s="95"/>
      <c r="AI3285" s="280"/>
      <c r="AO3285" s="95"/>
    </row>
    <row r="3286" s="93" customFormat="1" customHeight="1" spans="6:41">
      <c r="F3286" s="95"/>
      <c r="G3286" s="288" t="str">
        <f t="shared" si="57"/>
        <v/>
      </c>
      <c r="H3286" s="95"/>
      <c r="I3286" s="95"/>
      <c r="J3286" s="95"/>
      <c r="K3286" s="95"/>
      <c r="L3286" s="95"/>
      <c r="P3286" s="143"/>
      <c r="Q3286" s="95"/>
      <c r="R3286" s="95"/>
      <c r="S3286" s="95"/>
      <c r="T3286" s="95"/>
      <c r="AI3286" s="280"/>
      <c r="AO3286" s="95"/>
    </row>
    <row r="3287" s="93" customFormat="1" customHeight="1" spans="6:41">
      <c r="F3287" s="95"/>
      <c r="G3287" s="288" t="str">
        <f t="shared" si="57"/>
        <v/>
      </c>
      <c r="H3287" s="95"/>
      <c r="I3287" s="95"/>
      <c r="J3287" s="95"/>
      <c r="K3287" s="95"/>
      <c r="L3287" s="95"/>
      <c r="P3287" s="143"/>
      <c r="Q3287" s="95"/>
      <c r="R3287" s="95"/>
      <c r="S3287" s="95"/>
      <c r="T3287" s="95"/>
      <c r="AI3287" s="280"/>
      <c r="AO3287" s="95"/>
    </row>
    <row r="3288" s="93" customFormat="1" customHeight="1" spans="6:41">
      <c r="F3288" s="95"/>
      <c r="G3288" s="288" t="str">
        <f t="shared" si="57"/>
        <v/>
      </c>
      <c r="H3288" s="95"/>
      <c r="I3288" s="95"/>
      <c r="J3288" s="95"/>
      <c r="K3288" s="95"/>
      <c r="L3288" s="95"/>
      <c r="P3288" s="143"/>
      <c r="Q3288" s="95"/>
      <c r="R3288" s="95"/>
      <c r="S3288" s="95"/>
      <c r="T3288" s="95"/>
      <c r="AI3288" s="280"/>
      <c r="AO3288" s="95"/>
    </row>
    <row r="3289" s="93" customFormat="1" customHeight="1" spans="6:41">
      <c r="F3289" s="95"/>
      <c r="G3289" s="288" t="str">
        <f t="shared" si="57"/>
        <v/>
      </c>
      <c r="H3289" s="95"/>
      <c r="I3289" s="95"/>
      <c r="J3289" s="95"/>
      <c r="K3289" s="95"/>
      <c r="L3289" s="95"/>
      <c r="P3289" s="143"/>
      <c r="Q3289" s="95"/>
      <c r="R3289" s="95"/>
      <c r="S3289" s="95"/>
      <c r="T3289" s="95"/>
      <c r="AI3289" s="280"/>
      <c r="AO3289" s="95"/>
    </row>
    <row r="3290" s="93" customFormat="1" customHeight="1" spans="6:41">
      <c r="F3290" s="95"/>
      <c r="G3290" s="288" t="str">
        <f t="shared" si="57"/>
        <v/>
      </c>
      <c r="H3290" s="95"/>
      <c r="I3290" s="95"/>
      <c r="J3290" s="95"/>
      <c r="K3290" s="95"/>
      <c r="L3290" s="95"/>
      <c r="P3290" s="143"/>
      <c r="Q3290" s="95"/>
      <c r="R3290" s="95"/>
      <c r="S3290" s="95"/>
      <c r="T3290" s="95"/>
      <c r="AI3290" s="280"/>
      <c r="AO3290" s="95"/>
    </row>
    <row r="3291" s="93" customFormat="1" customHeight="1" spans="6:41">
      <c r="F3291" s="95"/>
      <c r="G3291" s="288" t="str">
        <f t="shared" si="57"/>
        <v/>
      </c>
      <c r="H3291" s="95"/>
      <c r="I3291" s="95"/>
      <c r="J3291" s="95"/>
      <c r="K3291" s="95"/>
      <c r="L3291" s="95"/>
      <c r="P3291" s="143"/>
      <c r="Q3291" s="95"/>
      <c r="R3291" s="95"/>
      <c r="S3291" s="95"/>
      <c r="T3291" s="95"/>
      <c r="AI3291" s="280"/>
      <c r="AO3291" s="95"/>
    </row>
    <row r="3292" s="93" customFormat="1" customHeight="1" spans="6:41">
      <c r="F3292" s="95"/>
      <c r="G3292" s="288" t="str">
        <f t="shared" si="57"/>
        <v/>
      </c>
      <c r="H3292" s="95"/>
      <c r="I3292" s="95"/>
      <c r="J3292" s="95"/>
      <c r="K3292" s="95"/>
      <c r="L3292" s="95"/>
      <c r="P3292" s="143"/>
      <c r="Q3292" s="95"/>
      <c r="R3292" s="95"/>
      <c r="S3292" s="95"/>
      <c r="T3292" s="95"/>
      <c r="AI3292" s="280"/>
      <c r="AO3292" s="95"/>
    </row>
    <row r="3293" s="93" customFormat="1" customHeight="1" spans="6:41">
      <c r="F3293" s="95"/>
      <c r="G3293" s="288" t="str">
        <f t="shared" si="57"/>
        <v/>
      </c>
      <c r="H3293" s="95"/>
      <c r="I3293" s="95"/>
      <c r="J3293" s="95"/>
      <c r="K3293" s="95"/>
      <c r="L3293" s="95"/>
      <c r="P3293" s="143"/>
      <c r="Q3293" s="95"/>
      <c r="R3293" s="95"/>
      <c r="S3293" s="95"/>
      <c r="T3293" s="95"/>
      <c r="AI3293" s="280"/>
      <c r="AO3293" s="95"/>
    </row>
    <row r="3294" s="93" customFormat="1" customHeight="1" spans="6:41">
      <c r="F3294" s="95"/>
      <c r="G3294" s="288" t="str">
        <f t="shared" si="57"/>
        <v/>
      </c>
      <c r="H3294" s="95"/>
      <c r="I3294" s="95"/>
      <c r="J3294" s="95"/>
      <c r="K3294" s="95"/>
      <c r="L3294" s="95"/>
      <c r="P3294" s="143"/>
      <c r="Q3294" s="95"/>
      <c r="R3294" s="95"/>
      <c r="S3294" s="95"/>
      <c r="T3294" s="95"/>
      <c r="AI3294" s="280"/>
      <c r="AO3294" s="95"/>
    </row>
    <row r="3295" s="93" customFormat="1" customHeight="1" spans="6:41">
      <c r="F3295" s="95"/>
      <c r="G3295" s="288" t="str">
        <f t="shared" si="57"/>
        <v/>
      </c>
      <c r="H3295" s="95"/>
      <c r="I3295" s="95"/>
      <c r="J3295" s="95"/>
      <c r="K3295" s="95"/>
      <c r="L3295" s="95"/>
      <c r="P3295" s="143"/>
      <c r="Q3295" s="95"/>
      <c r="R3295" s="95"/>
      <c r="S3295" s="95"/>
      <c r="T3295" s="95"/>
      <c r="AI3295" s="280"/>
      <c r="AO3295" s="95"/>
    </row>
    <row r="3296" s="93" customFormat="1" customHeight="1" spans="6:41">
      <c r="F3296" s="95"/>
      <c r="G3296" s="288" t="str">
        <f t="shared" si="57"/>
        <v/>
      </c>
      <c r="H3296" s="95"/>
      <c r="I3296" s="95"/>
      <c r="J3296" s="95"/>
      <c r="K3296" s="95"/>
      <c r="L3296" s="95"/>
      <c r="P3296" s="143"/>
      <c r="Q3296" s="95"/>
      <c r="R3296" s="95"/>
      <c r="S3296" s="95"/>
      <c r="T3296" s="95"/>
      <c r="AI3296" s="280"/>
      <c r="AO3296" s="95"/>
    </row>
    <row r="3297" s="93" customFormat="1" customHeight="1" spans="6:41">
      <c r="F3297" s="95"/>
      <c r="G3297" s="288" t="str">
        <f t="shared" si="57"/>
        <v/>
      </c>
      <c r="H3297" s="95"/>
      <c r="I3297" s="95"/>
      <c r="J3297" s="95"/>
      <c r="K3297" s="95"/>
      <c r="L3297" s="95"/>
      <c r="P3297" s="143"/>
      <c r="Q3297" s="95"/>
      <c r="R3297" s="95"/>
      <c r="S3297" s="95"/>
      <c r="T3297" s="95"/>
      <c r="AI3297" s="280"/>
      <c r="AO3297" s="95"/>
    </row>
    <row r="3298" s="93" customFormat="1" customHeight="1" spans="6:41">
      <c r="F3298" s="95"/>
      <c r="G3298" s="288" t="str">
        <f t="shared" si="57"/>
        <v/>
      </c>
      <c r="H3298" s="95"/>
      <c r="I3298" s="95"/>
      <c r="J3298" s="95"/>
      <c r="K3298" s="95"/>
      <c r="L3298" s="95"/>
      <c r="P3298" s="143"/>
      <c r="Q3298" s="95"/>
      <c r="R3298" s="95"/>
      <c r="S3298" s="95"/>
      <c r="T3298" s="95"/>
      <c r="AI3298" s="280"/>
      <c r="AO3298" s="95"/>
    </row>
    <row r="3299" s="93" customFormat="1" customHeight="1" spans="6:41">
      <c r="F3299" s="95"/>
      <c r="G3299" s="288" t="str">
        <f t="shared" si="57"/>
        <v/>
      </c>
      <c r="H3299" s="95"/>
      <c r="I3299" s="95"/>
      <c r="J3299" s="95"/>
      <c r="K3299" s="95"/>
      <c r="L3299" s="95"/>
      <c r="P3299" s="143"/>
      <c r="Q3299" s="95"/>
      <c r="R3299" s="95"/>
      <c r="S3299" s="95"/>
      <c r="T3299" s="95"/>
      <c r="AI3299" s="280"/>
      <c r="AO3299" s="95"/>
    </row>
    <row r="3300" s="93" customFormat="1" customHeight="1" spans="6:41">
      <c r="F3300" s="95"/>
      <c r="G3300" s="288" t="str">
        <f t="shared" si="57"/>
        <v/>
      </c>
      <c r="H3300" s="95"/>
      <c r="I3300" s="95"/>
      <c r="J3300" s="95"/>
      <c r="K3300" s="95"/>
      <c r="L3300" s="95"/>
      <c r="P3300" s="143"/>
      <c r="Q3300" s="95"/>
      <c r="R3300" s="95"/>
      <c r="S3300" s="95"/>
      <c r="T3300" s="95"/>
      <c r="AI3300" s="280"/>
      <c r="AO3300" s="95"/>
    </row>
    <row r="3301" s="93" customFormat="1" customHeight="1" spans="6:41">
      <c r="F3301" s="95"/>
      <c r="G3301" s="288" t="str">
        <f t="shared" si="57"/>
        <v/>
      </c>
      <c r="H3301" s="95"/>
      <c r="I3301" s="95"/>
      <c r="J3301" s="95"/>
      <c r="K3301" s="95"/>
      <c r="L3301" s="95"/>
      <c r="P3301" s="143"/>
      <c r="Q3301" s="95"/>
      <c r="R3301" s="95"/>
      <c r="S3301" s="95"/>
      <c r="T3301" s="95"/>
      <c r="AI3301" s="280"/>
      <c r="AO3301" s="95"/>
    </row>
    <row r="3302" s="93" customFormat="1" customHeight="1" spans="6:41">
      <c r="F3302" s="95"/>
      <c r="G3302" s="288" t="str">
        <f t="shared" si="57"/>
        <v/>
      </c>
      <c r="H3302" s="95"/>
      <c r="I3302" s="95"/>
      <c r="J3302" s="95"/>
      <c r="K3302" s="95"/>
      <c r="L3302" s="95"/>
      <c r="P3302" s="143"/>
      <c r="Q3302" s="95"/>
      <c r="R3302" s="95"/>
      <c r="S3302" s="95"/>
      <c r="T3302" s="95"/>
      <c r="AI3302" s="280"/>
      <c r="AO3302" s="95"/>
    </row>
    <row r="3303" s="93" customFormat="1" customHeight="1" spans="6:41">
      <c r="F3303" s="95"/>
      <c r="G3303" s="288" t="str">
        <f t="shared" si="57"/>
        <v/>
      </c>
      <c r="H3303" s="95"/>
      <c r="I3303" s="95"/>
      <c r="J3303" s="95"/>
      <c r="K3303" s="95"/>
      <c r="L3303" s="95"/>
      <c r="P3303" s="143"/>
      <c r="Q3303" s="95"/>
      <c r="R3303" s="95"/>
      <c r="S3303" s="95"/>
      <c r="T3303" s="95"/>
      <c r="AI3303" s="280"/>
      <c r="AO3303" s="95"/>
    </row>
    <row r="3304" s="93" customFormat="1" customHeight="1" spans="6:41">
      <c r="F3304" s="95"/>
      <c r="G3304" s="288" t="str">
        <f t="shared" si="57"/>
        <v/>
      </c>
      <c r="H3304" s="95"/>
      <c r="I3304" s="95"/>
      <c r="J3304" s="95"/>
      <c r="K3304" s="95"/>
      <c r="L3304" s="95"/>
      <c r="P3304" s="143"/>
      <c r="Q3304" s="95"/>
      <c r="R3304" s="95"/>
      <c r="S3304" s="95"/>
      <c r="T3304" s="95"/>
      <c r="AI3304" s="280"/>
      <c r="AO3304" s="95"/>
    </row>
    <row r="3305" s="93" customFormat="1" customHeight="1" spans="6:41">
      <c r="F3305" s="95"/>
      <c r="G3305" s="288" t="str">
        <f t="shared" si="57"/>
        <v/>
      </c>
      <c r="H3305" s="95"/>
      <c r="I3305" s="95"/>
      <c r="J3305" s="95"/>
      <c r="K3305" s="95"/>
      <c r="L3305" s="95"/>
      <c r="P3305" s="143"/>
      <c r="Q3305" s="95"/>
      <c r="R3305" s="95"/>
      <c r="S3305" s="95"/>
      <c r="T3305" s="95"/>
      <c r="AI3305" s="280"/>
      <c r="AO3305" s="95"/>
    </row>
    <row r="3306" s="93" customFormat="1" customHeight="1" spans="6:41">
      <c r="F3306" s="95"/>
      <c r="G3306" s="288" t="str">
        <f t="shared" si="57"/>
        <v/>
      </c>
      <c r="H3306" s="95"/>
      <c r="I3306" s="95"/>
      <c r="J3306" s="95"/>
      <c r="K3306" s="95"/>
      <c r="L3306" s="95"/>
      <c r="P3306" s="143"/>
      <c r="Q3306" s="95"/>
      <c r="R3306" s="95"/>
      <c r="S3306" s="95"/>
      <c r="T3306" s="95"/>
      <c r="AI3306" s="280"/>
      <c r="AO3306" s="95"/>
    </row>
    <row r="3307" s="93" customFormat="1" customHeight="1" spans="6:41">
      <c r="F3307" s="95"/>
      <c r="G3307" s="288" t="str">
        <f t="shared" si="57"/>
        <v/>
      </c>
      <c r="H3307" s="95"/>
      <c r="I3307" s="95"/>
      <c r="J3307" s="95"/>
      <c r="K3307" s="95"/>
      <c r="L3307" s="95"/>
      <c r="P3307" s="143"/>
      <c r="Q3307" s="95"/>
      <c r="R3307" s="95"/>
      <c r="S3307" s="95"/>
      <c r="T3307" s="95"/>
      <c r="AI3307" s="280"/>
      <c r="AO3307" s="95"/>
    </row>
    <row r="3308" s="93" customFormat="1" customHeight="1" spans="6:41">
      <c r="F3308" s="95"/>
      <c r="G3308" s="288" t="str">
        <f t="shared" si="57"/>
        <v/>
      </c>
      <c r="H3308" s="95"/>
      <c r="I3308" s="95"/>
      <c r="J3308" s="95"/>
      <c r="K3308" s="95"/>
      <c r="L3308" s="95"/>
      <c r="P3308" s="143"/>
      <c r="Q3308" s="95"/>
      <c r="R3308" s="95"/>
      <c r="S3308" s="95"/>
      <c r="T3308" s="95"/>
      <c r="AI3308" s="280"/>
      <c r="AO3308" s="95"/>
    </row>
    <row r="3309" s="93" customFormat="1" customHeight="1" spans="6:41">
      <c r="F3309" s="95"/>
      <c r="G3309" s="288" t="str">
        <f t="shared" si="57"/>
        <v/>
      </c>
      <c r="H3309" s="95"/>
      <c r="I3309" s="95"/>
      <c r="J3309" s="95"/>
      <c r="K3309" s="95"/>
      <c r="L3309" s="95"/>
      <c r="P3309" s="143"/>
      <c r="Q3309" s="95"/>
      <c r="R3309" s="95"/>
      <c r="S3309" s="95"/>
      <c r="T3309" s="95"/>
      <c r="AI3309" s="280"/>
      <c r="AO3309" s="95"/>
    </row>
    <row r="3310" s="93" customFormat="1" customHeight="1" spans="6:41">
      <c r="F3310" s="95"/>
      <c r="G3310" s="288" t="str">
        <f t="shared" si="57"/>
        <v/>
      </c>
      <c r="H3310" s="95"/>
      <c r="I3310" s="95"/>
      <c r="J3310" s="95"/>
      <c r="K3310" s="95"/>
      <c r="L3310" s="95"/>
      <c r="P3310" s="143"/>
      <c r="Q3310" s="95"/>
      <c r="R3310" s="95"/>
      <c r="S3310" s="95"/>
      <c r="T3310" s="95"/>
      <c r="AI3310" s="280"/>
      <c r="AO3310" s="95"/>
    </row>
    <row r="3311" s="93" customFormat="1" customHeight="1" spans="6:41">
      <c r="F3311" s="95"/>
      <c r="G3311" s="288" t="str">
        <f t="shared" si="57"/>
        <v/>
      </c>
      <c r="H3311" s="95"/>
      <c r="I3311" s="95"/>
      <c r="J3311" s="95"/>
      <c r="K3311" s="95"/>
      <c r="L3311" s="95"/>
      <c r="P3311" s="143"/>
      <c r="Q3311" s="95"/>
      <c r="R3311" s="95"/>
      <c r="S3311" s="95"/>
      <c r="T3311" s="95"/>
      <c r="AI3311" s="280"/>
      <c r="AO3311" s="95"/>
    </row>
    <row r="3312" s="93" customFormat="1" customHeight="1" spans="6:41">
      <c r="F3312" s="95"/>
      <c r="G3312" s="288" t="str">
        <f t="shared" si="57"/>
        <v/>
      </c>
      <c r="H3312" s="95"/>
      <c r="I3312" s="95"/>
      <c r="J3312" s="95"/>
      <c r="K3312" s="95"/>
      <c r="L3312" s="95"/>
      <c r="P3312" s="143"/>
      <c r="Q3312" s="95"/>
      <c r="R3312" s="95"/>
      <c r="S3312" s="95"/>
      <c r="T3312" s="95"/>
      <c r="AI3312" s="280"/>
      <c r="AO3312" s="95"/>
    </row>
    <row r="3313" s="93" customFormat="1" customHeight="1" spans="6:41">
      <c r="F3313" s="95"/>
      <c r="G3313" s="288" t="str">
        <f t="shared" si="57"/>
        <v/>
      </c>
      <c r="H3313" s="95"/>
      <c r="I3313" s="95"/>
      <c r="J3313" s="95"/>
      <c r="K3313" s="95"/>
      <c r="L3313" s="95"/>
      <c r="P3313" s="143"/>
      <c r="Q3313" s="95"/>
      <c r="R3313" s="95"/>
      <c r="S3313" s="95"/>
      <c r="T3313" s="95"/>
      <c r="AI3313" s="280"/>
      <c r="AO3313" s="95"/>
    </row>
    <row r="3314" s="93" customFormat="1" customHeight="1" spans="6:41">
      <c r="F3314" s="95"/>
      <c r="G3314" s="288" t="str">
        <f t="shared" si="57"/>
        <v/>
      </c>
      <c r="H3314" s="95"/>
      <c r="I3314" s="95"/>
      <c r="J3314" s="95"/>
      <c r="K3314" s="95"/>
      <c r="L3314" s="95"/>
      <c r="P3314" s="143"/>
      <c r="Q3314" s="95"/>
      <c r="R3314" s="95"/>
      <c r="S3314" s="95"/>
      <c r="T3314" s="95"/>
      <c r="AI3314" s="280"/>
      <c r="AO3314" s="95"/>
    </row>
    <row r="3315" s="93" customFormat="1" customHeight="1" spans="6:41">
      <c r="F3315" s="95"/>
      <c r="G3315" s="288" t="str">
        <f t="shared" si="57"/>
        <v/>
      </c>
      <c r="H3315" s="95"/>
      <c r="I3315" s="95"/>
      <c r="J3315" s="95"/>
      <c r="K3315" s="95"/>
      <c r="L3315" s="95"/>
      <c r="P3315" s="143"/>
      <c r="Q3315" s="95"/>
      <c r="R3315" s="95"/>
      <c r="S3315" s="95"/>
      <c r="T3315" s="95"/>
      <c r="AI3315" s="280"/>
      <c r="AO3315" s="95"/>
    </row>
    <row r="3316" s="93" customFormat="1" customHeight="1" spans="6:41">
      <c r="F3316" s="95"/>
      <c r="G3316" s="288" t="str">
        <f t="shared" si="57"/>
        <v/>
      </c>
      <c r="H3316" s="95"/>
      <c r="I3316" s="95"/>
      <c r="J3316" s="95"/>
      <c r="K3316" s="95"/>
      <c r="L3316" s="95"/>
      <c r="P3316" s="143"/>
      <c r="Q3316" s="95"/>
      <c r="R3316" s="95"/>
      <c r="S3316" s="95"/>
      <c r="T3316" s="95"/>
      <c r="AI3316" s="280"/>
      <c r="AO3316" s="95"/>
    </row>
    <row r="3317" s="93" customFormat="1" customHeight="1" spans="6:41">
      <c r="F3317" s="95"/>
      <c r="G3317" s="288" t="str">
        <f t="shared" si="57"/>
        <v/>
      </c>
      <c r="H3317" s="95"/>
      <c r="I3317" s="95"/>
      <c r="J3317" s="95"/>
      <c r="K3317" s="95"/>
      <c r="L3317" s="95"/>
      <c r="P3317" s="143"/>
      <c r="Q3317" s="95"/>
      <c r="R3317" s="95"/>
      <c r="S3317" s="95"/>
      <c r="T3317" s="95"/>
      <c r="AI3317" s="280"/>
      <c r="AO3317" s="95"/>
    </row>
    <row r="3318" s="93" customFormat="1" customHeight="1" spans="6:41">
      <c r="F3318" s="95"/>
      <c r="G3318" s="288" t="str">
        <f t="shared" si="57"/>
        <v/>
      </c>
      <c r="H3318" s="95"/>
      <c r="I3318" s="95"/>
      <c r="J3318" s="95"/>
      <c r="K3318" s="95"/>
      <c r="L3318" s="95"/>
      <c r="P3318" s="143"/>
      <c r="Q3318" s="95"/>
      <c r="R3318" s="95"/>
      <c r="S3318" s="95"/>
      <c r="T3318" s="95"/>
      <c r="AI3318" s="280"/>
      <c r="AO3318" s="95"/>
    </row>
    <row r="3319" s="93" customFormat="1" customHeight="1" spans="6:41">
      <c r="F3319" s="95"/>
      <c r="G3319" s="288" t="str">
        <f t="shared" si="57"/>
        <v/>
      </c>
      <c r="H3319" s="95"/>
      <c r="I3319" s="95"/>
      <c r="J3319" s="95"/>
      <c r="K3319" s="95"/>
      <c r="L3319" s="95"/>
      <c r="P3319" s="143"/>
      <c r="Q3319" s="95"/>
      <c r="R3319" s="95"/>
      <c r="S3319" s="95"/>
      <c r="T3319" s="95"/>
      <c r="AI3319" s="280"/>
      <c r="AO3319" s="95"/>
    </row>
    <row r="3320" s="93" customFormat="1" customHeight="1" spans="6:41">
      <c r="F3320" s="95"/>
      <c r="G3320" s="288" t="str">
        <f t="shared" si="57"/>
        <v/>
      </c>
      <c r="H3320" s="95"/>
      <c r="I3320" s="95"/>
      <c r="J3320" s="95"/>
      <c r="K3320" s="95"/>
      <c r="L3320" s="95"/>
      <c r="P3320" s="143"/>
      <c r="Q3320" s="95"/>
      <c r="R3320" s="95"/>
      <c r="S3320" s="95"/>
      <c r="T3320" s="95"/>
      <c r="AI3320" s="280"/>
      <c r="AO3320" s="95"/>
    </row>
    <row r="3321" s="93" customFormat="1" customHeight="1" spans="6:41">
      <c r="F3321" s="95"/>
      <c r="G3321" s="288" t="str">
        <f t="shared" si="57"/>
        <v/>
      </c>
      <c r="H3321" s="95"/>
      <c r="I3321" s="95"/>
      <c r="J3321" s="95"/>
      <c r="K3321" s="95"/>
      <c r="L3321" s="95"/>
      <c r="P3321" s="143"/>
      <c r="Q3321" s="95"/>
      <c r="R3321" s="95"/>
      <c r="S3321" s="95"/>
      <c r="T3321" s="95"/>
      <c r="AI3321" s="280"/>
      <c r="AO3321" s="95"/>
    </row>
    <row r="3322" s="93" customFormat="1" customHeight="1" spans="6:41">
      <c r="F3322" s="95"/>
      <c r="G3322" s="288" t="str">
        <f t="shared" si="57"/>
        <v/>
      </c>
      <c r="H3322" s="95"/>
      <c r="I3322" s="95"/>
      <c r="J3322" s="95"/>
      <c r="K3322" s="95"/>
      <c r="L3322" s="95"/>
      <c r="P3322" s="143"/>
      <c r="Q3322" s="95"/>
      <c r="R3322" s="95"/>
      <c r="S3322" s="95"/>
      <c r="T3322" s="95"/>
      <c r="AI3322" s="280"/>
      <c r="AO3322" s="95"/>
    </row>
    <row r="3323" s="93" customFormat="1" customHeight="1" spans="6:41">
      <c r="F3323" s="95"/>
      <c r="G3323" s="288" t="str">
        <f t="shared" si="57"/>
        <v/>
      </c>
      <c r="H3323" s="95"/>
      <c r="I3323" s="95"/>
      <c r="J3323" s="95"/>
      <c r="K3323" s="95"/>
      <c r="L3323" s="95"/>
      <c r="P3323" s="143"/>
      <c r="Q3323" s="95"/>
      <c r="R3323" s="95"/>
      <c r="S3323" s="95"/>
      <c r="T3323" s="95"/>
      <c r="AI3323" s="280"/>
      <c r="AO3323" s="95"/>
    </row>
    <row r="3324" s="93" customFormat="1" customHeight="1" spans="6:41">
      <c r="F3324" s="95"/>
      <c r="G3324" s="288" t="str">
        <f t="shared" si="57"/>
        <v/>
      </c>
      <c r="H3324" s="95"/>
      <c r="I3324" s="95"/>
      <c r="J3324" s="95"/>
      <c r="K3324" s="95"/>
      <c r="L3324" s="95"/>
      <c r="P3324" s="143"/>
      <c r="Q3324" s="95"/>
      <c r="R3324" s="95"/>
      <c r="S3324" s="95"/>
      <c r="T3324" s="95"/>
      <c r="AI3324" s="280"/>
      <c r="AO3324" s="95"/>
    </row>
    <row r="3325" s="93" customFormat="1" customHeight="1" spans="6:41">
      <c r="F3325" s="95"/>
      <c r="G3325" s="288" t="str">
        <f t="shared" si="57"/>
        <v/>
      </c>
      <c r="H3325" s="95"/>
      <c r="I3325" s="95"/>
      <c r="J3325" s="95"/>
      <c r="K3325" s="95"/>
      <c r="L3325" s="95"/>
      <c r="P3325" s="143"/>
      <c r="Q3325" s="95"/>
      <c r="R3325" s="95"/>
      <c r="S3325" s="95"/>
      <c r="T3325" s="95"/>
      <c r="AI3325" s="280"/>
      <c r="AO3325" s="95"/>
    </row>
    <row r="3326" s="93" customFormat="1" customHeight="1" spans="6:41">
      <c r="F3326" s="95"/>
      <c r="G3326" s="288" t="str">
        <f t="shared" si="57"/>
        <v/>
      </c>
      <c r="H3326" s="95"/>
      <c r="I3326" s="95"/>
      <c r="J3326" s="95"/>
      <c r="K3326" s="95"/>
      <c r="L3326" s="95"/>
      <c r="P3326" s="143"/>
      <c r="Q3326" s="95"/>
      <c r="R3326" s="95"/>
      <c r="S3326" s="95"/>
      <c r="T3326" s="95"/>
      <c r="AI3326" s="280"/>
      <c r="AO3326" s="95"/>
    </row>
    <row r="3327" s="93" customFormat="1" customHeight="1" spans="6:41">
      <c r="F3327" s="95"/>
      <c r="G3327" s="288" t="str">
        <f t="shared" si="57"/>
        <v/>
      </c>
      <c r="H3327" s="95"/>
      <c r="I3327" s="95"/>
      <c r="J3327" s="95"/>
      <c r="K3327" s="95"/>
      <c r="L3327" s="95"/>
      <c r="P3327" s="143"/>
      <c r="Q3327" s="95"/>
      <c r="R3327" s="95"/>
      <c r="S3327" s="95"/>
      <c r="T3327" s="95"/>
      <c r="AI3327" s="280"/>
      <c r="AO3327" s="95"/>
    </row>
    <row r="3328" s="93" customFormat="1" customHeight="1" spans="6:41">
      <c r="F3328" s="95"/>
      <c r="G3328" s="288" t="str">
        <f t="shared" si="57"/>
        <v/>
      </c>
      <c r="H3328" s="95"/>
      <c r="I3328" s="95"/>
      <c r="J3328" s="95"/>
      <c r="K3328" s="95"/>
      <c r="L3328" s="95"/>
      <c r="P3328" s="143"/>
      <c r="Q3328" s="95"/>
      <c r="R3328" s="95"/>
      <c r="S3328" s="95"/>
      <c r="T3328" s="95"/>
      <c r="AI3328" s="280"/>
      <c r="AO3328" s="95"/>
    </row>
    <row r="3329" s="93" customFormat="1" customHeight="1" spans="6:41">
      <c r="F3329" s="95"/>
      <c r="G3329" s="288" t="str">
        <f t="shared" si="57"/>
        <v/>
      </c>
      <c r="H3329" s="95"/>
      <c r="I3329" s="95"/>
      <c r="J3329" s="95"/>
      <c r="K3329" s="95"/>
      <c r="L3329" s="95"/>
      <c r="P3329" s="143"/>
      <c r="Q3329" s="95"/>
      <c r="R3329" s="95"/>
      <c r="S3329" s="95"/>
      <c r="T3329" s="95"/>
      <c r="AI3329" s="280"/>
      <c r="AO3329" s="95"/>
    </row>
    <row r="3330" s="93" customFormat="1" customHeight="1" spans="6:41">
      <c r="F3330" s="95"/>
      <c r="G3330" s="288" t="str">
        <f t="shared" ref="G3330:G3393" si="58">IF(H3330="","",IF(H3330=I3330,H3330,_xlfn.CONCAT(H3330,"-",I3330)))</f>
        <v/>
      </c>
      <c r="H3330" s="95"/>
      <c r="I3330" s="95"/>
      <c r="J3330" s="95"/>
      <c r="K3330" s="95"/>
      <c r="L3330" s="95"/>
      <c r="P3330" s="143"/>
      <c r="Q3330" s="95"/>
      <c r="R3330" s="95"/>
      <c r="S3330" s="95"/>
      <c r="T3330" s="95"/>
      <c r="AI3330" s="280"/>
      <c r="AO3330" s="95"/>
    </row>
    <row r="3331" s="93" customFormat="1" customHeight="1" spans="6:41">
      <c r="F3331" s="95"/>
      <c r="G3331" s="288" t="str">
        <f t="shared" si="58"/>
        <v/>
      </c>
      <c r="H3331" s="95"/>
      <c r="I3331" s="95"/>
      <c r="J3331" s="95"/>
      <c r="K3331" s="95"/>
      <c r="L3331" s="95"/>
      <c r="P3331" s="143"/>
      <c r="Q3331" s="95"/>
      <c r="R3331" s="95"/>
      <c r="S3331" s="95"/>
      <c r="T3331" s="95"/>
      <c r="AI3331" s="280"/>
      <c r="AO3331" s="95"/>
    </row>
    <row r="3332" s="93" customFormat="1" customHeight="1" spans="6:41">
      <c r="F3332" s="95"/>
      <c r="G3332" s="288" t="str">
        <f t="shared" si="58"/>
        <v/>
      </c>
      <c r="H3332" s="95"/>
      <c r="I3332" s="95"/>
      <c r="J3332" s="95"/>
      <c r="K3332" s="95"/>
      <c r="L3332" s="95"/>
      <c r="P3332" s="143"/>
      <c r="Q3332" s="95"/>
      <c r="R3332" s="95"/>
      <c r="S3332" s="95"/>
      <c r="T3332" s="95"/>
      <c r="AI3332" s="280"/>
      <c r="AO3332" s="95"/>
    </row>
    <row r="3333" s="93" customFormat="1" customHeight="1" spans="6:41">
      <c r="F3333" s="95"/>
      <c r="G3333" s="288" t="str">
        <f t="shared" si="58"/>
        <v/>
      </c>
      <c r="H3333" s="95"/>
      <c r="I3333" s="95"/>
      <c r="J3333" s="95"/>
      <c r="K3333" s="95"/>
      <c r="L3333" s="95"/>
      <c r="P3333" s="143"/>
      <c r="Q3333" s="95"/>
      <c r="R3333" s="95"/>
      <c r="S3333" s="95"/>
      <c r="T3333" s="95"/>
      <c r="AI3333" s="280"/>
      <c r="AO3333" s="95"/>
    </row>
    <row r="3334" s="93" customFormat="1" customHeight="1" spans="6:41">
      <c r="F3334" s="95"/>
      <c r="G3334" s="288" t="str">
        <f t="shared" si="58"/>
        <v/>
      </c>
      <c r="H3334" s="95"/>
      <c r="I3334" s="95"/>
      <c r="J3334" s="95"/>
      <c r="K3334" s="95"/>
      <c r="L3334" s="95"/>
      <c r="P3334" s="143"/>
      <c r="Q3334" s="95"/>
      <c r="R3334" s="95"/>
      <c r="S3334" s="95"/>
      <c r="T3334" s="95"/>
      <c r="AI3334" s="280"/>
      <c r="AO3334" s="95"/>
    </row>
    <row r="3335" s="93" customFormat="1" customHeight="1" spans="6:41">
      <c r="F3335" s="95"/>
      <c r="G3335" s="288" t="str">
        <f t="shared" si="58"/>
        <v/>
      </c>
      <c r="H3335" s="95"/>
      <c r="I3335" s="95"/>
      <c r="J3335" s="95"/>
      <c r="K3335" s="95"/>
      <c r="L3335" s="95"/>
      <c r="P3335" s="143"/>
      <c r="Q3335" s="95"/>
      <c r="R3335" s="95"/>
      <c r="S3335" s="95"/>
      <c r="T3335" s="95"/>
      <c r="AI3335" s="280"/>
      <c r="AO3335" s="95"/>
    </row>
    <row r="3336" s="93" customFormat="1" customHeight="1" spans="6:41">
      <c r="F3336" s="95"/>
      <c r="G3336" s="288" t="str">
        <f t="shared" si="58"/>
        <v/>
      </c>
      <c r="H3336" s="95"/>
      <c r="I3336" s="95"/>
      <c r="J3336" s="95"/>
      <c r="K3336" s="95"/>
      <c r="L3336" s="95"/>
      <c r="P3336" s="143"/>
      <c r="Q3336" s="95"/>
      <c r="R3336" s="95"/>
      <c r="S3336" s="95"/>
      <c r="T3336" s="95"/>
      <c r="AI3336" s="280"/>
      <c r="AO3336" s="95"/>
    </row>
    <row r="3337" s="93" customFormat="1" customHeight="1" spans="6:41">
      <c r="F3337" s="95"/>
      <c r="G3337" s="288" t="str">
        <f t="shared" si="58"/>
        <v/>
      </c>
      <c r="H3337" s="95"/>
      <c r="I3337" s="95"/>
      <c r="J3337" s="95"/>
      <c r="K3337" s="95"/>
      <c r="L3337" s="95"/>
      <c r="P3337" s="143"/>
      <c r="Q3337" s="95"/>
      <c r="R3337" s="95"/>
      <c r="S3337" s="95"/>
      <c r="T3337" s="95"/>
      <c r="AI3337" s="280"/>
      <c r="AO3337" s="95"/>
    </row>
    <row r="3338" s="93" customFormat="1" customHeight="1" spans="6:41">
      <c r="F3338" s="95"/>
      <c r="G3338" s="288" t="str">
        <f t="shared" si="58"/>
        <v/>
      </c>
      <c r="H3338" s="95"/>
      <c r="I3338" s="95"/>
      <c r="J3338" s="95"/>
      <c r="K3338" s="95"/>
      <c r="L3338" s="95"/>
      <c r="P3338" s="143"/>
      <c r="Q3338" s="95"/>
      <c r="R3338" s="95"/>
      <c r="S3338" s="95"/>
      <c r="T3338" s="95"/>
      <c r="AI3338" s="280"/>
      <c r="AO3338" s="95"/>
    </row>
    <row r="3339" s="93" customFormat="1" customHeight="1" spans="6:41">
      <c r="F3339" s="95"/>
      <c r="G3339" s="288" t="str">
        <f t="shared" si="58"/>
        <v/>
      </c>
      <c r="H3339" s="95"/>
      <c r="I3339" s="95"/>
      <c r="J3339" s="95"/>
      <c r="K3339" s="95"/>
      <c r="L3339" s="95"/>
      <c r="P3339" s="143"/>
      <c r="Q3339" s="95"/>
      <c r="R3339" s="95"/>
      <c r="S3339" s="95"/>
      <c r="T3339" s="95"/>
      <c r="AI3339" s="280"/>
      <c r="AO3339" s="95"/>
    </row>
    <row r="3340" s="93" customFormat="1" customHeight="1" spans="6:41">
      <c r="F3340" s="95"/>
      <c r="G3340" s="288" t="str">
        <f t="shared" si="58"/>
        <v/>
      </c>
      <c r="H3340" s="95"/>
      <c r="I3340" s="95"/>
      <c r="J3340" s="95"/>
      <c r="K3340" s="95"/>
      <c r="L3340" s="95"/>
      <c r="P3340" s="143"/>
      <c r="Q3340" s="95"/>
      <c r="R3340" s="95"/>
      <c r="S3340" s="95"/>
      <c r="T3340" s="95"/>
      <c r="AI3340" s="280"/>
      <c r="AO3340" s="95"/>
    </row>
    <row r="3341" s="93" customFormat="1" customHeight="1" spans="6:41">
      <c r="F3341" s="95"/>
      <c r="G3341" s="288" t="str">
        <f t="shared" si="58"/>
        <v/>
      </c>
      <c r="H3341" s="95"/>
      <c r="I3341" s="95"/>
      <c r="J3341" s="95"/>
      <c r="K3341" s="95"/>
      <c r="L3341" s="95"/>
      <c r="P3341" s="143"/>
      <c r="Q3341" s="95"/>
      <c r="R3341" s="95"/>
      <c r="S3341" s="95"/>
      <c r="T3341" s="95"/>
      <c r="AI3341" s="280"/>
      <c r="AO3341" s="95"/>
    </row>
    <row r="3342" s="93" customFormat="1" customHeight="1" spans="6:41">
      <c r="F3342" s="95"/>
      <c r="G3342" s="288" t="str">
        <f t="shared" si="58"/>
        <v/>
      </c>
      <c r="H3342" s="95"/>
      <c r="I3342" s="95"/>
      <c r="J3342" s="95"/>
      <c r="K3342" s="95"/>
      <c r="L3342" s="95"/>
      <c r="P3342" s="143"/>
      <c r="Q3342" s="95"/>
      <c r="R3342" s="95"/>
      <c r="S3342" s="95"/>
      <c r="T3342" s="95"/>
      <c r="AI3342" s="280"/>
      <c r="AO3342" s="95"/>
    </row>
    <row r="3343" s="93" customFormat="1" customHeight="1" spans="6:41">
      <c r="F3343" s="95"/>
      <c r="G3343" s="288" t="str">
        <f t="shared" si="58"/>
        <v/>
      </c>
      <c r="H3343" s="95"/>
      <c r="I3343" s="95"/>
      <c r="J3343" s="95"/>
      <c r="K3343" s="95"/>
      <c r="L3343" s="95"/>
      <c r="P3343" s="143"/>
      <c r="Q3343" s="95"/>
      <c r="R3343" s="95"/>
      <c r="S3343" s="95"/>
      <c r="T3343" s="95"/>
      <c r="AI3343" s="280"/>
      <c r="AO3343" s="95"/>
    </row>
    <row r="3344" s="93" customFormat="1" customHeight="1" spans="6:41">
      <c r="F3344" s="95"/>
      <c r="G3344" s="288" t="str">
        <f t="shared" si="58"/>
        <v/>
      </c>
      <c r="H3344" s="95"/>
      <c r="I3344" s="95"/>
      <c r="J3344" s="95"/>
      <c r="K3344" s="95"/>
      <c r="L3344" s="95"/>
      <c r="P3344" s="143"/>
      <c r="Q3344" s="95"/>
      <c r="R3344" s="95"/>
      <c r="S3344" s="95"/>
      <c r="T3344" s="95"/>
      <c r="AI3344" s="280"/>
      <c r="AO3344" s="95"/>
    </row>
    <row r="3345" s="93" customFormat="1" customHeight="1" spans="6:41">
      <c r="F3345" s="95"/>
      <c r="G3345" s="288" t="str">
        <f t="shared" si="58"/>
        <v/>
      </c>
      <c r="H3345" s="95"/>
      <c r="I3345" s="95"/>
      <c r="J3345" s="95"/>
      <c r="K3345" s="95"/>
      <c r="L3345" s="95"/>
      <c r="P3345" s="143"/>
      <c r="Q3345" s="95"/>
      <c r="R3345" s="95"/>
      <c r="S3345" s="95"/>
      <c r="T3345" s="95"/>
      <c r="AI3345" s="280"/>
      <c r="AO3345" s="95"/>
    </row>
    <row r="3346" s="93" customFormat="1" customHeight="1" spans="6:41">
      <c r="F3346" s="95"/>
      <c r="G3346" s="288" t="str">
        <f t="shared" si="58"/>
        <v/>
      </c>
      <c r="H3346" s="95"/>
      <c r="I3346" s="95"/>
      <c r="J3346" s="95"/>
      <c r="K3346" s="95"/>
      <c r="L3346" s="95"/>
      <c r="P3346" s="143"/>
      <c r="Q3346" s="95"/>
      <c r="R3346" s="95"/>
      <c r="S3346" s="95"/>
      <c r="T3346" s="95"/>
      <c r="AI3346" s="280"/>
      <c r="AO3346" s="95"/>
    </row>
    <row r="3347" s="93" customFormat="1" customHeight="1" spans="6:41">
      <c r="F3347" s="95"/>
      <c r="G3347" s="288" t="str">
        <f t="shared" si="58"/>
        <v/>
      </c>
      <c r="H3347" s="95"/>
      <c r="I3347" s="95"/>
      <c r="J3347" s="95"/>
      <c r="K3347" s="95"/>
      <c r="L3347" s="95"/>
      <c r="P3347" s="143"/>
      <c r="Q3347" s="95"/>
      <c r="R3347" s="95"/>
      <c r="S3347" s="95"/>
      <c r="T3347" s="95"/>
      <c r="AI3347" s="280"/>
      <c r="AO3347" s="95"/>
    </row>
    <row r="3348" s="93" customFormat="1" customHeight="1" spans="6:41">
      <c r="F3348" s="95"/>
      <c r="G3348" s="288" t="str">
        <f t="shared" si="58"/>
        <v/>
      </c>
      <c r="H3348" s="95"/>
      <c r="I3348" s="95"/>
      <c r="J3348" s="95"/>
      <c r="K3348" s="95"/>
      <c r="L3348" s="95"/>
      <c r="P3348" s="143"/>
      <c r="Q3348" s="95"/>
      <c r="R3348" s="95"/>
      <c r="S3348" s="95"/>
      <c r="T3348" s="95"/>
      <c r="AI3348" s="280"/>
      <c r="AO3348" s="95"/>
    </row>
    <row r="3349" s="93" customFormat="1" customHeight="1" spans="6:41">
      <c r="F3349" s="95"/>
      <c r="G3349" s="288" t="str">
        <f t="shared" si="58"/>
        <v/>
      </c>
      <c r="H3349" s="95"/>
      <c r="I3349" s="95"/>
      <c r="J3349" s="95"/>
      <c r="K3349" s="95"/>
      <c r="L3349" s="95"/>
      <c r="P3349" s="143"/>
      <c r="Q3349" s="95"/>
      <c r="R3349" s="95"/>
      <c r="S3349" s="95"/>
      <c r="T3349" s="95"/>
      <c r="AI3349" s="280"/>
      <c r="AO3349" s="95"/>
    </row>
    <row r="3350" s="93" customFormat="1" customHeight="1" spans="6:41">
      <c r="F3350" s="95"/>
      <c r="G3350" s="288" t="str">
        <f t="shared" si="58"/>
        <v/>
      </c>
      <c r="H3350" s="95"/>
      <c r="I3350" s="95"/>
      <c r="J3350" s="95"/>
      <c r="K3350" s="95"/>
      <c r="L3350" s="95"/>
      <c r="P3350" s="143"/>
      <c r="Q3350" s="95"/>
      <c r="R3350" s="95"/>
      <c r="S3350" s="95"/>
      <c r="T3350" s="95"/>
      <c r="AI3350" s="280"/>
      <c r="AO3350" s="95"/>
    </row>
    <row r="3351" s="93" customFormat="1" customHeight="1" spans="6:41">
      <c r="F3351" s="95"/>
      <c r="G3351" s="288" t="str">
        <f t="shared" si="58"/>
        <v/>
      </c>
      <c r="H3351" s="95"/>
      <c r="I3351" s="95"/>
      <c r="J3351" s="95"/>
      <c r="K3351" s="95"/>
      <c r="L3351" s="95"/>
      <c r="P3351" s="143"/>
      <c r="Q3351" s="95"/>
      <c r="R3351" s="95"/>
      <c r="S3351" s="95"/>
      <c r="T3351" s="95"/>
      <c r="AI3351" s="280"/>
      <c r="AO3351" s="95"/>
    </row>
    <row r="3352" s="93" customFormat="1" customHeight="1" spans="6:41">
      <c r="F3352" s="95"/>
      <c r="G3352" s="288" t="str">
        <f t="shared" si="58"/>
        <v/>
      </c>
      <c r="H3352" s="95"/>
      <c r="I3352" s="95"/>
      <c r="J3352" s="95"/>
      <c r="K3352" s="95"/>
      <c r="L3352" s="95"/>
      <c r="P3352" s="143"/>
      <c r="Q3352" s="95"/>
      <c r="R3352" s="95"/>
      <c r="S3352" s="95"/>
      <c r="T3352" s="95"/>
      <c r="AI3352" s="280"/>
      <c r="AO3352" s="95"/>
    </row>
    <row r="3353" s="93" customFormat="1" customHeight="1" spans="6:41">
      <c r="F3353" s="95"/>
      <c r="G3353" s="288" t="str">
        <f t="shared" si="58"/>
        <v/>
      </c>
      <c r="H3353" s="95"/>
      <c r="I3353" s="95"/>
      <c r="J3353" s="95"/>
      <c r="K3353" s="95"/>
      <c r="L3353" s="95"/>
      <c r="P3353" s="143"/>
      <c r="Q3353" s="95"/>
      <c r="R3353" s="95"/>
      <c r="S3353" s="95"/>
      <c r="T3353" s="95"/>
      <c r="AI3353" s="280"/>
      <c r="AO3353" s="95"/>
    </row>
    <row r="3354" s="93" customFormat="1" customHeight="1" spans="6:41">
      <c r="F3354" s="95"/>
      <c r="G3354" s="288" t="str">
        <f t="shared" si="58"/>
        <v/>
      </c>
      <c r="H3354" s="95"/>
      <c r="I3354" s="95"/>
      <c r="J3354" s="95"/>
      <c r="K3354" s="95"/>
      <c r="L3354" s="95"/>
      <c r="P3354" s="143"/>
      <c r="Q3354" s="95"/>
      <c r="R3354" s="95"/>
      <c r="S3354" s="95"/>
      <c r="T3354" s="95"/>
      <c r="AI3354" s="280"/>
      <c r="AO3354" s="95"/>
    </row>
    <row r="3355" s="93" customFormat="1" customHeight="1" spans="6:41">
      <c r="F3355" s="95"/>
      <c r="G3355" s="288" t="str">
        <f t="shared" si="58"/>
        <v/>
      </c>
      <c r="H3355" s="95"/>
      <c r="I3355" s="95"/>
      <c r="J3355" s="95"/>
      <c r="K3355" s="95"/>
      <c r="L3355" s="95"/>
      <c r="P3355" s="143"/>
      <c r="Q3355" s="95"/>
      <c r="R3355" s="95"/>
      <c r="S3355" s="95"/>
      <c r="T3355" s="95"/>
      <c r="AI3355" s="280"/>
      <c r="AO3355" s="95"/>
    </row>
    <row r="3356" s="93" customFormat="1" customHeight="1" spans="6:41">
      <c r="F3356" s="95"/>
      <c r="G3356" s="288" t="str">
        <f t="shared" si="58"/>
        <v/>
      </c>
      <c r="H3356" s="95"/>
      <c r="I3356" s="95"/>
      <c r="J3356" s="95"/>
      <c r="K3356" s="95"/>
      <c r="L3356" s="95"/>
      <c r="P3356" s="143"/>
      <c r="Q3356" s="95"/>
      <c r="R3356" s="95"/>
      <c r="S3356" s="95"/>
      <c r="T3356" s="95"/>
      <c r="AI3356" s="280"/>
      <c r="AO3356" s="95"/>
    </row>
    <row r="3357" s="93" customFormat="1" customHeight="1" spans="6:41">
      <c r="F3357" s="95"/>
      <c r="G3357" s="288" t="str">
        <f t="shared" si="58"/>
        <v/>
      </c>
      <c r="H3357" s="95"/>
      <c r="I3357" s="95"/>
      <c r="J3357" s="95"/>
      <c r="K3357" s="95"/>
      <c r="L3357" s="95"/>
      <c r="P3357" s="143"/>
      <c r="Q3357" s="95"/>
      <c r="R3357" s="95"/>
      <c r="S3357" s="95"/>
      <c r="T3357" s="95"/>
      <c r="AI3357" s="280"/>
      <c r="AO3357" s="95"/>
    </row>
    <row r="3358" s="93" customFormat="1" customHeight="1" spans="6:41">
      <c r="F3358" s="95"/>
      <c r="G3358" s="288" t="str">
        <f t="shared" si="58"/>
        <v/>
      </c>
      <c r="H3358" s="95"/>
      <c r="I3358" s="95"/>
      <c r="J3358" s="95"/>
      <c r="K3358" s="95"/>
      <c r="L3358" s="95"/>
      <c r="P3358" s="143"/>
      <c r="Q3358" s="95"/>
      <c r="R3358" s="95"/>
      <c r="S3358" s="95"/>
      <c r="T3358" s="95"/>
      <c r="AI3358" s="280"/>
      <c r="AO3358" s="95"/>
    </row>
    <row r="3359" s="93" customFormat="1" customHeight="1" spans="6:41">
      <c r="F3359" s="95"/>
      <c r="G3359" s="288" t="str">
        <f t="shared" si="58"/>
        <v/>
      </c>
      <c r="H3359" s="95"/>
      <c r="I3359" s="95"/>
      <c r="J3359" s="95"/>
      <c r="K3359" s="95"/>
      <c r="L3359" s="95"/>
      <c r="P3359" s="143"/>
      <c r="Q3359" s="95"/>
      <c r="R3359" s="95"/>
      <c r="S3359" s="95"/>
      <c r="T3359" s="95"/>
      <c r="AI3359" s="280"/>
      <c r="AO3359" s="95"/>
    </row>
    <row r="3360" s="93" customFormat="1" customHeight="1" spans="6:41">
      <c r="F3360" s="95"/>
      <c r="G3360" s="288" t="str">
        <f t="shared" si="58"/>
        <v/>
      </c>
      <c r="H3360" s="95"/>
      <c r="I3360" s="95"/>
      <c r="J3360" s="95"/>
      <c r="K3360" s="95"/>
      <c r="L3360" s="95"/>
      <c r="P3360" s="143"/>
      <c r="Q3360" s="95"/>
      <c r="R3360" s="95"/>
      <c r="S3360" s="95"/>
      <c r="T3360" s="95"/>
      <c r="AI3360" s="280"/>
      <c r="AO3360" s="95"/>
    </row>
    <row r="3361" s="93" customFormat="1" customHeight="1" spans="6:41">
      <c r="F3361" s="95"/>
      <c r="G3361" s="288" t="str">
        <f t="shared" si="58"/>
        <v/>
      </c>
      <c r="H3361" s="95"/>
      <c r="I3361" s="95"/>
      <c r="J3361" s="95"/>
      <c r="K3361" s="95"/>
      <c r="L3361" s="95"/>
      <c r="P3361" s="143"/>
      <c r="Q3361" s="95"/>
      <c r="R3361" s="95"/>
      <c r="S3361" s="95"/>
      <c r="T3361" s="95"/>
      <c r="AI3361" s="280"/>
      <c r="AO3361" s="95"/>
    </row>
    <row r="3362" s="93" customFormat="1" customHeight="1" spans="6:41">
      <c r="F3362" s="95"/>
      <c r="G3362" s="288" t="str">
        <f t="shared" si="58"/>
        <v/>
      </c>
      <c r="H3362" s="95"/>
      <c r="I3362" s="95"/>
      <c r="J3362" s="95"/>
      <c r="K3362" s="95"/>
      <c r="L3362" s="95"/>
      <c r="P3362" s="143"/>
      <c r="Q3362" s="95"/>
      <c r="R3362" s="95"/>
      <c r="S3362" s="95"/>
      <c r="T3362" s="95"/>
      <c r="AI3362" s="280"/>
      <c r="AO3362" s="95"/>
    </row>
    <row r="3363" s="93" customFormat="1" customHeight="1" spans="6:41">
      <c r="F3363" s="95"/>
      <c r="G3363" s="288" t="str">
        <f t="shared" si="58"/>
        <v/>
      </c>
      <c r="H3363" s="95"/>
      <c r="I3363" s="95"/>
      <c r="J3363" s="95"/>
      <c r="K3363" s="95"/>
      <c r="L3363" s="95"/>
      <c r="P3363" s="143"/>
      <c r="Q3363" s="95"/>
      <c r="R3363" s="95"/>
      <c r="S3363" s="95"/>
      <c r="T3363" s="95"/>
      <c r="AI3363" s="280"/>
      <c r="AO3363" s="95"/>
    </row>
    <row r="3364" s="93" customFormat="1" customHeight="1" spans="6:41">
      <c r="F3364" s="95"/>
      <c r="G3364" s="288" t="str">
        <f t="shared" si="58"/>
        <v/>
      </c>
      <c r="H3364" s="95"/>
      <c r="I3364" s="95"/>
      <c r="J3364" s="95"/>
      <c r="K3364" s="95"/>
      <c r="L3364" s="95"/>
      <c r="P3364" s="143"/>
      <c r="Q3364" s="95"/>
      <c r="R3364" s="95"/>
      <c r="S3364" s="95"/>
      <c r="T3364" s="95"/>
      <c r="AI3364" s="280"/>
      <c r="AO3364" s="95"/>
    </row>
    <row r="3365" s="93" customFormat="1" customHeight="1" spans="6:41">
      <c r="F3365" s="95"/>
      <c r="G3365" s="288" t="str">
        <f t="shared" si="58"/>
        <v/>
      </c>
      <c r="H3365" s="95"/>
      <c r="I3365" s="95"/>
      <c r="J3365" s="95"/>
      <c r="K3365" s="95"/>
      <c r="L3365" s="95"/>
      <c r="P3365" s="143"/>
      <c r="Q3365" s="95"/>
      <c r="R3365" s="95"/>
      <c r="S3365" s="95"/>
      <c r="T3365" s="95"/>
      <c r="AI3365" s="280"/>
      <c r="AO3365" s="95"/>
    </row>
    <row r="3366" s="93" customFormat="1" customHeight="1" spans="6:41">
      <c r="F3366" s="95"/>
      <c r="G3366" s="288" t="str">
        <f t="shared" si="58"/>
        <v/>
      </c>
      <c r="H3366" s="95"/>
      <c r="I3366" s="95"/>
      <c r="J3366" s="95"/>
      <c r="K3366" s="95"/>
      <c r="L3366" s="95"/>
      <c r="P3366" s="143"/>
      <c r="Q3366" s="95"/>
      <c r="R3366" s="95"/>
      <c r="S3366" s="95"/>
      <c r="T3366" s="95"/>
      <c r="AI3366" s="280"/>
      <c r="AO3366" s="95"/>
    </row>
    <row r="3367" s="93" customFormat="1" customHeight="1" spans="6:41">
      <c r="F3367" s="95"/>
      <c r="G3367" s="288" t="str">
        <f t="shared" si="58"/>
        <v/>
      </c>
      <c r="H3367" s="95"/>
      <c r="I3367" s="95"/>
      <c r="J3367" s="95"/>
      <c r="K3367" s="95"/>
      <c r="L3367" s="95"/>
      <c r="P3367" s="143"/>
      <c r="Q3367" s="95"/>
      <c r="R3367" s="95"/>
      <c r="S3367" s="95"/>
      <c r="T3367" s="95"/>
      <c r="AI3367" s="280"/>
      <c r="AO3367" s="95"/>
    </row>
    <row r="3368" s="93" customFormat="1" customHeight="1" spans="6:41">
      <c r="F3368" s="95"/>
      <c r="G3368" s="288" t="str">
        <f t="shared" si="58"/>
        <v/>
      </c>
      <c r="H3368" s="95"/>
      <c r="I3368" s="95"/>
      <c r="J3368" s="95"/>
      <c r="K3368" s="95"/>
      <c r="L3368" s="95"/>
      <c r="P3368" s="143"/>
      <c r="Q3368" s="95"/>
      <c r="R3368" s="95"/>
      <c r="S3368" s="95"/>
      <c r="T3368" s="95"/>
      <c r="AI3368" s="280"/>
      <c r="AO3368" s="95"/>
    </row>
    <row r="3369" s="93" customFormat="1" customHeight="1" spans="6:41">
      <c r="F3369" s="95"/>
      <c r="G3369" s="288" t="str">
        <f t="shared" si="58"/>
        <v/>
      </c>
      <c r="H3369" s="95"/>
      <c r="I3369" s="95"/>
      <c r="J3369" s="95"/>
      <c r="K3369" s="95"/>
      <c r="L3369" s="95"/>
      <c r="P3369" s="143"/>
      <c r="Q3369" s="95"/>
      <c r="R3369" s="95"/>
      <c r="S3369" s="95"/>
      <c r="T3369" s="95"/>
      <c r="AI3369" s="280"/>
      <c r="AO3369" s="95"/>
    </row>
    <row r="3370" s="93" customFormat="1" customHeight="1" spans="6:41">
      <c r="F3370" s="95"/>
      <c r="G3370" s="288" t="str">
        <f t="shared" si="58"/>
        <v/>
      </c>
      <c r="H3370" s="95"/>
      <c r="I3370" s="95"/>
      <c r="J3370" s="95"/>
      <c r="K3370" s="95"/>
      <c r="L3370" s="95"/>
      <c r="P3370" s="143"/>
      <c r="Q3370" s="95"/>
      <c r="R3370" s="95"/>
      <c r="S3370" s="95"/>
      <c r="T3370" s="95"/>
      <c r="AI3370" s="280"/>
      <c r="AO3370" s="95"/>
    </row>
    <row r="3371" s="93" customFormat="1" customHeight="1" spans="6:41">
      <c r="F3371" s="95"/>
      <c r="G3371" s="288" t="str">
        <f t="shared" si="58"/>
        <v/>
      </c>
      <c r="H3371" s="95"/>
      <c r="I3371" s="95"/>
      <c r="J3371" s="95"/>
      <c r="K3371" s="95"/>
      <c r="L3371" s="95"/>
      <c r="P3371" s="143"/>
      <c r="Q3371" s="95"/>
      <c r="R3371" s="95"/>
      <c r="S3371" s="95"/>
      <c r="T3371" s="95"/>
      <c r="AI3371" s="280"/>
      <c r="AO3371" s="95"/>
    </row>
    <row r="3372" s="93" customFormat="1" customHeight="1" spans="6:41">
      <c r="F3372" s="95"/>
      <c r="G3372" s="288" t="str">
        <f t="shared" si="58"/>
        <v/>
      </c>
      <c r="H3372" s="95"/>
      <c r="I3372" s="95"/>
      <c r="J3372" s="95"/>
      <c r="K3372" s="95"/>
      <c r="L3372" s="95"/>
      <c r="P3372" s="143"/>
      <c r="Q3372" s="95"/>
      <c r="R3372" s="95"/>
      <c r="S3372" s="95"/>
      <c r="T3372" s="95"/>
      <c r="AI3372" s="280"/>
      <c r="AO3372" s="95"/>
    </row>
    <row r="3373" s="93" customFormat="1" customHeight="1" spans="6:41">
      <c r="F3373" s="95"/>
      <c r="G3373" s="288" t="str">
        <f t="shared" si="58"/>
        <v/>
      </c>
      <c r="H3373" s="95"/>
      <c r="I3373" s="95"/>
      <c r="J3373" s="95"/>
      <c r="K3373" s="95"/>
      <c r="L3373" s="95"/>
      <c r="P3373" s="143"/>
      <c r="Q3373" s="95"/>
      <c r="R3373" s="95"/>
      <c r="S3373" s="95"/>
      <c r="T3373" s="95"/>
      <c r="AI3373" s="280"/>
      <c r="AO3373" s="95"/>
    </row>
    <row r="3374" s="93" customFormat="1" customHeight="1" spans="6:41">
      <c r="F3374" s="95"/>
      <c r="G3374" s="288" t="str">
        <f t="shared" si="58"/>
        <v/>
      </c>
      <c r="H3374" s="95"/>
      <c r="I3374" s="95"/>
      <c r="J3374" s="95"/>
      <c r="K3374" s="95"/>
      <c r="L3374" s="95"/>
      <c r="P3374" s="143"/>
      <c r="Q3374" s="95"/>
      <c r="R3374" s="95"/>
      <c r="S3374" s="95"/>
      <c r="T3374" s="95"/>
      <c r="AI3374" s="280"/>
      <c r="AO3374" s="95"/>
    </row>
    <row r="3375" s="93" customFormat="1" customHeight="1" spans="6:41">
      <c r="F3375" s="95"/>
      <c r="G3375" s="288" t="str">
        <f t="shared" si="58"/>
        <v/>
      </c>
      <c r="H3375" s="95"/>
      <c r="I3375" s="95"/>
      <c r="J3375" s="95"/>
      <c r="K3375" s="95"/>
      <c r="L3375" s="95"/>
      <c r="P3375" s="143"/>
      <c r="Q3375" s="95"/>
      <c r="R3375" s="95"/>
      <c r="S3375" s="95"/>
      <c r="T3375" s="95"/>
      <c r="AI3375" s="280"/>
      <c r="AO3375" s="95"/>
    </row>
    <row r="3376" s="93" customFormat="1" customHeight="1" spans="6:41">
      <c r="F3376" s="95"/>
      <c r="G3376" s="288" t="str">
        <f t="shared" si="58"/>
        <v/>
      </c>
      <c r="H3376" s="95"/>
      <c r="I3376" s="95"/>
      <c r="J3376" s="95"/>
      <c r="K3376" s="95"/>
      <c r="L3376" s="95"/>
      <c r="P3376" s="143"/>
      <c r="Q3376" s="95"/>
      <c r="R3376" s="95"/>
      <c r="S3376" s="95"/>
      <c r="T3376" s="95"/>
      <c r="AI3376" s="280"/>
      <c r="AO3376" s="95"/>
    </row>
    <row r="3377" s="93" customFormat="1" customHeight="1" spans="6:41">
      <c r="F3377" s="95"/>
      <c r="G3377" s="288" t="str">
        <f t="shared" si="58"/>
        <v/>
      </c>
      <c r="H3377" s="95"/>
      <c r="I3377" s="95"/>
      <c r="J3377" s="95"/>
      <c r="K3377" s="95"/>
      <c r="L3377" s="95"/>
      <c r="P3377" s="143"/>
      <c r="Q3377" s="95"/>
      <c r="R3377" s="95"/>
      <c r="S3377" s="95"/>
      <c r="T3377" s="95"/>
      <c r="AI3377" s="280"/>
      <c r="AO3377" s="95"/>
    </row>
    <row r="3378" s="93" customFormat="1" customHeight="1" spans="6:41">
      <c r="F3378" s="95"/>
      <c r="G3378" s="288" t="str">
        <f t="shared" si="58"/>
        <v/>
      </c>
      <c r="H3378" s="95"/>
      <c r="I3378" s="95"/>
      <c r="J3378" s="95"/>
      <c r="K3378" s="95"/>
      <c r="L3378" s="95"/>
      <c r="P3378" s="143"/>
      <c r="Q3378" s="95"/>
      <c r="R3378" s="95"/>
      <c r="S3378" s="95"/>
      <c r="T3378" s="95"/>
      <c r="AI3378" s="280"/>
      <c r="AO3378" s="95"/>
    </row>
    <row r="3379" s="93" customFormat="1" customHeight="1" spans="6:41">
      <c r="F3379" s="95"/>
      <c r="G3379" s="288" t="str">
        <f t="shared" si="58"/>
        <v/>
      </c>
      <c r="H3379" s="95"/>
      <c r="I3379" s="95"/>
      <c r="J3379" s="95"/>
      <c r="K3379" s="95"/>
      <c r="L3379" s="95"/>
      <c r="P3379" s="143"/>
      <c r="Q3379" s="95"/>
      <c r="R3379" s="95"/>
      <c r="S3379" s="95"/>
      <c r="T3379" s="95"/>
      <c r="AI3379" s="280"/>
      <c r="AO3379" s="95"/>
    </row>
    <row r="3380" s="93" customFormat="1" customHeight="1" spans="6:41">
      <c r="F3380" s="95"/>
      <c r="G3380" s="288" t="str">
        <f t="shared" si="58"/>
        <v/>
      </c>
      <c r="H3380" s="95"/>
      <c r="I3380" s="95"/>
      <c r="J3380" s="95"/>
      <c r="K3380" s="95"/>
      <c r="L3380" s="95"/>
      <c r="P3380" s="143"/>
      <c r="Q3380" s="95"/>
      <c r="R3380" s="95"/>
      <c r="S3380" s="95"/>
      <c r="T3380" s="95"/>
      <c r="AI3380" s="280"/>
      <c r="AO3380" s="95"/>
    </row>
    <row r="3381" s="93" customFormat="1" customHeight="1" spans="6:41">
      <c r="F3381" s="95"/>
      <c r="G3381" s="288" t="str">
        <f t="shared" si="58"/>
        <v/>
      </c>
      <c r="H3381" s="95"/>
      <c r="I3381" s="95"/>
      <c r="J3381" s="95"/>
      <c r="K3381" s="95"/>
      <c r="L3381" s="95"/>
      <c r="P3381" s="143"/>
      <c r="Q3381" s="95"/>
      <c r="R3381" s="95"/>
      <c r="S3381" s="95"/>
      <c r="T3381" s="95"/>
      <c r="AI3381" s="280"/>
      <c r="AO3381" s="95"/>
    </row>
    <row r="3382" s="93" customFormat="1" customHeight="1" spans="6:41">
      <c r="F3382" s="95"/>
      <c r="G3382" s="288" t="str">
        <f t="shared" si="58"/>
        <v/>
      </c>
      <c r="H3382" s="95"/>
      <c r="I3382" s="95"/>
      <c r="J3382" s="95"/>
      <c r="K3382" s="95"/>
      <c r="L3382" s="95"/>
      <c r="P3382" s="143"/>
      <c r="Q3382" s="95"/>
      <c r="R3382" s="95"/>
      <c r="S3382" s="95"/>
      <c r="T3382" s="95"/>
      <c r="AI3382" s="280"/>
      <c r="AO3382" s="95"/>
    </row>
    <row r="3383" s="93" customFormat="1" customHeight="1" spans="6:41">
      <c r="F3383" s="95"/>
      <c r="G3383" s="288" t="str">
        <f t="shared" si="58"/>
        <v/>
      </c>
      <c r="H3383" s="95"/>
      <c r="I3383" s="95"/>
      <c r="J3383" s="95"/>
      <c r="K3383" s="95"/>
      <c r="L3383" s="95"/>
      <c r="P3383" s="143"/>
      <c r="Q3383" s="95"/>
      <c r="R3383" s="95"/>
      <c r="S3383" s="95"/>
      <c r="T3383" s="95"/>
      <c r="AI3383" s="280"/>
      <c r="AO3383" s="95"/>
    </row>
    <row r="3384" s="93" customFormat="1" customHeight="1" spans="6:41">
      <c r="F3384" s="95"/>
      <c r="G3384" s="288" t="str">
        <f t="shared" si="58"/>
        <v/>
      </c>
      <c r="H3384" s="95"/>
      <c r="I3384" s="95"/>
      <c r="J3384" s="95"/>
      <c r="K3384" s="95"/>
      <c r="L3384" s="95"/>
      <c r="P3384" s="143"/>
      <c r="Q3384" s="95"/>
      <c r="R3384" s="95"/>
      <c r="S3384" s="95"/>
      <c r="T3384" s="95"/>
      <c r="AI3384" s="280"/>
      <c r="AO3384" s="95"/>
    </row>
    <row r="3385" s="93" customFormat="1" customHeight="1" spans="6:41">
      <c r="F3385" s="95"/>
      <c r="G3385" s="288" t="str">
        <f t="shared" si="58"/>
        <v/>
      </c>
      <c r="H3385" s="95"/>
      <c r="I3385" s="95"/>
      <c r="J3385" s="95"/>
      <c r="K3385" s="95"/>
      <c r="L3385" s="95"/>
      <c r="P3385" s="143"/>
      <c r="Q3385" s="95"/>
      <c r="R3385" s="95"/>
      <c r="S3385" s="95"/>
      <c r="T3385" s="95"/>
      <c r="AI3385" s="280"/>
      <c r="AO3385" s="95"/>
    </row>
    <row r="3386" s="93" customFormat="1" customHeight="1" spans="6:41">
      <c r="F3386" s="95"/>
      <c r="G3386" s="288" t="str">
        <f t="shared" si="58"/>
        <v/>
      </c>
      <c r="H3386" s="95"/>
      <c r="I3386" s="95"/>
      <c r="J3386" s="95"/>
      <c r="K3386" s="95"/>
      <c r="L3386" s="95"/>
      <c r="P3386" s="143"/>
      <c r="Q3386" s="95"/>
      <c r="R3386" s="95"/>
      <c r="S3386" s="95"/>
      <c r="T3386" s="95"/>
      <c r="AI3386" s="280"/>
      <c r="AO3386" s="95"/>
    </row>
    <row r="3387" s="93" customFormat="1" customHeight="1" spans="6:41">
      <c r="F3387" s="95"/>
      <c r="G3387" s="288" t="str">
        <f t="shared" si="58"/>
        <v/>
      </c>
      <c r="H3387" s="95"/>
      <c r="I3387" s="95"/>
      <c r="J3387" s="95"/>
      <c r="K3387" s="95"/>
      <c r="L3387" s="95"/>
      <c r="P3387" s="143"/>
      <c r="Q3387" s="95"/>
      <c r="R3387" s="95"/>
      <c r="S3387" s="95"/>
      <c r="T3387" s="95"/>
      <c r="AI3387" s="280"/>
      <c r="AO3387" s="95"/>
    </row>
    <row r="3388" s="93" customFormat="1" customHeight="1" spans="6:41">
      <c r="F3388" s="95"/>
      <c r="G3388" s="288" t="str">
        <f t="shared" si="58"/>
        <v/>
      </c>
      <c r="H3388" s="95"/>
      <c r="I3388" s="95"/>
      <c r="J3388" s="95"/>
      <c r="K3388" s="95"/>
      <c r="L3388" s="95"/>
      <c r="P3388" s="143"/>
      <c r="Q3388" s="95"/>
      <c r="R3388" s="95"/>
      <c r="S3388" s="95"/>
      <c r="T3388" s="95"/>
      <c r="AI3388" s="280"/>
      <c r="AO3388" s="95"/>
    </row>
    <row r="3389" s="93" customFormat="1" customHeight="1" spans="6:41">
      <c r="F3389" s="95"/>
      <c r="G3389" s="288" t="str">
        <f t="shared" si="58"/>
        <v/>
      </c>
      <c r="H3389" s="95"/>
      <c r="I3389" s="95"/>
      <c r="J3389" s="95"/>
      <c r="K3389" s="95"/>
      <c r="L3389" s="95"/>
      <c r="P3389" s="143"/>
      <c r="Q3389" s="95"/>
      <c r="R3389" s="95"/>
      <c r="S3389" s="95"/>
      <c r="T3389" s="95"/>
      <c r="AI3389" s="280"/>
      <c r="AO3389" s="95"/>
    </row>
    <row r="3390" s="93" customFormat="1" customHeight="1" spans="6:41">
      <c r="F3390" s="95"/>
      <c r="G3390" s="288" t="str">
        <f t="shared" si="58"/>
        <v/>
      </c>
      <c r="H3390" s="95"/>
      <c r="I3390" s="95"/>
      <c r="J3390" s="95"/>
      <c r="K3390" s="95"/>
      <c r="L3390" s="95"/>
      <c r="P3390" s="143"/>
      <c r="Q3390" s="95"/>
      <c r="R3390" s="95"/>
      <c r="S3390" s="95"/>
      <c r="T3390" s="95"/>
      <c r="AI3390" s="280"/>
      <c r="AO3390" s="95"/>
    </row>
    <row r="3391" s="93" customFormat="1" customHeight="1" spans="6:41">
      <c r="F3391" s="95"/>
      <c r="G3391" s="288" t="str">
        <f t="shared" si="58"/>
        <v/>
      </c>
      <c r="H3391" s="95"/>
      <c r="I3391" s="95"/>
      <c r="J3391" s="95"/>
      <c r="K3391" s="95"/>
      <c r="L3391" s="95"/>
      <c r="P3391" s="143"/>
      <c r="Q3391" s="95"/>
      <c r="R3391" s="95"/>
      <c r="S3391" s="95"/>
      <c r="T3391" s="95"/>
      <c r="AI3391" s="280"/>
      <c r="AO3391" s="95"/>
    </row>
    <row r="3392" s="93" customFormat="1" customHeight="1" spans="6:41">
      <c r="F3392" s="95"/>
      <c r="G3392" s="288" t="str">
        <f t="shared" si="58"/>
        <v/>
      </c>
      <c r="H3392" s="95"/>
      <c r="I3392" s="95"/>
      <c r="J3392" s="95"/>
      <c r="K3392" s="95"/>
      <c r="L3392" s="95"/>
      <c r="P3392" s="143"/>
      <c r="Q3392" s="95"/>
      <c r="R3392" s="95"/>
      <c r="S3392" s="95"/>
      <c r="T3392" s="95"/>
      <c r="AI3392" s="280"/>
      <c r="AO3392" s="95"/>
    </row>
    <row r="3393" s="93" customFormat="1" customHeight="1" spans="6:41">
      <c r="F3393" s="95"/>
      <c r="G3393" s="288" t="str">
        <f t="shared" si="58"/>
        <v/>
      </c>
      <c r="H3393" s="95"/>
      <c r="I3393" s="95"/>
      <c r="J3393" s="95"/>
      <c r="K3393" s="95"/>
      <c r="L3393" s="95"/>
      <c r="P3393" s="143"/>
      <c r="Q3393" s="95"/>
      <c r="R3393" s="95"/>
      <c r="S3393" s="95"/>
      <c r="T3393" s="95"/>
      <c r="AI3393" s="280"/>
      <c r="AO3393" s="95"/>
    </row>
    <row r="3394" s="93" customFormat="1" customHeight="1" spans="6:41">
      <c r="F3394" s="95"/>
      <c r="G3394" s="288" t="str">
        <f t="shared" ref="G3394:G3457" si="59">IF(H3394="","",IF(H3394=I3394,H3394,_xlfn.CONCAT(H3394,"-",I3394)))</f>
        <v/>
      </c>
      <c r="H3394" s="95"/>
      <c r="I3394" s="95"/>
      <c r="J3394" s="95"/>
      <c r="K3394" s="95"/>
      <c r="L3394" s="95"/>
      <c r="P3394" s="143"/>
      <c r="Q3394" s="95"/>
      <c r="R3394" s="95"/>
      <c r="S3394" s="95"/>
      <c r="T3394" s="95"/>
      <c r="AI3394" s="280"/>
      <c r="AO3394" s="95"/>
    </row>
    <row r="3395" s="93" customFormat="1" customHeight="1" spans="6:41">
      <c r="F3395" s="95"/>
      <c r="G3395" s="288" t="str">
        <f t="shared" si="59"/>
        <v/>
      </c>
      <c r="H3395" s="95"/>
      <c r="I3395" s="95"/>
      <c r="J3395" s="95"/>
      <c r="K3395" s="95"/>
      <c r="L3395" s="95"/>
      <c r="P3395" s="143"/>
      <c r="Q3395" s="95"/>
      <c r="R3395" s="95"/>
      <c r="S3395" s="95"/>
      <c r="T3395" s="95"/>
      <c r="AI3395" s="280"/>
      <c r="AO3395" s="95"/>
    </row>
    <row r="3396" s="93" customFormat="1" customHeight="1" spans="6:41">
      <c r="F3396" s="95"/>
      <c r="G3396" s="288" t="str">
        <f t="shared" si="59"/>
        <v/>
      </c>
      <c r="H3396" s="95"/>
      <c r="I3396" s="95"/>
      <c r="J3396" s="95"/>
      <c r="K3396" s="95"/>
      <c r="L3396" s="95"/>
      <c r="P3396" s="143"/>
      <c r="Q3396" s="95"/>
      <c r="R3396" s="95"/>
      <c r="S3396" s="95"/>
      <c r="T3396" s="95"/>
      <c r="AI3396" s="280"/>
      <c r="AO3396" s="95"/>
    </row>
    <row r="3397" s="93" customFormat="1" customHeight="1" spans="6:41">
      <c r="F3397" s="95"/>
      <c r="G3397" s="288" t="str">
        <f t="shared" si="59"/>
        <v/>
      </c>
      <c r="H3397" s="95"/>
      <c r="I3397" s="95"/>
      <c r="J3397" s="95"/>
      <c r="K3397" s="95"/>
      <c r="L3397" s="95"/>
      <c r="P3397" s="143"/>
      <c r="Q3397" s="95"/>
      <c r="R3397" s="95"/>
      <c r="S3397" s="95"/>
      <c r="T3397" s="95"/>
      <c r="AI3397" s="280"/>
      <c r="AO3397" s="95"/>
    </row>
    <row r="3398" s="93" customFormat="1" customHeight="1" spans="6:41">
      <c r="F3398" s="95"/>
      <c r="G3398" s="288" t="str">
        <f t="shared" si="59"/>
        <v/>
      </c>
      <c r="H3398" s="95"/>
      <c r="I3398" s="95"/>
      <c r="J3398" s="95"/>
      <c r="K3398" s="95"/>
      <c r="L3398" s="95"/>
      <c r="P3398" s="143"/>
      <c r="Q3398" s="95"/>
      <c r="R3398" s="95"/>
      <c r="S3398" s="95"/>
      <c r="T3398" s="95"/>
      <c r="AI3398" s="280"/>
      <c r="AO3398" s="95"/>
    </row>
    <row r="3399" s="93" customFormat="1" customHeight="1" spans="6:41">
      <c r="F3399" s="95"/>
      <c r="G3399" s="288" t="str">
        <f t="shared" si="59"/>
        <v/>
      </c>
      <c r="H3399" s="95"/>
      <c r="I3399" s="95"/>
      <c r="J3399" s="95"/>
      <c r="K3399" s="95"/>
      <c r="L3399" s="95"/>
      <c r="P3399" s="143"/>
      <c r="Q3399" s="95"/>
      <c r="R3399" s="95"/>
      <c r="S3399" s="95"/>
      <c r="T3399" s="95"/>
      <c r="AI3399" s="280"/>
      <c r="AO3399" s="95"/>
    </row>
    <row r="3400" s="93" customFormat="1" customHeight="1" spans="6:41">
      <c r="F3400" s="95"/>
      <c r="G3400" s="288" t="str">
        <f t="shared" si="59"/>
        <v/>
      </c>
      <c r="H3400" s="95"/>
      <c r="I3400" s="95"/>
      <c r="J3400" s="95"/>
      <c r="K3400" s="95"/>
      <c r="L3400" s="95"/>
      <c r="P3400" s="143"/>
      <c r="Q3400" s="95"/>
      <c r="R3400" s="95"/>
      <c r="S3400" s="95"/>
      <c r="T3400" s="95"/>
      <c r="AI3400" s="280"/>
      <c r="AO3400" s="95"/>
    </row>
    <row r="3401" s="93" customFormat="1" customHeight="1" spans="6:41">
      <c r="F3401" s="95"/>
      <c r="G3401" s="288" t="str">
        <f t="shared" si="59"/>
        <v/>
      </c>
      <c r="H3401" s="95"/>
      <c r="I3401" s="95"/>
      <c r="J3401" s="95"/>
      <c r="K3401" s="95"/>
      <c r="L3401" s="95"/>
      <c r="P3401" s="143"/>
      <c r="Q3401" s="95"/>
      <c r="R3401" s="95"/>
      <c r="S3401" s="95"/>
      <c r="T3401" s="95"/>
      <c r="AI3401" s="280"/>
      <c r="AO3401" s="95"/>
    </row>
    <row r="3402" s="93" customFormat="1" customHeight="1" spans="6:41">
      <c r="F3402" s="95"/>
      <c r="G3402" s="288" t="str">
        <f t="shared" si="59"/>
        <v/>
      </c>
      <c r="H3402" s="95"/>
      <c r="I3402" s="95"/>
      <c r="J3402" s="95"/>
      <c r="K3402" s="95"/>
      <c r="L3402" s="95"/>
      <c r="P3402" s="143"/>
      <c r="Q3402" s="95"/>
      <c r="R3402" s="95"/>
      <c r="S3402" s="95"/>
      <c r="T3402" s="95"/>
      <c r="AI3402" s="280"/>
      <c r="AO3402" s="95"/>
    </row>
    <row r="3403" s="93" customFormat="1" customHeight="1" spans="6:41">
      <c r="F3403" s="95"/>
      <c r="G3403" s="288" t="str">
        <f t="shared" si="59"/>
        <v/>
      </c>
      <c r="H3403" s="95"/>
      <c r="I3403" s="95"/>
      <c r="J3403" s="95"/>
      <c r="K3403" s="95"/>
      <c r="L3403" s="95"/>
      <c r="P3403" s="143"/>
      <c r="Q3403" s="95"/>
      <c r="R3403" s="95"/>
      <c r="S3403" s="95"/>
      <c r="T3403" s="95"/>
      <c r="AI3403" s="280"/>
      <c r="AO3403" s="95"/>
    </row>
    <row r="3404" s="93" customFormat="1" customHeight="1" spans="6:41">
      <c r="F3404" s="95"/>
      <c r="G3404" s="288" t="str">
        <f t="shared" si="59"/>
        <v/>
      </c>
      <c r="H3404" s="95"/>
      <c r="I3404" s="95"/>
      <c r="J3404" s="95"/>
      <c r="K3404" s="95"/>
      <c r="L3404" s="95"/>
      <c r="P3404" s="143"/>
      <c r="Q3404" s="95"/>
      <c r="R3404" s="95"/>
      <c r="S3404" s="95"/>
      <c r="T3404" s="95"/>
      <c r="AI3404" s="280"/>
      <c r="AO3404" s="95"/>
    </row>
    <row r="3405" s="93" customFormat="1" customHeight="1" spans="6:41">
      <c r="F3405" s="95"/>
      <c r="G3405" s="288" t="str">
        <f t="shared" si="59"/>
        <v/>
      </c>
      <c r="H3405" s="95"/>
      <c r="I3405" s="95"/>
      <c r="J3405" s="95"/>
      <c r="K3405" s="95"/>
      <c r="L3405" s="95"/>
      <c r="P3405" s="143"/>
      <c r="Q3405" s="95"/>
      <c r="R3405" s="95"/>
      <c r="S3405" s="95"/>
      <c r="T3405" s="95"/>
      <c r="AI3405" s="280"/>
      <c r="AO3405" s="95"/>
    </row>
    <row r="3406" s="93" customFormat="1" customHeight="1" spans="6:41">
      <c r="F3406" s="95"/>
      <c r="G3406" s="288" t="str">
        <f t="shared" si="59"/>
        <v/>
      </c>
      <c r="H3406" s="95"/>
      <c r="I3406" s="95"/>
      <c r="J3406" s="95"/>
      <c r="K3406" s="95"/>
      <c r="L3406" s="95"/>
      <c r="P3406" s="143"/>
      <c r="Q3406" s="95"/>
      <c r="R3406" s="95"/>
      <c r="S3406" s="95"/>
      <c r="T3406" s="95"/>
      <c r="AI3406" s="280"/>
      <c r="AO3406" s="95"/>
    </row>
    <row r="3407" s="93" customFormat="1" customHeight="1" spans="6:41">
      <c r="F3407" s="95"/>
      <c r="G3407" s="288" t="str">
        <f t="shared" si="59"/>
        <v/>
      </c>
      <c r="H3407" s="95"/>
      <c r="I3407" s="95"/>
      <c r="J3407" s="95"/>
      <c r="K3407" s="95"/>
      <c r="L3407" s="95"/>
      <c r="P3407" s="143"/>
      <c r="Q3407" s="95"/>
      <c r="R3407" s="95"/>
      <c r="S3407" s="95"/>
      <c r="T3407" s="95"/>
      <c r="AI3407" s="280"/>
      <c r="AO3407" s="95"/>
    </row>
    <row r="3408" s="93" customFormat="1" customHeight="1" spans="6:41">
      <c r="F3408" s="95"/>
      <c r="G3408" s="288" t="str">
        <f t="shared" si="59"/>
        <v/>
      </c>
      <c r="H3408" s="95"/>
      <c r="I3408" s="95"/>
      <c r="J3408" s="95"/>
      <c r="K3408" s="95"/>
      <c r="L3408" s="95"/>
      <c r="P3408" s="143"/>
      <c r="Q3408" s="95"/>
      <c r="R3408" s="95"/>
      <c r="S3408" s="95"/>
      <c r="T3408" s="95"/>
      <c r="AI3408" s="280"/>
      <c r="AO3408" s="95"/>
    </row>
    <row r="3409" s="93" customFormat="1" customHeight="1" spans="6:41">
      <c r="F3409" s="95"/>
      <c r="G3409" s="288" t="str">
        <f t="shared" si="59"/>
        <v/>
      </c>
      <c r="H3409" s="95"/>
      <c r="I3409" s="95"/>
      <c r="J3409" s="95"/>
      <c r="K3409" s="95"/>
      <c r="L3409" s="95"/>
      <c r="P3409" s="143"/>
      <c r="Q3409" s="95"/>
      <c r="R3409" s="95"/>
      <c r="S3409" s="95"/>
      <c r="T3409" s="95"/>
      <c r="AI3409" s="280"/>
      <c r="AO3409" s="95"/>
    </row>
    <row r="3410" s="93" customFormat="1" customHeight="1" spans="6:41">
      <c r="F3410" s="95"/>
      <c r="G3410" s="288" t="str">
        <f t="shared" si="59"/>
        <v/>
      </c>
      <c r="H3410" s="95"/>
      <c r="I3410" s="95"/>
      <c r="J3410" s="95"/>
      <c r="K3410" s="95"/>
      <c r="L3410" s="95"/>
      <c r="P3410" s="143"/>
      <c r="Q3410" s="95"/>
      <c r="R3410" s="95"/>
      <c r="S3410" s="95"/>
      <c r="T3410" s="95"/>
      <c r="AI3410" s="280"/>
      <c r="AO3410" s="95"/>
    </row>
    <row r="3411" s="93" customFormat="1" customHeight="1" spans="6:41">
      <c r="F3411" s="95"/>
      <c r="G3411" s="288" t="str">
        <f t="shared" si="59"/>
        <v/>
      </c>
      <c r="H3411" s="95"/>
      <c r="I3411" s="95"/>
      <c r="J3411" s="95"/>
      <c r="K3411" s="95"/>
      <c r="L3411" s="95"/>
      <c r="P3411" s="143"/>
      <c r="Q3411" s="95"/>
      <c r="R3411" s="95"/>
      <c r="S3411" s="95"/>
      <c r="T3411" s="95"/>
      <c r="AI3411" s="280"/>
      <c r="AO3411" s="95"/>
    </row>
    <row r="3412" s="93" customFormat="1" customHeight="1" spans="6:41">
      <c r="F3412" s="95"/>
      <c r="G3412" s="288" t="str">
        <f t="shared" si="59"/>
        <v/>
      </c>
      <c r="H3412" s="95"/>
      <c r="I3412" s="95"/>
      <c r="J3412" s="95"/>
      <c r="K3412" s="95"/>
      <c r="L3412" s="95"/>
      <c r="P3412" s="143"/>
      <c r="Q3412" s="95"/>
      <c r="R3412" s="95"/>
      <c r="S3412" s="95"/>
      <c r="T3412" s="95"/>
      <c r="AI3412" s="280"/>
      <c r="AO3412" s="95"/>
    </row>
    <row r="3413" s="93" customFormat="1" customHeight="1" spans="6:41">
      <c r="F3413" s="95"/>
      <c r="G3413" s="288" t="str">
        <f t="shared" si="59"/>
        <v/>
      </c>
      <c r="H3413" s="95"/>
      <c r="I3413" s="95"/>
      <c r="J3413" s="95"/>
      <c r="K3413" s="95"/>
      <c r="L3413" s="95"/>
      <c r="P3413" s="143"/>
      <c r="Q3413" s="95"/>
      <c r="R3413" s="95"/>
      <c r="S3413" s="95"/>
      <c r="T3413" s="95"/>
      <c r="AI3413" s="280"/>
      <c r="AO3413" s="95"/>
    </row>
    <row r="3414" s="93" customFormat="1" customHeight="1" spans="6:41">
      <c r="F3414" s="95"/>
      <c r="G3414" s="288" t="str">
        <f t="shared" si="59"/>
        <v/>
      </c>
      <c r="H3414" s="95"/>
      <c r="I3414" s="95"/>
      <c r="J3414" s="95"/>
      <c r="K3414" s="95"/>
      <c r="L3414" s="95"/>
      <c r="P3414" s="143"/>
      <c r="Q3414" s="95"/>
      <c r="R3414" s="95"/>
      <c r="S3414" s="95"/>
      <c r="T3414" s="95"/>
      <c r="AI3414" s="280"/>
      <c r="AO3414" s="95"/>
    </row>
    <row r="3415" s="93" customFormat="1" customHeight="1" spans="6:41">
      <c r="F3415" s="95"/>
      <c r="G3415" s="288" t="str">
        <f t="shared" si="59"/>
        <v/>
      </c>
      <c r="H3415" s="95"/>
      <c r="I3415" s="95"/>
      <c r="J3415" s="95"/>
      <c r="K3415" s="95"/>
      <c r="L3415" s="95"/>
      <c r="P3415" s="143"/>
      <c r="Q3415" s="95"/>
      <c r="R3415" s="95"/>
      <c r="S3415" s="95"/>
      <c r="T3415" s="95"/>
      <c r="AI3415" s="280"/>
      <c r="AO3415" s="95"/>
    </row>
    <row r="3416" s="93" customFormat="1" customHeight="1" spans="6:41">
      <c r="F3416" s="95"/>
      <c r="G3416" s="288" t="str">
        <f t="shared" si="59"/>
        <v/>
      </c>
      <c r="H3416" s="95"/>
      <c r="I3416" s="95"/>
      <c r="J3416" s="95"/>
      <c r="K3416" s="95"/>
      <c r="L3416" s="95"/>
      <c r="P3416" s="143"/>
      <c r="Q3416" s="95"/>
      <c r="R3416" s="95"/>
      <c r="S3416" s="95"/>
      <c r="T3416" s="95"/>
      <c r="AI3416" s="280"/>
      <c r="AO3416" s="95"/>
    </row>
    <row r="3417" s="93" customFormat="1" customHeight="1" spans="6:41">
      <c r="F3417" s="95"/>
      <c r="G3417" s="288" t="str">
        <f t="shared" si="59"/>
        <v/>
      </c>
      <c r="H3417" s="95"/>
      <c r="I3417" s="95"/>
      <c r="J3417" s="95"/>
      <c r="K3417" s="95"/>
      <c r="L3417" s="95"/>
      <c r="P3417" s="143"/>
      <c r="Q3417" s="95"/>
      <c r="R3417" s="95"/>
      <c r="S3417" s="95"/>
      <c r="T3417" s="95"/>
      <c r="AI3417" s="280"/>
      <c r="AO3417" s="95"/>
    </row>
    <row r="3418" s="93" customFormat="1" customHeight="1" spans="6:41">
      <c r="F3418" s="95"/>
      <c r="G3418" s="288" t="str">
        <f t="shared" si="59"/>
        <v/>
      </c>
      <c r="H3418" s="95"/>
      <c r="I3418" s="95"/>
      <c r="J3418" s="95"/>
      <c r="K3418" s="95"/>
      <c r="L3418" s="95"/>
      <c r="P3418" s="143"/>
      <c r="Q3418" s="95"/>
      <c r="R3418" s="95"/>
      <c r="S3418" s="95"/>
      <c r="T3418" s="95"/>
      <c r="AI3418" s="280"/>
      <c r="AO3418" s="95"/>
    </row>
    <row r="3419" s="93" customFormat="1" customHeight="1" spans="6:41">
      <c r="F3419" s="95"/>
      <c r="G3419" s="288" t="str">
        <f t="shared" si="59"/>
        <v/>
      </c>
      <c r="H3419" s="95"/>
      <c r="I3419" s="95"/>
      <c r="J3419" s="95"/>
      <c r="K3419" s="95"/>
      <c r="L3419" s="95"/>
      <c r="P3419" s="143"/>
      <c r="Q3419" s="95"/>
      <c r="R3419" s="95"/>
      <c r="S3419" s="95"/>
      <c r="T3419" s="95"/>
      <c r="AI3419" s="280"/>
      <c r="AO3419" s="95"/>
    </row>
    <row r="3420" s="93" customFormat="1" customHeight="1" spans="6:41">
      <c r="F3420" s="95"/>
      <c r="G3420" s="288" t="str">
        <f t="shared" si="59"/>
        <v/>
      </c>
      <c r="H3420" s="95"/>
      <c r="I3420" s="95"/>
      <c r="J3420" s="95"/>
      <c r="K3420" s="95"/>
      <c r="L3420" s="95"/>
      <c r="P3420" s="143"/>
      <c r="Q3420" s="95"/>
      <c r="R3420" s="95"/>
      <c r="S3420" s="95"/>
      <c r="T3420" s="95"/>
      <c r="AI3420" s="280"/>
      <c r="AO3420" s="95"/>
    </row>
    <row r="3421" s="93" customFormat="1" customHeight="1" spans="6:41">
      <c r="F3421" s="95"/>
      <c r="G3421" s="288" t="str">
        <f t="shared" si="59"/>
        <v/>
      </c>
      <c r="H3421" s="95"/>
      <c r="I3421" s="95"/>
      <c r="J3421" s="95"/>
      <c r="K3421" s="95"/>
      <c r="L3421" s="95"/>
      <c r="P3421" s="143"/>
      <c r="Q3421" s="95"/>
      <c r="R3421" s="95"/>
      <c r="S3421" s="95"/>
      <c r="T3421" s="95"/>
      <c r="AI3421" s="280"/>
      <c r="AO3421" s="95"/>
    </row>
    <row r="3422" s="93" customFormat="1" customHeight="1" spans="6:41">
      <c r="F3422" s="95"/>
      <c r="G3422" s="288" t="str">
        <f t="shared" si="59"/>
        <v/>
      </c>
      <c r="H3422" s="95"/>
      <c r="I3422" s="95"/>
      <c r="J3422" s="95"/>
      <c r="K3422" s="95"/>
      <c r="L3422" s="95"/>
      <c r="P3422" s="143"/>
      <c r="Q3422" s="95"/>
      <c r="R3422" s="95"/>
      <c r="S3422" s="95"/>
      <c r="T3422" s="95"/>
      <c r="AI3422" s="280"/>
      <c r="AO3422" s="95"/>
    </row>
    <row r="3423" s="93" customFormat="1" customHeight="1" spans="6:41">
      <c r="F3423" s="95"/>
      <c r="G3423" s="288" t="str">
        <f t="shared" si="59"/>
        <v/>
      </c>
      <c r="H3423" s="95"/>
      <c r="I3423" s="95"/>
      <c r="J3423" s="95"/>
      <c r="K3423" s="95"/>
      <c r="L3423" s="95"/>
      <c r="P3423" s="143"/>
      <c r="Q3423" s="95"/>
      <c r="R3423" s="95"/>
      <c r="S3423" s="95"/>
      <c r="T3423" s="95"/>
      <c r="AI3423" s="280"/>
      <c r="AO3423" s="95"/>
    </row>
    <row r="3424" s="93" customFormat="1" customHeight="1" spans="6:41">
      <c r="F3424" s="95"/>
      <c r="G3424" s="288" t="str">
        <f t="shared" si="59"/>
        <v/>
      </c>
      <c r="H3424" s="95"/>
      <c r="I3424" s="95"/>
      <c r="J3424" s="95"/>
      <c r="K3424" s="95"/>
      <c r="L3424" s="95"/>
      <c r="P3424" s="143"/>
      <c r="Q3424" s="95"/>
      <c r="R3424" s="95"/>
      <c r="S3424" s="95"/>
      <c r="T3424" s="95"/>
      <c r="AI3424" s="280"/>
      <c r="AO3424" s="95"/>
    </row>
    <row r="3425" s="93" customFormat="1" customHeight="1" spans="6:41">
      <c r="F3425" s="95"/>
      <c r="G3425" s="288" t="str">
        <f t="shared" si="59"/>
        <v/>
      </c>
      <c r="H3425" s="95"/>
      <c r="I3425" s="95"/>
      <c r="J3425" s="95"/>
      <c r="K3425" s="95"/>
      <c r="L3425" s="95"/>
      <c r="P3425" s="143"/>
      <c r="Q3425" s="95"/>
      <c r="R3425" s="95"/>
      <c r="S3425" s="95"/>
      <c r="T3425" s="95"/>
      <c r="AI3425" s="280"/>
      <c r="AO3425" s="95"/>
    </row>
    <row r="3426" s="93" customFormat="1" customHeight="1" spans="6:41">
      <c r="F3426" s="95"/>
      <c r="G3426" s="288" t="str">
        <f t="shared" si="59"/>
        <v/>
      </c>
      <c r="H3426" s="95"/>
      <c r="I3426" s="95"/>
      <c r="J3426" s="95"/>
      <c r="K3426" s="95"/>
      <c r="L3426" s="95"/>
      <c r="P3426" s="143"/>
      <c r="Q3426" s="95"/>
      <c r="R3426" s="95"/>
      <c r="S3426" s="95"/>
      <c r="T3426" s="95"/>
      <c r="AI3426" s="280"/>
      <c r="AO3426" s="95"/>
    </row>
    <row r="3427" s="93" customFormat="1" customHeight="1" spans="6:41">
      <c r="F3427" s="95"/>
      <c r="G3427" s="288" t="str">
        <f t="shared" si="59"/>
        <v/>
      </c>
      <c r="H3427" s="95"/>
      <c r="I3427" s="95"/>
      <c r="J3427" s="95"/>
      <c r="K3427" s="95"/>
      <c r="L3427" s="95"/>
      <c r="P3427" s="143"/>
      <c r="Q3427" s="95"/>
      <c r="R3427" s="95"/>
      <c r="S3427" s="95"/>
      <c r="T3427" s="95"/>
      <c r="AI3427" s="280"/>
      <c r="AO3427" s="95"/>
    </row>
    <row r="3428" s="93" customFormat="1" customHeight="1" spans="6:41">
      <c r="F3428" s="95"/>
      <c r="G3428" s="288" t="str">
        <f t="shared" si="59"/>
        <v/>
      </c>
      <c r="H3428" s="95"/>
      <c r="I3428" s="95"/>
      <c r="J3428" s="95"/>
      <c r="K3428" s="95"/>
      <c r="L3428" s="95"/>
      <c r="P3428" s="143"/>
      <c r="Q3428" s="95"/>
      <c r="R3428" s="95"/>
      <c r="S3428" s="95"/>
      <c r="T3428" s="95"/>
      <c r="AI3428" s="280"/>
      <c r="AO3428" s="95"/>
    </row>
    <row r="3429" s="93" customFormat="1" customHeight="1" spans="6:41">
      <c r="F3429" s="95"/>
      <c r="G3429" s="288" t="str">
        <f t="shared" si="59"/>
        <v/>
      </c>
      <c r="H3429" s="95"/>
      <c r="I3429" s="95"/>
      <c r="J3429" s="95"/>
      <c r="K3429" s="95"/>
      <c r="L3429" s="95"/>
      <c r="P3429" s="143"/>
      <c r="Q3429" s="95"/>
      <c r="R3429" s="95"/>
      <c r="S3429" s="95"/>
      <c r="T3429" s="95"/>
      <c r="AI3429" s="280"/>
      <c r="AO3429" s="95"/>
    </row>
    <row r="3430" s="93" customFormat="1" customHeight="1" spans="6:41">
      <c r="F3430" s="95"/>
      <c r="G3430" s="288" t="str">
        <f t="shared" si="59"/>
        <v/>
      </c>
      <c r="H3430" s="95"/>
      <c r="I3430" s="95"/>
      <c r="J3430" s="95"/>
      <c r="K3430" s="95"/>
      <c r="L3430" s="95"/>
      <c r="P3430" s="143"/>
      <c r="Q3430" s="95"/>
      <c r="R3430" s="95"/>
      <c r="S3430" s="95"/>
      <c r="T3430" s="95"/>
      <c r="AI3430" s="280"/>
      <c r="AO3430" s="95"/>
    </row>
    <row r="3431" s="93" customFormat="1" customHeight="1" spans="6:41">
      <c r="F3431" s="95"/>
      <c r="G3431" s="288" t="str">
        <f t="shared" si="59"/>
        <v/>
      </c>
      <c r="H3431" s="95"/>
      <c r="I3431" s="95"/>
      <c r="J3431" s="95"/>
      <c r="K3431" s="95"/>
      <c r="L3431" s="95"/>
      <c r="P3431" s="143"/>
      <c r="Q3431" s="95"/>
      <c r="R3431" s="95"/>
      <c r="S3431" s="95"/>
      <c r="T3431" s="95"/>
      <c r="AI3431" s="280"/>
      <c r="AO3431" s="95"/>
    </row>
    <row r="3432" s="93" customFormat="1" customHeight="1" spans="6:41">
      <c r="F3432" s="95"/>
      <c r="G3432" s="288" t="str">
        <f t="shared" si="59"/>
        <v/>
      </c>
      <c r="H3432" s="95"/>
      <c r="I3432" s="95"/>
      <c r="J3432" s="95"/>
      <c r="K3432" s="95"/>
      <c r="L3432" s="95"/>
      <c r="P3432" s="143"/>
      <c r="Q3432" s="95"/>
      <c r="R3432" s="95"/>
      <c r="S3432" s="95"/>
      <c r="T3432" s="95"/>
      <c r="AI3432" s="280"/>
      <c r="AO3432" s="95"/>
    </row>
    <row r="3433" s="93" customFormat="1" customHeight="1" spans="6:41">
      <c r="F3433" s="95"/>
      <c r="G3433" s="288" t="str">
        <f t="shared" si="59"/>
        <v/>
      </c>
      <c r="H3433" s="95"/>
      <c r="I3433" s="95"/>
      <c r="J3433" s="95"/>
      <c r="K3433" s="95"/>
      <c r="L3433" s="95"/>
      <c r="P3433" s="143"/>
      <c r="Q3433" s="95"/>
      <c r="R3433" s="95"/>
      <c r="S3433" s="95"/>
      <c r="T3433" s="95"/>
      <c r="AI3433" s="280"/>
      <c r="AO3433" s="95"/>
    </row>
    <row r="3434" s="93" customFormat="1" customHeight="1" spans="6:41">
      <c r="F3434" s="95"/>
      <c r="G3434" s="288" t="str">
        <f t="shared" si="59"/>
        <v/>
      </c>
      <c r="H3434" s="95"/>
      <c r="I3434" s="95"/>
      <c r="J3434" s="95"/>
      <c r="K3434" s="95"/>
      <c r="L3434" s="95"/>
      <c r="P3434" s="143"/>
      <c r="Q3434" s="95"/>
      <c r="R3434" s="95"/>
      <c r="S3434" s="95"/>
      <c r="T3434" s="95"/>
      <c r="AI3434" s="280"/>
      <c r="AO3434" s="95"/>
    </row>
    <row r="3435" s="93" customFormat="1" customHeight="1" spans="6:41">
      <c r="F3435" s="95"/>
      <c r="G3435" s="288" t="str">
        <f t="shared" si="59"/>
        <v/>
      </c>
      <c r="H3435" s="95"/>
      <c r="I3435" s="95"/>
      <c r="J3435" s="95"/>
      <c r="K3435" s="95"/>
      <c r="L3435" s="95"/>
      <c r="P3435" s="143"/>
      <c r="Q3435" s="95"/>
      <c r="R3435" s="95"/>
      <c r="S3435" s="95"/>
      <c r="T3435" s="95"/>
      <c r="AI3435" s="280"/>
      <c r="AO3435" s="95"/>
    </row>
    <row r="3436" s="93" customFormat="1" customHeight="1" spans="6:41">
      <c r="F3436" s="95"/>
      <c r="G3436" s="288" t="str">
        <f t="shared" si="59"/>
        <v/>
      </c>
      <c r="H3436" s="95"/>
      <c r="I3436" s="95"/>
      <c r="J3436" s="95"/>
      <c r="K3436" s="95"/>
      <c r="L3436" s="95"/>
      <c r="P3436" s="143"/>
      <c r="Q3436" s="95"/>
      <c r="R3436" s="95"/>
      <c r="S3436" s="95"/>
      <c r="T3436" s="95"/>
      <c r="AI3436" s="280"/>
      <c r="AO3436" s="95"/>
    </row>
    <row r="3437" s="93" customFormat="1" customHeight="1" spans="6:41">
      <c r="F3437" s="95"/>
      <c r="G3437" s="288" t="str">
        <f t="shared" si="59"/>
        <v/>
      </c>
      <c r="H3437" s="95"/>
      <c r="I3437" s="95"/>
      <c r="J3437" s="95"/>
      <c r="K3437" s="95"/>
      <c r="L3437" s="95"/>
      <c r="P3437" s="143"/>
      <c r="Q3437" s="95"/>
      <c r="R3437" s="95"/>
      <c r="S3437" s="95"/>
      <c r="T3437" s="95"/>
      <c r="AI3437" s="280"/>
      <c r="AO3437" s="95"/>
    </row>
    <row r="3438" s="93" customFormat="1" customHeight="1" spans="6:41">
      <c r="F3438" s="95"/>
      <c r="G3438" s="288" t="str">
        <f t="shared" si="59"/>
        <v/>
      </c>
      <c r="H3438" s="95"/>
      <c r="I3438" s="95"/>
      <c r="J3438" s="95"/>
      <c r="K3438" s="95"/>
      <c r="L3438" s="95"/>
      <c r="P3438" s="143"/>
      <c r="Q3438" s="95"/>
      <c r="R3438" s="95"/>
      <c r="S3438" s="95"/>
      <c r="T3438" s="95"/>
      <c r="AI3438" s="280"/>
      <c r="AO3438" s="95"/>
    </row>
    <row r="3439" s="93" customFormat="1" customHeight="1" spans="6:41">
      <c r="F3439" s="95"/>
      <c r="G3439" s="288" t="str">
        <f t="shared" si="59"/>
        <v/>
      </c>
      <c r="H3439" s="95"/>
      <c r="I3439" s="95"/>
      <c r="J3439" s="95"/>
      <c r="K3439" s="95"/>
      <c r="L3439" s="95"/>
      <c r="P3439" s="143"/>
      <c r="Q3439" s="95"/>
      <c r="R3439" s="95"/>
      <c r="S3439" s="95"/>
      <c r="T3439" s="95"/>
      <c r="AI3439" s="280"/>
      <c r="AO3439" s="95"/>
    </row>
    <row r="3440" s="93" customFormat="1" customHeight="1" spans="6:41">
      <c r="F3440" s="95"/>
      <c r="G3440" s="288" t="str">
        <f t="shared" si="59"/>
        <v/>
      </c>
      <c r="H3440" s="95"/>
      <c r="I3440" s="95"/>
      <c r="J3440" s="95"/>
      <c r="K3440" s="95"/>
      <c r="L3440" s="95"/>
      <c r="P3440" s="143"/>
      <c r="Q3440" s="95"/>
      <c r="R3440" s="95"/>
      <c r="S3440" s="95"/>
      <c r="T3440" s="95"/>
      <c r="AI3440" s="280"/>
      <c r="AO3440" s="95"/>
    </row>
    <row r="3441" s="93" customFormat="1" customHeight="1" spans="6:41">
      <c r="F3441" s="95"/>
      <c r="G3441" s="288" t="str">
        <f t="shared" si="59"/>
        <v/>
      </c>
      <c r="H3441" s="95"/>
      <c r="I3441" s="95"/>
      <c r="J3441" s="95"/>
      <c r="K3441" s="95"/>
      <c r="L3441" s="95"/>
      <c r="P3441" s="143"/>
      <c r="Q3441" s="95"/>
      <c r="R3441" s="95"/>
      <c r="S3441" s="95"/>
      <c r="T3441" s="95"/>
      <c r="AI3441" s="280"/>
      <c r="AO3441" s="95"/>
    </row>
    <row r="3442" s="93" customFormat="1" customHeight="1" spans="6:41">
      <c r="F3442" s="95"/>
      <c r="G3442" s="288" t="str">
        <f t="shared" si="59"/>
        <v/>
      </c>
      <c r="H3442" s="95"/>
      <c r="I3442" s="95"/>
      <c r="J3442" s="95"/>
      <c r="K3442" s="95"/>
      <c r="L3442" s="95"/>
      <c r="P3442" s="143"/>
      <c r="Q3442" s="95"/>
      <c r="R3442" s="95"/>
      <c r="S3442" s="95"/>
      <c r="T3442" s="95"/>
      <c r="AI3442" s="280"/>
      <c r="AO3442" s="95"/>
    </row>
    <row r="3443" s="93" customFormat="1" customHeight="1" spans="6:41">
      <c r="F3443" s="95"/>
      <c r="G3443" s="288" t="str">
        <f t="shared" si="59"/>
        <v/>
      </c>
      <c r="H3443" s="95"/>
      <c r="I3443" s="95"/>
      <c r="J3443" s="95"/>
      <c r="K3443" s="95"/>
      <c r="L3443" s="95"/>
      <c r="P3443" s="143"/>
      <c r="Q3443" s="95"/>
      <c r="R3443" s="95"/>
      <c r="S3443" s="95"/>
      <c r="T3443" s="95"/>
      <c r="AI3443" s="280"/>
      <c r="AO3443" s="95"/>
    </row>
    <row r="3444" s="93" customFormat="1" customHeight="1" spans="6:41">
      <c r="F3444" s="95"/>
      <c r="G3444" s="288" t="str">
        <f t="shared" si="59"/>
        <v/>
      </c>
      <c r="H3444" s="95"/>
      <c r="I3444" s="95"/>
      <c r="J3444" s="95"/>
      <c r="K3444" s="95"/>
      <c r="L3444" s="95"/>
      <c r="P3444" s="143"/>
      <c r="Q3444" s="95"/>
      <c r="R3444" s="95"/>
      <c r="S3444" s="95"/>
      <c r="T3444" s="95"/>
      <c r="AI3444" s="280"/>
      <c r="AO3444" s="95"/>
    </row>
    <row r="3445" s="93" customFormat="1" customHeight="1" spans="6:41">
      <c r="F3445" s="95"/>
      <c r="G3445" s="288" t="str">
        <f t="shared" si="59"/>
        <v/>
      </c>
      <c r="H3445" s="95"/>
      <c r="I3445" s="95"/>
      <c r="J3445" s="95"/>
      <c r="K3445" s="95"/>
      <c r="L3445" s="95"/>
      <c r="P3445" s="143"/>
      <c r="Q3445" s="95"/>
      <c r="R3445" s="95"/>
      <c r="S3445" s="95"/>
      <c r="T3445" s="95"/>
      <c r="AI3445" s="280"/>
      <c r="AO3445" s="95"/>
    </row>
    <row r="3446" s="93" customFormat="1" customHeight="1" spans="6:41">
      <c r="F3446" s="95"/>
      <c r="G3446" s="288" t="str">
        <f t="shared" si="59"/>
        <v/>
      </c>
      <c r="H3446" s="95"/>
      <c r="I3446" s="95"/>
      <c r="J3446" s="95"/>
      <c r="K3446" s="95"/>
      <c r="L3446" s="95"/>
      <c r="P3446" s="143"/>
      <c r="Q3446" s="95"/>
      <c r="R3446" s="95"/>
      <c r="S3446" s="95"/>
      <c r="T3446" s="95"/>
      <c r="AI3446" s="280"/>
      <c r="AO3446" s="95"/>
    </row>
    <row r="3447" s="93" customFormat="1" customHeight="1" spans="6:41">
      <c r="F3447" s="95"/>
      <c r="G3447" s="288" t="str">
        <f t="shared" si="59"/>
        <v/>
      </c>
      <c r="H3447" s="95"/>
      <c r="I3447" s="95"/>
      <c r="J3447" s="95"/>
      <c r="K3447" s="95"/>
      <c r="L3447" s="95"/>
      <c r="P3447" s="143"/>
      <c r="Q3447" s="95"/>
      <c r="R3447" s="95"/>
      <c r="S3447" s="95"/>
      <c r="T3447" s="95"/>
      <c r="AI3447" s="280"/>
      <c r="AO3447" s="95"/>
    </row>
    <row r="3448" s="93" customFormat="1" customHeight="1" spans="6:41">
      <c r="F3448" s="95"/>
      <c r="G3448" s="288" t="str">
        <f t="shared" si="59"/>
        <v/>
      </c>
      <c r="H3448" s="95"/>
      <c r="I3448" s="95"/>
      <c r="J3448" s="95"/>
      <c r="K3448" s="95"/>
      <c r="L3448" s="95"/>
      <c r="P3448" s="143"/>
      <c r="Q3448" s="95"/>
      <c r="R3448" s="95"/>
      <c r="S3448" s="95"/>
      <c r="T3448" s="95"/>
      <c r="AI3448" s="280"/>
      <c r="AO3448" s="95"/>
    </row>
    <row r="3449" s="93" customFormat="1" customHeight="1" spans="6:41">
      <c r="F3449" s="95"/>
      <c r="G3449" s="288" t="str">
        <f t="shared" si="59"/>
        <v/>
      </c>
      <c r="H3449" s="95"/>
      <c r="I3449" s="95"/>
      <c r="J3449" s="95"/>
      <c r="K3449" s="95"/>
      <c r="L3449" s="95"/>
      <c r="P3449" s="143"/>
      <c r="Q3449" s="95"/>
      <c r="R3449" s="95"/>
      <c r="S3449" s="95"/>
      <c r="T3449" s="95"/>
      <c r="AI3449" s="280"/>
      <c r="AO3449" s="95"/>
    </row>
    <row r="3450" s="93" customFormat="1" customHeight="1" spans="6:41">
      <c r="F3450" s="95"/>
      <c r="G3450" s="288" t="str">
        <f t="shared" si="59"/>
        <v/>
      </c>
      <c r="H3450" s="95"/>
      <c r="I3450" s="95"/>
      <c r="J3450" s="95"/>
      <c r="K3450" s="95"/>
      <c r="L3450" s="95"/>
      <c r="P3450" s="143"/>
      <c r="Q3450" s="95"/>
      <c r="R3450" s="95"/>
      <c r="S3450" s="95"/>
      <c r="T3450" s="95"/>
      <c r="AI3450" s="280"/>
      <c r="AO3450" s="95"/>
    </row>
    <row r="3451" s="93" customFormat="1" customHeight="1" spans="6:41">
      <c r="F3451" s="95"/>
      <c r="G3451" s="288" t="str">
        <f t="shared" si="59"/>
        <v/>
      </c>
      <c r="H3451" s="95"/>
      <c r="I3451" s="95"/>
      <c r="J3451" s="95"/>
      <c r="K3451" s="95"/>
      <c r="L3451" s="95"/>
      <c r="P3451" s="143"/>
      <c r="Q3451" s="95"/>
      <c r="R3451" s="95"/>
      <c r="S3451" s="95"/>
      <c r="T3451" s="95"/>
      <c r="AI3451" s="280"/>
      <c r="AO3451" s="95"/>
    </row>
    <row r="3452" s="93" customFormat="1" customHeight="1" spans="6:41">
      <c r="F3452" s="95"/>
      <c r="G3452" s="288" t="str">
        <f t="shared" si="59"/>
        <v/>
      </c>
      <c r="H3452" s="95"/>
      <c r="I3452" s="95"/>
      <c r="J3452" s="95"/>
      <c r="K3452" s="95"/>
      <c r="L3452" s="95"/>
      <c r="P3452" s="143"/>
      <c r="Q3452" s="95"/>
      <c r="R3452" s="95"/>
      <c r="S3452" s="95"/>
      <c r="T3452" s="95"/>
      <c r="AI3452" s="280"/>
      <c r="AO3452" s="95"/>
    </row>
    <row r="3453" s="93" customFormat="1" customHeight="1" spans="6:41">
      <c r="F3453" s="95"/>
      <c r="G3453" s="288" t="str">
        <f t="shared" si="59"/>
        <v/>
      </c>
      <c r="H3453" s="95"/>
      <c r="I3453" s="95"/>
      <c r="J3453" s="95"/>
      <c r="K3453" s="95"/>
      <c r="L3453" s="95"/>
      <c r="P3453" s="143"/>
      <c r="Q3453" s="95"/>
      <c r="R3453" s="95"/>
      <c r="S3453" s="95"/>
      <c r="T3453" s="95"/>
      <c r="AI3453" s="280"/>
      <c r="AO3453" s="95"/>
    </row>
    <row r="3454" s="93" customFormat="1" customHeight="1" spans="6:41">
      <c r="F3454" s="95"/>
      <c r="G3454" s="288" t="str">
        <f t="shared" si="59"/>
        <v/>
      </c>
      <c r="H3454" s="95"/>
      <c r="I3454" s="95"/>
      <c r="J3454" s="95"/>
      <c r="K3454" s="95"/>
      <c r="L3454" s="95"/>
      <c r="P3454" s="143"/>
      <c r="Q3454" s="95"/>
      <c r="R3454" s="95"/>
      <c r="S3454" s="95"/>
      <c r="T3454" s="95"/>
      <c r="AI3454" s="280"/>
      <c r="AO3454" s="95"/>
    </row>
    <row r="3455" s="93" customFormat="1" customHeight="1" spans="6:41">
      <c r="F3455" s="95"/>
      <c r="G3455" s="288" t="str">
        <f t="shared" si="59"/>
        <v/>
      </c>
      <c r="H3455" s="95"/>
      <c r="I3455" s="95"/>
      <c r="J3455" s="95"/>
      <c r="K3455" s="95"/>
      <c r="L3455" s="95"/>
      <c r="P3455" s="143"/>
      <c r="Q3455" s="95"/>
      <c r="R3455" s="95"/>
      <c r="S3455" s="95"/>
      <c r="T3455" s="95"/>
      <c r="AI3455" s="280"/>
      <c r="AO3455" s="95"/>
    </row>
    <row r="3456" s="93" customFormat="1" customHeight="1" spans="7:7">
      <c r="G3456" s="288" t="str">
        <f t="shared" si="59"/>
        <v/>
      </c>
    </row>
    <row r="3457" s="93" customFormat="1" customHeight="1" spans="7:7">
      <c r="G3457" s="288" t="str">
        <f t="shared" si="59"/>
        <v/>
      </c>
    </row>
    <row r="3458" s="93" customFormat="1" customHeight="1" spans="7:7">
      <c r="G3458" s="288" t="str">
        <f t="shared" ref="G3458:G3521" si="60">IF(H3458="","",IF(H3458=I3458,H3458,_xlfn.CONCAT(H3458,"-",I3458)))</f>
        <v/>
      </c>
    </row>
    <row r="3459" s="93" customFormat="1" customHeight="1" spans="7:7">
      <c r="G3459" s="288" t="str">
        <f t="shared" si="60"/>
        <v/>
      </c>
    </row>
    <row r="3460" s="93" customFormat="1" customHeight="1" spans="7:7">
      <c r="G3460" s="288" t="str">
        <f t="shared" si="60"/>
        <v/>
      </c>
    </row>
    <row r="3461" s="93" customFormat="1" customHeight="1" spans="7:7">
      <c r="G3461" s="288" t="str">
        <f t="shared" si="60"/>
        <v/>
      </c>
    </row>
    <row r="3462" s="93" customFormat="1" customHeight="1" spans="7:7">
      <c r="G3462" s="288" t="str">
        <f t="shared" si="60"/>
        <v/>
      </c>
    </row>
    <row r="3463" s="93" customFormat="1" customHeight="1" spans="7:7">
      <c r="G3463" s="288" t="str">
        <f t="shared" si="60"/>
        <v/>
      </c>
    </row>
    <row r="3464" s="93" customFormat="1" customHeight="1" spans="7:7">
      <c r="G3464" s="288" t="str">
        <f t="shared" si="60"/>
        <v/>
      </c>
    </row>
    <row r="3465" s="93" customFormat="1" customHeight="1" spans="7:7">
      <c r="G3465" s="288" t="str">
        <f t="shared" si="60"/>
        <v/>
      </c>
    </row>
    <row r="3466" s="93" customFormat="1" customHeight="1" spans="7:7">
      <c r="G3466" s="288" t="str">
        <f t="shared" si="60"/>
        <v/>
      </c>
    </row>
    <row r="3467" s="93" customFormat="1" customHeight="1" spans="7:7">
      <c r="G3467" s="288" t="str">
        <f t="shared" si="60"/>
        <v/>
      </c>
    </row>
    <row r="3468" s="93" customFormat="1" customHeight="1" spans="7:7">
      <c r="G3468" s="288" t="str">
        <f t="shared" si="60"/>
        <v/>
      </c>
    </row>
    <row r="3469" s="93" customFormat="1" customHeight="1" spans="7:7">
      <c r="G3469" s="288" t="str">
        <f t="shared" si="60"/>
        <v/>
      </c>
    </row>
    <row r="3470" s="93" customFormat="1" customHeight="1" spans="7:7">
      <c r="G3470" s="288" t="str">
        <f t="shared" si="60"/>
        <v/>
      </c>
    </row>
    <row r="3471" s="93" customFormat="1" customHeight="1" spans="7:7">
      <c r="G3471" s="288" t="str">
        <f t="shared" si="60"/>
        <v/>
      </c>
    </row>
    <row r="3472" s="93" customFormat="1" customHeight="1" spans="7:7">
      <c r="G3472" s="288" t="str">
        <f t="shared" si="60"/>
        <v/>
      </c>
    </row>
    <row r="3473" s="93" customFormat="1" customHeight="1" spans="7:7">
      <c r="G3473" s="288" t="str">
        <f t="shared" si="60"/>
        <v/>
      </c>
    </row>
    <row r="3474" s="93" customFormat="1" customHeight="1" spans="7:7">
      <c r="G3474" s="288" t="str">
        <f t="shared" si="60"/>
        <v/>
      </c>
    </row>
    <row r="3475" s="93" customFormat="1" customHeight="1" spans="7:7">
      <c r="G3475" s="288" t="str">
        <f t="shared" si="60"/>
        <v/>
      </c>
    </row>
    <row r="3476" s="93" customFormat="1" customHeight="1" spans="7:7">
      <c r="G3476" s="288" t="str">
        <f t="shared" si="60"/>
        <v/>
      </c>
    </row>
    <row r="3477" s="93" customFormat="1" customHeight="1" spans="7:7">
      <c r="G3477" s="288" t="str">
        <f t="shared" si="60"/>
        <v/>
      </c>
    </row>
    <row r="3478" s="93" customFormat="1" customHeight="1" spans="7:7">
      <c r="G3478" s="288" t="str">
        <f t="shared" si="60"/>
        <v/>
      </c>
    </row>
    <row r="3479" s="93" customFormat="1" customHeight="1" spans="7:7">
      <c r="G3479" s="288" t="str">
        <f t="shared" si="60"/>
        <v/>
      </c>
    </row>
    <row r="3480" s="93" customFormat="1" customHeight="1" spans="7:7">
      <c r="G3480" s="288" t="str">
        <f t="shared" si="60"/>
        <v/>
      </c>
    </row>
    <row r="3481" s="93" customFormat="1" customHeight="1" spans="7:7">
      <c r="G3481" s="288" t="str">
        <f t="shared" si="60"/>
        <v/>
      </c>
    </row>
    <row r="3482" s="93" customFormat="1" customHeight="1" spans="7:7">
      <c r="G3482" s="288" t="str">
        <f t="shared" si="60"/>
        <v/>
      </c>
    </row>
    <row r="3483" s="93" customFormat="1" customHeight="1" spans="7:7">
      <c r="G3483" s="288" t="str">
        <f t="shared" si="60"/>
        <v/>
      </c>
    </row>
    <row r="3484" s="93" customFormat="1" customHeight="1" spans="7:7">
      <c r="G3484" s="288" t="str">
        <f t="shared" si="60"/>
        <v/>
      </c>
    </row>
    <row r="3485" s="93" customFormat="1" customHeight="1" spans="7:7">
      <c r="G3485" s="288" t="str">
        <f t="shared" si="60"/>
        <v/>
      </c>
    </row>
    <row r="3486" s="93" customFormat="1" customHeight="1" spans="7:7">
      <c r="G3486" s="288" t="str">
        <f t="shared" si="60"/>
        <v/>
      </c>
    </row>
    <row r="3487" s="93" customFormat="1" customHeight="1" spans="7:7">
      <c r="G3487" s="288" t="str">
        <f t="shared" si="60"/>
        <v/>
      </c>
    </row>
    <row r="3488" s="93" customFormat="1" customHeight="1" spans="7:7">
      <c r="G3488" s="288" t="str">
        <f t="shared" si="60"/>
        <v/>
      </c>
    </row>
    <row r="3489" s="93" customFormat="1" customHeight="1" spans="7:7">
      <c r="G3489" s="288" t="str">
        <f t="shared" si="60"/>
        <v/>
      </c>
    </row>
    <row r="3490" s="93" customFormat="1" customHeight="1" spans="7:7">
      <c r="G3490" s="288" t="str">
        <f t="shared" si="60"/>
        <v/>
      </c>
    </row>
    <row r="3491" s="93" customFormat="1" customHeight="1" spans="7:7">
      <c r="G3491" s="288" t="str">
        <f t="shared" si="60"/>
        <v/>
      </c>
    </row>
    <row r="3492" s="93" customFormat="1" customHeight="1" spans="7:7">
      <c r="G3492" s="288" t="str">
        <f t="shared" si="60"/>
        <v/>
      </c>
    </row>
    <row r="3493" s="93" customFormat="1" customHeight="1" spans="7:7">
      <c r="G3493" s="288" t="str">
        <f t="shared" si="60"/>
        <v/>
      </c>
    </row>
    <row r="3494" s="93" customFormat="1" customHeight="1" spans="7:7">
      <c r="G3494" s="288" t="str">
        <f t="shared" si="60"/>
        <v/>
      </c>
    </row>
    <row r="3495" s="93" customFormat="1" customHeight="1" spans="7:7">
      <c r="G3495" s="288" t="str">
        <f t="shared" si="60"/>
        <v/>
      </c>
    </row>
    <row r="3496" s="93" customFormat="1" customHeight="1" spans="7:7">
      <c r="G3496" s="288" t="str">
        <f t="shared" si="60"/>
        <v/>
      </c>
    </row>
    <row r="3497" s="93" customFormat="1" customHeight="1" spans="7:7">
      <c r="G3497" s="288" t="str">
        <f t="shared" si="60"/>
        <v/>
      </c>
    </row>
    <row r="3498" s="93" customFormat="1" customHeight="1" spans="7:7">
      <c r="G3498" s="288" t="str">
        <f t="shared" si="60"/>
        <v/>
      </c>
    </row>
    <row r="3499" s="93" customFormat="1" customHeight="1" spans="7:7">
      <c r="G3499" s="288" t="str">
        <f t="shared" si="60"/>
        <v/>
      </c>
    </row>
    <row r="3500" s="93" customFormat="1" customHeight="1" spans="7:7">
      <c r="G3500" s="288" t="str">
        <f t="shared" si="60"/>
        <v/>
      </c>
    </row>
    <row r="3501" s="93" customFormat="1" customHeight="1" spans="7:7">
      <c r="G3501" s="288" t="str">
        <f t="shared" si="60"/>
        <v/>
      </c>
    </row>
    <row r="3502" s="93" customFormat="1" customHeight="1" spans="7:7">
      <c r="G3502" s="288" t="str">
        <f t="shared" si="60"/>
        <v/>
      </c>
    </row>
    <row r="3503" s="93" customFormat="1" customHeight="1" spans="7:7">
      <c r="G3503" s="288" t="str">
        <f t="shared" si="60"/>
        <v/>
      </c>
    </row>
    <row r="3504" s="93" customFormat="1" customHeight="1" spans="7:7">
      <c r="G3504" s="288" t="str">
        <f t="shared" si="60"/>
        <v/>
      </c>
    </row>
    <row r="3505" s="93" customFormat="1" customHeight="1" spans="7:7">
      <c r="G3505" s="288" t="str">
        <f t="shared" si="60"/>
        <v/>
      </c>
    </row>
    <row r="3506" s="93" customFormat="1" customHeight="1" spans="7:7">
      <c r="G3506" s="288" t="str">
        <f t="shared" si="60"/>
        <v/>
      </c>
    </row>
    <row r="3507" s="93" customFormat="1" customHeight="1" spans="7:7">
      <c r="G3507" s="288" t="str">
        <f t="shared" si="60"/>
        <v/>
      </c>
    </row>
    <row r="3508" s="93" customFormat="1" customHeight="1" spans="7:7">
      <c r="G3508" s="288" t="str">
        <f t="shared" si="60"/>
        <v/>
      </c>
    </row>
    <row r="3509" s="93" customFormat="1" customHeight="1" spans="7:7">
      <c r="G3509" s="288" t="str">
        <f t="shared" si="60"/>
        <v/>
      </c>
    </row>
    <row r="3510" s="93" customFormat="1" customHeight="1" spans="7:7">
      <c r="G3510" s="288" t="str">
        <f t="shared" si="60"/>
        <v/>
      </c>
    </row>
    <row r="3511" s="93" customFormat="1" customHeight="1" spans="7:7">
      <c r="G3511" s="288" t="str">
        <f t="shared" si="60"/>
        <v/>
      </c>
    </row>
    <row r="3512" s="93" customFormat="1" customHeight="1" spans="7:7">
      <c r="G3512" s="288" t="str">
        <f t="shared" si="60"/>
        <v/>
      </c>
    </row>
    <row r="3513" s="93" customFormat="1" customHeight="1" spans="7:7">
      <c r="G3513" s="288" t="str">
        <f t="shared" si="60"/>
        <v/>
      </c>
    </row>
    <row r="3514" s="93" customFormat="1" customHeight="1" spans="7:7">
      <c r="G3514" s="288" t="str">
        <f t="shared" si="60"/>
        <v/>
      </c>
    </row>
    <row r="3515" s="93" customFormat="1" customHeight="1" spans="7:7">
      <c r="G3515" s="288" t="str">
        <f t="shared" si="60"/>
        <v/>
      </c>
    </row>
    <row r="3516" s="93" customFormat="1" customHeight="1" spans="7:7">
      <c r="G3516" s="288" t="str">
        <f t="shared" si="60"/>
        <v/>
      </c>
    </row>
    <row r="3517" s="93" customFormat="1" customHeight="1" spans="7:7">
      <c r="G3517" s="288" t="str">
        <f t="shared" si="60"/>
        <v/>
      </c>
    </row>
    <row r="3518" s="93" customFormat="1" customHeight="1" spans="7:7">
      <c r="G3518" s="288" t="str">
        <f t="shared" si="60"/>
        <v/>
      </c>
    </row>
    <row r="3519" s="93" customFormat="1" customHeight="1" spans="7:7">
      <c r="G3519" s="288" t="str">
        <f t="shared" si="60"/>
        <v/>
      </c>
    </row>
    <row r="3520" s="93" customFormat="1" customHeight="1" spans="7:7">
      <c r="G3520" s="288" t="str">
        <f t="shared" si="60"/>
        <v/>
      </c>
    </row>
    <row r="3521" s="93" customFormat="1" customHeight="1" spans="7:7">
      <c r="G3521" s="288" t="str">
        <f t="shared" si="60"/>
        <v/>
      </c>
    </row>
    <row r="3522" s="93" customFormat="1" customHeight="1" spans="7:7">
      <c r="G3522" s="288" t="str">
        <f t="shared" ref="G3522:G3585" si="61">IF(H3522="","",IF(H3522=I3522,H3522,_xlfn.CONCAT(H3522,"-",I3522)))</f>
        <v/>
      </c>
    </row>
    <row r="3523" s="93" customFormat="1" customHeight="1" spans="7:7">
      <c r="G3523" s="288" t="str">
        <f t="shared" si="61"/>
        <v/>
      </c>
    </row>
    <row r="3524" s="93" customFormat="1" customHeight="1" spans="7:7">
      <c r="G3524" s="288" t="str">
        <f t="shared" si="61"/>
        <v/>
      </c>
    </row>
    <row r="3525" s="93" customFormat="1" customHeight="1" spans="7:7">
      <c r="G3525" s="288" t="str">
        <f t="shared" si="61"/>
        <v/>
      </c>
    </row>
    <row r="3526" s="93" customFormat="1" customHeight="1" spans="7:7">
      <c r="G3526" s="288" t="str">
        <f t="shared" si="61"/>
        <v/>
      </c>
    </row>
    <row r="3527" s="93" customFormat="1" customHeight="1" spans="7:7">
      <c r="G3527" s="288" t="str">
        <f t="shared" si="61"/>
        <v/>
      </c>
    </row>
    <row r="3528" s="93" customFormat="1" customHeight="1" spans="7:7">
      <c r="G3528" s="288" t="str">
        <f t="shared" si="61"/>
        <v/>
      </c>
    </row>
    <row r="3529" s="93" customFormat="1" customHeight="1" spans="7:7">
      <c r="G3529" s="288" t="str">
        <f t="shared" si="61"/>
        <v/>
      </c>
    </row>
    <row r="3530" s="93" customFormat="1" customHeight="1" spans="7:7">
      <c r="G3530" s="288" t="str">
        <f t="shared" si="61"/>
        <v/>
      </c>
    </row>
    <row r="3531" s="93" customFormat="1" customHeight="1" spans="7:7">
      <c r="G3531" s="288" t="str">
        <f t="shared" si="61"/>
        <v/>
      </c>
    </row>
    <row r="3532" s="93" customFormat="1" customHeight="1" spans="7:7">
      <c r="G3532" s="288" t="str">
        <f t="shared" si="61"/>
        <v/>
      </c>
    </row>
    <row r="3533" s="93" customFormat="1" customHeight="1" spans="7:7">
      <c r="G3533" s="288" t="str">
        <f t="shared" si="61"/>
        <v/>
      </c>
    </row>
    <row r="3534" s="93" customFormat="1" customHeight="1" spans="7:7">
      <c r="G3534" s="288" t="str">
        <f t="shared" si="61"/>
        <v/>
      </c>
    </row>
    <row r="3535" s="93" customFormat="1" customHeight="1" spans="7:7">
      <c r="G3535" s="288" t="str">
        <f t="shared" si="61"/>
        <v/>
      </c>
    </row>
    <row r="3536" s="93" customFormat="1" customHeight="1" spans="7:7">
      <c r="G3536" s="288" t="str">
        <f t="shared" si="61"/>
        <v/>
      </c>
    </row>
    <row r="3537" s="93" customFormat="1" customHeight="1" spans="7:7">
      <c r="G3537" s="288" t="str">
        <f t="shared" si="61"/>
        <v/>
      </c>
    </row>
    <row r="3538" s="93" customFormat="1" customHeight="1" spans="7:7">
      <c r="G3538" s="288" t="str">
        <f t="shared" si="61"/>
        <v/>
      </c>
    </row>
    <row r="3539" s="93" customFormat="1" customHeight="1" spans="7:7">
      <c r="G3539" s="288" t="str">
        <f t="shared" si="61"/>
        <v/>
      </c>
    </row>
    <row r="3540" s="93" customFormat="1" customHeight="1" spans="7:7">
      <c r="G3540" s="288" t="str">
        <f t="shared" si="61"/>
        <v/>
      </c>
    </row>
    <row r="3541" s="93" customFormat="1" customHeight="1" spans="7:7">
      <c r="G3541" s="288" t="str">
        <f t="shared" si="61"/>
        <v/>
      </c>
    </row>
    <row r="3542" s="93" customFormat="1" customHeight="1" spans="7:7">
      <c r="G3542" s="288" t="str">
        <f t="shared" si="61"/>
        <v/>
      </c>
    </row>
    <row r="3543" s="93" customFormat="1" customHeight="1" spans="7:7">
      <c r="G3543" s="288" t="str">
        <f t="shared" si="61"/>
        <v/>
      </c>
    </row>
    <row r="3544" s="93" customFormat="1" customHeight="1" spans="7:7">
      <c r="G3544" s="288" t="str">
        <f t="shared" si="61"/>
        <v/>
      </c>
    </row>
    <row r="3545" s="93" customFormat="1" customHeight="1" spans="7:7">
      <c r="G3545" s="288" t="str">
        <f t="shared" si="61"/>
        <v/>
      </c>
    </row>
    <row r="3546" s="93" customFormat="1" customHeight="1" spans="7:7">
      <c r="G3546" s="288" t="str">
        <f t="shared" si="61"/>
        <v/>
      </c>
    </row>
    <row r="3547" s="93" customFormat="1" customHeight="1" spans="7:7">
      <c r="G3547" s="288" t="str">
        <f t="shared" si="61"/>
        <v/>
      </c>
    </row>
    <row r="3548" s="93" customFormat="1" customHeight="1" spans="7:7">
      <c r="G3548" s="288" t="str">
        <f t="shared" si="61"/>
        <v/>
      </c>
    </row>
    <row r="3549" s="93" customFormat="1" customHeight="1" spans="7:7">
      <c r="G3549" s="288" t="str">
        <f t="shared" si="61"/>
        <v/>
      </c>
    </row>
    <row r="3550" s="93" customFormat="1" customHeight="1" spans="7:7">
      <c r="G3550" s="288" t="str">
        <f t="shared" si="61"/>
        <v/>
      </c>
    </row>
    <row r="3551" s="93" customFormat="1" customHeight="1" spans="7:7">
      <c r="G3551" s="288" t="str">
        <f t="shared" si="61"/>
        <v/>
      </c>
    </row>
    <row r="3552" s="93" customFormat="1" customHeight="1" spans="7:7">
      <c r="G3552" s="288" t="str">
        <f t="shared" si="61"/>
        <v/>
      </c>
    </row>
    <row r="3553" s="93" customFormat="1" customHeight="1" spans="7:7">
      <c r="G3553" s="288" t="str">
        <f t="shared" si="61"/>
        <v/>
      </c>
    </row>
    <row r="3554" s="93" customFormat="1" customHeight="1" spans="7:7">
      <c r="G3554" s="288" t="str">
        <f t="shared" si="61"/>
        <v/>
      </c>
    </row>
    <row r="3555" s="93" customFormat="1" customHeight="1" spans="7:7">
      <c r="G3555" s="288" t="str">
        <f t="shared" si="61"/>
        <v/>
      </c>
    </row>
    <row r="3556" s="93" customFormat="1" customHeight="1" spans="7:7">
      <c r="G3556" s="288" t="str">
        <f t="shared" si="61"/>
        <v/>
      </c>
    </row>
    <row r="3557" s="93" customFormat="1" customHeight="1" spans="7:7">
      <c r="G3557" s="288" t="str">
        <f t="shared" si="61"/>
        <v/>
      </c>
    </row>
    <row r="3558" s="93" customFormat="1" customHeight="1" spans="7:7">
      <c r="G3558" s="288" t="str">
        <f t="shared" si="61"/>
        <v/>
      </c>
    </row>
    <row r="3559" s="93" customFormat="1" customHeight="1" spans="7:7">
      <c r="G3559" s="288" t="str">
        <f t="shared" si="61"/>
        <v/>
      </c>
    </row>
    <row r="3560" s="93" customFormat="1" customHeight="1" spans="7:7">
      <c r="G3560" s="288" t="str">
        <f t="shared" si="61"/>
        <v/>
      </c>
    </row>
    <row r="3561" s="93" customFormat="1" customHeight="1" spans="7:7">
      <c r="G3561" s="288" t="str">
        <f t="shared" si="61"/>
        <v/>
      </c>
    </row>
    <row r="3562" s="93" customFormat="1" customHeight="1" spans="7:7">
      <c r="G3562" s="288" t="str">
        <f t="shared" si="61"/>
        <v/>
      </c>
    </row>
    <row r="3563" s="93" customFormat="1" customHeight="1" spans="7:7">
      <c r="G3563" s="288" t="str">
        <f t="shared" si="61"/>
        <v/>
      </c>
    </row>
    <row r="3564" s="93" customFormat="1" customHeight="1" spans="7:7">
      <c r="G3564" s="288" t="str">
        <f t="shared" si="61"/>
        <v/>
      </c>
    </row>
    <row r="3565" s="93" customFormat="1" customHeight="1" spans="7:7">
      <c r="G3565" s="288" t="str">
        <f t="shared" si="61"/>
        <v/>
      </c>
    </row>
    <row r="3566" s="93" customFormat="1" customHeight="1" spans="7:7">
      <c r="G3566" s="288" t="str">
        <f t="shared" si="61"/>
        <v/>
      </c>
    </row>
    <row r="3567" s="93" customFormat="1" customHeight="1" spans="7:7">
      <c r="G3567" s="288" t="str">
        <f t="shared" si="61"/>
        <v/>
      </c>
    </row>
    <row r="3568" s="93" customFormat="1" customHeight="1" spans="7:7">
      <c r="G3568" s="288" t="str">
        <f t="shared" si="61"/>
        <v/>
      </c>
    </row>
    <row r="3569" s="93" customFormat="1" customHeight="1" spans="7:7">
      <c r="G3569" s="288" t="str">
        <f t="shared" si="61"/>
        <v/>
      </c>
    </row>
    <row r="3570" s="93" customFormat="1" customHeight="1" spans="7:7">
      <c r="G3570" s="288" t="str">
        <f t="shared" si="61"/>
        <v/>
      </c>
    </row>
    <row r="3571" s="93" customFormat="1" customHeight="1" spans="7:7">
      <c r="G3571" s="288" t="str">
        <f t="shared" si="61"/>
        <v/>
      </c>
    </row>
    <row r="3572" s="93" customFormat="1" customHeight="1" spans="7:7">
      <c r="G3572" s="288" t="str">
        <f t="shared" si="61"/>
        <v/>
      </c>
    </row>
    <row r="3573" s="93" customFormat="1" customHeight="1" spans="7:7">
      <c r="G3573" s="288" t="str">
        <f t="shared" si="61"/>
        <v/>
      </c>
    </row>
    <row r="3574" s="93" customFormat="1" customHeight="1" spans="7:7">
      <c r="G3574" s="288" t="str">
        <f t="shared" si="61"/>
        <v/>
      </c>
    </row>
    <row r="3575" s="93" customFormat="1" customHeight="1" spans="7:7">
      <c r="G3575" s="288" t="str">
        <f t="shared" si="61"/>
        <v/>
      </c>
    </row>
    <row r="3576" s="93" customFormat="1" customHeight="1" spans="7:7">
      <c r="G3576" s="288" t="str">
        <f t="shared" si="61"/>
        <v/>
      </c>
    </row>
    <row r="3577" s="93" customFormat="1" customHeight="1" spans="7:7">
      <c r="G3577" s="288" t="str">
        <f t="shared" si="61"/>
        <v/>
      </c>
    </row>
    <row r="3578" s="93" customFormat="1" customHeight="1" spans="7:7">
      <c r="G3578" s="288" t="str">
        <f t="shared" si="61"/>
        <v/>
      </c>
    </row>
    <row r="3579" s="93" customFormat="1" customHeight="1" spans="7:7">
      <c r="G3579" s="288" t="str">
        <f t="shared" si="61"/>
        <v/>
      </c>
    </row>
    <row r="3580" s="93" customFormat="1" customHeight="1" spans="7:7">
      <c r="G3580" s="288" t="str">
        <f t="shared" si="61"/>
        <v/>
      </c>
    </row>
    <row r="3581" s="93" customFormat="1" customHeight="1" spans="7:7">
      <c r="G3581" s="288" t="str">
        <f t="shared" si="61"/>
        <v/>
      </c>
    </row>
    <row r="3582" s="93" customFormat="1" customHeight="1" spans="7:7">
      <c r="G3582" s="288" t="str">
        <f t="shared" si="61"/>
        <v/>
      </c>
    </row>
    <row r="3583" s="93" customFormat="1" customHeight="1" spans="7:7">
      <c r="G3583" s="288" t="str">
        <f t="shared" si="61"/>
        <v/>
      </c>
    </row>
    <row r="3584" s="93" customFormat="1" customHeight="1" spans="7:7">
      <c r="G3584" s="288" t="str">
        <f t="shared" si="61"/>
        <v/>
      </c>
    </row>
    <row r="3585" s="93" customFormat="1" customHeight="1" spans="7:7">
      <c r="G3585" s="288" t="str">
        <f t="shared" si="61"/>
        <v/>
      </c>
    </row>
    <row r="3586" s="93" customFormat="1" customHeight="1" spans="7:7">
      <c r="G3586" s="288" t="str">
        <f t="shared" ref="G3586:G3649" si="62">IF(H3586="","",IF(H3586=I3586,H3586,_xlfn.CONCAT(H3586,"-",I3586)))</f>
        <v/>
      </c>
    </row>
    <row r="3587" s="93" customFormat="1" customHeight="1" spans="7:7">
      <c r="G3587" s="288" t="str">
        <f t="shared" si="62"/>
        <v/>
      </c>
    </row>
    <row r="3588" s="93" customFormat="1" customHeight="1" spans="7:7">
      <c r="G3588" s="288" t="str">
        <f t="shared" si="62"/>
        <v/>
      </c>
    </row>
    <row r="3589" s="93" customFormat="1" customHeight="1" spans="7:7">
      <c r="G3589" s="288" t="str">
        <f t="shared" si="62"/>
        <v/>
      </c>
    </row>
    <row r="3590" s="93" customFormat="1" customHeight="1" spans="7:7">
      <c r="G3590" s="288" t="str">
        <f t="shared" si="62"/>
        <v/>
      </c>
    </row>
    <row r="3591" s="93" customFormat="1" customHeight="1" spans="7:7">
      <c r="G3591" s="288" t="str">
        <f t="shared" si="62"/>
        <v/>
      </c>
    </row>
    <row r="3592" s="93" customFormat="1" customHeight="1" spans="7:7">
      <c r="G3592" s="288" t="str">
        <f t="shared" si="62"/>
        <v/>
      </c>
    </row>
    <row r="3593" s="93" customFormat="1" customHeight="1" spans="7:7">
      <c r="G3593" s="288" t="str">
        <f t="shared" si="62"/>
        <v/>
      </c>
    </row>
    <row r="3594" s="93" customFormat="1" customHeight="1" spans="7:7">
      <c r="G3594" s="288" t="str">
        <f t="shared" si="62"/>
        <v/>
      </c>
    </row>
    <row r="3595" s="93" customFormat="1" customHeight="1" spans="7:7">
      <c r="G3595" s="288" t="str">
        <f t="shared" si="62"/>
        <v/>
      </c>
    </row>
    <row r="3596" s="93" customFormat="1" customHeight="1" spans="7:7">
      <c r="G3596" s="288" t="str">
        <f t="shared" si="62"/>
        <v/>
      </c>
    </row>
    <row r="3597" s="93" customFormat="1" customHeight="1" spans="7:7">
      <c r="G3597" s="288" t="str">
        <f t="shared" si="62"/>
        <v/>
      </c>
    </row>
    <row r="3598" s="93" customFormat="1" customHeight="1" spans="7:7">
      <c r="G3598" s="288" t="str">
        <f t="shared" si="62"/>
        <v/>
      </c>
    </row>
    <row r="3599" s="93" customFormat="1" customHeight="1" spans="7:7">
      <c r="G3599" s="288" t="str">
        <f t="shared" si="62"/>
        <v/>
      </c>
    </row>
    <row r="3600" s="93" customFormat="1" customHeight="1" spans="7:7">
      <c r="G3600" s="288" t="str">
        <f t="shared" si="62"/>
        <v/>
      </c>
    </row>
    <row r="3601" s="93" customFormat="1" customHeight="1" spans="7:7">
      <c r="G3601" s="288" t="str">
        <f t="shared" si="62"/>
        <v/>
      </c>
    </row>
    <row r="3602" s="93" customFormat="1" customHeight="1" spans="7:7">
      <c r="G3602" s="288" t="str">
        <f t="shared" si="62"/>
        <v/>
      </c>
    </row>
    <row r="3603" s="93" customFormat="1" customHeight="1" spans="7:7">
      <c r="G3603" s="288" t="str">
        <f t="shared" si="62"/>
        <v/>
      </c>
    </row>
    <row r="3604" s="93" customFormat="1" customHeight="1" spans="7:7">
      <c r="G3604" s="288" t="str">
        <f t="shared" si="62"/>
        <v/>
      </c>
    </row>
    <row r="3605" s="93" customFormat="1" customHeight="1" spans="7:7">
      <c r="G3605" s="288" t="str">
        <f t="shared" si="62"/>
        <v/>
      </c>
    </row>
    <row r="3606" s="93" customFormat="1" customHeight="1" spans="7:7">
      <c r="G3606" s="288" t="str">
        <f t="shared" si="62"/>
        <v/>
      </c>
    </row>
    <row r="3607" s="93" customFormat="1" customHeight="1" spans="7:7">
      <c r="G3607" s="288" t="str">
        <f t="shared" si="62"/>
        <v/>
      </c>
    </row>
    <row r="3608" s="93" customFormat="1" customHeight="1" spans="7:7">
      <c r="G3608" s="288" t="str">
        <f t="shared" si="62"/>
        <v/>
      </c>
    </row>
    <row r="3609" s="93" customFormat="1" customHeight="1" spans="7:7">
      <c r="G3609" s="288" t="str">
        <f t="shared" si="62"/>
        <v/>
      </c>
    </row>
    <row r="3610" s="93" customFormat="1" customHeight="1" spans="7:7">
      <c r="G3610" s="288" t="str">
        <f t="shared" si="62"/>
        <v/>
      </c>
    </row>
    <row r="3611" s="93" customFormat="1" customHeight="1" spans="7:7">
      <c r="G3611" s="288" t="str">
        <f t="shared" si="62"/>
        <v/>
      </c>
    </row>
    <row r="3612" s="93" customFormat="1" customHeight="1" spans="7:7">
      <c r="G3612" s="288" t="str">
        <f t="shared" si="62"/>
        <v/>
      </c>
    </row>
    <row r="3613" s="93" customFormat="1" customHeight="1" spans="7:7">
      <c r="G3613" s="288" t="str">
        <f t="shared" si="62"/>
        <v/>
      </c>
    </row>
    <row r="3614" s="93" customFormat="1" customHeight="1" spans="7:7">
      <c r="G3614" s="288" t="str">
        <f t="shared" si="62"/>
        <v/>
      </c>
    </row>
    <row r="3615" s="93" customFormat="1" customHeight="1" spans="7:7">
      <c r="G3615" s="288" t="str">
        <f t="shared" si="62"/>
        <v/>
      </c>
    </row>
    <row r="3616" s="93" customFormat="1" customHeight="1" spans="7:7">
      <c r="G3616" s="288" t="str">
        <f t="shared" si="62"/>
        <v/>
      </c>
    </row>
    <row r="3617" s="93" customFormat="1" customHeight="1" spans="7:7">
      <c r="G3617" s="288" t="str">
        <f t="shared" si="62"/>
        <v/>
      </c>
    </row>
    <row r="3618" s="93" customFormat="1" customHeight="1" spans="7:7">
      <c r="G3618" s="288" t="str">
        <f t="shared" si="62"/>
        <v/>
      </c>
    </row>
    <row r="3619" s="93" customFormat="1" customHeight="1" spans="7:7">
      <c r="G3619" s="288" t="str">
        <f t="shared" si="62"/>
        <v/>
      </c>
    </row>
    <row r="3620" s="93" customFormat="1" customHeight="1" spans="7:7">
      <c r="G3620" s="288" t="str">
        <f t="shared" si="62"/>
        <v/>
      </c>
    </row>
    <row r="3621" s="93" customFormat="1" customHeight="1" spans="7:7">
      <c r="G3621" s="288" t="str">
        <f t="shared" si="62"/>
        <v/>
      </c>
    </row>
    <row r="3622" s="93" customFormat="1" customHeight="1" spans="7:7">
      <c r="G3622" s="288" t="str">
        <f t="shared" si="62"/>
        <v/>
      </c>
    </row>
    <row r="3623" s="93" customFormat="1" customHeight="1" spans="7:7">
      <c r="G3623" s="288" t="str">
        <f t="shared" si="62"/>
        <v/>
      </c>
    </row>
    <row r="3624" s="93" customFormat="1" customHeight="1" spans="7:7">
      <c r="G3624" s="288" t="str">
        <f t="shared" si="62"/>
        <v/>
      </c>
    </row>
    <row r="3625" s="93" customFormat="1" customHeight="1" spans="7:7">
      <c r="G3625" s="288" t="str">
        <f t="shared" si="62"/>
        <v/>
      </c>
    </row>
    <row r="3626" s="93" customFormat="1" customHeight="1" spans="7:7">
      <c r="G3626" s="288" t="str">
        <f t="shared" si="62"/>
        <v/>
      </c>
    </row>
    <row r="3627" s="93" customFormat="1" customHeight="1" spans="7:7">
      <c r="G3627" s="288" t="str">
        <f t="shared" si="62"/>
        <v/>
      </c>
    </row>
    <row r="3628" s="93" customFormat="1" customHeight="1" spans="7:7">
      <c r="G3628" s="288" t="str">
        <f t="shared" si="62"/>
        <v/>
      </c>
    </row>
    <row r="3629" s="93" customFormat="1" customHeight="1" spans="7:7">
      <c r="G3629" s="288" t="str">
        <f t="shared" si="62"/>
        <v/>
      </c>
    </row>
    <row r="3630" s="93" customFormat="1" customHeight="1" spans="7:7">
      <c r="G3630" s="288" t="str">
        <f t="shared" si="62"/>
        <v/>
      </c>
    </row>
    <row r="3631" s="93" customFormat="1" customHeight="1" spans="7:7">
      <c r="G3631" s="288" t="str">
        <f t="shared" si="62"/>
        <v/>
      </c>
    </row>
    <row r="3632" s="93" customFormat="1" customHeight="1" spans="7:7">
      <c r="G3632" s="288" t="str">
        <f t="shared" si="62"/>
        <v/>
      </c>
    </row>
    <row r="3633" s="93" customFormat="1" customHeight="1" spans="7:7">
      <c r="G3633" s="288" t="str">
        <f t="shared" si="62"/>
        <v/>
      </c>
    </row>
    <row r="3634" s="93" customFormat="1" customHeight="1" spans="7:7">
      <c r="G3634" s="288" t="str">
        <f t="shared" si="62"/>
        <v/>
      </c>
    </row>
    <row r="3635" s="93" customFormat="1" customHeight="1" spans="7:7">
      <c r="G3635" s="288" t="str">
        <f t="shared" si="62"/>
        <v/>
      </c>
    </row>
    <row r="3636" s="93" customFormat="1" customHeight="1" spans="7:7">
      <c r="G3636" s="288" t="str">
        <f t="shared" si="62"/>
        <v/>
      </c>
    </row>
    <row r="3637" s="93" customFormat="1" customHeight="1" spans="7:7">
      <c r="G3637" s="288" t="str">
        <f t="shared" si="62"/>
        <v/>
      </c>
    </row>
    <row r="3638" s="93" customFormat="1" customHeight="1" spans="7:7">
      <c r="G3638" s="288" t="str">
        <f t="shared" si="62"/>
        <v/>
      </c>
    </row>
    <row r="3639" s="93" customFormat="1" customHeight="1" spans="7:7">
      <c r="G3639" s="288" t="str">
        <f t="shared" si="62"/>
        <v/>
      </c>
    </row>
    <row r="3640" s="93" customFormat="1" customHeight="1" spans="7:7">
      <c r="G3640" s="288" t="str">
        <f t="shared" si="62"/>
        <v/>
      </c>
    </row>
    <row r="3641" s="93" customFormat="1" customHeight="1" spans="7:7">
      <c r="G3641" s="288" t="str">
        <f t="shared" si="62"/>
        <v/>
      </c>
    </row>
    <row r="3642" s="93" customFormat="1" customHeight="1" spans="7:7">
      <c r="G3642" s="288" t="str">
        <f t="shared" si="62"/>
        <v/>
      </c>
    </row>
    <row r="3643" s="93" customFormat="1" customHeight="1" spans="7:7">
      <c r="G3643" s="288" t="str">
        <f t="shared" si="62"/>
        <v/>
      </c>
    </row>
    <row r="3644" s="93" customFormat="1" customHeight="1" spans="7:7">
      <c r="G3644" s="288" t="str">
        <f t="shared" si="62"/>
        <v/>
      </c>
    </row>
    <row r="3645" s="93" customFormat="1" customHeight="1" spans="7:7">
      <c r="G3645" s="288" t="str">
        <f t="shared" si="62"/>
        <v/>
      </c>
    </row>
    <row r="3646" s="93" customFormat="1" customHeight="1" spans="7:7">
      <c r="G3646" s="288" t="str">
        <f t="shared" si="62"/>
        <v/>
      </c>
    </row>
    <row r="3647" s="93" customFormat="1" customHeight="1" spans="7:7">
      <c r="G3647" s="288" t="str">
        <f t="shared" si="62"/>
        <v/>
      </c>
    </row>
    <row r="3648" s="93" customFormat="1" customHeight="1" spans="7:7">
      <c r="G3648" s="288" t="str">
        <f t="shared" si="62"/>
        <v/>
      </c>
    </row>
    <row r="3649" s="93" customFormat="1" customHeight="1" spans="7:7">
      <c r="G3649" s="288" t="str">
        <f t="shared" si="62"/>
        <v/>
      </c>
    </row>
    <row r="3650" s="93" customFormat="1" customHeight="1" spans="7:7">
      <c r="G3650" s="288" t="str">
        <f t="shared" ref="G3650:G3713" si="63">IF(H3650="","",IF(H3650=I3650,H3650,_xlfn.CONCAT(H3650,"-",I3650)))</f>
        <v/>
      </c>
    </row>
    <row r="3651" s="93" customFormat="1" customHeight="1" spans="7:7">
      <c r="G3651" s="288" t="str">
        <f t="shared" si="63"/>
        <v/>
      </c>
    </row>
    <row r="3652" s="93" customFormat="1" customHeight="1" spans="7:7">
      <c r="G3652" s="288" t="str">
        <f t="shared" si="63"/>
        <v/>
      </c>
    </row>
    <row r="3653" s="93" customFormat="1" customHeight="1" spans="7:7">
      <c r="G3653" s="288" t="str">
        <f t="shared" si="63"/>
        <v/>
      </c>
    </row>
    <row r="3654" s="93" customFormat="1" customHeight="1" spans="7:7">
      <c r="G3654" s="288" t="str">
        <f t="shared" si="63"/>
        <v/>
      </c>
    </row>
    <row r="3655" s="93" customFormat="1" customHeight="1" spans="7:7">
      <c r="G3655" s="288" t="str">
        <f t="shared" si="63"/>
        <v/>
      </c>
    </row>
    <row r="3656" s="93" customFormat="1" customHeight="1" spans="7:7">
      <c r="G3656" s="288" t="str">
        <f t="shared" si="63"/>
        <v/>
      </c>
    </row>
    <row r="3657" s="93" customFormat="1" customHeight="1" spans="7:7">
      <c r="G3657" s="288" t="str">
        <f t="shared" si="63"/>
        <v/>
      </c>
    </row>
    <row r="3658" s="93" customFormat="1" customHeight="1" spans="7:7">
      <c r="G3658" s="288" t="str">
        <f t="shared" si="63"/>
        <v/>
      </c>
    </row>
    <row r="3659" s="93" customFormat="1" customHeight="1" spans="7:7">
      <c r="G3659" s="288" t="str">
        <f t="shared" si="63"/>
        <v/>
      </c>
    </row>
    <row r="3660" s="93" customFormat="1" customHeight="1" spans="7:7">
      <c r="G3660" s="288" t="str">
        <f t="shared" si="63"/>
        <v/>
      </c>
    </row>
    <row r="3661" s="93" customFormat="1" customHeight="1" spans="7:7">
      <c r="G3661" s="288" t="str">
        <f t="shared" si="63"/>
        <v/>
      </c>
    </row>
    <row r="3662" s="93" customFormat="1" customHeight="1" spans="7:7">
      <c r="G3662" s="288" t="str">
        <f t="shared" si="63"/>
        <v/>
      </c>
    </row>
    <row r="3663" s="93" customFormat="1" customHeight="1" spans="7:7">
      <c r="G3663" s="288" t="str">
        <f t="shared" si="63"/>
        <v/>
      </c>
    </row>
    <row r="3664" s="93" customFormat="1" customHeight="1" spans="7:7">
      <c r="G3664" s="288" t="str">
        <f t="shared" si="63"/>
        <v/>
      </c>
    </row>
    <row r="3665" s="93" customFormat="1" customHeight="1" spans="7:7">
      <c r="G3665" s="288" t="str">
        <f t="shared" si="63"/>
        <v/>
      </c>
    </row>
    <row r="3666" s="93" customFormat="1" customHeight="1" spans="7:7">
      <c r="G3666" s="288" t="str">
        <f t="shared" si="63"/>
        <v/>
      </c>
    </row>
    <row r="3667" s="93" customFormat="1" customHeight="1" spans="7:7">
      <c r="G3667" s="288" t="str">
        <f t="shared" si="63"/>
        <v/>
      </c>
    </row>
    <row r="3668" s="93" customFormat="1" customHeight="1" spans="7:7">
      <c r="G3668" s="288" t="str">
        <f t="shared" si="63"/>
        <v/>
      </c>
    </row>
    <row r="3669" s="93" customFormat="1" customHeight="1" spans="7:7">
      <c r="G3669" s="288" t="str">
        <f t="shared" si="63"/>
        <v/>
      </c>
    </row>
    <row r="3670" s="93" customFormat="1" customHeight="1" spans="7:7">
      <c r="G3670" s="288" t="str">
        <f t="shared" si="63"/>
        <v/>
      </c>
    </row>
    <row r="3671" s="93" customFormat="1" customHeight="1" spans="7:7">
      <c r="G3671" s="288" t="str">
        <f t="shared" si="63"/>
        <v/>
      </c>
    </row>
    <row r="3672" s="93" customFormat="1" customHeight="1" spans="7:7">
      <c r="G3672" s="288" t="str">
        <f t="shared" si="63"/>
        <v/>
      </c>
    </row>
    <row r="3673" s="93" customFormat="1" customHeight="1" spans="7:7">
      <c r="G3673" s="288" t="str">
        <f t="shared" si="63"/>
        <v/>
      </c>
    </row>
    <row r="3674" s="93" customFormat="1" customHeight="1" spans="7:7">
      <c r="G3674" s="288" t="str">
        <f t="shared" si="63"/>
        <v/>
      </c>
    </row>
    <row r="3675" s="93" customFormat="1" customHeight="1" spans="7:7">
      <c r="G3675" s="288" t="str">
        <f t="shared" si="63"/>
        <v/>
      </c>
    </row>
    <row r="3676" s="93" customFormat="1" customHeight="1" spans="7:7">
      <c r="G3676" s="288" t="str">
        <f t="shared" si="63"/>
        <v/>
      </c>
    </row>
    <row r="3677" s="93" customFormat="1" customHeight="1" spans="7:7">
      <c r="G3677" s="288" t="str">
        <f t="shared" si="63"/>
        <v/>
      </c>
    </row>
    <row r="3678" s="93" customFormat="1" customHeight="1" spans="7:7">
      <c r="G3678" s="288" t="str">
        <f t="shared" si="63"/>
        <v/>
      </c>
    </row>
    <row r="3679" s="93" customFormat="1" customHeight="1" spans="7:7">
      <c r="G3679" s="288" t="str">
        <f t="shared" si="63"/>
        <v/>
      </c>
    </row>
    <row r="3680" s="93" customFormat="1" customHeight="1" spans="7:7">
      <c r="G3680" s="288" t="str">
        <f t="shared" si="63"/>
        <v/>
      </c>
    </row>
    <row r="3681" s="93" customFormat="1" customHeight="1" spans="7:7">
      <c r="G3681" s="288" t="str">
        <f t="shared" si="63"/>
        <v/>
      </c>
    </row>
    <row r="3682" s="93" customFormat="1" customHeight="1" spans="7:7">
      <c r="G3682" s="288" t="str">
        <f t="shared" si="63"/>
        <v/>
      </c>
    </row>
    <row r="3683" s="93" customFormat="1" customHeight="1" spans="7:7">
      <c r="G3683" s="288" t="str">
        <f t="shared" si="63"/>
        <v/>
      </c>
    </row>
    <row r="3684" s="93" customFormat="1" customHeight="1" spans="7:7">
      <c r="G3684" s="288" t="str">
        <f t="shared" si="63"/>
        <v/>
      </c>
    </row>
    <row r="3685" s="93" customFormat="1" customHeight="1" spans="7:7">
      <c r="G3685" s="288" t="str">
        <f t="shared" si="63"/>
        <v/>
      </c>
    </row>
    <row r="3686" s="93" customFormat="1" customHeight="1" spans="7:7">
      <c r="G3686" s="288" t="str">
        <f t="shared" si="63"/>
        <v/>
      </c>
    </row>
    <row r="3687" s="93" customFormat="1" customHeight="1" spans="7:7">
      <c r="G3687" s="288" t="str">
        <f t="shared" si="63"/>
        <v/>
      </c>
    </row>
    <row r="3688" s="93" customFormat="1" customHeight="1" spans="7:7">
      <c r="G3688" s="288" t="str">
        <f t="shared" si="63"/>
        <v/>
      </c>
    </row>
    <row r="3689" s="93" customFormat="1" customHeight="1" spans="7:7">
      <c r="G3689" s="288" t="str">
        <f t="shared" si="63"/>
        <v/>
      </c>
    </row>
    <row r="3690" s="93" customFormat="1" customHeight="1" spans="7:7">
      <c r="G3690" s="288" t="str">
        <f t="shared" si="63"/>
        <v/>
      </c>
    </row>
    <row r="3691" s="93" customFormat="1" customHeight="1" spans="7:7">
      <c r="G3691" s="288" t="str">
        <f t="shared" si="63"/>
        <v/>
      </c>
    </row>
    <row r="3692" s="93" customFormat="1" customHeight="1" spans="7:7">
      <c r="G3692" s="288" t="str">
        <f t="shared" si="63"/>
        <v/>
      </c>
    </row>
    <row r="3693" s="93" customFormat="1" customHeight="1" spans="7:7">
      <c r="G3693" s="288" t="str">
        <f t="shared" si="63"/>
        <v/>
      </c>
    </row>
    <row r="3694" s="93" customFormat="1" customHeight="1" spans="7:7">
      <c r="G3694" s="288" t="str">
        <f t="shared" si="63"/>
        <v/>
      </c>
    </row>
    <row r="3695" s="93" customFormat="1" customHeight="1" spans="7:7">
      <c r="G3695" s="288" t="str">
        <f t="shared" si="63"/>
        <v/>
      </c>
    </row>
    <row r="3696" s="93" customFormat="1" customHeight="1" spans="7:7">
      <c r="G3696" s="288" t="str">
        <f t="shared" si="63"/>
        <v/>
      </c>
    </row>
    <row r="3697" s="93" customFormat="1" customHeight="1" spans="7:7">
      <c r="G3697" s="288" t="str">
        <f t="shared" si="63"/>
        <v/>
      </c>
    </row>
    <row r="3698" s="93" customFormat="1" customHeight="1" spans="7:7">
      <c r="G3698" s="288" t="str">
        <f t="shared" si="63"/>
        <v/>
      </c>
    </row>
    <row r="3699" s="93" customFormat="1" customHeight="1" spans="7:7">
      <c r="G3699" s="288" t="str">
        <f t="shared" si="63"/>
        <v/>
      </c>
    </row>
    <row r="3700" s="93" customFormat="1" customHeight="1" spans="7:7">
      <c r="G3700" s="288" t="str">
        <f t="shared" si="63"/>
        <v/>
      </c>
    </row>
    <row r="3701" s="93" customFormat="1" customHeight="1" spans="7:7">
      <c r="G3701" s="288" t="str">
        <f t="shared" si="63"/>
        <v/>
      </c>
    </row>
    <row r="3702" s="93" customFormat="1" customHeight="1" spans="7:7">
      <c r="G3702" s="288" t="str">
        <f t="shared" si="63"/>
        <v/>
      </c>
    </row>
    <row r="3703" s="93" customFormat="1" customHeight="1" spans="7:7">
      <c r="G3703" s="288" t="str">
        <f t="shared" si="63"/>
        <v/>
      </c>
    </row>
    <row r="3704" s="93" customFormat="1" customHeight="1" spans="7:7">
      <c r="G3704" s="288" t="str">
        <f t="shared" si="63"/>
        <v/>
      </c>
    </row>
    <row r="3705" s="93" customFormat="1" customHeight="1" spans="7:7">
      <c r="G3705" s="288" t="str">
        <f t="shared" si="63"/>
        <v/>
      </c>
    </row>
    <row r="3706" s="93" customFormat="1" customHeight="1" spans="7:7">
      <c r="G3706" s="288" t="str">
        <f t="shared" si="63"/>
        <v/>
      </c>
    </row>
    <row r="3707" s="93" customFormat="1" customHeight="1" spans="7:7">
      <c r="G3707" s="288" t="str">
        <f t="shared" si="63"/>
        <v/>
      </c>
    </row>
    <row r="3708" s="93" customFormat="1" customHeight="1" spans="7:7">
      <c r="G3708" s="288" t="str">
        <f t="shared" si="63"/>
        <v/>
      </c>
    </row>
    <row r="3709" s="93" customFormat="1" customHeight="1" spans="7:7">
      <c r="G3709" s="288" t="str">
        <f t="shared" si="63"/>
        <v/>
      </c>
    </row>
    <row r="3710" s="93" customFormat="1" customHeight="1" spans="7:7">
      <c r="G3710" s="288" t="str">
        <f t="shared" si="63"/>
        <v/>
      </c>
    </row>
    <row r="3711" s="93" customFormat="1" customHeight="1" spans="7:7">
      <c r="G3711" s="288" t="str">
        <f t="shared" si="63"/>
        <v/>
      </c>
    </row>
    <row r="3712" s="93" customFormat="1" customHeight="1" spans="7:7">
      <c r="G3712" s="288" t="str">
        <f t="shared" si="63"/>
        <v/>
      </c>
    </row>
    <row r="3713" s="93" customFormat="1" customHeight="1" spans="7:7">
      <c r="G3713" s="288" t="str">
        <f t="shared" si="63"/>
        <v/>
      </c>
    </row>
    <row r="3714" s="93" customFormat="1" customHeight="1" spans="7:7">
      <c r="G3714" s="288" t="str">
        <f t="shared" ref="G3714:G3777" si="64">IF(H3714="","",IF(H3714=I3714,H3714,_xlfn.CONCAT(H3714,"-",I3714)))</f>
        <v/>
      </c>
    </row>
    <row r="3715" s="93" customFormat="1" customHeight="1" spans="7:7">
      <c r="G3715" s="288" t="str">
        <f t="shared" si="64"/>
        <v/>
      </c>
    </row>
    <row r="3716" s="93" customFormat="1" customHeight="1" spans="7:7">
      <c r="G3716" s="288" t="str">
        <f t="shared" si="64"/>
        <v/>
      </c>
    </row>
    <row r="3717" s="93" customFormat="1" customHeight="1" spans="7:7">
      <c r="G3717" s="288" t="str">
        <f t="shared" si="64"/>
        <v/>
      </c>
    </row>
    <row r="3718" s="93" customFormat="1" customHeight="1" spans="7:7">
      <c r="G3718" s="288" t="str">
        <f t="shared" si="64"/>
        <v/>
      </c>
    </row>
    <row r="3719" s="93" customFormat="1" customHeight="1" spans="7:7">
      <c r="G3719" s="288" t="str">
        <f t="shared" si="64"/>
        <v/>
      </c>
    </row>
    <row r="3720" s="93" customFormat="1" customHeight="1" spans="7:7">
      <c r="G3720" s="288" t="str">
        <f t="shared" si="64"/>
        <v/>
      </c>
    </row>
    <row r="3721" s="93" customFormat="1" customHeight="1" spans="7:7">
      <c r="G3721" s="288" t="str">
        <f t="shared" si="64"/>
        <v/>
      </c>
    </row>
    <row r="3722" s="93" customFormat="1" customHeight="1" spans="7:7">
      <c r="G3722" s="288" t="str">
        <f t="shared" si="64"/>
        <v/>
      </c>
    </row>
    <row r="3723" s="93" customFormat="1" customHeight="1" spans="7:7">
      <c r="G3723" s="288" t="str">
        <f t="shared" si="64"/>
        <v/>
      </c>
    </row>
    <row r="3724" s="93" customFormat="1" customHeight="1" spans="7:7">
      <c r="G3724" s="288" t="str">
        <f t="shared" si="64"/>
        <v/>
      </c>
    </row>
    <row r="3725" s="93" customFormat="1" customHeight="1" spans="7:7">
      <c r="G3725" s="288" t="str">
        <f t="shared" si="64"/>
        <v/>
      </c>
    </row>
    <row r="3726" s="93" customFormat="1" customHeight="1" spans="7:7">
      <c r="G3726" s="288" t="str">
        <f t="shared" si="64"/>
        <v/>
      </c>
    </row>
    <row r="3727" s="93" customFormat="1" customHeight="1" spans="7:7">
      <c r="G3727" s="288" t="str">
        <f t="shared" si="64"/>
        <v/>
      </c>
    </row>
    <row r="3728" s="93" customFormat="1" customHeight="1" spans="7:7">
      <c r="G3728" s="288" t="str">
        <f t="shared" si="64"/>
        <v/>
      </c>
    </row>
    <row r="3729" s="93" customFormat="1" customHeight="1" spans="7:7">
      <c r="G3729" s="288" t="str">
        <f t="shared" si="64"/>
        <v/>
      </c>
    </row>
    <row r="3730" s="93" customFormat="1" customHeight="1" spans="7:7">
      <c r="G3730" s="288" t="str">
        <f t="shared" si="64"/>
        <v/>
      </c>
    </row>
    <row r="3731" s="93" customFormat="1" customHeight="1" spans="7:7">
      <c r="G3731" s="288" t="str">
        <f t="shared" si="64"/>
        <v/>
      </c>
    </row>
    <row r="3732" s="93" customFormat="1" customHeight="1" spans="7:7">
      <c r="G3732" s="288" t="str">
        <f t="shared" si="64"/>
        <v/>
      </c>
    </row>
    <row r="3733" s="93" customFormat="1" customHeight="1" spans="7:7">
      <c r="G3733" s="288" t="str">
        <f t="shared" si="64"/>
        <v/>
      </c>
    </row>
    <row r="3734" s="93" customFormat="1" customHeight="1" spans="7:7">
      <c r="G3734" s="288" t="str">
        <f t="shared" si="64"/>
        <v/>
      </c>
    </row>
    <row r="3735" s="93" customFormat="1" customHeight="1" spans="7:7">
      <c r="G3735" s="288" t="str">
        <f t="shared" si="64"/>
        <v/>
      </c>
    </row>
    <row r="3736" s="93" customFormat="1" customHeight="1" spans="7:7">
      <c r="G3736" s="288" t="str">
        <f t="shared" si="64"/>
        <v/>
      </c>
    </row>
    <row r="3737" s="93" customFormat="1" customHeight="1" spans="7:7">
      <c r="G3737" s="288" t="str">
        <f t="shared" si="64"/>
        <v/>
      </c>
    </row>
    <row r="3738" s="93" customFormat="1" customHeight="1" spans="7:7">
      <c r="G3738" s="288" t="str">
        <f t="shared" si="64"/>
        <v/>
      </c>
    </row>
    <row r="3739" s="93" customFormat="1" customHeight="1" spans="7:7">
      <c r="G3739" s="288" t="str">
        <f t="shared" si="64"/>
        <v/>
      </c>
    </row>
    <row r="3740" s="93" customFormat="1" customHeight="1" spans="7:7">
      <c r="G3740" s="288" t="str">
        <f t="shared" si="64"/>
        <v/>
      </c>
    </row>
    <row r="3741" s="93" customFormat="1" customHeight="1" spans="7:7">
      <c r="G3741" s="288" t="str">
        <f t="shared" si="64"/>
        <v/>
      </c>
    </row>
    <row r="3742" s="93" customFormat="1" customHeight="1" spans="7:7">
      <c r="G3742" s="288" t="str">
        <f t="shared" si="64"/>
        <v/>
      </c>
    </row>
    <row r="3743" s="93" customFormat="1" customHeight="1" spans="7:7">
      <c r="G3743" s="288" t="str">
        <f t="shared" si="64"/>
        <v/>
      </c>
    </row>
    <row r="3744" s="93" customFormat="1" customHeight="1" spans="7:7">
      <c r="G3744" s="288" t="str">
        <f t="shared" si="64"/>
        <v/>
      </c>
    </row>
    <row r="3745" s="93" customFormat="1" customHeight="1" spans="7:7">
      <c r="G3745" s="288" t="str">
        <f t="shared" si="64"/>
        <v/>
      </c>
    </row>
    <row r="3746" s="93" customFormat="1" customHeight="1" spans="7:7">
      <c r="G3746" s="288" t="str">
        <f t="shared" si="64"/>
        <v/>
      </c>
    </row>
    <row r="3747" s="93" customFormat="1" customHeight="1" spans="7:7">
      <c r="G3747" s="288" t="str">
        <f t="shared" si="64"/>
        <v/>
      </c>
    </row>
    <row r="3748" s="93" customFormat="1" customHeight="1" spans="7:7">
      <c r="G3748" s="288" t="str">
        <f t="shared" si="64"/>
        <v/>
      </c>
    </row>
    <row r="3749" s="93" customFormat="1" customHeight="1" spans="7:7">
      <c r="G3749" s="288" t="str">
        <f t="shared" si="64"/>
        <v/>
      </c>
    </row>
    <row r="3750" s="93" customFormat="1" customHeight="1" spans="7:7">
      <c r="G3750" s="288" t="str">
        <f t="shared" si="64"/>
        <v/>
      </c>
    </row>
    <row r="3751" s="93" customFormat="1" customHeight="1" spans="7:7">
      <c r="G3751" s="288" t="str">
        <f t="shared" si="64"/>
        <v/>
      </c>
    </row>
    <row r="3752" s="93" customFormat="1" customHeight="1" spans="7:7">
      <c r="G3752" s="288" t="str">
        <f t="shared" si="64"/>
        <v/>
      </c>
    </row>
    <row r="3753" s="93" customFormat="1" customHeight="1" spans="7:7">
      <c r="G3753" s="288" t="str">
        <f t="shared" si="64"/>
        <v/>
      </c>
    </row>
    <row r="3754" s="93" customFormat="1" customHeight="1" spans="7:7">
      <c r="G3754" s="288" t="str">
        <f t="shared" si="64"/>
        <v/>
      </c>
    </row>
    <row r="3755" s="93" customFormat="1" customHeight="1" spans="7:7">
      <c r="G3755" s="288" t="str">
        <f t="shared" si="64"/>
        <v/>
      </c>
    </row>
    <row r="3756" s="93" customFormat="1" customHeight="1" spans="7:7">
      <c r="G3756" s="288" t="str">
        <f t="shared" si="64"/>
        <v/>
      </c>
    </row>
    <row r="3757" s="93" customFormat="1" customHeight="1" spans="7:7">
      <c r="G3757" s="288" t="str">
        <f t="shared" si="64"/>
        <v/>
      </c>
    </row>
    <row r="3758" s="93" customFormat="1" customHeight="1" spans="7:7">
      <c r="G3758" s="288" t="str">
        <f t="shared" si="64"/>
        <v/>
      </c>
    </row>
    <row r="3759" s="93" customFormat="1" customHeight="1" spans="7:7">
      <c r="G3759" s="288" t="str">
        <f t="shared" si="64"/>
        <v/>
      </c>
    </row>
    <row r="3760" s="93" customFormat="1" customHeight="1" spans="7:7">
      <c r="G3760" s="288" t="str">
        <f t="shared" si="64"/>
        <v/>
      </c>
    </row>
    <row r="3761" s="93" customFormat="1" customHeight="1" spans="7:7">
      <c r="G3761" s="288" t="str">
        <f t="shared" si="64"/>
        <v/>
      </c>
    </row>
    <row r="3762" s="93" customFormat="1" customHeight="1" spans="7:7">
      <c r="G3762" s="288" t="str">
        <f t="shared" si="64"/>
        <v/>
      </c>
    </row>
    <row r="3763" s="93" customFormat="1" customHeight="1" spans="7:7">
      <c r="G3763" s="288" t="str">
        <f t="shared" si="64"/>
        <v/>
      </c>
    </row>
    <row r="3764" s="93" customFormat="1" customHeight="1" spans="7:7">
      <c r="G3764" s="288" t="str">
        <f t="shared" si="64"/>
        <v/>
      </c>
    </row>
    <row r="3765" s="93" customFormat="1" customHeight="1" spans="7:7">
      <c r="G3765" s="288" t="str">
        <f t="shared" si="64"/>
        <v/>
      </c>
    </row>
    <row r="3766" s="93" customFormat="1" customHeight="1" spans="7:7">
      <c r="G3766" s="288" t="str">
        <f t="shared" si="64"/>
        <v/>
      </c>
    </row>
    <row r="3767" s="93" customFormat="1" customHeight="1" spans="7:7">
      <c r="G3767" s="288" t="str">
        <f t="shared" si="64"/>
        <v/>
      </c>
    </row>
    <row r="3768" s="93" customFormat="1" customHeight="1" spans="7:7">
      <c r="G3768" s="288" t="str">
        <f t="shared" si="64"/>
        <v/>
      </c>
    </row>
    <row r="3769" s="93" customFormat="1" customHeight="1" spans="7:7">
      <c r="G3769" s="288" t="str">
        <f t="shared" si="64"/>
        <v/>
      </c>
    </row>
    <row r="3770" s="93" customFormat="1" customHeight="1" spans="7:7">
      <c r="G3770" s="288" t="str">
        <f t="shared" si="64"/>
        <v/>
      </c>
    </row>
    <row r="3771" s="93" customFormat="1" customHeight="1" spans="7:7">
      <c r="G3771" s="288" t="str">
        <f t="shared" si="64"/>
        <v/>
      </c>
    </row>
    <row r="3772" s="93" customFormat="1" customHeight="1" spans="7:7">
      <c r="G3772" s="288" t="str">
        <f t="shared" si="64"/>
        <v/>
      </c>
    </row>
    <row r="3773" s="93" customFormat="1" customHeight="1" spans="7:7">
      <c r="G3773" s="288" t="str">
        <f t="shared" si="64"/>
        <v/>
      </c>
    </row>
    <row r="3774" s="93" customFormat="1" customHeight="1" spans="7:7">
      <c r="G3774" s="288" t="str">
        <f t="shared" si="64"/>
        <v/>
      </c>
    </row>
    <row r="3775" s="93" customFormat="1" customHeight="1" spans="7:7">
      <c r="G3775" s="288" t="str">
        <f t="shared" si="64"/>
        <v/>
      </c>
    </row>
    <row r="3776" s="93" customFormat="1" customHeight="1" spans="7:7">
      <c r="G3776" s="288" t="str">
        <f t="shared" si="64"/>
        <v/>
      </c>
    </row>
    <row r="3777" s="93" customFormat="1" customHeight="1" spans="7:7">
      <c r="G3777" s="288" t="str">
        <f t="shared" si="64"/>
        <v/>
      </c>
    </row>
    <row r="3778" s="93" customFormat="1" customHeight="1" spans="7:7">
      <c r="G3778" s="288" t="str">
        <f t="shared" ref="G3778:G3841" si="65">IF(H3778="","",IF(H3778=I3778,H3778,_xlfn.CONCAT(H3778,"-",I3778)))</f>
        <v/>
      </c>
    </row>
    <row r="3779" s="93" customFormat="1" customHeight="1" spans="7:7">
      <c r="G3779" s="288" t="str">
        <f t="shared" si="65"/>
        <v/>
      </c>
    </row>
    <row r="3780" s="93" customFormat="1" customHeight="1" spans="7:7">
      <c r="G3780" s="288" t="str">
        <f t="shared" si="65"/>
        <v/>
      </c>
    </row>
    <row r="3781" s="93" customFormat="1" customHeight="1" spans="7:7">
      <c r="G3781" s="288" t="str">
        <f t="shared" si="65"/>
        <v/>
      </c>
    </row>
    <row r="3782" s="93" customFormat="1" customHeight="1" spans="7:7">
      <c r="G3782" s="288" t="str">
        <f t="shared" si="65"/>
        <v/>
      </c>
    </row>
    <row r="3783" s="93" customFormat="1" customHeight="1" spans="7:7">
      <c r="G3783" s="288" t="str">
        <f t="shared" si="65"/>
        <v/>
      </c>
    </row>
    <row r="3784" s="93" customFormat="1" customHeight="1" spans="7:7">
      <c r="G3784" s="288" t="str">
        <f t="shared" si="65"/>
        <v/>
      </c>
    </row>
    <row r="3785" s="93" customFormat="1" customHeight="1" spans="7:7">
      <c r="G3785" s="288" t="str">
        <f t="shared" si="65"/>
        <v/>
      </c>
    </row>
    <row r="3786" s="93" customFormat="1" customHeight="1" spans="7:7">
      <c r="G3786" s="288" t="str">
        <f t="shared" si="65"/>
        <v/>
      </c>
    </row>
    <row r="3787" s="93" customFormat="1" customHeight="1" spans="7:7">
      <c r="G3787" s="288" t="str">
        <f t="shared" si="65"/>
        <v/>
      </c>
    </row>
    <row r="3788" s="93" customFormat="1" customHeight="1" spans="7:7">
      <c r="G3788" s="288" t="str">
        <f t="shared" si="65"/>
        <v/>
      </c>
    </row>
    <row r="3789" s="93" customFormat="1" customHeight="1" spans="7:7">
      <c r="G3789" s="288" t="str">
        <f t="shared" si="65"/>
        <v/>
      </c>
    </row>
    <row r="3790" s="93" customFormat="1" customHeight="1" spans="7:7">
      <c r="G3790" s="288" t="str">
        <f t="shared" si="65"/>
        <v/>
      </c>
    </row>
    <row r="3791" s="93" customFormat="1" customHeight="1" spans="7:7">
      <c r="G3791" s="288" t="str">
        <f t="shared" si="65"/>
        <v/>
      </c>
    </row>
    <row r="3792" s="93" customFormat="1" customHeight="1" spans="7:7">
      <c r="G3792" s="288" t="str">
        <f t="shared" si="65"/>
        <v/>
      </c>
    </row>
    <row r="3793" s="93" customFormat="1" customHeight="1" spans="7:7">
      <c r="G3793" s="288" t="str">
        <f t="shared" si="65"/>
        <v/>
      </c>
    </row>
    <row r="3794" s="93" customFormat="1" customHeight="1" spans="7:7">
      <c r="G3794" s="288" t="str">
        <f t="shared" si="65"/>
        <v/>
      </c>
    </row>
    <row r="3795" s="93" customFormat="1" customHeight="1" spans="7:7">
      <c r="G3795" s="288" t="str">
        <f t="shared" si="65"/>
        <v/>
      </c>
    </row>
    <row r="3796" s="93" customFormat="1" customHeight="1" spans="7:7">
      <c r="G3796" s="288" t="str">
        <f t="shared" si="65"/>
        <v/>
      </c>
    </row>
    <row r="3797" s="93" customFormat="1" customHeight="1" spans="7:7">
      <c r="G3797" s="288" t="str">
        <f t="shared" si="65"/>
        <v/>
      </c>
    </row>
    <row r="3798" s="93" customFormat="1" customHeight="1" spans="7:7">
      <c r="G3798" s="288" t="str">
        <f t="shared" si="65"/>
        <v/>
      </c>
    </row>
    <row r="3799" s="93" customFormat="1" customHeight="1" spans="7:7">
      <c r="G3799" s="288" t="str">
        <f t="shared" si="65"/>
        <v/>
      </c>
    </row>
    <row r="3800" s="93" customFormat="1" customHeight="1" spans="7:7">
      <c r="G3800" s="288" t="str">
        <f t="shared" si="65"/>
        <v/>
      </c>
    </row>
    <row r="3801" s="93" customFormat="1" customHeight="1" spans="7:7">
      <c r="G3801" s="288" t="str">
        <f t="shared" si="65"/>
        <v/>
      </c>
    </row>
    <row r="3802" s="93" customFormat="1" customHeight="1" spans="7:7">
      <c r="G3802" s="288" t="str">
        <f t="shared" si="65"/>
        <v/>
      </c>
    </row>
    <row r="3803" s="93" customFormat="1" customHeight="1" spans="7:7">
      <c r="G3803" s="288" t="str">
        <f t="shared" si="65"/>
        <v/>
      </c>
    </row>
    <row r="3804" s="93" customFormat="1" customHeight="1" spans="7:7">
      <c r="G3804" s="288" t="str">
        <f t="shared" si="65"/>
        <v/>
      </c>
    </row>
    <row r="3805" s="93" customFormat="1" customHeight="1" spans="7:7">
      <c r="G3805" s="288" t="str">
        <f t="shared" si="65"/>
        <v/>
      </c>
    </row>
    <row r="3806" s="93" customFormat="1" customHeight="1" spans="7:7">
      <c r="G3806" s="288" t="str">
        <f t="shared" si="65"/>
        <v/>
      </c>
    </row>
    <row r="3807" s="93" customFormat="1" customHeight="1" spans="7:7">
      <c r="G3807" s="288" t="str">
        <f t="shared" si="65"/>
        <v/>
      </c>
    </row>
    <row r="3808" s="93" customFormat="1" customHeight="1" spans="7:7">
      <c r="G3808" s="288" t="str">
        <f t="shared" si="65"/>
        <v/>
      </c>
    </row>
    <row r="3809" s="93" customFormat="1" customHeight="1" spans="7:7">
      <c r="G3809" s="288" t="str">
        <f t="shared" si="65"/>
        <v/>
      </c>
    </row>
    <row r="3810" s="93" customFormat="1" customHeight="1" spans="7:7">
      <c r="G3810" s="288" t="str">
        <f t="shared" si="65"/>
        <v/>
      </c>
    </row>
    <row r="3811" s="93" customFormat="1" customHeight="1" spans="7:7">
      <c r="G3811" s="288" t="str">
        <f t="shared" si="65"/>
        <v/>
      </c>
    </row>
    <row r="3812" s="93" customFormat="1" customHeight="1" spans="7:7">
      <c r="G3812" s="288" t="str">
        <f t="shared" si="65"/>
        <v/>
      </c>
    </row>
    <row r="3813" s="93" customFormat="1" customHeight="1" spans="7:7">
      <c r="G3813" s="288" t="str">
        <f t="shared" si="65"/>
        <v/>
      </c>
    </row>
    <row r="3814" s="93" customFormat="1" customHeight="1" spans="7:7">
      <c r="G3814" s="288" t="str">
        <f t="shared" si="65"/>
        <v/>
      </c>
    </row>
    <row r="3815" s="93" customFormat="1" customHeight="1" spans="7:7">
      <c r="G3815" s="288" t="str">
        <f t="shared" si="65"/>
        <v/>
      </c>
    </row>
    <row r="3816" s="93" customFormat="1" customHeight="1" spans="7:7">
      <c r="G3816" s="288" t="str">
        <f t="shared" si="65"/>
        <v/>
      </c>
    </row>
    <row r="3817" s="93" customFormat="1" customHeight="1" spans="7:7">
      <c r="G3817" s="288" t="str">
        <f t="shared" si="65"/>
        <v/>
      </c>
    </row>
    <row r="3818" s="93" customFormat="1" customHeight="1" spans="7:7">
      <c r="G3818" s="288" t="str">
        <f t="shared" si="65"/>
        <v/>
      </c>
    </row>
    <row r="3819" s="93" customFormat="1" customHeight="1" spans="7:7">
      <c r="G3819" s="288" t="str">
        <f t="shared" si="65"/>
        <v/>
      </c>
    </row>
    <row r="3820" s="93" customFormat="1" customHeight="1" spans="7:7">
      <c r="G3820" s="288" t="str">
        <f t="shared" si="65"/>
        <v/>
      </c>
    </row>
    <row r="3821" s="93" customFormat="1" customHeight="1" spans="7:7">
      <c r="G3821" s="288" t="str">
        <f t="shared" si="65"/>
        <v/>
      </c>
    </row>
    <row r="3822" s="93" customFormat="1" customHeight="1" spans="7:7">
      <c r="G3822" s="288" t="str">
        <f t="shared" si="65"/>
        <v/>
      </c>
    </row>
    <row r="3823" s="93" customFormat="1" customHeight="1" spans="7:7">
      <c r="G3823" s="288" t="str">
        <f t="shared" si="65"/>
        <v/>
      </c>
    </row>
    <row r="3824" s="93" customFormat="1" customHeight="1" spans="7:7">
      <c r="G3824" s="288" t="str">
        <f t="shared" si="65"/>
        <v/>
      </c>
    </row>
    <row r="3825" s="93" customFormat="1" customHeight="1" spans="7:7">
      <c r="G3825" s="288" t="str">
        <f t="shared" si="65"/>
        <v/>
      </c>
    </row>
    <row r="3826" s="93" customFormat="1" customHeight="1" spans="7:7">
      <c r="G3826" s="288" t="str">
        <f t="shared" si="65"/>
        <v/>
      </c>
    </row>
    <row r="3827" s="93" customFormat="1" customHeight="1" spans="7:7">
      <c r="G3827" s="288" t="str">
        <f t="shared" si="65"/>
        <v/>
      </c>
    </row>
    <row r="3828" s="93" customFormat="1" customHeight="1" spans="7:7">
      <c r="G3828" s="288" t="str">
        <f t="shared" si="65"/>
        <v/>
      </c>
    </row>
    <row r="3829" s="93" customFormat="1" customHeight="1" spans="7:7">
      <c r="G3829" s="288" t="str">
        <f t="shared" si="65"/>
        <v/>
      </c>
    </row>
    <row r="3830" s="93" customFormat="1" customHeight="1" spans="7:7">
      <c r="G3830" s="288" t="str">
        <f t="shared" si="65"/>
        <v/>
      </c>
    </row>
    <row r="3831" s="93" customFormat="1" customHeight="1" spans="7:7">
      <c r="G3831" s="288" t="str">
        <f t="shared" si="65"/>
        <v/>
      </c>
    </row>
    <row r="3832" s="93" customFormat="1" customHeight="1" spans="7:7">
      <c r="G3832" s="288" t="str">
        <f t="shared" si="65"/>
        <v/>
      </c>
    </row>
    <row r="3833" s="93" customFormat="1" customHeight="1" spans="7:7">
      <c r="G3833" s="288" t="str">
        <f t="shared" si="65"/>
        <v/>
      </c>
    </row>
    <row r="3834" s="93" customFormat="1" customHeight="1" spans="7:7">
      <c r="G3834" s="288" t="str">
        <f t="shared" si="65"/>
        <v/>
      </c>
    </row>
    <row r="3835" s="93" customFormat="1" customHeight="1" spans="7:7">
      <c r="G3835" s="288" t="str">
        <f t="shared" si="65"/>
        <v/>
      </c>
    </row>
    <row r="3836" s="93" customFormat="1" customHeight="1" spans="7:7">
      <c r="G3836" s="288" t="str">
        <f t="shared" si="65"/>
        <v/>
      </c>
    </row>
    <row r="3837" s="93" customFormat="1" customHeight="1" spans="7:7">
      <c r="G3837" s="288" t="str">
        <f t="shared" si="65"/>
        <v/>
      </c>
    </row>
    <row r="3838" s="93" customFormat="1" customHeight="1" spans="7:7">
      <c r="G3838" s="288" t="str">
        <f t="shared" si="65"/>
        <v/>
      </c>
    </row>
    <row r="3839" s="93" customFormat="1" customHeight="1" spans="7:7">
      <c r="G3839" s="288" t="str">
        <f t="shared" si="65"/>
        <v/>
      </c>
    </row>
    <row r="3840" s="93" customFormat="1" customHeight="1" spans="7:7">
      <c r="G3840" s="288" t="str">
        <f t="shared" si="65"/>
        <v/>
      </c>
    </row>
    <row r="3841" s="93" customFormat="1" customHeight="1" spans="7:7">
      <c r="G3841" s="288" t="str">
        <f t="shared" si="65"/>
        <v/>
      </c>
    </row>
    <row r="3842" s="93" customFormat="1" customHeight="1" spans="7:7">
      <c r="G3842" s="288" t="str">
        <f t="shared" ref="G3842:G3905" si="66">IF(H3842="","",IF(H3842=I3842,H3842,_xlfn.CONCAT(H3842,"-",I3842)))</f>
        <v/>
      </c>
    </row>
    <row r="3843" s="93" customFormat="1" customHeight="1" spans="7:7">
      <c r="G3843" s="288" t="str">
        <f t="shared" si="66"/>
        <v/>
      </c>
    </row>
    <row r="3844" s="93" customFormat="1" customHeight="1" spans="7:7">
      <c r="G3844" s="288" t="str">
        <f t="shared" si="66"/>
        <v/>
      </c>
    </row>
    <row r="3845" s="93" customFormat="1" customHeight="1" spans="7:7">
      <c r="G3845" s="288" t="str">
        <f t="shared" si="66"/>
        <v/>
      </c>
    </row>
    <row r="3846" s="93" customFormat="1" customHeight="1" spans="7:7">
      <c r="G3846" s="288" t="str">
        <f t="shared" si="66"/>
        <v/>
      </c>
    </row>
    <row r="3847" s="93" customFormat="1" customHeight="1" spans="7:7">
      <c r="G3847" s="288" t="str">
        <f t="shared" si="66"/>
        <v/>
      </c>
    </row>
    <row r="3848" s="93" customFormat="1" customHeight="1" spans="7:7">
      <c r="G3848" s="288" t="str">
        <f t="shared" si="66"/>
        <v/>
      </c>
    </row>
    <row r="3849" s="93" customFormat="1" customHeight="1" spans="7:7">
      <c r="G3849" s="288" t="str">
        <f t="shared" si="66"/>
        <v/>
      </c>
    </row>
    <row r="3850" s="93" customFormat="1" customHeight="1" spans="7:7">
      <c r="G3850" s="288" t="str">
        <f t="shared" si="66"/>
        <v/>
      </c>
    </row>
    <row r="3851" s="93" customFormat="1" customHeight="1" spans="7:7">
      <c r="G3851" s="288" t="str">
        <f t="shared" si="66"/>
        <v/>
      </c>
    </row>
    <row r="3852" s="93" customFormat="1" customHeight="1" spans="7:7">
      <c r="G3852" s="288" t="str">
        <f t="shared" si="66"/>
        <v/>
      </c>
    </row>
    <row r="3853" s="93" customFormat="1" customHeight="1" spans="7:7">
      <c r="G3853" s="288" t="str">
        <f t="shared" si="66"/>
        <v/>
      </c>
    </row>
    <row r="3854" s="93" customFormat="1" customHeight="1" spans="7:7">
      <c r="G3854" s="288" t="str">
        <f t="shared" si="66"/>
        <v/>
      </c>
    </row>
    <row r="3855" s="93" customFormat="1" customHeight="1" spans="7:7">
      <c r="G3855" s="288" t="str">
        <f t="shared" si="66"/>
        <v/>
      </c>
    </row>
    <row r="3856" s="93" customFormat="1" customHeight="1" spans="7:7">
      <c r="G3856" s="288" t="str">
        <f t="shared" si="66"/>
        <v/>
      </c>
    </row>
    <row r="3857" s="93" customFormat="1" customHeight="1" spans="7:7">
      <c r="G3857" s="288" t="str">
        <f t="shared" si="66"/>
        <v/>
      </c>
    </row>
    <row r="3858" s="93" customFormat="1" customHeight="1" spans="7:7">
      <c r="G3858" s="288" t="str">
        <f t="shared" si="66"/>
        <v/>
      </c>
    </row>
    <row r="3859" s="93" customFormat="1" customHeight="1" spans="7:7">
      <c r="G3859" s="288" t="str">
        <f t="shared" si="66"/>
        <v/>
      </c>
    </row>
    <row r="3860" s="93" customFormat="1" customHeight="1" spans="7:7">
      <c r="G3860" s="288" t="str">
        <f t="shared" si="66"/>
        <v/>
      </c>
    </row>
    <row r="3861" s="93" customFormat="1" customHeight="1" spans="7:7">
      <c r="G3861" s="288" t="str">
        <f t="shared" si="66"/>
        <v/>
      </c>
    </row>
    <row r="3862" s="93" customFormat="1" customHeight="1" spans="7:7">
      <c r="G3862" s="288" t="str">
        <f t="shared" si="66"/>
        <v/>
      </c>
    </row>
    <row r="3863" s="93" customFormat="1" customHeight="1" spans="7:7">
      <c r="G3863" s="288" t="str">
        <f t="shared" si="66"/>
        <v/>
      </c>
    </row>
    <row r="3864" s="93" customFormat="1" customHeight="1" spans="7:7">
      <c r="G3864" s="288" t="str">
        <f t="shared" si="66"/>
        <v/>
      </c>
    </row>
    <row r="3865" s="93" customFormat="1" customHeight="1" spans="7:7">
      <c r="G3865" s="288" t="str">
        <f t="shared" si="66"/>
        <v/>
      </c>
    </row>
    <row r="3866" s="93" customFormat="1" customHeight="1" spans="7:7">
      <c r="G3866" s="288" t="str">
        <f t="shared" si="66"/>
        <v/>
      </c>
    </row>
    <row r="3867" s="93" customFormat="1" customHeight="1" spans="7:7">
      <c r="G3867" s="288" t="str">
        <f t="shared" si="66"/>
        <v/>
      </c>
    </row>
    <row r="3868" s="93" customFormat="1" customHeight="1" spans="7:7">
      <c r="G3868" s="288" t="str">
        <f t="shared" si="66"/>
        <v/>
      </c>
    </row>
    <row r="3869" s="93" customFormat="1" customHeight="1" spans="7:7">
      <c r="G3869" s="288" t="str">
        <f t="shared" si="66"/>
        <v/>
      </c>
    </row>
    <row r="3870" s="93" customFormat="1" customHeight="1" spans="7:7">
      <c r="G3870" s="288" t="str">
        <f t="shared" si="66"/>
        <v/>
      </c>
    </row>
    <row r="3871" s="93" customFormat="1" customHeight="1" spans="7:7">
      <c r="G3871" s="288" t="str">
        <f t="shared" si="66"/>
        <v/>
      </c>
    </row>
    <row r="3872" s="93" customFormat="1" customHeight="1" spans="7:7">
      <c r="G3872" s="288" t="str">
        <f t="shared" si="66"/>
        <v/>
      </c>
    </row>
    <row r="3873" s="93" customFormat="1" customHeight="1" spans="7:7">
      <c r="G3873" s="288" t="str">
        <f t="shared" si="66"/>
        <v/>
      </c>
    </row>
    <row r="3874" s="93" customFormat="1" customHeight="1" spans="7:7">
      <c r="G3874" s="288" t="str">
        <f t="shared" si="66"/>
        <v/>
      </c>
    </row>
    <row r="3875" s="93" customFormat="1" customHeight="1" spans="7:7">
      <c r="G3875" s="288" t="str">
        <f t="shared" si="66"/>
        <v/>
      </c>
    </row>
    <row r="3876" s="93" customFormat="1" customHeight="1" spans="7:7">
      <c r="G3876" s="288" t="str">
        <f t="shared" si="66"/>
        <v/>
      </c>
    </row>
    <row r="3877" s="93" customFormat="1" customHeight="1" spans="7:7">
      <c r="G3877" s="288" t="str">
        <f t="shared" si="66"/>
        <v/>
      </c>
    </row>
    <row r="3878" s="93" customFormat="1" customHeight="1" spans="7:7">
      <c r="G3878" s="288" t="str">
        <f t="shared" si="66"/>
        <v/>
      </c>
    </row>
    <row r="3879" s="93" customFormat="1" customHeight="1" spans="7:7">
      <c r="G3879" s="288" t="str">
        <f t="shared" si="66"/>
        <v/>
      </c>
    </row>
    <row r="3880" s="93" customFormat="1" customHeight="1" spans="7:7">
      <c r="G3880" s="288" t="str">
        <f t="shared" si="66"/>
        <v/>
      </c>
    </row>
    <row r="3881" s="93" customFormat="1" customHeight="1" spans="7:7">
      <c r="G3881" s="288" t="str">
        <f t="shared" si="66"/>
        <v/>
      </c>
    </row>
    <row r="3882" s="93" customFormat="1" customHeight="1" spans="7:7">
      <c r="G3882" s="288" t="str">
        <f t="shared" si="66"/>
        <v/>
      </c>
    </row>
    <row r="3883" s="93" customFormat="1" customHeight="1" spans="7:7">
      <c r="G3883" s="288" t="str">
        <f t="shared" si="66"/>
        <v/>
      </c>
    </row>
    <row r="3884" s="93" customFormat="1" customHeight="1" spans="7:7">
      <c r="G3884" s="288" t="str">
        <f t="shared" si="66"/>
        <v/>
      </c>
    </row>
    <row r="3885" s="93" customFormat="1" customHeight="1" spans="7:7">
      <c r="G3885" s="288" t="str">
        <f t="shared" si="66"/>
        <v/>
      </c>
    </row>
    <row r="3886" s="93" customFormat="1" customHeight="1" spans="7:7">
      <c r="G3886" s="288" t="str">
        <f t="shared" si="66"/>
        <v/>
      </c>
    </row>
    <row r="3887" s="93" customFormat="1" customHeight="1" spans="7:7">
      <c r="G3887" s="288" t="str">
        <f t="shared" si="66"/>
        <v/>
      </c>
    </row>
    <row r="3888" s="93" customFormat="1" customHeight="1" spans="7:7">
      <c r="G3888" s="288" t="str">
        <f t="shared" si="66"/>
        <v/>
      </c>
    </row>
    <row r="3889" s="93" customFormat="1" customHeight="1" spans="7:7">
      <c r="G3889" s="288" t="str">
        <f t="shared" si="66"/>
        <v/>
      </c>
    </row>
    <row r="3890" s="93" customFormat="1" customHeight="1" spans="7:7">
      <c r="G3890" s="288" t="str">
        <f t="shared" si="66"/>
        <v/>
      </c>
    </row>
    <row r="3891" s="93" customFormat="1" customHeight="1" spans="7:7">
      <c r="G3891" s="288" t="str">
        <f t="shared" si="66"/>
        <v/>
      </c>
    </row>
    <row r="3892" s="93" customFormat="1" customHeight="1" spans="7:7">
      <c r="G3892" s="288" t="str">
        <f t="shared" si="66"/>
        <v/>
      </c>
    </row>
    <row r="3893" s="93" customFormat="1" customHeight="1" spans="7:7">
      <c r="G3893" s="288" t="str">
        <f t="shared" si="66"/>
        <v/>
      </c>
    </row>
    <row r="3894" s="93" customFormat="1" customHeight="1" spans="7:7">
      <c r="G3894" s="288" t="str">
        <f t="shared" si="66"/>
        <v/>
      </c>
    </row>
    <row r="3895" s="93" customFormat="1" customHeight="1" spans="7:7">
      <c r="G3895" s="288" t="str">
        <f t="shared" si="66"/>
        <v/>
      </c>
    </row>
    <row r="3896" s="93" customFormat="1" customHeight="1" spans="7:7">
      <c r="G3896" s="288" t="str">
        <f t="shared" si="66"/>
        <v/>
      </c>
    </row>
    <row r="3897" s="93" customFormat="1" customHeight="1" spans="7:7">
      <c r="G3897" s="288" t="str">
        <f t="shared" si="66"/>
        <v/>
      </c>
    </row>
    <row r="3898" s="93" customFormat="1" customHeight="1" spans="7:7">
      <c r="G3898" s="288" t="str">
        <f t="shared" si="66"/>
        <v/>
      </c>
    </row>
    <row r="3899" s="93" customFormat="1" customHeight="1" spans="7:7">
      <c r="G3899" s="288" t="str">
        <f t="shared" si="66"/>
        <v/>
      </c>
    </row>
    <row r="3900" s="93" customFormat="1" customHeight="1" spans="7:7">
      <c r="G3900" s="288" t="str">
        <f t="shared" si="66"/>
        <v/>
      </c>
    </row>
    <row r="3901" s="93" customFormat="1" customHeight="1" spans="7:7">
      <c r="G3901" s="288" t="str">
        <f t="shared" si="66"/>
        <v/>
      </c>
    </row>
    <row r="3902" s="93" customFormat="1" customHeight="1" spans="7:7">
      <c r="G3902" s="288" t="str">
        <f t="shared" si="66"/>
        <v/>
      </c>
    </row>
    <row r="3903" s="93" customFormat="1" customHeight="1" spans="7:7">
      <c r="G3903" s="288" t="str">
        <f t="shared" si="66"/>
        <v/>
      </c>
    </row>
    <row r="3904" s="93" customFormat="1" customHeight="1" spans="7:7">
      <c r="G3904" s="288" t="str">
        <f t="shared" si="66"/>
        <v/>
      </c>
    </row>
    <row r="3905" s="93" customFormat="1" customHeight="1" spans="7:7">
      <c r="G3905" s="288" t="str">
        <f t="shared" si="66"/>
        <v/>
      </c>
    </row>
    <row r="3906" s="93" customFormat="1" customHeight="1" spans="7:7">
      <c r="G3906" s="288" t="str">
        <f t="shared" ref="G3906:G3969" si="67">IF(H3906="","",IF(H3906=I3906,H3906,_xlfn.CONCAT(H3906,"-",I3906)))</f>
        <v/>
      </c>
    </row>
    <row r="3907" s="93" customFormat="1" customHeight="1" spans="7:7">
      <c r="G3907" s="288" t="str">
        <f t="shared" si="67"/>
        <v/>
      </c>
    </row>
    <row r="3908" s="93" customFormat="1" customHeight="1" spans="7:7">
      <c r="G3908" s="288" t="str">
        <f t="shared" si="67"/>
        <v/>
      </c>
    </row>
    <row r="3909" s="93" customFormat="1" customHeight="1" spans="7:7">
      <c r="G3909" s="288" t="str">
        <f t="shared" si="67"/>
        <v/>
      </c>
    </row>
    <row r="3910" s="93" customFormat="1" customHeight="1" spans="7:7">
      <c r="G3910" s="288" t="str">
        <f t="shared" si="67"/>
        <v/>
      </c>
    </row>
    <row r="3911" s="93" customFormat="1" customHeight="1" spans="7:7">
      <c r="G3911" s="288" t="str">
        <f t="shared" si="67"/>
        <v/>
      </c>
    </row>
    <row r="3912" s="93" customFormat="1" customHeight="1" spans="7:7">
      <c r="G3912" s="288" t="str">
        <f t="shared" si="67"/>
        <v/>
      </c>
    </row>
    <row r="3913" s="93" customFormat="1" customHeight="1" spans="7:7">
      <c r="G3913" s="288" t="str">
        <f t="shared" si="67"/>
        <v/>
      </c>
    </row>
    <row r="3914" s="93" customFormat="1" customHeight="1" spans="7:7">
      <c r="G3914" s="288" t="str">
        <f t="shared" si="67"/>
        <v/>
      </c>
    </row>
    <row r="3915" s="93" customFormat="1" customHeight="1" spans="7:7">
      <c r="G3915" s="288" t="str">
        <f t="shared" si="67"/>
        <v/>
      </c>
    </row>
    <row r="3916" s="93" customFormat="1" customHeight="1" spans="7:7">
      <c r="G3916" s="288" t="str">
        <f t="shared" si="67"/>
        <v/>
      </c>
    </row>
    <row r="3917" s="93" customFormat="1" customHeight="1" spans="7:7">
      <c r="G3917" s="288" t="str">
        <f t="shared" si="67"/>
        <v/>
      </c>
    </row>
    <row r="3918" s="93" customFormat="1" customHeight="1" spans="7:7">
      <c r="G3918" s="288" t="str">
        <f t="shared" si="67"/>
        <v/>
      </c>
    </row>
    <row r="3919" s="93" customFormat="1" customHeight="1" spans="7:7">
      <c r="G3919" s="288" t="str">
        <f t="shared" si="67"/>
        <v/>
      </c>
    </row>
    <row r="3920" s="93" customFormat="1" customHeight="1" spans="7:7">
      <c r="G3920" s="288" t="str">
        <f t="shared" si="67"/>
        <v/>
      </c>
    </row>
    <row r="3921" s="93" customFormat="1" customHeight="1" spans="7:7">
      <c r="G3921" s="288" t="str">
        <f t="shared" si="67"/>
        <v/>
      </c>
    </row>
    <row r="3922" s="93" customFormat="1" customHeight="1" spans="7:7">
      <c r="G3922" s="288" t="str">
        <f t="shared" si="67"/>
        <v/>
      </c>
    </row>
    <row r="3923" s="93" customFormat="1" customHeight="1" spans="7:7">
      <c r="G3923" s="288" t="str">
        <f t="shared" si="67"/>
        <v/>
      </c>
    </row>
    <row r="3924" s="93" customFormat="1" customHeight="1" spans="7:7">
      <c r="G3924" s="288" t="str">
        <f t="shared" si="67"/>
        <v/>
      </c>
    </row>
    <row r="3925" s="93" customFormat="1" customHeight="1" spans="7:7">
      <c r="G3925" s="288" t="str">
        <f t="shared" si="67"/>
        <v/>
      </c>
    </row>
    <row r="3926" s="93" customFormat="1" customHeight="1" spans="7:7">
      <c r="G3926" s="288" t="str">
        <f t="shared" si="67"/>
        <v/>
      </c>
    </row>
    <row r="3927" s="93" customFormat="1" customHeight="1" spans="7:7">
      <c r="G3927" s="288" t="str">
        <f t="shared" si="67"/>
        <v/>
      </c>
    </row>
    <row r="3928" s="93" customFormat="1" customHeight="1" spans="7:7">
      <c r="G3928" s="288" t="str">
        <f t="shared" si="67"/>
        <v/>
      </c>
    </row>
    <row r="3929" s="93" customFormat="1" customHeight="1" spans="7:7">
      <c r="G3929" s="288" t="str">
        <f t="shared" si="67"/>
        <v/>
      </c>
    </row>
    <row r="3930" s="93" customFormat="1" customHeight="1" spans="7:7">
      <c r="G3930" s="288" t="str">
        <f t="shared" si="67"/>
        <v/>
      </c>
    </row>
    <row r="3931" s="93" customFormat="1" customHeight="1" spans="7:7">
      <c r="G3931" s="288" t="str">
        <f t="shared" si="67"/>
        <v/>
      </c>
    </row>
    <row r="3932" s="93" customFormat="1" customHeight="1" spans="7:7">
      <c r="G3932" s="288" t="str">
        <f t="shared" si="67"/>
        <v/>
      </c>
    </row>
    <row r="3933" s="93" customFormat="1" customHeight="1" spans="7:7">
      <c r="G3933" s="288" t="str">
        <f t="shared" si="67"/>
        <v/>
      </c>
    </row>
    <row r="3934" s="93" customFormat="1" customHeight="1" spans="7:7">
      <c r="G3934" s="288" t="str">
        <f t="shared" si="67"/>
        <v/>
      </c>
    </row>
    <row r="3935" s="93" customFormat="1" customHeight="1" spans="7:7">
      <c r="G3935" s="288" t="str">
        <f t="shared" si="67"/>
        <v/>
      </c>
    </row>
    <row r="3936" s="93" customFormat="1" customHeight="1" spans="7:7">
      <c r="G3936" s="288" t="str">
        <f t="shared" si="67"/>
        <v/>
      </c>
    </row>
    <row r="3937" s="93" customFormat="1" customHeight="1" spans="7:7">
      <c r="G3937" s="288" t="str">
        <f t="shared" si="67"/>
        <v/>
      </c>
    </row>
    <row r="3938" s="93" customFormat="1" customHeight="1" spans="7:7">
      <c r="G3938" s="288" t="str">
        <f t="shared" si="67"/>
        <v/>
      </c>
    </row>
    <row r="3939" s="93" customFormat="1" customHeight="1" spans="7:7">
      <c r="G3939" s="288" t="str">
        <f t="shared" si="67"/>
        <v/>
      </c>
    </row>
    <row r="3940" s="93" customFormat="1" customHeight="1" spans="7:7">
      <c r="G3940" s="288" t="str">
        <f t="shared" si="67"/>
        <v/>
      </c>
    </row>
    <row r="3941" s="93" customFormat="1" customHeight="1" spans="7:7">
      <c r="G3941" s="288" t="str">
        <f t="shared" si="67"/>
        <v/>
      </c>
    </row>
    <row r="3942" s="93" customFormat="1" customHeight="1" spans="7:7">
      <c r="G3942" s="288" t="str">
        <f t="shared" si="67"/>
        <v/>
      </c>
    </row>
    <row r="3943" s="93" customFormat="1" customHeight="1" spans="7:7">
      <c r="G3943" s="288" t="str">
        <f t="shared" si="67"/>
        <v/>
      </c>
    </row>
    <row r="3944" s="93" customFormat="1" customHeight="1" spans="7:7">
      <c r="G3944" s="288" t="str">
        <f t="shared" si="67"/>
        <v/>
      </c>
    </row>
    <row r="3945" s="93" customFormat="1" customHeight="1" spans="7:7">
      <c r="G3945" s="288" t="str">
        <f t="shared" si="67"/>
        <v/>
      </c>
    </row>
    <row r="3946" s="93" customFormat="1" customHeight="1" spans="7:7">
      <c r="G3946" s="288" t="str">
        <f t="shared" si="67"/>
        <v/>
      </c>
    </row>
    <row r="3947" s="93" customFormat="1" customHeight="1" spans="7:7">
      <c r="G3947" s="288" t="str">
        <f t="shared" si="67"/>
        <v/>
      </c>
    </row>
    <row r="3948" s="93" customFormat="1" customHeight="1" spans="7:7">
      <c r="G3948" s="288" t="str">
        <f t="shared" si="67"/>
        <v/>
      </c>
    </row>
    <row r="3949" s="93" customFormat="1" customHeight="1" spans="7:7">
      <c r="G3949" s="288" t="str">
        <f t="shared" si="67"/>
        <v/>
      </c>
    </row>
    <row r="3950" s="93" customFormat="1" customHeight="1" spans="7:7">
      <c r="G3950" s="288" t="str">
        <f t="shared" si="67"/>
        <v/>
      </c>
    </row>
    <row r="3951" s="93" customFormat="1" customHeight="1" spans="7:7">
      <c r="G3951" s="288" t="str">
        <f t="shared" si="67"/>
        <v/>
      </c>
    </row>
    <row r="3952" s="93" customFormat="1" customHeight="1" spans="7:7">
      <c r="G3952" s="288" t="str">
        <f t="shared" si="67"/>
        <v/>
      </c>
    </row>
    <row r="3953" s="93" customFormat="1" customHeight="1" spans="7:7">
      <c r="G3953" s="288" t="str">
        <f t="shared" si="67"/>
        <v/>
      </c>
    </row>
    <row r="3954" s="93" customFormat="1" customHeight="1" spans="7:7">
      <c r="G3954" s="288" t="str">
        <f t="shared" si="67"/>
        <v/>
      </c>
    </row>
    <row r="3955" s="93" customFormat="1" customHeight="1" spans="7:7">
      <c r="G3955" s="288" t="str">
        <f t="shared" si="67"/>
        <v/>
      </c>
    </row>
    <row r="3956" s="93" customFormat="1" customHeight="1" spans="7:7">
      <c r="G3956" s="288" t="str">
        <f t="shared" si="67"/>
        <v/>
      </c>
    </row>
    <row r="3957" s="93" customFormat="1" customHeight="1" spans="7:7">
      <c r="G3957" s="288" t="str">
        <f t="shared" si="67"/>
        <v/>
      </c>
    </row>
    <row r="3958" s="93" customFormat="1" customHeight="1" spans="7:7">
      <c r="G3958" s="288" t="str">
        <f t="shared" si="67"/>
        <v/>
      </c>
    </row>
    <row r="3959" s="93" customFormat="1" customHeight="1" spans="7:7">
      <c r="G3959" s="288" t="str">
        <f t="shared" si="67"/>
        <v/>
      </c>
    </row>
    <row r="3960" s="93" customFormat="1" customHeight="1" spans="7:7">
      <c r="G3960" s="288" t="str">
        <f t="shared" si="67"/>
        <v/>
      </c>
    </row>
    <row r="3961" s="93" customFormat="1" customHeight="1" spans="7:7">
      <c r="G3961" s="288" t="str">
        <f t="shared" si="67"/>
        <v/>
      </c>
    </row>
    <row r="3962" s="93" customFormat="1" customHeight="1" spans="7:7">
      <c r="G3962" s="288" t="str">
        <f t="shared" si="67"/>
        <v/>
      </c>
    </row>
    <row r="3963" s="93" customFormat="1" customHeight="1" spans="7:7">
      <c r="G3963" s="288" t="str">
        <f t="shared" si="67"/>
        <v/>
      </c>
    </row>
    <row r="3964" s="93" customFormat="1" customHeight="1" spans="7:7">
      <c r="G3964" s="288" t="str">
        <f t="shared" si="67"/>
        <v/>
      </c>
    </row>
    <row r="3965" s="93" customFormat="1" customHeight="1" spans="7:7">
      <c r="G3965" s="288" t="str">
        <f t="shared" si="67"/>
        <v/>
      </c>
    </row>
    <row r="3966" s="93" customFormat="1" customHeight="1" spans="7:7">
      <c r="G3966" s="288" t="str">
        <f t="shared" si="67"/>
        <v/>
      </c>
    </row>
    <row r="3967" s="93" customFormat="1" customHeight="1" spans="7:7">
      <c r="G3967" s="288" t="str">
        <f t="shared" si="67"/>
        <v/>
      </c>
    </row>
    <row r="3968" s="93" customFormat="1" customHeight="1" spans="7:7">
      <c r="G3968" s="288" t="str">
        <f t="shared" si="67"/>
        <v/>
      </c>
    </row>
    <row r="3969" s="93" customFormat="1" customHeight="1" spans="7:7">
      <c r="G3969" s="288" t="str">
        <f t="shared" si="67"/>
        <v/>
      </c>
    </row>
    <row r="3970" s="93" customFormat="1" customHeight="1" spans="7:7">
      <c r="G3970" s="288" t="str">
        <f t="shared" ref="G3970:G4033" si="68">IF(H3970="","",IF(H3970=I3970,H3970,_xlfn.CONCAT(H3970,"-",I3970)))</f>
        <v/>
      </c>
    </row>
    <row r="3971" s="93" customFormat="1" customHeight="1" spans="7:7">
      <c r="G3971" s="288" t="str">
        <f t="shared" si="68"/>
        <v/>
      </c>
    </row>
    <row r="3972" s="93" customFormat="1" customHeight="1" spans="7:7">
      <c r="G3972" s="288" t="str">
        <f t="shared" si="68"/>
        <v/>
      </c>
    </row>
    <row r="3973" s="93" customFormat="1" customHeight="1" spans="7:7">
      <c r="G3973" s="288" t="str">
        <f t="shared" si="68"/>
        <v/>
      </c>
    </row>
    <row r="3974" s="93" customFormat="1" customHeight="1" spans="7:7">
      <c r="G3974" s="288" t="str">
        <f t="shared" si="68"/>
        <v/>
      </c>
    </row>
    <row r="3975" s="93" customFormat="1" customHeight="1" spans="7:7">
      <c r="G3975" s="288" t="str">
        <f t="shared" si="68"/>
        <v/>
      </c>
    </row>
    <row r="3976" s="93" customFormat="1" customHeight="1" spans="7:7">
      <c r="G3976" s="288" t="str">
        <f t="shared" si="68"/>
        <v/>
      </c>
    </row>
    <row r="3977" s="93" customFormat="1" customHeight="1" spans="7:7">
      <c r="G3977" s="288" t="str">
        <f t="shared" si="68"/>
        <v/>
      </c>
    </row>
    <row r="3978" s="93" customFormat="1" customHeight="1" spans="7:7">
      <c r="G3978" s="288" t="str">
        <f t="shared" si="68"/>
        <v/>
      </c>
    </row>
    <row r="3979" s="93" customFormat="1" customHeight="1" spans="7:7">
      <c r="G3979" s="288" t="str">
        <f t="shared" si="68"/>
        <v/>
      </c>
    </row>
    <row r="3980" s="93" customFormat="1" customHeight="1" spans="7:7">
      <c r="G3980" s="288" t="str">
        <f t="shared" si="68"/>
        <v/>
      </c>
    </row>
    <row r="3981" s="93" customFormat="1" customHeight="1" spans="7:7">
      <c r="G3981" s="288" t="str">
        <f t="shared" si="68"/>
        <v/>
      </c>
    </row>
    <row r="3982" s="93" customFormat="1" customHeight="1" spans="7:7">
      <c r="G3982" s="288" t="str">
        <f t="shared" si="68"/>
        <v/>
      </c>
    </row>
    <row r="3983" s="93" customFormat="1" customHeight="1" spans="7:7">
      <c r="G3983" s="288" t="str">
        <f t="shared" si="68"/>
        <v/>
      </c>
    </row>
    <row r="3984" s="93" customFormat="1" customHeight="1" spans="7:7">
      <c r="G3984" s="288" t="str">
        <f t="shared" si="68"/>
        <v/>
      </c>
    </row>
    <row r="3985" s="93" customFormat="1" customHeight="1" spans="7:7">
      <c r="G3985" s="288" t="str">
        <f t="shared" si="68"/>
        <v/>
      </c>
    </row>
    <row r="3986" s="93" customFormat="1" customHeight="1" spans="7:7">
      <c r="G3986" s="288" t="str">
        <f t="shared" si="68"/>
        <v/>
      </c>
    </row>
    <row r="3987" s="93" customFormat="1" customHeight="1" spans="7:7">
      <c r="G3987" s="288" t="str">
        <f t="shared" si="68"/>
        <v/>
      </c>
    </row>
    <row r="3988" s="93" customFormat="1" customHeight="1" spans="7:7">
      <c r="G3988" s="288" t="str">
        <f t="shared" si="68"/>
        <v/>
      </c>
    </row>
    <row r="3989" s="93" customFormat="1" customHeight="1" spans="7:7">
      <c r="G3989" s="288" t="str">
        <f t="shared" si="68"/>
        <v/>
      </c>
    </row>
    <row r="3990" s="93" customFormat="1" customHeight="1" spans="7:7">
      <c r="G3990" s="288" t="str">
        <f t="shared" si="68"/>
        <v/>
      </c>
    </row>
    <row r="3991" s="93" customFormat="1" customHeight="1" spans="7:7">
      <c r="G3991" s="288" t="str">
        <f t="shared" si="68"/>
        <v/>
      </c>
    </row>
    <row r="3992" s="93" customFormat="1" customHeight="1" spans="7:7">
      <c r="G3992" s="288" t="str">
        <f t="shared" si="68"/>
        <v/>
      </c>
    </row>
    <row r="3993" s="93" customFormat="1" customHeight="1" spans="7:7">
      <c r="G3993" s="288" t="str">
        <f t="shared" si="68"/>
        <v/>
      </c>
    </row>
    <row r="3994" s="93" customFormat="1" customHeight="1" spans="7:7">
      <c r="G3994" s="288" t="str">
        <f t="shared" si="68"/>
        <v/>
      </c>
    </row>
    <row r="3995" s="93" customFormat="1" customHeight="1" spans="7:7">
      <c r="G3995" s="288" t="str">
        <f t="shared" si="68"/>
        <v/>
      </c>
    </row>
    <row r="3996" s="93" customFormat="1" customHeight="1" spans="7:7">
      <c r="G3996" s="288" t="str">
        <f t="shared" si="68"/>
        <v/>
      </c>
    </row>
    <row r="3997" s="93" customFormat="1" customHeight="1" spans="7:7">
      <c r="G3997" s="288" t="str">
        <f t="shared" si="68"/>
        <v/>
      </c>
    </row>
    <row r="3998" s="93" customFormat="1" customHeight="1" spans="7:7">
      <c r="G3998" s="288" t="str">
        <f t="shared" si="68"/>
        <v/>
      </c>
    </row>
    <row r="3999" s="93" customFormat="1" customHeight="1" spans="7:7">
      <c r="G3999" s="288" t="str">
        <f t="shared" si="68"/>
        <v/>
      </c>
    </row>
    <row r="4000" s="93" customFormat="1" customHeight="1" spans="7:7">
      <c r="G4000" s="288" t="str">
        <f t="shared" si="68"/>
        <v/>
      </c>
    </row>
    <row r="4001" s="93" customFormat="1" customHeight="1" spans="7:7">
      <c r="G4001" s="288" t="str">
        <f t="shared" si="68"/>
        <v/>
      </c>
    </row>
    <row r="4002" s="93" customFormat="1" customHeight="1" spans="7:7">
      <c r="G4002" s="288" t="str">
        <f t="shared" si="68"/>
        <v/>
      </c>
    </row>
    <row r="4003" s="93" customFormat="1" customHeight="1" spans="7:7">
      <c r="G4003" s="288" t="str">
        <f t="shared" si="68"/>
        <v/>
      </c>
    </row>
    <row r="4004" s="93" customFormat="1" customHeight="1" spans="7:7">
      <c r="G4004" s="288" t="str">
        <f t="shared" si="68"/>
        <v/>
      </c>
    </row>
    <row r="4005" s="93" customFormat="1" customHeight="1" spans="7:7">
      <c r="G4005" s="288" t="str">
        <f t="shared" si="68"/>
        <v/>
      </c>
    </row>
    <row r="4006" s="93" customFormat="1" customHeight="1" spans="7:7">
      <c r="G4006" s="288" t="str">
        <f t="shared" si="68"/>
        <v/>
      </c>
    </row>
    <row r="4007" s="93" customFormat="1" customHeight="1" spans="7:7">
      <c r="G4007" s="288" t="str">
        <f t="shared" si="68"/>
        <v/>
      </c>
    </row>
    <row r="4008" s="93" customFormat="1" customHeight="1" spans="7:7">
      <c r="G4008" s="288" t="str">
        <f t="shared" si="68"/>
        <v/>
      </c>
    </row>
    <row r="4009" s="93" customFormat="1" customHeight="1" spans="7:7">
      <c r="G4009" s="288" t="str">
        <f t="shared" si="68"/>
        <v/>
      </c>
    </row>
    <row r="4010" s="93" customFormat="1" customHeight="1" spans="7:7">
      <c r="G4010" s="288" t="str">
        <f t="shared" si="68"/>
        <v/>
      </c>
    </row>
    <row r="4011" s="93" customFormat="1" customHeight="1" spans="7:7">
      <c r="G4011" s="288" t="str">
        <f t="shared" si="68"/>
        <v/>
      </c>
    </row>
    <row r="4012" s="93" customFormat="1" customHeight="1" spans="7:7">
      <c r="G4012" s="288" t="str">
        <f t="shared" si="68"/>
        <v/>
      </c>
    </row>
    <row r="4013" s="93" customFormat="1" customHeight="1" spans="7:7">
      <c r="G4013" s="288" t="str">
        <f t="shared" si="68"/>
        <v/>
      </c>
    </row>
    <row r="4014" s="93" customFormat="1" customHeight="1" spans="7:7">
      <c r="G4014" s="288" t="str">
        <f t="shared" si="68"/>
        <v/>
      </c>
    </row>
    <row r="4015" s="93" customFormat="1" customHeight="1" spans="7:7">
      <c r="G4015" s="288" t="str">
        <f t="shared" si="68"/>
        <v/>
      </c>
    </row>
    <row r="4016" s="93" customFormat="1" customHeight="1" spans="7:7">
      <c r="G4016" s="288" t="str">
        <f t="shared" si="68"/>
        <v/>
      </c>
    </row>
    <row r="4017" s="93" customFormat="1" customHeight="1" spans="7:7">
      <c r="G4017" s="288" t="str">
        <f t="shared" si="68"/>
        <v/>
      </c>
    </row>
    <row r="4018" s="93" customFormat="1" customHeight="1" spans="7:7">
      <c r="G4018" s="288" t="str">
        <f t="shared" si="68"/>
        <v/>
      </c>
    </row>
    <row r="4019" s="93" customFormat="1" customHeight="1" spans="7:7">
      <c r="G4019" s="288" t="str">
        <f t="shared" si="68"/>
        <v/>
      </c>
    </row>
    <row r="4020" s="93" customFormat="1" customHeight="1" spans="7:7">
      <c r="G4020" s="288" t="str">
        <f t="shared" si="68"/>
        <v/>
      </c>
    </row>
    <row r="4021" s="93" customFormat="1" customHeight="1" spans="7:7">
      <c r="G4021" s="288" t="str">
        <f t="shared" si="68"/>
        <v/>
      </c>
    </row>
    <row r="4022" s="93" customFormat="1" customHeight="1" spans="7:7">
      <c r="G4022" s="288" t="str">
        <f t="shared" si="68"/>
        <v/>
      </c>
    </row>
    <row r="4023" s="93" customFormat="1" customHeight="1" spans="7:7">
      <c r="G4023" s="288" t="str">
        <f t="shared" si="68"/>
        <v/>
      </c>
    </row>
    <row r="4024" s="93" customFormat="1" customHeight="1" spans="7:7">
      <c r="G4024" s="288" t="str">
        <f t="shared" si="68"/>
        <v/>
      </c>
    </row>
    <row r="4025" s="93" customFormat="1" customHeight="1" spans="7:7">
      <c r="G4025" s="288" t="str">
        <f t="shared" si="68"/>
        <v/>
      </c>
    </row>
    <row r="4026" s="93" customFormat="1" customHeight="1" spans="7:7">
      <c r="G4026" s="288" t="str">
        <f t="shared" si="68"/>
        <v/>
      </c>
    </row>
    <row r="4027" s="93" customFormat="1" customHeight="1" spans="7:7">
      <c r="G4027" s="288" t="str">
        <f t="shared" si="68"/>
        <v/>
      </c>
    </row>
    <row r="4028" s="93" customFormat="1" customHeight="1" spans="7:7">
      <c r="G4028" s="288" t="str">
        <f t="shared" si="68"/>
        <v/>
      </c>
    </row>
    <row r="4029" s="93" customFormat="1" customHeight="1" spans="7:7">
      <c r="G4029" s="288" t="str">
        <f t="shared" si="68"/>
        <v/>
      </c>
    </row>
    <row r="4030" s="93" customFormat="1" customHeight="1" spans="7:7">
      <c r="G4030" s="288" t="str">
        <f t="shared" si="68"/>
        <v/>
      </c>
    </row>
    <row r="4031" s="93" customFormat="1" customHeight="1" spans="7:7">
      <c r="G4031" s="288" t="str">
        <f t="shared" si="68"/>
        <v/>
      </c>
    </row>
    <row r="4032" s="93" customFormat="1" customHeight="1" spans="7:7">
      <c r="G4032" s="288" t="str">
        <f t="shared" si="68"/>
        <v/>
      </c>
    </row>
    <row r="4033" s="93" customFormat="1" customHeight="1" spans="7:7">
      <c r="G4033" s="288" t="str">
        <f t="shared" si="68"/>
        <v/>
      </c>
    </row>
    <row r="4034" s="93" customFormat="1" customHeight="1" spans="7:7">
      <c r="G4034" s="288" t="str">
        <f t="shared" ref="G4034:G4097" si="69">IF(H4034="","",IF(H4034=I4034,H4034,_xlfn.CONCAT(H4034,"-",I4034)))</f>
        <v/>
      </c>
    </row>
    <row r="4035" s="93" customFormat="1" customHeight="1" spans="7:7">
      <c r="G4035" s="288" t="str">
        <f t="shared" si="69"/>
        <v/>
      </c>
    </row>
    <row r="4036" s="93" customFormat="1" customHeight="1" spans="7:7">
      <c r="G4036" s="288" t="str">
        <f t="shared" si="69"/>
        <v/>
      </c>
    </row>
    <row r="4037" s="93" customFormat="1" customHeight="1" spans="7:7">
      <c r="G4037" s="288" t="str">
        <f t="shared" si="69"/>
        <v/>
      </c>
    </row>
    <row r="4038" s="93" customFormat="1" customHeight="1" spans="7:7">
      <c r="G4038" s="288" t="str">
        <f t="shared" si="69"/>
        <v/>
      </c>
    </row>
    <row r="4039" s="93" customFormat="1" customHeight="1" spans="7:7">
      <c r="G4039" s="288" t="str">
        <f t="shared" si="69"/>
        <v/>
      </c>
    </row>
    <row r="4040" s="93" customFormat="1" customHeight="1" spans="7:7">
      <c r="G4040" s="288" t="str">
        <f t="shared" si="69"/>
        <v/>
      </c>
    </row>
    <row r="4041" s="93" customFormat="1" customHeight="1" spans="7:7">
      <c r="G4041" s="288" t="str">
        <f t="shared" si="69"/>
        <v/>
      </c>
    </row>
    <row r="4042" s="93" customFormat="1" customHeight="1" spans="7:7">
      <c r="G4042" s="288" t="str">
        <f t="shared" si="69"/>
        <v/>
      </c>
    </row>
    <row r="4043" s="93" customFormat="1" customHeight="1" spans="7:7">
      <c r="G4043" s="288" t="str">
        <f t="shared" si="69"/>
        <v/>
      </c>
    </row>
    <row r="4044" s="93" customFormat="1" customHeight="1" spans="7:7">
      <c r="G4044" s="288" t="str">
        <f t="shared" si="69"/>
        <v/>
      </c>
    </row>
    <row r="4045" s="93" customFormat="1" customHeight="1" spans="7:7">
      <c r="G4045" s="288" t="str">
        <f t="shared" si="69"/>
        <v/>
      </c>
    </row>
    <row r="4046" s="93" customFormat="1" customHeight="1" spans="7:7">
      <c r="G4046" s="288" t="str">
        <f t="shared" si="69"/>
        <v/>
      </c>
    </row>
    <row r="4047" s="93" customFormat="1" customHeight="1" spans="7:7">
      <c r="G4047" s="288" t="str">
        <f t="shared" si="69"/>
        <v/>
      </c>
    </row>
    <row r="4048" s="93" customFormat="1" customHeight="1" spans="7:7">
      <c r="G4048" s="288" t="str">
        <f t="shared" si="69"/>
        <v/>
      </c>
    </row>
    <row r="4049" s="93" customFormat="1" customHeight="1" spans="7:7">
      <c r="G4049" s="288" t="str">
        <f t="shared" si="69"/>
        <v/>
      </c>
    </row>
    <row r="4050" s="93" customFormat="1" customHeight="1" spans="7:7">
      <c r="G4050" s="288" t="str">
        <f t="shared" si="69"/>
        <v/>
      </c>
    </row>
    <row r="4051" s="93" customFormat="1" customHeight="1" spans="7:7">
      <c r="G4051" s="288" t="str">
        <f t="shared" si="69"/>
        <v/>
      </c>
    </row>
    <row r="4052" s="93" customFormat="1" customHeight="1" spans="7:7">
      <c r="G4052" s="288" t="str">
        <f t="shared" si="69"/>
        <v/>
      </c>
    </row>
    <row r="4053" s="93" customFormat="1" customHeight="1" spans="7:7">
      <c r="G4053" s="288" t="str">
        <f t="shared" si="69"/>
        <v/>
      </c>
    </row>
    <row r="4054" s="93" customFormat="1" customHeight="1" spans="7:7">
      <c r="G4054" s="288" t="str">
        <f t="shared" si="69"/>
        <v/>
      </c>
    </row>
    <row r="4055" s="93" customFormat="1" customHeight="1" spans="7:7">
      <c r="G4055" s="288" t="str">
        <f t="shared" si="69"/>
        <v/>
      </c>
    </row>
    <row r="4056" s="93" customFormat="1" customHeight="1" spans="7:7">
      <c r="G4056" s="288" t="str">
        <f t="shared" si="69"/>
        <v/>
      </c>
    </row>
    <row r="4057" s="93" customFormat="1" customHeight="1" spans="7:7">
      <c r="G4057" s="288" t="str">
        <f t="shared" si="69"/>
        <v/>
      </c>
    </row>
    <row r="4058" s="93" customFormat="1" customHeight="1" spans="7:7">
      <c r="G4058" s="288" t="str">
        <f t="shared" si="69"/>
        <v/>
      </c>
    </row>
    <row r="4059" s="93" customFormat="1" customHeight="1" spans="7:7">
      <c r="G4059" s="288" t="str">
        <f t="shared" si="69"/>
        <v/>
      </c>
    </row>
    <row r="4060" s="93" customFormat="1" customHeight="1" spans="7:7">
      <c r="G4060" s="288" t="str">
        <f t="shared" si="69"/>
        <v/>
      </c>
    </row>
    <row r="4061" s="93" customFormat="1" customHeight="1" spans="7:7">
      <c r="G4061" s="288" t="str">
        <f t="shared" si="69"/>
        <v/>
      </c>
    </row>
    <row r="4062" s="93" customFormat="1" customHeight="1" spans="7:7">
      <c r="G4062" s="288" t="str">
        <f t="shared" si="69"/>
        <v/>
      </c>
    </row>
    <row r="4063" s="93" customFormat="1" customHeight="1" spans="7:7">
      <c r="G4063" s="288" t="str">
        <f t="shared" si="69"/>
        <v/>
      </c>
    </row>
    <row r="4064" s="93" customFormat="1" customHeight="1" spans="7:7">
      <c r="G4064" s="288" t="str">
        <f t="shared" si="69"/>
        <v/>
      </c>
    </row>
    <row r="4065" s="93" customFormat="1" customHeight="1" spans="7:7">
      <c r="G4065" s="288" t="str">
        <f t="shared" si="69"/>
        <v/>
      </c>
    </row>
    <row r="4066" s="93" customFormat="1" customHeight="1" spans="7:7">
      <c r="G4066" s="288" t="str">
        <f t="shared" si="69"/>
        <v/>
      </c>
    </row>
    <row r="4067" s="93" customFormat="1" customHeight="1" spans="7:7">
      <c r="G4067" s="288" t="str">
        <f t="shared" si="69"/>
        <v/>
      </c>
    </row>
    <row r="4068" s="93" customFormat="1" customHeight="1" spans="7:7">
      <c r="G4068" s="288" t="str">
        <f t="shared" si="69"/>
        <v/>
      </c>
    </row>
    <row r="4069" s="93" customFormat="1" customHeight="1" spans="7:7">
      <c r="G4069" s="288" t="str">
        <f t="shared" si="69"/>
        <v/>
      </c>
    </row>
    <row r="4070" s="93" customFormat="1" customHeight="1" spans="7:7">
      <c r="G4070" s="288" t="str">
        <f t="shared" si="69"/>
        <v/>
      </c>
    </row>
    <row r="4071" s="93" customFormat="1" customHeight="1" spans="7:7">
      <c r="G4071" s="288" t="str">
        <f t="shared" si="69"/>
        <v/>
      </c>
    </row>
    <row r="4072" s="93" customFormat="1" customHeight="1" spans="7:7">
      <c r="G4072" s="288" t="str">
        <f t="shared" si="69"/>
        <v/>
      </c>
    </row>
    <row r="4073" s="93" customFormat="1" customHeight="1" spans="7:7">
      <c r="G4073" s="288" t="str">
        <f t="shared" si="69"/>
        <v/>
      </c>
    </row>
    <row r="4074" s="93" customFormat="1" customHeight="1" spans="7:7">
      <c r="G4074" s="288" t="str">
        <f t="shared" si="69"/>
        <v/>
      </c>
    </row>
    <row r="4075" s="93" customFormat="1" customHeight="1" spans="7:7">
      <c r="G4075" s="288" t="str">
        <f t="shared" si="69"/>
        <v/>
      </c>
    </row>
    <row r="4076" s="93" customFormat="1" customHeight="1" spans="7:7">
      <c r="G4076" s="288" t="str">
        <f t="shared" si="69"/>
        <v/>
      </c>
    </row>
    <row r="4077" s="93" customFormat="1" customHeight="1" spans="7:7">
      <c r="G4077" s="288" t="str">
        <f t="shared" si="69"/>
        <v/>
      </c>
    </row>
    <row r="4078" s="93" customFormat="1" customHeight="1" spans="7:7">
      <c r="G4078" s="288" t="str">
        <f t="shared" si="69"/>
        <v/>
      </c>
    </row>
    <row r="4079" s="93" customFormat="1" customHeight="1" spans="7:7">
      <c r="G4079" s="288" t="str">
        <f t="shared" si="69"/>
        <v/>
      </c>
    </row>
    <row r="4080" s="93" customFormat="1" customHeight="1" spans="7:7">
      <c r="G4080" s="288" t="str">
        <f t="shared" si="69"/>
        <v/>
      </c>
    </row>
    <row r="4081" s="93" customFormat="1" customHeight="1" spans="7:7">
      <c r="G4081" s="288" t="str">
        <f t="shared" si="69"/>
        <v/>
      </c>
    </row>
    <row r="4082" s="93" customFormat="1" customHeight="1" spans="7:7">
      <c r="G4082" s="288" t="str">
        <f t="shared" si="69"/>
        <v/>
      </c>
    </row>
    <row r="4083" s="93" customFormat="1" customHeight="1" spans="7:7">
      <c r="G4083" s="288" t="str">
        <f t="shared" si="69"/>
        <v/>
      </c>
    </row>
    <row r="4084" s="93" customFormat="1" customHeight="1" spans="7:7">
      <c r="G4084" s="288" t="str">
        <f t="shared" si="69"/>
        <v/>
      </c>
    </row>
    <row r="4085" s="93" customFormat="1" customHeight="1" spans="7:7">
      <c r="G4085" s="288" t="str">
        <f t="shared" si="69"/>
        <v/>
      </c>
    </row>
    <row r="4086" s="93" customFormat="1" customHeight="1" spans="7:7">
      <c r="G4086" s="288" t="str">
        <f t="shared" si="69"/>
        <v/>
      </c>
    </row>
    <row r="4087" s="93" customFormat="1" customHeight="1" spans="7:7">
      <c r="G4087" s="288" t="str">
        <f t="shared" si="69"/>
        <v/>
      </c>
    </row>
    <row r="4088" s="93" customFormat="1" customHeight="1" spans="7:7">
      <c r="G4088" s="288" t="str">
        <f t="shared" si="69"/>
        <v/>
      </c>
    </row>
    <row r="4089" s="93" customFormat="1" customHeight="1" spans="7:7">
      <c r="G4089" s="288" t="str">
        <f t="shared" si="69"/>
        <v/>
      </c>
    </row>
    <row r="4090" s="93" customFormat="1" customHeight="1" spans="7:7">
      <c r="G4090" s="288" t="str">
        <f t="shared" si="69"/>
        <v/>
      </c>
    </row>
    <row r="4091" s="93" customFormat="1" customHeight="1" spans="7:7">
      <c r="G4091" s="288" t="str">
        <f t="shared" si="69"/>
        <v/>
      </c>
    </row>
    <row r="4092" s="93" customFormat="1" customHeight="1" spans="7:7">
      <c r="G4092" s="288" t="str">
        <f t="shared" si="69"/>
        <v/>
      </c>
    </row>
    <row r="4093" s="93" customFormat="1" customHeight="1" spans="7:7">
      <c r="G4093" s="288" t="str">
        <f t="shared" si="69"/>
        <v/>
      </c>
    </row>
    <row r="4094" s="93" customFormat="1" customHeight="1" spans="7:7">
      <c r="G4094" s="288" t="str">
        <f t="shared" si="69"/>
        <v/>
      </c>
    </row>
    <row r="4095" s="93" customFormat="1" customHeight="1" spans="7:7">
      <c r="G4095" s="288" t="str">
        <f t="shared" si="69"/>
        <v/>
      </c>
    </row>
    <row r="4096" s="93" customFormat="1" customHeight="1" spans="7:7">
      <c r="G4096" s="288" t="str">
        <f t="shared" si="69"/>
        <v/>
      </c>
    </row>
    <row r="4097" s="93" customFormat="1" customHeight="1" spans="7:7">
      <c r="G4097" s="288" t="str">
        <f t="shared" si="69"/>
        <v/>
      </c>
    </row>
    <row r="4098" s="93" customFormat="1" customHeight="1" spans="7:7">
      <c r="G4098" s="288" t="str">
        <f t="shared" ref="G4098:G4161" si="70">IF(H4098="","",IF(H4098=I4098,H4098,_xlfn.CONCAT(H4098,"-",I4098)))</f>
        <v/>
      </c>
    </row>
    <row r="4099" s="93" customFormat="1" customHeight="1" spans="7:7">
      <c r="G4099" s="288" t="str">
        <f t="shared" si="70"/>
        <v/>
      </c>
    </row>
    <row r="4100" s="93" customFormat="1" customHeight="1" spans="7:7">
      <c r="G4100" s="288" t="str">
        <f t="shared" si="70"/>
        <v/>
      </c>
    </row>
    <row r="4101" s="93" customFormat="1" customHeight="1" spans="7:7">
      <c r="G4101" s="288" t="str">
        <f t="shared" si="70"/>
        <v/>
      </c>
    </row>
    <row r="4102" s="93" customFormat="1" customHeight="1" spans="7:7">
      <c r="G4102" s="288" t="str">
        <f t="shared" si="70"/>
        <v/>
      </c>
    </row>
    <row r="4103" s="93" customFormat="1" customHeight="1" spans="7:7">
      <c r="G4103" s="288" t="str">
        <f t="shared" si="70"/>
        <v/>
      </c>
    </row>
    <row r="4104" s="93" customFormat="1" customHeight="1" spans="7:7">
      <c r="G4104" s="288" t="str">
        <f t="shared" si="70"/>
        <v/>
      </c>
    </row>
    <row r="4105" s="93" customFormat="1" customHeight="1" spans="7:7">
      <c r="G4105" s="288" t="str">
        <f t="shared" si="70"/>
        <v/>
      </c>
    </row>
    <row r="4106" s="93" customFormat="1" customHeight="1" spans="7:7">
      <c r="G4106" s="288" t="str">
        <f t="shared" si="70"/>
        <v/>
      </c>
    </row>
    <row r="4107" s="93" customFormat="1" customHeight="1" spans="7:7">
      <c r="G4107" s="288" t="str">
        <f t="shared" si="70"/>
        <v/>
      </c>
    </row>
    <row r="4108" s="93" customFormat="1" customHeight="1" spans="7:7">
      <c r="G4108" s="288" t="str">
        <f t="shared" si="70"/>
        <v/>
      </c>
    </row>
    <row r="4109" s="93" customFormat="1" customHeight="1" spans="7:7">
      <c r="G4109" s="288" t="str">
        <f t="shared" si="70"/>
        <v/>
      </c>
    </row>
    <row r="4110" s="93" customFormat="1" customHeight="1" spans="7:7">
      <c r="G4110" s="288" t="str">
        <f t="shared" si="70"/>
        <v/>
      </c>
    </row>
    <row r="4111" s="93" customFormat="1" customHeight="1" spans="7:7">
      <c r="G4111" s="288" t="str">
        <f t="shared" si="70"/>
        <v/>
      </c>
    </row>
    <row r="4112" s="93" customFormat="1" customHeight="1" spans="7:7">
      <c r="G4112" s="288" t="str">
        <f t="shared" si="70"/>
        <v/>
      </c>
    </row>
    <row r="4113" s="93" customFormat="1" customHeight="1" spans="7:7">
      <c r="G4113" s="288" t="str">
        <f t="shared" si="70"/>
        <v/>
      </c>
    </row>
    <row r="4114" s="93" customFormat="1" customHeight="1" spans="7:7">
      <c r="G4114" s="288" t="str">
        <f t="shared" si="70"/>
        <v/>
      </c>
    </row>
    <row r="4115" s="93" customFormat="1" customHeight="1" spans="7:7">
      <c r="G4115" s="288" t="str">
        <f t="shared" si="70"/>
        <v/>
      </c>
    </row>
    <row r="4116" s="93" customFormat="1" customHeight="1" spans="7:7">
      <c r="G4116" s="288" t="str">
        <f t="shared" si="70"/>
        <v/>
      </c>
    </row>
    <row r="4117" s="93" customFormat="1" customHeight="1" spans="7:7">
      <c r="G4117" s="288" t="str">
        <f t="shared" si="70"/>
        <v/>
      </c>
    </row>
    <row r="4118" s="93" customFormat="1" customHeight="1" spans="7:7">
      <c r="G4118" s="288" t="str">
        <f t="shared" si="70"/>
        <v/>
      </c>
    </row>
    <row r="4119" s="93" customFormat="1" customHeight="1" spans="7:7">
      <c r="G4119" s="288" t="str">
        <f t="shared" si="70"/>
        <v/>
      </c>
    </row>
    <row r="4120" s="93" customFormat="1" customHeight="1" spans="7:7">
      <c r="G4120" s="288" t="str">
        <f t="shared" si="70"/>
        <v/>
      </c>
    </row>
    <row r="4121" s="93" customFormat="1" customHeight="1" spans="7:7">
      <c r="G4121" s="288" t="str">
        <f t="shared" si="70"/>
        <v/>
      </c>
    </row>
    <row r="4122" s="93" customFormat="1" customHeight="1" spans="7:7">
      <c r="G4122" s="288" t="str">
        <f t="shared" si="70"/>
        <v/>
      </c>
    </row>
    <row r="4123" s="93" customFormat="1" customHeight="1" spans="7:7">
      <c r="G4123" s="288" t="str">
        <f t="shared" si="70"/>
        <v/>
      </c>
    </row>
    <row r="4124" s="93" customFormat="1" customHeight="1" spans="7:7">
      <c r="G4124" s="288" t="str">
        <f t="shared" si="70"/>
        <v/>
      </c>
    </row>
    <row r="4125" s="93" customFormat="1" customHeight="1" spans="7:7">
      <c r="G4125" s="288" t="str">
        <f t="shared" si="70"/>
        <v/>
      </c>
    </row>
    <row r="4126" s="93" customFormat="1" customHeight="1" spans="7:7">
      <c r="G4126" s="288" t="str">
        <f t="shared" si="70"/>
        <v/>
      </c>
    </row>
    <row r="4127" s="93" customFormat="1" customHeight="1" spans="7:7">
      <c r="G4127" s="288" t="str">
        <f t="shared" si="70"/>
        <v/>
      </c>
    </row>
    <row r="4128" s="93" customFormat="1" customHeight="1" spans="7:7">
      <c r="G4128" s="288" t="str">
        <f t="shared" si="70"/>
        <v/>
      </c>
    </row>
    <row r="4129" s="93" customFormat="1" customHeight="1" spans="7:7">
      <c r="G4129" s="288" t="str">
        <f t="shared" si="70"/>
        <v/>
      </c>
    </row>
    <row r="4130" s="93" customFormat="1" customHeight="1" spans="7:7">
      <c r="G4130" s="288" t="str">
        <f t="shared" si="70"/>
        <v/>
      </c>
    </row>
    <row r="4131" s="93" customFormat="1" customHeight="1" spans="7:7">
      <c r="G4131" s="288" t="str">
        <f t="shared" si="70"/>
        <v/>
      </c>
    </row>
    <row r="4132" s="93" customFormat="1" customHeight="1" spans="7:7">
      <c r="G4132" s="288" t="str">
        <f t="shared" si="70"/>
        <v/>
      </c>
    </row>
    <row r="4133" s="93" customFormat="1" customHeight="1" spans="7:7">
      <c r="G4133" s="288" t="str">
        <f t="shared" si="70"/>
        <v/>
      </c>
    </row>
    <row r="4134" s="93" customFormat="1" customHeight="1" spans="7:7">
      <c r="G4134" s="288" t="str">
        <f t="shared" si="70"/>
        <v/>
      </c>
    </row>
    <row r="4135" s="93" customFormat="1" customHeight="1" spans="7:7">
      <c r="G4135" s="288" t="str">
        <f t="shared" si="70"/>
        <v/>
      </c>
    </row>
    <row r="4136" s="93" customFormat="1" customHeight="1" spans="7:7">
      <c r="G4136" s="288" t="str">
        <f t="shared" si="70"/>
        <v/>
      </c>
    </row>
    <row r="4137" s="93" customFormat="1" customHeight="1" spans="7:7">
      <c r="G4137" s="288" t="str">
        <f t="shared" si="70"/>
        <v/>
      </c>
    </row>
    <row r="4138" s="93" customFormat="1" customHeight="1" spans="7:7">
      <c r="G4138" s="288" t="str">
        <f t="shared" si="70"/>
        <v/>
      </c>
    </row>
    <row r="4139" s="93" customFormat="1" customHeight="1" spans="7:7">
      <c r="G4139" s="288" t="str">
        <f t="shared" si="70"/>
        <v/>
      </c>
    </row>
    <row r="4140" s="93" customFormat="1" customHeight="1" spans="7:7">
      <c r="G4140" s="288" t="str">
        <f t="shared" si="70"/>
        <v/>
      </c>
    </row>
    <row r="4141" s="93" customFormat="1" customHeight="1" spans="7:7">
      <c r="G4141" s="288" t="str">
        <f t="shared" si="70"/>
        <v/>
      </c>
    </row>
    <row r="4142" s="93" customFormat="1" customHeight="1" spans="7:7">
      <c r="G4142" s="288" t="str">
        <f t="shared" si="70"/>
        <v/>
      </c>
    </row>
    <row r="4143" s="93" customFormat="1" customHeight="1" spans="7:7">
      <c r="G4143" s="288" t="str">
        <f t="shared" si="70"/>
        <v/>
      </c>
    </row>
    <row r="4144" s="93" customFormat="1" customHeight="1" spans="7:7">
      <c r="G4144" s="288" t="str">
        <f t="shared" si="70"/>
        <v/>
      </c>
    </row>
    <row r="4145" s="93" customFormat="1" customHeight="1" spans="7:7">
      <c r="G4145" s="288" t="str">
        <f t="shared" si="70"/>
        <v/>
      </c>
    </row>
    <row r="4146" s="93" customFormat="1" customHeight="1" spans="7:7">
      <c r="G4146" s="288" t="str">
        <f t="shared" si="70"/>
        <v/>
      </c>
    </row>
    <row r="4147" s="93" customFormat="1" customHeight="1" spans="7:7">
      <c r="G4147" s="288" t="str">
        <f t="shared" si="70"/>
        <v/>
      </c>
    </row>
    <row r="4148" s="93" customFormat="1" customHeight="1" spans="7:7">
      <c r="G4148" s="288" t="str">
        <f t="shared" si="70"/>
        <v/>
      </c>
    </row>
    <row r="4149" s="93" customFormat="1" customHeight="1" spans="7:7">
      <c r="G4149" s="288" t="str">
        <f t="shared" si="70"/>
        <v/>
      </c>
    </row>
    <row r="4150" s="93" customFormat="1" customHeight="1" spans="7:7">
      <c r="G4150" s="288" t="str">
        <f t="shared" si="70"/>
        <v/>
      </c>
    </row>
    <row r="4151" s="93" customFormat="1" customHeight="1" spans="7:7">
      <c r="G4151" s="288" t="str">
        <f t="shared" si="70"/>
        <v/>
      </c>
    </row>
    <row r="4152" s="93" customFormat="1" customHeight="1" spans="7:7">
      <c r="G4152" s="288" t="str">
        <f t="shared" si="70"/>
        <v/>
      </c>
    </row>
    <row r="4153" s="93" customFormat="1" customHeight="1" spans="7:7">
      <c r="G4153" s="288" t="str">
        <f t="shared" si="70"/>
        <v/>
      </c>
    </row>
    <row r="4154" s="93" customFormat="1" customHeight="1" spans="7:7">
      <c r="G4154" s="288" t="str">
        <f t="shared" si="70"/>
        <v/>
      </c>
    </row>
    <row r="4155" s="93" customFormat="1" customHeight="1" spans="7:7">
      <c r="G4155" s="288" t="str">
        <f t="shared" si="70"/>
        <v/>
      </c>
    </row>
    <row r="4156" s="93" customFormat="1" customHeight="1" spans="7:7">
      <c r="G4156" s="288" t="str">
        <f t="shared" si="70"/>
        <v/>
      </c>
    </row>
    <row r="4157" s="93" customFormat="1" customHeight="1" spans="7:7">
      <c r="G4157" s="288" t="str">
        <f t="shared" si="70"/>
        <v/>
      </c>
    </row>
    <row r="4158" s="93" customFormat="1" customHeight="1" spans="7:7">
      <c r="G4158" s="288" t="str">
        <f t="shared" si="70"/>
        <v/>
      </c>
    </row>
    <row r="4159" s="93" customFormat="1" customHeight="1" spans="7:7">
      <c r="G4159" s="288" t="str">
        <f t="shared" si="70"/>
        <v/>
      </c>
    </row>
    <row r="4160" s="93" customFormat="1" customHeight="1" spans="7:7">
      <c r="G4160" s="288" t="str">
        <f t="shared" si="70"/>
        <v/>
      </c>
    </row>
    <row r="4161" s="93" customFormat="1" customHeight="1" spans="7:7">
      <c r="G4161" s="288" t="str">
        <f t="shared" si="70"/>
        <v/>
      </c>
    </row>
    <row r="4162" s="93" customFormat="1" customHeight="1" spans="7:7">
      <c r="G4162" s="288" t="str">
        <f t="shared" ref="G4162:G4225" si="71">IF(H4162="","",IF(H4162=I4162,H4162,_xlfn.CONCAT(H4162,"-",I4162)))</f>
        <v/>
      </c>
    </row>
    <row r="4163" s="93" customFormat="1" customHeight="1" spans="7:7">
      <c r="G4163" s="288" t="str">
        <f t="shared" si="71"/>
        <v/>
      </c>
    </row>
    <row r="4164" s="93" customFormat="1" customHeight="1" spans="7:7">
      <c r="G4164" s="288" t="str">
        <f t="shared" si="71"/>
        <v/>
      </c>
    </row>
    <row r="4165" s="93" customFormat="1" customHeight="1" spans="7:7">
      <c r="G4165" s="288" t="str">
        <f t="shared" si="71"/>
        <v/>
      </c>
    </row>
    <row r="4166" s="93" customFormat="1" customHeight="1" spans="7:7">
      <c r="G4166" s="288" t="str">
        <f t="shared" si="71"/>
        <v/>
      </c>
    </row>
    <row r="4167" s="93" customFormat="1" customHeight="1" spans="7:7">
      <c r="G4167" s="288" t="str">
        <f t="shared" si="71"/>
        <v/>
      </c>
    </row>
    <row r="4168" s="93" customFormat="1" customHeight="1" spans="7:7">
      <c r="G4168" s="288" t="str">
        <f t="shared" si="71"/>
        <v/>
      </c>
    </row>
    <row r="4169" s="93" customFormat="1" customHeight="1" spans="7:7">
      <c r="G4169" s="288" t="str">
        <f t="shared" si="71"/>
        <v/>
      </c>
    </row>
    <row r="4170" s="93" customFormat="1" customHeight="1" spans="7:7">
      <c r="G4170" s="288" t="str">
        <f t="shared" si="71"/>
        <v/>
      </c>
    </row>
    <row r="4171" s="93" customFormat="1" customHeight="1" spans="7:7">
      <c r="G4171" s="288" t="str">
        <f t="shared" si="71"/>
        <v/>
      </c>
    </row>
    <row r="4172" s="93" customFormat="1" customHeight="1" spans="7:7">
      <c r="G4172" s="288" t="str">
        <f t="shared" si="71"/>
        <v/>
      </c>
    </row>
    <row r="4173" s="93" customFormat="1" customHeight="1" spans="7:7">
      <c r="G4173" s="288" t="str">
        <f t="shared" si="71"/>
        <v/>
      </c>
    </row>
    <row r="4174" s="93" customFormat="1" customHeight="1" spans="7:7">
      <c r="G4174" s="288" t="str">
        <f t="shared" si="71"/>
        <v/>
      </c>
    </row>
    <row r="4175" s="93" customFormat="1" customHeight="1" spans="7:7">
      <c r="G4175" s="288" t="str">
        <f t="shared" si="71"/>
        <v/>
      </c>
    </row>
    <row r="4176" s="93" customFormat="1" customHeight="1" spans="7:7">
      <c r="G4176" s="288" t="str">
        <f t="shared" si="71"/>
        <v/>
      </c>
    </row>
    <row r="4177" s="93" customFormat="1" customHeight="1" spans="7:7">
      <c r="G4177" s="288" t="str">
        <f t="shared" si="71"/>
        <v/>
      </c>
    </row>
    <row r="4178" s="93" customFormat="1" customHeight="1" spans="7:7">
      <c r="G4178" s="288" t="str">
        <f t="shared" si="71"/>
        <v/>
      </c>
    </row>
    <row r="4179" s="93" customFormat="1" customHeight="1" spans="7:7">
      <c r="G4179" s="288" t="str">
        <f t="shared" si="71"/>
        <v/>
      </c>
    </row>
    <row r="4180" s="93" customFormat="1" customHeight="1" spans="7:7">
      <c r="G4180" s="288" t="str">
        <f t="shared" si="71"/>
        <v/>
      </c>
    </row>
    <row r="4181" s="93" customFormat="1" customHeight="1" spans="7:7">
      <c r="G4181" s="288" t="str">
        <f t="shared" si="71"/>
        <v/>
      </c>
    </row>
    <row r="4182" s="93" customFormat="1" customHeight="1" spans="7:7">
      <c r="G4182" s="288" t="str">
        <f t="shared" si="71"/>
        <v/>
      </c>
    </row>
    <row r="4183" s="93" customFormat="1" customHeight="1" spans="7:7">
      <c r="G4183" s="288" t="str">
        <f t="shared" si="71"/>
        <v/>
      </c>
    </row>
    <row r="4184" s="93" customFormat="1" customHeight="1" spans="7:7">
      <c r="G4184" s="288" t="str">
        <f t="shared" si="71"/>
        <v/>
      </c>
    </row>
    <row r="4185" s="93" customFormat="1" customHeight="1" spans="7:7">
      <c r="G4185" s="288" t="str">
        <f t="shared" si="71"/>
        <v/>
      </c>
    </row>
    <row r="4186" s="93" customFormat="1" customHeight="1" spans="7:7">
      <c r="G4186" s="288" t="str">
        <f t="shared" si="71"/>
        <v/>
      </c>
    </row>
    <row r="4187" s="93" customFormat="1" customHeight="1" spans="7:7">
      <c r="G4187" s="288" t="str">
        <f t="shared" si="71"/>
        <v/>
      </c>
    </row>
    <row r="4188" s="93" customFormat="1" customHeight="1" spans="7:7">
      <c r="G4188" s="288" t="str">
        <f t="shared" si="71"/>
        <v/>
      </c>
    </row>
    <row r="4189" s="93" customFormat="1" customHeight="1" spans="7:7">
      <c r="G4189" s="288" t="str">
        <f t="shared" si="71"/>
        <v/>
      </c>
    </row>
    <row r="4190" s="93" customFormat="1" customHeight="1" spans="7:7">
      <c r="G4190" s="288" t="str">
        <f t="shared" si="71"/>
        <v/>
      </c>
    </row>
    <row r="4191" s="93" customFormat="1" customHeight="1" spans="7:7">
      <c r="G4191" s="288" t="str">
        <f t="shared" si="71"/>
        <v/>
      </c>
    </row>
    <row r="4192" s="93" customFormat="1" customHeight="1" spans="7:7">
      <c r="G4192" s="288" t="str">
        <f t="shared" si="71"/>
        <v/>
      </c>
    </row>
    <row r="4193" s="93" customFormat="1" customHeight="1" spans="7:7">
      <c r="G4193" s="288" t="str">
        <f t="shared" si="71"/>
        <v/>
      </c>
    </row>
    <row r="4194" s="93" customFormat="1" customHeight="1" spans="7:7">
      <c r="G4194" s="288" t="str">
        <f t="shared" si="71"/>
        <v/>
      </c>
    </row>
    <row r="4195" s="93" customFormat="1" customHeight="1" spans="7:7">
      <c r="G4195" s="288" t="str">
        <f t="shared" si="71"/>
        <v/>
      </c>
    </row>
    <row r="4196" s="93" customFormat="1" customHeight="1" spans="7:7">
      <c r="G4196" s="288" t="str">
        <f t="shared" si="71"/>
        <v/>
      </c>
    </row>
    <row r="4197" s="93" customFormat="1" customHeight="1" spans="7:7">
      <c r="G4197" s="288" t="str">
        <f t="shared" si="71"/>
        <v/>
      </c>
    </row>
    <row r="4198" s="93" customFormat="1" customHeight="1" spans="7:7">
      <c r="G4198" s="288" t="str">
        <f t="shared" si="71"/>
        <v/>
      </c>
    </row>
    <row r="4199" s="93" customFormat="1" customHeight="1" spans="7:7">
      <c r="G4199" s="288" t="str">
        <f t="shared" si="71"/>
        <v/>
      </c>
    </row>
    <row r="4200" s="93" customFormat="1" customHeight="1" spans="7:7">
      <c r="G4200" s="288" t="str">
        <f t="shared" si="71"/>
        <v/>
      </c>
    </row>
    <row r="4201" s="93" customFormat="1" customHeight="1" spans="7:7">
      <c r="G4201" s="288" t="str">
        <f t="shared" si="71"/>
        <v/>
      </c>
    </row>
    <row r="4202" s="93" customFormat="1" customHeight="1" spans="7:7">
      <c r="G4202" s="288" t="str">
        <f t="shared" si="71"/>
        <v/>
      </c>
    </row>
    <row r="4203" s="93" customFormat="1" customHeight="1" spans="7:7">
      <c r="G4203" s="288" t="str">
        <f t="shared" si="71"/>
        <v/>
      </c>
    </row>
    <row r="4204" s="93" customFormat="1" customHeight="1" spans="7:7">
      <c r="G4204" s="288" t="str">
        <f t="shared" si="71"/>
        <v/>
      </c>
    </row>
    <row r="4205" s="93" customFormat="1" customHeight="1" spans="7:7">
      <c r="G4205" s="288" t="str">
        <f t="shared" si="71"/>
        <v/>
      </c>
    </row>
    <row r="4206" s="93" customFormat="1" customHeight="1" spans="7:7">
      <c r="G4206" s="288" t="str">
        <f t="shared" si="71"/>
        <v/>
      </c>
    </row>
    <row r="4207" s="93" customFormat="1" customHeight="1" spans="7:7">
      <c r="G4207" s="288" t="str">
        <f t="shared" si="71"/>
        <v/>
      </c>
    </row>
    <row r="4208" s="93" customFormat="1" customHeight="1" spans="7:7">
      <c r="G4208" s="288" t="str">
        <f t="shared" si="71"/>
        <v/>
      </c>
    </row>
    <row r="4209" s="93" customFormat="1" customHeight="1" spans="7:7">
      <c r="G4209" s="288" t="str">
        <f t="shared" si="71"/>
        <v/>
      </c>
    </row>
    <row r="4210" s="93" customFormat="1" customHeight="1" spans="7:7">
      <c r="G4210" s="288" t="str">
        <f t="shared" si="71"/>
        <v/>
      </c>
    </row>
    <row r="4211" s="93" customFormat="1" customHeight="1" spans="7:7">
      <c r="G4211" s="288" t="str">
        <f t="shared" si="71"/>
        <v/>
      </c>
    </row>
    <row r="4212" s="93" customFormat="1" customHeight="1" spans="7:7">
      <c r="G4212" s="288" t="str">
        <f t="shared" si="71"/>
        <v/>
      </c>
    </row>
    <row r="4213" s="93" customFormat="1" customHeight="1" spans="7:7">
      <c r="G4213" s="288" t="str">
        <f t="shared" si="71"/>
        <v/>
      </c>
    </row>
    <row r="4214" s="93" customFormat="1" customHeight="1" spans="7:7">
      <c r="G4214" s="288" t="str">
        <f t="shared" si="71"/>
        <v/>
      </c>
    </row>
    <row r="4215" s="93" customFormat="1" customHeight="1" spans="7:7">
      <c r="G4215" s="288" t="str">
        <f t="shared" si="71"/>
        <v/>
      </c>
    </row>
    <row r="4216" s="93" customFormat="1" customHeight="1" spans="7:7">
      <c r="G4216" s="288" t="str">
        <f t="shared" si="71"/>
        <v/>
      </c>
    </row>
    <row r="4217" s="93" customFormat="1" customHeight="1" spans="7:7">
      <c r="G4217" s="288" t="str">
        <f t="shared" si="71"/>
        <v/>
      </c>
    </row>
    <row r="4218" s="93" customFormat="1" customHeight="1" spans="7:7">
      <c r="G4218" s="288" t="str">
        <f t="shared" si="71"/>
        <v/>
      </c>
    </row>
    <row r="4219" s="93" customFormat="1" customHeight="1" spans="7:7">
      <c r="G4219" s="288" t="str">
        <f t="shared" si="71"/>
        <v/>
      </c>
    </row>
    <row r="4220" s="93" customFormat="1" customHeight="1" spans="7:7">
      <c r="G4220" s="288" t="str">
        <f t="shared" si="71"/>
        <v/>
      </c>
    </row>
    <row r="4221" s="93" customFormat="1" customHeight="1" spans="7:7">
      <c r="G4221" s="288" t="str">
        <f t="shared" si="71"/>
        <v/>
      </c>
    </row>
    <row r="4222" s="93" customFormat="1" customHeight="1" spans="7:7">
      <c r="G4222" s="288" t="str">
        <f t="shared" si="71"/>
        <v/>
      </c>
    </row>
    <row r="4223" s="93" customFormat="1" customHeight="1" spans="7:7">
      <c r="G4223" s="288" t="str">
        <f t="shared" si="71"/>
        <v/>
      </c>
    </row>
    <row r="4224" s="93" customFormat="1" customHeight="1" spans="7:7">
      <c r="G4224" s="288" t="str">
        <f t="shared" si="71"/>
        <v/>
      </c>
    </row>
    <row r="4225" s="93" customFormat="1" customHeight="1" spans="7:7">
      <c r="G4225" s="288" t="str">
        <f t="shared" si="71"/>
        <v/>
      </c>
    </row>
    <row r="4226" s="93" customFormat="1" customHeight="1" spans="7:7">
      <c r="G4226" s="288" t="str">
        <f t="shared" ref="G4226:G4289" si="72">IF(H4226="","",IF(H4226=I4226,H4226,_xlfn.CONCAT(H4226,"-",I4226)))</f>
        <v/>
      </c>
    </row>
    <row r="4227" s="93" customFormat="1" customHeight="1" spans="7:7">
      <c r="G4227" s="288" t="str">
        <f t="shared" si="72"/>
        <v/>
      </c>
    </row>
    <row r="4228" s="93" customFormat="1" customHeight="1" spans="7:7">
      <c r="G4228" s="288" t="str">
        <f t="shared" si="72"/>
        <v/>
      </c>
    </row>
    <row r="4229" s="93" customFormat="1" customHeight="1" spans="7:7">
      <c r="G4229" s="288" t="str">
        <f t="shared" si="72"/>
        <v/>
      </c>
    </row>
    <row r="4230" s="93" customFormat="1" customHeight="1" spans="7:7">
      <c r="G4230" s="288" t="str">
        <f t="shared" si="72"/>
        <v/>
      </c>
    </row>
    <row r="4231" s="93" customFormat="1" customHeight="1" spans="7:7">
      <c r="G4231" s="288" t="str">
        <f t="shared" si="72"/>
        <v/>
      </c>
    </row>
    <row r="4232" s="93" customFormat="1" customHeight="1" spans="7:7">
      <c r="G4232" s="288" t="str">
        <f t="shared" si="72"/>
        <v/>
      </c>
    </row>
    <row r="4233" s="93" customFormat="1" customHeight="1" spans="7:7">
      <c r="G4233" s="288" t="str">
        <f t="shared" si="72"/>
        <v/>
      </c>
    </row>
    <row r="4234" s="93" customFormat="1" customHeight="1" spans="7:7">
      <c r="G4234" s="288" t="str">
        <f t="shared" si="72"/>
        <v/>
      </c>
    </row>
    <row r="4235" s="93" customFormat="1" customHeight="1" spans="7:7">
      <c r="G4235" s="288" t="str">
        <f t="shared" si="72"/>
        <v/>
      </c>
    </row>
    <row r="4236" s="93" customFormat="1" customHeight="1" spans="7:7">
      <c r="G4236" s="288" t="str">
        <f t="shared" si="72"/>
        <v/>
      </c>
    </row>
    <row r="4237" s="93" customFormat="1" customHeight="1" spans="7:7">
      <c r="G4237" s="288" t="str">
        <f t="shared" si="72"/>
        <v/>
      </c>
    </row>
    <row r="4238" s="93" customFormat="1" customHeight="1" spans="7:7">
      <c r="G4238" s="288" t="str">
        <f t="shared" si="72"/>
        <v/>
      </c>
    </row>
    <row r="4239" s="93" customFormat="1" customHeight="1" spans="7:7">
      <c r="G4239" s="288" t="str">
        <f t="shared" si="72"/>
        <v/>
      </c>
    </row>
    <row r="4240" s="93" customFormat="1" customHeight="1" spans="7:7">
      <c r="G4240" s="288" t="str">
        <f t="shared" si="72"/>
        <v/>
      </c>
    </row>
    <row r="4241" s="93" customFormat="1" customHeight="1" spans="7:7">
      <c r="G4241" s="288" t="str">
        <f t="shared" si="72"/>
        <v/>
      </c>
    </row>
    <row r="4242" s="93" customFormat="1" customHeight="1" spans="7:7">
      <c r="G4242" s="288" t="str">
        <f t="shared" si="72"/>
        <v/>
      </c>
    </row>
    <row r="4243" s="93" customFormat="1" customHeight="1" spans="7:7">
      <c r="G4243" s="288" t="str">
        <f t="shared" si="72"/>
        <v/>
      </c>
    </row>
    <row r="4244" s="93" customFormat="1" customHeight="1" spans="7:7">
      <c r="G4244" s="288" t="str">
        <f t="shared" si="72"/>
        <v/>
      </c>
    </row>
    <row r="4245" s="93" customFormat="1" customHeight="1" spans="7:7">
      <c r="G4245" s="288" t="str">
        <f t="shared" si="72"/>
        <v/>
      </c>
    </row>
    <row r="4246" s="93" customFormat="1" customHeight="1" spans="7:7">
      <c r="G4246" s="288" t="str">
        <f t="shared" si="72"/>
        <v/>
      </c>
    </row>
    <row r="4247" s="93" customFormat="1" customHeight="1" spans="7:7">
      <c r="G4247" s="288" t="str">
        <f t="shared" si="72"/>
        <v/>
      </c>
    </row>
    <row r="4248" s="93" customFormat="1" customHeight="1" spans="7:7">
      <c r="G4248" s="288" t="str">
        <f t="shared" si="72"/>
        <v/>
      </c>
    </row>
    <row r="4249" s="93" customFormat="1" customHeight="1" spans="7:7">
      <c r="G4249" s="288" t="str">
        <f t="shared" si="72"/>
        <v/>
      </c>
    </row>
    <row r="4250" s="93" customFormat="1" customHeight="1" spans="7:7">
      <c r="G4250" s="288" t="str">
        <f t="shared" si="72"/>
        <v/>
      </c>
    </row>
    <row r="4251" s="93" customFormat="1" customHeight="1" spans="7:7">
      <c r="G4251" s="288" t="str">
        <f t="shared" si="72"/>
        <v/>
      </c>
    </row>
    <row r="4252" s="93" customFormat="1" customHeight="1" spans="7:7">
      <c r="G4252" s="288" t="str">
        <f t="shared" si="72"/>
        <v/>
      </c>
    </row>
    <row r="4253" s="93" customFormat="1" customHeight="1" spans="7:7">
      <c r="G4253" s="288" t="str">
        <f t="shared" si="72"/>
        <v/>
      </c>
    </row>
    <row r="4254" s="93" customFormat="1" customHeight="1" spans="7:7">
      <c r="G4254" s="288" t="str">
        <f t="shared" si="72"/>
        <v/>
      </c>
    </row>
    <row r="4255" s="93" customFormat="1" customHeight="1" spans="7:7">
      <c r="G4255" s="288" t="str">
        <f t="shared" si="72"/>
        <v/>
      </c>
    </row>
    <row r="4256" s="93" customFormat="1" customHeight="1" spans="7:7">
      <c r="G4256" s="288" t="str">
        <f t="shared" si="72"/>
        <v/>
      </c>
    </row>
    <row r="4257" s="93" customFormat="1" customHeight="1" spans="7:7">
      <c r="G4257" s="288" t="str">
        <f t="shared" si="72"/>
        <v/>
      </c>
    </row>
    <row r="4258" s="93" customFormat="1" customHeight="1" spans="7:7">
      <c r="G4258" s="288" t="str">
        <f t="shared" si="72"/>
        <v/>
      </c>
    </row>
    <row r="4259" s="93" customFormat="1" customHeight="1" spans="7:7">
      <c r="G4259" s="288" t="str">
        <f t="shared" si="72"/>
        <v/>
      </c>
    </row>
    <row r="4260" s="93" customFormat="1" customHeight="1" spans="7:7">
      <c r="G4260" s="288" t="str">
        <f t="shared" si="72"/>
        <v/>
      </c>
    </row>
    <row r="4261" s="93" customFormat="1" customHeight="1" spans="7:7">
      <c r="G4261" s="288" t="str">
        <f t="shared" si="72"/>
        <v/>
      </c>
    </row>
    <row r="4262" s="93" customFormat="1" customHeight="1" spans="7:7">
      <c r="G4262" s="288" t="str">
        <f t="shared" si="72"/>
        <v/>
      </c>
    </row>
    <row r="4263" s="93" customFormat="1" customHeight="1" spans="7:7">
      <c r="G4263" s="288" t="str">
        <f t="shared" si="72"/>
        <v/>
      </c>
    </row>
    <row r="4264" s="93" customFormat="1" customHeight="1" spans="7:7">
      <c r="G4264" s="288" t="str">
        <f t="shared" si="72"/>
        <v/>
      </c>
    </row>
    <row r="4265" s="93" customFormat="1" customHeight="1" spans="7:7">
      <c r="G4265" s="288" t="str">
        <f t="shared" si="72"/>
        <v/>
      </c>
    </row>
    <row r="4266" s="93" customFormat="1" customHeight="1" spans="7:7">
      <c r="G4266" s="288" t="str">
        <f t="shared" si="72"/>
        <v/>
      </c>
    </row>
    <row r="4267" s="93" customFormat="1" customHeight="1" spans="7:7">
      <c r="G4267" s="288" t="str">
        <f t="shared" si="72"/>
        <v/>
      </c>
    </row>
    <row r="4268" s="93" customFormat="1" customHeight="1" spans="7:7">
      <c r="G4268" s="288" t="str">
        <f t="shared" si="72"/>
        <v/>
      </c>
    </row>
    <row r="4269" s="93" customFormat="1" customHeight="1" spans="7:7">
      <c r="G4269" s="288" t="str">
        <f t="shared" si="72"/>
        <v/>
      </c>
    </row>
    <row r="4270" s="93" customFormat="1" customHeight="1" spans="7:7">
      <c r="G4270" s="288" t="str">
        <f t="shared" si="72"/>
        <v/>
      </c>
    </row>
    <row r="4271" s="93" customFormat="1" customHeight="1" spans="7:7">
      <c r="G4271" s="288" t="str">
        <f t="shared" si="72"/>
        <v/>
      </c>
    </row>
    <row r="4272" s="93" customFormat="1" customHeight="1" spans="7:7">
      <c r="G4272" s="288" t="str">
        <f t="shared" si="72"/>
        <v/>
      </c>
    </row>
    <row r="4273" s="93" customFormat="1" customHeight="1" spans="7:7">
      <c r="G4273" s="288" t="str">
        <f t="shared" si="72"/>
        <v/>
      </c>
    </row>
    <row r="4274" s="93" customFormat="1" customHeight="1" spans="7:7">
      <c r="G4274" s="288" t="str">
        <f t="shared" si="72"/>
        <v/>
      </c>
    </row>
    <row r="4275" s="93" customFormat="1" customHeight="1" spans="7:7">
      <c r="G4275" s="288" t="str">
        <f t="shared" si="72"/>
        <v/>
      </c>
    </row>
    <row r="4276" s="93" customFormat="1" customHeight="1" spans="7:7">
      <c r="G4276" s="288" t="str">
        <f t="shared" si="72"/>
        <v/>
      </c>
    </row>
    <row r="4277" s="93" customFormat="1" customHeight="1" spans="7:7">
      <c r="G4277" s="288" t="str">
        <f t="shared" si="72"/>
        <v/>
      </c>
    </row>
    <row r="4278" s="93" customFormat="1" customHeight="1" spans="7:7">
      <c r="G4278" s="288" t="str">
        <f t="shared" si="72"/>
        <v/>
      </c>
    </row>
    <row r="4279" s="93" customFormat="1" customHeight="1" spans="7:7">
      <c r="G4279" s="288" t="str">
        <f t="shared" si="72"/>
        <v/>
      </c>
    </row>
    <row r="4280" s="93" customFormat="1" customHeight="1" spans="7:7">
      <c r="G4280" s="288" t="str">
        <f t="shared" si="72"/>
        <v/>
      </c>
    </row>
    <row r="4281" s="93" customFormat="1" customHeight="1" spans="7:7">
      <c r="G4281" s="288" t="str">
        <f t="shared" si="72"/>
        <v/>
      </c>
    </row>
    <row r="4282" s="93" customFormat="1" customHeight="1" spans="7:7">
      <c r="G4282" s="288" t="str">
        <f t="shared" si="72"/>
        <v/>
      </c>
    </row>
    <row r="4283" s="93" customFormat="1" customHeight="1" spans="7:7">
      <c r="G4283" s="288" t="str">
        <f t="shared" si="72"/>
        <v/>
      </c>
    </row>
    <row r="4284" s="93" customFormat="1" customHeight="1" spans="7:7">
      <c r="G4284" s="288" t="str">
        <f t="shared" si="72"/>
        <v/>
      </c>
    </row>
    <row r="4285" s="93" customFormat="1" customHeight="1" spans="7:7">
      <c r="G4285" s="288" t="str">
        <f t="shared" si="72"/>
        <v/>
      </c>
    </row>
    <row r="4286" s="93" customFormat="1" customHeight="1" spans="7:7">
      <c r="G4286" s="288" t="str">
        <f t="shared" si="72"/>
        <v/>
      </c>
    </row>
    <row r="4287" s="93" customFormat="1" customHeight="1" spans="7:7">
      <c r="G4287" s="288" t="str">
        <f t="shared" si="72"/>
        <v/>
      </c>
    </row>
    <row r="4288" s="93" customFormat="1" customHeight="1" spans="7:7">
      <c r="G4288" s="288" t="str">
        <f t="shared" si="72"/>
        <v/>
      </c>
    </row>
    <row r="4289" s="93" customFormat="1" customHeight="1" spans="7:7">
      <c r="G4289" s="288" t="str">
        <f t="shared" si="72"/>
        <v/>
      </c>
    </row>
    <row r="4290" s="93" customFormat="1" customHeight="1" spans="7:7">
      <c r="G4290" s="288" t="str">
        <f t="shared" ref="G4290:G4353" si="73">IF(H4290="","",IF(H4290=I4290,H4290,_xlfn.CONCAT(H4290,"-",I4290)))</f>
        <v/>
      </c>
    </row>
    <row r="4291" s="93" customFormat="1" customHeight="1" spans="7:7">
      <c r="G4291" s="288" t="str">
        <f t="shared" si="73"/>
        <v/>
      </c>
    </row>
    <row r="4292" s="93" customFormat="1" customHeight="1" spans="7:7">
      <c r="G4292" s="288" t="str">
        <f t="shared" si="73"/>
        <v/>
      </c>
    </row>
    <row r="4293" s="93" customFormat="1" customHeight="1" spans="7:7">
      <c r="G4293" s="288" t="str">
        <f t="shared" si="73"/>
        <v/>
      </c>
    </row>
    <row r="4294" s="93" customFormat="1" customHeight="1" spans="7:7">
      <c r="G4294" s="288" t="str">
        <f t="shared" si="73"/>
        <v/>
      </c>
    </row>
    <row r="4295" s="93" customFormat="1" customHeight="1" spans="7:7">
      <c r="G4295" s="288" t="str">
        <f t="shared" si="73"/>
        <v/>
      </c>
    </row>
    <row r="4296" s="93" customFormat="1" customHeight="1" spans="7:7">
      <c r="G4296" s="288" t="str">
        <f t="shared" si="73"/>
        <v/>
      </c>
    </row>
    <row r="4297" s="93" customFormat="1" customHeight="1" spans="7:7">
      <c r="G4297" s="288" t="str">
        <f t="shared" si="73"/>
        <v/>
      </c>
    </row>
    <row r="4298" s="93" customFormat="1" customHeight="1" spans="7:7">
      <c r="G4298" s="288" t="str">
        <f t="shared" si="73"/>
        <v/>
      </c>
    </row>
    <row r="4299" s="93" customFormat="1" customHeight="1" spans="7:7">
      <c r="G4299" s="288" t="str">
        <f t="shared" si="73"/>
        <v/>
      </c>
    </row>
    <row r="4300" s="93" customFormat="1" customHeight="1" spans="7:7">
      <c r="G4300" s="288" t="str">
        <f t="shared" si="73"/>
        <v/>
      </c>
    </row>
    <row r="4301" s="93" customFormat="1" customHeight="1" spans="7:7">
      <c r="G4301" s="288" t="str">
        <f t="shared" si="73"/>
        <v/>
      </c>
    </row>
    <row r="4302" s="93" customFormat="1" customHeight="1" spans="7:7">
      <c r="G4302" s="288" t="str">
        <f t="shared" si="73"/>
        <v/>
      </c>
    </row>
    <row r="4303" s="93" customFormat="1" customHeight="1" spans="7:7">
      <c r="G4303" s="288" t="str">
        <f t="shared" si="73"/>
        <v/>
      </c>
    </row>
    <row r="4304" s="93" customFormat="1" customHeight="1" spans="7:7">
      <c r="G4304" s="288" t="str">
        <f t="shared" si="73"/>
        <v/>
      </c>
    </row>
    <row r="4305" s="93" customFormat="1" customHeight="1" spans="7:7">
      <c r="G4305" s="288" t="str">
        <f t="shared" si="73"/>
        <v/>
      </c>
    </row>
    <row r="4306" s="93" customFormat="1" customHeight="1" spans="7:7">
      <c r="G4306" s="288" t="str">
        <f t="shared" si="73"/>
        <v/>
      </c>
    </row>
    <row r="4307" s="93" customFormat="1" customHeight="1" spans="7:7">
      <c r="G4307" s="288" t="str">
        <f t="shared" si="73"/>
        <v/>
      </c>
    </row>
    <row r="4308" s="93" customFormat="1" customHeight="1" spans="7:7">
      <c r="G4308" s="288" t="str">
        <f t="shared" si="73"/>
        <v/>
      </c>
    </row>
    <row r="4309" s="93" customFormat="1" customHeight="1" spans="7:7">
      <c r="G4309" s="288" t="str">
        <f t="shared" si="73"/>
        <v/>
      </c>
    </row>
    <row r="4310" s="93" customFormat="1" customHeight="1" spans="7:7">
      <c r="G4310" s="288" t="str">
        <f t="shared" si="73"/>
        <v/>
      </c>
    </row>
    <row r="4311" s="93" customFormat="1" customHeight="1" spans="7:7">
      <c r="G4311" s="288" t="str">
        <f t="shared" si="73"/>
        <v/>
      </c>
    </row>
    <row r="4312" s="93" customFormat="1" customHeight="1" spans="7:7">
      <c r="G4312" s="288" t="str">
        <f t="shared" si="73"/>
        <v/>
      </c>
    </row>
    <row r="4313" s="93" customFormat="1" customHeight="1" spans="7:7">
      <c r="G4313" s="288" t="str">
        <f t="shared" si="73"/>
        <v/>
      </c>
    </row>
    <row r="4314" s="93" customFormat="1" customHeight="1" spans="7:7">
      <c r="G4314" s="288" t="str">
        <f t="shared" si="73"/>
        <v/>
      </c>
    </row>
    <row r="4315" s="93" customFormat="1" customHeight="1" spans="7:7">
      <c r="G4315" s="288" t="str">
        <f t="shared" si="73"/>
        <v/>
      </c>
    </row>
    <row r="4316" s="93" customFormat="1" customHeight="1" spans="7:7">
      <c r="G4316" s="288" t="str">
        <f t="shared" si="73"/>
        <v/>
      </c>
    </row>
    <row r="4317" s="93" customFormat="1" customHeight="1" spans="7:7">
      <c r="G4317" s="288" t="str">
        <f t="shared" si="73"/>
        <v/>
      </c>
    </row>
    <row r="4318" s="93" customFormat="1" customHeight="1" spans="7:7">
      <c r="G4318" s="288" t="str">
        <f t="shared" si="73"/>
        <v/>
      </c>
    </row>
    <row r="4319" s="93" customFormat="1" customHeight="1" spans="7:7">
      <c r="G4319" s="288" t="str">
        <f t="shared" si="73"/>
        <v/>
      </c>
    </row>
    <row r="4320" s="93" customFormat="1" customHeight="1" spans="7:7">
      <c r="G4320" s="288" t="str">
        <f t="shared" si="73"/>
        <v/>
      </c>
    </row>
    <row r="4321" s="93" customFormat="1" customHeight="1" spans="7:7">
      <c r="G4321" s="288" t="str">
        <f t="shared" si="73"/>
        <v/>
      </c>
    </row>
    <row r="4322" s="93" customFormat="1" customHeight="1" spans="7:7">
      <c r="G4322" s="288" t="str">
        <f t="shared" si="73"/>
        <v/>
      </c>
    </row>
    <row r="4323" s="93" customFormat="1" customHeight="1" spans="7:7">
      <c r="G4323" s="288" t="str">
        <f t="shared" si="73"/>
        <v/>
      </c>
    </row>
    <row r="4324" s="93" customFormat="1" customHeight="1" spans="7:7">
      <c r="G4324" s="288" t="str">
        <f t="shared" si="73"/>
        <v/>
      </c>
    </row>
    <row r="4325" s="93" customFormat="1" customHeight="1" spans="7:7">
      <c r="G4325" s="288" t="str">
        <f t="shared" si="73"/>
        <v/>
      </c>
    </row>
    <row r="4326" s="93" customFormat="1" customHeight="1" spans="7:7">
      <c r="G4326" s="288" t="str">
        <f t="shared" si="73"/>
        <v/>
      </c>
    </row>
    <row r="4327" s="93" customFormat="1" customHeight="1" spans="7:7">
      <c r="G4327" s="288" t="str">
        <f t="shared" si="73"/>
        <v/>
      </c>
    </row>
    <row r="4328" s="93" customFormat="1" customHeight="1" spans="7:7">
      <c r="G4328" s="288" t="str">
        <f t="shared" si="73"/>
        <v/>
      </c>
    </row>
    <row r="4329" s="93" customFormat="1" customHeight="1" spans="7:7">
      <c r="G4329" s="288" t="str">
        <f t="shared" si="73"/>
        <v/>
      </c>
    </row>
    <row r="4330" s="93" customFormat="1" customHeight="1" spans="7:7">
      <c r="G4330" s="288" t="str">
        <f t="shared" si="73"/>
        <v/>
      </c>
    </row>
    <row r="4331" s="93" customFormat="1" customHeight="1" spans="7:7">
      <c r="G4331" s="288" t="str">
        <f t="shared" si="73"/>
        <v/>
      </c>
    </row>
    <row r="4332" s="93" customFormat="1" customHeight="1" spans="7:7">
      <c r="G4332" s="288" t="str">
        <f t="shared" si="73"/>
        <v/>
      </c>
    </row>
    <row r="4333" s="93" customFormat="1" customHeight="1" spans="7:7">
      <c r="G4333" s="288" t="str">
        <f t="shared" si="73"/>
        <v/>
      </c>
    </row>
    <row r="4334" s="93" customFormat="1" customHeight="1" spans="7:7">
      <c r="G4334" s="288" t="str">
        <f t="shared" si="73"/>
        <v/>
      </c>
    </row>
    <row r="4335" s="93" customFormat="1" customHeight="1" spans="7:7">
      <c r="G4335" s="288" t="str">
        <f t="shared" si="73"/>
        <v/>
      </c>
    </row>
    <row r="4336" s="93" customFormat="1" customHeight="1" spans="7:7">
      <c r="G4336" s="288" t="str">
        <f t="shared" si="73"/>
        <v/>
      </c>
    </row>
    <row r="4337" s="93" customFormat="1" customHeight="1" spans="7:7">
      <c r="G4337" s="288" t="str">
        <f t="shared" si="73"/>
        <v/>
      </c>
    </row>
    <row r="4338" s="93" customFormat="1" customHeight="1" spans="7:7">
      <c r="G4338" s="288" t="str">
        <f t="shared" si="73"/>
        <v/>
      </c>
    </row>
    <row r="4339" s="93" customFormat="1" customHeight="1" spans="7:7">
      <c r="G4339" s="288" t="str">
        <f t="shared" si="73"/>
        <v/>
      </c>
    </row>
    <row r="4340" s="93" customFormat="1" customHeight="1" spans="7:7">
      <c r="G4340" s="288" t="str">
        <f t="shared" si="73"/>
        <v/>
      </c>
    </row>
    <row r="4341" s="93" customFormat="1" customHeight="1" spans="7:7">
      <c r="G4341" s="288" t="str">
        <f t="shared" si="73"/>
        <v/>
      </c>
    </row>
    <row r="4342" s="93" customFormat="1" customHeight="1" spans="7:7">
      <c r="G4342" s="288" t="str">
        <f t="shared" si="73"/>
        <v/>
      </c>
    </row>
    <row r="4343" s="93" customFormat="1" customHeight="1" spans="7:7">
      <c r="G4343" s="288" t="str">
        <f t="shared" si="73"/>
        <v/>
      </c>
    </row>
    <row r="4344" s="93" customFormat="1" customHeight="1" spans="7:7">
      <c r="G4344" s="288" t="str">
        <f t="shared" si="73"/>
        <v/>
      </c>
    </row>
    <row r="4345" s="93" customFormat="1" customHeight="1" spans="7:7">
      <c r="G4345" s="288" t="str">
        <f t="shared" si="73"/>
        <v/>
      </c>
    </row>
    <row r="4346" s="93" customFormat="1" customHeight="1" spans="7:7">
      <c r="G4346" s="288" t="str">
        <f t="shared" si="73"/>
        <v/>
      </c>
    </row>
    <row r="4347" s="93" customFormat="1" customHeight="1" spans="7:7">
      <c r="G4347" s="288" t="str">
        <f t="shared" si="73"/>
        <v/>
      </c>
    </row>
    <row r="4348" s="93" customFormat="1" customHeight="1" spans="7:7">
      <c r="G4348" s="288" t="str">
        <f t="shared" si="73"/>
        <v/>
      </c>
    </row>
    <row r="4349" s="93" customFormat="1" customHeight="1" spans="7:7">
      <c r="G4349" s="288" t="str">
        <f t="shared" si="73"/>
        <v/>
      </c>
    </row>
    <row r="4350" s="93" customFormat="1" customHeight="1" spans="7:7">
      <c r="G4350" s="288" t="str">
        <f t="shared" si="73"/>
        <v/>
      </c>
    </row>
    <row r="4351" s="93" customFormat="1" customHeight="1" spans="7:7">
      <c r="G4351" s="288" t="str">
        <f t="shared" si="73"/>
        <v/>
      </c>
    </row>
    <row r="4352" s="93" customFormat="1" customHeight="1" spans="7:7">
      <c r="G4352" s="288" t="str">
        <f t="shared" si="73"/>
        <v/>
      </c>
    </row>
    <row r="4353" s="93" customFormat="1" customHeight="1" spans="7:7">
      <c r="G4353" s="288" t="str">
        <f t="shared" si="73"/>
        <v/>
      </c>
    </row>
    <row r="4354" s="93" customFormat="1" customHeight="1" spans="7:7">
      <c r="G4354" s="288" t="str">
        <f t="shared" ref="G4354:G4417" si="74">IF(H4354="","",IF(H4354=I4354,H4354,_xlfn.CONCAT(H4354,"-",I4354)))</f>
        <v/>
      </c>
    </row>
    <row r="4355" s="93" customFormat="1" customHeight="1" spans="7:7">
      <c r="G4355" s="288" t="str">
        <f t="shared" si="74"/>
        <v/>
      </c>
    </row>
    <row r="4356" s="93" customFormat="1" customHeight="1" spans="7:7">
      <c r="G4356" s="288" t="str">
        <f t="shared" si="74"/>
        <v/>
      </c>
    </row>
    <row r="4357" s="93" customFormat="1" customHeight="1" spans="7:7">
      <c r="G4357" s="288" t="str">
        <f t="shared" si="74"/>
        <v/>
      </c>
    </row>
    <row r="4358" s="93" customFormat="1" customHeight="1" spans="7:7">
      <c r="G4358" s="288" t="str">
        <f t="shared" si="74"/>
        <v/>
      </c>
    </row>
    <row r="4359" s="93" customFormat="1" customHeight="1" spans="7:7">
      <c r="G4359" s="288" t="str">
        <f t="shared" si="74"/>
        <v/>
      </c>
    </row>
    <row r="4360" s="93" customFormat="1" customHeight="1" spans="7:7">
      <c r="G4360" s="288" t="str">
        <f t="shared" si="74"/>
        <v/>
      </c>
    </row>
    <row r="4361" s="93" customFormat="1" customHeight="1" spans="7:7">
      <c r="G4361" s="288" t="str">
        <f t="shared" si="74"/>
        <v/>
      </c>
    </row>
    <row r="4362" s="93" customFormat="1" customHeight="1" spans="7:7">
      <c r="G4362" s="288" t="str">
        <f t="shared" si="74"/>
        <v/>
      </c>
    </row>
    <row r="4363" s="93" customFormat="1" customHeight="1" spans="7:7">
      <c r="G4363" s="288" t="str">
        <f t="shared" si="74"/>
        <v/>
      </c>
    </row>
    <row r="4364" s="93" customFormat="1" customHeight="1" spans="7:7">
      <c r="G4364" s="288" t="str">
        <f t="shared" si="74"/>
        <v/>
      </c>
    </row>
    <row r="4365" s="93" customFormat="1" customHeight="1" spans="7:7">
      <c r="G4365" s="288" t="str">
        <f t="shared" si="74"/>
        <v/>
      </c>
    </row>
    <row r="4366" s="93" customFormat="1" customHeight="1" spans="7:7">
      <c r="G4366" s="288" t="str">
        <f t="shared" si="74"/>
        <v/>
      </c>
    </row>
    <row r="4367" s="93" customFormat="1" customHeight="1" spans="7:7">
      <c r="G4367" s="288" t="str">
        <f t="shared" si="74"/>
        <v/>
      </c>
    </row>
    <row r="4368" s="93" customFormat="1" customHeight="1" spans="7:7">
      <c r="G4368" s="288" t="str">
        <f t="shared" si="74"/>
        <v/>
      </c>
    </row>
    <row r="4369" s="93" customFormat="1" customHeight="1" spans="7:7">
      <c r="G4369" s="288" t="str">
        <f t="shared" si="74"/>
        <v/>
      </c>
    </row>
    <row r="4370" s="93" customFormat="1" customHeight="1" spans="7:7">
      <c r="G4370" s="288" t="str">
        <f t="shared" si="74"/>
        <v/>
      </c>
    </row>
    <row r="4371" s="93" customFormat="1" customHeight="1" spans="7:7">
      <c r="G4371" s="288" t="str">
        <f t="shared" si="74"/>
        <v/>
      </c>
    </row>
    <row r="4372" s="93" customFormat="1" customHeight="1" spans="7:7">
      <c r="G4372" s="288" t="str">
        <f t="shared" si="74"/>
        <v/>
      </c>
    </row>
    <row r="4373" s="93" customFormat="1" customHeight="1" spans="7:7">
      <c r="G4373" s="288" t="str">
        <f t="shared" si="74"/>
        <v/>
      </c>
    </row>
    <row r="4374" s="93" customFormat="1" customHeight="1" spans="7:7">
      <c r="G4374" s="288" t="str">
        <f t="shared" si="74"/>
        <v/>
      </c>
    </row>
    <row r="4375" s="93" customFormat="1" customHeight="1" spans="7:7">
      <c r="G4375" s="288" t="str">
        <f t="shared" si="74"/>
        <v/>
      </c>
    </row>
    <row r="4376" s="93" customFormat="1" customHeight="1" spans="7:7">
      <c r="G4376" s="288" t="str">
        <f t="shared" si="74"/>
        <v/>
      </c>
    </row>
    <row r="4377" s="93" customFormat="1" customHeight="1" spans="7:7">
      <c r="G4377" s="288" t="str">
        <f t="shared" si="74"/>
        <v/>
      </c>
    </row>
    <row r="4378" s="93" customFormat="1" customHeight="1" spans="7:7">
      <c r="G4378" s="288" t="str">
        <f t="shared" si="74"/>
        <v/>
      </c>
    </row>
    <row r="4379" s="93" customFormat="1" customHeight="1" spans="7:7">
      <c r="G4379" s="288" t="str">
        <f t="shared" si="74"/>
        <v/>
      </c>
    </row>
    <row r="4380" s="93" customFormat="1" customHeight="1" spans="7:7">
      <c r="G4380" s="288" t="str">
        <f t="shared" si="74"/>
        <v/>
      </c>
    </row>
    <row r="4381" s="93" customFormat="1" customHeight="1" spans="7:7">
      <c r="G4381" s="288" t="str">
        <f t="shared" si="74"/>
        <v/>
      </c>
    </row>
    <row r="4382" s="93" customFormat="1" customHeight="1" spans="7:7">
      <c r="G4382" s="288" t="str">
        <f t="shared" si="74"/>
        <v/>
      </c>
    </row>
    <row r="4383" s="93" customFormat="1" customHeight="1" spans="7:7">
      <c r="G4383" s="288" t="str">
        <f t="shared" si="74"/>
        <v/>
      </c>
    </row>
    <row r="4384" s="93" customFormat="1" customHeight="1" spans="7:7">
      <c r="G4384" s="288" t="str">
        <f t="shared" si="74"/>
        <v/>
      </c>
    </row>
    <row r="4385" s="93" customFormat="1" customHeight="1" spans="7:7">
      <c r="G4385" s="288" t="str">
        <f t="shared" si="74"/>
        <v/>
      </c>
    </row>
    <row r="4386" s="93" customFormat="1" customHeight="1" spans="7:7">
      <c r="G4386" s="288" t="str">
        <f t="shared" si="74"/>
        <v/>
      </c>
    </row>
    <row r="4387" s="93" customFormat="1" customHeight="1" spans="7:7">
      <c r="G4387" s="288" t="str">
        <f t="shared" si="74"/>
        <v/>
      </c>
    </row>
    <row r="4388" s="93" customFormat="1" customHeight="1" spans="7:7">
      <c r="G4388" s="288" t="str">
        <f t="shared" si="74"/>
        <v/>
      </c>
    </row>
    <row r="4389" s="93" customFormat="1" customHeight="1" spans="7:7">
      <c r="G4389" s="288" t="str">
        <f t="shared" si="74"/>
        <v/>
      </c>
    </row>
    <row r="4390" s="93" customFormat="1" customHeight="1" spans="7:7">
      <c r="G4390" s="288" t="str">
        <f t="shared" si="74"/>
        <v/>
      </c>
    </row>
    <row r="4391" s="93" customFormat="1" customHeight="1" spans="7:7">
      <c r="G4391" s="288" t="str">
        <f t="shared" si="74"/>
        <v/>
      </c>
    </row>
    <row r="4392" s="93" customFormat="1" customHeight="1" spans="7:7">
      <c r="G4392" s="288" t="str">
        <f t="shared" si="74"/>
        <v/>
      </c>
    </row>
    <row r="4393" s="93" customFormat="1" customHeight="1" spans="7:7">
      <c r="G4393" s="288" t="str">
        <f t="shared" si="74"/>
        <v/>
      </c>
    </row>
    <row r="4394" s="93" customFormat="1" customHeight="1" spans="7:7">
      <c r="G4394" s="288" t="str">
        <f t="shared" si="74"/>
        <v/>
      </c>
    </row>
    <row r="4395" s="93" customFormat="1" customHeight="1" spans="7:7">
      <c r="G4395" s="288" t="str">
        <f t="shared" si="74"/>
        <v/>
      </c>
    </row>
    <row r="4396" s="93" customFormat="1" customHeight="1" spans="7:7">
      <c r="G4396" s="288" t="str">
        <f t="shared" si="74"/>
        <v/>
      </c>
    </row>
    <row r="4397" s="93" customFormat="1" customHeight="1" spans="7:7">
      <c r="G4397" s="288" t="str">
        <f t="shared" si="74"/>
        <v/>
      </c>
    </row>
    <row r="4398" s="93" customFormat="1" customHeight="1" spans="7:7">
      <c r="G4398" s="288" t="str">
        <f t="shared" si="74"/>
        <v/>
      </c>
    </row>
    <row r="4399" s="93" customFormat="1" customHeight="1" spans="7:7">
      <c r="G4399" s="288" t="str">
        <f t="shared" si="74"/>
        <v/>
      </c>
    </row>
    <row r="4400" s="93" customFormat="1" customHeight="1" spans="7:7">
      <c r="G4400" s="288" t="str">
        <f t="shared" si="74"/>
        <v/>
      </c>
    </row>
    <row r="4401" s="93" customFormat="1" customHeight="1" spans="7:7">
      <c r="G4401" s="288" t="str">
        <f t="shared" si="74"/>
        <v/>
      </c>
    </row>
    <row r="4402" s="93" customFormat="1" customHeight="1" spans="7:7">
      <c r="G4402" s="288" t="str">
        <f t="shared" si="74"/>
        <v/>
      </c>
    </row>
    <row r="4403" s="93" customFormat="1" customHeight="1" spans="7:7">
      <c r="G4403" s="288" t="str">
        <f t="shared" si="74"/>
        <v/>
      </c>
    </row>
    <row r="4404" s="93" customFormat="1" customHeight="1" spans="7:7">
      <c r="G4404" s="288" t="str">
        <f t="shared" si="74"/>
        <v/>
      </c>
    </row>
    <row r="4405" s="93" customFormat="1" customHeight="1" spans="7:7">
      <c r="G4405" s="288" t="str">
        <f t="shared" si="74"/>
        <v/>
      </c>
    </row>
    <row r="4406" s="93" customFormat="1" customHeight="1" spans="7:7">
      <c r="G4406" s="288" t="str">
        <f t="shared" si="74"/>
        <v/>
      </c>
    </row>
    <row r="4407" s="93" customFormat="1" customHeight="1" spans="7:7">
      <c r="G4407" s="288" t="str">
        <f t="shared" si="74"/>
        <v/>
      </c>
    </row>
    <row r="4408" s="93" customFormat="1" customHeight="1" spans="7:7">
      <c r="G4408" s="288" t="str">
        <f t="shared" si="74"/>
        <v/>
      </c>
    </row>
    <row r="4409" s="93" customFormat="1" customHeight="1" spans="7:7">
      <c r="G4409" s="288" t="str">
        <f t="shared" si="74"/>
        <v/>
      </c>
    </row>
    <row r="4410" s="93" customFormat="1" customHeight="1" spans="7:7">
      <c r="G4410" s="288" t="str">
        <f t="shared" si="74"/>
        <v/>
      </c>
    </row>
    <row r="4411" s="93" customFormat="1" customHeight="1" spans="7:7">
      <c r="G4411" s="288" t="str">
        <f t="shared" si="74"/>
        <v/>
      </c>
    </row>
    <row r="4412" s="93" customFormat="1" customHeight="1" spans="7:7">
      <c r="G4412" s="288" t="str">
        <f t="shared" si="74"/>
        <v/>
      </c>
    </row>
    <row r="4413" s="93" customFormat="1" customHeight="1" spans="7:7">
      <c r="G4413" s="288" t="str">
        <f t="shared" si="74"/>
        <v/>
      </c>
    </row>
    <row r="4414" s="93" customFormat="1" customHeight="1" spans="7:7">
      <c r="G4414" s="288" t="str">
        <f t="shared" si="74"/>
        <v/>
      </c>
    </row>
    <row r="4415" s="93" customFormat="1" customHeight="1" spans="7:7">
      <c r="G4415" s="288" t="str">
        <f t="shared" si="74"/>
        <v/>
      </c>
    </row>
    <row r="4416" s="93" customFormat="1" customHeight="1" spans="7:7">
      <c r="G4416" s="288" t="str">
        <f t="shared" si="74"/>
        <v/>
      </c>
    </row>
    <row r="4417" s="93" customFormat="1" customHeight="1" spans="7:7">
      <c r="G4417" s="288" t="str">
        <f t="shared" si="74"/>
        <v/>
      </c>
    </row>
    <row r="4418" s="93" customFormat="1" customHeight="1" spans="7:7">
      <c r="G4418" s="288" t="str">
        <f t="shared" ref="G4418:G4481" si="75">IF(H4418="","",IF(H4418=I4418,H4418,_xlfn.CONCAT(H4418,"-",I4418)))</f>
        <v/>
      </c>
    </row>
    <row r="4419" s="93" customFormat="1" customHeight="1" spans="7:7">
      <c r="G4419" s="288" t="str">
        <f t="shared" si="75"/>
        <v/>
      </c>
    </row>
    <row r="4420" s="93" customFormat="1" customHeight="1" spans="7:7">
      <c r="G4420" s="288" t="str">
        <f t="shared" si="75"/>
        <v/>
      </c>
    </row>
    <row r="4421" s="93" customFormat="1" customHeight="1" spans="7:7">
      <c r="G4421" s="288" t="str">
        <f t="shared" si="75"/>
        <v/>
      </c>
    </row>
    <row r="4422" s="93" customFormat="1" customHeight="1" spans="7:7">
      <c r="G4422" s="288" t="str">
        <f t="shared" si="75"/>
        <v/>
      </c>
    </row>
    <row r="4423" s="93" customFormat="1" customHeight="1" spans="7:7">
      <c r="G4423" s="288" t="str">
        <f t="shared" si="75"/>
        <v/>
      </c>
    </row>
    <row r="4424" s="93" customFormat="1" customHeight="1" spans="7:7">
      <c r="G4424" s="288" t="str">
        <f t="shared" si="75"/>
        <v/>
      </c>
    </row>
    <row r="4425" s="93" customFormat="1" customHeight="1" spans="7:7">
      <c r="G4425" s="288" t="str">
        <f t="shared" si="75"/>
        <v/>
      </c>
    </row>
    <row r="4426" s="93" customFormat="1" customHeight="1" spans="7:7">
      <c r="G4426" s="288" t="str">
        <f t="shared" si="75"/>
        <v/>
      </c>
    </row>
    <row r="4427" s="93" customFormat="1" customHeight="1" spans="7:7">
      <c r="G4427" s="288" t="str">
        <f t="shared" si="75"/>
        <v/>
      </c>
    </row>
    <row r="4428" s="93" customFormat="1" customHeight="1" spans="7:7">
      <c r="G4428" s="288" t="str">
        <f t="shared" si="75"/>
        <v/>
      </c>
    </row>
    <row r="4429" s="93" customFormat="1" customHeight="1" spans="7:7">
      <c r="G4429" s="288" t="str">
        <f t="shared" si="75"/>
        <v/>
      </c>
    </row>
    <row r="4430" s="93" customFormat="1" customHeight="1" spans="7:7">
      <c r="G4430" s="288" t="str">
        <f t="shared" si="75"/>
        <v/>
      </c>
    </row>
    <row r="4431" s="93" customFormat="1" customHeight="1" spans="7:7">
      <c r="G4431" s="288" t="str">
        <f t="shared" si="75"/>
        <v/>
      </c>
    </row>
    <row r="4432" s="93" customFormat="1" customHeight="1" spans="7:7">
      <c r="G4432" s="288" t="str">
        <f t="shared" si="75"/>
        <v/>
      </c>
    </row>
    <row r="4433" s="93" customFormat="1" customHeight="1" spans="7:7">
      <c r="G4433" s="288" t="str">
        <f t="shared" si="75"/>
        <v/>
      </c>
    </row>
    <row r="4434" s="93" customFormat="1" customHeight="1" spans="7:7">
      <c r="G4434" s="288" t="str">
        <f t="shared" si="75"/>
        <v/>
      </c>
    </row>
    <row r="4435" s="93" customFormat="1" customHeight="1" spans="7:7">
      <c r="G4435" s="288" t="str">
        <f t="shared" si="75"/>
        <v/>
      </c>
    </row>
    <row r="4436" s="93" customFormat="1" customHeight="1" spans="7:7">
      <c r="G4436" s="288" t="str">
        <f t="shared" si="75"/>
        <v/>
      </c>
    </row>
    <row r="4437" s="93" customFormat="1" customHeight="1" spans="7:7">
      <c r="G4437" s="288" t="str">
        <f t="shared" si="75"/>
        <v/>
      </c>
    </row>
    <row r="4438" s="93" customFormat="1" customHeight="1" spans="7:7">
      <c r="G4438" s="288" t="str">
        <f t="shared" si="75"/>
        <v/>
      </c>
    </row>
    <row r="4439" s="93" customFormat="1" customHeight="1" spans="7:7">
      <c r="G4439" s="288" t="str">
        <f t="shared" si="75"/>
        <v/>
      </c>
    </row>
    <row r="4440" s="93" customFormat="1" customHeight="1" spans="7:7">
      <c r="G4440" s="288" t="str">
        <f t="shared" si="75"/>
        <v/>
      </c>
    </row>
    <row r="4441" s="93" customFormat="1" customHeight="1" spans="7:7">
      <c r="G4441" s="288" t="str">
        <f t="shared" si="75"/>
        <v/>
      </c>
    </row>
    <row r="4442" s="93" customFormat="1" customHeight="1" spans="7:7">
      <c r="G4442" s="288" t="str">
        <f t="shared" si="75"/>
        <v/>
      </c>
    </row>
    <row r="4443" s="93" customFormat="1" customHeight="1" spans="7:7">
      <c r="G4443" s="288" t="str">
        <f t="shared" si="75"/>
        <v/>
      </c>
    </row>
    <row r="4444" s="93" customFormat="1" customHeight="1" spans="7:7">
      <c r="G4444" s="288" t="str">
        <f t="shared" si="75"/>
        <v/>
      </c>
    </row>
    <row r="4445" s="93" customFormat="1" customHeight="1" spans="7:7">
      <c r="G4445" s="288" t="str">
        <f t="shared" si="75"/>
        <v/>
      </c>
    </row>
    <row r="4446" s="93" customFormat="1" customHeight="1" spans="7:7">
      <c r="G4446" s="288" t="str">
        <f t="shared" si="75"/>
        <v/>
      </c>
    </row>
    <row r="4447" s="93" customFormat="1" customHeight="1" spans="7:7">
      <c r="G4447" s="288" t="str">
        <f t="shared" si="75"/>
        <v/>
      </c>
    </row>
    <row r="4448" s="93" customFormat="1" customHeight="1" spans="7:7">
      <c r="G4448" s="288" t="str">
        <f t="shared" si="75"/>
        <v/>
      </c>
    </row>
    <row r="4449" s="93" customFormat="1" customHeight="1" spans="7:7">
      <c r="G4449" s="288" t="str">
        <f t="shared" si="75"/>
        <v/>
      </c>
    </row>
    <row r="4450" s="93" customFormat="1" customHeight="1" spans="7:7">
      <c r="G4450" s="288" t="str">
        <f t="shared" si="75"/>
        <v/>
      </c>
    </row>
    <row r="4451" s="93" customFormat="1" customHeight="1" spans="7:7">
      <c r="G4451" s="288" t="str">
        <f t="shared" si="75"/>
        <v/>
      </c>
    </row>
    <row r="4452" s="93" customFormat="1" customHeight="1" spans="7:7">
      <c r="G4452" s="288" t="str">
        <f t="shared" si="75"/>
        <v/>
      </c>
    </row>
    <row r="4453" s="93" customFormat="1" customHeight="1" spans="7:7">
      <c r="G4453" s="288" t="str">
        <f t="shared" si="75"/>
        <v/>
      </c>
    </row>
    <row r="4454" s="93" customFormat="1" customHeight="1" spans="7:7">
      <c r="G4454" s="288" t="str">
        <f t="shared" si="75"/>
        <v/>
      </c>
    </row>
    <row r="4455" s="93" customFormat="1" customHeight="1" spans="7:7">
      <c r="G4455" s="288" t="str">
        <f t="shared" si="75"/>
        <v/>
      </c>
    </row>
    <row r="4456" s="93" customFormat="1" customHeight="1" spans="7:7">
      <c r="G4456" s="288" t="str">
        <f t="shared" si="75"/>
        <v/>
      </c>
    </row>
    <row r="4457" s="93" customFormat="1" customHeight="1" spans="7:7">
      <c r="G4457" s="288" t="str">
        <f t="shared" si="75"/>
        <v/>
      </c>
    </row>
    <row r="4458" s="93" customFormat="1" customHeight="1" spans="7:7">
      <c r="G4458" s="288" t="str">
        <f t="shared" si="75"/>
        <v/>
      </c>
    </row>
    <row r="4459" s="93" customFormat="1" customHeight="1" spans="7:7">
      <c r="G4459" s="288" t="str">
        <f t="shared" si="75"/>
        <v/>
      </c>
    </row>
    <row r="4460" s="93" customFormat="1" customHeight="1" spans="7:7">
      <c r="G4460" s="288" t="str">
        <f t="shared" si="75"/>
        <v/>
      </c>
    </row>
    <row r="4461" s="93" customFormat="1" customHeight="1" spans="7:7">
      <c r="G4461" s="288" t="str">
        <f t="shared" si="75"/>
        <v/>
      </c>
    </row>
    <row r="4462" s="93" customFormat="1" customHeight="1" spans="7:7">
      <c r="G4462" s="288" t="str">
        <f t="shared" si="75"/>
        <v/>
      </c>
    </row>
    <row r="4463" s="93" customFormat="1" customHeight="1" spans="7:7">
      <c r="G4463" s="288" t="str">
        <f t="shared" si="75"/>
        <v/>
      </c>
    </row>
    <row r="4464" s="93" customFormat="1" customHeight="1" spans="7:7">
      <c r="G4464" s="288" t="str">
        <f t="shared" si="75"/>
        <v/>
      </c>
    </row>
    <row r="4465" s="93" customFormat="1" customHeight="1" spans="7:7">
      <c r="G4465" s="288" t="str">
        <f t="shared" si="75"/>
        <v/>
      </c>
    </row>
    <row r="4466" s="93" customFormat="1" customHeight="1" spans="7:7">
      <c r="G4466" s="288" t="str">
        <f t="shared" si="75"/>
        <v/>
      </c>
    </row>
    <row r="4467" s="93" customFormat="1" customHeight="1" spans="7:7">
      <c r="G4467" s="288" t="str">
        <f t="shared" si="75"/>
        <v/>
      </c>
    </row>
    <row r="4468" s="93" customFormat="1" customHeight="1" spans="7:7">
      <c r="G4468" s="288" t="str">
        <f t="shared" si="75"/>
        <v/>
      </c>
    </row>
    <row r="4469" s="93" customFormat="1" customHeight="1" spans="7:7">
      <c r="G4469" s="288" t="str">
        <f t="shared" si="75"/>
        <v/>
      </c>
    </row>
    <row r="4470" s="93" customFormat="1" customHeight="1" spans="7:7">
      <c r="G4470" s="288" t="str">
        <f t="shared" si="75"/>
        <v/>
      </c>
    </row>
    <row r="4471" s="93" customFormat="1" customHeight="1" spans="7:7">
      <c r="G4471" s="288" t="str">
        <f t="shared" si="75"/>
        <v/>
      </c>
    </row>
    <row r="4472" s="93" customFormat="1" customHeight="1" spans="7:7">
      <c r="G4472" s="288" t="str">
        <f t="shared" si="75"/>
        <v/>
      </c>
    </row>
    <row r="4473" s="93" customFormat="1" customHeight="1" spans="7:7">
      <c r="G4473" s="288" t="str">
        <f t="shared" si="75"/>
        <v/>
      </c>
    </row>
    <row r="4474" s="93" customFormat="1" customHeight="1" spans="7:7">
      <c r="G4474" s="288" t="str">
        <f t="shared" si="75"/>
        <v/>
      </c>
    </row>
    <row r="4475" s="93" customFormat="1" customHeight="1" spans="7:7">
      <c r="G4475" s="288" t="str">
        <f t="shared" si="75"/>
        <v/>
      </c>
    </row>
    <row r="4476" s="93" customFormat="1" customHeight="1" spans="7:7">
      <c r="G4476" s="288" t="str">
        <f t="shared" si="75"/>
        <v/>
      </c>
    </row>
    <row r="4477" s="93" customFormat="1" customHeight="1" spans="7:7">
      <c r="G4477" s="288" t="str">
        <f t="shared" si="75"/>
        <v/>
      </c>
    </row>
    <row r="4478" s="93" customFormat="1" customHeight="1" spans="7:7">
      <c r="G4478" s="288" t="str">
        <f t="shared" si="75"/>
        <v/>
      </c>
    </row>
    <row r="4479" s="93" customFormat="1" customHeight="1" spans="7:7">
      <c r="G4479" s="288" t="str">
        <f t="shared" si="75"/>
        <v/>
      </c>
    </row>
    <row r="4480" s="93" customFormat="1" customHeight="1" spans="7:7">
      <c r="G4480" s="288" t="str">
        <f t="shared" si="75"/>
        <v/>
      </c>
    </row>
    <row r="4481" s="93" customFormat="1" customHeight="1" spans="7:7">
      <c r="G4481" s="288" t="str">
        <f t="shared" si="75"/>
        <v/>
      </c>
    </row>
    <row r="4482" s="93" customFormat="1" customHeight="1" spans="7:7">
      <c r="G4482" s="288" t="str">
        <f t="shared" ref="G4482:G4545" si="76">IF(H4482="","",IF(H4482=I4482,H4482,_xlfn.CONCAT(H4482,"-",I4482)))</f>
        <v/>
      </c>
    </row>
    <row r="4483" s="93" customFormat="1" customHeight="1" spans="7:7">
      <c r="G4483" s="288" t="str">
        <f t="shared" si="76"/>
        <v/>
      </c>
    </row>
    <row r="4484" s="93" customFormat="1" customHeight="1" spans="7:7">
      <c r="G4484" s="288" t="str">
        <f t="shared" si="76"/>
        <v/>
      </c>
    </row>
    <row r="4485" s="93" customFormat="1" customHeight="1" spans="7:7">
      <c r="G4485" s="288" t="str">
        <f t="shared" si="76"/>
        <v/>
      </c>
    </row>
    <row r="4486" s="93" customFormat="1" customHeight="1" spans="7:7">
      <c r="G4486" s="288" t="str">
        <f t="shared" si="76"/>
        <v/>
      </c>
    </row>
    <row r="4487" s="93" customFormat="1" customHeight="1" spans="7:7">
      <c r="G4487" s="288" t="str">
        <f t="shared" si="76"/>
        <v/>
      </c>
    </row>
    <row r="4488" s="93" customFormat="1" customHeight="1" spans="7:7">
      <c r="G4488" s="288" t="str">
        <f t="shared" si="76"/>
        <v/>
      </c>
    </row>
    <row r="4489" s="93" customFormat="1" customHeight="1" spans="7:7">
      <c r="G4489" s="288" t="str">
        <f t="shared" si="76"/>
        <v/>
      </c>
    </row>
    <row r="4490" s="93" customFormat="1" customHeight="1" spans="7:7">
      <c r="G4490" s="288" t="str">
        <f t="shared" si="76"/>
        <v/>
      </c>
    </row>
    <row r="4491" s="93" customFormat="1" customHeight="1" spans="7:7">
      <c r="G4491" s="288" t="str">
        <f t="shared" si="76"/>
        <v/>
      </c>
    </row>
    <row r="4492" s="93" customFormat="1" customHeight="1" spans="7:7">
      <c r="G4492" s="288" t="str">
        <f t="shared" si="76"/>
        <v/>
      </c>
    </row>
    <row r="4493" s="93" customFormat="1" customHeight="1" spans="7:7">
      <c r="G4493" s="288" t="str">
        <f t="shared" si="76"/>
        <v/>
      </c>
    </row>
    <row r="4494" s="93" customFormat="1" customHeight="1" spans="7:7">
      <c r="G4494" s="288" t="str">
        <f t="shared" si="76"/>
        <v/>
      </c>
    </row>
    <row r="4495" s="93" customFormat="1" customHeight="1" spans="7:7">
      <c r="G4495" s="288" t="str">
        <f t="shared" si="76"/>
        <v/>
      </c>
    </row>
    <row r="4496" s="93" customFormat="1" customHeight="1" spans="7:7">
      <c r="G4496" s="288" t="str">
        <f t="shared" si="76"/>
        <v/>
      </c>
    </row>
    <row r="4497" s="93" customFormat="1" customHeight="1" spans="7:7">
      <c r="G4497" s="288" t="str">
        <f t="shared" si="76"/>
        <v/>
      </c>
    </row>
    <row r="4498" s="93" customFormat="1" customHeight="1" spans="7:7">
      <c r="G4498" s="288" t="str">
        <f t="shared" si="76"/>
        <v/>
      </c>
    </row>
    <row r="4499" s="93" customFormat="1" customHeight="1" spans="7:7">
      <c r="G4499" s="288" t="str">
        <f t="shared" si="76"/>
        <v/>
      </c>
    </row>
    <row r="4500" s="93" customFormat="1" customHeight="1" spans="7:7">
      <c r="G4500" s="288" t="str">
        <f t="shared" si="76"/>
        <v/>
      </c>
    </row>
    <row r="4501" s="93" customFormat="1" customHeight="1" spans="7:7">
      <c r="G4501" s="288" t="str">
        <f t="shared" si="76"/>
        <v/>
      </c>
    </row>
    <row r="4502" s="93" customFormat="1" customHeight="1" spans="7:7">
      <c r="G4502" s="288" t="str">
        <f t="shared" si="76"/>
        <v/>
      </c>
    </row>
    <row r="4503" s="93" customFormat="1" customHeight="1" spans="7:7">
      <c r="G4503" s="288" t="str">
        <f t="shared" si="76"/>
        <v/>
      </c>
    </row>
    <row r="4504" s="93" customFormat="1" customHeight="1" spans="7:7">
      <c r="G4504" s="288" t="str">
        <f t="shared" si="76"/>
        <v/>
      </c>
    </row>
    <row r="4505" s="93" customFormat="1" customHeight="1" spans="7:7">
      <c r="G4505" s="288" t="str">
        <f t="shared" si="76"/>
        <v/>
      </c>
    </row>
    <row r="4506" s="93" customFormat="1" customHeight="1" spans="7:7">
      <c r="G4506" s="288" t="str">
        <f t="shared" si="76"/>
        <v/>
      </c>
    </row>
    <row r="4507" s="93" customFormat="1" customHeight="1" spans="7:7">
      <c r="G4507" s="288" t="str">
        <f t="shared" si="76"/>
        <v/>
      </c>
    </row>
    <row r="4508" s="93" customFormat="1" customHeight="1" spans="7:7">
      <c r="G4508" s="288" t="str">
        <f t="shared" si="76"/>
        <v/>
      </c>
    </row>
    <row r="4509" s="93" customFormat="1" customHeight="1" spans="7:7">
      <c r="G4509" s="288" t="str">
        <f t="shared" si="76"/>
        <v/>
      </c>
    </row>
    <row r="4510" s="93" customFormat="1" customHeight="1" spans="7:7">
      <c r="G4510" s="288" t="str">
        <f t="shared" si="76"/>
        <v/>
      </c>
    </row>
    <row r="4511" s="93" customFormat="1" customHeight="1" spans="7:7">
      <c r="G4511" s="288" t="str">
        <f t="shared" si="76"/>
        <v/>
      </c>
    </row>
    <row r="4512" s="93" customFormat="1" customHeight="1" spans="7:7">
      <c r="G4512" s="288" t="str">
        <f t="shared" si="76"/>
        <v/>
      </c>
    </row>
    <row r="4513" s="93" customFormat="1" customHeight="1" spans="7:7">
      <c r="G4513" s="288" t="str">
        <f t="shared" si="76"/>
        <v/>
      </c>
    </row>
    <row r="4514" s="93" customFormat="1" customHeight="1" spans="7:7">
      <c r="G4514" s="288" t="str">
        <f t="shared" si="76"/>
        <v/>
      </c>
    </row>
    <row r="4515" s="93" customFormat="1" customHeight="1" spans="7:7">
      <c r="G4515" s="288" t="str">
        <f t="shared" si="76"/>
        <v/>
      </c>
    </row>
    <row r="4516" s="93" customFormat="1" customHeight="1" spans="7:7">
      <c r="G4516" s="288" t="str">
        <f t="shared" si="76"/>
        <v/>
      </c>
    </row>
    <row r="4517" s="93" customFormat="1" customHeight="1" spans="7:7">
      <c r="G4517" s="288" t="str">
        <f t="shared" si="76"/>
        <v/>
      </c>
    </row>
    <row r="4518" s="93" customFormat="1" customHeight="1" spans="7:7">
      <c r="G4518" s="288" t="str">
        <f t="shared" si="76"/>
        <v/>
      </c>
    </row>
    <row r="4519" s="93" customFormat="1" customHeight="1" spans="7:7">
      <c r="G4519" s="288" t="str">
        <f t="shared" si="76"/>
        <v/>
      </c>
    </row>
    <row r="4520" s="93" customFormat="1" customHeight="1" spans="7:7">
      <c r="G4520" s="288" t="str">
        <f t="shared" si="76"/>
        <v/>
      </c>
    </row>
    <row r="4521" s="93" customFormat="1" customHeight="1" spans="7:7">
      <c r="G4521" s="288" t="str">
        <f t="shared" si="76"/>
        <v/>
      </c>
    </row>
    <row r="4522" s="93" customFormat="1" customHeight="1" spans="7:7">
      <c r="G4522" s="288" t="str">
        <f t="shared" si="76"/>
        <v/>
      </c>
    </row>
    <row r="4523" s="93" customFormat="1" customHeight="1" spans="7:7">
      <c r="G4523" s="288" t="str">
        <f t="shared" si="76"/>
        <v/>
      </c>
    </row>
    <row r="4524" s="93" customFormat="1" customHeight="1" spans="7:7">
      <c r="G4524" s="288" t="str">
        <f t="shared" si="76"/>
        <v/>
      </c>
    </row>
    <row r="4525" s="93" customFormat="1" customHeight="1" spans="7:7">
      <c r="G4525" s="288" t="str">
        <f t="shared" si="76"/>
        <v/>
      </c>
    </row>
    <row r="4526" s="93" customFormat="1" customHeight="1" spans="7:7">
      <c r="G4526" s="288" t="str">
        <f t="shared" si="76"/>
        <v/>
      </c>
    </row>
    <row r="4527" s="93" customFormat="1" customHeight="1" spans="7:7">
      <c r="G4527" s="288" t="str">
        <f t="shared" si="76"/>
        <v/>
      </c>
    </row>
    <row r="4528" s="93" customFormat="1" customHeight="1" spans="7:7">
      <c r="G4528" s="288" t="str">
        <f t="shared" si="76"/>
        <v/>
      </c>
    </row>
    <row r="4529" s="93" customFormat="1" customHeight="1" spans="7:7">
      <c r="G4529" s="288" t="str">
        <f t="shared" si="76"/>
        <v/>
      </c>
    </row>
    <row r="4530" s="93" customFormat="1" customHeight="1" spans="7:7">
      <c r="G4530" s="288" t="str">
        <f t="shared" si="76"/>
        <v/>
      </c>
    </row>
    <row r="4531" s="93" customFormat="1" customHeight="1" spans="7:7">
      <c r="G4531" s="288" t="str">
        <f t="shared" si="76"/>
        <v/>
      </c>
    </row>
    <row r="4532" s="93" customFormat="1" customHeight="1" spans="7:7">
      <c r="G4532" s="288" t="str">
        <f t="shared" si="76"/>
        <v/>
      </c>
    </row>
    <row r="4533" s="93" customFormat="1" customHeight="1" spans="7:7">
      <c r="G4533" s="288" t="str">
        <f t="shared" si="76"/>
        <v/>
      </c>
    </row>
    <row r="4534" s="93" customFormat="1" customHeight="1" spans="7:7">
      <c r="G4534" s="288" t="str">
        <f t="shared" si="76"/>
        <v/>
      </c>
    </row>
    <row r="4535" s="93" customFormat="1" customHeight="1" spans="7:7">
      <c r="G4535" s="288" t="str">
        <f t="shared" si="76"/>
        <v/>
      </c>
    </row>
    <row r="4536" s="93" customFormat="1" customHeight="1" spans="7:7">
      <c r="G4536" s="288" t="str">
        <f t="shared" si="76"/>
        <v/>
      </c>
    </row>
    <row r="4537" s="93" customFormat="1" customHeight="1" spans="7:7">
      <c r="G4537" s="288" t="str">
        <f t="shared" si="76"/>
        <v/>
      </c>
    </row>
    <row r="4538" s="93" customFormat="1" customHeight="1" spans="7:7">
      <c r="G4538" s="288" t="str">
        <f t="shared" si="76"/>
        <v/>
      </c>
    </row>
    <row r="4539" s="93" customFormat="1" customHeight="1" spans="7:7">
      <c r="G4539" s="288" t="str">
        <f t="shared" si="76"/>
        <v/>
      </c>
    </row>
    <row r="4540" s="93" customFormat="1" customHeight="1" spans="7:7">
      <c r="G4540" s="288" t="str">
        <f t="shared" si="76"/>
        <v/>
      </c>
    </row>
    <row r="4541" s="93" customFormat="1" customHeight="1" spans="7:7">
      <c r="G4541" s="288" t="str">
        <f t="shared" si="76"/>
        <v/>
      </c>
    </row>
    <row r="4542" s="93" customFormat="1" customHeight="1" spans="7:7">
      <c r="G4542" s="288" t="str">
        <f t="shared" si="76"/>
        <v/>
      </c>
    </row>
    <row r="4543" s="93" customFormat="1" customHeight="1" spans="7:7">
      <c r="G4543" s="288" t="str">
        <f t="shared" si="76"/>
        <v/>
      </c>
    </row>
    <row r="4544" s="93" customFormat="1" customHeight="1" spans="7:7">
      <c r="G4544" s="288" t="str">
        <f t="shared" si="76"/>
        <v/>
      </c>
    </row>
    <row r="4545" s="93" customFormat="1" customHeight="1" spans="7:7">
      <c r="G4545" s="288" t="str">
        <f t="shared" si="76"/>
        <v/>
      </c>
    </row>
    <row r="4546" s="93" customFormat="1" customHeight="1" spans="7:7">
      <c r="G4546" s="288" t="str">
        <f t="shared" ref="G4546:G4609" si="77">IF(H4546="","",IF(H4546=I4546,H4546,_xlfn.CONCAT(H4546,"-",I4546)))</f>
        <v/>
      </c>
    </row>
    <row r="4547" s="93" customFormat="1" customHeight="1" spans="7:7">
      <c r="G4547" s="288" t="str">
        <f t="shared" si="77"/>
        <v/>
      </c>
    </row>
    <row r="4548" s="93" customFormat="1" customHeight="1" spans="7:7">
      <c r="G4548" s="288" t="str">
        <f t="shared" si="77"/>
        <v/>
      </c>
    </row>
    <row r="4549" s="93" customFormat="1" customHeight="1" spans="7:7">
      <c r="G4549" s="288" t="str">
        <f t="shared" si="77"/>
        <v/>
      </c>
    </row>
    <row r="4550" s="93" customFormat="1" customHeight="1" spans="7:7">
      <c r="G4550" s="288" t="str">
        <f t="shared" si="77"/>
        <v/>
      </c>
    </row>
    <row r="4551" s="93" customFormat="1" customHeight="1" spans="7:7">
      <c r="G4551" s="288" t="str">
        <f t="shared" si="77"/>
        <v/>
      </c>
    </row>
    <row r="4552" s="93" customFormat="1" customHeight="1" spans="7:7">
      <c r="G4552" s="288" t="str">
        <f t="shared" si="77"/>
        <v/>
      </c>
    </row>
    <row r="4553" s="93" customFormat="1" customHeight="1" spans="7:7">
      <c r="G4553" s="288" t="str">
        <f t="shared" si="77"/>
        <v/>
      </c>
    </row>
    <row r="4554" s="93" customFormat="1" customHeight="1" spans="7:7">
      <c r="G4554" s="288" t="str">
        <f t="shared" si="77"/>
        <v/>
      </c>
    </row>
    <row r="4555" s="93" customFormat="1" customHeight="1" spans="7:7">
      <c r="G4555" s="288" t="str">
        <f t="shared" si="77"/>
        <v/>
      </c>
    </row>
    <row r="4556" s="93" customFormat="1" customHeight="1" spans="7:7">
      <c r="G4556" s="288" t="str">
        <f t="shared" si="77"/>
        <v/>
      </c>
    </row>
    <row r="4557" s="93" customFormat="1" customHeight="1" spans="7:7">
      <c r="G4557" s="288" t="str">
        <f t="shared" si="77"/>
        <v/>
      </c>
    </row>
    <row r="4558" s="93" customFormat="1" customHeight="1" spans="7:7">
      <c r="G4558" s="288" t="str">
        <f t="shared" si="77"/>
        <v/>
      </c>
    </row>
    <row r="4559" s="93" customFormat="1" customHeight="1" spans="7:7">
      <c r="G4559" s="288" t="str">
        <f t="shared" si="77"/>
        <v/>
      </c>
    </row>
    <row r="4560" s="93" customFormat="1" customHeight="1" spans="7:7">
      <c r="G4560" s="288" t="str">
        <f t="shared" si="77"/>
        <v/>
      </c>
    </row>
    <row r="4561" s="93" customFormat="1" customHeight="1" spans="7:7">
      <c r="G4561" s="288" t="str">
        <f t="shared" si="77"/>
        <v/>
      </c>
    </row>
    <row r="4562" s="93" customFormat="1" customHeight="1" spans="7:7">
      <c r="G4562" s="288" t="str">
        <f t="shared" si="77"/>
        <v/>
      </c>
    </row>
    <row r="4563" s="93" customFormat="1" customHeight="1" spans="7:7">
      <c r="G4563" s="288" t="str">
        <f t="shared" si="77"/>
        <v/>
      </c>
    </row>
    <row r="4564" s="93" customFormat="1" customHeight="1" spans="7:7">
      <c r="G4564" s="288" t="str">
        <f t="shared" si="77"/>
        <v/>
      </c>
    </row>
    <row r="4565" s="93" customFormat="1" customHeight="1" spans="7:7">
      <c r="G4565" s="288" t="str">
        <f t="shared" si="77"/>
        <v/>
      </c>
    </row>
    <row r="4566" s="93" customFormat="1" customHeight="1" spans="7:7">
      <c r="G4566" s="288" t="str">
        <f t="shared" si="77"/>
        <v/>
      </c>
    </row>
    <row r="4567" s="93" customFormat="1" customHeight="1" spans="7:7">
      <c r="G4567" s="288" t="str">
        <f t="shared" si="77"/>
        <v/>
      </c>
    </row>
    <row r="4568" s="93" customFormat="1" customHeight="1" spans="7:7">
      <c r="G4568" s="288" t="str">
        <f t="shared" si="77"/>
        <v/>
      </c>
    </row>
    <row r="4569" s="93" customFormat="1" customHeight="1" spans="7:7">
      <c r="G4569" s="288" t="str">
        <f t="shared" si="77"/>
        <v/>
      </c>
    </row>
    <row r="4570" s="93" customFormat="1" customHeight="1" spans="7:7">
      <c r="G4570" s="288" t="str">
        <f t="shared" si="77"/>
        <v/>
      </c>
    </row>
    <row r="4571" s="93" customFormat="1" customHeight="1" spans="7:7">
      <c r="G4571" s="288" t="str">
        <f t="shared" si="77"/>
        <v/>
      </c>
    </row>
    <row r="4572" s="93" customFormat="1" customHeight="1" spans="7:7">
      <c r="G4572" s="288" t="str">
        <f t="shared" si="77"/>
        <v/>
      </c>
    </row>
    <row r="4573" s="93" customFormat="1" customHeight="1" spans="7:7">
      <c r="G4573" s="288" t="str">
        <f t="shared" si="77"/>
        <v/>
      </c>
    </row>
    <row r="4574" s="93" customFormat="1" customHeight="1" spans="7:7">
      <c r="G4574" s="288" t="str">
        <f t="shared" si="77"/>
        <v/>
      </c>
    </row>
    <row r="4575" s="93" customFormat="1" customHeight="1" spans="7:7">
      <c r="G4575" s="288" t="str">
        <f t="shared" si="77"/>
        <v/>
      </c>
    </row>
    <row r="4576" s="93" customFormat="1" customHeight="1" spans="7:7">
      <c r="G4576" s="288" t="str">
        <f t="shared" si="77"/>
        <v/>
      </c>
    </row>
    <row r="4577" s="93" customFormat="1" customHeight="1" spans="7:7">
      <c r="G4577" s="288" t="str">
        <f t="shared" si="77"/>
        <v/>
      </c>
    </row>
    <row r="4578" s="93" customFormat="1" customHeight="1" spans="7:7">
      <c r="G4578" s="288" t="str">
        <f t="shared" si="77"/>
        <v/>
      </c>
    </row>
    <row r="4579" s="93" customFormat="1" customHeight="1" spans="7:7">
      <c r="G4579" s="288" t="str">
        <f t="shared" si="77"/>
        <v/>
      </c>
    </row>
    <row r="4580" s="93" customFormat="1" customHeight="1" spans="7:7">
      <c r="G4580" s="288" t="str">
        <f t="shared" si="77"/>
        <v/>
      </c>
    </row>
    <row r="4581" s="93" customFormat="1" customHeight="1" spans="7:7">
      <c r="G4581" s="288" t="str">
        <f t="shared" si="77"/>
        <v/>
      </c>
    </row>
    <row r="4582" s="93" customFormat="1" customHeight="1" spans="7:7">
      <c r="G4582" s="288" t="str">
        <f t="shared" si="77"/>
        <v/>
      </c>
    </row>
    <row r="4583" s="93" customFormat="1" customHeight="1" spans="7:7">
      <c r="G4583" s="288" t="str">
        <f t="shared" si="77"/>
        <v/>
      </c>
    </row>
    <row r="4584" s="93" customFormat="1" customHeight="1" spans="7:7">
      <c r="G4584" s="288" t="str">
        <f t="shared" si="77"/>
        <v/>
      </c>
    </row>
    <row r="4585" s="93" customFormat="1" customHeight="1" spans="7:7">
      <c r="G4585" s="288" t="str">
        <f t="shared" si="77"/>
        <v/>
      </c>
    </row>
    <row r="4586" s="93" customFormat="1" customHeight="1" spans="7:7">
      <c r="G4586" s="288" t="str">
        <f t="shared" si="77"/>
        <v/>
      </c>
    </row>
    <row r="4587" s="93" customFormat="1" customHeight="1" spans="7:7">
      <c r="G4587" s="288" t="str">
        <f t="shared" si="77"/>
        <v/>
      </c>
    </row>
    <row r="4588" s="93" customFormat="1" customHeight="1" spans="7:7">
      <c r="G4588" s="288" t="str">
        <f t="shared" si="77"/>
        <v/>
      </c>
    </row>
    <row r="4589" s="93" customFormat="1" customHeight="1" spans="7:7">
      <c r="G4589" s="288" t="str">
        <f t="shared" si="77"/>
        <v/>
      </c>
    </row>
    <row r="4590" s="93" customFormat="1" customHeight="1" spans="7:7">
      <c r="G4590" s="288" t="str">
        <f t="shared" si="77"/>
        <v/>
      </c>
    </row>
    <row r="4591" s="93" customFormat="1" customHeight="1" spans="7:7">
      <c r="G4591" s="288" t="str">
        <f t="shared" si="77"/>
        <v/>
      </c>
    </row>
    <row r="4592" s="93" customFormat="1" customHeight="1" spans="7:7">
      <c r="G4592" s="288" t="str">
        <f t="shared" si="77"/>
        <v/>
      </c>
    </row>
    <row r="4593" s="93" customFormat="1" customHeight="1" spans="7:7">
      <c r="G4593" s="288" t="str">
        <f t="shared" si="77"/>
        <v/>
      </c>
    </row>
    <row r="4594" s="93" customFormat="1" customHeight="1" spans="7:7">
      <c r="G4594" s="288" t="str">
        <f t="shared" si="77"/>
        <v/>
      </c>
    </row>
    <row r="4595" s="93" customFormat="1" customHeight="1" spans="7:7">
      <c r="G4595" s="288" t="str">
        <f t="shared" si="77"/>
        <v/>
      </c>
    </row>
    <row r="4596" s="93" customFormat="1" customHeight="1" spans="7:7">
      <c r="G4596" s="288" t="str">
        <f t="shared" si="77"/>
        <v/>
      </c>
    </row>
    <row r="4597" s="93" customFormat="1" customHeight="1" spans="7:7">
      <c r="G4597" s="288" t="str">
        <f t="shared" si="77"/>
        <v/>
      </c>
    </row>
    <row r="4598" s="93" customFormat="1" customHeight="1" spans="7:7">
      <c r="G4598" s="288" t="str">
        <f t="shared" si="77"/>
        <v/>
      </c>
    </row>
    <row r="4599" s="93" customFormat="1" customHeight="1" spans="7:7">
      <c r="G4599" s="288" t="str">
        <f t="shared" si="77"/>
        <v/>
      </c>
    </row>
    <row r="4600" s="93" customFormat="1" customHeight="1" spans="7:7">
      <c r="G4600" s="288" t="str">
        <f t="shared" si="77"/>
        <v/>
      </c>
    </row>
    <row r="4601" s="93" customFormat="1" customHeight="1" spans="7:7">
      <c r="G4601" s="288" t="str">
        <f t="shared" si="77"/>
        <v/>
      </c>
    </row>
    <row r="4602" s="93" customFormat="1" customHeight="1" spans="7:7">
      <c r="G4602" s="288" t="str">
        <f t="shared" si="77"/>
        <v/>
      </c>
    </row>
    <row r="4603" s="93" customFormat="1" customHeight="1" spans="7:7">
      <c r="G4603" s="288" t="str">
        <f t="shared" si="77"/>
        <v/>
      </c>
    </row>
    <row r="4604" s="93" customFormat="1" customHeight="1" spans="7:7">
      <c r="G4604" s="288" t="str">
        <f t="shared" si="77"/>
        <v/>
      </c>
    </row>
    <row r="4605" s="93" customFormat="1" customHeight="1" spans="7:7">
      <c r="G4605" s="288" t="str">
        <f t="shared" si="77"/>
        <v/>
      </c>
    </row>
    <row r="4606" s="93" customFormat="1" customHeight="1" spans="7:7">
      <c r="G4606" s="288" t="str">
        <f t="shared" si="77"/>
        <v/>
      </c>
    </row>
    <row r="4607" s="93" customFormat="1" customHeight="1" spans="7:7">
      <c r="G4607" s="288" t="str">
        <f t="shared" si="77"/>
        <v/>
      </c>
    </row>
    <row r="4608" s="93" customFormat="1" customHeight="1" spans="7:7">
      <c r="G4608" s="288" t="str">
        <f t="shared" si="77"/>
        <v/>
      </c>
    </row>
    <row r="4609" s="93" customFormat="1" customHeight="1" spans="7:7">
      <c r="G4609" s="288" t="str">
        <f t="shared" si="77"/>
        <v/>
      </c>
    </row>
    <row r="4610" s="93" customFormat="1" customHeight="1" spans="7:7">
      <c r="G4610" s="288" t="str">
        <f t="shared" ref="G4610:G4673" si="78">IF(H4610="","",IF(H4610=I4610,H4610,_xlfn.CONCAT(H4610,"-",I4610)))</f>
        <v/>
      </c>
    </row>
    <row r="4611" s="93" customFormat="1" customHeight="1" spans="7:7">
      <c r="G4611" s="288" t="str">
        <f t="shared" si="78"/>
        <v/>
      </c>
    </row>
    <row r="4612" s="93" customFormat="1" customHeight="1" spans="7:7">
      <c r="G4612" s="288" t="str">
        <f t="shared" si="78"/>
        <v/>
      </c>
    </row>
    <row r="4613" s="93" customFormat="1" customHeight="1" spans="7:7">
      <c r="G4613" s="288" t="str">
        <f t="shared" si="78"/>
        <v/>
      </c>
    </row>
    <row r="4614" s="93" customFormat="1" customHeight="1" spans="7:7">
      <c r="G4614" s="288" t="str">
        <f t="shared" si="78"/>
        <v/>
      </c>
    </row>
    <row r="4615" s="93" customFormat="1" customHeight="1" spans="7:7">
      <c r="G4615" s="288" t="str">
        <f t="shared" si="78"/>
        <v/>
      </c>
    </row>
    <row r="4616" s="93" customFormat="1" customHeight="1" spans="7:7">
      <c r="G4616" s="288" t="str">
        <f t="shared" si="78"/>
        <v/>
      </c>
    </row>
    <row r="4617" s="93" customFormat="1" customHeight="1" spans="7:7">
      <c r="G4617" s="288" t="str">
        <f t="shared" si="78"/>
        <v/>
      </c>
    </row>
    <row r="4618" s="93" customFormat="1" customHeight="1" spans="7:7">
      <c r="G4618" s="288" t="str">
        <f t="shared" si="78"/>
        <v/>
      </c>
    </row>
    <row r="4619" s="93" customFormat="1" customHeight="1" spans="7:7">
      <c r="G4619" s="288" t="str">
        <f t="shared" si="78"/>
        <v/>
      </c>
    </row>
    <row r="4620" s="93" customFormat="1" customHeight="1" spans="7:7">
      <c r="G4620" s="288" t="str">
        <f t="shared" si="78"/>
        <v/>
      </c>
    </row>
    <row r="4621" s="93" customFormat="1" customHeight="1" spans="7:7">
      <c r="G4621" s="288" t="str">
        <f t="shared" si="78"/>
        <v/>
      </c>
    </row>
    <row r="4622" s="93" customFormat="1" customHeight="1" spans="7:7">
      <c r="G4622" s="288" t="str">
        <f t="shared" si="78"/>
        <v/>
      </c>
    </row>
    <row r="4623" s="93" customFormat="1" customHeight="1" spans="7:7">
      <c r="G4623" s="288" t="str">
        <f t="shared" si="78"/>
        <v/>
      </c>
    </row>
    <row r="4624" s="93" customFormat="1" customHeight="1" spans="7:7">
      <c r="G4624" s="288" t="str">
        <f t="shared" si="78"/>
        <v/>
      </c>
    </row>
    <row r="4625" s="93" customFormat="1" customHeight="1" spans="7:7">
      <c r="G4625" s="288" t="str">
        <f t="shared" si="78"/>
        <v/>
      </c>
    </row>
    <row r="4626" s="93" customFormat="1" customHeight="1" spans="7:7">
      <c r="G4626" s="288" t="str">
        <f t="shared" si="78"/>
        <v/>
      </c>
    </row>
    <row r="4627" s="93" customFormat="1" customHeight="1" spans="7:7">
      <c r="G4627" s="288" t="str">
        <f t="shared" si="78"/>
        <v/>
      </c>
    </row>
    <row r="4628" s="93" customFormat="1" customHeight="1" spans="7:7">
      <c r="G4628" s="288" t="str">
        <f t="shared" si="78"/>
        <v/>
      </c>
    </row>
    <row r="4629" s="93" customFormat="1" customHeight="1" spans="7:7">
      <c r="G4629" s="288" t="str">
        <f t="shared" si="78"/>
        <v/>
      </c>
    </row>
    <row r="4630" s="93" customFormat="1" customHeight="1" spans="7:7">
      <c r="G4630" s="288" t="str">
        <f t="shared" si="78"/>
        <v/>
      </c>
    </row>
    <row r="4631" s="93" customFormat="1" customHeight="1" spans="7:7">
      <c r="G4631" s="288" t="str">
        <f t="shared" si="78"/>
        <v/>
      </c>
    </row>
    <row r="4632" s="93" customFormat="1" customHeight="1" spans="7:7">
      <c r="G4632" s="288" t="str">
        <f t="shared" si="78"/>
        <v/>
      </c>
    </row>
    <row r="4633" s="93" customFormat="1" customHeight="1" spans="7:7">
      <c r="G4633" s="288" t="str">
        <f t="shared" si="78"/>
        <v/>
      </c>
    </row>
    <row r="4634" s="93" customFormat="1" customHeight="1" spans="7:7">
      <c r="G4634" s="288" t="str">
        <f t="shared" si="78"/>
        <v/>
      </c>
    </row>
    <row r="4635" s="93" customFormat="1" customHeight="1" spans="7:7">
      <c r="G4635" s="288" t="str">
        <f t="shared" si="78"/>
        <v/>
      </c>
    </row>
    <row r="4636" s="93" customFormat="1" customHeight="1" spans="7:7">
      <c r="G4636" s="288" t="str">
        <f t="shared" si="78"/>
        <v/>
      </c>
    </row>
    <row r="4637" s="93" customFormat="1" customHeight="1" spans="7:7">
      <c r="G4637" s="288" t="str">
        <f t="shared" si="78"/>
        <v/>
      </c>
    </row>
    <row r="4638" s="93" customFormat="1" customHeight="1" spans="7:7">
      <c r="G4638" s="288" t="str">
        <f t="shared" si="78"/>
        <v/>
      </c>
    </row>
    <row r="4639" s="93" customFormat="1" customHeight="1" spans="7:7">
      <c r="G4639" s="288" t="str">
        <f t="shared" si="78"/>
        <v/>
      </c>
    </row>
    <row r="4640" s="93" customFormat="1" customHeight="1" spans="7:7">
      <c r="G4640" s="288" t="str">
        <f t="shared" si="78"/>
        <v/>
      </c>
    </row>
    <row r="4641" s="93" customFormat="1" customHeight="1" spans="7:7">
      <c r="G4641" s="288" t="str">
        <f t="shared" si="78"/>
        <v/>
      </c>
    </row>
    <row r="4642" s="93" customFormat="1" customHeight="1" spans="7:7">
      <c r="G4642" s="288" t="str">
        <f t="shared" si="78"/>
        <v/>
      </c>
    </row>
    <row r="4643" s="93" customFormat="1" customHeight="1" spans="7:7">
      <c r="G4643" s="288" t="str">
        <f t="shared" si="78"/>
        <v/>
      </c>
    </row>
    <row r="4644" s="93" customFormat="1" customHeight="1" spans="7:7">
      <c r="G4644" s="288" t="str">
        <f t="shared" si="78"/>
        <v/>
      </c>
    </row>
    <row r="4645" s="93" customFormat="1" customHeight="1" spans="7:7">
      <c r="G4645" s="288" t="str">
        <f t="shared" si="78"/>
        <v/>
      </c>
    </row>
    <row r="4646" s="93" customFormat="1" customHeight="1" spans="7:7">
      <c r="G4646" s="288" t="str">
        <f t="shared" si="78"/>
        <v/>
      </c>
    </row>
    <row r="4647" s="93" customFormat="1" customHeight="1" spans="7:7">
      <c r="G4647" s="288" t="str">
        <f t="shared" si="78"/>
        <v/>
      </c>
    </row>
    <row r="4648" s="93" customFormat="1" customHeight="1" spans="7:7">
      <c r="G4648" s="288" t="str">
        <f t="shared" si="78"/>
        <v/>
      </c>
    </row>
    <row r="4649" s="93" customFormat="1" customHeight="1" spans="7:7">
      <c r="G4649" s="288" t="str">
        <f t="shared" si="78"/>
        <v/>
      </c>
    </row>
    <row r="4650" s="93" customFormat="1" customHeight="1" spans="7:7">
      <c r="G4650" s="288" t="str">
        <f t="shared" si="78"/>
        <v/>
      </c>
    </row>
    <row r="4651" s="93" customFormat="1" customHeight="1" spans="7:7">
      <c r="G4651" s="288" t="str">
        <f t="shared" si="78"/>
        <v/>
      </c>
    </row>
    <row r="4652" s="93" customFormat="1" customHeight="1" spans="7:7">
      <c r="G4652" s="288" t="str">
        <f t="shared" si="78"/>
        <v/>
      </c>
    </row>
    <row r="4653" s="93" customFormat="1" customHeight="1" spans="7:7">
      <c r="G4653" s="288" t="str">
        <f t="shared" si="78"/>
        <v/>
      </c>
    </row>
    <row r="4654" s="93" customFormat="1" customHeight="1" spans="7:7">
      <c r="G4654" s="288" t="str">
        <f t="shared" si="78"/>
        <v/>
      </c>
    </row>
    <row r="4655" s="93" customFormat="1" customHeight="1" spans="7:7">
      <c r="G4655" s="288" t="str">
        <f t="shared" si="78"/>
        <v/>
      </c>
    </row>
    <row r="4656" s="93" customFormat="1" customHeight="1" spans="7:7">
      <c r="G4656" s="288" t="str">
        <f t="shared" si="78"/>
        <v/>
      </c>
    </row>
    <row r="4657" s="93" customFormat="1" customHeight="1" spans="7:7">
      <c r="G4657" s="288" t="str">
        <f t="shared" si="78"/>
        <v/>
      </c>
    </row>
    <row r="4658" s="93" customFormat="1" customHeight="1" spans="7:7">
      <c r="G4658" s="288" t="str">
        <f t="shared" si="78"/>
        <v/>
      </c>
    </row>
    <row r="4659" s="93" customFormat="1" customHeight="1" spans="7:7">
      <c r="G4659" s="288" t="str">
        <f t="shared" si="78"/>
        <v/>
      </c>
    </row>
    <row r="4660" s="93" customFormat="1" customHeight="1" spans="7:7">
      <c r="G4660" s="288" t="str">
        <f t="shared" si="78"/>
        <v/>
      </c>
    </row>
    <row r="4661" s="93" customFormat="1" customHeight="1" spans="7:7">
      <c r="G4661" s="288" t="str">
        <f t="shared" si="78"/>
        <v/>
      </c>
    </row>
    <row r="4662" s="93" customFormat="1" customHeight="1" spans="7:7">
      <c r="G4662" s="288" t="str">
        <f t="shared" si="78"/>
        <v/>
      </c>
    </row>
    <row r="4663" s="93" customFormat="1" customHeight="1" spans="7:7">
      <c r="G4663" s="288" t="str">
        <f t="shared" si="78"/>
        <v/>
      </c>
    </row>
    <row r="4664" s="93" customFormat="1" customHeight="1" spans="7:7">
      <c r="G4664" s="288" t="str">
        <f t="shared" si="78"/>
        <v/>
      </c>
    </row>
    <row r="4665" s="93" customFormat="1" customHeight="1" spans="7:7">
      <c r="G4665" s="288" t="str">
        <f t="shared" si="78"/>
        <v/>
      </c>
    </row>
    <row r="4666" s="93" customFormat="1" customHeight="1" spans="7:7">
      <c r="G4666" s="288" t="str">
        <f t="shared" si="78"/>
        <v/>
      </c>
    </row>
    <row r="4667" s="93" customFormat="1" customHeight="1" spans="7:7">
      <c r="G4667" s="288" t="str">
        <f t="shared" si="78"/>
        <v/>
      </c>
    </row>
    <row r="4668" s="93" customFormat="1" customHeight="1" spans="7:7">
      <c r="G4668" s="288" t="str">
        <f t="shared" si="78"/>
        <v/>
      </c>
    </row>
    <row r="4669" s="93" customFormat="1" customHeight="1" spans="7:7">
      <c r="G4669" s="288" t="str">
        <f t="shared" si="78"/>
        <v/>
      </c>
    </row>
    <row r="4670" s="93" customFormat="1" customHeight="1" spans="7:7">
      <c r="G4670" s="288" t="str">
        <f t="shared" si="78"/>
        <v/>
      </c>
    </row>
    <row r="4671" s="93" customFormat="1" customHeight="1" spans="7:7">
      <c r="G4671" s="288" t="str">
        <f t="shared" si="78"/>
        <v/>
      </c>
    </row>
    <row r="4672" s="93" customFormat="1" customHeight="1" spans="7:7">
      <c r="G4672" s="288" t="str">
        <f t="shared" si="78"/>
        <v/>
      </c>
    </row>
    <row r="4673" s="93" customFormat="1" customHeight="1" spans="7:7">
      <c r="G4673" s="288" t="str">
        <f t="shared" si="78"/>
        <v/>
      </c>
    </row>
    <row r="4674" s="93" customFormat="1" customHeight="1" spans="7:7">
      <c r="G4674" s="288" t="str">
        <f t="shared" ref="G4674:G4737" si="79">IF(H4674="","",IF(H4674=I4674,H4674,_xlfn.CONCAT(H4674,"-",I4674)))</f>
        <v/>
      </c>
    </row>
    <row r="4675" s="93" customFormat="1" customHeight="1" spans="7:7">
      <c r="G4675" s="288" t="str">
        <f t="shared" si="79"/>
        <v/>
      </c>
    </row>
    <row r="4676" s="93" customFormat="1" customHeight="1" spans="7:7">
      <c r="G4676" s="288" t="str">
        <f t="shared" si="79"/>
        <v/>
      </c>
    </row>
    <row r="4677" s="93" customFormat="1" customHeight="1" spans="7:7">
      <c r="G4677" s="288" t="str">
        <f t="shared" si="79"/>
        <v/>
      </c>
    </row>
    <row r="4678" s="93" customFormat="1" customHeight="1" spans="7:7">
      <c r="G4678" s="288" t="str">
        <f t="shared" si="79"/>
        <v/>
      </c>
    </row>
    <row r="4679" s="93" customFormat="1" customHeight="1" spans="7:7">
      <c r="G4679" s="288" t="str">
        <f t="shared" si="79"/>
        <v/>
      </c>
    </row>
    <row r="4680" s="93" customFormat="1" customHeight="1" spans="7:7">
      <c r="G4680" s="288" t="str">
        <f t="shared" si="79"/>
        <v/>
      </c>
    </row>
    <row r="4681" s="93" customFormat="1" customHeight="1" spans="7:7">
      <c r="G4681" s="288" t="str">
        <f t="shared" si="79"/>
        <v/>
      </c>
    </row>
    <row r="4682" s="93" customFormat="1" customHeight="1" spans="7:7">
      <c r="G4682" s="288" t="str">
        <f t="shared" si="79"/>
        <v/>
      </c>
    </row>
    <row r="4683" s="93" customFormat="1" customHeight="1" spans="7:7">
      <c r="G4683" s="288" t="str">
        <f t="shared" si="79"/>
        <v/>
      </c>
    </row>
    <row r="4684" s="93" customFormat="1" customHeight="1" spans="7:7">
      <c r="G4684" s="288" t="str">
        <f t="shared" si="79"/>
        <v/>
      </c>
    </row>
    <row r="4685" s="93" customFormat="1" customHeight="1" spans="7:7">
      <c r="G4685" s="288" t="str">
        <f t="shared" si="79"/>
        <v/>
      </c>
    </row>
    <row r="4686" s="93" customFormat="1" customHeight="1" spans="7:7">
      <c r="G4686" s="288" t="str">
        <f t="shared" si="79"/>
        <v/>
      </c>
    </row>
    <row r="4687" s="93" customFormat="1" customHeight="1" spans="7:7">
      <c r="G4687" s="288" t="str">
        <f t="shared" si="79"/>
        <v/>
      </c>
    </row>
    <row r="4688" s="93" customFormat="1" customHeight="1" spans="7:7">
      <c r="G4688" s="288" t="str">
        <f t="shared" si="79"/>
        <v/>
      </c>
    </row>
    <row r="4689" s="93" customFormat="1" customHeight="1" spans="7:7">
      <c r="G4689" s="288" t="str">
        <f t="shared" si="79"/>
        <v/>
      </c>
    </row>
    <row r="4690" s="93" customFormat="1" customHeight="1" spans="7:7">
      <c r="G4690" s="288" t="str">
        <f t="shared" si="79"/>
        <v/>
      </c>
    </row>
    <row r="4691" s="93" customFormat="1" customHeight="1" spans="7:7">
      <c r="G4691" s="288" t="str">
        <f t="shared" si="79"/>
        <v/>
      </c>
    </row>
    <row r="4692" s="93" customFormat="1" customHeight="1" spans="7:7">
      <c r="G4692" s="288" t="str">
        <f t="shared" si="79"/>
        <v/>
      </c>
    </row>
    <row r="4693" s="93" customFormat="1" customHeight="1" spans="7:7">
      <c r="G4693" s="288" t="str">
        <f t="shared" si="79"/>
        <v/>
      </c>
    </row>
    <row r="4694" s="93" customFormat="1" customHeight="1" spans="7:7">
      <c r="G4694" s="288" t="str">
        <f t="shared" si="79"/>
        <v/>
      </c>
    </row>
    <row r="4695" s="93" customFormat="1" customHeight="1" spans="7:7">
      <c r="G4695" s="288" t="str">
        <f t="shared" si="79"/>
        <v/>
      </c>
    </row>
    <row r="4696" s="93" customFormat="1" customHeight="1" spans="7:7">
      <c r="G4696" s="288" t="str">
        <f t="shared" si="79"/>
        <v/>
      </c>
    </row>
    <row r="4697" s="93" customFormat="1" customHeight="1" spans="7:7">
      <c r="G4697" s="288" t="str">
        <f t="shared" si="79"/>
        <v/>
      </c>
    </row>
    <row r="4698" s="93" customFormat="1" customHeight="1" spans="7:7">
      <c r="G4698" s="288" t="str">
        <f t="shared" si="79"/>
        <v/>
      </c>
    </row>
    <row r="4699" s="93" customFormat="1" customHeight="1" spans="7:7">
      <c r="G4699" s="288" t="str">
        <f t="shared" si="79"/>
        <v/>
      </c>
    </row>
    <row r="4700" s="93" customFormat="1" customHeight="1" spans="7:7">
      <c r="G4700" s="288" t="str">
        <f t="shared" si="79"/>
        <v/>
      </c>
    </row>
    <row r="4701" s="93" customFormat="1" customHeight="1" spans="7:7">
      <c r="G4701" s="288" t="str">
        <f t="shared" si="79"/>
        <v/>
      </c>
    </row>
    <row r="4702" s="93" customFormat="1" customHeight="1" spans="7:7">
      <c r="G4702" s="288" t="str">
        <f t="shared" si="79"/>
        <v/>
      </c>
    </row>
    <row r="4703" s="93" customFormat="1" customHeight="1" spans="7:7">
      <c r="G4703" s="288" t="str">
        <f t="shared" si="79"/>
        <v/>
      </c>
    </row>
    <row r="4704" s="93" customFormat="1" customHeight="1" spans="7:7">
      <c r="G4704" s="288" t="str">
        <f t="shared" si="79"/>
        <v/>
      </c>
    </row>
    <row r="4705" s="93" customFormat="1" customHeight="1" spans="7:7">
      <c r="G4705" s="288" t="str">
        <f t="shared" si="79"/>
        <v/>
      </c>
    </row>
    <row r="4706" s="93" customFormat="1" customHeight="1" spans="7:7">
      <c r="G4706" s="288" t="str">
        <f t="shared" si="79"/>
        <v/>
      </c>
    </row>
    <row r="4707" s="93" customFormat="1" customHeight="1" spans="7:7">
      <c r="G4707" s="288" t="str">
        <f t="shared" si="79"/>
        <v/>
      </c>
    </row>
    <row r="4708" s="93" customFormat="1" customHeight="1" spans="7:7">
      <c r="G4708" s="288" t="str">
        <f t="shared" si="79"/>
        <v/>
      </c>
    </row>
    <row r="4709" s="93" customFormat="1" customHeight="1" spans="7:7">
      <c r="G4709" s="288" t="str">
        <f t="shared" si="79"/>
        <v/>
      </c>
    </row>
    <row r="4710" s="93" customFormat="1" customHeight="1" spans="7:7">
      <c r="G4710" s="288" t="str">
        <f t="shared" si="79"/>
        <v/>
      </c>
    </row>
    <row r="4711" s="93" customFormat="1" customHeight="1" spans="7:7">
      <c r="G4711" s="288" t="str">
        <f t="shared" si="79"/>
        <v/>
      </c>
    </row>
    <row r="4712" s="93" customFormat="1" customHeight="1" spans="7:7">
      <c r="G4712" s="288" t="str">
        <f t="shared" si="79"/>
        <v/>
      </c>
    </row>
    <row r="4713" s="93" customFormat="1" customHeight="1" spans="7:7">
      <c r="G4713" s="288" t="str">
        <f t="shared" si="79"/>
        <v/>
      </c>
    </row>
    <row r="4714" s="93" customFormat="1" customHeight="1" spans="7:7">
      <c r="G4714" s="288" t="str">
        <f t="shared" si="79"/>
        <v/>
      </c>
    </row>
    <row r="4715" s="93" customFormat="1" customHeight="1" spans="7:7">
      <c r="G4715" s="288" t="str">
        <f t="shared" si="79"/>
        <v/>
      </c>
    </row>
    <row r="4716" s="93" customFormat="1" customHeight="1" spans="7:7">
      <c r="G4716" s="288" t="str">
        <f t="shared" si="79"/>
        <v/>
      </c>
    </row>
    <row r="4717" s="93" customFormat="1" customHeight="1" spans="7:7">
      <c r="G4717" s="288" t="str">
        <f t="shared" si="79"/>
        <v/>
      </c>
    </row>
    <row r="4718" s="93" customFormat="1" customHeight="1" spans="7:7">
      <c r="G4718" s="288" t="str">
        <f t="shared" si="79"/>
        <v/>
      </c>
    </row>
    <row r="4719" s="93" customFormat="1" customHeight="1" spans="7:7">
      <c r="G4719" s="288" t="str">
        <f t="shared" si="79"/>
        <v/>
      </c>
    </row>
    <row r="4720" s="93" customFormat="1" customHeight="1" spans="7:7">
      <c r="G4720" s="288" t="str">
        <f t="shared" si="79"/>
        <v/>
      </c>
    </row>
    <row r="4721" s="93" customFormat="1" customHeight="1" spans="7:7">
      <c r="G4721" s="288" t="str">
        <f t="shared" si="79"/>
        <v/>
      </c>
    </row>
    <row r="4722" s="93" customFormat="1" customHeight="1" spans="7:7">
      <c r="G4722" s="288" t="str">
        <f t="shared" si="79"/>
        <v/>
      </c>
    </row>
    <row r="4723" s="93" customFormat="1" customHeight="1" spans="7:7">
      <c r="G4723" s="288" t="str">
        <f t="shared" si="79"/>
        <v/>
      </c>
    </row>
    <row r="4724" s="93" customFormat="1" customHeight="1" spans="7:7">
      <c r="G4724" s="288" t="str">
        <f t="shared" si="79"/>
        <v/>
      </c>
    </row>
    <row r="4725" s="93" customFormat="1" customHeight="1" spans="7:7">
      <c r="G4725" s="288" t="str">
        <f t="shared" si="79"/>
        <v/>
      </c>
    </row>
    <row r="4726" s="93" customFormat="1" customHeight="1" spans="7:7">
      <c r="G4726" s="288" t="str">
        <f t="shared" si="79"/>
        <v/>
      </c>
    </row>
    <row r="4727" s="93" customFormat="1" customHeight="1" spans="7:7">
      <c r="G4727" s="288" t="str">
        <f t="shared" si="79"/>
        <v/>
      </c>
    </row>
    <row r="4728" s="93" customFormat="1" customHeight="1" spans="7:7">
      <c r="G4728" s="288" t="str">
        <f t="shared" si="79"/>
        <v/>
      </c>
    </row>
    <row r="4729" s="93" customFormat="1" customHeight="1" spans="7:7">
      <c r="G4729" s="288" t="str">
        <f t="shared" si="79"/>
        <v/>
      </c>
    </row>
    <row r="4730" s="93" customFormat="1" customHeight="1" spans="7:7">
      <c r="G4730" s="288" t="str">
        <f t="shared" si="79"/>
        <v/>
      </c>
    </row>
    <row r="4731" s="93" customFormat="1" customHeight="1" spans="7:7">
      <c r="G4731" s="288" t="str">
        <f t="shared" si="79"/>
        <v/>
      </c>
    </row>
    <row r="4732" s="93" customFormat="1" customHeight="1" spans="7:7">
      <c r="G4732" s="288" t="str">
        <f t="shared" si="79"/>
        <v/>
      </c>
    </row>
    <row r="4733" s="93" customFormat="1" customHeight="1" spans="7:7">
      <c r="G4733" s="288" t="str">
        <f t="shared" si="79"/>
        <v/>
      </c>
    </row>
    <row r="4734" s="93" customFormat="1" customHeight="1" spans="7:7">
      <c r="G4734" s="288" t="str">
        <f t="shared" si="79"/>
        <v/>
      </c>
    </row>
    <row r="4735" s="93" customFormat="1" customHeight="1" spans="7:7">
      <c r="G4735" s="288" t="str">
        <f t="shared" si="79"/>
        <v/>
      </c>
    </row>
    <row r="4736" s="93" customFormat="1" customHeight="1" spans="7:7">
      <c r="G4736" s="288" t="str">
        <f t="shared" si="79"/>
        <v/>
      </c>
    </row>
    <row r="4737" s="93" customFormat="1" customHeight="1" spans="7:7">
      <c r="G4737" s="288" t="str">
        <f t="shared" si="79"/>
        <v/>
      </c>
    </row>
    <row r="4738" s="93" customFormat="1" customHeight="1" spans="7:7">
      <c r="G4738" s="288" t="str">
        <f t="shared" ref="G4738:G4801" si="80">IF(H4738="","",IF(H4738=I4738,H4738,_xlfn.CONCAT(H4738,"-",I4738)))</f>
        <v/>
      </c>
    </row>
    <row r="4739" s="93" customFormat="1" customHeight="1" spans="7:7">
      <c r="G4739" s="288" t="str">
        <f t="shared" si="80"/>
        <v/>
      </c>
    </row>
    <row r="4740" s="93" customFormat="1" customHeight="1" spans="7:7">
      <c r="G4740" s="288" t="str">
        <f t="shared" si="80"/>
        <v/>
      </c>
    </row>
    <row r="4741" s="93" customFormat="1" customHeight="1" spans="7:7">
      <c r="G4741" s="288" t="str">
        <f t="shared" si="80"/>
        <v/>
      </c>
    </row>
    <row r="4742" s="93" customFormat="1" customHeight="1" spans="7:7">
      <c r="G4742" s="288" t="str">
        <f t="shared" si="80"/>
        <v/>
      </c>
    </row>
    <row r="4743" s="93" customFormat="1" customHeight="1" spans="7:7">
      <c r="G4743" s="288" t="str">
        <f t="shared" si="80"/>
        <v/>
      </c>
    </row>
    <row r="4744" s="93" customFormat="1" customHeight="1" spans="7:7">
      <c r="G4744" s="288" t="str">
        <f t="shared" si="80"/>
        <v/>
      </c>
    </row>
    <row r="4745" s="93" customFormat="1" customHeight="1" spans="7:7">
      <c r="G4745" s="288" t="str">
        <f t="shared" si="80"/>
        <v/>
      </c>
    </row>
    <row r="4746" s="93" customFormat="1" customHeight="1" spans="7:7">
      <c r="G4746" s="288" t="str">
        <f t="shared" si="80"/>
        <v/>
      </c>
    </row>
    <row r="4747" s="93" customFormat="1" customHeight="1" spans="7:7">
      <c r="G4747" s="288" t="str">
        <f t="shared" si="80"/>
        <v/>
      </c>
    </row>
    <row r="4748" s="93" customFormat="1" customHeight="1" spans="7:7">
      <c r="G4748" s="288" t="str">
        <f t="shared" si="80"/>
        <v/>
      </c>
    </row>
    <row r="4749" s="93" customFormat="1" customHeight="1" spans="7:7">
      <c r="G4749" s="288" t="str">
        <f t="shared" si="80"/>
        <v/>
      </c>
    </row>
    <row r="4750" s="93" customFormat="1" customHeight="1" spans="7:7">
      <c r="G4750" s="288" t="str">
        <f t="shared" si="80"/>
        <v/>
      </c>
    </row>
    <row r="4751" s="93" customFormat="1" customHeight="1" spans="7:7">
      <c r="G4751" s="288" t="str">
        <f t="shared" si="80"/>
        <v/>
      </c>
    </row>
    <row r="4752" s="93" customFormat="1" customHeight="1" spans="7:7">
      <c r="G4752" s="288" t="str">
        <f t="shared" si="80"/>
        <v/>
      </c>
    </row>
    <row r="4753" s="93" customFormat="1" customHeight="1" spans="7:7">
      <c r="G4753" s="288" t="str">
        <f t="shared" si="80"/>
        <v/>
      </c>
    </row>
    <row r="4754" s="93" customFormat="1" customHeight="1" spans="7:7">
      <c r="G4754" s="288" t="str">
        <f t="shared" si="80"/>
        <v/>
      </c>
    </row>
    <row r="4755" s="93" customFormat="1" customHeight="1" spans="7:7">
      <c r="G4755" s="288" t="str">
        <f t="shared" si="80"/>
        <v/>
      </c>
    </row>
    <row r="4756" s="93" customFormat="1" customHeight="1" spans="7:7">
      <c r="G4756" s="288" t="str">
        <f t="shared" si="80"/>
        <v/>
      </c>
    </row>
    <row r="4757" s="93" customFormat="1" customHeight="1" spans="7:7">
      <c r="G4757" s="288" t="str">
        <f t="shared" si="80"/>
        <v/>
      </c>
    </row>
    <row r="4758" s="93" customFormat="1" customHeight="1" spans="7:7">
      <c r="G4758" s="288" t="str">
        <f t="shared" si="80"/>
        <v/>
      </c>
    </row>
    <row r="4759" s="93" customFormat="1" customHeight="1" spans="7:7">
      <c r="G4759" s="288" t="str">
        <f t="shared" si="80"/>
        <v/>
      </c>
    </row>
    <row r="4760" s="93" customFormat="1" customHeight="1" spans="7:7">
      <c r="G4760" s="288" t="str">
        <f t="shared" si="80"/>
        <v/>
      </c>
    </row>
    <row r="4761" s="93" customFormat="1" customHeight="1" spans="7:7">
      <c r="G4761" s="288" t="str">
        <f t="shared" si="80"/>
        <v/>
      </c>
    </row>
    <row r="4762" s="93" customFormat="1" customHeight="1" spans="7:7">
      <c r="G4762" s="288" t="str">
        <f t="shared" si="80"/>
        <v/>
      </c>
    </row>
    <row r="4763" s="93" customFormat="1" customHeight="1" spans="7:7">
      <c r="G4763" s="288" t="str">
        <f t="shared" si="80"/>
        <v/>
      </c>
    </row>
    <row r="4764" s="93" customFormat="1" customHeight="1" spans="7:7">
      <c r="G4764" s="288" t="str">
        <f t="shared" si="80"/>
        <v/>
      </c>
    </row>
    <row r="4765" s="93" customFormat="1" customHeight="1" spans="7:7">
      <c r="G4765" s="288" t="str">
        <f t="shared" si="80"/>
        <v/>
      </c>
    </row>
    <row r="4766" s="93" customFormat="1" customHeight="1" spans="7:7">
      <c r="G4766" s="288" t="str">
        <f t="shared" si="80"/>
        <v/>
      </c>
    </row>
    <row r="4767" s="93" customFormat="1" customHeight="1" spans="7:7">
      <c r="G4767" s="288" t="str">
        <f t="shared" si="80"/>
        <v/>
      </c>
    </row>
    <row r="4768" s="93" customFormat="1" customHeight="1" spans="7:7">
      <c r="G4768" s="288" t="str">
        <f t="shared" si="80"/>
        <v/>
      </c>
    </row>
    <row r="4769" s="93" customFormat="1" customHeight="1" spans="7:7">
      <c r="G4769" s="288" t="str">
        <f t="shared" si="80"/>
        <v/>
      </c>
    </row>
    <row r="4770" s="93" customFormat="1" customHeight="1" spans="7:7">
      <c r="G4770" s="288" t="str">
        <f t="shared" si="80"/>
        <v/>
      </c>
    </row>
    <row r="4771" s="93" customFormat="1" customHeight="1" spans="7:7">
      <c r="G4771" s="288" t="str">
        <f t="shared" si="80"/>
        <v/>
      </c>
    </row>
    <row r="4772" s="93" customFormat="1" customHeight="1" spans="7:7">
      <c r="G4772" s="288" t="str">
        <f t="shared" si="80"/>
        <v/>
      </c>
    </row>
    <row r="4773" s="93" customFormat="1" customHeight="1" spans="7:7">
      <c r="G4773" s="288" t="str">
        <f t="shared" si="80"/>
        <v/>
      </c>
    </row>
    <row r="4774" s="93" customFormat="1" customHeight="1" spans="7:7">
      <c r="G4774" s="288" t="str">
        <f t="shared" si="80"/>
        <v/>
      </c>
    </row>
    <row r="4775" s="93" customFormat="1" customHeight="1" spans="7:7">
      <c r="G4775" s="288" t="str">
        <f t="shared" si="80"/>
        <v/>
      </c>
    </row>
    <row r="4776" s="93" customFormat="1" customHeight="1" spans="7:7">
      <c r="G4776" s="288" t="str">
        <f t="shared" si="80"/>
        <v/>
      </c>
    </row>
    <row r="4777" s="93" customFormat="1" customHeight="1" spans="7:7">
      <c r="G4777" s="288" t="str">
        <f t="shared" si="80"/>
        <v/>
      </c>
    </row>
    <row r="4778" s="93" customFormat="1" customHeight="1" spans="7:7">
      <c r="G4778" s="288" t="str">
        <f t="shared" si="80"/>
        <v/>
      </c>
    </row>
    <row r="4779" s="93" customFormat="1" customHeight="1" spans="7:7">
      <c r="G4779" s="288" t="str">
        <f t="shared" si="80"/>
        <v/>
      </c>
    </row>
    <row r="4780" s="93" customFormat="1" customHeight="1" spans="7:7">
      <c r="G4780" s="288" t="str">
        <f t="shared" si="80"/>
        <v/>
      </c>
    </row>
    <row r="4781" s="93" customFormat="1" customHeight="1" spans="7:7">
      <c r="G4781" s="288" t="str">
        <f t="shared" si="80"/>
        <v/>
      </c>
    </row>
    <row r="4782" s="93" customFormat="1" customHeight="1" spans="7:7">
      <c r="G4782" s="288" t="str">
        <f t="shared" si="80"/>
        <v/>
      </c>
    </row>
    <row r="4783" s="93" customFormat="1" customHeight="1" spans="7:7">
      <c r="G4783" s="288" t="str">
        <f t="shared" si="80"/>
        <v/>
      </c>
    </row>
    <row r="4784" s="93" customFormat="1" customHeight="1" spans="7:7">
      <c r="G4784" s="288" t="str">
        <f t="shared" si="80"/>
        <v/>
      </c>
    </row>
    <row r="4785" s="93" customFormat="1" customHeight="1" spans="7:7">
      <c r="G4785" s="288" t="str">
        <f t="shared" si="80"/>
        <v/>
      </c>
    </row>
    <row r="4786" s="93" customFormat="1" customHeight="1" spans="7:7">
      <c r="G4786" s="288" t="str">
        <f t="shared" si="80"/>
        <v/>
      </c>
    </row>
    <row r="4787" s="93" customFormat="1" customHeight="1" spans="7:7">
      <c r="G4787" s="288" t="str">
        <f t="shared" si="80"/>
        <v/>
      </c>
    </row>
    <row r="4788" s="93" customFormat="1" customHeight="1" spans="7:7">
      <c r="G4788" s="288" t="str">
        <f t="shared" si="80"/>
        <v/>
      </c>
    </row>
    <row r="4789" s="93" customFormat="1" customHeight="1" spans="7:7">
      <c r="G4789" s="288" t="str">
        <f t="shared" si="80"/>
        <v/>
      </c>
    </row>
    <row r="4790" s="93" customFormat="1" customHeight="1" spans="7:7">
      <c r="G4790" s="288" t="str">
        <f t="shared" si="80"/>
        <v/>
      </c>
    </row>
    <row r="4791" s="93" customFormat="1" customHeight="1" spans="7:7">
      <c r="G4791" s="288" t="str">
        <f t="shared" si="80"/>
        <v/>
      </c>
    </row>
    <row r="4792" s="93" customFormat="1" customHeight="1" spans="7:7">
      <c r="G4792" s="288" t="str">
        <f t="shared" si="80"/>
        <v/>
      </c>
    </row>
    <row r="4793" s="93" customFormat="1" customHeight="1" spans="7:7">
      <c r="G4793" s="288" t="str">
        <f t="shared" si="80"/>
        <v/>
      </c>
    </row>
    <row r="4794" s="93" customFormat="1" customHeight="1" spans="7:7">
      <c r="G4794" s="288" t="str">
        <f t="shared" si="80"/>
        <v/>
      </c>
    </row>
    <row r="4795" s="93" customFormat="1" customHeight="1" spans="7:7">
      <c r="G4795" s="288" t="str">
        <f t="shared" si="80"/>
        <v/>
      </c>
    </row>
    <row r="4796" s="93" customFormat="1" customHeight="1" spans="7:7">
      <c r="G4796" s="288" t="str">
        <f t="shared" si="80"/>
        <v/>
      </c>
    </row>
    <row r="4797" s="93" customFormat="1" customHeight="1" spans="7:7">
      <c r="G4797" s="288" t="str">
        <f t="shared" si="80"/>
        <v/>
      </c>
    </row>
    <row r="4798" s="93" customFormat="1" customHeight="1" spans="7:7">
      <c r="G4798" s="288" t="str">
        <f t="shared" si="80"/>
        <v/>
      </c>
    </row>
    <row r="4799" s="93" customFormat="1" customHeight="1" spans="7:7">
      <c r="G4799" s="288" t="str">
        <f t="shared" si="80"/>
        <v/>
      </c>
    </row>
    <row r="4800" s="93" customFormat="1" customHeight="1" spans="7:7">
      <c r="G4800" s="288" t="str">
        <f t="shared" si="80"/>
        <v/>
      </c>
    </row>
    <row r="4801" s="93" customFormat="1" customHeight="1" spans="7:7">
      <c r="G4801" s="288" t="str">
        <f t="shared" si="80"/>
        <v/>
      </c>
    </row>
    <row r="4802" s="93" customFormat="1" customHeight="1" spans="7:7">
      <c r="G4802" s="288" t="str">
        <f t="shared" ref="G4802:G4865" si="81">IF(H4802="","",IF(H4802=I4802,H4802,_xlfn.CONCAT(H4802,"-",I4802)))</f>
        <v/>
      </c>
    </row>
    <row r="4803" s="93" customFormat="1" customHeight="1" spans="7:7">
      <c r="G4803" s="288" t="str">
        <f t="shared" si="81"/>
        <v/>
      </c>
    </row>
    <row r="4804" s="93" customFormat="1" customHeight="1" spans="7:7">
      <c r="G4804" s="288" t="str">
        <f t="shared" si="81"/>
        <v/>
      </c>
    </row>
    <row r="4805" s="93" customFormat="1" customHeight="1" spans="7:7">
      <c r="G4805" s="288" t="str">
        <f t="shared" si="81"/>
        <v/>
      </c>
    </row>
    <row r="4806" s="93" customFormat="1" customHeight="1" spans="7:7">
      <c r="G4806" s="288" t="str">
        <f t="shared" si="81"/>
        <v/>
      </c>
    </row>
    <row r="4807" s="93" customFormat="1" customHeight="1" spans="7:7">
      <c r="G4807" s="288" t="str">
        <f t="shared" si="81"/>
        <v/>
      </c>
    </row>
    <row r="4808" s="93" customFormat="1" customHeight="1" spans="7:7">
      <c r="G4808" s="288" t="str">
        <f t="shared" si="81"/>
        <v/>
      </c>
    </row>
    <row r="4809" s="93" customFormat="1" customHeight="1" spans="7:7">
      <c r="G4809" s="288" t="str">
        <f t="shared" si="81"/>
        <v/>
      </c>
    </row>
    <row r="4810" s="93" customFormat="1" customHeight="1" spans="7:7">
      <c r="G4810" s="288" t="str">
        <f t="shared" si="81"/>
        <v/>
      </c>
    </row>
    <row r="4811" s="93" customFormat="1" customHeight="1" spans="7:7">
      <c r="G4811" s="288" t="str">
        <f t="shared" si="81"/>
        <v/>
      </c>
    </row>
    <row r="4812" s="93" customFormat="1" customHeight="1" spans="7:7">
      <c r="G4812" s="288" t="str">
        <f t="shared" si="81"/>
        <v/>
      </c>
    </row>
    <row r="4813" s="93" customFormat="1" customHeight="1" spans="7:7">
      <c r="G4813" s="288" t="str">
        <f t="shared" si="81"/>
        <v/>
      </c>
    </row>
    <row r="4814" s="93" customFormat="1" customHeight="1" spans="7:7">
      <c r="G4814" s="288" t="str">
        <f t="shared" si="81"/>
        <v/>
      </c>
    </row>
    <row r="4815" s="93" customFormat="1" customHeight="1" spans="7:7">
      <c r="G4815" s="288" t="str">
        <f t="shared" si="81"/>
        <v/>
      </c>
    </row>
    <row r="4816" s="93" customFormat="1" customHeight="1" spans="7:7">
      <c r="G4816" s="288" t="str">
        <f t="shared" si="81"/>
        <v/>
      </c>
    </row>
    <row r="4817" s="93" customFormat="1" customHeight="1" spans="7:7">
      <c r="G4817" s="288" t="str">
        <f t="shared" si="81"/>
        <v/>
      </c>
    </row>
    <row r="4818" s="93" customFormat="1" customHeight="1" spans="7:7">
      <c r="G4818" s="288" t="str">
        <f t="shared" si="81"/>
        <v/>
      </c>
    </row>
    <row r="4819" s="93" customFormat="1" customHeight="1" spans="7:7">
      <c r="G4819" s="288" t="str">
        <f t="shared" si="81"/>
        <v/>
      </c>
    </row>
    <row r="4820" s="93" customFormat="1" customHeight="1" spans="7:7">
      <c r="G4820" s="288" t="str">
        <f t="shared" si="81"/>
        <v/>
      </c>
    </row>
    <row r="4821" s="93" customFormat="1" customHeight="1" spans="7:7">
      <c r="G4821" s="288" t="str">
        <f t="shared" si="81"/>
        <v/>
      </c>
    </row>
    <row r="4822" s="93" customFormat="1" customHeight="1" spans="7:7">
      <c r="G4822" s="288" t="str">
        <f t="shared" si="81"/>
        <v/>
      </c>
    </row>
    <row r="4823" s="93" customFormat="1" customHeight="1" spans="7:7">
      <c r="G4823" s="288" t="str">
        <f t="shared" si="81"/>
        <v/>
      </c>
    </row>
    <row r="4824" s="93" customFormat="1" customHeight="1" spans="7:7">
      <c r="G4824" s="288" t="str">
        <f t="shared" si="81"/>
        <v/>
      </c>
    </row>
    <row r="4825" s="93" customFormat="1" customHeight="1" spans="7:7">
      <c r="G4825" s="288" t="str">
        <f t="shared" si="81"/>
        <v/>
      </c>
    </row>
    <row r="4826" s="93" customFormat="1" customHeight="1" spans="7:7">
      <c r="G4826" s="288" t="str">
        <f t="shared" si="81"/>
        <v/>
      </c>
    </row>
    <row r="4827" s="93" customFormat="1" customHeight="1" spans="7:7">
      <c r="G4827" s="288" t="str">
        <f t="shared" si="81"/>
        <v/>
      </c>
    </row>
    <row r="4828" s="93" customFormat="1" customHeight="1" spans="7:7">
      <c r="G4828" s="288" t="str">
        <f t="shared" si="81"/>
        <v/>
      </c>
    </row>
    <row r="4829" s="93" customFormat="1" customHeight="1" spans="7:7">
      <c r="G4829" s="288" t="str">
        <f t="shared" si="81"/>
        <v/>
      </c>
    </row>
    <row r="4830" s="93" customFormat="1" customHeight="1" spans="7:7">
      <c r="G4830" s="288" t="str">
        <f t="shared" si="81"/>
        <v/>
      </c>
    </row>
    <row r="4831" s="93" customFormat="1" customHeight="1" spans="7:7">
      <c r="G4831" s="288" t="str">
        <f t="shared" si="81"/>
        <v/>
      </c>
    </row>
    <row r="4832" s="93" customFormat="1" customHeight="1" spans="7:7">
      <c r="G4832" s="288" t="str">
        <f t="shared" si="81"/>
        <v/>
      </c>
    </row>
    <row r="4833" s="93" customFormat="1" customHeight="1" spans="7:7">
      <c r="G4833" s="288" t="str">
        <f t="shared" si="81"/>
        <v/>
      </c>
    </row>
    <row r="4834" s="93" customFormat="1" customHeight="1" spans="7:7">
      <c r="G4834" s="288" t="str">
        <f t="shared" si="81"/>
        <v/>
      </c>
    </row>
    <row r="4835" s="93" customFormat="1" customHeight="1" spans="7:7">
      <c r="G4835" s="288" t="str">
        <f t="shared" si="81"/>
        <v/>
      </c>
    </row>
    <row r="4836" s="93" customFormat="1" customHeight="1" spans="7:7">
      <c r="G4836" s="288" t="str">
        <f t="shared" si="81"/>
        <v/>
      </c>
    </row>
    <row r="4837" s="93" customFormat="1" customHeight="1" spans="7:7">
      <c r="G4837" s="288" t="str">
        <f t="shared" si="81"/>
        <v/>
      </c>
    </row>
    <row r="4838" s="93" customFormat="1" customHeight="1" spans="7:7">
      <c r="G4838" s="288" t="str">
        <f t="shared" si="81"/>
        <v/>
      </c>
    </row>
    <row r="4839" s="93" customFormat="1" customHeight="1" spans="7:7">
      <c r="G4839" s="288" t="str">
        <f t="shared" si="81"/>
        <v/>
      </c>
    </row>
    <row r="4840" s="93" customFormat="1" customHeight="1" spans="7:7">
      <c r="G4840" s="288" t="str">
        <f t="shared" si="81"/>
        <v/>
      </c>
    </row>
    <row r="4841" s="93" customFormat="1" customHeight="1" spans="7:7">
      <c r="G4841" s="288" t="str">
        <f t="shared" si="81"/>
        <v/>
      </c>
    </row>
    <row r="4842" s="93" customFormat="1" customHeight="1" spans="7:7">
      <c r="G4842" s="288" t="str">
        <f t="shared" si="81"/>
        <v/>
      </c>
    </row>
    <row r="4843" s="93" customFormat="1" customHeight="1" spans="7:7">
      <c r="G4843" s="288" t="str">
        <f t="shared" si="81"/>
        <v/>
      </c>
    </row>
    <row r="4844" s="93" customFormat="1" customHeight="1" spans="7:7">
      <c r="G4844" s="288" t="str">
        <f t="shared" si="81"/>
        <v/>
      </c>
    </row>
    <row r="4845" s="93" customFormat="1" customHeight="1" spans="7:7">
      <c r="G4845" s="288" t="str">
        <f t="shared" si="81"/>
        <v/>
      </c>
    </row>
    <row r="4846" s="93" customFormat="1" customHeight="1" spans="7:7">
      <c r="G4846" s="288" t="str">
        <f t="shared" si="81"/>
        <v/>
      </c>
    </row>
    <row r="4847" s="93" customFormat="1" customHeight="1" spans="7:7">
      <c r="G4847" s="288" t="str">
        <f t="shared" si="81"/>
        <v/>
      </c>
    </row>
    <row r="4848" s="93" customFormat="1" customHeight="1" spans="7:7">
      <c r="G4848" s="288" t="str">
        <f t="shared" si="81"/>
        <v/>
      </c>
    </row>
    <row r="4849" s="93" customFormat="1" customHeight="1" spans="7:7">
      <c r="G4849" s="288" t="str">
        <f t="shared" si="81"/>
        <v/>
      </c>
    </row>
    <row r="4850" s="93" customFormat="1" customHeight="1" spans="7:7">
      <c r="G4850" s="288" t="str">
        <f t="shared" si="81"/>
        <v/>
      </c>
    </row>
    <row r="4851" s="93" customFormat="1" customHeight="1" spans="7:7">
      <c r="G4851" s="288" t="str">
        <f t="shared" si="81"/>
        <v/>
      </c>
    </row>
    <row r="4852" s="93" customFormat="1" customHeight="1" spans="7:7">
      <c r="G4852" s="288" t="str">
        <f t="shared" si="81"/>
        <v/>
      </c>
    </row>
    <row r="4853" s="93" customFormat="1" customHeight="1" spans="7:7">
      <c r="G4853" s="288" t="str">
        <f t="shared" si="81"/>
        <v/>
      </c>
    </row>
    <row r="4854" s="93" customFormat="1" customHeight="1" spans="7:7">
      <c r="G4854" s="288" t="str">
        <f t="shared" si="81"/>
        <v/>
      </c>
    </row>
    <row r="4855" s="93" customFormat="1" customHeight="1" spans="7:7">
      <c r="G4855" s="288" t="str">
        <f t="shared" si="81"/>
        <v/>
      </c>
    </row>
    <row r="4856" s="93" customFormat="1" customHeight="1" spans="7:7">
      <c r="G4856" s="288" t="str">
        <f t="shared" si="81"/>
        <v/>
      </c>
    </row>
    <row r="4857" s="93" customFormat="1" customHeight="1" spans="7:7">
      <c r="G4857" s="288" t="str">
        <f t="shared" si="81"/>
        <v/>
      </c>
    </row>
    <row r="4858" s="93" customFormat="1" customHeight="1" spans="7:7">
      <c r="G4858" s="288" t="str">
        <f t="shared" si="81"/>
        <v/>
      </c>
    </row>
    <row r="4859" s="93" customFormat="1" customHeight="1" spans="7:7">
      <c r="G4859" s="288" t="str">
        <f t="shared" si="81"/>
        <v/>
      </c>
    </row>
    <row r="4860" s="93" customFormat="1" customHeight="1" spans="7:7">
      <c r="G4860" s="288" t="str">
        <f t="shared" si="81"/>
        <v/>
      </c>
    </row>
    <row r="4861" s="93" customFormat="1" customHeight="1" spans="7:7">
      <c r="G4861" s="288" t="str">
        <f t="shared" si="81"/>
        <v/>
      </c>
    </row>
    <row r="4862" s="93" customFormat="1" customHeight="1" spans="7:7">
      <c r="G4862" s="288" t="str">
        <f t="shared" si="81"/>
        <v/>
      </c>
    </row>
    <row r="4863" s="93" customFormat="1" customHeight="1" spans="7:7">
      <c r="G4863" s="288" t="str">
        <f t="shared" si="81"/>
        <v/>
      </c>
    </row>
    <row r="4864" s="93" customFormat="1" customHeight="1" spans="7:7">
      <c r="G4864" s="288" t="str">
        <f t="shared" si="81"/>
        <v/>
      </c>
    </row>
    <row r="4865" s="93" customFormat="1" customHeight="1" spans="7:7">
      <c r="G4865" s="288" t="str">
        <f t="shared" si="81"/>
        <v/>
      </c>
    </row>
    <row r="4866" s="93" customFormat="1" customHeight="1" spans="7:7">
      <c r="G4866" s="288" t="str">
        <f t="shared" ref="G4866:G4929" si="82">IF(H4866="","",IF(H4866=I4866,H4866,_xlfn.CONCAT(H4866,"-",I4866)))</f>
        <v/>
      </c>
    </row>
    <row r="4867" s="93" customFormat="1" customHeight="1" spans="7:7">
      <c r="G4867" s="288" t="str">
        <f t="shared" si="82"/>
        <v/>
      </c>
    </row>
    <row r="4868" s="93" customFormat="1" customHeight="1" spans="7:7">
      <c r="G4868" s="288" t="str">
        <f t="shared" si="82"/>
        <v/>
      </c>
    </row>
    <row r="4869" s="93" customFormat="1" customHeight="1" spans="7:7">
      <c r="G4869" s="288" t="str">
        <f t="shared" si="82"/>
        <v/>
      </c>
    </row>
    <row r="4870" s="93" customFormat="1" customHeight="1" spans="7:7">
      <c r="G4870" s="288" t="str">
        <f t="shared" si="82"/>
        <v/>
      </c>
    </row>
    <row r="4871" s="93" customFormat="1" customHeight="1" spans="7:7">
      <c r="G4871" s="288" t="str">
        <f t="shared" si="82"/>
        <v/>
      </c>
    </row>
    <row r="4872" s="93" customFormat="1" customHeight="1" spans="7:7">
      <c r="G4872" s="288" t="str">
        <f t="shared" si="82"/>
        <v/>
      </c>
    </row>
    <row r="4873" s="93" customFormat="1" customHeight="1" spans="7:7">
      <c r="G4873" s="288" t="str">
        <f t="shared" si="82"/>
        <v/>
      </c>
    </row>
    <row r="4874" s="93" customFormat="1" customHeight="1" spans="7:7">
      <c r="G4874" s="288" t="str">
        <f t="shared" si="82"/>
        <v/>
      </c>
    </row>
    <row r="4875" s="93" customFormat="1" customHeight="1" spans="7:7">
      <c r="G4875" s="288" t="str">
        <f t="shared" si="82"/>
        <v/>
      </c>
    </row>
    <row r="4876" s="93" customFormat="1" customHeight="1" spans="7:7">
      <c r="G4876" s="288" t="str">
        <f t="shared" si="82"/>
        <v/>
      </c>
    </row>
    <row r="4877" s="93" customFormat="1" customHeight="1" spans="7:7">
      <c r="G4877" s="288" t="str">
        <f t="shared" si="82"/>
        <v/>
      </c>
    </row>
    <row r="4878" s="93" customFormat="1" customHeight="1" spans="7:7">
      <c r="G4878" s="288" t="str">
        <f t="shared" si="82"/>
        <v/>
      </c>
    </row>
    <row r="4879" s="93" customFormat="1" customHeight="1" spans="7:7">
      <c r="G4879" s="288" t="str">
        <f t="shared" si="82"/>
        <v/>
      </c>
    </row>
    <row r="4880" s="93" customFormat="1" customHeight="1" spans="7:7">
      <c r="G4880" s="288" t="str">
        <f t="shared" si="82"/>
        <v/>
      </c>
    </row>
    <row r="4881" s="93" customFormat="1" customHeight="1" spans="7:7">
      <c r="G4881" s="288" t="str">
        <f t="shared" si="82"/>
        <v/>
      </c>
    </row>
    <row r="4882" s="93" customFormat="1" customHeight="1" spans="7:7">
      <c r="G4882" s="288" t="str">
        <f t="shared" si="82"/>
        <v/>
      </c>
    </row>
    <row r="4883" s="93" customFormat="1" customHeight="1" spans="7:7">
      <c r="G4883" s="288" t="str">
        <f t="shared" si="82"/>
        <v/>
      </c>
    </row>
    <row r="4884" s="93" customFormat="1" customHeight="1" spans="7:7">
      <c r="G4884" s="288" t="str">
        <f t="shared" si="82"/>
        <v/>
      </c>
    </row>
    <row r="4885" s="93" customFormat="1" customHeight="1" spans="7:7">
      <c r="G4885" s="288" t="str">
        <f t="shared" si="82"/>
        <v/>
      </c>
    </row>
    <row r="4886" s="93" customFormat="1" customHeight="1" spans="7:7">
      <c r="G4886" s="288" t="str">
        <f t="shared" si="82"/>
        <v/>
      </c>
    </row>
    <row r="4887" s="93" customFormat="1" customHeight="1" spans="7:7">
      <c r="G4887" s="288" t="str">
        <f t="shared" si="82"/>
        <v/>
      </c>
    </row>
    <row r="4888" s="93" customFormat="1" customHeight="1" spans="7:7">
      <c r="G4888" s="288" t="str">
        <f t="shared" si="82"/>
        <v/>
      </c>
    </row>
    <row r="4889" s="93" customFormat="1" customHeight="1" spans="7:7">
      <c r="G4889" s="288" t="str">
        <f t="shared" si="82"/>
        <v/>
      </c>
    </row>
    <row r="4890" s="93" customFormat="1" customHeight="1" spans="7:7">
      <c r="G4890" s="288" t="str">
        <f t="shared" si="82"/>
        <v/>
      </c>
    </row>
    <row r="4891" s="93" customFormat="1" customHeight="1" spans="7:7">
      <c r="G4891" s="288" t="str">
        <f t="shared" si="82"/>
        <v/>
      </c>
    </row>
    <row r="4892" s="93" customFormat="1" customHeight="1" spans="7:7">
      <c r="G4892" s="288" t="str">
        <f t="shared" si="82"/>
        <v/>
      </c>
    </row>
    <row r="4893" s="93" customFormat="1" customHeight="1" spans="7:7">
      <c r="G4893" s="288" t="str">
        <f t="shared" si="82"/>
        <v/>
      </c>
    </row>
    <row r="4894" s="93" customFormat="1" customHeight="1" spans="7:7">
      <c r="G4894" s="288" t="str">
        <f t="shared" si="82"/>
        <v/>
      </c>
    </row>
    <row r="4895" s="93" customFormat="1" customHeight="1" spans="7:7">
      <c r="G4895" s="288" t="str">
        <f t="shared" si="82"/>
        <v/>
      </c>
    </row>
    <row r="4896" s="93" customFormat="1" customHeight="1" spans="7:7">
      <c r="G4896" s="288" t="str">
        <f t="shared" si="82"/>
        <v/>
      </c>
    </row>
    <row r="4897" s="93" customFormat="1" customHeight="1" spans="7:7">
      <c r="G4897" s="288" t="str">
        <f t="shared" si="82"/>
        <v/>
      </c>
    </row>
    <row r="4898" s="93" customFormat="1" customHeight="1" spans="7:7">
      <c r="G4898" s="288" t="str">
        <f t="shared" si="82"/>
        <v/>
      </c>
    </row>
    <row r="4899" s="93" customFormat="1" customHeight="1" spans="7:7">
      <c r="G4899" s="288" t="str">
        <f t="shared" si="82"/>
        <v/>
      </c>
    </row>
    <row r="4900" s="93" customFormat="1" customHeight="1" spans="7:7">
      <c r="G4900" s="288" t="str">
        <f t="shared" si="82"/>
        <v/>
      </c>
    </row>
    <row r="4901" s="93" customFormat="1" customHeight="1" spans="7:7">
      <c r="G4901" s="288" t="str">
        <f t="shared" si="82"/>
        <v/>
      </c>
    </row>
    <row r="4902" s="93" customFormat="1" customHeight="1" spans="7:7">
      <c r="G4902" s="288" t="str">
        <f t="shared" si="82"/>
        <v/>
      </c>
    </row>
    <row r="4903" s="93" customFormat="1" customHeight="1" spans="7:7">
      <c r="G4903" s="288" t="str">
        <f t="shared" si="82"/>
        <v/>
      </c>
    </row>
    <row r="4904" s="93" customFormat="1" customHeight="1" spans="7:7">
      <c r="G4904" s="288" t="str">
        <f t="shared" si="82"/>
        <v/>
      </c>
    </row>
    <row r="4905" s="93" customFormat="1" customHeight="1" spans="7:7">
      <c r="G4905" s="288" t="str">
        <f t="shared" si="82"/>
        <v/>
      </c>
    </row>
    <row r="4906" s="93" customFormat="1" customHeight="1" spans="7:7">
      <c r="G4906" s="288" t="str">
        <f t="shared" si="82"/>
        <v/>
      </c>
    </row>
    <row r="4907" s="93" customFormat="1" customHeight="1" spans="7:7">
      <c r="G4907" s="288" t="str">
        <f t="shared" si="82"/>
        <v/>
      </c>
    </row>
    <row r="4908" s="93" customFormat="1" customHeight="1" spans="7:7">
      <c r="G4908" s="288" t="str">
        <f t="shared" si="82"/>
        <v/>
      </c>
    </row>
    <row r="4909" s="93" customFormat="1" customHeight="1" spans="7:7">
      <c r="G4909" s="288" t="str">
        <f t="shared" si="82"/>
        <v/>
      </c>
    </row>
    <row r="4910" s="93" customFormat="1" customHeight="1" spans="7:7">
      <c r="G4910" s="288" t="str">
        <f t="shared" si="82"/>
        <v/>
      </c>
    </row>
    <row r="4911" s="93" customFormat="1" customHeight="1" spans="7:7">
      <c r="G4911" s="288" t="str">
        <f t="shared" si="82"/>
        <v/>
      </c>
    </row>
    <row r="4912" s="93" customFormat="1" customHeight="1" spans="7:7">
      <c r="G4912" s="288" t="str">
        <f t="shared" si="82"/>
        <v/>
      </c>
    </row>
    <row r="4913" s="93" customFormat="1" customHeight="1" spans="7:7">
      <c r="G4913" s="288" t="str">
        <f t="shared" si="82"/>
        <v/>
      </c>
    </row>
    <row r="4914" s="93" customFormat="1" customHeight="1" spans="7:7">
      <c r="G4914" s="288" t="str">
        <f t="shared" si="82"/>
        <v/>
      </c>
    </row>
    <row r="4915" s="93" customFormat="1" customHeight="1" spans="7:7">
      <c r="G4915" s="288" t="str">
        <f t="shared" si="82"/>
        <v/>
      </c>
    </row>
    <row r="4916" s="93" customFormat="1" customHeight="1" spans="7:7">
      <c r="G4916" s="288" t="str">
        <f t="shared" si="82"/>
        <v/>
      </c>
    </row>
    <row r="4917" s="93" customFormat="1" customHeight="1" spans="7:7">
      <c r="G4917" s="288" t="str">
        <f t="shared" si="82"/>
        <v/>
      </c>
    </row>
    <row r="4918" s="93" customFormat="1" customHeight="1" spans="7:7">
      <c r="G4918" s="288" t="str">
        <f t="shared" si="82"/>
        <v/>
      </c>
    </row>
    <row r="4919" s="93" customFormat="1" customHeight="1" spans="7:7">
      <c r="G4919" s="288" t="str">
        <f t="shared" si="82"/>
        <v/>
      </c>
    </row>
    <row r="4920" s="93" customFormat="1" customHeight="1" spans="7:7">
      <c r="G4920" s="288" t="str">
        <f t="shared" si="82"/>
        <v/>
      </c>
    </row>
    <row r="4921" s="93" customFormat="1" customHeight="1" spans="7:7">
      <c r="G4921" s="288" t="str">
        <f t="shared" si="82"/>
        <v/>
      </c>
    </row>
    <row r="4922" s="93" customFormat="1" customHeight="1" spans="7:7">
      <c r="G4922" s="288" t="str">
        <f t="shared" si="82"/>
        <v/>
      </c>
    </row>
    <row r="4923" s="93" customFormat="1" customHeight="1" spans="7:7">
      <c r="G4923" s="288" t="str">
        <f t="shared" si="82"/>
        <v/>
      </c>
    </row>
    <row r="4924" s="93" customFormat="1" customHeight="1" spans="7:7">
      <c r="G4924" s="288" t="str">
        <f t="shared" si="82"/>
        <v/>
      </c>
    </row>
    <row r="4925" s="93" customFormat="1" customHeight="1" spans="7:7">
      <c r="G4925" s="288" t="str">
        <f t="shared" si="82"/>
        <v/>
      </c>
    </row>
    <row r="4926" s="93" customFormat="1" customHeight="1" spans="7:7">
      <c r="G4926" s="288" t="str">
        <f t="shared" si="82"/>
        <v/>
      </c>
    </row>
    <row r="4927" s="93" customFormat="1" customHeight="1" spans="7:7">
      <c r="G4927" s="288" t="str">
        <f t="shared" si="82"/>
        <v/>
      </c>
    </row>
    <row r="4928" s="93" customFormat="1" customHeight="1" spans="7:7">
      <c r="G4928" s="288" t="str">
        <f t="shared" si="82"/>
        <v/>
      </c>
    </row>
    <row r="4929" s="93" customFormat="1" customHeight="1" spans="7:7">
      <c r="G4929" s="288" t="str">
        <f t="shared" si="82"/>
        <v/>
      </c>
    </row>
    <row r="4930" s="93" customFormat="1" customHeight="1" spans="7:7">
      <c r="G4930" s="288" t="str">
        <f t="shared" ref="G4930:G4993" si="83">IF(H4930="","",IF(H4930=I4930,H4930,_xlfn.CONCAT(H4930,"-",I4930)))</f>
        <v/>
      </c>
    </row>
    <row r="4931" s="93" customFormat="1" customHeight="1" spans="7:7">
      <c r="G4931" s="288" t="str">
        <f t="shared" si="83"/>
        <v/>
      </c>
    </row>
    <row r="4932" s="93" customFormat="1" customHeight="1" spans="7:7">
      <c r="G4932" s="288" t="str">
        <f t="shared" si="83"/>
        <v/>
      </c>
    </row>
    <row r="4933" s="93" customFormat="1" customHeight="1" spans="7:7">
      <c r="G4933" s="288" t="str">
        <f t="shared" si="83"/>
        <v/>
      </c>
    </row>
    <row r="4934" s="93" customFormat="1" customHeight="1" spans="7:7">
      <c r="G4934" s="288" t="str">
        <f t="shared" si="83"/>
        <v/>
      </c>
    </row>
    <row r="4935" s="93" customFormat="1" customHeight="1" spans="7:7">
      <c r="G4935" s="288" t="str">
        <f t="shared" si="83"/>
        <v/>
      </c>
    </row>
    <row r="4936" s="93" customFormat="1" customHeight="1" spans="7:7">
      <c r="G4936" s="288" t="str">
        <f t="shared" si="83"/>
        <v/>
      </c>
    </row>
    <row r="4937" s="93" customFormat="1" customHeight="1" spans="7:7">
      <c r="G4937" s="288" t="str">
        <f t="shared" si="83"/>
        <v/>
      </c>
    </row>
    <row r="4938" s="93" customFormat="1" customHeight="1" spans="7:7">
      <c r="G4938" s="288" t="str">
        <f t="shared" si="83"/>
        <v/>
      </c>
    </row>
    <row r="4939" s="93" customFormat="1" customHeight="1" spans="7:7">
      <c r="G4939" s="288" t="str">
        <f t="shared" si="83"/>
        <v/>
      </c>
    </row>
    <row r="4940" s="93" customFormat="1" customHeight="1" spans="7:7">
      <c r="G4940" s="288" t="str">
        <f t="shared" si="83"/>
        <v/>
      </c>
    </row>
    <row r="4941" s="93" customFormat="1" customHeight="1" spans="7:7">
      <c r="G4941" s="288" t="str">
        <f t="shared" si="83"/>
        <v/>
      </c>
    </row>
    <row r="4942" s="93" customFormat="1" customHeight="1" spans="7:7">
      <c r="G4942" s="288" t="str">
        <f t="shared" si="83"/>
        <v/>
      </c>
    </row>
    <row r="4943" s="93" customFormat="1" customHeight="1" spans="7:7">
      <c r="G4943" s="288" t="str">
        <f t="shared" si="83"/>
        <v/>
      </c>
    </row>
    <row r="4944" s="93" customFormat="1" customHeight="1" spans="7:7">
      <c r="G4944" s="288" t="str">
        <f t="shared" si="83"/>
        <v/>
      </c>
    </row>
    <row r="4945" s="93" customFormat="1" customHeight="1" spans="7:7">
      <c r="G4945" s="288" t="str">
        <f t="shared" si="83"/>
        <v/>
      </c>
    </row>
    <row r="4946" s="93" customFormat="1" customHeight="1" spans="7:7">
      <c r="G4946" s="288" t="str">
        <f t="shared" si="83"/>
        <v/>
      </c>
    </row>
    <row r="4947" s="93" customFormat="1" customHeight="1" spans="7:7">
      <c r="G4947" s="288" t="str">
        <f t="shared" si="83"/>
        <v/>
      </c>
    </row>
    <row r="4948" s="93" customFormat="1" customHeight="1" spans="7:7">
      <c r="G4948" s="288" t="str">
        <f t="shared" si="83"/>
        <v/>
      </c>
    </row>
    <row r="4949" s="93" customFormat="1" customHeight="1" spans="7:7">
      <c r="G4949" s="288" t="str">
        <f t="shared" si="83"/>
        <v/>
      </c>
    </row>
    <row r="4950" s="93" customFormat="1" customHeight="1" spans="7:7">
      <c r="G4950" s="288" t="str">
        <f t="shared" si="83"/>
        <v/>
      </c>
    </row>
    <row r="4951" s="93" customFormat="1" customHeight="1" spans="7:7">
      <c r="G4951" s="288" t="str">
        <f t="shared" si="83"/>
        <v/>
      </c>
    </row>
    <row r="4952" s="93" customFormat="1" customHeight="1" spans="7:7">
      <c r="G4952" s="288" t="str">
        <f t="shared" si="83"/>
        <v/>
      </c>
    </row>
    <row r="4953" s="93" customFormat="1" customHeight="1" spans="7:7">
      <c r="G4953" s="288" t="str">
        <f t="shared" si="83"/>
        <v/>
      </c>
    </row>
    <row r="4954" s="93" customFormat="1" customHeight="1" spans="7:7">
      <c r="G4954" s="288" t="str">
        <f t="shared" si="83"/>
        <v/>
      </c>
    </row>
    <row r="4955" s="93" customFormat="1" customHeight="1" spans="7:7">
      <c r="G4955" s="288" t="str">
        <f t="shared" si="83"/>
        <v/>
      </c>
    </row>
    <row r="4956" s="93" customFormat="1" customHeight="1" spans="7:7">
      <c r="G4956" s="288" t="str">
        <f t="shared" si="83"/>
        <v/>
      </c>
    </row>
    <row r="4957" s="93" customFormat="1" customHeight="1" spans="7:7">
      <c r="G4957" s="288" t="str">
        <f t="shared" si="83"/>
        <v/>
      </c>
    </row>
    <row r="4958" s="93" customFormat="1" customHeight="1" spans="7:7">
      <c r="G4958" s="288" t="str">
        <f t="shared" si="83"/>
        <v/>
      </c>
    </row>
    <row r="4959" s="93" customFormat="1" customHeight="1" spans="7:7">
      <c r="G4959" s="288" t="str">
        <f t="shared" si="83"/>
        <v/>
      </c>
    </row>
    <row r="4960" s="93" customFormat="1" customHeight="1" spans="7:7">
      <c r="G4960" s="288" t="str">
        <f t="shared" si="83"/>
        <v/>
      </c>
    </row>
    <row r="4961" s="93" customFormat="1" customHeight="1" spans="7:7">
      <c r="G4961" s="288" t="str">
        <f t="shared" si="83"/>
        <v/>
      </c>
    </row>
    <row r="4962" s="93" customFormat="1" customHeight="1" spans="7:7">
      <c r="G4962" s="288" t="str">
        <f t="shared" si="83"/>
        <v/>
      </c>
    </row>
    <row r="4963" s="93" customFormat="1" customHeight="1" spans="7:7">
      <c r="G4963" s="288" t="str">
        <f t="shared" si="83"/>
        <v/>
      </c>
    </row>
    <row r="4964" s="93" customFormat="1" customHeight="1" spans="7:7">
      <c r="G4964" s="288" t="str">
        <f t="shared" si="83"/>
        <v/>
      </c>
    </row>
    <row r="4965" s="93" customFormat="1" customHeight="1" spans="7:7">
      <c r="G4965" s="288" t="str">
        <f t="shared" si="83"/>
        <v/>
      </c>
    </row>
    <row r="4966" s="93" customFormat="1" customHeight="1" spans="7:7">
      <c r="G4966" s="288" t="str">
        <f t="shared" si="83"/>
        <v/>
      </c>
    </row>
    <row r="4967" s="93" customFormat="1" customHeight="1" spans="7:7">
      <c r="G4967" s="288" t="str">
        <f t="shared" si="83"/>
        <v/>
      </c>
    </row>
    <row r="4968" s="93" customFormat="1" customHeight="1" spans="7:7">
      <c r="G4968" s="288" t="str">
        <f t="shared" si="83"/>
        <v/>
      </c>
    </row>
    <row r="4969" s="93" customFormat="1" customHeight="1" spans="7:7">
      <c r="G4969" s="288" t="str">
        <f t="shared" si="83"/>
        <v/>
      </c>
    </row>
    <row r="4970" s="93" customFormat="1" customHeight="1" spans="7:7">
      <c r="G4970" s="288" t="str">
        <f t="shared" si="83"/>
        <v/>
      </c>
    </row>
    <row r="4971" s="93" customFormat="1" customHeight="1" spans="7:7">
      <c r="G4971" s="288" t="str">
        <f t="shared" si="83"/>
        <v/>
      </c>
    </row>
    <row r="4972" s="93" customFormat="1" customHeight="1" spans="7:7">
      <c r="G4972" s="288" t="str">
        <f t="shared" si="83"/>
        <v/>
      </c>
    </row>
    <row r="4973" s="93" customFormat="1" customHeight="1" spans="7:7">
      <c r="G4973" s="288" t="str">
        <f t="shared" si="83"/>
        <v/>
      </c>
    </row>
    <row r="4974" s="93" customFormat="1" customHeight="1" spans="7:7">
      <c r="G4974" s="288" t="str">
        <f t="shared" si="83"/>
        <v/>
      </c>
    </row>
    <row r="4975" s="93" customFormat="1" customHeight="1" spans="7:7">
      <c r="G4975" s="288" t="str">
        <f t="shared" si="83"/>
        <v/>
      </c>
    </row>
    <row r="4976" s="93" customFormat="1" customHeight="1" spans="7:7">
      <c r="G4976" s="288" t="str">
        <f t="shared" si="83"/>
        <v/>
      </c>
    </row>
    <row r="4977" s="93" customFormat="1" customHeight="1" spans="7:7">
      <c r="G4977" s="288" t="str">
        <f t="shared" si="83"/>
        <v/>
      </c>
    </row>
    <row r="4978" s="93" customFormat="1" customHeight="1" spans="7:7">
      <c r="G4978" s="288" t="str">
        <f t="shared" si="83"/>
        <v/>
      </c>
    </row>
    <row r="4979" s="93" customFormat="1" customHeight="1" spans="7:7">
      <c r="G4979" s="288" t="str">
        <f t="shared" si="83"/>
        <v/>
      </c>
    </row>
    <row r="4980" s="93" customFormat="1" customHeight="1" spans="7:7">
      <c r="G4980" s="288" t="str">
        <f t="shared" si="83"/>
        <v/>
      </c>
    </row>
    <row r="4981" s="93" customFormat="1" customHeight="1" spans="7:7">
      <c r="G4981" s="288" t="str">
        <f t="shared" si="83"/>
        <v/>
      </c>
    </row>
    <row r="4982" s="93" customFormat="1" customHeight="1" spans="7:7">
      <c r="G4982" s="288" t="str">
        <f t="shared" si="83"/>
        <v/>
      </c>
    </row>
    <row r="4983" s="93" customFormat="1" customHeight="1" spans="7:7">
      <c r="G4983" s="288" t="str">
        <f t="shared" si="83"/>
        <v/>
      </c>
    </row>
    <row r="4984" s="93" customFormat="1" customHeight="1" spans="7:7">
      <c r="G4984" s="288" t="str">
        <f t="shared" si="83"/>
        <v/>
      </c>
    </row>
    <row r="4985" s="93" customFormat="1" customHeight="1" spans="7:7">
      <c r="G4985" s="288" t="str">
        <f t="shared" si="83"/>
        <v/>
      </c>
    </row>
    <row r="4986" s="93" customFormat="1" customHeight="1" spans="7:7">
      <c r="G4986" s="288" t="str">
        <f t="shared" si="83"/>
        <v/>
      </c>
    </row>
    <row r="4987" s="93" customFormat="1" customHeight="1" spans="7:7">
      <c r="G4987" s="288" t="str">
        <f t="shared" si="83"/>
        <v/>
      </c>
    </row>
    <row r="4988" s="93" customFormat="1" customHeight="1" spans="7:7">
      <c r="G4988" s="288" t="str">
        <f t="shared" si="83"/>
        <v/>
      </c>
    </row>
    <row r="4989" s="93" customFormat="1" customHeight="1" spans="7:7">
      <c r="G4989" s="288" t="str">
        <f t="shared" si="83"/>
        <v/>
      </c>
    </row>
    <row r="4990" s="93" customFormat="1" customHeight="1" spans="7:7">
      <c r="G4990" s="288" t="str">
        <f t="shared" si="83"/>
        <v/>
      </c>
    </row>
    <row r="4991" s="93" customFormat="1" customHeight="1" spans="7:7">
      <c r="G4991" s="288" t="str">
        <f t="shared" si="83"/>
        <v/>
      </c>
    </row>
    <row r="4992" s="93" customFormat="1" customHeight="1" spans="7:7">
      <c r="G4992" s="288" t="str">
        <f t="shared" si="83"/>
        <v/>
      </c>
    </row>
    <row r="4993" s="93" customFormat="1" customHeight="1" spans="7:7">
      <c r="G4993" s="288" t="str">
        <f t="shared" si="83"/>
        <v/>
      </c>
    </row>
    <row r="4994" s="93" customFormat="1" customHeight="1" spans="7:7">
      <c r="G4994" s="288" t="str">
        <f t="shared" ref="G4994:G5057" si="84">IF(H4994="","",IF(H4994=I4994,H4994,_xlfn.CONCAT(H4994,"-",I4994)))</f>
        <v/>
      </c>
    </row>
    <row r="4995" s="93" customFormat="1" customHeight="1" spans="7:7">
      <c r="G4995" s="288" t="str">
        <f t="shared" si="84"/>
        <v/>
      </c>
    </row>
    <row r="4996" s="93" customFormat="1" customHeight="1" spans="7:7">
      <c r="G4996" s="288" t="str">
        <f t="shared" si="84"/>
        <v/>
      </c>
    </row>
    <row r="4997" s="93" customFormat="1" customHeight="1" spans="7:7">
      <c r="G4997" s="288" t="str">
        <f t="shared" si="84"/>
        <v/>
      </c>
    </row>
    <row r="4998" s="93" customFormat="1" customHeight="1" spans="7:7">
      <c r="G4998" s="288" t="str">
        <f t="shared" si="84"/>
        <v/>
      </c>
    </row>
    <row r="4999" s="93" customFormat="1" customHeight="1" spans="7:7">
      <c r="G4999" s="288" t="str">
        <f t="shared" si="84"/>
        <v/>
      </c>
    </row>
    <row r="5000" s="93" customFormat="1" customHeight="1" spans="7:7">
      <c r="G5000" s="288" t="str">
        <f t="shared" si="84"/>
        <v/>
      </c>
    </row>
    <row r="5001" s="93" customFormat="1" customHeight="1" spans="7:7">
      <c r="G5001" s="288" t="str">
        <f t="shared" si="84"/>
        <v/>
      </c>
    </row>
    <row r="5002" s="93" customFormat="1" customHeight="1" spans="7:7">
      <c r="G5002" s="288" t="str">
        <f t="shared" si="84"/>
        <v/>
      </c>
    </row>
    <row r="5003" s="93" customFormat="1" customHeight="1" spans="7:7">
      <c r="G5003" s="288" t="str">
        <f t="shared" si="84"/>
        <v/>
      </c>
    </row>
    <row r="5004" s="93" customFormat="1" customHeight="1" spans="7:7">
      <c r="G5004" s="288" t="str">
        <f t="shared" si="84"/>
        <v/>
      </c>
    </row>
    <row r="5005" s="93" customFormat="1" customHeight="1" spans="7:7">
      <c r="G5005" s="288" t="str">
        <f t="shared" si="84"/>
        <v/>
      </c>
    </row>
    <row r="5006" s="93" customFormat="1" customHeight="1" spans="7:7">
      <c r="G5006" s="288" t="str">
        <f t="shared" si="84"/>
        <v/>
      </c>
    </row>
    <row r="5007" s="93" customFormat="1" customHeight="1" spans="7:7">
      <c r="G5007" s="288" t="str">
        <f t="shared" si="84"/>
        <v/>
      </c>
    </row>
    <row r="5008" s="93" customFormat="1" customHeight="1" spans="7:7">
      <c r="G5008" s="288" t="str">
        <f t="shared" si="84"/>
        <v/>
      </c>
    </row>
    <row r="5009" s="93" customFormat="1" customHeight="1" spans="7:7">
      <c r="G5009" s="288" t="str">
        <f t="shared" si="84"/>
        <v/>
      </c>
    </row>
    <row r="5010" s="93" customFormat="1" customHeight="1" spans="7:7">
      <c r="G5010" s="288" t="str">
        <f t="shared" si="84"/>
        <v/>
      </c>
    </row>
    <row r="5011" s="93" customFormat="1" customHeight="1" spans="7:7">
      <c r="G5011" s="288" t="str">
        <f t="shared" si="84"/>
        <v/>
      </c>
    </row>
    <row r="5012" s="93" customFormat="1" customHeight="1" spans="7:7">
      <c r="G5012" s="288" t="str">
        <f t="shared" si="84"/>
        <v/>
      </c>
    </row>
    <row r="5013" s="93" customFormat="1" customHeight="1" spans="7:7">
      <c r="G5013" s="288" t="str">
        <f t="shared" si="84"/>
        <v/>
      </c>
    </row>
    <row r="5014" s="93" customFormat="1" customHeight="1" spans="7:7">
      <c r="G5014" s="288" t="str">
        <f t="shared" si="84"/>
        <v/>
      </c>
    </row>
    <row r="5015" s="93" customFormat="1" customHeight="1" spans="7:7">
      <c r="G5015" s="288" t="str">
        <f t="shared" si="84"/>
        <v/>
      </c>
    </row>
    <row r="5016" s="93" customFormat="1" customHeight="1" spans="7:7">
      <c r="G5016" s="288" t="str">
        <f t="shared" si="84"/>
        <v/>
      </c>
    </row>
    <row r="5017" s="93" customFormat="1" customHeight="1" spans="7:7">
      <c r="G5017" s="288" t="str">
        <f t="shared" si="84"/>
        <v/>
      </c>
    </row>
    <row r="5018" s="93" customFormat="1" customHeight="1" spans="7:7">
      <c r="G5018" s="288" t="str">
        <f t="shared" si="84"/>
        <v/>
      </c>
    </row>
    <row r="5019" s="93" customFormat="1" customHeight="1" spans="7:7">
      <c r="G5019" s="288" t="str">
        <f t="shared" si="84"/>
        <v/>
      </c>
    </row>
    <row r="5020" s="93" customFormat="1" customHeight="1" spans="7:7">
      <c r="G5020" s="288" t="str">
        <f t="shared" si="84"/>
        <v/>
      </c>
    </row>
    <row r="5021" s="93" customFormat="1" customHeight="1" spans="7:7">
      <c r="G5021" s="288" t="str">
        <f t="shared" si="84"/>
        <v/>
      </c>
    </row>
    <row r="5022" s="93" customFormat="1" customHeight="1" spans="7:7">
      <c r="G5022" s="288" t="str">
        <f t="shared" si="84"/>
        <v/>
      </c>
    </row>
    <row r="5023" s="93" customFormat="1" customHeight="1" spans="7:7">
      <c r="G5023" s="288" t="str">
        <f t="shared" si="84"/>
        <v/>
      </c>
    </row>
    <row r="5024" s="93" customFormat="1" customHeight="1" spans="7:7">
      <c r="G5024" s="288" t="str">
        <f t="shared" si="84"/>
        <v/>
      </c>
    </row>
    <row r="5025" s="93" customFormat="1" customHeight="1" spans="7:7">
      <c r="G5025" s="288" t="str">
        <f t="shared" si="84"/>
        <v/>
      </c>
    </row>
    <row r="5026" s="93" customFormat="1" customHeight="1" spans="7:7">
      <c r="G5026" s="288" t="str">
        <f t="shared" si="84"/>
        <v/>
      </c>
    </row>
    <row r="5027" s="93" customFormat="1" customHeight="1" spans="7:7">
      <c r="G5027" s="288" t="str">
        <f t="shared" si="84"/>
        <v/>
      </c>
    </row>
    <row r="5028" s="93" customFormat="1" customHeight="1" spans="7:7">
      <c r="G5028" s="288" t="str">
        <f t="shared" si="84"/>
        <v/>
      </c>
    </row>
    <row r="5029" s="93" customFormat="1" customHeight="1" spans="7:7">
      <c r="G5029" s="288" t="str">
        <f t="shared" si="84"/>
        <v/>
      </c>
    </row>
    <row r="5030" s="93" customFormat="1" customHeight="1" spans="7:7">
      <c r="G5030" s="288" t="str">
        <f t="shared" si="84"/>
        <v/>
      </c>
    </row>
    <row r="5031" s="93" customFormat="1" customHeight="1" spans="7:7">
      <c r="G5031" s="288" t="str">
        <f t="shared" si="84"/>
        <v/>
      </c>
    </row>
    <row r="5032" s="93" customFormat="1" customHeight="1" spans="7:7">
      <c r="G5032" s="288" t="str">
        <f t="shared" si="84"/>
        <v/>
      </c>
    </row>
    <row r="5033" s="93" customFormat="1" customHeight="1" spans="7:7">
      <c r="G5033" s="288" t="str">
        <f t="shared" si="84"/>
        <v/>
      </c>
    </row>
    <row r="5034" s="93" customFormat="1" customHeight="1" spans="7:7">
      <c r="G5034" s="288" t="str">
        <f t="shared" si="84"/>
        <v/>
      </c>
    </row>
    <row r="5035" s="93" customFormat="1" customHeight="1" spans="7:7">
      <c r="G5035" s="288" t="str">
        <f t="shared" si="84"/>
        <v/>
      </c>
    </row>
    <row r="5036" s="93" customFormat="1" customHeight="1" spans="7:7">
      <c r="G5036" s="288" t="str">
        <f t="shared" si="84"/>
        <v/>
      </c>
    </row>
    <row r="5037" s="93" customFormat="1" customHeight="1" spans="7:7">
      <c r="G5037" s="288" t="str">
        <f t="shared" si="84"/>
        <v/>
      </c>
    </row>
    <row r="5038" s="93" customFormat="1" customHeight="1" spans="7:7">
      <c r="G5038" s="288" t="str">
        <f t="shared" si="84"/>
        <v/>
      </c>
    </row>
    <row r="5039" s="93" customFormat="1" customHeight="1" spans="7:7">
      <c r="G5039" s="288" t="str">
        <f t="shared" si="84"/>
        <v/>
      </c>
    </row>
    <row r="5040" s="93" customFormat="1" customHeight="1" spans="7:7">
      <c r="G5040" s="288" t="str">
        <f t="shared" si="84"/>
        <v/>
      </c>
    </row>
    <row r="5041" s="93" customFormat="1" customHeight="1" spans="7:7">
      <c r="G5041" s="288" t="str">
        <f t="shared" si="84"/>
        <v/>
      </c>
    </row>
    <row r="5042" s="93" customFormat="1" customHeight="1" spans="7:7">
      <c r="G5042" s="288" t="str">
        <f t="shared" si="84"/>
        <v/>
      </c>
    </row>
    <row r="5043" s="93" customFormat="1" customHeight="1" spans="7:7">
      <c r="G5043" s="288" t="str">
        <f t="shared" si="84"/>
        <v/>
      </c>
    </row>
    <row r="5044" s="93" customFormat="1" customHeight="1" spans="7:7">
      <c r="G5044" s="288" t="str">
        <f t="shared" si="84"/>
        <v/>
      </c>
    </row>
    <row r="5045" s="93" customFormat="1" customHeight="1" spans="7:7">
      <c r="G5045" s="288" t="str">
        <f t="shared" si="84"/>
        <v/>
      </c>
    </row>
    <row r="5046" s="93" customFormat="1" customHeight="1" spans="7:7">
      <c r="G5046" s="288" t="str">
        <f t="shared" si="84"/>
        <v/>
      </c>
    </row>
    <row r="5047" s="93" customFormat="1" customHeight="1" spans="7:7">
      <c r="G5047" s="288" t="str">
        <f t="shared" si="84"/>
        <v/>
      </c>
    </row>
    <row r="5048" s="93" customFormat="1" customHeight="1" spans="7:7">
      <c r="G5048" s="288" t="str">
        <f t="shared" si="84"/>
        <v/>
      </c>
    </row>
    <row r="5049" s="93" customFormat="1" customHeight="1" spans="7:7">
      <c r="G5049" s="288" t="str">
        <f t="shared" si="84"/>
        <v/>
      </c>
    </row>
    <row r="5050" s="93" customFormat="1" customHeight="1" spans="7:7">
      <c r="G5050" s="288" t="str">
        <f t="shared" si="84"/>
        <v/>
      </c>
    </row>
    <row r="5051" s="93" customFormat="1" customHeight="1" spans="7:7">
      <c r="G5051" s="288" t="str">
        <f t="shared" si="84"/>
        <v/>
      </c>
    </row>
    <row r="5052" s="93" customFormat="1" customHeight="1" spans="7:7">
      <c r="G5052" s="288" t="str">
        <f t="shared" si="84"/>
        <v/>
      </c>
    </row>
    <row r="5053" s="93" customFormat="1" customHeight="1" spans="7:7">
      <c r="G5053" s="288" t="str">
        <f t="shared" si="84"/>
        <v/>
      </c>
    </row>
    <row r="5054" s="93" customFormat="1" customHeight="1" spans="7:7">
      <c r="G5054" s="288" t="str">
        <f t="shared" si="84"/>
        <v/>
      </c>
    </row>
    <row r="5055" s="93" customFormat="1" customHeight="1" spans="7:7">
      <c r="G5055" s="288" t="str">
        <f t="shared" si="84"/>
        <v/>
      </c>
    </row>
    <row r="5056" s="93" customFormat="1" customHeight="1" spans="7:7">
      <c r="G5056" s="288" t="str">
        <f t="shared" si="84"/>
        <v/>
      </c>
    </row>
    <row r="5057" s="93" customFormat="1" customHeight="1" spans="7:7">
      <c r="G5057" s="288" t="str">
        <f t="shared" si="84"/>
        <v/>
      </c>
    </row>
    <row r="5058" s="93" customFormat="1" customHeight="1" spans="7:7">
      <c r="G5058" s="288" t="str">
        <f t="shared" ref="G5058:G5121" si="85">IF(H5058="","",IF(H5058=I5058,H5058,_xlfn.CONCAT(H5058,"-",I5058)))</f>
        <v/>
      </c>
    </row>
    <row r="5059" s="93" customFormat="1" customHeight="1" spans="7:7">
      <c r="G5059" s="288" t="str">
        <f t="shared" si="85"/>
        <v/>
      </c>
    </row>
    <row r="5060" s="93" customFormat="1" customHeight="1" spans="7:7">
      <c r="G5060" s="288" t="str">
        <f t="shared" si="85"/>
        <v/>
      </c>
    </row>
    <row r="5061" s="93" customFormat="1" customHeight="1" spans="7:7">
      <c r="G5061" s="288" t="str">
        <f t="shared" si="85"/>
        <v/>
      </c>
    </row>
    <row r="5062" s="93" customFormat="1" customHeight="1" spans="7:7">
      <c r="G5062" s="288" t="str">
        <f t="shared" si="85"/>
        <v/>
      </c>
    </row>
    <row r="5063" s="93" customFormat="1" customHeight="1" spans="7:7">
      <c r="G5063" s="288" t="str">
        <f t="shared" si="85"/>
        <v/>
      </c>
    </row>
    <row r="5064" s="93" customFormat="1" customHeight="1" spans="7:7">
      <c r="G5064" s="288" t="str">
        <f t="shared" si="85"/>
        <v/>
      </c>
    </row>
    <row r="5065" s="93" customFormat="1" customHeight="1" spans="7:7">
      <c r="G5065" s="288" t="str">
        <f t="shared" si="85"/>
        <v/>
      </c>
    </row>
    <row r="5066" s="93" customFormat="1" customHeight="1" spans="7:7">
      <c r="G5066" s="288" t="str">
        <f t="shared" si="85"/>
        <v/>
      </c>
    </row>
    <row r="5067" s="93" customFormat="1" customHeight="1" spans="7:7">
      <c r="G5067" s="288" t="str">
        <f t="shared" si="85"/>
        <v/>
      </c>
    </row>
    <row r="5068" s="93" customFormat="1" customHeight="1" spans="7:7">
      <c r="G5068" s="288" t="str">
        <f t="shared" si="85"/>
        <v/>
      </c>
    </row>
    <row r="5069" s="93" customFormat="1" customHeight="1" spans="7:7">
      <c r="G5069" s="288" t="str">
        <f t="shared" si="85"/>
        <v/>
      </c>
    </row>
    <row r="5070" s="93" customFormat="1" customHeight="1" spans="7:7">
      <c r="G5070" s="288" t="str">
        <f t="shared" si="85"/>
        <v/>
      </c>
    </row>
    <row r="5071" s="93" customFormat="1" customHeight="1" spans="7:7">
      <c r="G5071" s="288" t="str">
        <f t="shared" si="85"/>
        <v/>
      </c>
    </row>
    <row r="5072" s="93" customFormat="1" customHeight="1" spans="7:7">
      <c r="G5072" s="288" t="str">
        <f t="shared" si="85"/>
        <v/>
      </c>
    </row>
    <row r="5073" s="93" customFormat="1" customHeight="1" spans="7:7">
      <c r="G5073" s="288" t="str">
        <f t="shared" si="85"/>
        <v/>
      </c>
    </row>
    <row r="5074" s="93" customFormat="1" customHeight="1" spans="7:7">
      <c r="G5074" s="288" t="str">
        <f t="shared" si="85"/>
        <v/>
      </c>
    </row>
    <row r="5075" s="93" customFormat="1" customHeight="1" spans="7:7">
      <c r="G5075" s="288" t="str">
        <f t="shared" si="85"/>
        <v/>
      </c>
    </row>
    <row r="5076" s="93" customFormat="1" customHeight="1" spans="7:7">
      <c r="G5076" s="288" t="str">
        <f t="shared" si="85"/>
        <v/>
      </c>
    </row>
    <row r="5077" s="93" customFormat="1" customHeight="1" spans="7:7">
      <c r="G5077" s="288" t="str">
        <f t="shared" si="85"/>
        <v/>
      </c>
    </row>
    <row r="5078" s="93" customFormat="1" customHeight="1" spans="7:7">
      <c r="G5078" s="288" t="str">
        <f t="shared" si="85"/>
        <v/>
      </c>
    </row>
    <row r="5079" s="93" customFormat="1" customHeight="1" spans="7:7">
      <c r="G5079" s="288" t="str">
        <f t="shared" si="85"/>
        <v/>
      </c>
    </row>
    <row r="5080" s="93" customFormat="1" customHeight="1" spans="7:7">
      <c r="G5080" s="288" t="str">
        <f t="shared" si="85"/>
        <v/>
      </c>
    </row>
    <row r="5081" s="93" customFormat="1" customHeight="1" spans="7:7">
      <c r="G5081" s="288" t="str">
        <f t="shared" si="85"/>
        <v/>
      </c>
    </row>
    <row r="5082" s="93" customFormat="1" customHeight="1" spans="7:7">
      <c r="G5082" s="288" t="str">
        <f t="shared" si="85"/>
        <v/>
      </c>
    </row>
    <row r="5083" s="93" customFormat="1" customHeight="1" spans="7:7">
      <c r="G5083" s="288" t="str">
        <f t="shared" si="85"/>
        <v/>
      </c>
    </row>
    <row r="5084" s="93" customFormat="1" customHeight="1" spans="7:7">
      <c r="G5084" s="288" t="str">
        <f t="shared" si="85"/>
        <v/>
      </c>
    </row>
    <row r="5085" s="93" customFormat="1" customHeight="1" spans="7:7">
      <c r="G5085" s="288" t="str">
        <f t="shared" si="85"/>
        <v/>
      </c>
    </row>
    <row r="5086" s="93" customFormat="1" customHeight="1" spans="7:7">
      <c r="G5086" s="288" t="str">
        <f t="shared" si="85"/>
        <v/>
      </c>
    </row>
    <row r="5087" s="93" customFormat="1" customHeight="1" spans="7:7">
      <c r="G5087" s="288" t="str">
        <f t="shared" si="85"/>
        <v/>
      </c>
    </row>
    <row r="5088" s="93" customFormat="1" customHeight="1" spans="7:7">
      <c r="G5088" s="288" t="str">
        <f t="shared" si="85"/>
        <v/>
      </c>
    </row>
    <row r="5089" s="93" customFormat="1" customHeight="1" spans="7:7">
      <c r="G5089" s="288" t="str">
        <f t="shared" si="85"/>
        <v/>
      </c>
    </row>
    <row r="5090" s="93" customFormat="1" customHeight="1" spans="7:7">
      <c r="G5090" s="288" t="str">
        <f t="shared" si="85"/>
        <v/>
      </c>
    </row>
    <row r="5091" s="93" customFormat="1" customHeight="1" spans="7:7">
      <c r="G5091" s="288" t="str">
        <f t="shared" si="85"/>
        <v/>
      </c>
    </row>
    <row r="5092" s="93" customFormat="1" customHeight="1" spans="7:7">
      <c r="G5092" s="288" t="str">
        <f t="shared" si="85"/>
        <v/>
      </c>
    </row>
    <row r="5093" s="93" customFormat="1" customHeight="1" spans="7:7">
      <c r="G5093" s="288" t="str">
        <f t="shared" si="85"/>
        <v/>
      </c>
    </row>
    <row r="5094" s="93" customFormat="1" customHeight="1" spans="7:7">
      <c r="G5094" s="288" t="str">
        <f t="shared" si="85"/>
        <v/>
      </c>
    </row>
    <row r="5095" s="93" customFormat="1" customHeight="1" spans="7:7">
      <c r="G5095" s="288" t="str">
        <f t="shared" si="85"/>
        <v/>
      </c>
    </row>
    <row r="5096" s="93" customFormat="1" customHeight="1" spans="7:7">
      <c r="G5096" s="288" t="str">
        <f t="shared" si="85"/>
        <v/>
      </c>
    </row>
    <row r="5097" s="93" customFormat="1" customHeight="1" spans="7:7">
      <c r="G5097" s="288" t="str">
        <f t="shared" si="85"/>
        <v/>
      </c>
    </row>
    <row r="5098" s="93" customFormat="1" customHeight="1" spans="7:7">
      <c r="G5098" s="288" t="str">
        <f t="shared" si="85"/>
        <v/>
      </c>
    </row>
    <row r="5099" s="93" customFormat="1" customHeight="1" spans="7:7">
      <c r="G5099" s="288" t="str">
        <f t="shared" si="85"/>
        <v/>
      </c>
    </row>
    <row r="5100" s="93" customFormat="1" customHeight="1" spans="7:7">
      <c r="G5100" s="288" t="str">
        <f t="shared" si="85"/>
        <v/>
      </c>
    </row>
    <row r="5101" s="93" customFormat="1" customHeight="1" spans="7:7">
      <c r="G5101" s="288" t="str">
        <f t="shared" si="85"/>
        <v/>
      </c>
    </row>
    <row r="5102" s="93" customFormat="1" customHeight="1" spans="7:7">
      <c r="G5102" s="288" t="str">
        <f t="shared" si="85"/>
        <v/>
      </c>
    </row>
    <row r="5103" s="93" customFormat="1" customHeight="1" spans="7:7">
      <c r="G5103" s="288" t="str">
        <f t="shared" si="85"/>
        <v/>
      </c>
    </row>
    <row r="5104" s="93" customFormat="1" customHeight="1" spans="7:7">
      <c r="G5104" s="288" t="str">
        <f t="shared" si="85"/>
        <v/>
      </c>
    </row>
    <row r="5105" s="93" customFormat="1" customHeight="1" spans="7:7">
      <c r="G5105" s="288" t="str">
        <f t="shared" si="85"/>
        <v/>
      </c>
    </row>
    <row r="5106" s="93" customFormat="1" customHeight="1" spans="7:7">
      <c r="G5106" s="288" t="str">
        <f t="shared" si="85"/>
        <v/>
      </c>
    </row>
    <row r="5107" s="93" customFormat="1" customHeight="1" spans="7:7">
      <c r="G5107" s="288" t="str">
        <f t="shared" si="85"/>
        <v/>
      </c>
    </row>
    <row r="5108" s="93" customFormat="1" customHeight="1" spans="7:7">
      <c r="G5108" s="288" t="str">
        <f t="shared" si="85"/>
        <v/>
      </c>
    </row>
    <row r="5109" s="93" customFormat="1" customHeight="1" spans="7:7">
      <c r="G5109" s="288" t="str">
        <f t="shared" si="85"/>
        <v/>
      </c>
    </row>
    <row r="5110" s="93" customFormat="1" customHeight="1" spans="7:7">
      <c r="G5110" s="288" t="str">
        <f t="shared" si="85"/>
        <v/>
      </c>
    </row>
    <row r="5111" s="93" customFormat="1" customHeight="1" spans="7:7">
      <c r="G5111" s="288" t="str">
        <f t="shared" si="85"/>
        <v/>
      </c>
    </row>
    <row r="5112" s="93" customFormat="1" customHeight="1" spans="7:7">
      <c r="G5112" s="288" t="str">
        <f t="shared" si="85"/>
        <v/>
      </c>
    </row>
    <row r="5113" s="93" customFormat="1" customHeight="1" spans="7:7">
      <c r="G5113" s="288" t="str">
        <f t="shared" si="85"/>
        <v/>
      </c>
    </row>
    <row r="5114" s="93" customFormat="1" customHeight="1" spans="7:7">
      <c r="G5114" s="288" t="str">
        <f t="shared" si="85"/>
        <v/>
      </c>
    </row>
    <row r="5115" s="93" customFormat="1" customHeight="1" spans="7:7">
      <c r="G5115" s="288" t="str">
        <f t="shared" si="85"/>
        <v/>
      </c>
    </row>
    <row r="5116" s="93" customFormat="1" customHeight="1" spans="7:7">
      <c r="G5116" s="288" t="str">
        <f t="shared" si="85"/>
        <v/>
      </c>
    </row>
    <row r="5117" s="93" customFormat="1" customHeight="1" spans="7:7">
      <c r="G5117" s="288" t="str">
        <f t="shared" si="85"/>
        <v/>
      </c>
    </row>
    <row r="5118" s="93" customFormat="1" customHeight="1" spans="7:7">
      <c r="G5118" s="288" t="str">
        <f t="shared" si="85"/>
        <v/>
      </c>
    </row>
    <row r="5119" s="93" customFormat="1" customHeight="1" spans="7:7">
      <c r="G5119" s="288" t="str">
        <f t="shared" si="85"/>
        <v/>
      </c>
    </row>
    <row r="5120" s="93" customFormat="1" customHeight="1" spans="7:7">
      <c r="G5120" s="288" t="str">
        <f t="shared" si="85"/>
        <v/>
      </c>
    </row>
    <row r="5121" s="93" customFormat="1" customHeight="1" spans="7:7">
      <c r="G5121" s="288" t="str">
        <f t="shared" si="85"/>
        <v/>
      </c>
    </row>
    <row r="5122" s="93" customFormat="1" customHeight="1" spans="7:7">
      <c r="G5122" s="288" t="str">
        <f t="shared" ref="G5122:G5185" si="86">IF(H5122="","",IF(H5122=I5122,H5122,_xlfn.CONCAT(H5122,"-",I5122)))</f>
        <v/>
      </c>
    </row>
    <row r="5123" s="93" customFormat="1" customHeight="1" spans="7:7">
      <c r="G5123" s="288" t="str">
        <f t="shared" si="86"/>
        <v/>
      </c>
    </row>
    <row r="5124" s="93" customFormat="1" customHeight="1" spans="7:7">
      <c r="G5124" s="288" t="str">
        <f t="shared" si="86"/>
        <v/>
      </c>
    </row>
    <row r="5125" s="93" customFormat="1" customHeight="1" spans="7:7">
      <c r="G5125" s="288" t="str">
        <f t="shared" si="86"/>
        <v/>
      </c>
    </row>
    <row r="5126" s="93" customFormat="1" customHeight="1" spans="7:7">
      <c r="G5126" s="288" t="str">
        <f t="shared" si="86"/>
        <v/>
      </c>
    </row>
    <row r="5127" s="93" customFormat="1" customHeight="1" spans="7:7">
      <c r="G5127" s="288" t="str">
        <f t="shared" si="86"/>
        <v/>
      </c>
    </row>
    <row r="5128" s="93" customFormat="1" customHeight="1" spans="7:7">
      <c r="G5128" s="288" t="str">
        <f t="shared" si="86"/>
        <v/>
      </c>
    </row>
    <row r="5129" s="93" customFormat="1" customHeight="1" spans="7:7">
      <c r="G5129" s="288" t="str">
        <f t="shared" si="86"/>
        <v/>
      </c>
    </row>
    <row r="5130" s="93" customFormat="1" customHeight="1" spans="7:7">
      <c r="G5130" s="288" t="str">
        <f t="shared" si="86"/>
        <v/>
      </c>
    </row>
    <row r="5131" s="93" customFormat="1" customHeight="1" spans="7:7">
      <c r="G5131" s="288" t="str">
        <f t="shared" si="86"/>
        <v/>
      </c>
    </row>
    <row r="5132" s="93" customFormat="1" customHeight="1" spans="7:7">
      <c r="G5132" s="288" t="str">
        <f t="shared" si="86"/>
        <v/>
      </c>
    </row>
    <row r="5133" s="93" customFormat="1" customHeight="1" spans="7:7">
      <c r="G5133" s="288" t="str">
        <f t="shared" si="86"/>
        <v/>
      </c>
    </row>
    <row r="5134" s="93" customFormat="1" customHeight="1" spans="7:7">
      <c r="G5134" s="288" t="str">
        <f t="shared" si="86"/>
        <v/>
      </c>
    </row>
    <row r="5135" s="93" customFormat="1" customHeight="1" spans="7:7">
      <c r="G5135" s="288" t="str">
        <f t="shared" si="86"/>
        <v/>
      </c>
    </row>
    <row r="5136" s="93" customFormat="1" customHeight="1" spans="7:7">
      <c r="G5136" s="288" t="str">
        <f t="shared" si="86"/>
        <v/>
      </c>
    </row>
    <row r="5137" s="93" customFormat="1" customHeight="1" spans="7:7">
      <c r="G5137" s="288" t="str">
        <f t="shared" si="86"/>
        <v/>
      </c>
    </row>
    <row r="5138" s="93" customFormat="1" customHeight="1" spans="7:7">
      <c r="G5138" s="288" t="str">
        <f t="shared" si="86"/>
        <v/>
      </c>
    </row>
    <row r="5139" s="93" customFormat="1" customHeight="1" spans="7:7">
      <c r="G5139" s="288" t="str">
        <f t="shared" si="86"/>
        <v/>
      </c>
    </row>
    <row r="5140" s="93" customFormat="1" customHeight="1" spans="7:7">
      <c r="G5140" s="288" t="str">
        <f t="shared" si="86"/>
        <v/>
      </c>
    </row>
    <row r="5141" s="93" customFormat="1" customHeight="1" spans="7:7">
      <c r="G5141" s="288" t="str">
        <f t="shared" si="86"/>
        <v/>
      </c>
    </row>
    <row r="5142" s="93" customFormat="1" customHeight="1" spans="7:7">
      <c r="G5142" s="288" t="str">
        <f t="shared" si="86"/>
        <v/>
      </c>
    </row>
    <row r="5143" s="93" customFormat="1" customHeight="1" spans="7:7">
      <c r="G5143" s="288" t="str">
        <f t="shared" si="86"/>
        <v/>
      </c>
    </row>
    <row r="5144" s="93" customFormat="1" customHeight="1" spans="7:7">
      <c r="G5144" s="288" t="str">
        <f t="shared" si="86"/>
        <v/>
      </c>
    </row>
    <row r="5145" s="93" customFormat="1" customHeight="1" spans="7:7">
      <c r="G5145" s="288" t="str">
        <f t="shared" si="86"/>
        <v/>
      </c>
    </row>
    <row r="5146" s="93" customFormat="1" customHeight="1" spans="7:7">
      <c r="G5146" s="288" t="str">
        <f t="shared" si="86"/>
        <v/>
      </c>
    </row>
    <row r="5147" s="93" customFormat="1" customHeight="1" spans="7:7">
      <c r="G5147" s="288" t="str">
        <f t="shared" si="86"/>
        <v/>
      </c>
    </row>
    <row r="5148" s="93" customFormat="1" customHeight="1" spans="7:7">
      <c r="G5148" s="288" t="str">
        <f t="shared" si="86"/>
        <v/>
      </c>
    </row>
    <row r="5149" s="93" customFormat="1" customHeight="1" spans="7:7">
      <c r="G5149" s="288" t="str">
        <f t="shared" si="86"/>
        <v/>
      </c>
    </row>
    <row r="5150" s="93" customFormat="1" customHeight="1" spans="7:7">
      <c r="G5150" s="288" t="str">
        <f t="shared" si="86"/>
        <v/>
      </c>
    </row>
    <row r="5151" s="93" customFormat="1" customHeight="1" spans="7:7">
      <c r="G5151" s="288" t="str">
        <f t="shared" si="86"/>
        <v/>
      </c>
    </row>
    <row r="5152" s="93" customFormat="1" customHeight="1" spans="7:7">
      <c r="G5152" s="288" t="str">
        <f t="shared" si="86"/>
        <v/>
      </c>
    </row>
    <row r="5153" s="93" customFormat="1" customHeight="1" spans="7:7">
      <c r="G5153" s="288" t="str">
        <f t="shared" si="86"/>
        <v/>
      </c>
    </row>
    <row r="5154" s="93" customFormat="1" customHeight="1" spans="7:7">
      <c r="G5154" s="288" t="str">
        <f t="shared" si="86"/>
        <v/>
      </c>
    </row>
    <row r="5155" s="93" customFormat="1" customHeight="1" spans="7:7">
      <c r="G5155" s="288" t="str">
        <f t="shared" si="86"/>
        <v/>
      </c>
    </row>
    <row r="5156" s="93" customFormat="1" customHeight="1" spans="7:7">
      <c r="G5156" s="288" t="str">
        <f t="shared" si="86"/>
        <v/>
      </c>
    </row>
    <row r="5157" s="93" customFormat="1" customHeight="1" spans="7:7">
      <c r="G5157" s="288" t="str">
        <f t="shared" si="86"/>
        <v/>
      </c>
    </row>
    <row r="5158" s="93" customFormat="1" customHeight="1" spans="7:7">
      <c r="G5158" s="288" t="str">
        <f t="shared" si="86"/>
        <v/>
      </c>
    </row>
    <row r="5159" s="93" customFormat="1" customHeight="1" spans="7:7">
      <c r="G5159" s="288" t="str">
        <f t="shared" si="86"/>
        <v/>
      </c>
    </row>
    <row r="5160" s="93" customFormat="1" customHeight="1" spans="7:7">
      <c r="G5160" s="288" t="str">
        <f t="shared" si="86"/>
        <v/>
      </c>
    </row>
    <row r="5161" s="93" customFormat="1" customHeight="1" spans="7:7">
      <c r="G5161" s="288" t="str">
        <f t="shared" si="86"/>
        <v/>
      </c>
    </row>
    <row r="5162" s="93" customFormat="1" customHeight="1" spans="7:7">
      <c r="G5162" s="288" t="str">
        <f t="shared" si="86"/>
        <v/>
      </c>
    </row>
    <row r="5163" s="93" customFormat="1" customHeight="1" spans="7:7">
      <c r="G5163" s="288" t="str">
        <f t="shared" si="86"/>
        <v/>
      </c>
    </row>
    <row r="5164" s="93" customFormat="1" customHeight="1" spans="7:7">
      <c r="G5164" s="288" t="str">
        <f t="shared" si="86"/>
        <v/>
      </c>
    </row>
    <row r="5165" s="93" customFormat="1" customHeight="1" spans="7:7">
      <c r="G5165" s="288" t="str">
        <f t="shared" si="86"/>
        <v/>
      </c>
    </row>
    <row r="5166" s="93" customFormat="1" customHeight="1" spans="7:7">
      <c r="G5166" s="288" t="str">
        <f t="shared" si="86"/>
        <v/>
      </c>
    </row>
    <row r="5167" s="93" customFormat="1" customHeight="1" spans="7:7">
      <c r="G5167" s="288" t="str">
        <f t="shared" si="86"/>
        <v/>
      </c>
    </row>
    <row r="5168" s="93" customFormat="1" customHeight="1" spans="7:7">
      <c r="G5168" s="288" t="str">
        <f t="shared" si="86"/>
        <v/>
      </c>
    </row>
    <row r="5169" s="93" customFormat="1" customHeight="1" spans="7:7">
      <c r="G5169" s="288" t="str">
        <f t="shared" si="86"/>
        <v/>
      </c>
    </row>
    <row r="5170" s="93" customFormat="1" customHeight="1" spans="7:7">
      <c r="G5170" s="288" t="str">
        <f t="shared" si="86"/>
        <v/>
      </c>
    </row>
    <row r="5171" s="93" customFormat="1" customHeight="1" spans="7:7">
      <c r="G5171" s="288" t="str">
        <f t="shared" si="86"/>
        <v/>
      </c>
    </row>
    <row r="5172" s="93" customFormat="1" customHeight="1" spans="7:7">
      <c r="G5172" s="288" t="str">
        <f t="shared" si="86"/>
        <v/>
      </c>
    </row>
    <row r="5173" s="93" customFormat="1" customHeight="1" spans="7:7">
      <c r="G5173" s="288" t="str">
        <f t="shared" si="86"/>
        <v/>
      </c>
    </row>
    <row r="5174" s="93" customFormat="1" customHeight="1" spans="7:7">
      <c r="G5174" s="288" t="str">
        <f t="shared" si="86"/>
        <v/>
      </c>
    </row>
    <row r="5175" s="93" customFormat="1" customHeight="1" spans="7:7">
      <c r="G5175" s="288" t="str">
        <f t="shared" si="86"/>
        <v/>
      </c>
    </row>
    <row r="5176" s="93" customFormat="1" customHeight="1" spans="7:7">
      <c r="G5176" s="288" t="str">
        <f t="shared" si="86"/>
        <v/>
      </c>
    </row>
    <row r="5177" s="93" customFormat="1" customHeight="1" spans="7:7">
      <c r="G5177" s="288" t="str">
        <f t="shared" si="86"/>
        <v/>
      </c>
    </row>
    <row r="5178" s="93" customFormat="1" customHeight="1" spans="7:7">
      <c r="G5178" s="288" t="str">
        <f t="shared" si="86"/>
        <v/>
      </c>
    </row>
    <row r="5179" s="93" customFormat="1" customHeight="1" spans="7:7">
      <c r="G5179" s="288" t="str">
        <f t="shared" si="86"/>
        <v/>
      </c>
    </row>
    <row r="5180" s="93" customFormat="1" customHeight="1" spans="7:7">
      <c r="G5180" s="288" t="str">
        <f t="shared" si="86"/>
        <v/>
      </c>
    </row>
    <row r="5181" s="93" customFormat="1" customHeight="1" spans="7:7">
      <c r="G5181" s="288" t="str">
        <f t="shared" si="86"/>
        <v/>
      </c>
    </row>
    <row r="5182" s="93" customFormat="1" customHeight="1" spans="7:7">
      <c r="G5182" s="288" t="str">
        <f t="shared" si="86"/>
        <v/>
      </c>
    </row>
    <row r="5183" s="93" customFormat="1" customHeight="1" spans="7:7">
      <c r="G5183" s="288" t="str">
        <f t="shared" si="86"/>
        <v/>
      </c>
    </row>
    <row r="5184" s="93" customFormat="1" customHeight="1" spans="7:7">
      <c r="G5184" s="288" t="str">
        <f t="shared" si="86"/>
        <v/>
      </c>
    </row>
    <row r="5185" s="93" customFormat="1" customHeight="1" spans="7:7">
      <c r="G5185" s="288" t="str">
        <f t="shared" si="86"/>
        <v/>
      </c>
    </row>
    <row r="5186" s="93" customFormat="1" customHeight="1" spans="7:7">
      <c r="G5186" s="288" t="str">
        <f t="shared" ref="G5186:G5249" si="87">IF(H5186="","",IF(H5186=I5186,H5186,_xlfn.CONCAT(H5186,"-",I5186)))</f>
        <v/>
      </c>
    </row>
    <row r="5187" s="93" customFormat="1" customHeight="1" spans="7:7">
      <c r="G5187" s="288" t="str">
        <f t="shared" si="87"/>
        <v/>
      </c>
    </row>
    <row r="5188" s="93" customFormat="1" customHeight="1" spans="7:7">
      <c r="G5188" s="288" t="str">
        <f t="shared" si="87"/>
        <v/>
      </c>
    </row>
    <row r="5189" s="93" customFormat="1" customHeight="1" spans="7:7">
      <c r="G5189" s="288" t="str">
        <f t="shared" si="87"/>
        <v/>
      </c>
    </row>
    <row r="5190" s="93" customFormat="1" customHeight="1" spans="7:7">
      <c r="G5190" s="288" t="str">
        <f t="shared" si="87"/>
        <v/>
      </c>
    </row>
    <row r="5191" s="93" customFormat="1" customHeight="1" spans="7:7">
      <c r="G5191" s="288" t="str">
        <f t="shared" si="87"/>
        <v/>
      </c>
    </row>
    <row r="5192" s="93" customFormat="1" customHeight="1" spans="7:7">
      <c r="G5192" s="288" t="str">
        <f t="shared" si="87"/>
        <v/>
      </c>
    </row>
    <row r="5193" s="93" customFormat="1" customHeight="1" spans="7:7">
      <c r="G5193" s="288" t="str">
        <f t="shared" si="87"/>
        <v/>
      </c>
    </row>
    <row r="5194" s="93" customFormat="1" customHeight="1" spans="7:7">
      <c r="G5194" s="288" t="str">
        <f t="shared" si="87"/>
        <v/>
      </c>
    </row>
    <row r="5195" s="93" customFormat="1" customHeight="1" spans="7:7">
      <c r="G5195" s="288" t="str">
        <f t="shared" si="87"/>
        <v/>
      </c>
    </row>
    <row r="5196" s="93" customFormat="1" customHeight="1" spans="7:7">
      <c r="G5196" s="288" t="str">
        <f t="shared" si="87"/>
        <v/>
      </c>
    </row>
    <row r="5197" s="93" customFormat="1" customHeight="1" spans="7:7">
      <c r="G5197" s="288" t="str">
        <f t="shared" si="87"/>
        <v/>
      </c>
    </row>
    <row r="5198" s="93" customFormat="1" customHeight="1" spans="7:7">
      <c r="G5198" s="288" t="str">
        <f t="shared" si="87"/>
        <v/>
      </c>
    </row>
    <row r="5199" s="93" customFormat="1" customHeight="1" spans="7:7">
      <c r="G5199" s="288" t="str">
        <f t="shared" si="87"/>
        <v/>
      </c>
    </row>
    <row r="5200" s="93" customFormat="1" customHeight="1" spans="7:7">
      <c r="G5200" s="288" t="str">
        <f t="shared" si="87"/>
        <v/>
      </c>
    </row>
    <row r="5201" s="93" customFormat="1" customHeight="1" spans="7:7">
      <c r="G5201" s="288" t="str">
        <f t="shared" si="87"/>
        <v/>
      </c>
    </row>
    <row r="5202" s="93" customFormat="1" customHeight="1" spans="7:7">
      <c r="G5202" s="288" t="str">
        <f t="shared" si="87"/>
        <v/>
      </c>
    </row>
    <row r="5203" s="93" customFormat="1" customHeight="1" spans="7:7">
      <c r="G5203" s="288" t="str">
        <f t="shared" si="87"/>
        <v/>
      </c>
    </row>
    <row r="5204" s="93" customFormat="1" customHeight="1" spans="7:7">
      <c r="G5204" s="288" t="str">
        <f t="shared" si="87"/>
        <v/>
      </c>
    </row>
    <row r="5205" s="93" customFormat="1" customHeight="1" spans="7:7">
      <c r="G5205" s="288" t="str">
        <f t="shared" si="87"/>
        <v/>
      </c>
    </row>
    <row r="5206" s="93" customFormat="1" customHeight="1" spans="7:7">
      <c r="G5206" s="288" t="str">
        <f t="shared" si="87"/>
        <v/>
      </c>
    </row>
    <row r="5207" s="93" customFormat="1" customHeight="1" spans="7:7">
      <c r="G5207" s="288" t="str">
        <f t="shared" si="87"/>
        <v/>
      </c>
    </row>
    <row r="5208" s="93" customFormat="1" customHeight="1" spans="7:7">
      <c r="G5208" s="288" t="str">
        <f t="shared" si="87"/>
        <v/>
      </c>
    </row>
    <row r="5209" s="93" customFormat="1" customHeight="1" spans="7:7">
      <c r="G5209" s="288" t="str">
        <f t="shared" si="87"/>
        <v/>
      </c>
    </row>
    <row r="5210" s="93" customFormat="1" customHeight="1" spans="7:7">
      <c r="G5210" s="288" t="str">
        <f t="shared" si="87"/>
        <v/>
      </c>
    </row>
    <row r="5211" s="93" customFormat="1" customHeight="1" spans="7:7">
      <c r="G5211" s="288" t="str">
        <f t="shared" si="87"/>
        <v/>
      </c>
    </row>
    <row r="5212" s="93" customFormat="1" customHeight="1" spans="7:7">
      <c r="G5212" s="288" t="str">
        <f t="shared" si="87"/>
        <v/>
      </c>
    </row>
    <row r="5213" s="93" customFormat="1" customHeight="1" spans="7:7">
      <c r="G5213" s="288" t="str">
        <f t="shared" si="87"/>
        <v/>
      </c>
    </row>
    <row r="5214" s="93" customFormat="1" customHeight="1" spans="7:7">
      <c r="G5214" s="288" t="str">
        <f t="shared" si="87"/>
        <v/>
      </c>
    </row>
    <row r="5215" s="93" customFormat="1" customHeight="1" spans="7:7">
      <c r="G5215" s="288" t="str">
        <f t="shared" si="87"/>
        <v/>
      </c>
    </row>
    <row r="5216" s="93" customFormat="1" customHeight="1" spans="7:7">
      <c r="G5216" s="288" t="str">
        <f t="shared" si="87"/>
        <v/>
      </c>
    </row>
    <row r="5217" s="93" customFormat="1" customHeight="1" spans="7:7">
      <c r="G5217" s="288" t="str">
        <f t="shared" si="87"/>
        <v/>
      </c>
    </row>
    <row r="5218" s="93" customFormat="1" customHeight="1" spans="7:7">
      <c r="G5218" s="288" t="str">
        <f t="shared" si="87"/>
        <v/>
      </c>
    </row>
    <row r="5219" s="93" customFormat="1" customHeight="1" spans="7:7">
      <c r="G5219" s="288" t="str">
        <f t="shared" si="87"/>
        <v/>
      </c>
    </row>
    <row r="5220" s="93" customFormat="1" customHeight="1" spans="7:7">
      <c r="G5220" s="288" t="str">
        <f t="shared" si="87"/>
        <v/>
      </c>
    </row>
    <row r="5221" s="93" customFormat="1" customHeight="1" spans="7:7">
      <c r="G5221" s="288" t="str">
        <f t="shared" si="87"/>
        <v/>
      </c>
    </row>
    <row r="5222" s="93" customFormat="1" customHeight="1" spans="7:7">
      <c r="G5222" s="288" t="str">
        <f t="shared" si="87"/>
        <v/>
      </c>
    </row>
    <row r="5223" s="93" customFormat="1" customHeight="1" spans="7:7">
      <c r="G5223" s="288" t="str">
        <f t="shared" si="87"/>
        <v/>
      </c>
    </row>
    <row r="5224" s="93" customFormat="1" customHeight="1" spans="7:7">
      <c r="G5224" s="288" t="str">
        <f t="shared" si="87"/>
        <v/>
      </c>
    </row>
    <row r="5225" s="93" customFormat="1" customHeight="1" spans="7:7">
      <c r="G5225" s="288" t="str">
        <f t="shared" si="87"/>
        <v/>
      </c>
    </row>
    <row r="5226" s="93" customFormat="1" customHeight="1" spans="7:7">
      <c r="G5226" s="288" t="str">
        <f t="shared" si="87"/>
        <v/>
      </c>
    </row>
    <row r="5227" s="93" customFormat="1" customHeight="1" spans="7:7">
      <c r="G5227" s="288" t="str">
        <f t="shared" si="87"/>
        <v/>
      </c>
    </row>
    <row r="5228" s="93" customFormat="1" customHeight="1" spans="7:7">
      <c r="G5228" s="288" t="str">
        <f t="shared" si="87"/>
        <v/>
      </c>
    </row>
    <row r="5229" s="93" customFormat="1" customHeight="1" spans="7:7">
      <c r="G5229" s="288" t="str">
        <f t="shared" si="87"/>
        <v/>
      </c>
    </row>
    <row r="5230" s="93" customFormat="1" customHeight="1" spans="7:7">
      <c r="G5230" s="288" t="str">
        <f t="shared" si="87"/>
        <v/>
      </c>
    </row>
    <row r="5231" s="93" customFormat="1" customHeight="1" spans="7:7">
      <c r="G5231" s="288" t="str">
        <f t="shared" si="87"/>
        <v/>
      </c>
    </row>
    <row r="5232" s="93" customFormat="1" customHeight="1" spans="7:7">
      <c r="G5232" s="288" t="str">
        <f t="shared" si="87"/>
        <v/>
      </c>
    </row>
    <row r="5233" s="93" customFormat="1" customHeight="1" spans="7:7">
      <c r="G5233" s="288" t="str">
        <f t="shared" si="87"/>
        <v/>
      </c>
    </row>
    <row r="5234" s="93" customFormat="1" customHeight="1" spans="7:7">
      <c r="G5234" s="288" t="str">
        <f t="shared" si="87"/>
        <v/>
      </c>
    </row>
    <row r="5235" s="93" customFormat="1" customHeight="1" spans="7:7">
      <c r="G5235" s="288" t="str">
        <f t="shared" si="87"/>
        <v/>
      </c>
    </row>
    <row r="5236" s="93" customFormat="1" customHeight="1" spans="7:7">
      <c r="G5236" s="288" t="str">
        <f t="shared" si="87"/>
        <v/>
      </c>
    </row>
    <row r="5237" s="93" customFormat="1" customHeight="1" spans="7:7">
      <c r="G5237" s="288" t="str">
        <f t="shared" si="87"/>
        <v/>
      </c>
    </row>
    <row r="5238" s="93" customFormat="1" customHeight="1" spans="7:7">
      <c r="G5238" s="288" t="str">
        <f t="shared" si="87"/>
        <v/>
      </c>
    </row>
    <row r="5239" s="93" customFormat="1" customHeight="1" spans="7:7">
      <c r="G5239" s="288" t="str">
        <f t="shared" si="87"/>
        <v/>
      </c>
    </row>
    <row r="5240" s="93" customFormat="1" customHeight="1" spans="7:7">
      <c r="G5240" s="288" t="str">
        <f t="shared" si="87"/>
        <v/>
      </c>
    </row>
    <row r="5241" s="93" customFormat="1" customHeight="1" spans="7:7">
      <c r="G5241" s="288" t="str">
        <f t="shared" si="87"/>
        <v/>
      </c>
    </row>
    <row r="5242" s="93" customFormat="1" customHeight="1" spans="7:7">
      <c r="G5242" s="288" t="str">
        <f t="shared" si="87"/>
        <v/>
      </c>
    </row>
    <row r="5243" s="93" customFormat="1" customHeight="1" spans="7:7">
      <c r="G5243" s="288" t="str">
        <f t="shared" si="87"/>
        <v/>
      </c>
    </row>
    <row r="5244" s="93" customFormat="1" customHeight="1" spans="7:7">
      <c r="G5244" s="288" t="str">
        <f t="shared" si="87"/>
        <v/>
      </c>
    </row>
    <row r="5245" s="93" customFormat="1" customHeight="1" spans="7:7">
      <c r="G5245" s="288" t="str">
        <f t="shared" si="87"/>
        <v/>
      </c>
    </row>
    <row r="5246" s="93" customFormat="1" customHeight="1" spans="7:7">
      <c r="G5246" s="288" t="str">
        <f t="shared" si="87"/>
        <v/>
      </c>
    </row>
    <row r="5247" s="93" customFormat="1" customHeight="1" spans="7:7">
      <c r="G5247" s="288" t="str">
        <f t="shared" si="87"/>
        <v/>
      </c>
    </row>
    <row r="5248" s="93" customFormat="1" customHeight="1" spans="7:7">
      <c r="G5248" s="288" t="str">
        <f t="shared" si="87"/>
        <v/>
      </c>
    </row>
    <row r="5249" s="93" customFormat="1" customHeight="1" spans="7:7">
      <c r="G5249" s="288" t="str">
        <f t="shared" si="87"/>
        <v/>
      </c>
    </row>
    <row r="5250" s="93" customFormat="1" customHeight="1" spans="7:7">
      <c r="G5250" s="288" t="str">
        <f t="shared" ref="G5250:G5313" si="88">IF(H5250="","",IF(H5250=I5250,H5250,_xlfn.CONCAT(H5250,"-",I5250)))</f>
        <v/>
      </c>
    </row>
    <row r="5251" s="93" customFormat="1" customHeight="1" spans="7:7">
      <c r="G5251" s="288" t="str">
        <f t="shared" si="88"/>
        <v/>
      </c>
    </row>
    <row r="5252" s="93" customFormat="1" customHeight="1" spans="7:7">
      <c r="G5252" s="288" t="str">
        <f t="shared" si="88"/>
        <v/>
      </c>
    </row>
    <row r="5253" s="93" customFormat="1" customHeight="1" spans="7:7">
      <c r="G5253" s="288" t="str">
        <f t="shared" si="88"/>
        <v/>
      </c>
    </row>
    <row r="5254" s="93" customFormat="1" customHeight="1" spans="7:7">
      <c r="G5254" s="288" t="str">
        <f t="shared" si="88"/>
        <v/>
      </c>
    </row>
    <row r="5255" s="93" customFormat="1" customHeight="1" spans="7:7">
      <c r="G5255" s="288" t="str">
        <f t="shared" si="88"/>
        <v/>
      </c>
    </row>
    <row r="5256" s="93" customFormat="1" customHeight="1" spans="7:7">
      <c r="G5256" s="288" t="str">
        <f t="shared" si="88"/>
        <v/>
      </c>
    </row>
    <row r="5257" s="93" customFormat="1" customHeight="1" spans="7:7">
      <c r="G5257" s="288" t="str">
        <f t="shared" si="88"/>
        <v/>
      </c>
    </row>
    <row r="5258" s="93" customFormat="1" customHeight="1" spans="7:7">
      <c r="G5258" s="288" t="str">
        <f t="shared" si="88"/>
        <v/>
      </c>
    </row>
    <row r="5259" s="93" customFormat="1" customHeight="1" spans="7:7">
      <c r="G5259" s="288" t="str">
        <f t="shared" si="88"/>
        <v/>
      </c>
    </row>
    <row r="5260" s="93" customFormat="1" customHeight="1" spans="7:7">
      <c r="G5260" s="288" t="str">
        <f t="shared" si="88"/>
        <v/>
      </c>
    </row>
    <row r="5261" s="93" customFormat="1" customHeight="1" spans="7:7">
      <c r="G5261" s="288" t="str">
        <f t="shared" si="88"/>
        <v/>
      </c>
    </row>
    <row r="5262" s="93" customFormat="1" customHeight="1" spans="7:7">
      <c r="G5262" s="288" t="str">
        <f t="shared" si="88"/>
        <v/>
      </c>
    </row>
    <row r="5263" s="93" customFormat="1" customHeight="1" spans="7:7">
      <c r="G5263" s="288" t="str">
        <f t="shared" si="88"/>
        <v/>
      </c>
    </row>
    <row r="5264" s="93" customFormat="1" customHeight="1" spans="7:7">
      <c r="G5264" s="288" t="str">
        <f t="shared" si="88"/>
        <v/>
      </c>
    </row>
    <row r="5265" s="93" customFormat="1" customHeight="1" spans="7:7">
      <c r="G5265" s="288" t="str">
        <f t="shared" si="88"/>
        <v/>
      </c>
    </row>
    <row r="5266" s="93" customFormat="1" customHeight="1" spans="7:7">
      <c r="G5266" s="288" t="str">
        <f t="shared" si="88"/>
        <v/>
      </c>
    </row>
    <row r="5267" s="93" customFormat="1" customHeight="1" spans="7:7">
      <c r="G5267" s="288" t="str">
        <f t="shared" si="88"/>
        <v/>
      </c>
    </row>
    <row r="5268" s="93" customFormat="1" customHeight="1" spans="7:7">
      <c r="G5268" s="288" t="str">
        <f t="shared" si="88"/>
        <v/>
      </c>
    </row>
    <row r="5269" s="93" customFormat="1" customHeight="1" spans="7:7">
      <c r="G5269" s="288" t="str">
        <f t="shared" si="88"/>
        <v/>
      </c>
    </row>
    <row r="5270" s="93" customFormat="1" customHeight="1" spans="7:7">
      <c r="G5270" s="288" t="str">
        <f t="shared" si="88"/>
        <v/>
      </c>
    </row>
    <row r="5271" s="93" customFormat="1" customHeight="1" spans="7:7">
      <c r="G5271" s="288" t="str">
        <f t="shared" si="88"/>
        <v/>
      </c>
    </row>
    <row r="5272" s="93" customFormat="1" customHeight="1" spans="7:7">
      <c r="G5272" s="288" t="str">
        <f t="shared" si="88"/>
        <v/>
      </c>
    </row>
    <row r="5273" s="93" customFormat="1" customHeight="1" spans="7:7">
      <c r="G5273" s="288" t="str">
        <f t="shared" si="88"/>
        <v/>
      </c>
    </row>
    <row r="5274" s="93" customFormat="1" customHeight="1" spans="7:7">
      <c r="G5274" s="288" t="str">
        <f t="shared" si="88"/>
        <v/>
      </c>
    </row>
    <row r="5275" s="93" customFormat="1" customHeight="1" spans="7:7">
      <c r="G5275" s="288" t="str">
        <f t="shared" si="88"/>
        <v/>
      </c>
    </row>
    <row r="5276" s="93" customFormat="1" customHeight="1" spans="7:7">
      <c r="G5276" s="288" t="str">
        <f t="shared" si="88"/>
        <v/>
      </c>
    </row>
    <row r="5277" s="93" customFormat="1" customHeight="1" spans="7:7">
      <c r="G5277" s="288" t="str">
        <f t="shared" si="88"/>
        <v/>
      </c>
    </row>
    <row r="5278" s="93" customFormat="1" customHeight="1" spans="7:7">
      <c r="G5278" s="288" t="str">
        <f t="shared" si="88"/>
        <v/>
      </c>
    </row>
    <row r="5279" s="93" customFormat="1" customHeight="1" spans="7:7">
      <c r="G5279" s="288" t="str">
        <f t="shared" si="88"/>
        <v/>
      </c>
    </row>
    <row r="5280" s="93" customFormat="1" customHeight="1" spans="7:7">
      <c r="G5280" s="288" t="str">
        <f t="shared" si="88"/>
        <v/>
      </c>
    </row>
    <row r="5281" s="93" customFormat="1" customHeight="1" spans="7:7">
      <c r="G5281" s="288" t="str">
        <f t="shared" si="88"/>
        <v/>
      </c>
    </row>
    <row r="5282" s="93" customFormat="1" customHeight="1" spans="7:7">
      <c r="G5282" s="288" t="str">
        <f t="shared" si="88"/>
        <v/>
      </c>
    </row>
    <row r="5283" s="93" customFormat="1" customHeight="1" spans="7:7">
      <c r="G5283" s="288" t="str">
        <f t="shared" si="88"/>
        <v/>
      </c>
    </row>
    <row r="5284" s="93" customFormat="1" customHeight="1" spans="7:7">
      <c r="G5284" s="288" t="str">
        <f t="shared" si="88"/>
        <v/>
      </c>
    </row>
    <row r="5285" s="93" customFormat="1" customHeight="1" spans="7:7">
      <c r="G5285" s="288" t="str">
        <f t="shared" si="88"/>
        <v/>
      </c>
    </row>
    <row r="5286" s="93" customFormat="1" customHeight="1" spans="7:7">
      <c r="G5286" s="288" t="str">
        <f t="shared" si="88"/>
        <v/>
      </c>
    </row>
    <row r="5287" s="93" customFormat="1" customHeight="1" spans="7:7">
      <c r="G5287" s="288" t="str">
        <f t="shared" si="88"/>
        <v/>
      </c>
    </row>
    <row r="5288" s="93" customFormat="1" customHeight="1" spans="7:7">
      <c r="G5288" s="288" t="str">
        <f t="shared" si="88"/>
        <v/>
      </c>
    </row>
    <row r="5289" s="93" customFormat="1" customHeight="1" spans="7:7">
      <c r="G5289" s="288" t="str">
        <f t="shared" si="88"/>
        <v/>
      </c>
    </row>
    <row r="5290" s="93" customFormat="1" customHeight="1" spans="7:7">
      <c r="G5290" s="288" t="str">
        <f t="shared" si="88"/>
        <v/>
      </c>
    </row>
    <row r="5291" s="93" customFormat="1" customHeight="1" spans="7:7">
      <c r="G5291" s="288" t="str">
        <f t="shared" si="88"/>
        <v/>
      </c>
    </row>
    <row r="5292" s="93" customFormat="1" customHeight="1" spans="7:7">
      <c r="G5292" s="288" t="str">
        <f t="shared" si="88"/>
        <v/>
      </c>
    </row>
    <row r="5293" s="93" customFormat="1" customHeight="1" spans="7:7">
      <c r="G5293" s="288" t="str">
        <f t="shared" si="88"/>
        <v/>
      </c>
    </row>
    <row r="5294" s="93" customFormat="1" customHeight="1" spans="7:7">
      <c r="G5294" s="288" t="str">
        <f t="shared" si="88"/>
        <v/>
      </c>
    </row>
    <row r="5295" s="93" customFormat="1" customHeight="1" spans="7:7">
      <c r="G5295" s="288" t="str">
        <f t="shared" si="88"/>
        <v/>
      </c>
    </row>
    <row r="5296" s="93" customFormat="1" customHeight="1" spans="7:7">
      <c r="G5296" s="288" t="str">
        <f t="shared" si="88"/>
        <v/>
      </c>
    </row>
    <row r="5297" s="93" customFormat="1" customHeight="1" spans="7:7">
      <c r="G5297" s="288" t="str">
        <f t="shared" si="88"/>
        <v/>
      </c>
    </row>
    <row r="5298" s="93" customFormat="1" customHeight="1" spans="7:7">
      <c r="G5298" s="288" t="str">
        <f t="shared" si="88"/>
        <v/>
      </c>
    </row>
    <row r="5299" s="93" customFormat="1" customHeight="1" spans="7:7">
      <c r="G5299" s="288" t="str">
        <f t="shared" si="88"/>
        <v/>
      </c>
    </row>
    <row r="5300" s="93" customFormat="1" customHeight="1" spans="7:7">
      <c r="G5300" s="288" t="str">
        <f t="shared" si="88"/>
        <v/>
      </c>
    </row>
    <row r="5301" s="93" customFormat="1" customHeight="1" spans="7:7">
      <c r="G5301" s="288" t="str">
        <f t="shared" si="88"/>
        <v/>
      </c>
    </row>
    <row r="5302" s="93" customFormat="1" customHeight="1" spans="7:7">
      <c r="G5302" s="288" t="str">
        <f t="shared" si="88"/>
        <v/>
      </c>
    </row>
    <row r="5303" s="93" customFormat="1" customHeight="1" spans="7:7">
      <c r="G5303" s="288" t="str">
        <f t="shared" si="88"/>
        <v/>
      </c>
    </row>
    <row r="5304" s="93" customFormat="1" customHeight="1" spans="7:7">
      <c r="G5304" s="288" t="str">
        <f t="shared" si="88"/>
        <v/>
      </c>
    </row>
    <row r="5305" s="93" customFormat="1" customHeight="1" spans="7:7">
      <c r="G5305" s="288" t="str">
        <f t="shared" si="88"/>
        <v/>
      </c>
    </row>
    <row r="5306" s="93" customFormat="1" customHeight="1" spans="7:7">
      <c r="G5306" s="288" t="str">
        <f t="shared" si="88"/>
        <v/>
      </c>
    </row>
    <row r="5307" s="93" customFormat="1" customHeight="1" spans="7:7">
      <c r="G5307" s="288" t="str">
        <f t="shared" si="88"/>
        <v/>
      </c>
    </row>
    <row r="5308" s="93" customFormat="1" customHeight="1" spans="7:7">
      <c r="G5308" s="288" t="str">
        <f t="shared" si="88"/>
        <v/>
      </c>
    </row>
    <row r="5309" s="93" customFormat="1" customHeight="1" spans="7:7">
      <c r="G5309" s="288" t="str">
        <f t="shared" si="88"/>
        <v/>
      </c>
    </row>
    <row r="5310" s="93" customFormat="1" customHeight="1" spans="7:7">
      <c r="G5310" s="288" t="str">
        <f t="shared" si="88"/>
        <v/>
      </c>
    </row>
    <row r="5311" s="93" customFormat="1" customHeight="1" spans="7:7">
      <c r="G5311" s="288" t="str">
        <f t="shared" si="88"/>
        <v/>
      </c>
    </row>
    <row r="5312" s="93" customFormat="1" customHeight="1" spans="7:7">
      <c r="G5312" s="288" t="str">
        <f t="shared" si="88"/>
        <v/>
      </c>
    </row>
    <row r="5313" s="93" customFormat="1" customHeight="1" spans="7:7">
      <c r="G5313" s="288" t="str">
        <f t="shared" si="88"/>
        <v/>
      </c>
    </row>
    <row r="5314" s="93" customFormat="1" customHeight="1" spans="7:7">
      <c r="G5314" s="288" t="str">
        <f t="shared" ref="G5314:G5377" si="89">IF(H5314="","",IF(H5314=I5314,H5314,_xlfn.CONCAT(H5314,"-",I5314)))</f>
        <v/>
      </c>
    </row>
    <row r="5315" s="93" customFormat="1" customHeight="1" spans="7:7">
      <c r="G5315" s="288" t="str">
        <f t="shared" si="89"/>
        <v/>
      </c>
    </row>
    <row r="5316" s="93" customFormat="1" customHeight="1" spans="7:7">
      <c r="G5316" s="288" t="str">
        <f t="shared" si="89"/>
        <v/>
      </c>
    </row>
    <row r="5317" s="93" customFormat="1" customHeight="1" spans="7:7">
      <c r="G5317" s="288" t="str">
        <f t="shared" si="89"/>
        <v/>
      </c>
    </row>
    <row r="5318" s="93" customFormat="1" customHeight="1" spans="7:7">
      <c r="G5318" s="288" t="str">
        <f t="shared" si="89"/>
        <v/>
      </c>
    </row>
    <row r="5319" s="93" customFormat="1" customHeight="1" spans="7:7">
      <c r="G5319" s="288" t="str">
        <f t="shared" si="89"/>
        <v/>
      </c>
    </row>
    <row r="5320" s="93" customFormat="1" customHeight="1" spans="7:7">
      <c r="G5320" s="288" t="str">
        <f t="shared" si="89"/>
        <v/>
      </c>
    </row>
    <row r="5321" s="93" customFormat="1" customHeight="1" spans="7:7">
      <c r="G5321" s="288" t="str">
        <f t="shared" si="89"/>
        <v/>
      </c>
    </row>
    <row r="5322" s="93" customFormat="1" customHeight="1" spans="7:7">
      <c r="G5322" s="288" t="str">
        <f t="shared" si="89"/>
        <v/>
      </c>
    </row>
    <row r="5323" s="93" customFormat="1" customHeight="1" spans="7:7">
      <c r="G5323" s="288" t="str">
        <f t="shared" si="89"/>
        <v/>
      </c>
    </row>
    <row r="5324" s="93" customFormat="1" customHeight="1" spans="7:7">
      <c r="G5324" s="288" t="str">
        <f t="shared" si="89"/>
        <v/>
      </c>
    </row>
    <row r="5325" s="93" customFormat="1" customHeight="1" spans="7:7">
      <c r="G5325" s="288" t="str">
        <f t="shared" si="89"/>
        <v/>
      </c>
    </row>
    <row r="5326" s="93" customFormat="1" customHeight="1" spans="7:7">
      <c r="G5326" s="288" t="str">
        <f t="shared" si="89"/>
        <v/>
      </c>
    </row>
    <row r="5327" s="93" customFormat="1" customHeight="1" spans="7:7">
      <c r="G5327" s="288" t="str">
        <f t="shared" si="89"/>
        <v/>
      </c>
    </row>
    <row r="5328" s="93" customFormat="1" customHeight="1" spans="7:7">
      <c r="G5328" s="288" t="str">
        <f t="shared" si="89"/>
        <v/>
      </c>
    </row>
    <row r="5329" s="93" customFormat="1" customHeight="1" spans="7:7">
      <c r="G5329" s="288" t="str">
        <f t="shared" si="89"/>
        <v/>
      </c>
    </row>
    <row r="5330" s="93" customFormat="1" customHeight="1" spans="7:7">
      <c r="G5330" s="288" t="str">
        <f t="shared" si="89"/>
        <v/>
      </c>
    </row>
    <row r="5331" s="93" customFormat="1" customHeight="1" spans="7:7">
      <c r="G5331" s="288" t="str">
        <f t="shared" si="89"/>
        <v/>
      </c>
    </row>
    <row r="5332" s="93" customFormat="1" customHeight="1" spans="7:7">
      <c r="G5332" s="288" t="str">
        <f t="shared" si="89"/>
        <v/>
      </c>
    </row>
    <row r="5333" s="93" customFormat="1" customHeight="1" spans="7:7">
      <c r="G5333" s="288" t="str">
        <f t="shared" si="89"/>
        <v/>
      </c>
    </row>
    <row r="5334" s="93" customFormat="1" customHeight="1" spans="7:7">
      <c r="G5334" s="288" t="str">
        <f t="shared" si="89"/>
        <v/>
      </c>
    </row>
    <row r="5335" s="93" customFormat="1" customHeight="1" spans="7:7">
      <c r="G5335" s="288" t="str">
        <f t="shared" si="89"/>
        <v/>
      </c>
    </row>
    <row r="5336" s="93" customFormat="1" customHeight="1" spans="7:7">
      <c r="G5336" s="288" t="str">
        <f t="shared" si="89"/>
        <v/>
      </c>
    </row>
    <row r="5337" s="93" customFormat="1" customHeight="1" spans="7:7">
      <c r="G5337" s="288" t="str">
        <f t="shared" si="89"/>
        <v/>
      </c>
    </row>
    <row r="5338" s="93" customFormat="1" customHeight="1" spans="7:7">
      <c r="G5338" s="288" t="str">
        <f t="shared" si="89"/>
        <v/>
      </c>
    </row>
    <row r="5339" s="93" customFormat="1" customHeight="1" spans="7:7">
      <c r="G5339" s="288" t="str">
        <f t="shared" si="89"/>
        <v/>
      </c>
    </row>
    <row r="5340" s="93" customFormat="1" customHeight="1" spans="7:7">
      <c r="G5340" s="288" t="str">
        <f t="shared" si="89"/>
        <v/>
      </c>
    </row>
    <row r="5341" s="93" customFormat="1" customHeight="1" spans="7:7">
      <c r="G5341" s="288" t="str">
        <f t="shared" si="89"/>
        <v/>
      </c>
    </row>
    <row r="5342" s="93" customFormat="1" customHeight="1" spans="7:7">
      <c r="G5342" s="288" t="str">
        <f t="shared" si="89"/>
        <v/>
      </c>
    </row>
    <row r="5343" s="93" customFormat="1" customHeight="1" spans="7:7">
      <c r="G5343" s="288" t="str">
        <f t="shared" si="89"/>
        <v/>
      </c>
    </row>
    <row r="5344" s="93" customFormat="1" customHeight="1" spans="7:7">
      <c r="G5344" s="288" t="str">
        <f t="shared" si="89"/>
        <v/>
      </c>
    </row>
    <row r="5345" s="93" customFormat="1" customHeight="1" spans="7:7">
      <c r="G5345" s="288" t="str">
        <f t="shared" si="89"/>
        <v/>
      </c>
    </row>
    <row r="5346" s="93" customFormat="1" customHeight="1" spans="7:7">
      <c r="G5346" s="288" t="str">
        <f t="shared" si="89"/>
        <v/>
      </c>
    </row>
    <row r="5347" s="93" customFormat="1" customHeight="1" spans="7:7">
      <c r="G5347" s="288" t="str">
        <f t="shared" si="89"/>
        <v/>
      </c>
    </row>
    <row r="5348" s="93" customFormat="1" customHeight="1" spans="7:7">
      <c r="G5348" s="288" t="str">
        <f t="shared" si="89"/>
        <v/>
      </c>
    </row>
    <row r="5349" s="93" customFormat="1" customHeight="1" spans="7:7">
      <c r="G5349" s="288" t="str">
        <f t="shared" si="89"/>
        <v/>
      </c>
    </row>
    <row r="5350" s="93" customFormat="1" customHeight="1" spans="7:7">
      <c r="G5350" s="288" t="str">
        <f t="shared" si="89"/>
        <v/>
      </c>
    </row>
    <row r="5351" s="93" customFormat="1" customHeight="1" spans="7:7">
      <c r="G5351" s="288" t="str">
        <f t="shared" si="89"/>
        <v/>
      </c>
    </row>
    <row r="5352" s="93" customFormat="1" customHeight="1" spans="7:7">
      <c r="G5352" s="288" t="str">
        <f t="shared" si="89"/>
        <v/>
      </c>
    </row>
    <row r="5353" s="93" customFormat="1" customHeight="1" spans="7:7">
      <c r="G5353" s="288" t="str">
        <f t="shared" si="89"/>
        <v/>
      </c>
    </row>
    <row r="5354" s="93" customFormat="1" customHeight="1" spans="7:7">
      <c r="G5354" s="288" t="str">
        <f t="shared" si="89"/>
        <v/>
      </c>
    </row>
    <row r="5355" s="93" customFormat="1" customHeight="1" spans="7:7">
      <c r="G5355" s="288" t="str">
        <f t="shared" si="89"/>
        <v/>
      </c>
    </row>
    <row r="5356" s="93" customFormat="1" customHeight="1" spans="7:7">
      <c r="G5356" s="288" t="str">
        <f t="shared" si="89"/>
        <v/>
      </c>
    </row>
    <row r="5357" s="93" customFormat="1" customHeight="1" spans="7:7">
      <c r="G5357" s="288" t="str">
        <f t="shared" si="89"/>
        <v/>
      </c>
    </row>
    <row r="5358" s="93" customFormat="1" customHeight="1" spans="7:7">
      <c r="G5358" s="288" t="str">
        <f t="shared" si="89"/>
        <v/>
      </c>
    </row>
    <row r="5359" s="93" customFormat="1" customHeight="1" spans="7:7">
      <c r="G5359" s="288" t="str">
        <f t="shared" si="89"/>
        <v/>
      </c>
    </row>
    <row r="5360" s="93" customFormat="1" customHeight="1" spans="7:7">
      <c r="G5360" s="288" t="str">
        <f t="shared" si="89"/>
        <v/>
      </c>
    </row>
    <row r="5361" s="93" customFormat="1" customHeight="1" spans="7:7">
      <c r="G5361" s="288" t="str">
        <f t="shared" si="89"/>
        <v/>
      </c>
    </row>
    <row r="5362" s="93" customFormat="1" customHeight="1" spans="7:7">
      <c r="G5362" s="288" t="str">
        <f t="shared" si="89"/>
        <v/>
      </c>
    </row>
    <row r="5363" s="93" customFormat="1" customHeight="1" spans="7:7">
      <c r="G5363" s="288" t="str">
        <f t="shared" si="89"/>
        <v/>
      </c>
    </row>
    <row r="5364" s="93" customFormat="1" customHeight="1" spans="7:7">
      <c r="G5364" s="288" t="str">
        <f t="shared" si="89"/>
        <v/>
      </c>
    </row>
    <row r="5365" s="93" customFormat="1" customHeight="1" spans="7:7">
      <c r="G5365" s="288" t="str">
        <f t="shared" si="89"/>
        <v/>
      </c>
    </row>
    <row r="5366" s="93" customFormat="1" customHeight="1" spans="7:7">
      <c r="G5366" s="288" t="str">
        <f t="shared" si="89"/>
        <v/>
      </c>
    </row>
    <row r="5367" s="93" customFormat="1" customHeight="1" spans="7:7">
      <c r="G5367" s="288" t="str">
        <f t="shared" si="89"/>
        <v/>
      </c>
    </row>
    <row r="5368" s="93" customFormat="1" customHeight="1" spans="7:7">
      <c r="G5368" s="288" t="str">
        <f t="shared" si="89"/>
        <v/>
      </c>
    </row>
    <row r="5369" s="93" customFormat="1" customHeight="1" spans="7:7">
      <c r="G5369" s="288" t="str">
        <f t="shared" si="89"/>
        <v/>
      </c>
    </row>
    <row r="5370" s="93" customFormat="1" customHeight="1" spans="7:7">
      <c r="G5370" s="288" t="str">
        <f t="shared" si="89"/>
        <v/>
      </c>
    </row>
    <row r="5371" s="93" customFormat="1" customHeight="1" spans="7:7">
      <c r="G5371" s="288" t="str">
        <f t="shared" si="89"/>
        <v/>
      </c>
    </row>
    <row r="5372" s="93" customFormat="1" customHeight="1" spans="7:7">
      <c r="G5372" s="288" t="str">
        <f t="shared" si="89"/>
        <v/>
      </c>
    </row>
    <row r="5373" s="93" customFormat="1" customHeight="1" spans="7:7">
      <c r="G5373" s="288" t="str">
        <f t="shared" si="89"/>
        <v/>
      </c>
    </row>
    <row r="5374" s="93" customFormat="1" customHeight="1" spans="7:7">
      <c r="G5374" s="288" t="str">
        <f t="shared" si="89"/>
        <v/>
      </c>
    </row>
    <row r="5375" s="93" customFormat="1" customHeight="1" spans="7:7">
      <c r="G5375" s="288" t="str">
        <f t="shared" si="89"/>
        <v/>
      </c>
    </row>
    <row r="5376" s="93" customFormat="1" customHeight="1" spans="7:7">
      <c r="G5376" s="288" t="str">
        <f t="shared" si="89"/>
        <v/>
      </c>
    </row>
    <row r="5377" s="93" customFormat="1" customHeight="1" spans="7:7">
      <c r="G5377" s="288" t="str">
        <f t="shared" si="89"/>
        <v/>
      </c>
    </row>
    <row r="5378" s="93" customFormat="1" customHeight="1" spans="7:7">
      <c r="G5378" s="288" t="str">
        <f t="shared" ref="G5378:G5441" si="90">IF(H5378="","",IF(H5378=I5378,H5378,_xlfn.CONCAT(H5378,"-",I5378)))</f>
        <v/>
      </c>
    </row>
    <row r="5379" s="93" customFormat="1" customHeight="1" spans="7:7">
      <c r="G5379" s="288" t="str">
        <f t="shared" si="90"/>
        <v/>
      </c>
    </row>
    <row r="5380" s="93" customFormat="1" customHeight="1" spans="7:7">
      <c r="G5380" s="288" t="str">
        <f t="shared" si="90"/>
        <v/>
      </c>
    </row>
    <row r="5381" s="93" customFormat="1" customHeight="1" spans="7:7">
      <c r="G5381" s="288" t="str">
        <f t="shared" si="90"/>
        <v/>
      </c>
    </row>
    <row r="5382" s="93" customFormat="1" customHeight="1" spans="7:7">
      <c r="G5382" s="288" t="str">
        <f t="shared" si="90"/>
        <v/>
      </c>
    </row>
    <row r="5383" s="93" customFormat="1" customHeight="1" spans="7:7">
      <c r="G5383" s="288" t="str">
        <f t="shared" si="90"/>
        <v/>
      </c>
    </row>
    <row r="5384" s="93" customFormat="1" customHeight="1" spans="7:7">
      <c r="G5384" s="288" t="str">
        <f t="shared" si="90"/>
        <v/>
      </c>
    </row>
    <row r="5385" s="93" customFormat="1" customHeight="1" spans="7:7">
      <c r="G5385" s="288" t="str">
        <f t="shared" si="90"/>
        <v/>
      </c>
    </row>
    <row r="5386" s="93" customFormat="1" customHeight="1" spans="7:7">
      <c r="G5386" s="288" t="str">
        <f t="shared" si="90"/>
        <v/>
      </c>
    </row>
    <row r="5387" s="93" customFormat="1" customHeight="1" spans="7:7">
      <c r="G5387" s="288" t="str">
        <f t="shared" si="90"/>
        <v/>
      </c>
    </row>
    <row r="5388" s="93" customFormat="1" customHeight="1" spans="7:7">
      <c r="G5388" s="288" t="str">
        <f t="shared" si="90"/>
        <v/>
      </c>
    </row>
    <row r="5389" s="93" customFormat="1" customHeight="1" spans="7:7">
      <c r="G5389" s="288" t="str">
        <f t="shared" si="90"/>
        <v/>
      </c>
    </row>
    <row r="5390" s="93" customFormat="1" customHeight="1" spans="7:7">
      <c r="G5390" s="288" t="str">
        <f t="shared" si="90"/>
        <v/>
      </c>
    </row>
    <row r="5391" s="93" customFormat="1" customHeight="1" spans="7:7">
      <c r="G5391" s="288" t="str">
        <f t="shared" si="90"/>
        <v/>
      </c>
    </row>
    <row r="5392" s="93" customFormat="1" customHeight="1" spans="7:7">
      <c r="G5392" s="288" t="str">
        <f t="shared" si="90"/>
        <v/>
      </c>
    </row>
    <row r="5393" s="93" customFormat="1" customHeight="1" spans="7:7">
      <c r="G5393" s="288" t="str">
        <f t="shared" si="90"/>
        <v/>
      </c>
    </row>
    <row r="5394" s="93" customFormat="1" customHeight="1" spans="7:7">
      <c r="G5394" s="288" t="str">
        <f t="shared" si="90"/>
        <v/>
      </c>
    </row>
    <row r="5395" s="93" customFormat="1" customHeight="1" spans="7:7">
      <c r="G5395" s="288" t="str">
        <f t="shared" si="90"/>
        <v/>
      </c>
    </row>
    <row r="5396" s="93" customFormat="1" customHeight="1" spans="7:7">
      <c r="G5396" s="288" t="str">
        <f t="shared" si="90"/>
        <v/>
      </c>
    </row>
    <row r="5397" s="93" customFormat="1" customHeight="1" spans="7:7">
      <c r="G5397" s="288" t="str">
        <f t="shared" si="90"/>
        <v/>
      </c>
    </row>
    <row r="5398" s="93" customFormat="1" customHeight="1" spans="7:7">
      <c r="G5398" s="288" t="str">
        <f t="shared" si="90"/>
        <v/>
      </c>
    </row>
    <row r="5399" s="93" customFormat="1" customHeight="1" spans="7:7">
      <c r="G5399" s="288" t="str">
        <f t="shared" si="90"/>
        <v/>
      </c>
    </row>
    <row r="5400" s="93" customFormat="1" customHeight="1" spans="7:7">
      <c r="G5400" s="288" t="str">
        <f t="shared" si="90"/>
        <v/>
      </c>
    </row>
    <row r="5401" s="93" customFormat="1" customHeight="1" spans="7:7">
      <c r="G5401" s="288" t="str">
        <f t="shared" si="90"/>
        <v/>
      </c>
    </row>
    <row r="5402" s="93" customFormat="1" customHeight="1" spans="7:7">
      <c r="G5402" s="288" t="str">
        <f t="shared" si="90"/>
        <v/>
      </c>
    </row>
    <row r="5403" s="93" customFormat="1" customHeight="1" spans="7:7">
      <c r="G5403" s="288" t="str">
        <f t="shared" si="90"/>
        <v/>
      </c>
    </row>
    <row r="5404" s="93" customFormat="1" customHeight="1" spans="7:7">
      <c r="G5404" s="288" t="str">
        <f t="shared" si="90"/>
        <v/>
      </c>
    </row>
    <row r="5405" s="93" customFormat="1" customHeight="1" spans="7:7">
      <c r="G5405" s="288" t="str">
        <f t="shared" si="90"/>
        <v/>
      </c>
    </row>
    <row r="5406" s="93" customFormat="1" customHeight="1" spans="7:7">
      <c r="G5406" s="288" t="str">
        <f t="shared" si="90"/>
        <v/>
      </c>
    </row>
    <row r="5407" s="93" customFormat="1" customHeight="1" spans="7:7">
      <c r="G5407" s="288" t="str">
        <f t="shared" si="90"/>
        <v/>
      </c>
    </row>
    <row r="5408" s="93" customFormat="1" customHeight="1" spans="7:7">
      <c r="G5408" s="288" t="str">
        <f t="shared" si="90"/>
        <v/>
      </c>
    </row>
    <row r="5409" s="93" customFormat="1" customHeight="1" spans="7:7">
      <c r="G5409" s="288" t="str">
        <f t="shared" si="90"/>
        <v/>
      </c>
    </row>
    <row r="5410" s="93" customFormat="1" customHeight="1" spans="7:7">
      <c r="G5410" s="288" t="str">
        <f t="shared" si="90"/>
        <v/>
      </c>
    </row>
    <row r="5411" s="93" customFormat="1" customHeight="1" spans="7:7">
      <c r="G5411" s="288" t="str">
        <f t="shared" si="90"/>
        <v/>
      </c>
    </row>
    <row r="5412" s="93" customFormat="1" customHeight="1" spans="7:7">
      <c r="G5412" s="288" t="str">
        <f t="shared" si="90"/>
        <v/>
      </c>
    </row>
    <row r="5413" s="93" customFormat="1" customHeight="1" spans="7:7">
      <c r="G5413" s="288" t="str">
        <f t="shared" si="90"/>
        <v/>
      </c>
    </row>
    <row r="5414" s="93" customFormat="1" customHeight="1" spans="7:7">
      <c r="G5414" s="288" t="str">
        <f t="shared" si="90"/>
        <v/>
      </c>
    </row>
    <row r="5415" s="93" customFormat="1" customHeight="1" spans="7:7">
      <c r="G5415" s="288" t="str">
        <f t="shared" si="90"/>
        <v/>
      </c>
    </row>
    <row r="5416" s="93" customFormat="1" customHeight="1" spans="7:7">
      <c r="G5416" s="288" t="str">
        <f t="shared" si="90"/>
        <v/>
      </c>
    </row>
    <row r="5417" s="93" customFormat="1" customHeight="1" spans="7:7">
      <c r="G5417" s="288" t="str">
        <f t="shared" si="90"/>
        <v/>
      </c>
    </row>
    <row r="5418" s="93" customFormat="1" customHeight="1" spans="7:7">
      <c r="G5418" s="288" t="str">
        <f t="shared" si="90"/>
        <v/>
      </c>
    </row>
    <row r="5419" s="93" customFormat="1" customHeight="1" spans="7:7">
      <c r="G5419" s="288" t="str">
        <f t="shared" si="90"/>
        <v/>
      </c>
    </row>
    <row r="5420" s="93" customFormat="1" customHeight="1" spans="7:7">
      <c r="G5420" s="288" t="str">
        <f t="shared" si="90"/>
        <v/>
      </c>
    </row>
    <row r="5421" s="93" customFormat="1" customHeight="1" spans="7:7">
      <c r="G5421" s="288" t="str">
        <f t="shared" si="90"/>
        <v/>
      </c>
    </row>
    <row r="5422" s="93" customFormat="1" customHeight="1" spans="7:7">
      <c r="G5422" s="288" t="str">
        <f t="shared" si="90"/>
        <v/>
      </c>
    </row>
    <row r="5423" s="93" customFormat="1" customHeight="1" spans="7:7">
      <c r="G5423" s="288" t="str">
        <f t="shared" si="90"/>
        <v/>
      </c>
    </row>
    <row r="5424" s="93" customFormat="1" customHeight="1" spans="7:7">
      <c r="G5424" s="288" t="str">
        <f t="shared" si="90"/>
        <v/>
      </c>
    </row>
    <row r="5425" s="93" customFormat="1" customHeight="1" spans="7:7">
      <c r="G5425" s="288" t="str">
        <f t="shared" si="90"/>
        <v/>
      </c>
    </row>
    <row r="5426" s="93" customFormat="1" customHeight="1" spans="7:7">
      <c r="G5426" s="288" t="str">
        <f t="shared" si="90"/>
        <v/>
      </c>
    </row>
    <row r="5427" s="93" customFormat="1" customHeight="1" spans="7:7">
      <c r="G5427" s="288" t="str">
        <f t="shared" si="90"/>
        <v/>
      </c>
    </row>
    <row r="5428" s="93" customFormat="1" customHeight="1" spans="7:7">
      <c r="G5428" s="288" t="str">
        <f t="shared" si="90"/>
        <v/>
      </c>
    </row>
    <row r="5429" s="93" customFormat="1" customHeight="1" spans="7:7">
      <c r="G5429" s="288" t="str">
        <f t="shared" si="90"/>
        <v/>
      </c>
    </row>
    <row r="5430" s="93" customFormat="1" customHeight="1" spans="7:7">
      <c r="G5430" s="288" t="str">
        <f t="shared" si="90"/>
        <v/>
      </c>
    </row>
    <row r="5431" s="93" customFormat="1" customHeight="1" spans="7:7">
      <c r="G5431" s="288" t="str">
        <f t="shared" si="90"/>
        <v/>
      </c>
    </row>
    <row r="5432" s="93" customFormat="1" customHeight="1" spans="7:7">
      <c r="G5432" s="288" t="str">
        <f t="shared" si="90"/>
        <v/>
      </c>
    </row>
    <row r="5433" s="93" customFormat="1" customHeight="1" spans="7:7">
      <c r="G5433" s="288" t="str">
        <f t="shared" si="90"/>
        <v/>
      </c>
    </row>
    <row r="5434" s="93" customFormat="1" customHeight="1" spans="7:7">
      <c r="G5434" s="288" t="str">
        <f t="shared" si="90"/>
        <v/>
      </c>
    </row>
    <row r="5435" s="93" customFormat="1" customHeight="1" spans="7:7">
      <c r="G5435" s="288" t="str">
        <f t="shared" si="90"/>
        <v/>
      </c>
    </row>
    <row r="5436" s="93" customFormat="1" customHeight="1" spans="7:7">
      <c r="G5436" s="288" t="str">
        <f t="shared" si="90"/>
        <v/>
      </c>
    </row>
    <row r="5437" s="93" customFormat="1" customHeight="1" spans="7:7">
      <c r="G5437" s="288" t="str">
        <f t="shared" si="90"/>
        <v/>
      </c>
    </row>
    <row r="5438" s="93" customFormat="1" customHeight="1" spans="7:7">
      <c r="G5438" s="288" t="str">
        <f t="shared" si="90"/>
        <v/>
      </c>
    </row>
    <row r="5439" s="93" customFormat="1" customHeight="1" spans="7:7">
      <c r="G5439" s="288" t="str">
        <f t="shared" si="90"/>
        <v/>
      </c>
    </row>
    <row r="5440" s="93" customFormat="1" customHeight="1" spans="7:7">
      <c r="G5440" s="288" t="str">
        <f t="shared" si="90"/>
        <v/>
      </c>
    </row>
    <row r="5441" s="93" customFormat="1" customHeight="1" spans="7:7">
      <c r="G5441" s="288" t="str">
        <f t="shared" si="90"/>
        <v/>
      </c>
    </row>
    <row r="5442" s="93" customFormat="1" customHeight="1" spans="7:7">
      <c r="G5442" s="288" t="str">
        <f t="shared" ref="G5442:G5505" si="91">IF(H5442="","",IF(H5442=I5442,H5442,_xlfn.CONCAT(H5442,"-",I5442)))</f>
        <v/>
      </c>
    </row>
    <row r="5443" s="93" customFormat="1" customHeight="1" spans="7:7">
      <c r="G5443" s="288" t="str">
        <f t="shared" si="91"/>
        <v/>
      </c>
    </row>
    <row r="5444" s="93" customFormat="1" customHeight="1" spans="7:7">
      <c r="G5444" s="288" t="str">
        <f t="shared" si="91"/>
        <v/>
      </c>
    </row>
    <row r="5445" s="93" customFormat="1" customHeight="1" spans="7:7">
      <c r="G5445" s="288" t="str">
        <f t="shared" si="91"/>
        <v/>
      </c>
    </row>
    <row r="5446" s="93" customFormat="1" customHeight="1" spans="7:7">
      <c r="G5446" s="288" t="str">
        <f t="shared" si="91"/>
        <v/>
      </c>
    </row>
    <row r="5447" s="93" customFormat="1" customHeight="1" spans="7:7">
      <c r="G5447" s="288" t="str">
        <f t="shared" si="91"/>
        <v/>
      </c>
    </row>
    <row r="5448" s="93" customFormat="1" customHeight="1" spans="7:7">
      <c r="G5448" s="288" t="str">
        <f t="shared" si="91"/>
        <v/>
      </c>
    </row>
    <row r="5449" s="93" customFormat="1" customHeight="1" spans="7:7">
      <c r="G5449" s="288" t="str">
        <f t="shared" si="91"/>
        <v/>
      </c>
    </row>
    <row r="5450" s="93" customFormat="1" customHeight="1" spans="7:7">
      <c r="G5450" s="288" t="str">
        <f t="shared" si="91"/>
        <v/>
      </c>
    </row>
    <row r="5451" s="93" customFormat="1" customHeight="1" spans="7:7">
      <c r="G5451" s="288" t="str">
        <f t="shared" si="91"/>
        <v/>
      </c>
    </row>
    <row r="5452" s="93" customFormat="1" customHeight="1" spans="7:7">
      <c r="G5452" s="288" t="str">
        <f t="shared" si="91"/>
        <v/>
      </c>
    </row>
    <row r="5453" s="93" customFormat="1" customHeight="1" spans="7:7">
      <c r="G5453" s="288" t="str">
        <f t="shared" si="91"/>
        <v/>
      </c>
    </row>
    <row r="5454" s="93" customFormat="1" customHeight="1" spans="7:7">
      <c r="G5454" s="288" t="str">
        <f t="shared" si="91"/>
        <v/>
      </c>
    </row>
    <row r="5455" s="93" customFormat="1" customHeight="1" spans="7:7">
      <c r="G5455" s="288" t="str">
        <f t="shared" si="91"/>
        <v/>
      </c>
    </row>
    <row r="5456" s="93" customFormat="1" customHeight="1" spans="7:7">
      <c r="G5456" s="288" t="str">
        <f t="shared" si="91"/>
        <v/>
      </c>
    </row>
    <row r="5457" s="93" customFormat="1" customHeight="1" spans="7:7">
      <c r="G5457" s="288" t="str">
        <f t="shared" si="91"/>
        <v/>
      </c>
    </row>
    <row r="5458" s="93" customFormat="1" customHeight="1" spans="7:7">
      <c r="G5458" s="288" t="str">
        <f t="shared" si="91"/>
        <v/>
      </c>
    </row>
    <row r="5459" s="93" customFormat="1" customHeight="1" spans="7:7">
      <c r="G5459" s="288" t="str">
        <f t="shared" si="91"/>
        <v/>
      </c>
    </row>
    <row r="5460" s="93" customFormat="1" customHeight="1" spans="7:7">
      <c r="G5460" s="288" t="str">
        <f t="shared" si="91"/>
        <v/>
      </c>
    </row>
    <row r="5461" s="93" customFormat="1" customHeight="1" spans="7:7">
      <c r="G5461" s="288" t="str">
        <f t="shared" si="91"/>
        <v/>
      </c>
    </row>
    <row r="5462" s="93" customFormat="1" customHeight="1" spans="7:7">
      <c r="G5462" s="288" t="str">
        <f t="shared" si="91"/>
        <v/>
      </c>
    </row>
    <row r="5463" s="93" customFormat="1" customHeight="1" spans="7:7">
      <c r="G5463" s="288" t="str">
        <f t="shared" si="91"/>
        <v/>
      </c>
    </row>
    <row r="5464" s="93" customFormat="1" customHeight="1" spans="7:7">
      <c r="G5464" s="288" t="str">
        <f t="shared" si="91"/>
        <v/>
      </c>
    </row>
    <row r="5465" s="93" customFormat="1" customHeight="1" spans="7:7">
      <c r="G5465" s="288" t="str">
        <f t="shared" si="91"/>
        <v/>
      </c>
    </row>
    <row r="5466" s="93" customFormat="1" customHeight="1" spans="7:7">
      <c r="G5466" s="288" t="str">
        <f t="shared" si="91"/>
        <v/>
      </c>
    </row>
    <row r="5467" s="93" customFormat="1" customHeight="1" spans="7:7">
      <c r="G5467" s="288" t="str">
        <f t="shared" si="91"/>
        <v/>
      </c>
    </row>
    <row r="5468" s="93" customFormat="1" customHeight="1" spans="7:7">
      <c r="G5468" s="288" t="str">
        <f t="shared" si="91"/>
        <v/>
      </c>
    </row>
    <row r="5469" s="93" customFormat="1" customHeight="1" spans="7:7">
      <c r="G5469" s="288" t="str">
        <f t="shared" si="91"/>
        <v/>
      </c>
    </row>
    <row r="5470" s="93" customFormat="1" customHeight="1" spans="7:7">
      <c r="G5470" s="288" t="str">
        <f t="shared" si="91"/>
        <v/>
      </c>
    </row>
    <row r="5471" s="93" customFormat="1" customHeight="1" spans="7:7">
      <c r="G5471" s="288" t="str">
        <f t="shared" si="91"/>
        <v/>
      </c>
    </row>
    <row r="5472" s="93" customFormat="1" customHeight="1" spans="7:7">
      <c r="G5472" s="288" t="str">
        <f t="shared" si="91"/>
        <v/>
      </c>
    </row>
    <row r="5473" s="93" customFormat="1" customHeight="1" spans="7:7">
      <c r="G5473" s="288" t="str">
        <f t="shared" si="91"/>
        <v/>
      </c>
    </row>
    <row r="5474" s="93" customFormat="1" customHeight="1" spans="7:7">
      <c r="G5474" s="288" t="str">
        <f t="shared" si="91"/>
        <v/>
      </c>
    </row>
    <row r="5475" s="93" customFormat="1" customHeight="1" spans="7:7">
      <c r="G5475" s="288" t="str">
        <f t="shared" si="91"/>
        <v/>
      </c>
    </row>
    <row r="5476" s="93" customFormat="1" customHeight="1" spans="7:7">
      <c r="G5476" s="288" t="str">
        <f t="shared" si="91"/>
        <v/>
      </c>
    </row>
    <row r="5477" s="93" customFormat="1" customHeight="1" spans="7:7">
      <c r="G5477" s="288" t="str">
        <f t="shared" si="91"/>
        <v/>
      </c>
    </row>
    <row r="5478" s="93" customFormat="1" customHeight="1" spans="7:7">
      <c r="G5478" s="288" t="str">
        <f t="shared" si="91"/>
        <v/>
      </c>
    </row>
    <row r="5479" s="93" customFormat="1" customHeight="1" spans="7:7">
      <c r="G5479" s="288" t="str">
        <f t="shared" si="91"/>
        <v/>
      </c>
    </row>
    <row r="5480" s="93" customFormat="1" customHeight="1" spans="7:7">
      <c r="G5480" s="288" t="str">
        <f t="shared" si="91"/>
        <v/>
      </c>
    </row>
    <row r="5481" s="93" customFormat="1" customHeight="1" spans="7:7">
      <c r="G5481" s="288" t="str">
        <f t="shared" si="91"/>
        <v/>
      </c>
    </row>
    <row r="5482" s="93" customFormat="1" customHeight="1" spans="7:7">
      <c r="G5482" s="288" t="str">
        <f t="shared" si="91"/>
        <v/>
      </c>
    </row>
    <row r="5483" s="93" customFormat="1" customHeight="1" spans="7:7">
      <c r="G5483" s="288" t="str">
        <f t="shared" si="91"/>
        <v/>
      </c>
    </row>
    <row r="5484" s="93" customFormat="1" customHeight="1" spans="7:7">
      <c r="G5484" s="288" t="str">
        <f t="shared" si="91"/>
        <v/>
      </c>
    </row>
    <row r="5485" s="93" customFormat="1" customHeight="1" spans="7:7">
      <c r="G5485" s="288" t="str">
        <f t="shared" si="91"/>
        <v/>
      </c>
    </row>
    <row r="5486" s="93" customFormat="1" customHeight="1" spans="7:7">
      <c r="G5486" s="288" t="str">
        <f t="shared" si="91"/>
        <v/>
      </c>
    </row>
    <row r="5487" s="93" customFormat="1" customHeight="1" spans="7:7">
      <c r="G5487" s="288" t="str">
        <f t="shared" si="91"/>
        <v/>
      </c>
    </row>
    <row r="5488" s="93" customFormat="1" customHeight="1" spans="7:7">
      <c r="G5488" s="288" t="str">
        <f t="shared" si="91"/>
        <v/>
      </c>
    </row>
    <row r="5489" s="93" customFormat="1" customHeight="1" spans="7:7">
      <c r="G5489" s="288" t="str">
        <f t="shared" si="91"/>
        <v/>
      </c>
    </row>
    <row r="5490" s="93" customFormat="1" customHeight="1" spans="7:7">
      <c r="G5490" s="288" t="str">
        <f t="shared" si="91"/>
        <v/>
      </c>
    </row>
    <row r="5491" s="93" customFormat="1" customHeight="1" spans="7:7">
      <c r="G5491" s="288" t="str">
        <f t="shared" si="91"/>
        <v/>
      </c>
    </row>
    <row r="5492" s="93" customFormat="1" customHeight="1" spans="7:7">
      <c r="G5492" s="288" t="str">
        <f t="shared" si="91"/>
        <v/>
      </c>
    </row>
    <row r="5493" s="93" customFormat="1" customHeight="1" spans="7:7">
      <c r="G5493" s="288" t="str">
        <f t="shared" si="91"/>
        <v/>
      </c>
    </row>
    <row r="5494" s="93" customFormat="1" customHeight="1" spans="7:7">
      <c r="G5494" s="288" t="str">
        <f t="shared" si="91"/>
        <v/>
      </c>
    </row>
    <row r="5495" s="93" customFormat="1" customHeight="1" spans="7:7">
      <c r="G5495" s="288" t="str">
        <f t="shared" si="91"/>
        <v/>
      </c>
    </row>
    <row r="5496" s="93" customFormat="1" customHeight="1" spans="7:7">
      <c r="G5496" s="288" t="str">
        <f t="shared" si="91"/>
        <v/>
      </c>
    </row>
    <row r="5497" s="93" customFormat="1" customHeight="1" spans="7:7">
      <c r="G5497" s="288" t="str">
        <f t="shared" si="91"/>
        <v/>
      </c>
    </row>
    <row r="5498" s="93" customFormat="1" customHeight="1" spans="7:7">
      <c r="G5498" s="288" t="str">
        <f t="shared" si="91"/>
        <v/>
      </c>
    </row>
    <row r="5499" s="93" customFormat="1" customHeight="1" spans="7:7">
      <c r="G5499" s="288" t="str">
        <f t="shared" si="91"/>
        <v/>
      </c>
    </row>
    <row r="5500" s="93" customFormat="1" customHeight="1" spans="7:7">
      <c r="G5500" s="288" t="str">
        <f t="shared" si="91"/>
        <v/>
      </c>
    </row>
    <row r="5501" s="93" customFormat="1" customHeight="1" spans="7:7">
      <c r="G5501" s="288" t="str">
        <f t="shared" si="91"/>
        <v/>
      </c>
    </row>
    <row r="5502" s="93" customFormat="1" customHeight="1" spans="7:7">
      <c r="G5502" s="288" t="str">
        <f t="shared" si="91"/>
        <v/>
      </c>
    </row>
    <row r="5503" s="93" customFormat="1" customHeight="1" spans="7:7">
      <c r="G5503" s="288" t="str">
        <f t="shared" si="91"/>
        <v/>
      </c>
    </row>
    <row r="5504" s="93" customFormat="1" customHeight="1" spans="7:7">
      <c r="G5504" s="288" t="str">
        <f t="shared" si="91"/>
        <v/>
      </c>
    </row>
    <row r="5505" s="93" customFormat="1" customHeight="1" spans="7:7">
      <c r="G5505" s="288" t="str">
        <f t="shared" si="91"/>
        <v/>
      </c>
    </row>
    <row r="5506" s="93" customFormat="1" customHeight="1" spans="7:7">
      <c r="G5506" s="288" t="str">
        <f t="shared" ref="G5506:G5569" si="92">IF(H5506="","",IF(H5506=I5506,H5506,_xlfn.CONCAT(H5506,"-",I5506)))</f>
        <v/>
      </c>
    </row>
    <row r="5507" s="93" customFormat="1" customHeight="1" spans="7:7">
      <c r="G5507" s="288" t="str">
        <f t="shared" si="92"/>
        <v/>
      </c>
    </row>
    <row r="5508" s="93" customFormat="1" customHeight="1" spans="7:7">
      <c r="G5508" s="288" t="str">
        <f t="shared" si="92"/>
        <v/>
      </c>
    </row>
    <row r="5509" s="93" customFormat="1" customHeight="1" spans="7:7">
      <c r="G5509" s="288" t="str">
        <f t="shared" si="92"/>
        <v/>
      </c>
    </row>
    <row r="5510" s="93" customFormat="1" customHeight="1" spans="7:7">
      <c r="G5510" s="288" t="str">
        <f t="shared" si="92"/>
        <v/>
      </c>
    </row>
    <row r="5511" s="93" customFormat="1" customHeight="1" spans="7:7">
      <c r="G5511" s="288" t="str">
        <f t="shared" si="92"/>
        <v/>
      </c>
    </row>
    <row r="5512" s="93" customFormat="1" customHeight="1" spans="7:7">
      <c r="G5512" s="288" t="str">
        <f t="shared" si="92"/>
        <v/>
      </c>
    </row>
    <row r="5513" s="93" customFormat="1" customHeight="1" spans="7:7">
      <c r="G5513" s="288" t="str">
        <f t="shared" si="92"/>
        <v/>
      </c>
    </row>
    <row r="5514" s="93" customFormat="1" customHeight="1" spans="7:7">
      <c r="G5514" s="288" t="str">
        <f t="shared" si="92"/>
        <v/>
      </c>
    </row>
    <row r="5515" s="93" customFormat="1" customHeight="1" spans="7:7">
      <c r="G5515" s="288" t="str">
        <f t="shared" si="92"/>
        <v/>
      </c>
    </row>
    <row r="5516" s="93" customFormat="1" customHeight="1" spans="7:7">
      <c r="G5516" s="288" t="str">
        <f t="shared" si="92"/>
        <v/>
      </c>
    </row>
    <row r="5517" s="93" customFormat="1" customHeight="1" spans="7:7">
      <c r="G5517" s="288" t="str">
        <f t="shared" si="92"/>
        <v/>
      </c>
    </row>
    <row r="5518" s="93" customFormat="1" customHeight="1" spans="7:7">
      <c r="G5518" s="288" t="str">
        <f t="shared" si="92"/>
        <v/>
      </c>
    </row>
    <row r="5519" s="93" customFormat="1" customHeight="1" spans="7:7">
      <c r="G5519" s="288" t="str">
        <f t="shared" si="92"/>
        <v/>
      </c>
    </row>
    <row r="5520" s="93" customFormat="1" customHeight="1" spans="7:7">
      <c r="G5520" s="288" t="str">
        <f t="shared" si="92"/>
        <v/>
      </c>
    </row>
    <row r="5521" s="93" customFormat="1" customHeight="1" spans="7:7">
      <c r="G5521" s="288" t="str">
        <f t="shared" si="92"/>
        <v/>
      </c>
    </row>
    <row r="5522" s="93" customFormat="1" customHeight="1" spans="7:7">
      <c r="G5522" s="288" t="str">
        <f t="shared" si="92"/>
        <v/>
      </c>
    </row>
    <row r="5523" s="93" customFormat="1" customHeight="1" spans="7:7">
      <c r="G5523" s="288" t="str">
        <f t="shared" si="92"/>
        <v/>
      </c>
    </row>
    <row r="5524" s="93" customFormat="1" customHeight="1" spans="7:7">
      <c r="G5524" s="288" t="str">
        <f t="shared" si="92"/>
        <v/>
      </c>
    </row>
    <row r="5525" s="93" customFormat="1" customHeight="1" spans="7:7">
      <c r="G5525" s="288" t="str">
        <f t="shared" si="92"/>
        <v/>
      </c>
    </row>
    <row r="5526" s="93" customFormat="1" customHeight="1" spans="7:7">
      <c r="G5526" s="288" t="str">
        <f t="shared" si="92"/>
        <v/>
      </c>
    </row>
    <row r="5527" s="93" customFormat="1" customHeight="1" spans="7:7">
      <c r="G5527" s="288" t="str">
        <f t="shared" si="92"/>
        <v/>
      </c>
    </row>
    <row r="5528" s="93" customFormat="1" customHeight="1" spans="7:7">
      <c r="G5528" s="288" t="str">
        <f t="shared" si="92"/>
        <v/>
      </c>
    </row>
    <row r="5529" s="93" customFormat="1" customHeight="1" spans="7:7">
      <c r="G5529" s="288" t="str">
        <f t="shared" si="92"/>
        <v/>
      </c>
    </row>
    <row r="5530" s="93" customFormat="1" customHeight="1" spans="7:7">
      <c r="G5530" s="288" t="str">
        <f t="shared" si="92"/>
        <v/>
      </c>
    </row>
    <row r="5531" s="93" customFormat="1" customHeight="1" spans="7:7">
      <c r="G5531" s="288" t="str">
        <f t="shared" si="92"/>
        <v/>
      </c>
    </row>
    <row r="5532" s="93" customFormat="1" customHeight="1" spans="7:7">
      <c r="G5532" s="288" t="str">
        <f t="shared" si="92"/>
        <v/>
      </c>
    </row>
    <row r="5533" s="93" customFormat="1" customHeight="1" spans="7:7">
      <c r="G5533" s="288" t="str">
        <f t="shared" si="92"/>
        <v/>
      </c>
    </row>
    <row r="5534" s="93" customFormat="1" customHeight="1" spans="7:7">
      <c r="G5534" s="288" t="str">
        <f t="shared" si="92"/>
        <v/>
      </c>
    </row>
    <row r="5535" s="93" customFormat="1" customHeight="1" spans="7:7">
      <c r="G5535" s="288" t="str">
        <f t="shared" si="92"/>
        <v/>
      </c>
    </row>
    <row r="5536" s="93" customFormat="1" customHeight="1" spans="7:7">
      <c r="G5536" s="288" t="str">
        <f t="shared" si="92"/>
        <v/>
      </c>
    </row>
    <row r="5537" s="93" customFormat="1" customHeight="1" spans="7:7">
      <c r="G5537" s="288" t="str">
        <f t="shared" si="92"/>
        <v/>
      </c>
    </row>
    <row r="5538" s="93" customFormat="1" customHeight="1" spans="7:7">
      <c r="G5538" s="288" t="str">
        <f t="shared" si="92"/>
        <v/>
      </c>
    </row>
    <row r="5539" s="93" customFormat="1" customHeight="1" spans="7:7">
      <c r="G5539" s="288" t="str">
        <f t="shared" si="92"/>
        <v/>
      </c>
    </row>
    <row r="5540" s="93" customFormat="1" customHeight="1" spans="7:7">
      <c r="G5540" s="288" t="str">
        <f t="shared" si="92"/>
        <v/>
      </c>
    </row>
    <row r="5541" s="93" customFormat="1" customHeight="1" spans="7:7">
      <c r="G5541" s="288" t="str">
        <f t="shared" si="92"/>
        <v/>
      </c>
    </row>
    <row r="5542" s="93" customFormat="1" customHeight="1" spans="7:7">
      <c r="G5542" s="288" t="str">
        <f t="shared" si="92"/>
        <v/>
      </c>
    </row>
    <row r="5543" s="93" customFormat="1" customHeight="1" spans="7:7">
      <c r="G5543" s="288" t="str">
        <f t="shared" si="92"/>
        <v/>
      </c>
    </row>
    <row r="5544" s="93" customFormat="1" customHeight="1" spans="7:7">
      <c r="G5544" s="288" t="str">
        <f t="shared" si="92"/>
        <v/>
      </c>
    </row>
    <row r="5545" s="93" customFormat="1" customHeight="1" spans="7:7">
      <c r="G5545" s="288" t="str">
        <f t="shared" si="92"/>
        <v/>
      </c>
    </row>
    <row r="5546" s="93" customFormat="1" customHeight="1" spans="7:7">
      <c r="G5546" s="288" t="str">
        <f t="shared" si="92"/>
        <v/>
      </c>
    </row>
    <row r="5547" s="93" customFormat="1" customHeight="1" spans="7:7">
      <c r="G5547" s="288" t="str">
        <f t="shared" si="92"/>
        <v/>
      </c>
    </row>
    <row r="5548" s="93" customFormat="1" customHeight="1" spans="7:7">
      <c r="G5548" s="288" t="str">
        <f t="shared" si="92"/>
        <v/>
      </c>
    </row>
    <row r="5549" s="93" customFormat="1" customHeight="1" spans="7:7">
      <c r="G5549" s="288" t="str">
        <f t="shared" si="92"/>
        <v/>
      </c>
    </row>
    <row r="5550" s="93" customFormat="1" customHeight="1" spans="7:7">
      <c r="G5550" s="288" t="str">
        <f t="shared" si="92"/>
        <v/>
      </c>
    </row>
    <row r="5551" s="93" customFormat="1" customHeight="1" spans="7:7">
      <c r="G5551" s="288" t="str">
        <f t="shared" si="92"/>
        <v/>
      </c>
    </row>
    <row r="5552" s="93" customFormat="1" customHeight="1" spans="7:7">
      <c r="G5552" s="288" t="str">
        <f t="shared" si="92"/>
        <v/>
      </c>
    </row>
    <row r="5553" s="93" customFormat="1" customHeight="1" spans="7:7">
      <c r="G5553" s="288" t="str">
        <f t="shared" si="92"/>
        <v/>
      </c>
    </row>
    <row r="5554" s="93" customFormat="1" customHeight="1" spans="7:7">
      <c r="G5554" s="288" t="str">
        <f t="shared" si="92"/>
        <v/>
      </c>
    </row>
    <row r="5555" s="93" customFormat="1" customHeight="1" spans="7:7">
      <c r="G5555" s="288" t="str">
        <f t="shared" si="92"/>
        <v/>
      </c>
    </row>
    <row r="5556" s="93" customFormat="1" customHeight="1" spans="7:7">
      <c r="G5556" s="288" t="str">
        <f t="shared" si="92"/>
        <v/>
      </c>
    </row>
    <row r="5557" s="93" customFormat="1" customHeight="1" spans="7:7">
      <c r="G5557" s="288" t="str">
        <f t="shared" si="92"/>
        <v/>
      </c>
    </row>
    <row r="5558" s="93" customFormat="1" customHeight="1" spans="7:7">
      <c r="G5558" s="288" t="str">
        <f t="shared" si="92"/>
        <v/>
      </c>
    </row>
    <row r="5559" s="93" customFormat="1" customHeight="1" spans="7:7">
      <c r="G5559" s="288" t="str">
        <f t="shared" si="92"/>
        <v/>
      </c>
    </row>
    <row r="5560" s="93" customFormat="1" customHeight="1" spans="7:7">
      <c r="G5560" s="288" t="str">
        <f t="shared" si="92"/>
        <v/>
      </c>
    </row>
    <row r="5561" s="93" customFormat="1" customHeight="1" spans="7:7">
      <c r="G5561" s="288" t="str">
        <f t="shared" si="92"/>
        <v/>
      </c>
    </row>
    <row r="5562" s="93" customFormat="1" customHeight="1" spans="7:7">
      <c r="G5562" s="288" t="str">
        <f t="shared" si="92"/>
        <v/>
      </c>
    </row>
    <row r="5563" s="93" customFormat="1" customHeight="1" spans="7:7">
      <c r="G5563" s="288" t="str">
        <f t="shared" si="92"/>
        <v/>
      </c>
    </row>
    <row r="5564" s="93" customFormat="1" customHeight="1" spans="7:7">
      <c r="G5564" s="288" t="str">
        <f t="shared" si="92"/>
        <v/>
      </c>
    </row>
    <row r="5565" s="93" customFormat="1" customHeight="1" spans="7:7">
      <c r="G5565" s="288" t="str">
        <f t="shared" si="92"/>
        <v/>
      </c>
    </row>
    <row r="5566" s="93" customFormat="1" customHeight="1" spans="7:7">
      <c r="G5566" s="288" t="str">
        <f t="shared" si="92"/>
        <v/>
      </c>
    </row>
    <row r="5567" s="93" customFormat="1" customHeight="1" spans="7:7">
      <c r="G5567" s="288" t="str">
        <f t="shared" si="92"/>
        <v/>
      </c>
    </row>
    <row r="5568" s="93" customFormat="1" customHeight="1" spans="7:7">
      <c r="G5568" s="288" t="str">
        <f t="shared" si="92"/>
        <v/>
      </c>
    </row>
    <row r="5569" s="93" customFormat="1" customHeight="1" spans="7:7">
      <c r="G5569" s="288" t="str">
        <f t="shared" si="92"/>
        <v/>
      </c>
    </row>
    <row r="5570" s="93" customFormat="1" customHeight="1" spans="7:7">
      <c r="G5570" s="288" t="str">
        <f t="shared" ref="G5570:G5633" si="93">IF(H5570="","",IF(H5570=I5570,H5570,_xlfn.CONCAT(H5570,"-",I5570)))</f>
        <v/>
      </c>
    </row>
    <row r="5571" s="93" customFormat="1" customHeight="1" spans="7:7">
      <c r="G5571" s="288" t="str">
        <f t="shared" si="93"/>
        <v/>
      </c>
    </row>
    <row r="5572" s="93" customFormat="1" customHeight="1" spans="7:7">
      <c r="G5572" s="288" t="str">
        <f t="shared" si="93"/>
        <v/>
      </c>
    </row>
    <row r="5573" s="93" customFormat="1" customHeight="1" spans="7:7">
      <c r="G5573" s="288" t="str">
        <f t="shared" si="93"/>
        <v/>
      </c>
    </row>
    <row r="5574" s="93" customFormat="1" customHeight="1" spans="7:7">
      <c r="G5574" s="288" t="str">
        <f t="shared" si="93"/>
        <v/>
      </c>
    </row>
    <row r="5575" s="93" customFormat="1" customHeight="1" spans="7:7">
      <c r="G5575" s="288" t="str">
        <f t="shared" si="93"/>
        <v/>
      </c>
    </row>
    <row r="5576" s="93" customFormat="1" customHeight="1" spans="7:7">
      <c r="G5576" s="288" t="str">
        <f t="shared" si="93"/>
        <v/>
      </c>
    </row>
    <row r="5577" s="93" customFormat="1" customHeight="1" spans="7:7">
      <c r="G5577" s="288" t="str">
        <f t="shared" si="93"/>
        <v/>
      </c>
    </row>
    <row r="5578" s="93" customFormat="1" customHeight="1" spans="7:7">
      <c r="G5578" s="288" t="str">
        <f t="shared" si="93"/>
        <v/>
      </c>
    </row>
    <row r="5579" s="93" customFormat="1" customHeight="1" spans="7:7">
      <c r="G5579" s="288" t="str">
        <f t="shared" si="93"/>
        <v/>
      </c>
    </row>
    <row r="5580" s="93" customFormat="1" customHeight="1" spans="7:7">
      <c r="G5580" s="288" t="str">
        <f t="shared" si="93"/>
        <v/>
      </c>
    </row>
    <row r="5581" s="93" customFormat="1" customHeight="1" spans="7:7">
      <c r="G5581" s="288" t="str">
        <f t="shared" si="93"/>
        <v/>
      </c>
    </row>
    <row r="5582" s="93" customFormat="1" customHeight="1" spans="7:7">
      <c r="G5582" s="288" t="str">
        <f t="shared" si="93"/>
        <v/>
      </c>
    </row>
    <row r="5583" s="93" customFormat="1" customHeight="1" spans="7:7">
      <c r="G5583" s="288" t="str">
        <f t="shared" si="93"/>
        <v/>
      </c>
    </row>
    <row r="5584" s="93" customFormat="1" customHeight="1" spans="7:7">
      <c r="G5584" s="288" t="str">
        <f t="shared" si="93"/>
        <v/>
      </c>
    </row>
    <row r="5585" s="93" customFormat="1" customHeight="1" spans="7:7">
      <c r="G5585" s="288" t="str">
        <f t="shared" si="93"/>
        <v/>
      </c>
    </row>
    <row r="5586" s="93" customFormat="1" customHeight="1" spans="7:7">
      <c r="G5586" s="288" t="str">
        <f t="shared" si="93"/>
        <v/>
      </c>
    </row>
    <row r="5587" s="93" customFormat="1" customHeight="1" spans="7:7">
      <c r="G5587" s="288" t="str">
        <f t="shared" si="93"/>
        <v/>
      </c>
    </row>
    <row r="5588" s="93" customFormat="1" customHeight="1" spans="7:7">
      <c r="G5588" s="288" t="str">
        <f t="shared" si="93"/>
        <v/>
      </c>
    </row>
    <row r="5589" s="93" customFormat="1" customHeight="1" spans="7:7">
      <c r="G5589" s="288" t="str">
        <f t="shared" si="93"/>
        <v/>
      </c>
    </row>
    <row r="5590" s="93" customFormat="1" customHeight="1" spans="7:7">
      <c r="G5590" s="288" t="str">
        <f t="shared" si="93"/>
        <v/>
      </c>
    </row>
    <row r="5591" s="93" customFormat="1" customHeight="1" spans="7:7">
      <c r="G5591" s="288" t="str">
        <f t="shared" si="93"/>
        <v/>
      </c>
    </row>
    <row r="5592" s="93" customFormat="1" customHeight="1" spans="7:7">
      <c r="G5592" s="288" t="str">
        <f t="shared" si="93"/>
        <v/>
      </c>
    </row>
    <row r="5593" s="93" customFormat="1" customHeight="1" spans="7:7">
      <c r="G5593" s="288" t="str">
        <f t="shared" si="93"/>
        <v/>
      </c>
    </row>
    <row r="5594" s="93" customFormat="1" customHeight="1" spans="7:7">
      <c r="G5594" s="288" t="str">
        <f t="shared" si="93"/>
        <v/>
      </c>
    </row>
    <row r="5595" s="93" customFormat="1" customHeight="1" spans="7:7">
      <c r="G5595" s="288" t="str">
        <f t="shared" si="93"/>
        <v/>
      </c>
    </row>
    <row r="5596" s="93" customFormat="1" customHeight="1" spans="7:7">
      <c r="G5596" s="288" t="str">
        <f t="shared" si="93"/>
        <v/>
      </c>
    </row>
    <row r="5597" s="93" customFormat="1" customHeight="1" spans="7:7">
      <c r="G5597" s="288" t="str">
        <f t="shared" si="93"/>
        <v/>
      </c>
    </row>
    <row r="5598" s="93" customFormat="1" customHeight="1" spans="7:7">
      <c r="G5598" s="288" t="str">
        <f t="shared" si="93"/>
        <v/>
      </c>
    </row>
    <row r="5599" s="93" customFormat="1" customHeight="1" spans="7:7">
      <c r="G5599" s="288" t="str">
        <f t="shared" si="93"/>
        <v/>
      </c>
    </row>
    <row r="5600" s="93" customFormat="1" customHeight="1" spans="7:7">
      <c r="G5600" s="288" t="str">
        <f t="shared" si="93"/>
        <v/>
      </c>
    </row>
    <row r="5601" s="93" customFormat="1" customHeight="1" spans="7:7">
      <c r="G5601" s="288" t="str">
        <f t="shared" si="93"/>
        <v/>
      </c>
    </row>
    <row r="5602" s="93" customFormat="1" customHeight="1" spans="7:7">
      <c r="G5602" s="288" t="str">
        <f t="shared" si="93"/>
        <v/>
      </c>
    </row>
    <row r="5603" s="93" customFormat="1" customHeight="1" spans="7:7">
      <c r="G5603" s="288" t="str">
        <f t="shared" si="93"/>
        <v/>
      </c>
    </row>
    <row r="5604" s="93" customFormat="1" customHeight="1" spans="7:7">
      <c r="G5604" s="288" t="str">
        <f t="shared" si="93"/>
        <v/>
      </c>
    </row>
    <row r="5605" s="93" customFormat="1" customHeight="1" spans="7:7">
      <c r="G5605" s="288" t="str">
        <f t="shared" si="93"/>
        <v/>
      </c>
    </row>
    <row r="5606" s="93" customFormat="1" customHeight="1" spans="7:7">
      <c r="G5606" s="288" t="str">
        <f t="shared" si="93"/>
        <v/>
      </c>
    </row>
    <row r="5607" s="93" customFormat="1" customHeight="1" spans="7:7">
      <c r="G5607" s="288" t="str">
        <f t="shared" si="93"/>
        <v/>
      </c>
    </row>
    <row r="5608" s="93" customFormat="1" customHeight="1" spans="7:7">
      <c r="G5608" s="288" t="str">
        <f t="shared" si="93"/>
        <v/>
      </c>
    </row>
    <row r="5609" s="93" customFormat="1" customHeight="1" spans="7:7">
      <c r="G5609" s="288" t="str">
        <f t="shared" si="93"/>
        <v/>
      </c>
    </row>
    <row r="5610" s="93" customFormat="1" customHeight="1" spans="7:7">
      <c r="G5610" s="288" t="str">
        <f t="shared" si="93"/>
        <v/>
      </c>
    </row>
    <row r="5611" s="93" customFormat="1" customHeight="1" spans="7:7">
      <c r="G5611" s="288" t="str">
        <f t="shared" si="93"/>
        <v/>
      </c>
    </row>
    <row r="5612" s="93" customFormat="1" customHeight="1" spans="7:7">
      <c r="G5612" s="288" t="str">
        <f t="shared" si="93"/>
        <v/>
      </c>
    </row>
    <row r="5613" s="93" customFormat="1" customHeight="1" spans="7:7">
      <c r="G5613" s="288" t="str">
        <f t="shared" si="93"/>
        <v/>
      </c>
    </row>
    <row r="5614" s="93" customFormat="1" customHeight="1" spans="7:7">
      <c r="G5614" s="288" t="str">
        <f t="shared" si="93"/>
        <v/>
      </c>
    </row>
    <row r="5615" s="93" customFormat="1" customHeight="1" spans="7:7">
      <c r="G5615" s="288" t="str">
        <f t="shared" si="93"/>
        <v/>
      </c>
    </row>
    <row r="5616" s="93" customFormat="1" customHeight="1" spans="7:7">
      <c r="G5616" s="288" t="str">
        <f t="shared" si="93"/>
        <v/>
      </c>
    </row>
    <row r="5617" s="93" customFormat="1" customHeight="1" spans="7:7">
      <c r="G5617" s="288" t="str">
        <f t="shared" si="93"/>
        <v/>
      </c>
    </row>
    <row r="5618" s="93" customFormat="1" customHeight="1" spans="7:7">
      <c r="G5618" s="288" t="str">
        <f t="shared" si="93"/>
        <v/>
      </c>
    </row>
    <row r="5619" s="93" customFormat="1" customHeight="1" spans="7:7">
      <c r="G5619" s="288" t="str">
        <f t="shared" si="93"/>
        <v/>
      </c>
    </row>
    <row r="5620" s="93" customFormat="1" customHeight="1" spans="7:7">
      <c r="G5620" s="288" t="str">
        <f t="shared" si="93"/>
        <v/>
      </c>
    </row>
    <row r="5621" s="93" customFormat="1" customHeight="1" spans="7:7">
      <c r="G5621" s="288" t="str">
        <f t="shared" si="93"/>
        <v/>
      </c>
    </row>
    <row r="5622" s="93" customFormat="1" customHeight="1" spans="7:7">
      <c r="G5622" s="288" t="str">
        <f t="shared" si="93"/>
        <v/>
      </c>
    </row>
    <row r="5623" s="93" customFormat="1" customHeight="1" spans="7:7">
      <c r="G5623" s="288" t="str">
        <f t="shared" si="93"/>
        <v/>
      </c>
    </row>
    <row r="5624" s="93" customFormat="1" customHeight="1" spans="7:7">
      <c r="G5624" s="288" t="str">
        <f t="shared" si="93"/>
        <v/>
      </c>
    </row>
    <row r="5625" s="93" customFormat="1" customHeight="1" spans="7:7">
      <c r="G5625" s="288" t="str">
        <f t="shared" si="93"/>
        <v/>
      </c>
    </row>
    <row r="5626" s="93" customFormat="1" customHeight="1" spans="7:7">
      <c r="G5626" s="288" t="str">
        <f t="shared" si="93"/>
        <v/>
      </c>
    </row>
    <row r="5627" s="93" customFormat="1" customHeight="1" spans="7:7">
      <c r="G5627" s="288" t="str">
        <f t="shared" si="93"/>
        <v/>
      </c>
    </row>
    <row r="5628" s="93" customFormat="1" customHeight="1" spans="7:7">
      <c r="G5628" s="288" t="str">
        <f t="shared" si="93"/>
        <v/>
      </c>
    </row>
    <row r="5629" s="93" customFormat="1" customHeight="1" spans="7:7">
      <c r="G5629" s="288" t="str">
        <f t="shared" si="93"/>
        <v/>
      </c>
    </row>
    <row r="5630" s="93" customFormat="1" customHeight="1" spans="7:7">
      <c r="G5630" s="288" t="str">
        <f t="shared" si="93"/>
        <v/>
      </c>
    </row>
    <row r="5631" s="93" customFormat="1" customHeight="1" spans="7:7">
      <c r="G5631" s="288" t="str">
        <f t="shared" si="93"/>
        <v/>
      </c>
    </row>
    <row r="5632" s="93" customFormat="1" customHeight="1" spans="7:7">
      <c r="G5632" s="288" t="str">
        <f t="shared" si="93"/>
        <v/>
      </c>
    </row>
    <row r="5633" s="93" customFormat="1" customHeight="1" spans="7:7">
      <c r="G5633" s="288" t="str">
        <f t="shared" si="93"/>
        <v/>
      </c>
    </row>
    <row r="5634" s="93" customFormat="1" customHeight="1" spans="7:7">
      <c r="G5634" s="288" t="str">
        <f t="shared" ref="G5634:G5697" si="94">IF(H5634="","",IF(H5634=I5634,H5634,_xlfn.CONCAT(H5634,"-",I5634)))</f>
        <v/>
      </c>
    </row>
    <row r="5635" s="93" customFormat="1" customHeight="1" spans="7:7">
      <c r="G5635" s="288" t="str">
        <f t="shared" si="94"/>
        <v/>
      </c>
    </row>
    <row r="5636" s="93" customFormat="1" customHeight="1" spans="7:7">
      <c r="G5636" s="288" t="str">
        <f t="shared" si="94"/>
        <v/>
      </c>
    </row>
    <row r="5637" s="93" customFormat="1" customHeight="1" spans="7:7">
      <c r="G5637" s="288" t="str">
        <f t="shared" si="94"/>
        <v/>
      </c>
    </row>
    <row r="5638" s="93" customFormat="1" customHeight="1" spans="7:7">
      <c r="G5638" s="288" t="str">
        <f t="shared" si="94"/>
        <v/>
      </c>
    </row>
    <row r="5639" s="93" customFormat="1" customHeight="1" spans="7:7">
      <c r="G5639" s="288" t="str">
        <f t="shared" si="94"/>
        <v/>
      </c>
    </row>
    <row r="5640" s="93" customFormat="1" customHeight="1" spans="7:7">
      <c r="G5640" s="288" t="str">
        <f t="shared" si="94"/>
        <v/>
      </c>
    </row>
    <row r="5641" s="93" customFormat="1" customHeight="1" spans="7:7">
      <c r="G5641" s="288" t="str">
        <f t="shared" si="94"/>
        <v/>
      </c>
    </row>
    <row r="5642" s="93" customFormat="1" customHeight="1" spans="7:7">
      <c r="G5642" s="288" t="str">
        <f t="shared" si="94"/>
        <v/>
      </c>
    </row>
    <row r="5643" s="93" customFormat="1" customHeight="1" spans="7:7">
      <c r="G5643" s="288" t="str">
        <f t="shared" si="94"/>
        <v/>
      </c>
    </row>
    <row r="5644" s="93" customFormat="1" customHeight="1" spans="7:7">
      <c r="G5644" s="288" t="str">
        <f t="shared" si="94"/>
        <v/>
      </c>
    </row>
    <row r="5645" s="93" customFormat="1" customHeight="1" spans="7:7">
      <c r="G5645" s="288" t="str">
        <f t="shared" si="94"/>
        <v/>
      </c>
    </row>
    <row r="5646" s="93" customFormat="1" customHeight="1" spans="7:7">
      <c r="G5646" s="288" t="str">
        <f t="shared" si="94"/>
        <v/>
      </c>
    </row>
    <row r="5647" s="93" customFormat="1" customHeight="1" spans="7:7">
      <c r="G5647" s="288" t="str">
        <f t="shared" si="94"/>
        <v/>
      </c>
    </row>
    <row r="5648" s="93" customFormat="1" customHeight="1" spans="7:7">
      <c r="G5648" s="288" t="str">
        <f t="shared" si="94"/>
        <v/>
      </c>
    </row>
    <row r="5649" s="93" customFormat="1" customHeight="1" spans="7:7">
      <c r="G5649" s="288" t="str">
        <f t="shared" si="94"/>
        <v/>
      </c>
    </row>
    <row r="5650" s="93" customFormat="1" customHeight="1" spans="7:7">
      <c r="G5650" s="288" t="str">
        <f t="shared" si="94"/>
        <v/>
      </c>
    </row>
    <row r="5651" s="93" customFormat="1" customHeight="1" spans="7:7">
      <c r="G5651" s="288" t="str">
        <f t="shared" si="94"/>
        <v/>
      </c>
    </row>
    <row r="5652" s="93" customFormat="1" customHeight="1" spans="7:7">
      <c r="G5652" s="288" t="str">
        <f t="shared" si="94"/>
        <v/>
      </c>
    </row>
    <row r="5653" s="93" customFormat="1" customHeight="1" spans="7:7">
      <c r="G5653" s="288" t="str">
        <f t="shared" si="94"/>
        <v/>
      </c>
    </row>
    <row r="5654" s="93" customFormat="1" customHeight="1" spans="7:7">
      <c r="G5654" s="288" t="str">
        <f t="shared" si="94"/>
        <v/>
      </c>
    </row>
    <row r="5655" s="93" customFormat="1" customHeight="1" spans="7:7">
      <c r="G5655" s="288" t="str">
        <f t="shared" si="94"/>
        <v/>
      </c>
    </row>
    <row r="5656" s="93" customFormat="1" customHeight="1" spans="7:7">
      <c r="G5656" s="288" t="str">
        <f t="shared" si="94"/>
        <v/>
      </c>
    </row>
    <row r="5657" s="93" customFormat="1" customHeight="1" spans="7:7">
      <c r="G5657" s="288" t="str">
        <f t="shared" si="94"/>
        <v/>
      </c>
    </row>
    <row r="5658" s="93" customFormat="1" customHeight="1" spans="7:7">
      <c r="G5658" s="288" t="str">
        <f t="shared" si="94"/>
        <v/>
      </c>
    </row>
    <row r="5659" s="93" customFormat="1" customHeight="1" spans="7:7">
      <c r="G5659" s="288" t="str">
        <f t="shared" si="94"/>
        <v/>
      </c>
    </row>
    <row r="5660" s="93" customFormat="1" customHeight="1" spans="7:7">
      <c r="G5660" s="288" t="str">
        <f t="shared" si="94"/>
        <v/>
      </c>
    </row>
    <row r="5661" s="93" customFormat="1" customHeight="1" spans="7:7">
      <c r="G5661" s="288" t="str">
        <f t="shared" si="94"/>
        <v/>
      </c>
    </row>
    <row r="5662" s="93" customFormat="1" customHeight="1" spans="7:7">
      <c r="G5662" s="288" t="str">
        <f t="shared" si="94"/>
        <v/>
      </c>
    </row>
    <row r="5663" s="93" customFormat="1" customHeight="1" spans="7:7">
      <c r="G5663" s="288" t="str">
        <f t="shared" si="94"/>
        <v/>
      </c>
    </row>
    <row r="5664" s="93" customFormat="1" customHeight="1" spans="7:7">
      <c r="G5664" s="288" t="str">
        <f t="shared" si="94"/>
        <v/>
      </c>
    </row>
    <row r="5665" s="93" customFormat="1" customHeight="1" spans="7:7">
      <c r="G5665" s="288" t="str">
        <f t="shared" si="94"/>
        <v/>
      </c>
    </row>
    <row r="5666" s="93" customFormat="1" customHeight="1" spans="7:7">
      <c r="G5666" s="288" t="str">
        <f t="shared" si="94"/>
        <v/>
      </c>
    </row>
    <row r="5667" s="93" customFormat="1" customHeight="1" spans="7:7">
      <c r="G5667" s="288" t="str">
        <f t="shared" si="94"/>
        <v/>
      </c>
    </row>
    <row r="5668" s="93" customFormat="1" customHeight="1" spans="7:7">
      <c r="G5668" s="288" t="str">
        <f t="shared" si="94"/>
        <v/>
      </c>
    </row>
    <row r="5669" s="93" customFormat="1" customHeight="1" spans="7:7">
      <c r="G5669" s="288" t="str">
        <f t="shared" si="94"/>
        <v/>
      </c>
    </row>
    <row r="5670" s="93" customFormat="1" customHeight="1" spans="7:7">
      <c r="G5670" s="288" t="str">
        <f t="shared" si="94"/>
        <v/>
      </c>
    </row>
    <row r="5671" s="93" customFormat="1" customHeight="1" spans="7:7">
      <c r="G5671" s="288" t="str">
        <f t="shared" si="94"/>
        <v/>
      </c>
    </row>
    <row r="5672" s="93" customFormat="1" customHeight="1" spans="7:7">
      <c r="G5672" s="288" t="str">
        <f t="shared" si="94"/>
        <v/>
      </c>
    </row>
    <row r="5673" s="93" customFormat="1" customHeight="1" spans="7:7">
      <c r="G5673" s="288" t="str">
        <f t="shared" si="94"/>
        <v/>
      </c>
    </row>
    <row r="5674" s="93" customFormat="1" customHeight="1" spans="7:7">
      <c r="G5674" s="288" t="str">
        <f t="shared" si="94"/>
        <v/>
      </c>
    </row>
    <row r="5675" s="93" customFormat="1" customHeight="1" spans="7:7">
      <c r="G5675" s="288" t="str">
        <f t="shared" si="94"/>
        <v/>
      </c>
    </row>
    <row r="5676" s="93" customFormat="1" customHeight="1" spans="7:7">
      <c r="G5676" s="288" t="str">
        <f t="shared" si="94"/>
        <v/>
      </c>
    </row>
    <row r="5677" s="93" customFormat="1" customHeight="1" spans="7:7">
      <c r="G5677" s="288" t="str">
        <f t="shared" si="94"/>
        <v/>
      </c>
    </row>
    <row r="5678" s="93" customFormat="1" customHeight="1" spans="7:7">
      <c r="G5678" s="288" t="str">
        <f t="shared" si="94"/>
        <v/>
      </c>
    </row>
    <row r="5679" s="93" customFormat="1" customHeight="1" spans="7:7">
      <c r="G5679" s="288" t="str">
        <f t="shared" si="94"/>
        <v/>
      </c>
    </row>
    <row r="5680" s="93" customFormat="1" customHeight="1" spans="7:7">
      <c r="G5680" s="288" t="str">
        <f t="shared" si="94"/>
        <v/>
      </c>
    </row>
    <row r="5681" s="93" customFormat="1" customHeight="1" spans="7:7">
      <c r="G5681" s="288" t="str">
        <f t="shared" si="94"/>
        <v/>
      </c>
    </row>
    <row r="5682" s="93" customFormat="1" customHeight="1" spans="7:7">
      <c r="G5682" s="288" t="str">
        <f t="shared" si="94"/>
        <v/>
      </c>
    </row>
    <row r="5683" s="93" customFormat="1" customHeight="1" spans="7:7">
      <c r="G5683" s="288" t="str">
        <f t="shared" si="94"/>
        <v/>
      </c>
    </row>
    <row r="5684" s="93" customFormat="1" customHeight="1" spans="7:7">
      <c r="G5684" s="288" t="str">
        <f t="shared" si="94"/>
        <v/>
      </c>
    </row>
    <row r="5685" s="93" customFormat="1" customHeight="1" spans="7:7">
      <c r="G5685" s="288" t="str">
        <f t="shared" si="94"/>
        <v/>
      </c>
    </row>
    <row r="5686" s="93" customFormat="1" customHeight="1" spans="7:7">
      <c r="G5686" s="288" t="str">
        <f t="shared" si="94"/>
        <v/>
      </c>
    </row>
    <row r="5687" s="93" customFormat="1" customHeight="1" spans="7:7">
      <c r="G5687" s="288" t="str">
        <f t="shared" si="94"/>
        <v/>
      </c>
    </row>
    <row r="5688" s="93" customFormat="1" customHeight="1" spans="7:7">
      <c r="G5688" s="288" t="str">
        <f t="shared" si="94"/>
        <v/>
      </c>
    </row>
    <row r="5689" s="93" customFormat="1" customHeight="1" spans="7:7">
      <c r="G5689" s="288" t="str">
        <f t="shared" si="94"/>
        <v/>
      </c>
    </row>
    <row r="5690" s="93" customFormat="1" customHeight="1" spans="7:7">
      <c r="G5690" s="288" t="str">
        <f t="shared" si="94"/>
        <v/>
      </c>
    </row>
    <row r="5691" s="93" customFormat="1" customHeight="1" spans="7:7">
      <c r="G5691" s="288" t="str">
        <f t="shared" si="94"/>
        <v/>
      </c>
    </row>
    <row r="5692" s="93" customFormat="1" customHeight="1" spans="7:7">
      <c r="G5692" s="288" t="str">
        <f t="shared" si="94"/>
        <v/>
      </c>
    </row>
    <row r="5693" s="93" customFormat="1" customHeight="1" spans="7:7">
      <c r="G5693" s="288" t="str">
        <f t="shared" si="94"/>
        <v/>
      </c>
    </row>
    <row r="5694" s="93" customFormat="1" customHeight="1" spans="7:7">
      <c r="G5694" s="288" t="str">
        <f t="shared" si="94"/>
        <v/>
      </c>
    </row>
    <row r="5695" s="93" customFormat="1" customHeight="1" spans="7:7">
      <c r="G5695" s="288" t="str">
        <f t="shared" si="94"/>
        <v/>
      </c>
    </row>
    <row r="5696" s="93" customFormat="1" customHeight="1" spans="7:7">
      <c r="G5696" s="288" t="str">
        <f t="shared" si="94"/>
        <v/>
      </c>
    </row>
    <row r="5697" s="93" customFormat="1" customHeight="1" spans="7:7">
      <c r="G5697" s="288" t="str">
        <f t="shared" si="94"/>
        <v/>
      </c>
    </row>
    <row r="5698" s="93" customFormat="1" customHeight="1" spans="7:7">
      <c r="G5698" s="288" t="str">
        <f t="shared" ref="G5698:G5761" si="95">IF(H5698="","",IF(H5698=I5698,H5698,_xlfn.CONCAT(H5698,"-",I5698)))</f>
        <v/>
      </c>
    </row>
    <row r="5699" s="93" customFormat="1" customHeight="1" spans="7:7">
      <c r="G5699" s="288" t="str">
        <f t="shared" si="95"/>
        <v/>
      </c>
    </row>
    <row r="5700" s="93" customFormat="1" customHeight="1" spans="7:7">
      <c r="G5700" s="288" t="str">
        <f t="shared" si="95"/>
        <v/>
      </c>
    </row>
    <row r="5701" s="93" customFormat="1" customHeight="1" spans="7:7">
      <c r="G5701" s="288" t="str">
        <f t="shared" si="95"/>
        <v/>
      </c>
    </row>
    <row r="5702" s="93" customFormat="1" customHeight="1" spans="7:7">
      <c r="G5702" s="288" t="str">
        <f t="shared" si="95"/>
        <v/>
      </c>
    </row>
    <row r="5703" s="93" customFormat="1" customHeight="1" spans="7:7">
      <c r="G5703" s="288" t="str">
        <f t="shared" si="95"/>
        <v/>
      </c>
    </row>
    <row r="5704" s="93" customFormat="1" customHeight="1" spans="7:7">
      <c r="G5704" s="288" t="str">
        <f t="shared" si="95"/>
        <v/>
      </c>
    </row>
    <row r="5705" s="93" customFormat="1" customHeight="1" spans="7:7">
      <c r="G5705" s="288" t="str">
        <f t="shared" si="95"/>
        <v/>
      </c>
    </row>
    <row r="5706" s="93" customFormat="1" customHeight="1" spans="7:7">
      <c r="G5706" s="288" t="str">
        <f t="shared" si="95"/>
        <v/>
      </c>
    </row>
    <row r="5707" s="93" customFormat="1" customHeight="1" spans="7:7">
      <c r="G5707" s="288" t="str">
        <f t="shared" si="95"/>
        <v/>
      </c>
    </row>
    <row r="5708" s="93" customFormat="1" customHeight="1" spans="7:7">
      <c r="G5708" s="288" t="str">
        <f t="shared" si="95"/>
        <v/>
      </c>
    </row>
    <row r="5709" s="93" customFormat="1" customHeight="1" spans="7:7">
      <c r="G5709" s="288" t="str">
        <f t="shared" si="95"/>
        <v/>
      </c>
    </row>
    <row r="5710" s="93" customFormat="1" customHeight="1" spans="7:7">
      <c r="G5710" s="288" t="str">
        <f t="shared" si="95"/>
        <v/>
      </c>
    </row>
    <row r="5711" s="93" customFormat="1" customHeight="1" spans="7:7">
      <c r="G5711" s="288" t="str">
        <f t="shared" si="95"/>
        <v/>
      </c>
    </row>
    <row r="5712" s="93" customFormat="1" customHeight="1" spans="7:7">
      <c r="G5712" s="288" t="str">
        <f t="shared" si="95"/>
        <v/>
      </c>
    </row>
    <row r="5713" s="93" customFormat="1" customHeight="1" spans="7:7">
      <c r="G5713" s="288" t="str">
        <f t="shared" si="95"/>
        <v/>
      </c>
    </row>
    <row r="5714" s="93" customFormat="1" customHeight="1" spans="7:7">
      <c r="G5714" s="288" t="str">
        <f t="shared" si="95"/>
        <v/>
      </c>
    </row>
    <row r="5715" s="93" customFormat="1" customHeight="1" spans="7:7">
      <c r="G5715" s="288" t="str">
        <f t="shared" si="95"/>
        <v/>
      </c>
    </row>
    <row r="5716" s="93" customFormat="1" customHeight="1" spans="7:7">
      <c r="G5716" s="288" t="str">
        <f t="shared" si="95"/>
        <v/>
      </c>
    </row>
    <row r="5717" s="93" customFormat="1" customHeight="1" spans="7:7">
      <c r="G5717" s="288" t="str">
        <f t="shared" si="95"/>
        <v/>
      </c>
    </row>
    <row r="5718" s="93" customFormat="1" customHeight="1" spans="7:7">
      <c r="G5718" s="288" t="str">
        <f t="shared" si="95"/>
        <v/>
      </c>
    </row>
    <row r="5719" s="93" customFormat="1" customHeight="1" spans="7:7">
      <c r="G5719" s="288" t="str">
        <f t="shared" si="95"/>
        <v/>
      </c>
    </row>
    <row r="5720" s="93" customFormat="1" customHeight="1" spans="7:7">
      <c r="G5720" s="288" t="str">
        <f t="shared" si="95"/>
        <v/>
      </c>
    </row>
    <row r="5721" s="93" customFormat="1" customHeight="1" spans="7:7">
      <c r="G5721" s="288" t="str">
        <f t="shared" si="95"/>
        <v/>
      </c>
    </row>
    <row r="5722" s="93" customFormat="1" customHeight="1" spans="7:7">
      <c r="G5722" s="288" t="str">
        <f t="shared" si="95"/>
        <v/>
      </c>
    </row>
    <row r="5723" s="93" customFormat="1" customHeight="1" spans="7:7">
      <c r="G5723" s="288" t="str">
        <f t="shared" si="95"/>
        <v/>
      </c>
    </row>
    <row r="5724" s="93" customFormat="1" customHeight="1" spans="7:7">
      <c r="G5724" s="288" t="str">
        <f t="shared" si="95"/>
        <v/>
      </c>
    </row>
    <row r="5725" s="93" customFormat="1" customHeight="1" spans="7:7">
      <c r="G5725" s="288" t="str">
        <f t="shared" si="95"/>
        <v/>
      </c>
    </row>
    <row r="5726" s="93" customFormat="1" customHeight="1" spans="7:7">
      <c r="G5726" s="288" t="str">
        <f t="shared" si="95"/>
        <v/>
      </c>
    </row>
    <row r="5727" s="93" customFormat="1" customHeight="1" spans="7:7">
      <c r="G5727" s="288" t="str">
        <f t="shared" si="95"/>
        <v/>
      </c>
    </row>
    <row r="5728" s="93" customFormat="1" customHeight="1" spans="7:7">
      <c r="G5728" s="288" t="str">
        <f t="shared" si="95"/>
        <v/>
      </c>
    </row>
    <row r="5729" s="93" customFormat="1" customHeight="1" spans="7:7">
      <c r="G5729" s="288" t="str">
        <f t="shared" si="95"/>
        <v/>
      </c>
    </row>
    <row r="5730" s="93" customFormat="1" customHeight="1" spans="7:7">
      <c r="G5730" s="288" t="str">
        <f t="shared" si="95"/>
        <v/>
      </c>
    </row>
    <row r="5731" s="93" customFormat="1" customHeight="1" spans="7:7">
      <c r="G5731" s="288" t="str">
        <f t="shared" si="95"/>
        <v/>
      </c>
    </row>
    <row r="5732" s="93" customFormat="1" customHeight="1" spans="7:7">
      <c r="G5732" s="288" t="str">
        <f t="shared" si="95"/>
        <v/>
      </c>
    </row>
    <row r="5733" s="93" customFormat="1" customHeight="1" spans="7:7">
      <c r="G5733" s="288" t="str">
        <f t="shared" si="95"/>
        <v/>
      </c>
    </row>
    <row r="5734" s="93" customFormat="1" customHeight="1" spans="7:7">
      <c r="G5734" s="288" t="str">
        <f t="shared" si="95"/>
        <v/>
      </c>
    </row>
    <row r="5735" s="93" customFormat="1" customHeight="1" spans="7:7">
      <c r="G5735" s="288" t="str">
        <f t="shared" si="95"/>
        <v/>
      </c>
    </row>
    <row r="5736" s="93" customFormat="1" customHeight="1" spans="7:7">
      <c r="G5736" s="288" t="str">
        <f t="shared" si="95"/>
        <v/>
      </c>
    </row>
    <row r="5737" s="93" customFormat="1" customHeight="1" spans="7:7">
      <c r="G5737" s="288" t="str">
        <f t="shared" si="95"/>
        <v/>
      </c>
    </row>
    <row r="5738" s="93" customFormat="1" customHeight="1" spans="7:7">
      <c r="G5738" s="288" t="str">
        <f t="shared" si="95"/>
        <v/>
      </c>
    </row>
    <row r="5739" s="93" customFormat="1" customHeight="1" spans="7:7">
      <c r="G5739" s="288" t="str">
        <f t="shared" si="95"/>
        <v/>
      </c>
    </row>
    <row r="5740" s="93" customFormat="1" customHeight="1" spans="7:7">
      <c r="G5740" s="288" t="str">
        <f t="shared" si="95"/>
        <v/>
      </c>
    </row>
    <row r="5741" s="93" customFormat="1" customHeight="1" spans="7:7">
      <c r="G5741" s="288" t="str">
        <f t="shared" si="95"/>
        <v/>
      </c>
    </row>
    <row r="5742" s="93" customFormat="1" customHeight="1" spans="7:7">
      <c r="G5742" s="288" t="str">
        <f t="shared" si="95"/>
        <v/>
      </c>
    </row>
    <row r="5743" s="93" customFormat="1" customHeight="1" spans="7:7">
      <c r="G5743" s="288" t="str">
        <f t="shared" si="95"/>
        <v/>
      </c>
    </row>
    <row r="5744" s="93" customFormat="1" customHeight="1" spans="7:7">
      <c r="G5744" s="288" t="str">
        <f t="shared" si="95"/>
        <v/>
      </c>
    </row>
    <row r="5745" s="93" customFormat="1" customHeight="1" spans="7:7">
      <c r="G5745" s="288" t="str">
        <f t="shared" si="95"/>
        <v/>
      </c>
    </row>
    <row r="5746" s="93" customFormat="1" customHeight="1" spans="7:7">
      <c r="G5746" s="288" t="str">
        <f t="shared" si="95"/>
        <v/>
      </c>
    </row>
    <row r="5747" s="93" customFormat="1" customHeight="1" spans="7:7">
      <c r="G5747" s="288" t="str">
        <f t="shared" si="95"/>
        <v/>
      </c>
    </row>
    <row r="5748" s="93" customFormat="1" customHeight="1" spans="7:7">
      <c r="G5748" s="288" t="str">
        <f t="shared" si="95"/>
        <v/>
      </c>
    </row>
    <row r="5749" s="93" customFormat="1" customHeight="1" spans="7:7">
      <c r="G5749" s="288" t="str">
        <f t="shared" si="95"/>
        <v/>
      </c>
    </row>
    <row r="5750" s="93" customFormat="1" customHeight="1" spans="7:7">
      <c r="G5750" s="288" t="str">
        <f t="shared" si="95"/>
        <v/>
      </c>
    </row>
    <row r="5751" s="93" customFormat="1" customHeight="1" spans="7:7">
      <c r="G5751" s="288" t="str">
        <f t="shared" si="95"/>
        <v/>
      </c>
    </row>
    <row r="5752" s="93" customFormat="1" customHeight="1" spans="7:7">
      <c r="G5752" s="288" t="str">
        <f t="shared" si="95"/>
        <v/>
      </c>
    </row>
    <row r="5753" s="93" customFormat="1" customHeight="1" spans="7:7">
      <c r="G5753" s="288" t="str">
        <f t="shared" si="95"/>
        <v/>
      </c>
    </row>
    <row r="5754" s="93" customFormat="1" customHeight="1" spans="7:7">
      <c r="G5754" s="288" t="str">
        <f t="shared" si="95"/>
        <v/>
      </c>
    </row>
    <row r="5755" s="93" customFormat="1" customHeight="1" spans="7:7">
      <c r="G5755" s="288" t="str">
        <f t="shared" si="95"/>
        <v/>
      </c>
    </row>
    <row r="5756" s="93" customFormat="1" customHeight="1" spans="7:7">
      <c r="G5756" s="288" t="str">
        <f t="shared" si="95"/>
        <v/>
      </c>
    </row>
    <row r="5757" s="93" customFormat="1" customHeight="1" spans="7:7">
      <c r="G5757" s="288" t="str">
        <f t="shared" si="95"/>
        <v/>
      </c>
    </row>
    <row r="5758" s="93" customFormat="1" customHeight="1" spans="7:7">
      <c r="G5758" s="288" t="str">
        <f t="shared" si="95"/>
        <v/>
      </c>
    </row>
    <row r="5759" s="93" customFormat="1" customHeight="1" spans="7:7">
      <c r="G5759" s="288" t="str">
        <f t="shared" si="95"/>
        <v/>
      </c>
    </row>
    <row r="5760" s="93" customFormat="1" customHeight="1" spans="7:7">
      <c r="G5760" s="288" t="str">
        <f t="shared" si="95"/>
        <v/>
      </c>
    </row>
    <row r="5761" s="93" customFormat="1" customHeight="1" spans="7:7">
      <c r="G5761" s="288" t="str">
        <f t="shared" si="95"/>
        <v/>
      </c>
    </row>
    <row r="5762" s="93" customFormat="1" customHeight="1" spans="7:7">
      <c r="G5762" s="288" t="str">
        <f t="shared" ref="G5762:G5825" si="96">IF(H5762="","",IF(H5762=I5762,H5762,_xlfn.CONCAT(H5762,"-",I5762)))</f>
        <v/>
      </c>
    </row>
    <row r="5763" s="93" customFormat="1" customHeight="1" spans="7:7">
      <c r="G5763" s="288" t="str">
        <f t="shared" si="96"/>
        <v/>
      </c>
    </row>
    <row r="5764" s="93" customFormat="1" customHeight="1" spans="7:7">
      <c r="G5764" s="288" t="str">
        <f t="shared" si="96"/>
        <v/>
      </c>
    </row>
    <row r="5765" s="93" customFormat="1" customHeight="1" spans="7:7">
      <c r="G5765" s="288" t="str">
        <f t="shared" si="96"/>
        <v/>
      </c>
    </row>
    <row r="5766" s="93" customFormat="1" customHeight="1" spans="7:7">
      <c r="G5766" s="288" t="str">
        <f t="shared" si="96"/>
        <v/>
      </c>
    </row>
    <row r="5767" s="93" customFormat="1" customHeight="1" spans="7:7">
      <c r="G5767" s="288" t="str">
        <f t="shared" si="96"/>
        <v/>
      </c>
    </row>
    <row r="5768" s="93" customFormat="1" customHeight="1" spans="7:7">
      <c r="G5768" s="288" t="str">
        <f t="shared" si="96"/>
        <v/>
      </c>
    </row>
    <row r="5769" s="93" customFormat="1" customHeight="1" spans="7:7">
      <c r="G5769" s="288" t="str">
        <f t="shared" si="96"/>
        <v/>
      </c>
    </row>
    <row r="5770" s="93" customFormat="1" customHeight="1" spans="7:7">
      <c r="G5770" s="288" t="str">
        <f t="shared" si="96"/>
        <v/>
      </c>
    </row>
    <row r="5771" s="93" customFormat="1" customHeight="1" spans="7:7">
      <c r="G5771" s="288" t="str">
        <f t="shared" si="96"/>
        <v/>
      </c>
    </row>
    <row r="5772" s="93" customFormat="1" customHeight="1" spans="7:7">
      <c r="G5772" s="288" t="str">
        <f t="shared" si="96"/>
        <v/>
      </c>
    </row>
    <row r="5773" s="93" customFormat="1" customHeight="1" spans="7:7">
      <c r="G5773" s="288" t="str">
        <f t="shared" si="96"/>
        <v/>
      </c>
    </row>
    <row r="5774" s="93" customFormat="1" customHeight="1" spans="7:7">
      <c r="G5774" s="288" t="str">
        <f t="shared" si="96"/>
        <v/>
      </c>
    </row>
    <row r="5775" s="93" customFormat="1" customHeight="1" spans="7:7">
      <c r="G5775" s="288" t="str">
        <f t="shared" si="96"/>
        <v/>
      </c>
    </row>
    <row r="5776" s="93" customFormat="1" customHeight="1" spans="7:7">
      <c r="G5776" s="288" t="str">
        <f t="shared" si="96"/>
        <v/>
      </c>
    </row>
    <row r="5777" s="93" customFormat="1" customHeight="1" spans="7:7">
      <c r="G5777" s="288" t="str">
        <f t="shared" si="96"/>
        <v/>
      </c>
    </row>
    <row r="5778" s="93" customFormat="1" customHeight="1" spans="7:7">
      <c r="G5778" s="288" t="str">
        <f t="shared" si="96"/>
        <v/>
      </c>
    </row>
    <row r="5779" s="93" customFormat="1" customHeight="1" spans="7:7">
      <c r="G5779" s="288" t="str">
        <f t="shared" si="96"/>
        <v/>
      </c>
    </row>
    <row r="5780" s="93" customFormat="1" customHeight="1" spans="7:7">
      <c r="G5780" s="288" t="str">
        <f t="shared" si="96"/>
        <v/>
      </c>
    </row>
    <row r="5781" s="93" customFormat="1" customHeight="1" spans="7:7">
      <c r="G5781" s="288" t="str">
        <f t="shared" si="96"/>
        <v/>
      </c>
    </row>
    <row r="5782" s="93" customFormat="1" customHeight="1" spans="7:7">
      <c r="G5782" s="288" t="str">
        <f t="shared" si="96"/>
        <v/>
      </c>
    </row>
    <row r="5783" s="93" customFormat="1" customHeight="1" spans="7:7">
      <c r="G5783" s="288" t="str">
        <f t="shared" si="96"/>
        <v/>
      </c>
    </row>
    <row r="5784" s="93" customFormat="1" customHeight="1" spans="7:7">
      <c r="G5784" s="288" t="str">
        <f t="shared" si="96"/>
        <v/>
      </c>
    </row>
    <row r="5785" s="93" customFormat="1" customHeight="1" spans="7:7">
      <c r="G5785" s="288" t="str">
        <f t="shared" si="96"/>
        <v/>
      </c>
    </row>
    <row r="5786" s="93" customFormat="1" customHeight="1" spans="7:7">
      <c r="G5786" s="288" t="str">
        <f t="shared" si="96"/>
        <v/>
      </c>
    </row>
    <row r="5787" s="93" customFormat="1" customHeight="1" spans="7:7">
      <c r="G5787" s="288" t="str">
        <f t="shared" si="96"/>
        <v/>
      </c>
    </row>
    <row r="5788" s="93" customFormat="1" customHeight="1" spans="7:7">
      <c r="G5788" s="288" t="str">
        <f t="shared" si="96"/>
        <v/>
      </c>
    </row>
    <row r="5789" s="93" customFormat="1" customHeight="1" spans="7:7">
      <c r="G5789" s="288" t="str">
        <f t="shared" si="96"/>
        <v/>
      </c>
    </row>
    <row r="5790" s="93" customFormat="1" customHeight="1" spans="7:7">
      <c r="G5790" s="288" t="str">
        <f t="shared" si="96"/>
        <v/>
      </c>
    </row>
    <row r="5791" s="93" customFormat="1" customHeight="1" spans="7:7">
      <c r="G5791" s="288" t="str">
        <f t="shared" si="96"/>
        <v/>
      </c>
    </row>
    <row r="5792" s="93" customFormat="1" customHeight="1" spans="7:7">
      <c r="G5792" s="288" t="str">
        <f t="shared" si="96"/>
        <v/>
      </c>
    </row>
    <row r="5793" s="93" customFormat="1" customHeight="1" spans="7:7">
      <c r="G5793" s="288" t="str">
        <f t="shared" si="96"/>
        <v/>
      </c>
    </row>
    <row r="5794" s="93" customFormat="1" customHeight="1" spans="7:7">
      <c r="G5794" s="288" t="str">
        <f t="shared" si="96"/>
        <v/>
      </c>
    </row>
    <row r="5795" s="93" customFormat="1" customHeight="1" spans="7:7">
      <c r="G5795" s="288" t="str">
        <f t="shared" si="96"/>
        <v/>
      </c>
    </row>
    <row r="5796" s="93" customFormat="1" customHeight="1" spans="7:7">
      <c r="G5796" s="288" t="str">
        <f t="shared" si="96"/>
        <v/>
      </c>
    </row>
    <row r="5797" s="93" customFormat="1" customHeight="1" spans="7:7">
      <c r="G5797" s="288" t="str">
        <f t="shared" si="96"/>
        <v/>
      </c>
    </row>
    <row r="5798" s="93" customFormat="1" customHeight="1" spans="7:7">
      <c r="G5798" s="288" t="str">
        <f t="shared" si="96"/>
        <v/>
      </c>
    </row>
    <row r="5799" s="93" customFormat="1" customHeight="1" spans="7:7">
      <c r="G5799" s="288" t="str">
        <f t="shared" si="96"/>
        <v/>
      </c>
    </row>
    <row r="5800" s="93" customFormat="1" customHeight="1" spans="7:7">
      <c r="G5800" s="288" t="str">
        <f t="shared" si="96"/>
        <v/>
      </c>
    </row>
    <row r="5801" s="93" customFormat="1" customHeight="1" spans="7:7">
      <c r="G5801" s="288" t="str">
        <f t="shared" si="96"/>
        <v/>
      </c>
    </row>
    <row r="5802" s="93" customFormat="1" customHeight="1" spans="7:7">
      <c r="G5802" s="288" t="str">
        <f t="shared" si="96"/>
        <v/>
      </c>
    </row>
    <row r="5803" s="93" customFormat="1" customHeight="1" spans="7:7">
      <c r="G5803" s="288" t="str">
        <f t="shared" si="96"/>
        <v/>
      </c>
    </row>
    <row r="5804" s="93" customFormat="1" customHeight="1" spans="7:7">
      <c r="G5804" s="288" t="str">
        <f t="shared" si="96"/>
        <v/>
      </c>
    </row>
    <row r="5805" s="93" customFormat="1" customHeight="1" spans="7:7">
      <c r="G5805" s="288" t="str">
        <f t="shared" si="96"/>
        <v/>
      </c>
    </row>
    <row r="5806" s="93" customFormat="1" customHeight="1" spans="7:7">
      <c r="G5806" s="288" t="str">
        <f t="shared" si="96"/>
        <v/>
      </c>
    </row>
    <row r="5807" s="93" customFormat="1" customHeight="1" spans="7:7">
      <c r="G5807" s="288" t="str">
        <f t="shared" si="96"/>
        <v/>
      </c>
    </row>
    <row r="5808" s="93" customFormat="1" customHeight="1" spans="7:7">
      <c r="G5808" s="288" t="str">
        <f t="shared" si="96"/>
        <v/>
      </c>
    </row>
    <row r="5809" s="93" customFormat="1" customHeight="1" spans="7:7">
      <c r="G5809" s="288" t="str">
        <f t="shared" si="96"/>
        <v/>
      </c>
    </row>
    <row r="5810" s="93" customFormat="1" customHeight="1" spans="7:7">
      <c r="G5810" s="288" t="str">
        <f t="shared" si="96"/>
        <v/>
      </c>
    </row>
    <row r="5811" s="93" customFormat="1" customHeight="1" spans="7:7">
      <c r="G5811" s="288" t="str">
        <f t="shared" si="96"/>
        <v/>
      </c>
    </row>
    <row r="5812" s="93" customFormat="1" customHeight="1" spans="7:7">
      <c r="G5812" s="288" t="str">
        <f t="shared" si="96"/>
        <v/>
      </c>
    </row>
    <row r="5813" s="93" customFormat="1" customHeight="1" spans="7:7">
      <c r="G5813" s="288" t="str">
        <f t="shared" si="96"/>
        <v/>
      </c>
    </row>
    <row r="5814" s="93" customFormat="1" customHeight="1" spans="7:7">
      <c r="G5814" s="288" t="str">
        <f t="shared" si="96"/>
        <v/>
      </c>
    </row>
    <row r="5815" s="93" customFormat="1" customHeight="1" spans="7:7">
      <c r="G5815" s="288" t="str">
        <f t="shared" si="96"/>
        <v/>
      </c>
    </row>
    <row r="5816" s="93" customFormat="1" customHeight="1" spans="7:7">
      <c r="G5816" s="288" t="str">
        <f t="shared" si="96"/>
        <v/>
      </c>
    </row>
    <row r="5817" s="93" customFormat="1" customHeight="1" spans="7:7">
      <c r="G5817" s="288" t="str">
        <f t="shared" si="96"/>
        <v/>
      </c>
    </row>
    <row r="5818" s="93" customFormat="1" customHeight="1" spans="7:7">
      <c r="G5818" s="288" t="str">
        <f t="shared" si="96"/>
        <v/>
      </c>
    </row>
    <row r="5819" s="93" customFormat="1" customHeight="1" spans="7:7">
      <c r="G5819" s="288" t="str">
        <f t="shared" si="96"/>
        <v/>
      </c>
    </row>
    <row r="5820" s="93" customFormat="1" customHeight="1" spans="7:7">
      <c r="G5820" s="288" t="str">
        <f t="shared" si="96"/>
        <v/>
      </c>
    </row>
    <row r="5821" s="93" customFormat="1" customHeight="1" spans="7:7">
      <c r="G5821" s="288" t="str">
        <f t="shared" si="96"/>
        <v/>
      </c>
    </row>
    <row r="5822" s="93" customFormat="1" customHeight="1" spans="7:7">
      <c r="G5822" s="288" t="str">
        <f t="shared" si="96"/>
        <v/>
      </c>
    </row>
    <row r="5823" s="93" customFormat="1" customHeight="1" spans="7:7">
      <c r="G5823" s="288" t="str">
        <f t="shared" si="96"/>
        <v/>
      </c>
    </row>
    <row r="5824" s="93" customFormat="1" customHeight="1" spans="7:7">
      <c r="G5824" s="288" t="str">
        <f t="shared" si="96"/>
        <v/>
      </c>
    </row>
    <row r="5825" s="93" customFormat="1" customHeight="1" spans="7:7">
      <c r="G5825" s="288" t="str">
        <f t="shared" si="96"/>
        <v/>
      </c>
    </row>
    <row r="5826" s="93" customFormat="1" customHeight="1" spans="7:7">
      <c r="G5826" s="288" t="str">
        <f t="shared" ref="G5826:G5889" si="97">IF(H5826="","",IF(H5826=I5826,H5826,_xlfn.CONCAT(H5826,"-",I5826)))</f>
        <v/>
      </c>
    </row>
    <row r="5827" s="93" customFormat="1" customHeight="1" spans="7:7">
      <c r="G5827" s="288" t="str">
        <f t="shared" si="97"/>
        <v/>
      </c>
    </row>
    <row r="5828" s="93" customFormat="1" customHeight="1" spans="7:7">
      <c r="G5828" s="288" t="str">
        <f t="shared" si="97"/>
        <v/>
      </c>
    </row>
    <row r="5829" s="93" customFormat="1" customHeight="1" spans="7:7">
      <c r="G5829" s="288" t="str">
        <f t="shared" si="97"/>
        <v/>
      </c>
    </row>
    <row r="5830" s="93" customFormat="1" customHeight="1" spans="7:7">
      <c r="G5830" s="288" t="str">
        <f t="shared" si="97"/>
        <v/>
      </c>
    </row>
    <row r="5831" s="93" customFormat="1" customHeight="1" spans="7:7">
      <c r="G5831" s="288" t="str">
        <f t="shared" si="97"/>
        <v/>
      </c>
    </row>
    <row r="5832" s="93" customFormat="1" customHeight="1" spans="7:7">
      <c r="G5832" s="288" t="str">
        <f t="shared" si="97"/>
        <v/>
      </c>
    </row>
    <row r="5833" s="93" customFormat="1" customHeight="1" spans="7:7">
      <c r="G5833" s="288" t="str">
        <f t="shared" si="97"/>
        <v/>
      </c>
    </row>
    <row r="5834" s="93" customFormat="1" customHeight="1" spans="7:7">
      <c r="G5834" s="288" t="str">
        <f t="shared" si="97"/>
        <v/>
      </c>
    </row>
    <row r="5835" s="93" customFormat="1" customHeight="1" spans="7:7">
      <c r="G5835" s="288" t="str">
        <f t="shared" si="97"/>
        <v/>
      </c>
    </row>
    <row r="5836" s="93" customFormat="1" customHeight="1" spans="7:7">
      <c r="G5836" s="288" t="str">
        <f t="shared" si="97"/>
        <v/>
      </c>
    </row>
    <row r="5837" s="93" customFormat="1" customHeight="1" spans="7:7">
      <c r="G5837" s="288" t="str">
        <f t="shared" si="97"/>
        <v/>
      </c>
    </row>
    <row r="5838" s="93" customFormat="1" customHeight="1" spans="7:7">
      <c r="G5838" s="288" t="str">
        <f t="shared" si="97"/>
        <v/>
      </c>
    </row>
    <row r="5839" s="93" customFormat="1" customHeight="1" spans="7:7">
      <c r="G5839" s="288" t="str">
        <f t="shared" si="97"/>
        <v/>
      </c>
    </row>
    <row r="5840" s="93" customFormat="1" customHeight="1" spans="7:7">
      <c r="G5840" s="288" t="str">
        <f t="shared" si="97"/>
        <v/>
      </c>
    </row>
    <row r="5841" s="93" customFormat="1" customHeight="1" spans="7:7">
      <c r="G5841" s="288" t="str">
        <f t="shared" si="97"/>
        <v/>
      </c>
    </row>
    <row r="5842" s="93" customFormat="1" customHeight="1" spans="7:7">
      <c r="G5842" s="288" t="str">
        <f t="shared" si="97"/>
        <v/>
      </c>
    </row>
    <row r="5843" s="93" customFormat="1" customHeight="1" spans="7:7">
      <c r="G5843" s="288" t="str">
        <f t="shared" si="97"/>
        <v/>
      </c>
    </row>
    <row r="5844" s="93" customFormat="1" customHeight="1" spans="7:7">
      <c r="G5844" s="288" t="str">
        <f t="shared" si="97"/>
        <v/>
      </c>
    </row>
    <row r="5845" s="93" customFormat="1" customHeight="1" spans="7:7">
      <c r="G5845" s="288" t="str">
        <f t="shared" si="97"/>
        <v/>
      </c>
    </row>
    <row r="5846" s="93" customFormat="1" customHeight="1" spans="7:7">
      <c r="G5846" s="288" t="str">
        <f t="shared" si="97"/>
        <v/>
      </c>
    </row>
    <row r="5847" s="93" customFormat="1" customHeight="1" spans="7:7">
      <c r="G5847" s="288" t="str">
        <f t="shared" si="97"/>
        <v/>
      </c>
    </row>
    <row r="5848" s="93" customFormat="1" customHeight="1" spans="7:7">
      <c r="G5848" s="288" t="str">
        <f t="shared" si="97"/>
        <v/>
      </c>
    </row>
    <row r="5849" s="93" customFormat="1" customHeight="1" spans="7:7">
      <c r="G5849" s="288" t="str">
        <f t="shared" si="97"/>
        <v/>
      </c>
    </row>
    <row r="5850" s="93" customFormat="1" customHeight="1" spans="7:7">
      <c r="G5850" s="288" t="str">
        <f t="shared" si="97"/>
        <v/>
      </c>
    </row>
    <row r="5851" s="93" customFormat="1" customHeight="1" spans="7:7">
      <c r="G5851" s="288" t="str">
        <f t="shared" si="97"/>
        <v/>
      </c>
    </row>
    <row r="5852" s="93" customFormat="1" customHeight="1" spans="7:7">
      <c r="G5852" s="288" t="str">
        <f t="shared" si="97"/>
        <v/>
      </c>
    </row>
    <row r="5853" s="93" customFormat="1" customHeight="1" spans="7:7">
      <c r="G5853" s="288" t="str">
        <f t="shared" si="97"/>
        <v/>
      </c>
    </row>
    <row r="5854" s="93" customFormat="1" customHeight="1" spans="7:7">
      <c r="G5854" s="288" t="str">
        <f t="shared" si="97"/>
        <v/>
      </c>
    </row>
    <row r="5855" s="93" customFormat="1" customHeight="1" spans="7:7">
      <c r="G5855" s="288" t="str">
        <f t="shared" si="97"/>
        <v/>
      </c>
    </row>
    <row r="5856" s="93" customFormat="1" customHeight="1" spans="7:7">
      <c r="G5856" s="288" t="str">
        <f t="shared" si="97"/>
        <v/>
      </c>
    </row>
    <row r="5857" s="93" customFormat="1" customHeight="1" spans="7:7">
      <c r="G5857" s="288" t="str">
        <f t="shared" si="97"/>
        <v/>
      </c>
    </row>
    <row r="5858" s="93" customFormat="1" customHeight="1" spans="7:7">
      <c r="G5858" s="288" t="str">
        <f t="shared" si="97"/>
        <v/>
      </c>
    </row>
    <row r="5859" s="93" customFormat="1" customHeight="1" spans="7:7">
      <c r="G5859" s="288" t="str">
        <f t="shared" si="97"/>
        <v/>
      </c>
    </row>
    <row r="5860" s="93" customFormat="1" customHeight="1" spans="7:7">
      <c r="G5860" s="288" t="str">
        <f t="shared" si="97"/>
        <v/>
      </c>
    </row>
    <row r="5861" s="93" customFormat="1" customHeight="1" spans="7:7">
      <c r="G5861" s="288" t="str">
        <f t="shared" si="97"/>
        <v/>
      </c>
    </row>
    <row r="5862" s="93" customFormat="1" customHeight="1" spans="7:7">
      <c r="G5862" s="288" t="str">
        <f t="shared" si="97"/>
        <v/>
      </c>
    </row>
    <row r="5863" s="93" customFormat="1" customHeight="1" spans="7:7">
      <c r="G5863" s="288" t="str">
        <f t="shared" si="97"/>
        <v/>
      </c>
    </row>
    <row r="5864" s="93" customFormat="1" customHeight="1" spans="7:7">
      <c r="G5864" s="288" t="str">
        <f t="shared" si="97"/>
        <v/>
      </c>
    </row>
    <row r="5865" s="93" customFormat="1" customHeight="1" spans="7:7">
      <c r="G5865" s="288" t="str">
        <f t="shared" si="97"/>
        <v/>
      </c>
    </row>
    <row r="5866" s="93" customFormat="1" customHeight="1" spans="7:7">
      <c r="G5866" s="288" t="str">
        <f t="shared" si="97"/>
        <v/>
      </c>
    </row>
    <row r="5867" s="93" customFormat="1" customHeight="1" spans="7:7">
      <c r="G5867" s="288" t="str">
        <f t="shared" si="97"/>
        <v/>
      </c>
    </row>
    <row r="5868" s="93" customFormat="1" customHeight="1" spans="7:7">
      <c r="G5868" s="288" t="str">
        <f t="shared" si="97"/>
        <v/>
      </c>
    </row>
    <row r="5869" s="93" customFormat="1" customHeight="1" spans="7:7">
      <c r="G5869" s="288" t="str">
        <f t="shared" si="97"/>
        <v/>
      </c>
    </row>
    <row r="5870" s="93" customFormat="1" customHeight="1" spans="7:7">
      <c r="G5870" s="288" t="str">
        <f t="shared" si="97"/>
        <v/>
      </c>
    </row>
    <row r="5871" s="93" customFormat="1" customHeight="1" spans="7:7">
      <c r="G5871" s="288" t="str">
        <f t="shared" si="97"/>
        <v/>
      </c>
    </row>
    <row r="5872" s="93" customFormat="1" customHeight="1" spans="7:7">
      <c r="G5872" s="288" t="str">
        <f t="shared" si="97"/>
        <v/>
      </c>
    </row>
    <row r="5873" s="93" customFormat="1" customHeight="1" spans="7:7">
      <c r="G5873" s="288" t="str">
        <f t="shared" si="97"/>
        <v/>
      </c>
    </row>
    <row r="5874" s="93" customFormat="1" customHeight="1" spans="7:7">
      <c r="G5874" s="288" t="str">
        <f t="shared" si="97"/>
        <v/>
      </c>
    </row>
    <row r="5875" s="93" customFormat="1" customHeight="1" spans="7:7">
      <c r="G5875" s="288" t="str">
        <f t="shared" si="97"/>
        <v/>
      </c>
    </row>
    <row r="5876" s="93" customFormat="1" customHeight="1" spans="7:7">
      <c r="G5876" s="288" t="str">
        <f t="shared" si="97"/>
        <v/>
      </c>
    </row>
    <row r="5877" s="93" customFormat="1" customHeight="1" spans="7:7">
      <c r="G5877" s="288" t="str">
        <f t="shared" si="97"/>
        <v/>
      </c>
    </row>
    <row r="5878" s="93" customFormat="1" customHeight="1" spans="7:7">
      <c r="G5878" s="288" t="str">
        <f t="shared" si="97"/>
        <v/>
      </c>
    </row>
    <row r="5879" s="93" customFormat="1" customHeight="1" spans="7:7">
      <c r="G5879" s="288" t="str">
        <f t="shared" si="97"/>
        <v/>
      </c>
    </row>
    <row r="5880" s="93" customFormat="1" customHeight="1" spans="7:7">
      <c r="G5880" s="288" t="str">
        <f t="shared" si="97"/>
        <v/>
      </c>
    </row>
    <row r="5881" s="93" customFormat="1" customHeight="1" spans="7:7">
      <c r="G5881" s="288" t="str">
        <f t="shared" si="97"/>
        <v/>
      </c>
    </row>
    <row r="5882" s="93" customFormat="1" customHeight="1" spans="7:7">
      <c r="G5882" s="288" t="str">
        <f t="shared" si="97"/>
        <v/>
      </c>
    </row>
    <row r="5883" s="93" customFormat="1" customHeight="1" spans="7:7">
      <c r="G5883" s="288" t="str">
        <f t="shared" si="97"/>
        <v/>
      </c>
    </row>
    <row r="5884" s="93" customFormat="1" customHeight="1" spans="7:7">
      <c r="G5884" s="288" t="str">
        <f t="shared" si="97"/>
        <v/>
      </c>
    </row>
    <row r="5885" s="93" customFormat="1" customHeight="1" spans="7:7">
      <c r="G5885" s="288" t="str">
        <f t="shared" si="97"/>
        <v/>
      </c>
    </row>
    <row r="5886" s="93" customFormat="1" customHeight="1" spans="7:7">
      <c r="G5886" s="288" t="str">
        <f t="shared" si="97"/>
        <v/>
      </c>
    </row>
    <row r="5887" s="93" customFormat="1" customHeight="1" spans="7:7">
      <c r="G5887" s="288" t="str">
        <f t="shared" si="97"/>
        <v/>
      </c>
    </row>
    <row r="5888" s="93" customFormat="1" customHeight="1" spans="7:7">
      <c r="G5888" s="288" t="str">
        <f t="shared" si="97"/>
        <v/>
      </c>
    </row>
    <row r="5889" s="93" customFormat="1" customHeight="1" spans="7:7">
      <c r="G5889" s="288" t="str">
        <f t="shared" si="97"/>
        <v/>
      </c>
    </row>
    <row r="5890" s="93" customFormat="1" customHeight="1" spans="7:7">
      <c r="G5890" s="288" t="str">
        <f t="shared" ref="G5890:G5953" si="98">IF(H5890="","",IF(H5890=I5890,H5890,_xlfn.CONCAT(H5890,"-",I5890)))</f>
        <v/>
      </c>
    </row>
    <row r="5891" s="93" customFormat="1" customHeight="1" spans="7:7">
      <c r="G5891" s="288" t="str">
        <f t="shared" si="98"/>
        <v/>
      </c>
    </row>
    <row r="5892" s="93" customFormat="1" customHeight="1" spans="7:7">
      <c r="G5892" s="288" t="str">
        <f t="shared" si="98"/>
        <v/>
      </c>
    </row>
    <row r="5893" s="93" customFormat="1" customHeight="1" spans="7:7">
      <c r="G5893" s="288" t="str">
        <f t="shared" si="98"/>
        <v/>
      </c>
    </row>
    <row r="5894" s="93" customFormat="1" customHeight="1" spans="7:7">
      <c r="G5894" s="288" t="str">
        <f t="shared" si="98"/>
        <v/>
      </c>
    </row>
    <row r="5895" s="93" customFormat="1" customHeight="1" spans="7:7">
      <c r="G5895" s="288" t="str">
        <f t="shared" si="98"/>
        <v/>
      </c>
    </row>
    <row r="5896" s="93" customFormat="1" customHeight="1" spans="7:7">
      <c r="G5896" s="288" t="str">
        <f t="shared" si="98"/>
        <v/>
      </c>
    </row>
    <row r="5897" s="93" customFormat="1" customHeight="1" spans="7:7">
      <c r="G5897" s="288" t="str">
        <f t="shared" si="98"/>
        <v/>
      </c>
    </row>
    <row r="5898" s="93" customFormat="1" customHeight="1" spans="7:7">
      <c r="G5898" s="288" t="str">
        <f t="shared" si="98"/>
        <v/>
      </c>
    </row>
    <row r="5899" s="93" customFormat="1" customHeight="1" spans="7:7">
      <c r="G5899" s="288" t="str">
        <f t="shared" si="98"/>
        <v/>
      </c>
    </row>
    <row r="5900" s="93" customFormat="1" customHeight="1" spans="7:7">
      <c r="G5900" s="288" t="str">
        <f t="shared" si="98"/>
        <v/>
      </c>
    </row>
    <row r="5901" s="93" customFormat="1" customHeight="1" spans="7:7">
      <c r="G5901" s="288" t="str">
        <f t="shared" si="98"/>
        <v/>
      </c>
    </row>
    <row r="5902" s="93" customFormat="1" customHeight="1" spans="7:7">
      <c r="G5902" s="288" t="str">
        <f t="shared" si="98"/>
        <v/>
      </c>
    </row>
    <row r="5903" s="93" customFormat="1" customHeight="1" spans="7:7">
      <c r="G5903" s="288" t="str">
        <f t="shared" si="98"/>
        <v/>
      </c>
    </row>
    <row r="5904" s="93" customFormat="1" customHeight="1" spans="7:7">
      <c r="G5904" s="288" t="str">
        <f t="shared" si="98"/>
        <v/>
      </c>
    </row>
    <row r="5905" s="93" customFormat="1" customHeight="1" spans="7:7">
      <c r="G5905" s="288" t="str">
        <f t="shared" si="98"/>
        <v/>
      </c>
    </row>
    <row r="5906" s="93" customFormat="1" customHeight="1" spans="7:7">
      <c r="G5906" s="288" t="str">
        <f t="shared" si="98"/>
        <v/>
      </c>
    </row>
    <row r="5907" s="93" customFormat="1" customHeight="1" spans="7:7">
      <c r="G5907" s="288" t="str">
        <f t="shared" si="98"/>
        <v/>
      </c>
    </row>
    <row r="5908" s="93" customFormat="1" customHeight="1" spans="7:7">
      <c r="G5908" s="288" t="str">
        <f t="shared" si="98"/>
        <v/>
      </c>
    </row>
    <row r="5909" s="93" customFormat="1" customHeight="1" spans="7:7">
      <c r="G5909" s="288" t="str">
        <f t="shared" si="98"/>
        <v/>
      </c>
    </row>
    <row r="5910" s="93" customFormat="1" customHeight="1" spans="7:7">
      <c r="G5910" s="288" t="str">
        <f t="shared" si="98"/>
        <v/>
      </c>
    </row>
    <row r="5911" s="93" customFormat="1" customHeight="1" spans="7:7">
      <c r="G5911" s="288" t="str">
        <f t="shared" si="98"/>
        <v/>
      </c>
    </row>
    <row r="5912" s="93" customFormat="1" customHeight="1" spans="7:7">
      <c r="G5912" s="288" t="str">
        <f t="shared" si="98"/>
        <v/>
      </c>
    </row>
    <row r="5913" s="93" customFormat="1" customHeight="1" spans="7:7">
      <c r="G5913" s="288" t="str">
        <f t="shared" si="98"/>
        <v/>
      </c>
    </row>
    <row r="5914" s="93" customFormat="1" customHeight="1" spans="7:7">
      <c r="G5914" s="288" t="str">
        <f t="shared" si="98"/>
        <v/>
      </c>
    </row>
    <row r="5915" s="93" customFormat="1" customHeight="1" spans="7:7">
      <c r="G5915" s="288" t="str">
        <f t="shared" si="98"/>
        <v/>
      </c>
    </row>
    <row r="5916" s="93" customFormat="1" customHeight="1" spans="7:7">
      <c r="G5916" s="288" t="str">
        <f t="shared" si="98"/>
        <v/>
      </c>
    </row>
    <row r="5917" s="93" customFormat="1" customHeight="1" spans="7:7">
      <c r="G5917" s="288" t="str">
        <f t="shared" si="98"/>
        <v/>
      </c>
    </row>
    <row r="5918" s="93" customFormat="1" customHeight="1" spans="7:7">
      <c r="G5918" s="288" t="str">
        <f t="shared" si="98"/>
        <v/>
      </c>
    </row>
    <row r="5919" s="93" customFormat="1" customHeight="1" spans="7:7">
      <c r="G5919" s="288" t="str">
        <f t="shared" si="98"/>
        <v/>
      </c>
    </row>
    <row r="5920" s="93" customFormat="1" customHeight="1" spans="7:7">
      <c r="G5920" s="288" t="str">
        <f t="shared" si="98"/>
        <v/>
      </c>
    </row>
    <row r="5921" s="93" customFormat="1" customHeight="1" spans="7:7">
      <c r="G5921" s="288" t="str">
        <f t="shared" si="98"/>
        <v/>
      </c>
    </row>
    <row r="5922" s="93" customFormat="1" customHeight="1" spans="7:7">
      <c r="G5922" s="288" t="str">
        <f t="shared" si="98"/>
        <v/>
      </c>
    </row>
    <row r="5923" s="93" customFormat="1" customHeight="1" spans="7:7">
      <c r="G5923" s="288" t="str">
        <f t="shared" si="98"/>
        <v/>
      </c>
    </row>
    <row r="5924" s="93" customFormat="1" customHeight="1" spans="7:7">
      <c r="G5924" s="288" t="str">
        <f t="shared" si="98"/>
        <v/>
      </c>
    </row>
    <row r="5925" s="93" customFormat="1" customHeight="1" spans="7:7">
      <c r="G5925" s="288" t="str">
        <f t="shared" si="98"/>
        <v/>
      </c>
    </row>
    <row r="5926" s="93" customFormat="1" customHeight="1" spans="7:7">
      <c r="G5926" s="288" t="str">
        <f t="shared" si="98"/>
        <v/>
      </c>
    </row>
    <row r="5927" s="93" customFormat="1" customHeight="1" spans="7:7">
      <c r="G5927" s="288" t="str">
        <f t="shared" si="98"/>
        <v/>
      </c>
    </row>
    <row r="5928" s="93" customFormat="1" customHeight="1" spans="7:7">
      <c r="G5928" s="288" t="str">
        <f t="shared" si="98"/>
        <v/>
      </c>
    </row>
    <row r="5929" s="93" customFormat="1" customHeight="1" spans="7:7">
      <c r="G5929" s="288" t="str">
        <f t="shared" si="98"/>
        <v/>
      </c>
    </row>
    <row r="5930" s="93" customFormat="1" customHeight="1" spans="7:7">
      <c r="G5930" s="288" t="str">
        <f t="shared" si="98"/>
        <v/>
      </c>
    </row>
    <row r="5931" s="93" customFormat="1" customHeight="1" spans="7:7">
      <c r="G5931" s="288" t="str">
        <f t="shared" si="98"/>
        <v/>
      </c>
    </row>
    <row r="5932" s="93" customFormat="1" customHeight="1" spans="7:7">
      <c r="G5932" s="288" t="str">
        <f t="shared" si="98"/>
        <v/>
      </c>
    </row>
    <row r="5933" s="93" customFormat="1" customHeight="1" spans="7:7">
      <c r="G5933" s="288" t="str">
        <f t="shared" si="98"/>
        <v/>
      </c>
    </row>
    <row r="5934" s="93" customFormat="1" customHeight="1" spans="7:7">
      <c r="G5934" s="288" t="str">
        <f t="shared" si="98"/>
        <v/>
      </c>
    </row>
    <row r="5935" s="93" customFormat="1" customHeight="1" spans="7:7">
      <c r="G5935" s="288" t="str">
        <f t="shared" si="98"/>
        <v/>
      </c>
    </row>
    <row r="5936" s="93" customFormat="1" customHeight="1" spans="7:7">
      <c r="G5936" s="288" t="str">
        <f t="shared" si="98"/>
        <v/>
      </c>
    </row>
    <row r="5937" s="93" customFormat="1" customHeight="1" spans="7:7">
      <c r="G5937" s="288" t="str">
        <f t="shared" si="98"/>
        <v/>
      </c>
    </row>
    <row r="5938" s="93" customFormat="1" customHeight="1" spans="7:7">
      <c r="G5938" s="288" t="str">
        <f t="shared" si="98"/>
        <v/>
      </c>
    </row>
    <row r="5939" s="93" customFormat="1" customHeight="1" spans="7:7">
      <c r="G5939" s="288" t="str">
        <f t="shared" si="98"/>
        <v/>
      </c>
    </row>
    <row r="5940" s="93" customFormat="1" customHeight="1" spans="7:7">
      <c r="G5940" s="288" t="str">
        <f t="shared" si="98"/>
        <v/>
      </c>
    </row>
    <row r="5941" s="93" customFormat="1" customHeight="1" spans="7:7">
      <c r="G5941" s="288" t="str">
        <f t="shared" si="98"/>
        <v/>
      </c>
    </row>
    <row r="5942" s="93" customFormat="1" customHeight="1" spans="7:7">
      <c r="G5942" s="288" t="str">
        <f t="shared" si="98"/>
        <v/>
      </c>
    </row>
    <row r="5943" s="93" customFormat="1" customHeight="1" spans="7:7">
      <c r="G5943" s="288" t="str">
        <f t="shared" si="98"/>
        <v/>
      </c>
    </row>
    <row r="5944" s="93" customFormat="1" customHeight="1" spans="7:7">
      <c r="G5944" s="288" t="str">
        <f t="shared" si="98"/>
        <v/>
      </c>
    </row>
    <row r="5945" s="93" customFormat="1" customHeight="1" spans="7:7">
      <c r="G5945" s="288" t="str">
        <f t="shared" si="98"/>
        <v/>
      </c>
    </row>
    <row r="5946" s="93" customFormat="1" customHeight="1" spans="7:7">
      <c r="G5946" s="288" t="str">
        <f t="shared" si="98"/>
        <v/>
      </c>
    </row>
    <row r="5947" s="93" customFormat="1" customHeight="1" spans="7:7">
      <c r="G5947" s="288" t="str">
        <f t="shared" si="98"/>
        <v/>
      </c>
    </row>
    <row r="5948" s="93" customFormat="1" customHeight="1" spans="7:7">
      <c r="G5948" s="288" t="str">
        <f t="shared" si="98"/>
        <v/>
      </c>
    </row>
    <row r="5949" s="93" customFormat="1" customHeight="1" spans="7:7">
      <c r="G5949" s="288" t="str">
        <f t="shared" si="98"/>
        <v/>
      </c>
    </row>
    <row r="5950" s="93" customFormat="1" customHeight="1" spans="7:7">
      <c r="G5950" s="288" t="str">
        <f t="shared" si="98"/>
        <v/>
      </c>
    </row>
    <row r="5951" s="93" customFormat="1" customHeight="1" spans="7:7">
      <c r="G5951" s="288" t="str">
        <f t="shared" si="98"/>
        <v/>
      </c>
    </row>
    <row r="5952" s="93" customFormat="1" customHeight="1" spans="7:7">
      <c r="G5952" s="288" t="str">
        <f t="shared" si="98"/>
        <v/>
      </c>
    </row>
    <row r="5953" s="93" customFormat="1" customHeight="1" spans="7:7">
      <c r="G5953" s="288" t="str">
        <f t="shared" si="98"/>
        <v/>
      </c>
    </row>
    <row r="5954" s="93" customFormat="1" customHeight="1" spans="7:7">
      <c r="G5954" s="288" t="str">
        <f t="shared" ref="G5954:G6017" si="99">IF(H5954="","",IF(H5954=I5954,H5954,_xlfn.CONCAT(H5954,"-",I5954)))</f>
        <v/>
      </c>
    </row>
    <row r="5955" s="93" customFormat="1" customHeight="1" spans="7:7">
      <c r="G5955" s="288" t="str">
        <f t="shared" si="99"/>
        <v/>
      </c>
    </row>
    <row r="5956" s="93" customFormat="1" customHeight="1" spans="7:7">
      <c r="G5956" s="288" t="str">
        <f t="shared" si="99"/>
        <v/>
      </c>
    </row>
    <row r="5957" s="93" customFormat="1" customHeight="1" spans="7:7">
      <c r="G5957" s="288" t="str">
        <f t="shared" si="99"/>
        <v/>
      </c>
    </row>
    <row r="5958" s="93" customFormat="1" customHeight="1" spans="7:7">
      <c r="G5958" s="288" t="str">
        <f t="shared" si="99"/>
        <v/>
      </c>
    </row>
    <row r="5959" s="93" customFormat="1" customHeight="1" spans="7:7">
      <c r="G5959" s="288" t="str">
        <f t="shared" si="99"/>
        <v/>
      </c>
    </row>
    <row r="5960" s="93" customFormat="1" customHeight="1" spans="7:7">
      <c r="G5960" s="288" t="str">
        <f t="shared" si="99"/>
        <v/>
      </c>
    </row>
    <row r="5961" s="93" customFormat="1" customHeight="1" spans="7:7">
      <c r="G5961" s="288" t="str">
        <f t="shared" si="99"/>
        <v/>
      </c>
    </row>
    <row r="5962" s="93" customFormat="1" customHeight="1" spans="7:7">
      <c r="G5962" s="288" t="str">
        <f t="shared" si="99"/>
        <v/>
      </c>
    </row>
    <row r="5963" s="93" customFormat="1" customHeight="1" spans="7:7">
      <c r="G5963" s="288" t="str">
        <f t="shared" si="99"/>
        <v/>
      </c>
    </row>
    <row r="5964" s="93" customFormat="1" customHeight="1" spans="7:7">
      <c r="G5964" s="288" t="str">
        <f t="shared" si="99"/>
        <v/>
      </c>
    </row>
    <row r="5965" s="93" customFormat="1" customHeight="1" spans="7:7">
      <c r="G5965" s="288" t="str">
        <f t="shared" si="99"/>
        <v/>
      </c>
    </row>
    <row r="5966" s="93" customFormat="1" customHeight="1" spans="7:7">
      <c r="G5966" s="288" t="str">
        <f t="shared" si="99"/>
        <v/>
      </c>
    </row>
    <row r="5967" s="93" customFormat="1" customHeight="1" spans="7:7">
      <c r="G5967" s="288" t="str">
        <f t="shared" si="99"/>
        <v/>
      </c>
    </row>
    <row r="5968" s="93" customFormat="1" customHeight="1" spans="7:7">
      <c r="G5968" s="288" t="str">
        <f t="shared" si="99"/>
        <v/>
      </c>
    </row>
    <row r="5969" s="93" customFormat="1" customHeight="1" spans="7:7">
      <c r="G5969" s="288" t="str">
        <f t="shared" si="99"/>
        <v/>
      </c>
    </row>
    <row r="5970" s="93" customFormat="1" customHeight="1" spans="7:7">
      <c r="G5970" s="288" t="str">
        <f t="shared" si="99"/>
        <v/>
      </c>
    </row>
    <row r="5971" s="93" customFormat="1" customHeight="1" spans="7:7">
      <c r="G5971" s="288" t="str">
        <f t="shared" si="99"/>
        <v/>
      </c>
    </row>
    <row r="5972" s="93" customFormat="1" customHeight="1" spans="7:7">
      <c r="G5972" s="288" t="str">
        <f t="shared" si="99"/>
        <v/>
      </c>
    </row>
    <row r="5973" s="93" customFormat="1" customHeight="1" spans="7:7">
      <c r="G5973" s="288" t="str">
        <f t="shared" si="99"/>
        <v/>
      </c>
    </row>
    <row r="5974" s="93" customFormat="1" customHeight="1" spans="7:7">
      <c r="G5974" s="288" t="str">
        <f t="shared" si="99"/>
        <v/>
      </c>
    </row>
    <row r="5975" s="93" customFormat="1" customHeight="1" spans="7:7">
      <c r="G5975" s="288" t="str">
        <f t="shared" si="99"/>
        <v/>
      </c>
    </row>
    <row r="5976" s="93" customFormat="1" customHeight="1" spans="7:7">
      <c r="G5976" s="288" t="str">
        <f t="shared" si="99"/>
        <v/>
      </c>
    </row>
    <row r="5977" s="93" customFormat="1" customHeight="1" spans="7:7">
      <c r="G5977" s="288" t="str">
        <f t="shared" si="99"/>
        <v/>
      </c>
    </row>
    <row r="5978" s="93" customFormat="1" customHeight="1" spans="7:7">
      <c r="G5978" s="288" t="str">
        <f t="shared" si="99"/>
        <v/>
      </c>
    </row>
    <row r="5979" s="93" customFormat="1" customHeight="1" spans="7:7">
      <c r="G5979" s="288" t="str">
        <f t="shared" si="99"/>
        <v/>
      </c>
    </row>
    <row r="5980" s="93" customFormat="1" customHeight="1" spans="7:7">
      <c r="G5980" s="288" t="str">
        <f t="shared" si="99"/>
        <v/>
      </c>
    </row>
    <row r="5981" s="93" customFormat="1" customHeight="1" spans="7:7">
      <c r="G5981" s="288" t="str">
        <f t="shared" si="99"/>
        <v/>
      </c>
    </row>
    <row r="5982" s="93" customFormat="1" customHeight="1" spans="7:7">
      <c r="G5982" s="288" t="str">
        <f t="shared" si="99"/>
        <v/>
      </c>
    </row>
    <row r="5983" s="93" customFormat="1" customHeight="1" spans="7:7">
      <c r="G5983" s="288" t="str">
        <f t="shared" si="99"/>
        <v/>
      </c>
    </row>
    <row r="5984" s="93" customFormat="1" customHeight="1" spans="7:7">
      <c r="G5984" s="288" t="str">
        <f t="shared" si="99"/>
        <v/>
      </c>
    </row>
    <row r="5985" s="93" customFormat="1" customHeight="1" spans="7:7">
      <c r="G5985" s="288" t="str">
        <f t="shared" si="99"/>
        <v/>
      </c>
    </row>
    <row r="5986" s="93" customFormat="1" customHeight="1" spans="7:7">
      <c r="G5986" s="288" t="str">
        <f t="shared" si="99"/>
        <v/>
      </c>
    </row>
    <row r="5987" s="93" customFormat="1" customHeight="1" spans="7:7">
      <c r="G5987" s="288" t="str">
        <f t="shared" si="99"/>
        <v/>
      </c>
    </row>
    <row r="5988" s="93" customFormat="1" customHeight="1" spans="7:7">
      <c r="G5988" s="288" t="str">
        <f t="shared" si="99"/>
        <v/>
      </c>
    </row>
    <row r="5989" s="93" customFormat="1" customHeight="1" spans="7:7">
      <c r="G5989" s="288" t="str">
        <f t="shared" si="99"/>
        <v/>
      </c>
    </row>
    <row r="5990" s="93" customFormat="1" customHeight="1" spans="7:7">
      <c r="G5990" s="288" t="str">
        <f t="shared" si="99"/>
        <v/>
      </c>
    </row>
    <row r="5991" s="93" customFormat="1" customHeight="1" spans="7:7">
      <c r="G5991" s="288" t="str">
        <f t="shared" si="99"/>
        <v/>
      </c>
    </row>
    <row r="5992" s="93" customFormat="1" customHeight="1" spans="7:7">
      <c r="G5992" s="288" t="str">
        <f t="shared" si="99"/>
        <v/>
      </c>
    </row>
    <row r="5993" s="93" customFormat="1" customHeight="1" spans="7:7">
      <c r="G5993" s="288" t="str">
        <f t="shared" si="99"/>
        <v/>
      </c>
    </row>
    <row r="5994" s="93" customFormat="1" customHeight="1" spans="7:7">
      <c r="G5994" s="288" t="str">
        <f t="shared" si="99"/>
        <v/>
      </c>
    </row>
    <row r="5995" s="93" customFormat="1" customHeight="1" spans="7:7">
      <c r="G5995" s="288" t="str">
        <f t="shared" si="99"/>
        <v/>
      </c>
    </row>
    <row r="5996" s="93" customFormat="1" customHeight="1" spans="7:7">
      <c r="G5996" s="288" t="str">
        <f t="shared" si="99"/>
        <v/>
      </c>
    </row>
    <row r="5997" s="93" customFormat="1" customHeight="1" spans="7:7">
      <c r="G5997" s="288" t="str">
        <f t="shared" si="99"/>
        <v/>
      </c>
    </row>
    <row r="5998" s="93" customFormat="1" customHeight="1" spans="7:7">
      <c r="G5998" s="288" t="str">
        <f t="shared" si="99"/>
        <v/>
      </c>
    </row>
    <row r="5999" s="93" customFormat="1" customHeight="1" spans="7:7">
      <c r="G5999" s="288" t="str">
        <f t="shared" si="99"/>
        <v/>
      </c>
    </row>
    <row r="6000" s="93" customFormat="1" customHeight="1" spans="7:7">
      <c r="G6000" s="288" t="str">
        <f t="shared" si="99"/>
        <v/>
      </c>
    </row>
    <row r="6001" s="93" customFormat="1" customHeight="1" spans="7:7">
      <c r="G6001" s="288" t="str">
        <f t="shared" si="99"/>
        <v/>
      </c>
    </row>
    <row r="6002" s="93" customFormat="1" customHeight="1" spans="7:7">
      <c r="G6002" s="288" t="str">
        <f t="shared" si="99"/>
        <v/>
      </c>
    </row>
    <row r="6003" s="93" customFormat="1" customHeight="1" spans="7:7">
      <c r="G6003" s="288" t="str">
        <f t="shared" si="99"/>
        <v/>
      </c>
    </row>
    <row r="6004" s="93" customFormat="1" customHeight="1" spans="7:7">
      <c r="G6004" s="288" t="str">
        <f t="shared" si="99"/>
        <v/>
      </c>
    </row>
    <row r="6005" s="93" customFormat="1" customHeight="1" spans="7:7">
      <c r="G6005" s="288" t="str">
        <f t="shared" si="99"/>
        <v/>
      </c>
    </row>
    <row r="6006" s="93" customFormat="1" customHeight="1" spans="7:7">
      <c r="G6006" s="288" t="str">
        <f t="shared" si="99"/>
        <v/>
      </c>
    </row>
    <row r="6007" s="93" customFormat="1" customHeight="1" spans="7:7">
      <c r="G6007" s="288" t="str">
        <f t="shared" si="99"/>
        <v/>
      </c>
    </row>
    <row r="6008" s="93" customFormat="1" customHeight="1" spans="7:7">
      <c r="G6008" s="288" t="str">
        <f t="shared" si="99"/>
        <v/>
      </c>
    </row>
    <row r="6009" s="93" customFormat="1" customHeight="1" spans="7:7">
      <c r="G6009" s="288" t="str">
        <f t="shared" si="99"/>
        <v/>
      </c>
    </row>
    <row r="6010" s="93" customFormat="1" customHeight="1" spans="7:7">
      <c r="G6010" s="288" t="str">
        <f t="shared" si="99"/>
        <v/>
      </c>
    </row>
    <row r="6011" s="93" customFormat="1" customHeight="1" spans="7:7">
      <c r="G6011" s="288" t="str">
        <f t="shared" si="99"/>
        <v/>
      </c>
    </row>
    <row r="6012" s="93" customFormat="1" customHeight="1" spans="7:7">
      <c r="G6012" s="288" t="str">
        <f t="shared" si="99"/>
        <v/>
      </c>
    </row>
    <row r="6013" s="93" customFormat="1" customHeight="1" spans="7:7">
      <c r="G6013" s="288" t="str">
        <f t="shared" si="99"/>
        <v/>
      </c>
    </row>
    <row r="6014" s="93" customFormat="1" customHeight="1" spans="7:7">
      <c r="G6014" s="288" t="str">
        <f t="shared" si="99"/>
        <v/>
      </c>
    </row>
    <row r="6015" s="93" customFormat="1" customHeight="1" spans="7:7">
      <c r="G6015" s="288" t="str">
        <f t="shared" si="99"/>
        <v/>
      </c>
    </row>
    <row r="6016" s="93" customFormat="1" customHeight="1" spans="7:7">
      <c r="G6016" s="288" t="str">
        <f t="shared" si="99"/>
        <v/>
      </c>
    </row>
    <row r="6017" s="93" customFormat="1" customHeight="1" spans="7:7">
      <c r="G6017" s="288" t="str">
        <f t="shared" si="99"/>
        <v/>
      </c>
    </row>
    <row r="6018" s="93" customFormat="1" customHeight="1" spans="7:7">
      <c r="G6018" s="288" t="str">
        <f t="shared" ref="G6018:G6081" si="100">IF(H6018="","",IF(H6018=I6018,H6018,_xlfn.CONCAT(H6018,"-",I6018)))</f>
        <v/>
      </c>
    </row>
    <row r="6019" s="93" customFormat="1" customHeight="1" spans="7:7">
      <c r="G6019" s="288" t="str">
        <f t="shared" si="100"/>
        <v/>
      </c>
    </row>
    <row r="6020" s="93" customFormat="1" customHeight="1" spans="7:7">
      <c r="G6020" s="288" t="str">
        <f t="shared" si="100"/>
        <v/>
      </c>
    </row>
    <row r="6021" s="93" customFormat="1" customHeight="1" spans="7:7">
      <c r="G6021" s="288" t="str">
        <f t="shared" si="100"/>
        <v/>
      </c>
    </row>
    <row r="6022" s="93" customFormat="1" customHeight="1" spans="7:7">
      <c r="G6022" s="288" t="str">
        <f t="shared" si="100"/>
        <v/>
      </c>
    </row>
    <row r="6023" s="93" customFormat="1" customHeight="1" spans="7:7">
      <c r="G6023" s="288" t="str">
        <f t="shared" si="100"/>
        <v/>
      </c>
    </row>
    <row r="6024" s="93" customFormat="1" customHeight="1" spans="7:7">
      <c r="G6024" s="288" t="str">
        <f t="shared" si="100"/>
        <v/>
      </c>
    </row>
    <row r="6025" s="93" customFormat="1" customHeight="1" spans="7:7">
      <c r="G6025" s="288" t="str">
        <f t="shared" si="100"/>
        <v/>
      </c>
    </row>
    <row r="6026" s="93" customFormat="1" customHeight="1" spans="7:7">
      <c r="G6026" s="288" t="str">
        <f t="shared" si="100"/>
        <v/>
      </c>
    </row>
    <row r="6027" s="93" customFormat="1" customHeight="1" spans="7:7">
      <c r="G6027" s="288" t="str">
        <f t="shared" si="100"/>
        <v/>
      </c>
    </row>
    <row r="6028" s="93" customFormat="1" customHeight="1" spans="7:7">
      <c r="G6028" s="288" t="str">
        <f t="shared" si="100"/>
        <v/>
      </c>
    </row>
    <row r="6029" s="93" customFormat="1" customHeight="1" spans="7:7">
      <c r="G6029" s="288" t="str">
        <f t="shared" si="100"/>
        <v/>
      </c>
    </row>
    <row r="6030" s="93" customFormat="1" customHeight="1" spans="7:7">
      <c r="G6030" s="288" t="str">
        <f t="shared" si="100"/>
        <v/>
      </c>
    </row>
    <row r="6031" s="93" customFormat="1" customHeight="1" spans="7:7">
      <c r="G6031" s="288" t="str">
        <f t="shared" si="100"/>
        <v/>
      </c>
    </row>
    <row r="6032" s="93" customFormat="1" customHeight="1" spans="7:7">
      <c r="G6032" s="288" t="str">
        <f t="shared" si="100"/>
        <v/>
      </c>
    </row>
    <row r="6033" s="93" customFormat="1" customHeight="1" spans="7:7">
      <c r="G6033" s="288" t="str">
        <f t="shared" si="100"/>
        <v/>
      </c>
    </row>
    <row r="6034" s="93" customFormat="1" customHeight="1" spans="7:7">
      <c r="G6034" s="288" t="str">
        <f t="shared" si="100"/>
        <v/>
      </c>
    </row>
    <row r="6035" s="93" customFormat="1" customHeight="1" spans="7:7">
      <c r="G6035" s="288" t="str">
        <f t="shared" si="100"/>
        <v/>
      </c>
    </row>
    <row r="6036" s="93" customFormat="1" customHeight="1" spans="7:7">
      <c r="G6036" s="288" t="str">
        <f t="shared" si="100"/>
        <v/>
      </c>
    </row>
    <row r="6037" s="93" customFormat="1" customHeight="1" spans="7:7">
      <c r="G6037" s="288" t="str">
        <f t="shared" si="100"/>
        <v/>
      </c>
    </row>
    <row r="6038" s="93" customFormat="1" customHeight="1" spans="7:7">
      <c r="G6038" s="288" t="str">
        <f t="shared" si="100"/>
        <v/>
      </c>
    </row>
    <row r="6039" s="93" customFormat="1" customHeight="1" spans="7:7">
      <c r="G6039" s="288" t="str">
        <f t="shared" si="100"/>
        <v/>
      </c>
    </row>
    <row r="6040" s="93" customFormat="1" customHeight="1" spans="7:7">
      <c r="G6040" s="288" t="str">
        <f t="shared" si="100"/>
        <v/>
      </c>
    </row>
    <row r="6041" s="93" customFormat="1" customHeight="1" spans="7:7">
      <c r="G6041" s="288" t="str">
        <f t="shared" si="100"/>
        <v/>
      </c>
    </row>
    <row r="6042" s="93" customFormat="1" customHeight="1" spans="7:7">
      <c r="G6042" s="288" t="str">
        <f t="shared" si="100"/>
        <v/>
      </c>
    </row>
    <row r="6043" s="93" customFormat="1" customHeight="1" spans="7:7">
      <c r="G6043" s="288" t="str">
        <f t="shared" si="100"/>
        <v/>
      </c>
    </row>
    <row r="6044" s="93" customFormat="1" customHeight="1" spans="7:7">
      <c r="G6044" s="288" t="str">
        <f t="shared" si="100"/>
        <v/>
      </c>
    </row>
    <row r="6045" s="93" customFormat="1" customHeight="1" spans="7:7">
      <c r="G6045" s="288" t="str">
        <f t="shared" si="100"/>
        <v/>
      </c>
    </row>
    <row r="6046" s="93" customFormat="1" customHeight="1" spans="7:7">
      <c r="G6046" s="288" t="str">
        <f t="shared" si="100"/>
        <v/>
      </c>
    </row>
    <row r="6047" s="93" customFormat="1" customHeight="1" spans="7:7">
      <c r="G6047" s="288" t="str">
        <f t="shared" si="100"/>
        <v/>
      </c>
    </row>
    <row r="6048" s="93" customFormat="1" customHeight="1" spans="7:7">
      <c r="G6048" s="288" t="str">
        <f t="shared" si="100"/>
        <v/>
      </c>
    </row>
    <row r="6049" s="93" customFormat="1" customHeight="1" spans="7:7">
      <c r="G6049" s="288" t="str">
        <f t="shared" si="100"/>
        <v/>
      </c>
    </row>
    <row r="6050" s="93" customFormat="1" customHeight="1" spans="7:7">
      <c r="G6050" s="288" t="str">
        <f t="shared" si="100"/>
        <v/>
      </c>
    </row>
    <row r="6051" s="93" customFormat="1" customHeight="1" spans="7:7">
      <c r="G6051" s="288" t="str">
        <f t="shared" si="100"/>
        <v/>
      </c>
    </row>
    <row r="6052" s="93" customFormat="1" customHeight="1" spans="7:7">
      <c r="G6052" s="288" t="str">
        <f t="shared" si="100"/>
        <v/>
      </c>
    </row>
    <row r="6053" s="93" customFormat="1" customHeight="1" spans="7:7">
      <c r="G6053" s="288" t="str">
        <f t="shared" si="100"/>
        <v/>
      </c>
    </row>
    <row r="6054" s="93" customFormat="1" customHeight="1" spans="7:7">
      <c r="G6054" s="288" t="str">
        <f t="shared" si="100"/>
        <v/>
      </c>
    </row>
    <row r="6055" s="93" customFormat="1" customHeight="1" spans="7:7">
      <c r="G6055" s="288" t="str">
        <f t="shared" si="100"/>
        <v/>
      </c>
    </row>
    <row r="6056" s="93" customFormat="1" customHeight="1" spans="7:7">
      <c r="G6056" s="288" t="str">
        <f t="shared" si="100"/>
        <v/>
      </c>
    </row>
    <row r="6057" s="93" customFormat="1" customHeight="1" spans="7:7">
      <c r="G6057" s="288" t="str">
        <f t="shared" si="100"/>
        <v/>
      </c>
    </row>
    <row r="6058" s="93" customFormat="1" customHeight="1" spans="7:7">
      <c r="G6058" s="288" t="str">
        <f t="shared" si="100"/>
        <v/>
      </c>
    </row>
    <row r="6059" s="93" customFormat="1" customHeight="1" spans="7:7">
      <c r="G6059" s="288" t="str">
        <f t="shared" si="100"/>
        <v/>
      </c>
    </row>
    <row r="6060" s="93" customFormat="1" customHeight="1" spans="7:7">
      <c r="G6060" s="288" t="str">
        <f t="shared" si="100"/>
        <v/>
      </c>
    </row>
    <row r="6061" s="93" customFormat="1" customHeight="1" spans="7:7">
      <c r="G6061" s="288" t="str">
        <f t="shared" si="100"/>
        <v/>
      </c>
    </row>
    <row r="6062" s="93" customFormat="1" customHeight="1" spans="7:7">
      <c r="G6062" s="288" t="str">
        <f t="shared" si="100"/>
        <v/>
      </c>
    </row>
    <row r="6063" s="93" customFormat="1" customHeight="1" spans="7:7">
      <c r="G6063" s="288" t="str">
        <f t="shared" si="100"/>
        <v/>
      </c>
    </row>
    <row r="6064" s="93" customFormat="1" customHeight="1" spans="7:7">
      <c r="G6064" s="288" t="str">
        <f t="shared" si="100"/>
        <v/>
      </c>
    </row>
    <row r="6065" s="93" customFormat="1" customHeight="1" spans="7:7">
      <c r="G6065" s="288" t="str">
        <f t="shared" si="100"/>
        <v/>
      </c>
    </row>
    <row r="6066" s="93" customFormat="1" customHeight="1" spans="7:7">
      <c r="G6066" s="288" t="str">
        <f t="shared" si="100"/>
        <v/>
      </c>
    </row>
    <row r="6067" s="93" customFormat="1" customHeight="1" spans="7:7">
      <c r="G6067" s="288" t="str">
        <f t="shared" si="100"/>
        <v/>
      </c>
    </row>
    <row r="6068" s="93" customFormat="1" customHeight="1" spans="7:7">
      <c r="G6068" s="288" t="str">
        <f t="shared" si="100"/>
        <v/>
      </c>
    </row>
    <row r="6069" s="93" customFormat="1" customHeight="1" spans="7:7">
      <c r="G6069" s="288" t="str">
        <f t="shared" si="100"/>
        <v/>
      </c>
    </row>
    <row r="6070" s="93" customFormat="1" customHeight="1" spans="7:7">
      <c r="G6070" s="288" t="str">
        <f t="shared" si="100"/>
        <v/>
      </c>
    </row>
    <row r="6071" s="93" customFormat="1" customHeight="1" spans="7:7">
      <c r="G6071" s="288" t="str">
        <f t="shared" si="100"/>
        <v/>
      </c>
    </row>
    <row r="6072" s="93" customFormat="1" customHeight="1" spans="7:7">
      <c r="G6072" s="288" t="str">
        <f t="shared" si="100"/>
        <v/>
      </c>
    </row>
    <row r="6073" s="93" customFormat="1" customHeight="1" spans="7:7">
      <c r="G6073" s="288" t="str">
        <f t="shared" si="100"/>
        <v/>
      </c>
    </row>
    <row r="6074" s="93" customFormat="1" customHeight="1" spans="7:7">
      <c r="G6074" s="288" t="str">
        <f t="shared" si="100"/>
        <v/>
      </c>
    </row>
    <row r="6075" s="93" customFormat="1" customHeight="1" spans="7:7">
      <c r="G6075" s="288" t="str">
        <f t="shared" si="100"/>
        <v/>
      </c>
    </row>
    <row r="6076" s="93" customFormat="1" customHeight="1" spans="7:7">
      <c r="G6076" s="288" t="str">
        <f t="shared" si="100"/>
        <v/>
      </c>
    </row>
    <row r="6077" s="93" customFormat="1" customHeight="1" spans="7:7">
      <c r="G6077" s="288" t="str">
        <f t="shared" si="100"/>
        <v/>
      </c>
    </row>
    <row r="6078" s="93" customFormat="1" customHeight="1" spans="7:7">
      <c r="G6078" s="288" t="str">
        <f t="shared" si="100"/>
        <v/>
      </c>
    </row>
    <row r="6079" s="93" customFormat="1" customHeight="1" spans="7:7">
      <c r="G6079" s="288" t="str">
        <f t="shared" si="100"/>
        <v/>
      </c>
    </row>
    <row r="6080" s="93" customFormat="1" customHeight="1" spans="7:7">
      <c r="G6080" s="288" t="str">
        <f t="shared" si="100"/>
        <v/>
      </c>
    </row>
    <row r="6081" s="93" customFormat="1" customHeight="1" spans="7:7">
      <c r="G6081" s="288" t="str">
        <f t="shared" si="100"/>
        <v/>
      </c>
    </row>
    <row r="6082" s="93" customFormat="1" customHeight="1" spans="7:7">
      <c r="G6082" s="288" t="str">
        <f t="shared" ref="G6082:G6145" si="101">IF(H6082="","",IF(H6082=I6082,H6082,_xlfn.CONCAT(H6082,"-",I6082)))</f>
        <v/>
      </c>
    </row>
    <row r="6083" s="93" customFormat="1" customHeight="1" spans="7:7">
      <c r="G6083" s="288" t="str">
        <f t="shared" si="101"/>
        <v/>
      </c>
    </row>
    <row r="6084" s="93" customFormat="1" customHeight="1" spans="7:7">
      <c r="G6084" s="288" t="str">
        <f t="shared" si="101"/>
        <v/>
      </c>
    </row>
    <row r="6085" s="93" customFormat="1" customHeight="1" spans="7:7">
      <c r="G6085" s="288" t="str">
        <f t="shared" si="101"/>
        <v/>
      </c>
    </row>
    <row r="6086" s="93" customFormat="1" customHeight="1" spans="7:7">
      <c r="G6086" s="288" t="str">
        <f t="shared" si="101"/>
        <v/>
      </c>
    </row>
    <row r="6087" s="93" customFormat="1" customHeight="1" spans="7:7">
      <c r="G6087" s="288" t="str">
        <f t="shared" si="101"/>
        <v/>
      </c>
    </row>
    <row r="6088" s="93" customFormat="1" customHeight="1" spans="7:7">
      <c r="G6088" s="288" t="str">
        <f t="shared" si="101"/>
        <v/>
      </c>
    </row>
    <row r="6089" s="93" customFormat="1" customHeight="1" spans="7:7">
      <c r="G6089" s="288" t="str">
        <f t="shared" si="101"/>
        <v/>
      </c>
    </row>
    <row r="6090" s="93" customFormat="1" customHeight="1" spans="7:7">
      <c r="G6090" s="288" t="str">
        <f t="shared" si="101"/>
        <v/>
      </c>
    </row>
    <row r="6091" s="93" customFormat="1" customHeight="1" spans="7:7">
      <c r="G6091" s="288" t="str">
        <f t="shared" si="101"/>
        <v/>
      </c>
    </row>
    <row r="6092" s="93" customFormat="1" customHeight="1" spans="7:7">
      <c r="G6092" s="288" t="str">
        <f t="shared" si="101"/>
        <v/>
      </c>
    </row>
    <row r="6093" s="93" customFormat="1" customHeight="1" spans="7:7">
      <c r="G6093" s="288" t="str">
        <f t="shared" si="101"/>
        <v/>
      </c>
    </row>
    <row r="6094" s="93" customFormat="1" customHeight="1" spans="7:7">
      <c r="G6094" s="288" t="str">
        <f t="shared" si="101"/>
        <v/>
      </c>
    </row>
    <row r="6095" s="93" customFormat="1" customHeight="1" spans="7:7">
      <c r="G6095" s="288" t="str">
        <f t="shared" si="101"/>
        <v/>
      </c>
    </row>
    <row r="6096" s="93" customFormat="1" customHeight="1" spans="7:7">
      <c r="G6096" s="288" t="str">
        <f t="shared" si="101"/>
        <v/>
      </c>
    </row>
    <row r="6097" s="93" customFormat="1" customHeight="1" spans="7:7">
      <c r="G6097" s="288" t="str">
        <f t="shared" si="101"/>
        <v/>
      </c>
    </row>
    <row r="6098" s="93" customFormat="1" customHeight="1" spans="7:7">
      <c r="G6098" s="288" t="str">
        <f t="shared" si="101"/>
        <v/>
      </c>
    </row>
    <row r="6099" s="93" customFormat="1" customHeight="1" spans="7:7">
      <c r="G6099" s="288" t="str">
        <f t="shared" si="101"/>
        <v/>
      </c>
    </row>
    <row r="6100" s="93" customFormat="1" customHeight="1" spans="7:7">
      <c r="G6100" s="288" t="str">
        <f t="shared" si="101"/>
        <v/>
      </c>
    </row>
    <row r="6101" s="93" customFormat="1" customHeight="1" spans="7:7">
      <c r="G6101" s="288" t="str">
        <f t="shared" si="101"/>
        <v/>
      </c>
    </row>
    <row r="6102" s="93" customFormat="1" customHeight="1" spans="7:7">
      <c r="G6102" s="288" t="str">
        <f t="shared" si="101"/>
        <v/>
      </c>
    </row>
    <row r="6103" s="93" customFormat="1" customHeight="1" spans="7:7">
      <c r="G6103" s="288" t="str">
        <f t="shared" si="101"/>
        <v/>
      </c>
    </row>
    <row r="6104" s="93" customFormat="1" customHeight="1" spans="7:7">
      <c r="G6104" s="288" t="str">
        <f t="shared" si="101"/>
        <v/>
      </c>
    </row>
    <row r="6105" s="93" customFormat="1" customHeight="1" spans="7:7">
      <c r="G6105" s="288" t="str">
        <f t="shared" si="101"/>
        <v/>
      </c>
    </row>
    <row r="6106" s="93" customFormat="1" customHeight="1" spans="7:7">
      <c r="G6106" s="288" t="str">
        <f t="shared" si="101"/>
        <v/>
      </c>
    </row>
    <row r="6107" s="93" customFormat="1" customHeight="1" spans="7:7">
      <c r="G6107" s="288" t="str">
        <f t="shared" si="101"/>
        <v/>
      </c>
    </row>
    <row r="6108" s="93" customFormat="1" customHeight="1" spans="7:7">
      <c r="G6108" s="288" t="str">
        <f t="shared" si="101"/>
        <v/>
      </c>
    </row>
    <row r="6109" s="93" customFormat="1" customHeight="1" spans="7:7">
      <c r="G6109" s="288" t="str">
        <f t="shared" si="101"/>
        <v/>
      </c>
    </row>
    <row r="6110" s="93" customFormat="1" customHeight="1" spans="7:7">
      <c r="G6110" s="288" t="str">
        <f t="shared" si="101"/>
        <v/>
      </c>
    </row>
    <row r="6111" s="93" customFormat="1" customHeight="1" spans="7:7">
      <c r="G6111" s="288" t="str">
        <f t="shared" si="101"/>
        <v/>
      </c>
    </row>
    <row r="6112" s="93" customFormat="1" customHeight="1" spans="7:7">
      <c r="G6112" s="288" t="str">
        <f t="shared" si="101"/>
        <v/>
      </c>
    </row>
    <row r="6113" s="93" customFormat="1" customHeight="1" spans="7:7">
      <c r="G6113" s="288" t="str">
        <f t="shared" si="101"/>
        <v/>
      </c>
    </row>
    <row r="6114" s="93" customFormat="1" customHeight="1" spans="7:7">
      <c r="G6114" s="288" t="str">
        <f t="shared" si="101"/>
        <v/>
      </c>
    </row>
    <row r="6115" s="93" customFormat="1" customHeight="1" spans="7:7">
      <c r="G6115" s="288" t="str">
        <f t="shared" si="101"/>
        <v/>
      </c>
    </row>
    <row r="6116" s="93" customFormat="1" customHeight="1" spans="7:7">
      <c r="G6116" s="288" t="str">
        <f t="shared" si="101"/>
        <v/>
      </c>
    </row>
    <row r="6117" s="93" customFormat="1" customHeight="1" spans="7:7">
      <c r="G6117" s="288" t="str">
        <f t="shared" si="101"/>
        <v/>
      </c>
    </row>
    <row r="6118" s="93" customFormat="1" customHeight="1" spans="7:7">
      <c r="G6118" s="288" t="str">
        <f t="shared" si="101"/>
        <v/>
      </c>
    </row>
    <row r="6119" s="93" customFormat="1" customHeight="1" spans="7:7">
      <c r="G6119" s="288" t="str">
        <f t="shared" si="101"/>
        <v/>
      </c>
    </row>
    <row r="6120" s="93" customFormat="1" customHeight="1" spans="7:7">
      <c r="G6120" s="288" t="str">
        <f t="shared" si="101"/>
        <v/>
      </c>
    </row>
    <row r="6121" s="93" customFormat="1" customHeight="1" spans="7:7">
      <c r="G6121" s="288" t="str">
        <f t="shared" si="101"/>
        <v/>
      </c>
    </row>
    <row r="6122" s="93" customFormat="1" customHeight="1" spans="7:7">
      <c r="G6122" s="288" t="str">
        <f t="shared" si="101"/>
        <v/>
      </c>
    </row>
    <row r="6123" s="93" customFormat="1" customHeight="1" spans="7:7">
      <c r="G6123" s="288" t="str">
        <f t="shared" si="101"/>
        <v/>
      </c>
    </row>
    <row r="6124" s="93" customFormat="1" customHeight="1" spans="7:7">
      <c r="G6124" s="288" t="str">
        <f t="shared" si="101"/>
        <v/>
      </c>
    </row>
    <row r="6125" s="93" customFormat="1" customHeight="1" spans="7:7">
      <c r="G6125" s="288" t="str">
        <f t="shared" si="101"/>
        <v/>
      </c>
    </row>
    <row r="6126" s="93" customFormat="1" customHeight="1" spans="7:7">
      <c r="G6126" s="288" t="str">
        <f t="shared" si="101"/>
        <v/>
      </c>
    </row>
    <row r="6127" s="93" customFormat="1" customHeight="1" spans="7:7">
      <c r="G6127" s="288" t="str">
        <f t="shared" si="101"/>
        <v/>
      </c>
    </row>
    <row r="6128" s="93" customFormat="1" customHeight="1" spans="7:7">
      <c r="G6128" s="288" t="str">
        <f t="shared" si="101"/>
        <v/>
      </c>
    </row>
    <row r="6129" s="93" customFormat="1" customHeight="1" spans="7:7">
      <c r="G6129" s="288" t="str">
        <f t="shared" si="101"/>
        <v/>
      </c>
    </row>
    <row r="6130" s="93" customFormat="1" customHeight="1" spans="7:7">
      <c r="G6130" s="288" t="str">
        <f t="shared" si="101"/>
        <v/>
      </c>
    </row>
    <row r="6131" s="93" customFormat="1" customHeight="1" spans="7:7">
      <c r="G6131" s="288" t="str">
        <f t="shared" si="101"/>
        <v/>
      </c>
    </row>
    <row r="6132" s="93" customFormat="1" customHeight="1" spans="7:7">
      <c r="G6132" s="288" t="str">
        <f t="shared" si="101"/>
        <v/>
      </c>
    </row>
    <row r="6133" s="93" customFormat="1" customHeight="1" spans="7:7">
      <c r="G6133" s="288" t="str">
        <f t="shared" si="101"/>
        <v/>
      </c>
    </row>
    <row r="6134" s="93" customFormat="1" customHeight="1" spans="7:7">
      <c r="G6134" s="288" t="str">
        <f t="shared" si="101"/>
        <v/>
      </c>
    </row>
    <row r="6135" s="93" customFormat="1" customHeight="1" spans="7:7">
      <c r="G6135" s="288" t="str">
        <f t="shared" si="101"/>
        <v/>
      </c>
    </row>
    <row r="6136" s="93" customFormat="1" customHeight="1" spans="7:7">
      <c r="G6136" s="288" t="str">
        <f t="shared" si="101"/>
        <v/>
      </c>
    </row>
    <row r="6137" s="93" customFormat="1" customHeight="1" spans="7:7">
      <c r="G6137" s="288" t="str">
        <f t="shared" si="101"/>
        <v/>
      </c>
    </row>
    <row r="6138" s="93" customFormat="1" customHeight="1" spans="7:7">
      <c r="G6138" s="288" t="str">
        <f t="shared" si="101"/>
        <v/>
      </c>
    </row>
    <row r="6139" s="93" customFormat="1" customHeight="1" spans="7:7">
      <c r="G6139" s="288" t="str">
        <f t="shared" si="101"/>
        <v/>
      </c>
    </row>
    <row r="6140" s="93" customFormat="1" customHeight="1" spans="7:7">
      <c r="G6140" s="288" t="str">
        <f t="shared" si="101"/>
        <v/>
      </c>
    </row>
    <row r="6141" s="93" customFormat="1" customHeight="1" spans="7:7">
      <c r="G6141" s="288" t="str">
        <f t="shared" si="101"/>
        <v/>
      </c>
    </row>
    <row r="6142" s="93" customFormat="1" customHeight="1" spans="7:7">
      <c r="G6142" s="288" t="str">
        <f t="shared" si="101"/>
        <v/>
      </c>
    </row>
    <row r="6143" s="93" customFormat="1" customHeight="1" spans="7:7">
      <c r="G6143" s="288" t="str">
        <f t="shared" si="101"/>
        <v/>
      </c>
    </row>
    <row r="6144" s="93" customFormat="1" customHeight="1" spans="7:7">
      <c r="G6144" s="288" t="str">
        <f t="shared" si="101"/>
        <v/>
      </c>
    </row>
    <row r="6145" s="93" customFormat="1" customHeight="1" spans="7:7">
      <c r="G6145" s="288" t="str">
        <f t="shared" si="101"/>
        <v/>
      </c>
    </row>
    <row r="6146" s="93" customFormat="1" customHeight="1" spans="7:7">
      <c r="G6146" s="288" t="str">
        <f t="shared" ref="G6146:G6209" si="102">IF(H6146="","",IF(H6146=I6146,H6146,_xlfn.CONCAT(H6146,"-",I6146)))</f>
        <v/>
      </c>
    </row>
    <row r="6147" s="93" customFormat="1" customHeight="1" spans="7:7">
      <c r="G6147" s="288" t="str">
        <f t="shared" si="102"/>
        <v/>
      </c>
    </row>
    <row r="6148" s="93" customFormat="1" customHeight="1" spans="7:7">
      <c r="G6148" s="288" t="str">
        <f t="shared" si="102"/>
        <v/>
      </c>
    </row>
    <row r="6149" s="93" customFormat="1" customHeight="1" spans="7:7">
      <c r="G6149" s="288" t="str">
        <f t="shared" si="102"/>
        <v/>
      </c>
    </row>
    <row r="6150" s="93" customFormat="1" customHeight="1" spans="7:7">
      <c r="G6150" s="288" t="str">
        <f t="shared" si="102"/>
        <v/>
      </c>
    </row>
    <row r="6151" s="93" customFormat="1" customHeight="1" spans="7:7">
      <c r="G6151" s="288" t="str">
        <f t="shared" si="102"/>
        <v/>
      </c>
    </row>
    <row r="6152" s="93" customFormat="1" customHeight="1" spans="7:7">
      <c r="G6152" s="288" t="str">
        <f t="shared" si="102"/>
        <v/>
      </c>
    </row>
    <row r="6153" s="93" customFormat="1" customHeight="1" spans="7:7">
      <c r="G6153" s="288" t="str">
        <f t="shared" si="102"/>
        <v/>
      </c>
    </row>
    <row r="6154" s="93" customFormat="1" customHeight="1" spans="7:7">
      <c r="G6154" s="288" t="str">
        <f t="shared" si="102"/>
        <v/>
      </c>
    </row>
    <row r="6155" s="93" customFormat="1" customHeight="1" spans="7:7">
      <c r="G6155" s="288" t="str">
        <f t="shared" si="102"/>
        <v/>
      </c>
    </row>
    <row r="6156" s="93" customFormat="1" customHeight="1" spans="7:7">
      <c r="G6156" s="288" t="str">
        <f t="shared" si="102"/>
        <v/>
      </c>
    </row>
    <row r="6157" s="93" customFormat="1" customHeight="1" spans="7:7">
      <c r="G6157" s="288" t="str">
        <f t="shared" si="102"/>
        <v/>
      </c>
    </row>
    <row r="6158" s="93" customFormat="1" customHeight="1" spans="7:7">
      <c r="G6158" s="288" t="str">
        <f t="shared" si="102"/>
        <v/>
      </c>
    </row>
    <row r="6159" s="93" customFormat="1" customHeight="1" spans="7:7">
      <c r="G6159" s="288" t="str">
        <f t="shared" si="102"/>
        <v/>
      </c>
    </row>
    <row r="6160" s="93" customFormat="1" customHeight="1" spans="7:7">
      <c r="G6160" s="288" t="str">
        <f t="shared" si="102"/>
        <v/>
      </c>
    </row>
    <row r="6161" s="93" customFormat="1" customHeight="1" spans="7:7">
      <c r="G6161" s="288" t="str">
        <f t="shared" si="102"/>
        <v/>
      </c>
    </row>
    <row r="6162" s="93" customFormat="1" customHeight="1" spans="7:7">
      <c r="G6162" s="288" t="str">
        <f t="shared" si="102"/>
        <v/>
      </c>
    </row>
    <row r="6163" s="93" customFormat="1" customHeight="1" spans="7:7">
      <c r="G6163" s="288" t="str">
        <f t="shared" si="102"/>
        <v/>
      </c>
    </row>
    <row r="6164" s="93" customFormat="1" customHeight="1" spans="7:7">
      <c r="G6164" s="288" t="str">
        <f t="shared" si="102"/>
        <v/>
      </c>
    </row>
    <row r="6165" s="93" customFormat="1" customHeight="1" spans="7:7">
      <c r="G6165" s="288" t="str">
        <f t="shared" si="102"/>
        <v/>
      </c>
    </row>
    <row r="6166" s="93" customFormat="1" customHeight="1" spans="7:7">
      <c r="G6166" s="288" t="str">
        <f t="shared" si="102"/>
        <v/>
      </c>
    </row>
    <row r="6167" s="93" customFormat="1" customHeight="1" spans="7:7">
      <c r="G6167" s="288" t="str">
        <f t="shared" si="102"/>
        <v/>
      </c>
    </row>
    <row r="6168" s="93" customFormat="1" customHeight="1" spans="7:7">
      <c r="G6168" s="288" t="str">
        <f t="shared" si="102"/>
        <v/>
      </c>
    </row>
    <row r="6169" s="93" customFormat="1" customHeight="1" spans="7:7">
      <c r="G6169" s="288" t="str">
        <f t="shared" si="102"/>
        <v/>
      </c>
    </row>
    <row r="6170" s="93" customFormat="1" customHeight="1" spans="7:7">
      <c r="G6170" s="288" t="str">
        <f t="shared" si="102"/>
        <v/>
      </c>
    </row>
    <row r="6171" s="93" customFormat="1" customHeight="1" spans="7:7">
      <c r="G6171" s="288" t="str">
        <f t="shared" si="102"/>
        <v/>
      </c>
    </row>
    <row r="6172" s="93" customFormat="1" customHeight="1" spans="7:7">
      <c r="G6172" s="288" t="str">
        <f t="shared" si="102"/>
        <v/>
      </c>
    </row>
    <row r="6173" s="93" customFormat="1" customHeight="1" spans="7:7">
      <c r="G6173" s="288" t="str">
        <f t="shared" si="102"/>
        <v/>
      </c>
    </row>
    <row r="6174" s="93" customFormat="1" customHeight="1" spans="7:7">
      <c r="G6174" s="288" t="str">
        <f t="shared" si="102"/>
        <v/>
      </c>
    </row>
    <row r="6175" s="93" customFormat="1" customHeight="1" spans="7:7">
      <c r="G6175" s="288" t="str">
        <f t="shared" si="102"/>
        <v/>
      </c>
    </row>
    <row r="6176" s="93" customFormat="1" customHeight="1" spans="7:7">
      <c r="G6176" s="288" t="str">
        <f t="shared" si="102"/>
        <v/>
      </c>
    </row>
    <row r="6177" s="93" customFormat="1" customHeight="1" spans="7:7">
      <c r="G6177" s="288" t="str">
        <f t="shared" si="102"/>
        <v/>
      </c>
    </row>
    <row r="6178" s="93" customFormat="1" customHeight="1" spans="7:7">
      <c r="G6178" s="288" t="str">
        <f t="shared" si="102"/>
        <v/>
      </c>
    </row>
    <row r="6179" s="93" customFormat="1" customHeight="1" spans="7:7">
      <c r="G6179" s="288" t="str">
        <f t="shared" si="102"/>
        <v/>
      </c>
    </row>
    <row r="6180" s="93" customFormat="1" customHeight="1" spans="7:7">
      <c r="G6180" s="288" t="str">
        <f t="shared" si="102"/>
        <v/>
      </c>
    </row>
    <row r="6181" s="93" customFormat="1" customHeight="1" spans="7:7">
      <c r="G6181" s="288" t="str">
        <f t="shared" si="102"/>
        <v/>
      </c>
    </row>
    <row r="6182" s="93" customFormat="1" customHeight="1" spans="7:7">
      <c r="G6182" s="288" t="str">
        <f t="shared" si="102"/>
        <v/>
      </c>
    </row>
    <row r="6183" s="93" customFormat="1" customHeight="1" spans="7:7">
      <c r="G6183" s="288" t="str">
        <f t="shared" si="102"/>
        <v/>
      </c>
    </row>
    <row r="6184" s="93" customFormat="1" customHeight="1" spans="7:7">
      <c r="G6184" s="288" t="str">
        <f t="shared" si="102"/>
        <v/>
      </c>
    </row>
    <row r="6185" s="93" customFormat="1" customHeight="1" spans="7:7">
      <c r="G6185" s="288" t="str">
        <f t="shared" si="102"/>
        <v/>
      </c>
    </row>
    <row r="6186" s="93" customFormat="1" customHeight="1" spans="7:7">
      <c r="G6186" s="288" t="str">
        <f t="shared" si="102"/>
        <v/>
      </c>
    </row>
    <row r="6187" s="93" customFormat="1" customHeight="1" spans="7:7">
      <c r="G6187" s="288" t="str">
        <f t="shared" si="102"/>
        <v/>
      </c>
    </row>
    <row r="6188" s="93" customFormat="1" customHeight="1" spans="7:7">
      <c r="G6188" s="288" t="str">
        <f t="shared" si="102"/>
        <v/>
      </c>
    </row>
    <row r="6189" s="93" customFormat="1" customHeight="1" spans="7:7">
      <c r="G6189" s="288" t="str">
        <f t="shared" si="102"/>
        <v/>
      </c>
    </row>
    <row r="6190" s="93" customFormat="1" customHeight="1" spans="7:7">
      <c r="G6190" s="288" t="str">
        <f t="shared" si="102"/>
        <v/>
      </c>
    </row>
    <row r="6191" s="93" customFormat="1" customHeight="1" spans="7:7">
      <c r="G6191" s="288" t="str">
        <f t="shared" si="102"/>
        <v/>
      </c>
    </row>
    <row r="6192" s="93" customFormat="1" customHeight="1" spans="7:7">
      <c r="G6192" s="288" t="str">
        <f t="shared" si="102"/>
        <v/>
      </c>
    </row>
    <row r="6193" s="93" customFormat="1" customHeight="1" spans="7:7">
      <c r="G6193" s="288" t="str">
        <f t="shared" si="102"/>
        <v/>
      </c>
    </row>
    <row r="6194" s="93" customFormat="1" customHeight="1" spans="7:7">
      <c r="G6194" s="288" t="str">
        <f t="shared" si="102"/>
        <v/>
      </c>
    </row>
    <row r="6195" s="93" customFormat="1" customHeight="1" spans="7:7">
      <c r="G6195" s="288" t="str">
        <f t="shared" si="102"/>
        <v/>
      </c>
    </row>
    <row r="6196" s="93" customFormat="1" customHeight="1" spans="7:7">
      <c r="G6196" s="288" t="str">
        <f t="shared" si="102"/>
        <v/>
      </c>
    </row>
    <row r="6197" s="93" customFormat="1" customHeight="1" spans="7:7">
      <c r="G6197" s="288" t="str">
        <f t="shared" si="102"/>
        <v/>
      </c>
    </row>
    <row r="6198" s="93" customFormat="1" customHeight="1" spans="7:7">
      <c r="G6198" s="288" t="str">
        <f t="shared" si="102"/>
        <v/>
      </c>
    </row>
    <row r="6199" s="93" customFormat="1" customHeight="1" spans="7:7">
      <c r="G6199" s="288" t="str">
        <f t="shared" si="102"/>
        <v/>
      </c>
    </row>
    <row r="6200" s="93" customFormat="1" customHeight="1" spans="7:7">
      <c r="G6200" s="288" t="str">
        <f t="shared" si="102"/>
        <v/>
      </c>
    </row>
    <row r="6201" s="93" customFormat="1" customHeight="1" spans="7:7">
      <c r="G6201" s="288" t="str">
        <f t="shared" si="102"/>
        <v/>
      </c>
    </row>
    <row r="6202" s="93" customFormat="1" customHeight="1" spans="7:7">
      <c r="G6202" s="288" t="str">
        <f t="shared" si="102"/>
        <v/>
      </c>
    </row>
    <row r="6203" s="93" customFormat="1" customHeight="1" spans="7:7">
      <c r="G6203" s="288" t="str">
        <f t="shared" si="102"/>
        <v/>
      </c>
    </row>
    <row r="6204" s="93" customFormat="1" customHeight="1" spans="7:7">
      <c r="G6204" s="288" t="str">
        <f t="shared" si="102"/>
        <v/>
      </c>
    </row>
    <row r="6205" s="93" customFormat="1" customHeight="1" spans="7:7">
      <c r="G6205" s="288" t="str">
        <f t="shared" si="102"/>
        <v/>
      </c>
    </row>
    <row r="6206" s="93" customFormat="1" customHeight="1" spans="7:7">
      <c r="G6206" s="288" t="str">
        <f t="shared" si="102"/>
        <v/>
      </c>
    </row>
    <row r="6207" s="93" customFormat="1" customHeight="1" spans="7:7">
      <c r="G6207" s="288" t="str">
        <f t="shared" si="102"/>
        <v/>
      </c>
    </row>
    <row r="6208" s="93" customFormat="1" customHeight="1" spans="7:7">
      <c r="G6208" s="288" t="str">
        <f t="shared" si="102"/>
        <v/>
      </c>
    </row>
    <row r="6209" s="93" customFormat="1" customHeight="1" spans="7:7">
      <c r="G6209" s="288" t="str">
        <f t="shared" si="102"/>
        <v/>
      </c>
    </row>
    <row r="6210" s="93" customFormat="1" customHeight="1" spans="7:7">
      <c r="G6210" s="288" t="str">
        <f t="shared" ref="G6210:G6273" si="103">IF(H6210="","",IF(H6210=I6210,H6210,_xlfn.CONCAT(H6210,"-",I6210)))</f>
        <v/>
      </c>
    </row>
    <row r="6211" s="93" customFormat="1" customHeight="1" spans="7:7">
      <c r="G6211" s="288" t="str">
        <f t="shared" si="103"/>
        <v/>
      </c>
    </row>
    <row r="6212" s="93" customFormat="1" customHeight="1" spans="7:7">
      <c r="G6212" s="288" t="str">
        <f t="shared" si="103"/>
        <v/>
      </c>
    </row>
    <row r="6213" s="93" customFormat="1" customHeight="1" spans="7:7">
      <c r="G6213" s="288" t="str">
        <f t="shared" si="103"/>
        <v/>
      </c>
    </row>
    <row r="6214" s="93" customFormat="1" customHeight="1" spans="7:7">
      <c r="G6214" s="288" t="str">
        <f t="shared" si="103"/>
        <v/>
      </c>
    </row>
    <row r="6215" s="93" customFormat="1" customHeight="1" spans="7:7">
      <c r="G6215" s="288" t="str">
        <f t="shared" si="103"/>
        <v/>
      </c>
    </row>
    <row r="6216" s="93" customFormat="1" customHeight="1" spans="7:7">
      <c r="G6216" s="288" t="str">
        <f t="shared" si="103"/>
        <v/>
      </c>
    </row>
    <row r="6217" s="93" customFormat="1" customHeight="1" spans="7:7">
      <c r="G6217" s="288" t="str">
        <f t="shared" si="103"/>
        <v/>
      </c>
    </row>
    <row r="6218" s="93" customFormat="1" customHeight="1" spans="7:7">
      <c r="G6218" s="288" t="str">
        <f t="shared" si="103"/>
        <v/>
      </c>
    </row>
    <row r="6219" s="93" customFormat="1" customHeight="1" spans="7:7">
      <c r="G6219" s="288" t="str">
        <f t="shared" si="103"/>
        <v/>
      </c>
    </row>
    <row r="6220" s="93" customFormat="1" customHeight="1" spans="7:7">
      <c r="G6220" s="288" t="str">
        <f t="shared" si="103"/>
        <v/>
      </c>
    </row>
    <row r="6221" s="93" customFormat="1" customHeight="1" spans="7:7">
      <c r="G6221" s="288" t="str">
        <f t="shared" si="103"/>
        <v/>
      </c>
    </row>
    <row r="6222" s="93" customFormat="1" customHeight="1" spans="7:7">
      <c r="G6222" s="288" t="str">
        <f t="shared" si="103"/>
        <v/>
      </c>
    </row>
    <row r="6223" s="93" customFormat="1" customHeight="1" spans="7:7">
      <c r="G6223" s="288" t="str">
        <f t="shared" si="103"/>
        <v/>
      </c>
    </row>
    <row r="6224" s="93" customFormat="1" customHeight="1" spans="7:7">
      <c r="G6224" s="288" t="str">
        <f t="shared" si="103"/>
        <v/>
      </c>
    </row>
    <row r="6225" s="93" customFormat="1" customHeight="1" spans="7:7">
      <c r="G6225" s="288" t="str">
        <f t="shared" si="103"/>
        <v/>
      </c>
    </row>
    <row r="6226" s="93" customFormat="1" customHeight="1" spans="7:7">
      <c r="G6226" s="288" t="str">
        <f t="shared" si="103"/>
        <v/>
      </c>
    </row>
    <row r="6227" s="93" customFormat="1" customHeight="1" spans="7:7">
      <c r="G6227" s="288" t="str">
        <f t="shared" si="103"/>
        <v/>
      </c>
    </row>
    <row r="6228" s="93" customFormat="1" customHeight="1" spans="7:7">
      <c r="G6228" s="288" t="str">
        <f t="shared" si="103"/>
        <v/>
      </c>
    </row>
    <row r="6229" s="93" customFormat="1" customHeight="1" spans="7:7">
      <c r="G6229" s="288" t="str">
        <f t="shared" si="103"/>
        <v/>
      </c>
    </row>
    <row r="6230" s="93" customFormat="1" customHeight="1" spans="7:7">
      <c r="G6230" s="288" t="str">
        <f t="shared" si="103"/>
        <v/>
      </c>
    </row>
    <row r="6231" s="93" customFormat="1" customHeight="1" spans="7:7">
      <c r="G6231" s="288" t="str">
        <f t="shared" si="103"/>
        <v/>
      </c>
    </row>
    <row r="6232" s="93" customFormat="1" customHeight="1" spans="7:7">
      <c r="G6232" s="288" t="str">
        <f t="shared" si="103"/>
        <v/>
      </c>
    </row>
    <row r="6233" s="93" customFormat="1" customHeight="1" spans="7:7">
      <c r="G6233" s="288" t="str">
        <f t="shared" si="103"/>
        <v/>
      </c>
    </row>
    <row r="6234" s="93" customFormat="1" customHeight="1" spans="7:7">
      <c r="G6234" s="288" t="str">
        <f t="shared" si="103"/>
        <v/>
      </c>
    </row>
    <row r="6235" s="93" customFormat="1" customHeight="1" spans="7:7">
      <c r="G6235" s="288" t="str">
        <f t="shared" si="103"/>
        <v/>
      </c>
    </row>
    <row r="6236" s="93" customFormat="1" customHeight="1" spans="7:7">
      <c r="G6236" s="288" t="str">
        <f t="shared" si="103"/>
        <v/>
      </c>
    </row>
    <row r="6237" s="93" customFormat="1" customHeight="1" spans="7:7">
      <c r="G6237" s="288" t="str">
        <f t="shared" si="103"/>
        <v/>
      </c>
    </row>
    <row r="6238" s="93" customFormat="1" customHeight="1" spans="7:7">
      <c r="G6238" s="288" t="str">
        <f t="shared" si="103"/>
        <v/>
      </c>
    </row>
    <row r="6239" s="93" customFormat="1" customHeight="1" spans="7:7">
      <c r="G6239" s="288" t="str">
        <f t="shared" si="103"/>
        <v/>
      </c>
    </row>
    <row r="6240" s="93" customFormat="1" customHeight="1" spans="7:7">
      <c r="G6240" s="288" t="str">
        <f t="shared" si="103"/>
        <v/>
      </c>
    </row>
    <row r="6241" s="93" customFormat="1" customHeight="1" spans="7:7">
      <c r="G6241" s="288" t="str">
        <f t="shared" si="103"/>
        <v/>
      </c>
    </row>
    <row r="6242" s="93" customFormat="1" customHeight="1" spans="7:7">
      <c r="G6242" s="288" t="str">
        <f t="shared" si="103"/>
        <v/>
      </c>
    </row>
    <row r="6243" s="93" customFormat="1" customHeight="1" spans="7:7">
      <c r="G6243" s="288" t="str">
        <f t="shared" si="103"/>
        <v/>
      </c>
    </row>
    <row r="6244" s="93" customFormat="1" customHeight="1" spans="7:7">
      <c r="G6244" s="288" t="str">
        <f t="shared" si="103"/>
        <v/>
      </c>
    </row>
    <row r="6245" s="93" customFormat="1" customHeight="1" spans="7:7">
      <c r="G6245" s="288" t="str">
        <f t="shared" si="103"/>
        <v/>
      </c>
    </row>
    <row r="6246" s="93" customFormat="1" customHeight="1" spans="7:7">
      <c r="G6246" s="288" t="str">
        <f t="shared" si="103"/>
        <v/>
      </c>
    </row>
    <row r="6247" s="93" customFormat="1" customHeight="1" spans="7:7">
      <c r="G6247" s="288" t="str">
        <f t="shared" si="103"/>
        <v/>
      </c>
    </row>
    <row r="6248" s="93" customFormat="1" customHeight="1" spans="7:7">
      <c r="G6248" s="288" t="str">
        <f t="shared" si="103"/>
        <v/>
      </c>
    </row>
    <row r="6249" s="93" customFormat="1" customHeight="1" spans="7:7">
      <c r="G6249" s="288" t="str">
        <f t="shared" si="103"/>
        <v/>
      </c>
    </row>
    <row r="6250" s="93" customFormat="1" customHeight="1" spans="7:7">
      <c r="G6250" s="288" t="str">
        <f t="shared" si="103"/>
        <v/>
      </c>
    </row>
    <row r="6251" s="93" customFormat="1" customHeight="1" spans="7:7">
      <c r="G6251" s="288" t="str">
        <f t="shared" si="103"/>
        <v/>
      </c>
    </row>
    <row r="6252" s="93" customFormat="1" customHeight="1" spans="7:7">
      <c r="G6252" s="288" t="str">
        <f t="shared" si="103"/>
        <v/>
      </c>
    </row>
    <row r="6253" s="93" customFormat="1" customHeight="1" spans="7:7">
      <c r="G6253" s="288" t="str">
        <f t="shared" si="103"/>
        <v/>
      </c>
    </row>
    <row r="6254" s="93" customFormat="1" customHeight="1" spans="7:7">
      <c r="G6254" s="288" t="str">
        <f t="shared" si="103"/>
        <v/>
      </c>
    </row>
    <row r="6255" s="93" customFormat="1" customHeight="1" spans="7:7">
      <c r="G6255" s="288" t="str">
        <f t="shared" si="103"/>
        <v/>
      </c>
    </row>
    <row r="6256" s="93" customFormat="1" customHeight="1" spans="7:7">
      <c r="G6256" s="288" t="str">
        <f t="shared" si="103"/>
        <v/>
      </c>
    </row>
    <row r="6257" s="93" customFormat="1" customHeight="1" spans="7:7">
      <c r="G6257" s="288" t="str">
        <f t="shared" si="103"/>
        <v/>
      </c>
    </row>
    <row r="6258" s="93" customFormat="1" customHeight="1" spans="7:7">
      <c r="G6258" s="288" t="str">
        <f t="shared" si="103"/>
        <v/>
      </c>
    </row>
    <row r="6259" s="93" customFormat="1" customHeight="1" spans="7:7">
      <c r="G6259" s="288" t="str">
        <f t="shared" si="103"/>
        <v/>
      </c>
    </row>
    <row r="6260" s="93" customFormat="1" customHeight="1" spans="7:7">
      <c r="G6260" s="288" t="str">
        <f t="shared" si="103"/>
        <v/>
      </c>
    </row>
    <row r="6261" s="93" customFormat="1" customHeight="1" spans="7:7">
      <c r="G6261" s="288" t="str">
        <f t="shared" si="103"/>
        <v/>
      </c>
    </row>
    <row r="6262" s="93" customFormat="1" customHeight="1" spans="7:7">
      <c r="G6262" s="288" t="str">
        <f t="shared" si="103"/>
        <v/>
      </c>
    </row>
    <row r="6263" s="93" customFormat="1" customHeight="1" spans="7:7">
      <c r="G6263" s="288" t="str">
        <f t="shared" si="103"/>
        <v/>
      </c>
    </row>
    <row r="6264" s="93" customFormat="1" customHeight="1" spans="7:7">
      <c r="G6264" s="288" t="str">
        <f t="shared" si="103"/>
        <v/>
      </c>
    </row>
    <row r="6265" s="93" customFormat="1" customHeight="1" spans="7:7">
      <c r="G6265" s="288" t="str">
        <f t="shared" si="103"/>
        <v/>
      </c>
    </row>
    <row r="6266" s="93" customFormat="1" customHeight="1" spans="7:7">
      <c r="G6266" s="288" t="str">
        <f t="shared" si="103"/>
        <v/>
      </c>
    </row>
    <row r="6267" s="93" customFormat="1" customHeight="1" spans="7:7">
      <c r="G6267" s="288" t="str">
        <f t="shared" si="103"/>
        <v/>
      </c>
    </row>
    <row r="6268" s="93" customFormat="1" customHeight="1" spans="7:7">
      <c r="G6268" s="288" t="str">
        <f t="shared" si="103"/>
        <v/>
      </c>
    </row>
    <row r="6269" s="93" customFormat="1" customHeight="1" spans="7:7">
      <c r="G6269" s="288" t="str">
        <f t="shared" si="103"/>
        <v/>
      </c>
    </row>
    <row r="6270" s="93" customFormat="1" customHeight="1" spans="7:7">
      <c r="G6270" s="288" t="str">
        <f t="shared" si="103"/>
        <v/>
      </c>
    </row>
    <row r="6271" s="93" customFormat="1" customHeight="1" spans="7:7">
      <c r="G6271" s="288" t="str">
        <f t="shared" si="103"/>
        <v/>
      </c>
    </row>
    <row r="6272" s="93" customFormat="1" customHeight="1" spans="7:7">
      <c r="G6272" s="288" t="str">
        <f t="shared" si="103"/>
        <v/>
      </c>
    </row>
    <row r="6273" s="93" customFormat="1" customHeight="1" spans="7:7">
      <c r="G6273" s="288" t="str">
        <f t="shared" si="103"/>
        <v/>
      </c>
    </row>
    <row r="6274" s="93" customFormat="1" customHeight="1" spans="7:7">
      <c r="G6274" s="288" t="str">
        <f t="shared" ref="G6274:G6337" si="104">IF(H6274="","",IF(H6274=I6274,H6274,_xlfn.CONCAT(H6274,"-",I6274)))</f>
        <v/>
      </c>
    </row>
    <row r="6275" s="93" customFormat="1" customHeight="1" spans="7:7">
      <c r="G6275" s="288" t="str">
        <f t="shared" si="104"/>
        <v/>
      </c>
    </row>
    <row r="6276" s="93" customFormat="1" customHeight="1" spans="7:7">
      <c r="G6276" s="288" t="str">
        <f t="shared" si="104"/>
        <v/>
      </c>
    </row>
    <row r="6277" s="93" customFormat="1" customHeight="1" spans="7:7">
      <c r="G6277" s="288" t="str">
        <f t="shared" si="104"/>
        <v/>
      </c>
    </row>
    <row r="6278" s="93" customFormat="1" customHeight="1" spans="7:7">
      <c r="G6278" s="288" t="str">
        <f t="shared" si="104"/>
        <v/>
      </c>
    </row>
    <row r="6279" s="93" customFormat="1" customHeight="1" spans="7:7">
      <c r="G6279" s="288" t="str">
        <f t="shared" si="104"/>
        <v/>
      </c>
    </row>
    <row r="6280" s="93" customFormat="1" customHeight="1" spans="7:7">
      <c r="G6280" s="288" t="str">
        <f t="shared" si="104"/>
        <v/>
      </c>
    </row>
    <row r="6281" s="93" customFormat="1" customHeight="1" spans="7:7">
      <c r="G6281" s="288" t="str">
        <f t="shared" si="104"/>
        <v/>
      </c>
    </row>
    <row r="6282" s="93" customFormat="1" customHeight="1" spans="7:7">
      <c r="G6282" s="288" t="str">
        <f t="shared" si="104"/>
        <v/>
      </c>
    </row>
    <row r="6283" s="93" customFormat="1" customHeight="1" spans="7:7">
      <c r="G6283" s="288" t="str">
        <f t="shared" si="104"/>
        <v/>
      </c>
    </row>
    <row r="6284" s="93" customFormat="1" customHeight="1" spans="7:7">
      <c r="G6284" s="288" t="str">
        <f t="shared" si="104"/>
        <v/>
      </c>
    </row>
    <row r="6285" s="93" customFormat="1" customHeight="1" spans="7:7">
      <c r="G6285" s="288" t="str">
        <f t="shared" si="104"/>
        <v/>
      </c>
    </row>
    <row r="6286" s="93" customFormat="1" customHeight="1" spans="7:7">
      <c r="G6286" s="288" t="str">
        <f t="shared" si="104"/>
        <v/>
      </c>
    </row>
    <row r="6287" s="93" customFormat="1" customHeight="1" spans="7:7">
      <c r="G6287" s="288" t="str">
        <f t="shared" si="104"/>
        <v/>
      </c>
    </row>
    <row r="6288" s="93" customFormat="1" customHeight="1" spans="7:7">
      <c r="G6288" s="288" t="str">
        <f t="shared" si="104"/>
        <v/>
      </c>
    </row>
    <row r="6289" s="93" customFormat="1" customHeight="1" spans="7:7">
      <c r="G6289" s="288" t="str">
        <f t="shared" si="104"/>
        <v/>
      </c>
    </row>
    <row r="6290" s="93" customFormat="1" customHeight="1" spans="7:7">
      <c r="G6290" s="288" t="str">
        <f t="shared" si="104"/>
        <v/>
      </c>
    </row>
    <row r="6291" s="93" customFormat="1" customHeight="1" spans="7:7">
      <c r="G6291" s="288" t="str">
        <f t="shared" si="104"/>
        <v/>
      </c>
    </row>
    <row r="6292" s="93" customFormat="1" customHeight="1" spans="7:7">
      <c r="G6292" s="288" t="str">
        <f t="shared" si="104"/>
        <v/>
      </c>
    </row>
    <row r="6293" s="93" customFormat="1" customHeight="1" spans="7:7">
      <c r="G6293" s="288" t="str">
        <f t="shared" si="104"/>
        <v/>
      </c>
    </row>
    <row r="6294" s="93" customFormat="1" customHeight="1" spans="7:7">
      <c r="G6294" s="288" t="str">
        <f t="shared" si="104"/>
        <v/>
      </c>
    </row>
    <row r="6295" s="93" customFormat="1" customHeight="1" spans="7:7">
      <c r="G6295" s="288" t="str">
        <f t="shared" si="104"/>
        <v/>
      </c>
    </row>
    <row r="6296" s="93" customFormat="1" customHeight="1" spans="7:7">
      <c r="G6296" s="288" t="str">
        <f t="shared" si="104"/>
        <v/>
      </c>
    </row>
    <row r="6297" s="93" customFormat="1" customHeight="1" spans="7:7">
      <c r="G6297" s="288" t="str">
        <f t="shared" si="104"/>
        <v/>
      </c>
    </row>
    <row r="6298" s="93" customFormat="1" customHeight="1" spans="7:7">
      <c r="G6298" s="288" t="str">
        <f t="shared" si="104"/>
        <v/>
      </c>
    </row>
    <row r="6299" s="93" customFormat="1" customHeight="1" spans="7:7">
      <c r="G6299" s="288" t="str">
        <f t="shared" si="104"/>
        <v/>
      </c>
    </row>
    <row r="6300" s="93" customFormat="1" customHeight="1" spans="7:7">
      <c r="G6300" s="288" t="str">
        <f t="shared" si="104"/>
        <v/>
      </c>
    </row>
    <row r="6301" s="93" customFormat="1" customHeight="1" spans="7:7">
      <c r="G6301" s="288" t="str">
        <f t="shared" si="104"/>
        <v/>
      </c>
    </row>
    <row r="6302" s="93" customFormat="1" customHeight="1" spans="7:7">
      <c r="G6302" s="288" t="str">
        <f t="shared" si="104"/>
        <v/>
      </c>
    </row>
    <row r="6303" s="93" customFormat="1" customHeight="1" spans="7:7">
      <c r="G6303" s="288" t="str">
        <f t="shared" si="104"/>
        <v/>
      </c>
    </row>
    <row r="6304" s="93" customFormat="1" customHeight="1" spans="7:7">
      <c r="G6304" s="288" t="str">
        <f t="shared" si="104"/>
        <v/>
      </c>
    </row>
    <row r="6305" s="93" customFormat="1" customHeight="1" spans="7:7">
      <c r="G6305" s="288" t="str">
        <f t="shared" si="104"/>
        <v/>
      </c>
    </row>
    <row r="6306" s="93" customFormat="1" customHeight="1" spans="7:7">
      <c r="G6306" s="288" t="str">
        <f t="shared" si="104"/>
        <v/>
      </c>
    </row>
    <row r="6307" s="93" customFormat="1" customHeight="1" spans="7:7">
      <c r="G6307" s="288" t="str">
        <f t="shared" si="104"/>
        <v/>
      </c>
    </row>
    <row r="6308" s="93" customFormat="1" customHeight="1" spans="7:7">
      <c r="G6308" s="288" t="str">
        <f t="shared" si="104"/>
        <v/>
      </c>
    </row>
    <row r="6309" s="93" customFormat="1" customHeight="1" spans="7:7">
      <c r="G6309" s="288" t="str">
        <f t="shared" si="104"/>
        <v/>
      </c>
    </row>
    <row r="6310" s="93" customFormat="1" customHeight="1" spans="7:7">
      <c r="G6310" s="288" t="str">
        <f t="shared" si="104"/>
        <v/>
      </c>
    </row>
    <row r="6311" s="93" customFormat="1" customHeight="1" spans="7:7">
      <c r="G6311" s="288" t="str">
        <f t="shared" si="104"/>
        <v/>
      </c>
    </row>
    <row r="6312" s="93" customFormat="1" customHeight="1" spans="7:7">
      <c r="G6312" s="288" t="str">
        <f t="shared" si="104"/>
        <v/>
      </c>
    </row>
    <row r="6313" s="93" customFormat="1" customHeight="1" spans="7:7">
      <c r="G6313" s="288" t="str">
        <f t="shared" si="104"/>
        <v/>
      </c>
    </row>
    <row r="6314" s="93" customFormat="1" customHeight="1" spans="7:7">
      <c r="G6314" s="288" t="str">
        <f t="shared" si="104"/>
        <v/>
      </c>
    </row>
    <row r="6315" s="93" customFormat="1" customHeight="1" spans="7:7">
      <c r="G6315" s="288" t="str">
        <f t="shared" si="104"/>
        <v/>
      </c>
    </row>
    <row r="6316" s="93" customFormat="1" customHeight="1" spans="7:7">
      <c r="G6316" s="288" t="str">
        <f t="shared" si="104"/>
        <v/>
      </c>
    </row>
    <row r="6317" s="93" customFormat="1" customHeight="1" spans="7:7">
      <c r="G6317" s="288" t="str">
        <f t="shared" si="104"/>
        <v/>
      </c>
    </row>
    <row r="6318" s="93" customFormat="1" customHeight="1" spans="7:7">
      <c r="G6318" s="288" t="str">
        <f t="shared" si="104"/>
        <v/>
      </c>
    </row>
    <row r="6319" s="93" customFormat="1" customHeight="1" spans="7:7">
      <c r="G6319" s="288" t="str">
        <f t="shared" si="104"/>
        <v/>
      </c>
    </row>
    <row r="6320" s="93" customFormat="1" customHeight="1" spans="7:7">
      <c r="G6320" s="288" t="str">
        <f t="shared" si="104"/>
        <v/>
      </c>
    </row>
    <row r="6321" s="93" customFormat="1" customHeight="1" spans="7:7">
      <c r="G6321" s="288" t="str">
        <f t="shared" si="104"/>
        <v/>
      </c>
    </row>
    <row r="6322" s="93" customFormat="1" customHeight="1" spans="7:7">
      <c r="G6322" s="288" t="str">
        <f t="shared" si="104"/>
        <v/>
      </c>
    </row>
    <row r="6323" s="93" customFormat="1" customHeight="1" spans="7:7">
      <c r="G6323" s="288" t="str">
        <f t="shared" si="104"/>
        <v/>
      </c>
    </row>
    <row r="6324" s="93" customFormat="1" customHeight="1" spans="7:7">
      <c r="G6324" s="288" t="str">
        <f t="shared" si="104"/>
        <v/>
      </c>
    </row>
    <row r="6325" s="93" customFormat="1" customHeight="1" spans="7:7">
      <c r="G6325" s="288" t="str">
        <f t="shared" si="104"/>
        <v/>
      </c>
    </row>
    <row r="6326" s="93" customFormat="1" customHeight="1" spans="7:7">
      <c r="G6326" s="288" t="str">
        <f t="shared" si="104"/>
        <v/>
      </c>
    </row>
    <row r="6327" s="93" customFormat="1" customHeight="1" spans="7:7">
      <c r="G6327" s="288" t="str">
        <f t="shared" si="104"/>
        <v/>
      </c>
    </row>
    <row r="6328" s="93" customFormat="1" customHeight="1" spans="7:7">
      <c r="G6328" s="288" t="str">
        <f t="shared" si="104"/>
        <v/>
      </c>
    </row>
    <row r="6329" s="93" customFormat="1" customHeight="1" spans="7:7">
      <c r="G6329" s="288" t="str">
        <f t="shared" si="104"/>
        <v/>
      </c>
    </row>
    <row r="6330" s="93" customFormat="1" customHeight="1" spans="7:7">
      <c r="G6330" s="288" t="str">
        <f t="shared" si="104"/>
        <v/>
      </c>
    </row>
    <row r="6331" s="93" customFormat="1" customHeight="1" spans="7:7">
      <c r="G6331" s="288" t="str">
        <f t="shared" si="104"/>
        <v/>
      </c>
    </row>
    <row r="6332" s="93" customFormat="1" customHeight="1" spans="7:7">
      <c r="G6332" s="288" t="str">
        <f t="shared" si="104"/>
        <v/>
      </c>
    </row>
    <row r="6333" s="93" customFormat="1" customHeight="1" spans="7:7">
      <c r="G6333" s="288" t="str">
        <f t="shared" si="104"/>
        <v/>
      </c>
    </row>
    <row r="6334" s="93" customFormat="1" customHeight="1" spans="7:7">
      <c r="G6334" s="288" t="str">
        <f t="shared" si="104"/>
        <v/>
      </c>
    </row>
    <row r="6335" s="93" customFormat="1" customHeight="1" spans="7:7">
      <c r="G6335" s="288" t="str">
        <f t="shared" si="104"/>
        <v/>
      </c>
    </row>
    <row r="6336" s="93" customFormat="1" customHeight="1" spans="7:7">
      <c r="G6336" s="288" t="str">
        <f t="shared" si="104"/>
        <v/>
      </c>
    </row>
    <row r="6337" s="93" customFormat="1" customHeight="1" spans="7:7">
      <c r="G6337" s="288" t="str">
        <f t="shared" si="104"/>
        <v/>
      </c>
    </row>
    <row r="6338" s="93" customFormat="1" customHeight="1" spans="7:7">
      <c r="G6338" s="288" t="str">
        <f t="shared" ref="G6338:G6401" si="105">IF(H6338="","",IF(H6338=I6338,H6338,_xlfn.CONCAT(H6338,"-",I6338)))</f>
        <v/>
      </c>
    </row>
    <row r="6339" s="93" customFormat="1" customHeight="1" spans="7:7">
      <c r="G6339" s="288" t="str">
        <f t="shared" si="105"/>
        <v/>
      </c>
    </row>
    <row r="6340" s="93" customFormat="1" customHeight="1" spans="7:7">
      <c r="G6340" s="288" t="str">
        <f t="shared" si="105"/>
        <v/>
      </c>
    </row>
    <row r="6341" s="93" customFormat="1" customHeight="1" spans="7:7">
      <c r="G6341" s="288" t="str">
        <f t="shared" si="105"/>
        <v/>
      </c>
    </row>
    <row r="6342" s="93" customFormat="1" customHeight="1" spans="7:7">
      <c r="G6342" s="288" t="str">
        <f t="shared" si="105"/>
        <v/>
      </c>
    </row>
    <row r="6343" s="93" customFormat="1" customHeight="1" spans="7:7">
      <c r="G6343" s="288" t="str">
        <f t="shared" si="105"/>
        <v/>
      </c>
    </row>
    <row r="6344" s="93" customFormat="1" customHeight="1" spans="7:7">
      <c r="G6344" s="288" t="str">
        <f t="shared" si="105"/>
        <v/>
      </c>
    </row>
    <row r="6345" s="93" customFormat="1" customHeight="1" spans="7:7">
      <c r="G6345" s="288" t="str">
        <f t="shared" si="105"/>
        <v/>
      </c>
    </row>
    <row r="6346" s="93" customFormat="1" customHeight="1" spans="7:7">
      <c r="G6346" s="288" t="str">
        <f t="shared" si="105"/>
        <v/>
      </c>
    </row>
    <row r="6347" s="93" customFormat="1" customHeight="1" spans="7:7">
      <c r="G6347" s="288" t="str">
        <f t="shared" si="105"/>
        <v/>
      </c>
    </row>
    <row r="6348" s="93" customFormat="1" customHeight="1" spans="7:7">
      <c r="G6348" s="288" t="str">
        <f t="shared" si="105"/>
        <v/>
      </c>
    </row>
    <row r="6349" s="93" customFormat="1" customHeight="1" spans="7:7">
      <c r="G6349" s="288" t="str">
        <f t="shared" si="105"/>
        <v/>
      </c>
    </row>
    <row r="6350" s="93" customFormat="1" customHeight="1" spans="7:7">
      <c r="G6350" s="288" t="str">
        <f t="shared" si="105"/>
        <v/>
      </c>
    </row>
    <row r="6351" s="93" customFormat="1" customHeight="1" spans="7:7">
      <c r="G6351" s="288" t="str">
        <f t="shared" si="105"/>
        <v/>
      </c>
    </row>
    <row r="6352" s="93" customFormat="1" customHeight="1" spans="7:7">
      <c r="G6352" s="288" t="str">
        <f t="shared" si="105"/>
        <v/>
      </c>
    </row>
    <row r="6353" s="93" customFormat="1" customHeight="1" spans="7:7">
      <c r="G6353" s="288" t="str">
        <f t="shared" si="105"/>
        <v/>
      </c>
    </row>
    <row r="6354" s="93" customFormat="1" customHeight="1" spans="7:7">
      <c r="G6354" s="288" t="str">
        <f t="shared" si="105"/>
        <v/>
      </c>
    </row>
    <row r="6355" s="93" customFormat="1" customHeight="1" spans="7:7">
      <c r="G6355" s="288" t="str">
        <f t="shared" si="105"/>
        <v/>
      </c>
    </row>
    <row r="6356" s="93" customFormat="1" customHeight="1" spans="7:7">
      <c r="G6356" s="288" t="str">
        <f t="shared" si="105"/>
        <v/>
      </c>
    </row>
    <row r="6357" s="93" customFormat="1" customHeight="1" spans="7:7">
      <c r="G6357" s="288" t="str">
        <f t="shared" si="105"/>
        <v/>
      </c>
    </row>
    <row r="6358" s="93" customFormat="1" customHeight="1" spans="7:7">
      <c r="G6358" s="288" t="str">
        <f t="shared" si="105"/>
        <v/>
      </c>
    </row>
    <row r="6359" s="93" customFormat="1" customHeight="1" spans="7:7">
      <c r="G6359" s="288" t="str">
        <f t="shared" si="105"/>
        <v/>
      </c>
    </row>
    <row r="6360" s="93" customFormat="1" customHeight="1" spans="7:7">
      <c r="G6360" s="288" t="str">
        <f t="shared" si="105"/>
        <v/>
      </c>
    </row>
    <row r="6361" s="93" customFormat="1" customHeight="1" spans="7:7">
      <c r="G6361" s="288" t="str">
        <f t="shared" si="105"/>
        <v/>
      </c>
    </row>
    <row r="6362" s="93" customFormat="1" customHeight="1" spans="7:7">
      <c r="G6362" s="288" t="str">
        <f t="shared" si="105"/>
        <v/>
      </c>
    </row>
    <row r="6363" s="93" customFormat="1" customHeight="1" spans="7:7">
      <c r="G6363" s="288" t="str">
        <f t="shared" si="105"/>
        <v/>
      </c>
    </row>
    <row r="6364" s="93" customFormat="1" customHeight="1" spans="7:7">
      <c r="G6364" s="288" t="str">
        <f t="shared" si="105"/>
        <v/>
      </c>
    </row>
    <row r="6365" s="93" customFormat="1" customHeight="1" spans="7:7">
      <c r="G6365" s="288" t="str">
        <f t="shared" si="105"/>
        <v/>
      </c>
    </row>
    <row r="6366" s="93" customFormat="1" customHeight="1" spans="7:7">
      <c r="G6366" s="288" t="str">
        <f t="shared" si="105"/>
        <v/>
      </c>
    </row>
    <row r="6367" s="93" customFormat="1" customHeight="1" spans="7:7">
      <c r="G6367" s="288" t="str">
        <f t="shared" si="105"/>
        <v/>
      </c>
    </row>
    <row r="6368" s="93" customFormat="1" customHeight="1" spans="7:7">
      <c r="G6368" s="288" t="str">
        <f t="shared" si="105"/>
        <v/>
      </c>
    </row>
    <row r="6369" s="93" customFormat="1" customHeight="1" spans="7:7">
      <c r="G6369" s="288" t="str">
        <f t="shared" si="105"/>
        <v/>
      </c>
    </row>
    <row r="6370" s="93" customFormat="1" customHeight="1" spans="7:7">
      <c r="G6370" s="288" t="str">
        <f t="shared" si="105"/>
        <v/>
      </c>
    </row>
    <row r="6371" s="93" customFormat="1" customHeight="1" spans="7:7">
      <c r="G6371" s="288" t="str">
        <f t="shared" si="105"/>
        <v/>
      </c>
    </row>
    <row r="6372" s="93" customFormat="1" customHeight="1" spans="7:7">
      <c r="G6372" s="288" t="str">
        <f t="shared" si="105"/>
        <v/>
      </c>
    </row>
    <row r="6373" s="93" customFormat="1" customHeight="1" spans="7:7">
      <c r="G6373" s="288" t="str">
        <f t="shared" si="105"/>
        <v/>
      </c>
    </row>
    <row r="6374" s="93" customFormat="1" customHeight="1" spans="7:7">
      <c r="G6374" s="288" t="str">
        <f t="shared" si="105"/>
        <v/>
      </c>
    </row>
    <row r="6375" s="93" customFormat="1" customHeight="1" spans="7:7">
      <c r="G6375" s="288" t="str">
        <f t="shared" si="105"/>
        <v/>
      </c>
    </row>
    <row r="6376" s="93" customFormat="1" customHeight="1" spans="7:7">
      <c r="G6376" s="288" t="str">
        <f t="shared" si="105"/>
        <v/>
      </c>
    </row>
    <row r="6377" s="93" customFormat="1" customHeight="1" spans="7:7">
      <c r="G6377" s="288" t="str">
        <f t="shared" si="105"/>
        <v/>
      </c>
    </row>
    <row r="6378" s="93" customFormat="1" customHeight="1" spans="7:7">
      <c r="G6378" s="288" t="str">
        <f t="shared" si="105"/>
        <v/>
      </c>
    </row>
    <row r="6379" s="93" customFormat="1" customHeight="1" spans="7:7">
      <c r="G6379" s="288" t="str">
        <f t="shared" si="105"/>
        <v/>
      </c>
    </row>
    <row r="6380" s="93" customFormat="1" customHeight="1" spans="7:7">
      <c r="G6380" s="288" t="str">
        <f t="shared" si="105"/>
        <v/>
      </c>
    </row>
    <row r="6381" s="93" customFormat="1" customHeight="1" spans="7:7">
      <c r="G6381" s="288" t="str">
        <f t="shared" si="105"/>
        <v/>
      </c>
    </row>
    <row r="6382" s="93" customFormat="1" customHeight="1" spans="7:7">
      <c r="G6382" s="288" t="str">
        <f t="shared" si="105"/>
        <v/>
      </c>
    </row>
    <row r="6383" s="93" customFormat="1" customHeight="1" spans="7:7">
      <c r="G6383" s="288" t="str">
        <f t="shared" si="105"/>
        <v/>
      </c>
    </row>
    <row r="6384" s="93" customFormat="1" customHeight="1" spans="7:7">
      <c r="G6384" s="288" t="str">
        <f t="shared" si="105"/>
        <v/>
      </c>
    </row>
    <row r="6385" s="93" customFormat="1" customHeight="1" spans="7:7">
      <c r="G6385" s="288" t="str">
        <f t="shared" si="105"/>
        <v/>
      </c>
    </row>
    <row r="6386" s="93" customFormat="1" customHeight="1" spans="7:7">
      <c r="G6386" s="288" t="str">
        <f t="shared" si="105"/>
        <v/>
      </c>
    </row>
    <row r="6387" s="93" customFormat="1" customHeight="1" spans="7:7">
      <c r="G6387" s="288" t="str">
        <f t="shared" si="105"/>
        <v/>
      </c>
    </row>
    <row r="6388" s="93" customFormat="1" customHeight="1" spans="7:7">
      <c r="G6388" s="288" t="str">
        <f t="shared" si="105"/>
        <v/>
      </c>
    </row>
    <row r="6389" s="93" customFormat="1" customHeight="1" spans="7:7">
      <c r="G6389" s="288" t="str">
        <f t="shared" si="105"/>
        <v/>
      </c>
    </row>
    <row r="6390" s="93" customFormat="1" customHeight="1" spans="7:7">
      <c r="G6390" s="288" t="str">
        <f t="shared" si="105"/>
        <v/>
      </c>
    </row>
    <row r="6391" s="93" customFormat="1" customHeight="1" spans="7:7">
      <c r="G6391" s="288" t="str">
        <f t="shared" si="105"/>
        <v/>
      </c>
    </row>
    <row r="6392" s="93" customFormat="1" customHeight="1" spans="7:7">
      <c r="G6392" s="288" t="str">
        <f t="shared" si="105"/>
        <v/>
      </c>
    </row>
    <row r="6393" s="93" customFormat="1" customHeight="1" spans="7:7">
      <c r="G6393" s="288" t="str">
        <f t="shared" si="105"/>
        <v/>
      </c>
    </row>
    <row r="6394" s="93" customFormat="1" customHeight="1" spans="7:7">
      <c r="G6394" s="288" t="str">
        <f t="shared" si="105"/>
        <v/>
      </c>
    </row>
    <row r="6395" s="93" customFormat="1" customHeight="1" spans="7:7">
      <c r="G6395" s="288" t="str">
        <f t="shared" si="105"/>
        <v/>
      </c>
    </row>
    <row r="6396" s="93" customFormat="1" customHeight="1" spans="7:7">
      <c r="G6396" s="288" t="str">
        <f t="shared" si="105"/>
        <v/>
      </c>
    </row>
    <row r="6397" s="93" customFormat="1" customHeight="1" spans="7:7">
      <c r="G6397" s="288" t="str">
        <f t="shared" si="105"/>
        <v/>
      </c>
    </row>
    <row r="6398" s="93" customFormat="1" customHeight="1" spans="7:7">
      <c r="G6398" s="288" t="str">
        <f t="shared" si="105"/>
        <v/>
      </c>
    </row>
    <row r="6399" s="93" customFormat="1" customHeight="1" spans="7:7">
      <c r="G6399" s="288" t="str">
        <f t="shared" si="105"/>
        <v/>
      </c>
    </row>
    <row r="6400" s="93" customFormat="1" customHeight="1" spans="7:7">
      <c r="G6400" s="288" t="str">
        <f t="shared" si="105"/>
        <v/>
      </c>
    </row>
    <row r="6401" s="93" customFormat="1" customHeight="1" spans="7:7">
      <c r="G6401" s="288" t="str">
        <f t="shared" si="105"/>
        <v/>
      </c>
    </row>
    <row r="6402" s="93" customFormat="1" customHeight="1" spans="7:7">
      <c r="G6402" s="288" t="str">
        <f t="shared" ref="G6402:G6465" si="106">IF(H6402="","",IF(H6402=I6402,H6402,_xlfn.CONCAT(H6402,"-",I6402)))</f>
        <v/>
      </c>
    </row>
    <row r="6403" s="93" customFormat="1" customHeight="1" spans="7:7">
      <c r="G6403" s="288" t="str">
        <f t="shared" si="106"/>
        <v/>
      </c>
    </row>
    <row r="6404" s="93" customFormat="1" customHeight="1" spans="7:7">
      <c r="G6404" s="288" t="str">
        <f t="shared" si="106"/>
        <v/>
      </c>
    </row>
    <row r="6405" s="93" customFormat="1" customHeight="1" spans="7:7">
      <c r="G6405" s="288" t="str">
        <f t="shared" si="106"/>
        <v/>
      </c>
    </row>
    <row r="6406" s="93" customFormat="1" customHeight="1" spans="7:7">
      <c r="G6406" s="288" t="str">
        <f t="shared" si="106"/>
        <v/>
      </c>
    </row>
    <row r="6407" s="93" customFormat="1" customHeight="1" spans="7:7">
      <c r="G6407" s="288" t="str">
        <f t="shared" si="106"/>
        <v/>
      </c>
    </row>
    <row r="6408" s="93" customFormat="1" customHeight="1" spans="7:7">
      <c r="G6408" s="288" t="str">
        <f t="shared" si="106"/>
        <v/>
      </c>
    </row>
    <row r="6409" s="93" customFormat="1" customHeight="1" spans="7:7">
      <c r="G6409" s="288" t="str">
        <f t="shared" si="106"/>
        <v/>
      </c>
    </row>
    <row r="6410" s="93" customFormat="1" customHeight="1" spans="7:7">
      <c r="G6410" s="288" t="str">
        <f t="shared" si="106"/>
        <v/>
      </c>
    </row>
    <row r="6411" s="93" customFormat="1" customHeight="1" spans="7:7">
      <c r="G6411" s="288" t="str">
        <f t="shared" si="106"/>
        <v/>
      </c>
    </row>
    <row r="6412" s="93" customFormat="1" customHeight="1" spans="7:7">
      <c r="G6412" s="288" t="str">
        <f t="shared" si="106"/>
        <v/>
      </c>
    </row>
    <row r="6413" s="93" customFormat="1" customHeight="1" spans="7:7">
      <c r="G6413" s="288" t="str">
        <f t="shared" si="106"/>
        <v/>
      </c>
    </row>
    <row r="6414" s="93" customFormat="1" customHeight="1" spans="7:7">
      <c r="G6414" s="288" t="str">
        <f t="shared" si="106"/>
        <v/>
      </c>
    </row>
    <row r="6415" s="93" customFormat="1" customHeight="1" spans="7:7">
      <c r="G6415" s="288" t="str">
        <f t="shared" si="106"/>
        <v/>
      </c>
    </row>
    <row r="6416" s="93" customFormat="1" customHeight="1" spans="7:7">
      <c r="G6416" s="288" t="str">
        <f t="shared" si="106"/>
        <v/>
      </c>
    </row>
    <row r="6417" s="93" customFormat="1" customHeight="1" spans="7:7">
      <c r="G6417" s="288" t="str">
        <f t="shared" si="106"/>
        <v/>
      </c>
    </row>
    <row r="6418" s="93" customFormat="1" customHeight="1" spans="7:7">
      <c r="G6418" s="288" t="str">
        <f t="shared" si="106"/>
        <v/>
      </c>
    </row>
    <row r="6419" s="93" customFormat="1" customHeight="1" spans="7:7">
      <c r="G6419" s="288" t="str">
        <f t="shared" si="106"/>
        <v/>
      </c>
    </row>
    <row r="6420" s="93" customFormat="1" customHeight="1" spans="7:7">
      <c r="G6420" s="288" t="str">
        <f t="shared" si="106"/>
        <v/>
      </c>
    </row>
    <row r="6421" s="93" customFormat="1" customHeight="1" spans="7:7">
      <c r="G6421" s="288" t="str">
        <f t="shared" si="106"/>
        <v/>
      </c>
    </row>
    <row r="6422" s="93" customFormat="1" customHeight="1" spans="7:7">
      <c r="G6422" s="288" t="str">
        <f t="shared" si="106"/>
        <v/>
      </c>
    </row>
    <row r="6423" s="93" customFormat="1" customHeight="1" spans="7:7">
      <c r="G6423" s="288" t="str">
        <f t="shared" si="106"/>
        <v/>
      </c>
    </row>
    <row r="6424" s="93" customFormat="1" customHeight="1" spans="7:7">
      <c r="G6424" s="288" t="str">
        <f t="shared" si="106"/>
        <v/>
      </c>
    </row>
    <row r="6425" s="93" customFormat="1" customHeight="1" spans="7:7">
      <c r="G6425" s="288" t="str">
        <f t="shared" si="106"/>
        <v/>
      </c>
    </row>
    <row r="6426" s="93" customFormat="1" customHeight="1" spans="7:7">
      <c r="G6426" s="288" t="str">
        <f t="shared" si="106"/>
        <v/>
      </c>
    </row>
    <row r="6427" s="93" customFormat="1" customHeight="1" spans="7:7">
      <c r="G6427" s="288" t="str">
        <f t="shared" si="106"/>
        <v/>
      </c>
    </row>
    <row r="6428" s="93" customFormat="1" customHeight="1" spans="7:7">
      <c r="G6428" s="288" t="str">
        <f t="shared" si="106"/>
        <v/>
      </c>
    </row>
    <row r="6429" s="93" customFormat="1" customHeight="1" spans="7:7">
      <c r="G6429" s="288" t="str">
        <f t="shared" si="106"/>
        <v/>
      </c>
    </row>
    <row r="6430" s="93" customFormat="1" customHeight="1" spans="7:7">
      <c r="G6430" s="288" t="str">
        <f t="shared" si="106"/>
        <v/>
      </c>
    </row>
    <row r="6431" s="93" customFormat="1" customHeight="1" spans="7:7">
      <c r="G6431" s="288" t="str">
        <f t="shared" si="106"/>
        <v/>
      </c>
    </row>
    <row r="6432" s="93" customFormat="1" customHeight="1" spans="7:7">
      <c r="G6432" s="288" t="str">
        <f t="shared" si="106"/>
        <v/>
      </c>
    </row>
    <row r="6433" s="93" customFormat="1" customHeight="1" spans="7:7">
      <c r="G6433" s="288" t="str">
        <f t="shared" si="106"/>
        <v/>
      </c>
    </row>
    <row r="6434" s="93" customFormat="1" customHeight="1" spans="7:7">
      <c r="G6434" s="288" t="str">
        <f t="shared" si="106"/>
        <v/>
      </c>
    </row>
    <row r="6435" s="93" customFormat="1" customHeight="1" spans="7:7">
      <c r="G6435" s="288" t="str">
        <f t="shared" si="106"/>
        <v/>
      </c>
    </row>
    <row r="6436" s="93" customFormat="1" customHeight="1" spans="7:7">
      <c r="G6436" s="288" t="str">
        <f t="shared" si="106"/>
        <v/>
      </c>
    </row>
    <row r="6437" s="93" customFormat="1" customHeight="1" spans="7:7">
      <c r="G6437" s="288" t="str">
        <f t="shared" si="106"/>
        <v/>
      </c>
    </row>
    <row r="6438" s="93" customFormat="1" customHeight="1" spans="7:7">
      <c r="G6438" s="288" t="str">
        <f t="shared" si="106"/>
        <v/>
      </c>
    </row>
    <row r="6439" s="93" customFormat="1" customHeight="1" spans="7:7">
      <c r="G6439" s="288" t="str">
        <f t="shared" si="106"/>
        <v/>
      </c>
    </row>
    <row r="6440" s="93" customFormat="1" customHeight="1" spans="7:7">
      <c r="G6440" s="288" t="str">
        <f t="shared" si="106"/>
        <v/>
      </c>
    </row>
    <row r="6441" s="93" customFormat="1" customHeight="1" spans="7:7">
      <c r="G6441" s="288" t="str">
        <f t="shared" si="106"/>
        <v/>
      </c>
    </row>
    <row r="6442" s="93" customFormat="1" customHeight="1" spans="7:7">
      <c r="G6442" s="288" t="str">
        <f t="shared" si="106"/>
        <v/>
      </c>
    </row>
    <row r="6443" s="93" customFormat="1" customHeight="1" spans="7:7">
      <c r="G6443" s="288" t="str">
        <f t="shared" si="106"/>
        <v/>
      </c>
    </row>
    <row r="6444" s="93" customFormat="1" customHeight="1" spans="7:7">
      <c r="G6444" s="288" t="str">
        <f t="shared" si="106"/>
        <v/>
      </c>
    </row>
    <row r="6445" s="93" customFormat="1" customHeight="1" spans="7:7">
      <c r="G6445" s="288" t="str">
        <f t="shared" si="106"/>
        <v/>
      </c>
    </row>
    <row r="6446" s="93" customFormat="1" customHeight="1" spans="7:7">
      <c r="G6446" s="288" t="str">
        <f t="shared" si="106"/>
        <v/>
      </c>
    </row>
    <row r="6447" s="93" customFormat="1" customHeight="1" spans="7:7">
      <c r="G6447" s="288" t="str">
        <f t="shared" si="106"/>
        <v/>
      </c>
    </row>
    <row r="6448" s="93" customFormat="1" customHeight="1" spans="7:7">
      <c r="G6448" s="288" t="str">
        <f t="shared" si="106"/>
        <v/>
      </c>
    </row>
    <row r="6449" s="93" customFormat="1" customHeight="1" spans="7:7">
      <c r="G6449" s="288" t="str">
        <f t="shared" si="106"/>
        <v/>
      </c>
    </row>
    <row r="6450" s="93" customFormat="1" customHeight="1" spans="7:7">
      <c r="G6450" s="288" t="str">
        <f t="shared" si="106"/>
        <v/>
      </c>
    </row>
    <row r="6451" s="93" customFormat="1" customHeight="1" spans="7:7">
      <c r="G6451" s="288" t="str">
        <f t="shared" si="106"/>
        <v/>
      </c>
    </row>
    <row r="6452" s="93" customFormat="1" customHeight="1" spans="7:7">
      <c r="G6452" s="288" t="str">
        <f t="shared" si="106"/>
        <v/>
      </c>
    </row>
    <row r="6453" s="93" customFormat="1" customHeight="1" spans="7:7">
      <c r="G6453" s="288" t="str">
        <f t="shared" si="106"/>
        <v/>
      </c>
    </row>
    <row r="6454" s="93" customFormat="1" customHeight="1" spans="7:7">
      <c r="G6454" s="288" t="str">
        <f t="shared" si="106"/>
        <v/>
      </c>
    </row>
    <row r="6455" s="93" customFormat="1" customHeight="1" spans="7:7">
      <c r="G6455" s="288" t="str">
        <f t="shared" si="106"/>
        <v/>
      </c>
    </row>
    <row r="6456" s="93" customFormat="1" customHeight="1" spans="7:7">
      <c r="G6456" s="288" t="str">
        <f t="shared" si="106"/>
        <v/>
      </c>
    </row>
    <row r="6457" s="93" customFormat="1" customHeight="1" spans="7:7">
      <c r="G6457" s="288" t="str">
        <f t="shared" si="106"/>
        <v/>
      </c>
    </row>
    <row r="6458" s="93" customFormat="1" customHeight="1" spans="7:7">
      <c r="G6458" s="288" t="str">
        <f t="shared" si="106"/>
        <v/>
      </c>
    </row>
    <row r="6459" s="93" customFormat="1" customHeight="1" spans="7:7">
      <c r="G6459" s="288" t="str">
        <f t="shared" si="106"/>
        <v/>
      </c>
    </row>
    <row r="6460" s="93" customFormat="1" customHeight="1" spans="7:7">
      <c r="G6460" s="288" t="str">
        <f t="shared" si="106"/>
        <v/>
      </c>
    </row>
    <row r="6461" s="93" customFormat="1" customHeight="1" spans="7:7">
      <c r="G6461" s="288" t="str">
        <f t="shared" si="106"/>
        <v/>
      </c>
    </row>
    <row r="6462" s="93" customFormat="1" customHeight="1" spans="7:7">
      <c r="G6462" s="288" t="str">
        <f t="shared" si="106"/>
        <v/>
      </c>
    </row>
    <row r="6463" s="93" customFormat="1" customHeight="1" spans="7:7">
      <c r="G6463" s="288" t="str">
        <f t="shared" si="106"/>
        <v/>
      </c>
    </row>
    <row r="6464" s="93" customFormat="1" customHeight="1" spans="7:7">
      <c r="G6464" s="288" t="str">
        <f t="shared" si="106"/>
        <v/>
      </c>
    </row>
    <row r="6465" s="93" customFormat="1" customHeight="1" spans="7:7">
      <c r="G6465" s="288" t="str">
        <f t="shared" si="106"/>
        <v/>
      </c>
    </row>
    <row r="6466" s="93" customFormat="1" customHeight="1" spans="7:7">
      <c r="G6466" s="288" t="str">
        <f t="shared" ref="G6466:G6529" si="107">IF(H6466="","",IF(H6466=I6466,H6466,_xlfn.CONCAT(H6466,"-",I6466)))</f>
        <v/>
      </c>
    </row>
    <row r="6467" s="93" customFormat="1" customHeight="1" spans="7:7">
      <c r="G6467" s="288" t="str">
        <f t="shared" si="107"/>
        <v/>
      </c>
    </row>
    <row r="6468" s="93" customFormat="1" customHeight="1" spans="7:7">
      <c r="G6468" s="288" t="str">
        <f t="shared" si="107"/>
        <v/>
      </c>
    </row>
    <row r="6469" s="93" customFormat="1" customHeight="1" spans="7:7">
      <c r="G6469" s="288" t="str">
        <f t="shared" si="107"/>
        <v/>
      </c>
    </row>
    <row r="6470" s="93" customFormat="1" customHeight="1" spans="7:7">
      <c r="G6470" s="288" t="str">
        <f t="shared" si="107"/>
        <v/>
      </c>
    </row>
    <row r="6471" s="93" customFormat="1" customHeight="1" spans="7:7">
      <c r="G6471" s="288" t="str">
        <f t="shared" si="107"/>
        <v/>
      </c>
    </row>
    <row r="6472" s="93" customFormat="1" customHeight="1" spans="7:7">
      <c r="G6472" s="288" t="str">
        <f t="shared" si="107"/>
        <v/>
      </c>
    </row>
    <row r="6473" s="93" customFormat="1" customHeight="1" spans="7:7">
      <c r="G6473" s="288" t="str">
        <f t="shared" si="107"/>
        <v/>
      </c>
    </row>
    <row r="6474" s="93" customFormat="1" customHeight="1" spans="7:7">
      <c r="G6474" s="288" t="str">
        <f t="shared" si="107"/>
        <v/>
      </c>
    </row>
    <row r="6475" s="93" customFormat="1" customHeight="1" spans="7:7">
      <c r="G6475" s="288" t="str">
        <f t="shared" si="107"/>
        <v/>
      </c>
    </row>
    <row r="6476" s="93" customFormat="1" customHeight="1" spans="7:7">
      <c r="G6476" s="288" t="str">
        <f t="shared" si="107"/>
        <v/>
      </c>
    </row>
    <row r="6477" s="93" customFormat="1" customHeight="1" spans="7:7">
      <c r="G6477" s="288" t="str">
        <f t="shared" si="107"/>
        <v/>
      </c>
    </row>
    <row r="6478" s="93" customFormat="1" customHeight="1" spans="7:7">
      <c r="G6478" s="288" t="str">
        <f t="shared" si="107"/>
        <v/>
      </c>
    </row>
    <row r="6479" s="93" customFormat="1" customHeight="1" spans="7:7">
      <c r="G6479" s="288" t="str">
        <f t="shared" si="107"/>
        <v/>
      </c>
    </row>
    <row r="6480" s="93" customFormat="1" customHeight="1" spans="7:7">
      <c r="G6480" s="288" t="str">
        <f t="shared" si="107"/>
        <v/>
      </c>
    </row>
    <row r="6481" s="93" customFormat="1" customHeight="1" spans="7:7">
      <c r="G6481" s="288" t="str">
        <f t="shared" si="107"/>
        <v/>
      </c>
    </row>
    <row r="6482" s="93" customFormat="1" customHeight="1" spans="7:7">
      <c r="G6482" s="288" t="str">
        <f t="shared" si="107"/>
        <v/>
      </c>
    </row>
    <row r="6483" s="93" customFormat="1" customHeight="1" spans="7:7">
      <c r="G6483" s="288" t="str">
        <f t="shared" si="107"/>
        <v/>
      </c>
    </row>
    <row r="6484" s="93" customFormat="1" customHeight="1" spans="7:7">
      <c r="G6484" s="288" t="str">
        <f t="shared" si="107"/>
        <v/>
      </c>
    </row>
    <row r="6485" s="93" customFormat="1" customHeight="1" spans="7:7">
      <c r="G6485" s="288" t="str">
        <f t="shared" si="107"/>
        <v/>
      </c>
    </row>
    <row r="6486" s="93" customFormat="1" customHeight="1" spans="7:7">
      <c r="G6486" s="288" t="str">
        <f t="shared" si="107"/>
        <v/>
      </c>
    </row>
    <row r="6487" s="93" customFormat="1" customHeight="1" spans="7:7">
      <c r="G6487" s="288" t="str">
        <f t="shared" si="107"/>
        <v/>
      </c>
    </row>
    <row r="6488" s="93" customFormat="1" customHeight="1" spans="7:7">
      <c r="G6488" s="288" t="str">
        <f t="shared" si="107"/>
        <v/>
      </c>
    </row>
    <row r="6489" s="93" customFormat="1" customHeight="1" spans="7:7">
      <c r="G6489" s="288" t="str">
        <f t="shared" si="107"/>
        <v/>
      </c>
    </row>
    <row r="6490" s="93" customFormat="1" customHeight="1" spans="7:7">
      <c r="G6490" s="288" t="str">
        <f t="shared" si="107"/>
        <v/>
      </c>
    </row>
    <row r="6491" s="93" customFormat="1" customHeight="1" spans="7:7">
      <c r="G6491" s="288" t="str">
        <f t="shared" si="107"/>
        <v/>
      </c>
    </row>
    <row r="6492" s="93" customFormat="1" customHeight="1" spans="7:7">
      <c r="G6492" s="288" t="str">
        <f t="shared" si="107"/>
        <v/>
      </c>
    </row>
    <row r="6493" s="93" customFormat="1" customHeight="1" spans="7:7">
      <c r="G6493" s="288" t="str">
        <f t="shared" si="107"/>
        <v/>
      </c>
    </row>
    <row r="6494" s="93" customFormat="1" customHeight="1" spans="7:7">
      <c r="G6494" s="288" t="str">
        <f t="shared" si="107"/>
        <v/>
      </c>
    </row>
    <row r="6495" s="93" customFormat="1" customHeight="1" spans="7:7">
      <c r="G6495" s="288" t="str">
        <f t="shared" si="107"/>
        <v/>
      </c>
    </row>
    <row r="6496" s="93" customFormat="1" customHeight="1" spans="7:7">
      <c r="G6496" s="288" t="str">
        <f t="shared" si="107"/>
        <v/>
      </c>
    </row>
    <row r="6497" s="93" customFormat="1" customHeight="1" spans="7:7">
      <c r="G6497" s="288" t="str">
        <f t="shared" si="107"/>
        <v/>
      </c>
    </row>
    <row r="6498" s="93" customFormat="1" customHeight="1" spans="7:7">
      <c r="G6498" s="288" t="str">
        <f t="shared" si="107"/>
        <v/>
      </c>
    </row>
    <row r="6499" s="93" customFormat="1" customHeight="1" spans="7:7">
      <c r="G6499" s="288" t="str">
        <f t="shared" si="107"/>
        <v/>
      </c>
    </row>
    <row r="6500" s="93" customFormat="1" customHeight="1" spans="7:7">
      <c r="G6500" s="288" t="str">
        <f t="shared" si="107"/>
        <v/>
      </c>
    </row>
    <row r="6501" s="93" customFormat="1" customHeight="1" spans="7:7">
      <c r="G6501" s="288" t="str">
        <f t="shared" si="107"/>
        <v/>
      </c>
    </row>
    <row r="6502" s="93" customFormat="1" customHeight="1" spans="7:7">
      <c r="G6502" s="288" t="str">
        <f t="shared" si="107"/>
        <v/>
      </c>
    </row>
    <row r="6503" s="93" customFormat="1" customHeight="1" spans="7:7">
      <c r="G6503" s="288" t="str">
        <f t="shared" si="107"/>
        <v/>
      </c>
    </row>
    <row r="6504" s="93" customFormat="1" customHeight="1" spans="7:7">
      <c r="G6504" s="288" t="str">
        <f t="shared" si="107"/>
        <v/>
      </c>
    </row>
    <row r="6505" s="93" customFormat="1" customHeight="1" spans="7:7">
      <c r="G6505" s="288" t="str">
        <f t="shared" si="107"/>
        <v/>
      </c>
    </row>
    <row r="6506" s="93" customFormat="1" customHeight="1" spans="7:7">
      <c r="G6506" s="288" t="str">
        <f t="shared" si="107"/>
        <v/>
      </c>
    </row>
    <row r="6507" s="93" customFormat="1" customHeight="1" spans="7:7">
      <c r="G6507" s="288" t="str">
        <f t="shared" si="107"/>
        <v/>
      </c>
    </row>
    <row r="6508" s="93" customFormat="1" customHeight="1" spans="7:7">
      <c r="G6508" s="288" t="str">
        <f t="shared" si="107"/>
        <v/>
      </c>
    </row>
    <row r="6509" s="93" customFormat="1" customHeight="1" spans="7:7">
      <c r="G6509" s="288" t="str">
        <f t="shared" si="107"/>
        <v/>
      </c>
    </row>
    <row r="6510" s="93" customFormat="1" customHeight="1" spans="7:7">
      <c r="G6510" s="288" t="str">
        <f t="shared" si="107"/>
        <v/>
      </c>
    </row>
    <row r="6511" s="93" customFormat="1" customHeight="1" spans="7:7">
      <c r="G6511" s="288" t="str">
        <f t="shared" si="107"/>
        <v/>
      </c>
    </row>
    <row r="6512" s="93" customFormat="1" customHeight="1" spans="7:7">
      <c r="G6512" s="288" t="str">
        <f t="shared" si="107"/>
        <v/>
      </c>
    </row>
    <row r="6513" s="93" customFormat="1" customHeight="1" spans="7:7">
      <c r="G6513" s="288" t="str">
        <f t="shared" si="107"/>
        <v/>
      </c>
    </row>
    <row r="6514" s="93" customFormat="1" customHeight="1" spans="7:7">
      <c r="G6514" s="288" t="str">
        <f t="shared" si="107"/>
        <v/>
      </c>
    </row>
    <row r="6515" s="93" customFormat="1" customHeight="1" spans="7:7">
      <c r="G6515" s="288" t="str">
        <f t="shared" si="107"/>
        <v/>
      </c>
    </row>
    <row r="6516" s="93" customFormat="1" customHeight="1" spans="7:7">
      <c r="G6516" s="288" t="str">
        <f t="shared" si="107"/>
        <v/>
      </c>
    </row>
    <row r="6517" s="93" customFormat="1" customHeight="1" spans="7:7">
      <c r="G6517" s="288" t="str">
        <f t="shared" si="107"/>
        <v/>
      </c>
    </row>
    <row r="6518" s="93" customFormat="1" customHeight="1" spans="7:7">
      <c r="G6518" s="288" t="str">
        <f t="shared" si="107"/>
        <v/>
      </c>
    </row>
    <row r="6519" s="93" customFormat="1" customHeight="1" spans="7:7">
      <c r="G6519" s="288" t="str">
        <f t="shared" si="107"/>
        <v/>
      </c>
    </row>
    <row r="6520" s="93" customFormat="1" customHeight="1" spans="7:7">
      <c r="G6520" s="288" t="str">
        <f t="shared" si="107"/>
        <v/>
      </c>
    </row>
    <row r="6521" s="93" customFormat="1" customHeight="1" spans="7:7">
      <c r="G6521" s="288" t="str">
        <f t="shared" si="107"/>
        <v/>
      </c>
    </row>
    <row r="6522" s="93" customFormat="1" customHeight="1" spans="7:7">
      <c r="G6522" s="288" t="str">
        <f t="shared" si="107"/>
        <v/>
      </c>
    </row>
    <row r="6523" s="93" customFormat="1" customHeight="1" spans="7:7">
      <c r="G6523" s="288" t="str">
        <f t="shared" si="107"/>
        <v/>
      </c>
    </row>
    <row r="6524" s="93" customFormat="1" customHeight="1" spans="7:7">
      <c r="G6524" s="288" t="str">
        <f t="shared" si="107"/>
        <v/>
      </c>
    </row>
    <row r="6525" s="93" customFormat="1" customHeight="1" spans="7:7">
      <c r="G6525" s="288" t="str">
        <f t="shared" si="107"/>
        <v/>
      </c>
    </row>
    <row r="6526" s="93" customFormat="1" customHeight="1" spans="7:7">
      <c r="G6526" s="288" t="str">
        <f t="shared" si="107"/>
        <v/>
      </c>
    </row>
    <row r="6527" s="93" customFormat="1" customHeight="1" spans="7:7">
      <c r="G6527" s="288" t="str">
        <f t="shared" si="107"/>
        <v/>
      </c>
    </row>
    <row r="6528" s="93" customFormat="1" customHeight="1" spans="7:7">
      <c r="G6528" s="288" t="str">
        <f t="shared" si="107"/>
        <v/>
      </c>
    </row>
    <row r="6529" s="93" customFormat="1" customHeight="1" spans="7:7">
      <c r="G6529" s="288" t="str">
        <f t="shared" si="107"/>
        <v/>
      </c>
    </row>
    <row r="6530" s="93" customFormat="1" customHeight="1" spans="7:7">
      <c r="G6530" s="288" t="str">
        <f t="shared" ref="G6530:G6593" si="108">IF(H6530="","",IF(H6530=I6530,H6530,_xlfn.CONCAT(H6530,"-",I6530)))</f>
        <v/>
      </c>
    </row>
    <row r="6531" s="93" customFormat="1" customHeight="1" spans="7:7">
      <c r="G6531" s="288" t="str">
        <f t="shared" si="108"/>
        <v/>
      </c>
    </row>
    <row r="6532" s="93" customFormat="1" customHeight="1" spans="7:7">
      <c r="G6532" s="288" t="str">
        <f t="shared" si="108"/>
        <v/>
      </c>
    </row>
    <row r="6533" s="93" customFormat="1" customHeight="1" spans="7:7">
      <c r="G6533" s="288" t="str">
        <f t="shared" si="108"/>
        <v/>
      </c>
    </row>
    <row r="6534" s="93" customFormat="1" customHeight="1" spans="7:7">
      <c r="G6534" s="288" t="str">
        <f t="shared" si="108"/>
        <v/>
      </c>
    </row>
    <row r="6535" s="93" customFormat="1" customHeight="1" spans="7:7">
      <c r="G6535" s="288" t="str">
        <f t="shared" si="108"/>
        <v/>
      </c>
    </row>
    <row r="6536" s="93" customFormat="1" customHeight="1" spans="7:7">
      <c r="G6536" s="288" t="str">
        <f t="shared" si="108"/>
        <v/>
      </c>
    </row>
    <row r="6537" s="93" customFormat="1" customHeight="1" spans="7:7">
      <c r="G6537" s="288" t="str">
        <f t="shared" si="108"/>
        <v/>
      </c>
    </row>
    <row r="6538" s="93" customFormat="1" customHeight="1" spans="7:7">
      <c r="G6538" s="288" t="str">
        <f t="shared" si="108"/>
        <v/>
      </c>
    </row>
    <row r="6539" s="93" customFormat="1" customHeight="1" spans="7:7">
      <c r="G6539" s="288" t="str">
        <f t="shared" si="108"/>
        <v/>
      </c>
    </row>
    <row r="6540" s="93" customFormat="1" customHeight="1" spans="7:7">
      <c r="G6540" s="288" t="str">
        <f t="shared" si="108"/>
        <v/>
      </c>
    </row>
    <row r="6541" s="93" customFormat="1" customHeight="1" spans="7:7">
      <c r="G6541" s="288" t="str">
        <f t="shared" si="108"/>
        <v/>
      </c>
    </row>
    <row r="6542" s="93" customFormat="1" customHeight="1" spans="7:7">
      <c r="G6542" s="288" t="str">
        <f t="shared" si="108"/>
        <v/>
      </c>
    </row>
    <row r="6543" s="93" customFormat="1" customHeight="1" spans="7:7">
      <c r="G6543" s="288" t="str">
        <f t="shared" si="108"/>
        <v/>
      </c>
    </row>
    <row r="6544" s="93" customFormat="1" customHeight="1" spans="7:7">
      <c r="G6544" s="288" t="str">
        <f t="shared" si="108"/>
        <v/>
      </c>
    </row>
    <row r="6545" s="93" customFormat="1" customHeight="1" spans="7:7">
      <c r="G6545" s="288" t="str">
        <f t="shared" si="108"/>
        <v/>
      </c>
    </row>
    <row r="6546" s="93" customFormat="1" customHeight="1" spans="7:7">
      <c r="G6546" s="288" t="str">
        <f t="shared" si="108"/>
        <v/>
      </c>
    </row>
    <row r="6547" s="93" customFormat="1" customHeight="1" spans="7:7">
      <c r="G6547" s="288" t="str">
        <f t="shared" si="108"/>
        <v/>
      </c>
    </row>
    <row r="6548" s="93" customFormat="1" customHeight="1" spans="7:7">
      <c r="G6548" s="288" t="str">
        <f t="shared" si="108"/>
        <v/>
      </c>
    </row>
    <row r="6549" s="93" customFormat="1" customHeight="1" spans="7:7">
      <c r="G6549" s="288" t="str">
        <f t="shared" si="108"/>
        <v/>
      </c>
    </row>
    <row r="6550" s="93" customFormat="1" customHeight="1" spans="7:7">
      <c r="G6550" s="288" t="str">
        <f t="shared" si="108"/>
        <v/>
      </c>
    </row>
    <row r="6551" s="93" customFormat="1" customHeight="1" spans="7:7">
      <c r="G6551" s="288" t="str">
        <f t="shared" si="108"/>
        <v/>
      </c>
    </row>
    <row r="6552" s="93" customFormat="1" customHeight="1" spans="7:7">
      <c r="G6552" s="288" t="str">
        <f t="shared" si="108"/>
        <v/>
      </c>
    </row>
    <row r="6553" s="93" customFormat="1" customHeight="1" spans="7:7">
      <c r="G6553" s="288" t="str">
        <f t="shared" si="108"/>
        <v/>
      </c>
    </row>
    <row r="6554" s="93" customFormat="1" customHeight="1" spans="7:7">
      <c r="G6554" s="288" t="str">
        <f t="shared" si="108"/>
        <v/>
      </c>
    </row>
    <row r="6555" s="93" customFormat="1" customHeight="1" spans="7:7">
      <c r="G6555" s="288" t="str">
        <f t="shared" si="108"/>
        <v/>
      </c>
    </row>
    <row r="6556" s="93" customFormat="1" customHeight="1" spans="7:7">
      <c r="G6556" s="288" t="str">
        <f t="shared" si="108"/>
        <v/>
      </c>
    </row>
    <row r="6557" s="93" customFormat="1" customHeight="1" spans="7:7">
      <c r="G6557" s="288" t="str">
        <f t="shared" si="108"/>
        <v/>
      </c>
    </row>
    <row r="6558" s="93" customFormat="1" customHeight="1" spans="7:7">
      <c r="G6558" s="288" t="str">
        <f t="shared" si="108"/>
        <v/>
      </c>
    </row>
    <row r="6559" s="93" customFormat="1" customHeight="1" spans="7:7">
      <c r="G6559" s="288" t="str">
        <f t="shared" si="108"/>
        <v/>
      </c>
    </row>
    <row r="6560" s="93" customFormat="1" customHeight="1" spans="7:7">
      <c r="G6560" s="288" t="str">
        <f t="shared" si="108"/>
        <v/>
      </c>
    </row>
    <row r="6561" s="93" customFormat="1" customHeight="1" spans="7:7">
      <c r="G6561" s="288" t="str">
        <f t="shared" si="108"/>
        <v/>
      </c>
    </row>
    <row r="6562" s="93" customFormat="1" customHeight="1" spans="7:7">
      <c r="G6562" s="288" t="str">
        <f t="shared" si="108"/>
        <v/>
      </c>
    </row>
    <row r="6563" s="93" customFormat="1" customHeight="1" spans="7:7">
      <c r="G6563" s="288" t="str">
        <f t="shared" si="108"/>
        <v/>
      </c>
    </row>
    <row r="6564" s="93" customFormat="1" customHeight="1" spans="7:7">
      <c r="G6564" s="288" t="str">
        <f t="shared" si="108"/>
        <v/>
      </c>
    </row>
    <row r="6565" s="93" customFormat="1" customHeight="1" spans="7:7">
      <c r="G6565" s="288" t="str">
        <f t="shared" si="108"/>
        <v/>
      </c>
    </row>
    <row r="6566" s="93" customFormat="1" customHeight="1" spans="7:7">
      <c r="G6566" s="288" t="str">
        <f t="shared" si="108"/>
        <v/>
      </c>
    </row>
    <row r="6567" s="93" customFormat="1" customHeight="1" spans="7:7">
      <c r="G6567" s="288" t="str">
        <f t="shared" si="108"/>
        <v/>
      </c>
    </row>
    <row r="6568" s="93" customFormat="1" customHeight="1" spans="7:7">
      <c r="G6568" s="288" t="str">
        <f t="shared" si="108"/>
        <v/>
      </c>
    </row>
    <row r="6569" s="93" customFormat="1" customHeight="1" spans="7:7">
      <c r="G6569" s="288" t="str">
        <f t="shared" si="108"/>
        <v/>
      </c>
    </row>
    <row r="6570" s="93" customFormat="1" customHeight="1" spans="7:7">
      <c r="G6570" s="288" t="str">
        <f t="shared" si="108"/>
        <v/>
      </c>
    </row>
    <row r="6571" s="93" customFormat="1" customHeight="1" spans="7:7">
      <c r="G6571" s="288" t="str">
        <f t="shared" si="108"/>
        <v/>
      </c>
    </row>
    <row r="6572" s="93" customFormat="1" customHeight="1" spans="7:7">
      <c r="G6572" s="288" t="str">
        <f t="shared" si="108"/>
        <v/>
      </c>
    </row>
    <row r="6573" s="93" customFormat="1" customHeight="1" spans="7:7">
      <c r="G6573" s="288" t="str">
        <f t="shared" si="108"/>
        <v/>
      </c>
    </row>
    <row r="6574" s="93" customFormat="1" customHeight="1" spans="7:7">
      <c r="G6574" s="288" t="str">
        <f t="shared" si="108"/>
        <v/>
      </c>
    </row>
    <row r="6575" s="93" customFormat="1" customHeight="1" spans="7:7">
      <c r="G6575" s="288" t="str">
        <f t="shared" si="108"/>
        <v/>
      </c>
    </row>
    <row r="6576" s="93" customFormat="1" customHeight="1" spans="7:7">
      <c r="G6576" s="288" t="str">
        <f t="shared" si="108"/>
        <v/>
      </c>
    </row>
    <row r="6577" s="93" customFormat="1" customHeight="1" spans="7:7">
      <c r="G6577" s="288" t="str">
        <f t="shared" si="108"/>
        <v/>
      </c>
    </row>
    <row r="6578" s="93" customFormat="1" customHeight="1" spans="7:7">
      <c r="G6578" s="288" t="str">
        <f t="shared" si="108"/>
        <v/>
      </c>
    </row>
    <row r="6579" s="93" customFormat="1" customHeight="1" spans="7:7">
      <c r="G6579" s="288" t="str">
        <f t="shared" si="108"/>
        <v/>
      </c>
    </row>
    <row r="6580" s="93" customFormat="1" customHeight="1" spans="7:7">
      <c r="G6580" s="288" t="str">
        <f t="shared" si="108"/>
        <v/>
      </c>
    </row>
    <row r="6581" s="93" customFormat="1" customHeight="1" spans="7:7">
      <c r="G6581" s="288" t="str">
        <f t="shared" si="108"/>
        <v/>
      </c>
    </row>
    <row r="6582" s="93" customFormat="1" customHeight="1" spans="7:7">
      <c r="G6582" s="288" t="str">
        <f t="shared" si="108"/>
        <v/>
      </c>
    </row>
    <row r="6583" s="93" customFormat="1" customHeight="1" spans="7:7">
      <c r="G6583" s="288" t="str">
        <f t="shared" si="108"/>
        <v/>
      </c>
    </row>
    <row r="6584" s="93" customFormat="1" customHeight="1" spans="7:7">
      <c r="G6584" s="288" t="str">
        <f t="shared" si="108"/>
        <v/>
      </c>
    </row>
    <row r="6585" s="93" customFormat="1" customHeight="1" spans="7:7">
      <c r="G6585" s="288" t="str">
        <f t="shared" si="108"/>
        <v/>
      </c>
    </row>
    <row r="6586" s="93" customFormat="1" customHeight="1" spans="7:7">
      <c r="G6586" s="288" t="str">
        <f t="shared" si="108"/>
        <v/>
      </c>
    </row>
    <row r="6587" s="93" customFormat="1" customHeight="1" spans="7:7">
      <c r="G6587" s="288" t="str">
        <f t="shared" si="108"/>
        <v/>
      </c>
    </row>
    <row r="6588" s="93" customFormat="1" customHeight="1" spans="7:7">
      <c r="G6588" s="288" t="str">
        <f t="shared" si="108"/>
        <v/>
      </c>
    </row>
    <row r="6589" s="93" customFormat="1" customHeight="1" spans="7:7">
      <c r="G6589" s="288" t="str">
        <f t="shared" si="108"/>
        <v/>
      </c>
    </row>
    <row r="6590" s="93" customFormat="1" customHeight="1" spans="7:7">
      <c r="G6590" s="288" t="str">
        <f t="shared" si="108"/>
        <v/>
      </c>
    </row>
    <row r="6591" s="93" customFormat="1" customHeight="1" spans="7:7">
      <c r="G6591" s="288" t="str">
        <f t="shared" si="108"/>
        <v/>
      </c>
    </row>
    <row r="6592" s="93" customFormat="1" customHeight="1" spans="7:7">
      <c r="G6592" s="288" t="str">
        <f t="shared" si="108"/>
        <v/>
      </c>
    </row>
    <row r="6593" s="93" customFormat="1" customHeight="1" spans="7:7">
      <c r="G6593" s="288" t="str">
        <f t="shared" si="108"/>
        <v/>
      </c>
    </row>
    <row r="6594" s="93" customFormat="1" customHeight="1" spans="7:7">
      <c r="G6594" s="288" t="str">
        <f t="shared" ref="G6594:G6657" si="109">IF(H6594="","",IF(H6594=I6594,H6594,_xlfn.CONCAT(H6594,"-",I6594)))</f>
        <v/>
      </c>
    </row>
    <row r="6595" s="93" customFormat="1" customHeight="1" spans="7:7">
      <c r="G6595" s="288" t="str">
        <f t="shared" si="109"/>
        <v/>
      </c>
    </row>
    <row r="6596" s="93" customFormat="1" customHeight="1" spans="7:7">
      <c r="G6596" s="288" t="str">
        <f t="shared" si="109"/>
        <v/>
      </c>
    </row>
    <row r="6597" s="93" customFormat="1" customHeight="1" spans="7:7">
      <c r="G6597" s="288" t="str">
        <f t="shared" si="109"/>
        <v/>
      </c>
    </row>
    <row r="6598" s="93" customFormat="1" customHeight="1" spans="7:7">
      <c r="G6598" s="288" t="str">
        <f t="shared" si="109"/>
        <v/>
      </c>
    </row>
    <row r="6599" s="93" customFormat="1" customHeight="1" spans="7:7">
      <c r="G6599" s="288" t="str">
        <f t="shared" si="109"/>
        <v/>
      </c>
    </row>
    <row r="6600" s="93" customFormat="1" customHeight="1" spans="7:7">
      <c r="G6600" s="288" t="str">
        <f t="shared" si="109"/>
        <v/>
      </c>
    </row>
    <row r="6601" s="93" customFormat="1" customHeight="1" spans="7:7">
      <c r="G6601" s="288" t="str">
        <f t="shared" si="109"/>
        <v/>
      </c>
    </row>
    <row r="6602" s="93" customFormat="1" customHeight="1" spans="7:7">
      <c r="G6602" s="288" t="str">
        <f t="shared" si="109"/>
        <v/>
      </c>
    </row>
    <row r="6603" s="93" customFormat="1" customHeight="1" spans="7:7">
      <c r="G6603" s="288" t="str">
        <f t="shared" si="109"/>
        <v/>
      </c>
    </row>
    <row r="6604" s="93" customFormat="1" customHeight="1" spans="7:7">
      <c r="G6604" s="288" t="str">
        <f t="shared" si="109"/>
        <v/>
      </c>
    </row>
    <row r="6605" s="93" customFormat="1" customHeight="1" spans="7:7">
      <c r="G6605" s="288" t="str">
        <f t="shared" si="109"/>
        <v/>
      </c>
    </row>
    <row r="6606" s="93" customFormat="1" customHeight="1" spans="7:7">
      <c r="G6606" s="288" t="str">
        <f t="shared" si="109"/>
        <v/>
      </c>
    </row>
    <row r="6607" s="93" customFormat="1" customHeight="1" spans="7:7">
      <c r="G6607" s="288" t="str">
        <f t="shared" si="109"/>
        <v/>
      </c>
    </row>
    <row r="6608" s="93" customFormat="1" customHeight="1" spans="7:7">
      <c r="G6608" s="288" t="str">
        <f t="shared" si="109"/>
        <v/>
      </c>
    </row>
    <row r="6609" s="93" customFormat="1" customHeight="1" spans="7:7">
      <c r="G6609" s="288" t="str">
        <f t="shared" si="109"/>
        <v/>
      </c>
    </row>
    <row r="6610" s="93" customFormat="1" customHeight="1" spans="7:7">
      <c r="G6610" s="288" t="str">
        <f t="shared" si="109"/>
        <v/>
      </c>
    </row>
    <row r="6611" s="93" customFormat="1" customHeight="1" spans="7:7">
      <c r="G6611" s="288" t="str">
        <f t="shared" si="109"/>
        <v/>
      </c>
    </row>
    <row r="6612" s="93" customFormat="1" customHeight="1" spans="7:7">
      <c r="G6612" s="288" t="str">
        <f t="shared" si="109"/>
        <v/>
      </c>
    </row>
    <row r="6613" s="93" customFormat="1" customHeight="1" spans="7:7">
      <c r="G6613" s="288" t="str">
        <f t="shared" si="109"/>
        <v/>
      </c>
    </row>
    <row r="6614" s="93" customFormat="1" customHeight="1" spans="7:7">
      <c r="G6614" s="288" t="str">
        <f t="shared" si="109"/>
        <v/>
      </c>
    </row>
    <row r="6615" s="93" customFormat="1" customHeight="1" spans="7:7">
      <c r="G6615" s="288" t="str">
        <f t="shared" si="109"/>
        <v/>
      </c>
    </row>
    <row r="6616" s="93" customFormat="1" customHeight="1" spans="7:7">
      <c r="G6616" s="288" t="str">
        <f t="shared" si="109"/>
        <v/>
      </c>
    </row>
    <row r="6617" s="93" customFormat="1" customHeight="1" spans="7:7">
      <c r="G6617" s="288" t="str">
        <f t="shared" si="109"/>
        <v/>
      </c>
    </row>
    <row r="6618" s="93" customFormat="1" customHeight="1" spans="7:7">
      <c r="G6618" s="288" t="str">
        <f t="shared" si="109"/>
        <v/>
      </c>
    </row>
    <row r="6619" s="93" customFormat="1" customHeight="1" spans="7:7">
      <c r="G6619" s="288" t="str">
        <f t="shared" si="109"/>
        <v/>
      </c>
    </row>
    <row r="6620" s="93" customFormat="1" customHeight="1" spans="7:7">
      <c r="G6620" s="288" t="str">
        <f t="shared" si="109"/>
        <v/>
      </c>
    </row>
    <row r="6621" s="93" customFormat="1" customHeight="1" spans="7:7">
      <c r="G6621" s="288" t="str">
        <f t="shared" si="109"/>
        <v/>
      </c>
    </row>
    <row r="6622" s="93" customFormat="1" customHeight="1" spans="7:7">
      <c r="G6622" s="288" t="str">
        <f t="shared" si="109"/>
        <v/>
      </c>
    </row>
    <row r="6623" s="93" customFormat="1" customHeight="1" spans="7:7">
      <c r="G6623" s="288" t="str">
        <f t="shared" si="109"/>
        <v/>
      </c>
    </row>
    <row r="6624" s="93" customFormat="1" customHeight="1" spans="7:7">
      <c r="G6624" s="288" t="str">
        <f t="shared" si="109"/>
        <v/>
      </c>
    </row>
    <row r="6625" s="93" customFormat="1" customHeight="1" spans="7:7">
      <c r="G6625" s="288" t="str">
        <f t="shared" si="109"/>
        <v/>
      </c>
    </row>
    <row r="6626" s="93" customFormat="1" customHeight="1" spans="7:7">
      <c r="G6626" s="288" t="str">
        <f t="shared" si="109"/>
        <v/>
      </c>
    </row>
    <row r="6627" s="93" customFormat="1" customHeight="1" spans="7:7">
      <c r="G6627" s="288" t="str">
        <f t="shared" si="109"/>
        <v/>
      </c>
    </row>
    <row r="6628" s="93" customFormat="1" customHeight="1" spans="7:7">
      <c r="G6628" s="288" t="str">
        <f t="shared" si="109"/>
        <v/>
      </c>
    </row>
    <row r="6629" s="93" customFormat="1" customHeight="1" spans="7:7">
      <c r="G6629" s="288" t="str">
        <f t="shared" si="109"/>
        <v/>
      </c>
    </row>
    <row r="6630" s="93" customFormat="1" customHeight="1" spans="7:7">
      <c r="G6630" s="288" t="str">
        <f t="shared" si="109"/>
        <v/>
      </c>
    </row>
    <row r="6631" s="93" customFormat="1" customHeight="1" spans="7:7">
      <c r="G6631" s="288" t="str">
        <f t="shared" si="109"/>
        <v/>
      </c>
    </row>
    <row r="6632" s="93" customFormat="1" customHeight="1" spans="7:7">
      <c r="G6632" s="288" t="str">
        <f t="shared" si="109"/>
        <v/>
      </c>
    </row>
    <row r="6633" s="93" customFormat="1" customHeight="1" spans="7:7">
      <c r="G6633" s="288" t="str">
        <f t="shared" si="109"/>
        <v/>
      </c>
    </row>
    <row r="6634" s="93" customFormat="1" customHeight="1" spans="7:7">
      <c r="G6634" s="288" t="str">
        <f t="shared" si="109"/>
        <v/>
      </c>
    </row>
    <row r="6635" s="93" customFormat="1" customHeight="1" spans="7:7">
      <c r="G6635" s="288" t="str">
        <f t="shared" si="109"/>
        <v/>
      </c>
    </row>
    <row r="6636" s="93" customFormat="1" customHeight="1" spans="7:7">
      <c r="G6636" s="288" t="str">
        <f t="shared" si="109"/>
        <v/>
      </c>
    </row>
    <row r="6637" s="93" customFormat="1" customHeight="1" spans="7:7">
      <c r="G6637" s="288" t="str">
        <f t="shared" si="109"/>
        <v/>
      </c>
    </row>
    <row r="6638" s="93" customFormat="1" customHeight="1" spans="7:7">
      <c r="G6638" s="288" t="str">
        <f t="shared" si="109"/>
        <v/>
      </c>
    </row>
    <row r="6639" s="93" customFormat="1" customHeight="1" spans="7:7">
      <c r="G6639" s="288" t="str">
        <f t="shared" si="109"/>
        <v/>
      </c>
    </row>
    <row r="6640" s="93" customFormat="1" customHeight="1" spans="7:7">
      <c r="G6640" s="288" t="str">
        <f t="shared" si="109"/>
        <v/>
      </c>
    </row>
    <row r="6641" s="93" customFormat="1" customHeight="1" spans="7:7">
      <c r="G6641" s="288" t="str">
        <f t="shared" si="109"/>
        <v/>
      </c>
    </row>
    <row r="6642" s="93" customFormat="1" customHeight="1" spans="7:7">
      <c r="G6642" s="288" t="str">
        <f t="shared" si="109"/>
        <v/>
      </c>
    </row>
    <row r="6643" s="93" customFormat="1" customHeight="1" spans="7:7">
      <c r="G6643" s="288" t="str">
        <f t="shared" si="109"/>
        <v/>
      </c>
    </row>
    <row r="6644" s="93" customFormat="1" customHeight="1" spans="7:7">
      <c r="G6644" s="288" t="str">
        <f t="shared" si="109"/>
        <v/>
      </c>
    </row>
    <row r="6645" s="93" customFormat="1" customHeight="1" spans="7:7">
      <c r="G6645" s="288" t="str">
        <f t="shared" si="109"/>
        <v/>
      </c>
    </row>
    <row r="6646" s="93" customFormat="1" customHeight="1" spans="7:7">
      <c r="G6646" s="288" t="str">
        <f t="shared" si="109"/>
        <v/>
      </c>
    </row>
    <row r="6647" s="93" customFormat="1" customHeight="1" spans="7:7">
      <c r="G6647" s="288" t="str">
        <f t="shared" si="109"/>
        <v/>
      </c>
    </row>
    <row r="6648" s="93" customFormat="1" customHeight="1" spans="7:7">
      <c r="G6648" s="288" t="str">
        <f t="shared" si="109"/>
        <v/>
      </c>
    </row>
    <row r="6649" s="93" customFormat="1" customHeight="1" spans="7:7">
      <c r="G6649" s="288" t="str">
        <f t="shared" si="109"/>
        <v/>
      </c>
    </row>
    <row r="6650" s="93" customFormat="1" customHeight="1" spans="7:7">
      <c r="G6650" s="288" t="str">
        <f t="shared" si="109"/>
        <v/>
      </c>
    </row>
    <row r="6651" s="93" customFormat="1" customHeight="1" spans="7:7">
      <c r="G6651" s="288" t="str">
        <f t="shared" si="109"/>
        <v/>
      </c>
    </row>
    <row r="6652" s="93" customFormat="1" customHeight="1" spans="7:7">
      <c r="G6652" s="288" t="str">
        <f t="shared" si="109"/>
        <v/>
      </c>
    </row>
    <row r="6653" s="93" customFormat="1" customHeight="1" spans="7:7">
      <c r="G6653" s="288" t="str">
        <f t="shared" si="109"/>
        <v/>
      </c>
    </row>
    <row r="6654" s="93" customFormat="1" customHeight="1" spans="7:7">
      <c r="G6654" s="288" t="str">
        <f t="shared" si="109"/>
        <v/>
      </c>
    </row>
    <row r="6655" s="93" customFormat="1" customHeight="1" spans="7:7">
      <c r="G6655" s="288" t="str">
        <f t="shared" si="109"/>
        <v/>
      </c>
    </row>
    <row r="6656" s="93" customFormat="1" customHeight="1" spans="7:7">
      <c r="G6656" s="288" t="str">
        <f t="shared" si="109"/>
        <v/>
      </c>
    </row>
    <row r="6657" s="93" customFormat="1" customHeight="1" spans="7:7">
      <c r="G6657" s="288" t="str">
        <f t="shared" si="109"/>
        <v/>
      </c>
    </row>
    <row r="6658" s="93" customFormat="1" customHeight="1" spans="7:7">
      <c r="G6658" s="288" t="str">
        <f t="shared" ref="G6658:G6721" si="110">IF(H6658="","",IF(H6658=I6658,H6658,_xlfn.CONCAT(H6658,"-",I6658)))</f>
        <v/>
      </c>
    </row>
    <row r="6659" s="93" customFormat="1" customHeight="1" spans="7:7">
      <c r="G6659" s="288" t="str">
        <f t="shared" si="110"/>
        <v/>
      </c>
    </row>
    <row r="6660" s="93" customFormat="1" customHeight="1" spans="7:7">
      <c r="G6660" s="288" t="str">
        <f t="shared" si="110"/>
        <v/>
      </c>
    </row>
    <row r="6661" s="93" customFormat="1" customHeight="1" spans="7:7">
      <c r="G6661" s="288" t="str">
        <f t="shared" si="110"/>
        <v/>
      </c>
    </row>
    <row r="6662" s="93" customFormat="1" customHeight="1" spans="7:7">
      <c r="G6662" s="288" t="str">
        <f t="shared" si="110"/>
        <v/>
      </c>
    </row>
    <row r="6663" s="93" customFormat="1" customHeight="1" spans="7:7">
      <c r="G6663" s="288" t="str">
        <f t="shared" si="110"/>
        <v/>
      </c>
    </row>
    <row r="6664" s="93" customFormat="1" customHeight="1" spans="7:7">
      <c r="G6664" s="288" t="str">
        <f t="shared" si="110"/>
        <v/>
      </c>
    </row>
    <row r="6665" s="93" customFormat="1" customHeight="1" spans="7:7">
      <c r="G6665" s="288" t="str">
        <f t="shared" si="110"/>
        <v/>
      </c>
    </row>
    <row r="6666" s="93" customFormat="1" customHeight="1" spans="7:7">
      <c r="G6666" s="288" t="str">
        <f t="shared" si="110"/>
        <v/>
      </c>
    </row>
    <row r="6667" s="93" customFormat="1" customHeight="1" spans="7:7">
      <c r="G6667" s="288" t="str">
        <f t="shared" si="110"/>
        <v/>
      </c>
    </row>
    <row r="6668" s="93" customFormat="1" customHeight="1" spans="7:7">
      <c r="G6668" s="288" t="str">
        <f t="shared" si="110"/>
        <v/>
      </c>
    </row>
    <row r="6669" s="93" customFormat="1" customHeight="1" spans="7:7">
      <c r="G6669" s="288" t="str">
        <f t="shared" si="110"/>
        <v/>
      </c>
    </row>
    <row r="6670" s="93" customFormat="1" customHeight="1" spans="7:7">
      <c r="G6670" s="288" t="str">
        <f t="shared" si="110"/>
        <v/>
      </c>
    </row>
    <row r="6671" s="93" customFormat="1" customHeight="1" spans="7:7">
      <c r="G6671" s="288" t="str">
        <f t="shared" si="110"/>
        <v/>
      </c>
    </row>
    <row r="6672" s="93" customFormat="1" customHeight="1" spans="7:7">
      <c r="G6672" s="288" t="str">
        <f t="shared" si="110"/>
        <v/>
      </c>
    </row>
    <row r="6673" s="93" customFormat="1" customHeight="1" spans="7:7">
      <c r="G6673" s="288" t="str">
        <f t="shared" si="110"/>
        <v/>
      </c>
    </row>
    <row r="6674" s="93" customFormat="1" customHeight="1" spans="7:7">
      <c r="G6674" s="288" t="str">
        <f t="shared" si="110"/>
        <v/>
      </c>
    </row>
    <row r="6675" s="93" customFormat="1" customHeight="1" spans="7:7">
      <c r="G6675" s="288" t="str">
        <f t="shared" si="110"/>
        <v/>
      </c>
    </row>
    <row r="6676" s="93" customFormat="1" customHeight="1" spans="7:7">
      <c r="G6676" s="288" t="str">
        <f t="shared" si="110"/>
        <v/>
      </c>
    </row>
    <row r="6677" s="93" customFormat="1" customHeight="1" spans="7:7">
      <c r="G6677" s="288" t="str">
        <f t="shared" si="110"/>
        <v/>
      </c>
    </row>
    <row r="6678" s="93" customFormat="1" customHeight="1" spans="7:7">
      <c r="G6678" s="288" t="str">
        <f t="shared" si="110"/>
        <v/>
      </c>
    </row>
    <row r="6679" s="93" customFormat="1" customHeight="1" spans="7:7">
      <c r="G6679" s="288" t="str">
        <f t="shared" si="110"/>
        <v/>
      </c>
    </row>
    <row r="6680" s="93" customFormat="1" customHeight="1" spans="7:7">
      <c r="G6680" s="288" t="str">
        <f t="shared" si="110"/>
        <v/>
      </c>
    </row>
    <row r="6681" s="93" customFormat="1" customHeight="1" spans="7:7">
      <c r="G6681" s="288" t="str">
        <f t="shared" si="110"/>
        <v/>
      </c>
    </row>
    <row r="6682" s="93" customFormat="1" customHeight="1" spans="7:7">
      <c r="G6682" s="288" t="str">
        <f t="shared" si="110"/>
        <v/>
      </c>
    </row>
    <row r="6683" s="93" customFormat="1" customHeight="1" spans="7:7">
      <c r="G6683" s="288" t="str">
        <f t="shared" si="110"/>
        <v/>
      </c>
    </row>
    <row r="6684" s="93" customFormat="1" customHeight="1" spans="7:7">
      <c r="G6684" s="288" t="str">
        <f t="shared" si="110"/>
        <v/>
      </c>
    </row>
    <row r="6685" s="93" customFormat="1" customHeight="1" spans="7:7">
      <c r="G6685" s="288" t="str">
        <f t="shared" si="110"/>
        <v/>
      </c>
    </row>
    <row r="6686" s="93" customFormat="1" customHeight="1" spans="7:7">
      <c r="G6686" s="288" t="str">
        <f t="shared" si="110"/>
        <v/>
      </c>
    </row>
    <row r="6687" s="93" customFormat="1" customHeight="1" spans="7:7">
      <c r="G6687" s="288" t="str">
        <f t="shared" si="110"/>
        <v/>
      </c>
    </row>
    <row r="6688" s="93" customFormat="1" customHeight="1" spans="7:7">
      <c r="G6688" s="288" t="str">
        <f t="shared" si="110"/>
        <v/>
      </c>
    </row>
    <row r="6689" s="93" customFormat="1" customHeight="1" spans="7:7">
      <c r="G6689" s="288" t="str">
        <f t="shared" si="110"/>
        <v/>
      </c>
    </row>
    <row r="6690" s="93" customFormat="1" customHeight="1" spans="7:7">
      <c r="G6690" s="288" t="str">
        <f t="shared" si="110"/>
        <v/>
      </c>
    </row>
    <row r="6691" s="93" customFormat="1" customHeight="1" spans="7:7">
      <c r="G6691" s="288" t="str">
        <f t="shared" si="110"/>
        <v/>
      </c>
    </row>
    <row r="6692" s="93" customFormat="1" customHeight="1" spans="7:7">
      <c r="G6692" s="288" t="str">
        <f t="shared" si="110"/>
        <v/>
      </c>
    </row>
    <row r="6693" s="93" customFormat="1" customHeight="1" spans="7:7">
      <c r="G6693" s="288" t="str">
        <f t="shared" si="110"/>
        <v/>
      </c>
    </row>
    <row r="6694" s="93" customFormat="1" customHeight="1" spans="7:7">
      <c r="G6694" s="288" t="str">
        <f t="shared" si="110"/>
        <v/>
      </c>
    </row>
    <row r="6695" s="93" customFormat="1" customHeight="1" spans="7:7">
      <c r="G6695" s="288" t="str">
        <f t="shared" si="110"/>
        <v/>
      </c>
    </row>
    <row r="6696" s="93" customFormat="1" customHeight="1" spans="7:7">
      <c r="G6696" s="288" t="str">
        <f t="shared" si="110"/>
        <v/>
      </c>
    </row>
    <row r="6697" s="93" customFormat="1" customHeight="1" spans="7:7">
      <c r="G6697" s="288" t="str">
        <f t="shared" si="110"/>
        <v/>
      </c>
    </row>
    <row r="6698" s="93" customFormat="1" customHeight="1" spans="7:7">
      <c r="G6698" s="288" t="str">
        <f t="shared" si="110"/>
        <v/>
      </c>
    </row>
    <row r="6699" s="93" customFormat="1" customHeight="1" spans="7:7">
      <c r="G6699" s="288" t="str">
        <f t="shared" si="110"/>
        <v/>
      </c>
    </row>
    <row r="6700" s="93" customFormat="1" customHeight="1" spans="7:7">
      <c r="G6700" s="288" t="str">
        <f t="shared" si="110"/>
        <v/>
      </c>
    </row>
    <row r="6701" s="93" customFormat="1" customHeight="1" spans="7:7">
      <c r="G6701" s="288" t="str">
        <f t="shared" si="110"/>
        <v/>
      </c>
    </row>
    <row r="6702" s="93" customFormat="1" customHeight="1" spans="7:7">
      <c r="G6702" s="288" t="str">
        <f t="shared" si="110"/>
        <v/>
      </c>
    </row>
    <row r="6703" s="93" customFormat="1" customHeight="1" spans="7:7">
      <c r="G6703" s="288" t="str">
        <f t="shared" si="110"/>
        <v/>
      </c>
    </row>
    <row r="6704" s="93" customFormat="1" customHeight="1" spans="7:7">
      <c r="G6704" s="288" t="str">
        <f t="shared" si="110"/>
        <v/>
      </c>
    </row>
    <row r="6705" s="93" customFormat="1" customHeight="1" spans="7:7">
      <c r="G6705" s="288" t="str">
        <f t="shared" si="110"/>
        <v/>
      </c>
    </row>
    <row r="6706" s="93" customFormat="1" customHeight="1" spans="7:7">
      <c r="G6706" s="288" t="str">
        <f t="shared" si="110"/>
        <v/>
      </c>
    </row>
    <row r="6707" s="93" customFormat="1" customHeight="1" spans="7:7">
      <c r="G6707" s="288" t="str">
        <f t="shared" si="110"/>
        <v/>
      </c>
    </row>
    <row r="6708" s="93" customFormat="1" customHeight="1" spans="7:7">
      <c r="G6708" s="288" t="str">
        <f t="shared" si="110"/>
        <v/>
      </c>
    </row>
    <row r="6709" s="93" customFormat="1" customHeight="1" spans="7:7">
      <c r="G6709" s="288" t="str">
        <f t="shared" si="110"/>
        <v/>
      </c>
    </row>
    <row r="6710" s="93" customFormat="1" customHeight="1" spans="7:7">
      <c r="G6710" s="288" t="str">
        <f t="shared" si="110"/>
        <v/>
      </c>
    </row>
    <row r="6711" s="93" customFormat="1" customHeight="1" spans="7:7">
      <c r="G6711" s="288" t="str">
        <f t="shared" si="110"/>
        <v/>
      </c>
    </row>
    <row r="6712" s="93" customFormat="1" customHeight="1" spans="7:7">
      <c r="G6712" s="288" t="str">
        <f t="shared" si="110"/>
        <v/>
      </c>
    </row>
    <row r="6713" s="93" customFormat="1" customHeight="1" spans="7:7">
      <c r="G6713" s="288" t="str">
        <f t="shared" si="110"/>
        <v/>
      </c>
    </row>
    <row r="6714" s="93" customFormat="1" customHeight="1" spans="7:7">
      <c r="G6714" s="288" t="str">
        <f t="shared" si="110"/>
        <v/>
      </c>
    </row>
    <row r="6715" s="93" customFormat="1" customHeight="1" spans="7:7">
      <c r="G6715" s="288" t="str">
        <f t="shared" si="110"/>
        <v/>
      </c>
    </row>
    <row r="6716" s="93" customFormat="1" customHeight="1" spans="7:7">
      <c r="G6716" s="288" t="str">
        <f t="shared" si="110"/>
        <v/>
      </c>
    </row>
    <row r="6717" s="93" customFormat="1" customHeight="1" spans="7:7">
      <c r="G6717" s="288" t="str">
        <f t="shared" si="110"/>
        <v/>
      </c>
    </row>
    <row r="6718" s="93" customFormat="1" customHeight="1" spans="7:7">
      <c r="G6718" s="288" t="str">
        <f t="shared" si="110"/>
        <v/>
      </c>
    </row>
    <row r="6719" s="93" customFormat="1" customHeight="1" spans="7:7">
      <c r="G6719" s="288" t="str">
        <f t="shared" si="110"/>
        <v/>
      </c>
    </row>
    <row r="6720" s="93" customFormat="1" customHeight="1" spans="7:7">
      <c r="G6720" s="288" t="str">
        <f t="shared" si="110"/>
        <v/>
      </c>
    </row>
    <row r="6721" s="93" customFormat="1" customHeight="1" spans="7:7">
      <c r="G6721" s="288" t="str">
        <f t="shared" si="110"/>
        <v/>
      </c>
    </row>
    <row r="6722" s="93" customFormat="1" customHeight="1" spans="7:7">
      <c r="G6722" s="288" t="str">
        <f t="shared" ref="G6722:G6785" si="111">IF(H6722="","",IF(H6722=I6722,H6722,_xlfn.CONCAT(H6722,"-",I6722)))</f>
        <v/>
      </c>
    </row>
    <row r="6723" s="93" customFormat="1" customHeight="1" spans="7:7">
      <c r="G6723" s="288" t="str">
        <f t="shared" si="111"/>
        <v/>
      </c>
    </row>
    <row r="6724" s="93" customFormat="1" customHeight="1" spans="7:7">
      <c r="G6724" s="288" t="str">
        <f t="shared" si="111"/>
        <v/>
      </c>
    </row>
    <row r="6725" s="93" customFormat="1" customHeight="1" spans="7:7">
      <c r="G6725" s="288" t="str">
        <f t="shared" si="111"/>
        <v/>
      </c>
    </row>
    <row r="6726" s="93" customFormat="1" customHeight="1" spans="7:7">
      <c r="G6726" s="288" t="str">
        <f t="shared" si="111"/>
        <v/>
      </c>
    </row>
    <row r="6727" s="93" customFormat="1" customHeight="1" spans="7:7">
      <c r="G6727" s="288" t="str">
        <f t="shared" si="111"/>
        <v/>
      </c>
    </row>
    <row r="6728" s="93" customFormat="1" customHeight="1" spans="7:7">
      <c r="G6728" s="288" t="str">
        <f t="shared" si="111"/>
        <v/>
      </c>
    </row>
    <row r="6729" s="93" customFormat="1" customHeight="1" spans="7:7">
      <c r="G6729" s="288" t="str">
        <f t="shared" si="111"/>
        <v/>
      </c>
    </row>
    <row r="6730" s="93" customFormat="1" customHeight="1" spans="7:7">
      <c r="G6730" s="288" t="str">
        <f t="shared" si="111"/>
        <v/>
      </c>
    </row>
    <row r="6731" s="93" customFormat="1" customHeight="1" spans="7:7">
      <c r="G6731" s="288" t="str">
        <f t="shared" si="111"/>
        <v/>
      </c>
    </row>
    <row r="6732" s="93" customFormat="1" customHeight="1" spans="7:7">
      <c r="G6732" s="288" t="str">
        <f t="shared" si="111"/>
        <v/>
      </c>
    </row>
    <row r="6733" s="93" customFormat="1" customHeight="1" spans="7:7">
      <c r="G6733" s="288" t="str">
        <f t="shared" si="111"/>
        <v/>
      </c>
    </row>
    <row r="6734" s="93" customFormat="1" customHeight="1" spans="7:7">
      <c r="G6734" s="288" t="str">
        <f t="shared" si="111"/>
        <v/>
      </c>
    </row>
    <row r="6735" s="93" customFormat="1" customHeight="1" spans="7:7">
      <c r="G6735" s="288" t="str">
        <f t="shared" si="111"/>
        <v/>
      </c>
    </row>
    <row r="6736" s="93" customFormat="1" customHeight="1" spans="7:7">
      <c r="G6736" s="288" t="str">
        <f t="shared" si="111"/>
        <v/>
      </c>
    </row>
    <row r="6737" s="93" customFormat="1" customHeight="1" spans="7:7">
      <c r="G6737" s="288" t="str">
        <f t="shared" si="111"/>
        <v/>
      </c>
    </row>
    <row r="6738" s="93" customFormat="1" customHeight="1" spans="7:7">
      <c r="G6738" s="288" t="str">
        <f t="shared" si="111"/>
        <v/>
      </c>
    </row>
    <row r="6739" s="93" customFormat="1" customHeight="1" spans="7:7">
      <c r="G6739" s="288" t="str">
        <f t="shared" si="111"/>
        <v/>
      </c>
    </row>
    <row r="6740" s="93" customFormat="1" customHeight="1" spans="7:7">
      <c r="G6740" s="288" t="str">
        <f t="shared" si="111"/>
        <v/>
      </c>
    </row>
    <row r="6741" s="93" customFormat="1" customHeight="1" spans="7:7">
      <c r="G6741" s="288" t="str">
        <f t="shared" si="111"/>
        <v/>
      </c>
    </row>
    <row r="6742" s="93" customFormat="1" customHeight="1" spans="7:7">
      <c r="G6742" s="288" t="str">
        <f t="shared" si="111"/>
        <v/>
      </c>
    </row>
    <row r="6743" s="93" customFormat="1" customHeight="1" spans="7:7">
      <c r="G6743" s="288" t="str">
        <f t="shared" si="111"/>
        <v/>
      </c>
    </row>
    <row r="6744" s="93" customFormat="1" customHeight="1" spans="7:7">
      <c r="G6744" s="288" t="str">
        <f t="shared" si="111"/>
        <v/>
      </c>
    </row>
    <row r="6745" s="93" customFormat="1" customHeight="1" spans="7:7">
      <c r="G6745" s="288" t="str">
        <f t="shared" si="111"/>
        <v/>
      </c>
    </row>
    <row r="6746" s="93" customFormat="1" customHeight="1" spans="7:7">
      <c r="G6746" s="288" t="str">
        <f t="shared" si="111"/>
        <v/>
      </c>
    </row>
    <row r="6747" s="93" customFormat="1" customHeight="1" spans="7:7">
      <c r="G6747" s="288" t="str">
        <f t="shared" si="111"/>
        <v/>
      </c>
    </row>
    <row r="6748" s="93" customFormat="1" customHeight="1" spans="7:7">
      <c r="G6748" s="288" t="str">
        <f t="shared" si="111"/>
        <v/>
      </c>
    </row>
    <row r="6749" s="93" customFormat="1" customHeight="1" spans="7:7">
      <c r="G6749" s="288" t="str">
        <f t="shared" si="111"/>
        <v/>
      </c>
    </row>
    <row r="6750" s="93" customFormat="1" customHeight="1" spans="7:7">
      <c r="G6750" s="288" t="str">
        <f t="shared" si="111"/>
        <v/>
      </c>
    </row>
    <row r="6751" s="93" customFormat="1" customHeight="1" spans="7:7">
      <c r="G6751" s="288" t="str">
        <f t="shared" si="111"/>
        <v/>
      </c>
    </row>
    <row r="6752" s="93" customFormat="1" customHeight="1" spans="7:7">
      <c r="G6752" s="288" t="str">
        <f t="shared" si="111"/>
        <v/>
      </c>
    </row>
    <row r="6753" s="93" customFormat="1" customHeight="1" spans="7:7">
      <c r="G6753" s="288" t="str">
        <f t="shared" si="111"/>
        <v/>
      </c>
    </row>
    <row r="6754" s="93" customFormat="1" customHeight="1" spans="7:7">
      <c r="G6754" s="288" t="str">
        <f t="shared" si="111"/>
        <v/>
      </c>
    </row>
    <row r="6755" s="93" customFormat="1" customHeight="1" spans="7:7">
      <c r="G6755" s="288" t="str">
        <f t="shared" si="111"/>
        <v/>
      </c>
    </row>
    <row r="6756" s="93" customFormat="1" customHeight="1" spans="7:7">
      <c r="G6756" s="288" t="str">
        <f t="shared" si="111"/>
        <v/>
      </c>
    </row>
    <row r="6757" s="93" customFormat="1" customHeight="1" spans="7:7">
      <c r="G6757" s="288" t="str">
        <f t="shared" si="111"/>
        <v/>
      </c>
    </row>
    <row r="6758" s="93" customFormat="1" customHeight="1" spans="7:7">
      <c r="G6758" s="288" t="str">
        <f t="shared" si="111"/>
        <v/>
      </c>
    </row>
    <row r="6759" s="93" customFormat="1" customHeight="1" spans="7:7">
      <c r="G6759" s="288" t="str">
        <f t="shared" si="111"/>
        <v/>
      </c>
    </row>
    <row r="6760" s="93" customFormat="1" customHeight="1" spans="7:7">
      <c r="G6760" s="288" t="str">
        <f t="shared" si="111"/>
        <v/>
      </c>
    </row>
    <row r="6761" s="93" customFormat="1" customHeight="1" spans="7:7">
      <c r="G6761" s="288" t="str">
        <f t="shared" si="111"/>
        <v/>
      </c>
    </row>
    <row r="6762" s="93" customFormat="1" customHeight="1" spans="7:7">
      <c r="G6762" s="288" t="str">
        <f t="shared" si="111"/>
        <v/>
      </c>
    </row>
    <row r="6763" s="93" customFormat="1" customHeight="1" spans="7:7">
      <c r="G6763" s="288" t="str">
        <f t="shared" si="111"/>
        <v/>
      </c>
    </row>
    <row r="6764" s="93" customFormat="1" customHeight="1" spans="7:7">
      <c r="G6764" s="288" t="str">
        <f t="shared" si="111"/>
        <v/>
      </c>
    </row>
    <row r="6765" s="93" customFormat="1" customHeight="1" spans="7:7">
      <c r="G6765" s="288" t="str">
        <f t="shared" si="111"/>
        <v/>
      </c>
    </row>
    <row r="6766" s="93" customFormat="1" customHeight="1" spans="7:7">
      <c r="G6766" s="288" t="str">
        <f t="shared" si="111"/>
        <v/>
      </c>
    </row>
    <row r="6767" s="93" customFormat="1" customHeight="1" spans="7:7">
      <c r="G6767" s="288" t="str">
        <f t="shared" si="111"/>
        <v/>
      </c>
    </row>
    <row r="6768" s="93" customFormat="1" customHeight="1" spans="7:7">
      <c r="G6768" s="288" t="str">
        <f t="shared" si="111"/>
        <v/>
      </c>
    </row>
    <row r="6769" s="93" customFormat="1" customHeight="1" spans="7:7">
      <c r="G6769" s="288" t="str">
        <f t="shared" si="111"/>
        <v/>
      </c>
    </row>
    <row r="6770" s="93" customFormat="1" customHeight="1" spans="7:7">
      <c r="G6770" s="288" t="str">
        <f t="shared" si="111"/>
        <v/>
      </c>
    </row>
    <row r="6771" s="93" customFormat="1" customHeight="1" spans="7:7">
      <c r="G6771" s="288" t="str">
        <f t="shared" si="111"/>
        <v/>
      </c>
    </row>
    <row r="6772" s="93" customFormat="1" customHeight="1" spans="7:7">
      <c r="G6772" s="288" t="str">
        <f t="shared" si="111"/>
        <v/>
      </c>
    </row>
    <row r="6773" s="93" customFormat="1" customHeight="1" spans="7:7">
      <c r="G6773" s="288" t="str">
        <f t="shared" si="111"/>
        <v/>
      </c>
    </row>
    <row r="6774" s="93" customFormat="1" customHeight="1" spans="7:7">
      <c r="G6774" s="288" t="str">
        <f t="shared" si="111"/>
        <v/>
      </c>
    </row>
    <row r="6775" s="93" customFormat="1" customHeight="1" spans="7:7">
      <c r="G6775" s="288" t="str">
        <f t="shared" si="111"/>
        <v/>
      </c>
    </row>
    <row r="6776" s="93" customFormat="1" customHeight="1" spans="7:7">
      <c r="G6776" s="288" t="str">
        <f t="shared" si="111"/>
        <v/>
      </c>
    </row>
    <row r="6777" s="93" customFormat="1" customHeight="1" spans="7:7">
      <c r="G6777" s="288" t="str">
        <f t="shared" si="111"/>
        <v/>
      </c>
    </row>
    <row r="6778" s="93" customFormat="1" customHeight="1" spans="7:7">
      <c r="G6778" s="288" t="str">
        <f t="shared" si="111"/>
        <v/>
      </c>
    </row>
    <row r="6779" s="93" customFormat="1" customHeight="1" spans="7:7">
      <c r="G6779" s="288" t="str">
        <f t="shared" si="111"/>
        <v/>
      </c>
    </row>
    <row r="6780" s="93" customFormat="1" customHeight="1" spans="7:7">
      <c r="G6780" s="288" t="str">
        <f t="shared" si="111"/>
        <v/>
      </c>
    </row>
    <row r="6781" s="93" customFormat="1" customHeight="1" spans="7:7">
      <c r="G6781" s="288" t="str">
        <f t="shared" si="111"/>
        <v/>
      </c>
    </row>
    <row r="6782" s="93" customFormat="1" customHeight="1" spans="7:7">
      <c r="G6782" s="288" t="str">
        <f t="shared" si="111"/>
        <v/>
      </c>
    </row>
    <row r="6783" s="93" customFormat="1" customHeight="1" spans="7:7">
      <c r="G6783" s="288" t="str">
        <f t="shared" si="111"/>
        <v/>
      </c>
    </row>
    <row r="6784" s="93" customFormat="1" customHeight="1" spans="7:7">
      <c r="G6784" s="288" t="str">
        <f t="shared" si="111"/>
        <v/>
      </c>
    </row>
    <row r="6785" s="93" customFormat="1" customHeight="1" spans="7:7">
      <c r="G6785" s="288" t="str">
        <f t="shared" si="111"/>
        <v/>
      </c>
    </row>
    <row r="6786" s="93" customFormat="1" customHeight="1" spans="7:7">
      <c r="G6786" s="288" t="str">
        <f t="shared" ref="G6786:G6849" si="112">IF(H6786="","",IF(H6786=I6786,H6786,_xlfn.CONCAT(H6786,"-",I6786)))</f>
        <v/>
      </c>
    </row>
    <row r="6787" s="93" customFormat="1" customHeight="1" spans="7:7">
      <c r="G6787" s="288" t="str">
        <f t="shared" si="112"/>
        <v/>
      </c>
    </row>
    <row r="6788" s="93" customFormat="1" customHeight="1" spans="7:7">
      <c r="G6788" s="288" t="str">
        <f t="shared" si="112"/>
        <v/>
      </c>
    </row>
    <row r="6789" s="93" customFormat="1" customHeight="1" spans="7:7">
      <c r="G6789" s="288" t="str">
        <f t="shared" si="112"/>
        <v/>
      </c>
    </row>
    <row r="6790" s="93" customFormat="1" customHeight="1" spans="7:7">
      <c r="G6790" s="288" t="str">
        <f t="shared" si="112"/>
        <v/>
      </c>
    </row>
    <row r="6791" s="93" customFormat="1" customHeight="1" spans="7:7">
      <c r="G6791" s="288" t="str">
        <f t="shared" si="112"/>
        <v/>
      </c>
    </row>
    <row r="6792" s="93" customFormat="1" customHeight="1" spans="7:7">
      <c r="G6792" s="288" t="str">
        <f t="shared" si="112"/>
        <v/>
      </c>
    </row>
    <row r="6793" s="93" customFormat="1" customHeight="1" spans="7:7">
      <c r="G6793" s="288" t="str">
        <f t="shared" si="112"/>
        <v/>
      </c>
    </row>
    <row r="6794" s="93" customFormat="1" customHeight="1" spans="7:7">
      <c r="G6794" s="288" t="str">
        <f t="shared" si="112"/>
        <v/>
      </c>
    </row>
    <row r="6795" s="93" customFormat="1" customHeight="1" spans="7:7">
      <c r="G6795" s="288" t="str">
        <f t="shared" si="112"/>
        <v/>
      </c>
    </row>
    <row r="6796" s="93" customFormat="1" customHeight="1" spans="7:7">
      <c r="G6796" s="288" t="str">
        <f t="shared" si="112"/>
        <v/>
      </c>
    </row>
    <row r="6797" s="93" customFormat="1" customHeight="1" spans="7:7">
      <c r="G6797" s="288" t="str">
        <f t="shared" si="112"/>
        <v/>
      </c>
    </row>
    <row r="6798" s="93" customFormat="1" customHeight="1" spans="7:7">
      <c r="G6798" s="288" t="str">
        <f t="shared" si="112"/>
        <v/>
      </c>
    </row>
    <row r="6799" s="93" customFormat="1" customHeight="1" spans="7:7">
      <c r="G6799" s="288" t="str">
        <f t="shared" si="112"/>
        <v/>
      </c>
    </row>
    <row r="6800" s="93" customFormat="1" customHeight="1" spans="7:7">
      <c r="G6800" s="288" t="str">
        <f t="shared" si="112"/>
        <v/>
      </c>
    </row>
    <row r="6801" s="93" customFormat="1" customHeight="1" spans="7:7">
      <c r="G6801" s="288" t="str">
        <f t="shared" si="112"/>
        <v/>
      </c>
    </row>
    <row r="6802" s="93" customFormat="1" customHeight="1" spans="7:7">
      <c r="G6802" s="288" t="str">
        <f t="shared" si="112"/>
        <v/>
      </c>
    </row>
    <row r="6803" s="93" customFormat="1" customHeight="1" spans="7:7">
      <c r="G6803" s="288" t="str">
        <f t="shared" si="112"/>
        <v/>
      </c>
    </row>
    <row r="6804" s="93" customFormat="1" customHeight="1" spans="7:7">
      <c r="G6804" s="288" t="str">
        <f t="shared" si="112"/>
        <v/>
      </c>
    </row>
    <row r="6805" s="93" customFormat="1" customHeight="1" spans="7:7">
      <c r="G6805" s="288" t="str">
        <f t="shared" si="112"/>
        <v/>
      </c>
    </row>
    <row r="6806" s="93" customFormat="1" customHeight="1" spans="7:7">
      <c r="G6806" s="288" t="str">
        <f t="shared" si="112"/>
        <v/>
      </c>
    </row>
    <row r="6807" s="93" customFormat="1" customHeight="1" spans="7:7">
      <c r="G6807" s="288" t="str">
        <f t="shared" si="112"/>
        <v/>
      </c>
    </row>
    <row r="6808" s="93" customFormat="1" customHeight="1" spans="7:7">
      <c r="G6808" s="288" t="str">
        <f t="shared" si="112"/>
        <v/>
      </c>
    </row>
    <row r="6809" s="93" customFormat="1" customHeight="1" spans="7:7">
      <c r="G6809" s="288" t="str">
        <f t="shared" si="112"/>
        <v/>
      </c>
    </row>
    <row r="6810" s="93" customFormat="1" customHeight="1" spans="7:7">
      <c r="G6810" s="288" t="str">
        <f t="shared" si="112"/>
        <v/>
      </c>
    </row>
    <row r="6811" s="93" customFormat="1" customHeight="1" spans="7:7">
      <c r="G6811" s="288" t="str">
        <f t="shared" si="112"/>
        <v/>
      </c>
    </row>
    <row r="6812" s="93" customFormat="1" customHeight="1" spans="7:7">
      <c r="G6812" s="288" t="str">
        <f t="shared" si="112"/>
        <v/>
      </c>
    </row>
    <row r="6813" s="93" customFormat="1" customHeight="1" spans="7:7">
      <c r="G6813" s="288" t="str">
        <f t="shared" si="112"/>
        <v/>
      </c>
    </row>
    <row r="6814" s="93" customFormat="1" customHeight="1" spans="7:7">
      <c r="G6814" s="288" t="str">
        <f t="shared" si="112"/>
        <v/>
      </c>
    </row>
    <row r="6815" s="93" customFormat="1" customHeight="1" spans="7:7">
      <c r="G6815" s="288" t="str">
        <f t="shared" si="112"/>
        <v/>
      </c>
    </row>
    <row r="6816" s="93" customFormat="1" customHeight="1" spans="7:7">
      <c r="G6816" s="288" t="str">
        <f t="shared" si="112"/>
        <v/>
      </c>
    </row>
    <row r="6817" s="93" customFormat="1" customHeight="1" spans="7:7">
      <c r="G6817" s="288" t="str">
        <f t="shared" si="112"/>
        <v/>
      </c>
    </row>
    <row r="6818" s="93" customFormat="1" customHeight="1" spans="7:7">
      <c r="G6818" s="288" t="str">
        <f t="shared" si="112"/>
        <v/>
      </c>
    </row>
    <row r="6819" s="93" customFormat="1" customHeight="1" spans="7:7">
      <c r="G6819" s="288" t="str">
        <f t="shared" si="112"/>
        <v/>
      </c>
    </row>
    <row r="6820" s="93" customFormat="1" customHeight="1" spans="7:7">
      <c r="G6820" s="288" t="str">
        <f t="shared" si="112"/>
        <v/>
      </c>
    </row>
    <row r="6821" s="93" customFormat="1" customHeight="1" spans="7:7">
      <c r="G6821" s="288" t="str">
        <f t="shared" si="112"/>
        <v/>
      </c>
    </row>
    <row r="6822" s="93" customFormat="1" customHeight="1" spans="7:7">
      <c r="G6822" s="288" t="str">
        <f t="shared" si="112"/>
        <v/>
      </c>
    </row>
    <row r="6823" s="93" customFormat="1" customHeight="1" spans="7:7">
      <c r="G6823" s="288" t="str">
        <f t="shared" si="112"/>
        <v/>
      </c>
    </row>
    <row r="6824" s="93" customFormat="1" customHeight="1" spans="7:7">
      <c r="G6824" s="288" t="str">
        <f t="shared" si="112"/>
        <v/>
      </c>
    </row>
    <row r="6825" s="93" customFormat="1" customHeight="1" spans="7:7">
      <c r="G6825" s="288" t="str">
        <f t="shared" si="112"/>
        <v/>
      </c>
    </row>
    <row r="6826" s="93" customFormat="1" customHeight="1" spans="7:7">
      <c r="G6826" s="288" t="str">
        <f t="shared" si="112"/>
        <v/>
      </c>
    </row>
    <row r="6827" s="93" customFormat="1" customHeight="1" spans="7:7">
      <c r="G6827" s="288" t="str">
        <f t="shared" si="112"/>
        <v/>
      </c>
    </row>
    <row r="6828" s="93" customFormat="1" customHeight="1" spans="7:7">
      <c r="G6828" s="288" t="str">
        <f t="shared" si="112"/>
        <v/>
      </c>
    </row>
    <row r="6829" s="93" customFormat="1" customHeight="1" spans="7:7">
      <c r="G6829" s="288" t="str">
        <f t="shared" si="112"/>
        <v/>
      </c>
    </row>
    <row r="6830" s="93" customFormat="1" customHeight="1" spans="7:7">
      <c r="G6830" s="288" t="str">
        <f t="shared" si="112"/>
        <v/>
      </c>
    </row>
    <row r="6831" s="93" customFormat="1" customHeight="1" spans="7:7">
      <c r="G6831" s="288" t="str">
        <f t="shared" si="112"/>
        <v/>
      </c>
    </row>
    <row r="6832" s="93" customFormat="1" customHeight="1" spans="7:7">
      <c r="G6832" s="288" t="str">
        <f t="shared" si="112"/>
        <v/>
      </c>
    </row>
    <row r="6833" s="93" customFormat="1" customHeight="1" spans="7:7">
      <c r="G6833" s="288" t="str">
        <f t="shared" si="112"/>
        <v/>
      </c>
    </row>
    <row r="6834" s="93" customFormat="1" customHeight="1" spans="7:7">
      <c r="G6834" s="288" t="str">
        <f t="shared" si="112"/>
        <v/>
      </c>
    </row>
    <row r="6835" s="93" customFormat="1" customHeight="1" spans="7:7">
      <c r="G6835" s="288" t="str">
        <f t="shared" si="112"/>
        <v/>
      </c>
    </row>
    <row r="6836" s="93" customFormat="1" customHeight="1" spans="7:7">
      <c r="G6836" s="288" t="str">
        <f t="shared" si="112"/>
        <v/>
      </c>
    </row>
    <row r="6837" s="93" customFormat="1" customHeight="1" spans="7:7">
      <c r="G6837" s="288" t="str">
        <f t="shared" si="112"/>
        <v/>
      </c>
    </row>
    <row r="6838" s="93" customFormat="1" customHeight="1" spans="7:7">
      <c r="G6838" s="288" t="str">
        <f t="shared" si="112"/>
        <v/>
      </c>
    </row>
    <row r="6839" s="93" customFormat="1" customHeight="1" spans="7:7">
      <c r="G6839" s="288" t="str">
        <f t="shared" si="112"/>
        <v/>
      </c>
    </row>
    <row r="6840" s="93" customFormat="1" customHeight="1" spans="7:7">
      <c r="G6840" s="288" t="str">
        <f t="shared" si="112"/>
        <v/>
      </c>
    </row>
    <row r="6841" s="93" customFormat="1" customHeight="1" spans="7:7">
      <c r="G6841" s="288" t="str">
        <f t="shared" si="112"/>
        <v/>
      </c>
    </row>
    <row r="6842" s="93" customFormat="1" customHeight="1" spans="7:7">
      <c r="G6842" s="288" t="str">
        <f t="shared" si="112"/>
        <v/>
      </c>
    </row>
    <row r="6843" s="93" customFormat="1" customHeight="1" spans="7:7">
      <c r="G6843" s="288" t="str">
        <f t="shared" si="112"/>
        <v/>
      </c>
    </row>
    <row r="6844" s="93" customFormat="1" customHeight="1" spans="7:7">
      <c r="G6844" s="288" t="str">
        <f t="shared" si="112"/>
        <v/>
      </c>
    </row>
    <row r="6845" s="93" customFormat="1" customHeight="1" spans="7:7">
      <c r="G6845" s="288" t="str">
        <f t="shared" si="112"/>
        <v/>
      </c>
    </row>
    <row r="6846" s="93" customFormat="1" customHeight="1" spans="7:7">
      <c r="G6846" s="288" t="str">
        <f t="shared" si="112"/>
        <v/>
      </c>
    </row>
    <row r="6847" s="93" customFormat="1" customHeight="1" spans="7:7">
      <c r="G6847" s="288" t="str">
        <f t="shared" si="112"/>
        <v/>
      </c>
    </row>
    <row r="6848" s="93" customFormat="1" customHeight="1" spans="7:7">
      <c r="G6848" s="288" t="str">
        <f t="shared" si="112"/>
        <v/>
      </c>
    </row>
    <row r="6849" s="93" customFormat="1" customHeight="1" spans="7:7">
      <c r="G6849" s="288" t="str">
        <f t="shared" si="112"/>
        <v/>
      </c>
    </row>
    <row r="6850" s="93" customFormat="1" customHeight="1" spans="7:7">
      <c r="G6850" s="288" t="str">
        <f t="shared" ref="G6850:G6913" si="113">IF(H6850="","",IF(H6850=I6850,H6850,_xlfn.CONCAT(H6850,"-",I6850)))</f>
        <v/>
      </c>
    </row>
    <row r="6851" s="93" customFormat="1" customHeight="1" spans="7:7">
      <c r="G6851" s="288" t="str">
        <f t="shared" si="113"/>
        <v/>
      </c>
    </row>
    <row r="6852" s="93" customFormat="1" customHeight="1" spans="7:7">
      <c r="G6852" s="288" t="str">
        <f t="shared" si="113"/>
        <v/>
      </c>
    </row>
    <row r="6853" s="93" customFormat="1" customHeight="1" spans="7:7">
      <c r="G6853" s="288" t="str">
        <f t="shared" si="113"/>
        <v/>
      </c>
    </row>
    <row r="6854" s="93" customFormat="1" customHeight="1" spans="7:7">
      <c r="G6854" s="288" t="str">
        <f t="shared" si="113"/>
        <v/>
      </c>
    </row>
    <row r="6855" s="93" customFormat="1" customHeight="1" spans="7:7">
      <c r="G6855" s="288" t="str">
        <f t="shared" si="113"/>
        <v/>
      </c>
    </row>
    <row r="6856" s="93" customFormat="1" customHeight="1" spans="7:7">
      <c r="G6856" s="288" t="str">
        <f t="shared" si="113"/>
        <v/>
      </c>
    </row>
    <row r="6857" s="93" customFormat="1" customHeight="1" spans="7:7">
      <c r="G6857" s="288" t="str">
        <f t="shared" si="113"/>
        <v/>
      </c>
    </row>
    <row r="6858" s="93" customFormat="1" customHeight="1" spans="7:7">
      <c r="G6858" s="288" t="str">
        <f t="shared" si="113"/>
        <v/>
      </c>
    </row>
    <row r="6859" s="93" customFormat="1" customHeight="1" spans="7:7">
      <c r="G6859" s="288" t="str">
        <f t="shared" si="113"/>
        <v/>
      </c>
    </row>
    <row r="6860" s="93" customFormat="1" customHeight="1" spans="7:7">
      <c r="G6860" s="288" t="str">
        <f t="shared" si="113"/>
        <v/>
      </c>
    </row>
    <row r="6861" s="93" customFormat="1" customHeight="1" spans="7:7">
      <c r="G6861" s="288" t="str">
        <f t="shared" si="113"/>
        <v/>
      </c>
    </row>
    <row r="6862" s="93" customFormat="1" customHeight="1" spans="7:7">
      <c r="G6862" s="288" t="str">
        <f t="shared" si="113"/>
        <v/>
      </c>
    </row>
    <row r="6863" s="93" customFormat="1" customHeight="1" spans="7:7">
      <c r="G6863" s="288" t="str">
        <f t="shared" si="113"/>
        <v/>
      </c>
    </row>
    <row r="6864" s="93" customFormat="1" customHeight="1" spans="7:7">
      <c r="G6864" s="288" t="str">
        <f t="shared" si="113"/>
        <v/>
      </c>
    </row>
    <row r="6865" s="93" customFormat="1" customHeight="1" spans="7:7">
      <c r="G6865" s="288" t="str">
        <f t="shared" si="113"/>
        <v/>
      </c>
    </row>
    <row r="6866" s="93" customFormat="1" customHeight="1" spans="7:7">
      <c r="G6866" s="288" t="str">
        <f t="shared" si="113"/>
        <v/>
      </c>
    </row>
    <row r="6867" s="93" customFormat="1" customHeight="1" spans="7:7">
      <c r="G6867" s="288" t="str">
        <f t="shared" si="113"/>
        <v/>
      </c>
    </row>
    <row r="6868" s="93" customFormat="1" customHeight="1" spans="7:7">
      <c r="G6868" s="288" t="str">
        <f t="shared" si="113"/>
        <v/>
      </c>
    </row>
    <row r="6869" s="93" customFormat="1" customHeight="1" spans="7:7">
      <c r="G6869" s="288" t="str">
        <f t="shared" si="113"/>
        <v/>
      </c>
    </row>
    <row r="6870" s="93" customFormat="1" customHeight="1" spans="7:7">
      <c r="G6870" s="288" t="str">
        <f t="shared" si="113"/>
        <v/>
      </c>
    </row>
    <row r="6871" s="93" customFormat="1" customHeight="1" spans="7:7">
      <c r="G6871" s="288" t="str">
        <f t="shared" si="113"/>
        <v/>
      </c>
    </row>
    <row r="6872" s="93" customFormat="1" customHeight="1" spans="7:7">
      <c r="G6872" s="288" t="str">
        <f t="shared" si="113"/>
        <v/>
      </c>
    </row>
    <row r="6873" s="93" customFormat="1" customHeight="1" spans="7:7">
      <c r="G6873" s="288" t="str">
        <f t="shared" si="113"/>
        <v/>
      </c>
    </row>
    <row r="6874" s="93" customFormat="1" customHeight="1" spans="7:7">
      <c r="G6874" s="288" t="str">
        <f t="shared" si="113"/>
        <v/>
      </c>
    </row>
    <row r="6875" s="93" customFormat="1" customHeight="1" spans="7:7">
      <c r="G6875" s="288" t="str">
        <f t="shared" si="113"/>
        <v/>
      </c>
    </row>
    <row r="6876" s="93" customFormat="1" customHeight="1" spans="7:7">
      <c r="G6876" s="288" t="str">
        <f t="shared" si="113"/>
        <v/>
      </c>
    </row>
    <row r="6877" s="93" customFormat="1" customHeight="1" spans="7:7">
      <c r="G6877" s="288" t="str">
        <f t="shared" si="113"/>
        <v/>
      </c>
    </row>
    <row r="6878" s="93" customFormat="1" customHeight="1" spans="7:7">
      <c r="G6878" s="288" t="str">
        <f t="shared" si="113"/>
        <v/>
      </c>
    </row>
    <row r="6879" s="93" customFormat="1" customHeight="1" spans="7:7">
      <c r="G6879" s="288" t="str">
        <f t="shared" si="113"/>
        <v/>
      </c>
    </row>
    <row r="6880" s="93" customFormat="1" customHeight="1" spans="7:7">
      <c r="G6880" s="288" t="str">
        <f t="shared" si="113"/>
        <v/>
      </c>
    </row>
    <row r="6881" s="93" customFormat="1" customHeight="1" spans="7:7">
      <c r="G6881" s="288" t="str">
        <f t="shared" si="113"/>
        <v/>
      </c>
    </row>
    <row r="6882" s="93" customFormat="1" customHeight="1" spans="7:7">
      <c r="G6882" s="288" t="str">
        <f t="shared" si="113"/>
        <v/>
      </c>
    </row>
    <row r="6883" s="93" customFormat="1" customHeight="1" spans="7:7">
      <c r="G6883" s="288" t="str">
        <f t="shared" si="113"/>
        <v/>
      </c>
    </row>
    <row r="6884" s="93" customFormat="1" customHeight="1" spans="7:7">
      <c r="G6884" s="288" t="str">
        <f t="shared" si="113"/>
        <v/>
      </c>
    </row>
    <row r="6885" s="93" customFormat="1" customHeight="1" spans="7:7">
      <c r="G6885" s="288" t="str">
        <f t="shared" si="113"/>
        <v/>
      </c>
    </row>
    <row r="6886" s="93" customFormat="1" customHeight="1" spans="7:7">
      <c r="G6886" s="288" t="str">
        <f t="shared" si="113"/>
        <v/>
      </c>
    </row>
    <row r="6887" s="93" customFormat="1" customHeight="1" spans="7:7">
      <c r="G6887" s="288" t="str">
        <f t="shared" si="113"/>
        <v/>
      </c>
    </row>
    <row r="6888" s="93" customFormat="1" customHeight="1" spans="7:7">
      <c r="G6888" s="288" t="str">
        <f t="shared" si="113"/>
        <v/>
      </c>
    </row>
    <row r="6889" s="93" customFormat="1" customHeight="1" spans="7:7">
      <c r="G6889" s="288" t="str">
        <f t="shared" si="113"/>
        <v/>
      </c>
    </row>
    <row r="6890" s="93" customFormat="1" customHeight="1" spans="7:7">
      <c r="G6890" s="288" t="str">
        <f t="shared" si="113"/>
        <v/>
      </c>
    </row>
    <row r="6891" s="93" customFormat="1" customHeight="1" spans="7:7">
      <c r="G6891" s="288" t="str">
        <f t="shared" si="113"/>
        <v/>
      </c>
    </row>
    <row r="6892" s="93" customFormat="1" customHeight="1" spans="7:7">
      <c r="G6892" s="288" t="str">
        <f t="shared" si="113"/>
        <v/>
      </c>
    </row>
    <row r="6893" s="93" customFormat="1" customHeight="1" spans="7:7">
      <c r="G6893" s="288" t="str">
        <f t="shared" si="113"/>
        <v/>
      </c>
    </row>
    <row r="6894" s="93" customFormat="1" customHeight="1" spans="7:7">
      <c r="G6894" s="288" t="str">
        <f t="shared" si="113"/>
        <v/>
      </c>
    </row>
    <row r="6895" s="93" customFormat="1" customHeight="1" spans="7:7">
      <c r="G6895" s="288" t="str">
        <f t="shared" si="113"/>
        <v/>
      </c>
    </row>
    <row r="6896" s="93" customFormat="1" customHeight="1" spans="7:7">
      <c r="G6896" s="288" t="str">
        <f t="shared" si="113"/>
        <v/>
      </c>
    </row>
    <row r="6897" s="93" customFormat="1" customHeight="1" spans="7:7">
      <c r="G6897" s="288" t="str">
        <f t="shared" si="113"/>
        <v/>
      </c>
    </row>
    <row r="6898" s="93" customFormat="1" customHeight="1" spans="7:7">
      <c r="G6898" s="288" t="str">
        <f t="shared" si="113"/>
        <v/>
      </c>
    </row>
    <row r="6899" s="93" customFormat="1" customHeight="1" spans="7:7">
      <c r="G6899" s="288" t="str">
        <f t="shared" si="113"/>
        <v/>
      </c>
    </row>
    <row r="6900" s="93" customFormat="1" customHeight="1" spans="7:7">
      <c r="G6900" s="288" t="str">
        <f t="shared" si="113"/>
        <v/>
      </c>
    </row>
    <row r="6901" s="93" customFormat="1" customHeight="1" spans="7:7">
      <c r="G6901" s="288" t="str">
        <f t="shared" si="113"/>
        <v/>
      </c>
    </row>
    <row r="6902" s="93" customFormat="1" customHeight="1" spans="7:7">
      <c r="G6902" s="288" t="str">
        <f t="shared" si="113"/>
        <v/>
      </c>
    </row>
    <row r="6903" s="93" customFormat="1" customHeight="1" spans="7:7">
      <c r="G6903" s="288" t="str">
        <f t="shared" si="113"/>
        <v/>
      </c>
    </row>
    <row r="6904" s="93" customFormat="1" customHeight="1" spans="7:7">
      <c r="G6904" s="288" t="str">
        <f t="shared" si="113"/>
        <v/>
      </c>
    </row>
    <row r="6905" s="93" customFormat="1" customHeight="1" spans="7:7">
      <c r="G6905" s="288" t="str">
        <f t="shared" si="113"/>
        <v/>
      </c>
    </row>
    <row r="6906" s="93" customFormat="1" customHeight="1" spans="7:7">
      <c r="G6906" s="288" t="str">
        <f t="shared" si="113"/>
        <v/>
      </c>
    </row>
    <row r="6907" s="93" customFormat="1" customHeight="1" spans="7:7">
      <c r="G6907" s="288" t="str">
        <f t="shared" si="113"/>
        <v/>
      </c>
    </row>
    <row r="6908" s="93" customFormat="1" customHeight="1" spans="7:7">
      <c r="G6908" s="288" t="str">
        <f t="shared" si="113"/>
        <v/>
      </c>
    </row>
    <row r="6909" s="93" customFormat="1" customHeight="1" spans="7:7">
      <c r="G6909" s="288" t="str">
        <f t="shared" si="113"/>
        <v/>
      </c>
    </row>
    <row r="6910" s="93" customFormat="1" customHeight="1" spans="7:7">
      <c r="G6910" s="288" t="str">
        <f t="shared" si="113"/>
        <v/>
      </c>
    </row>
    <row r="6911" s="93" customFormat="1" customHeight="1" spans="7:7">
      <c r="G6911" s="288" t="str">
        <f t="shared" si="113"/>
        <v/>
      </c>
    </row>
    <row r="6912" s="93" customFormat="1" customHeight="1" spans="7:7">
      <c r="G6912" s="288" t="str">
        <f t="shared" si="113"/>
        <v/>
      </c>
    </row>
    <row r="6913" s="93" customFormat="1" customHeight="1" spans="7:7">
      <c r="G6913" s="288" t="str">
        <f t="shared" si="113"/>
        <v/>
      </c>
    </row>
    <row r="6914" s="93" customFormat="1" customHeight="1" spans="7:7">
      <c r="G6914" s="288" t="str">
        <f t="shared" ref="G6914:G6977" si="114">IF(H6914="","",IF(H6914=I6914,H6914,_xlfn.CONCAT(H6914,"-",I6914)))</f>
        <v/>
      </c>
    </row>
    <row r="6915" s="93" customFormat="1" customHeight="1" spans="7:7">
      <c r="G6915" s="288" t="str">
        <f t="shared" si="114"/>
        <v/>
      </c>
    </row>
    <row r="6916" s="93" customFormat="1" customHeight="1" spans="7:7">
      <c r="G6916" s="288" t="str">
        <f t="shared" si="114"/>
        <v/>
      </c>
    </row>
    <row r="6917" s="93" customFormat="1" customHeight="1" spans="7:7">
      <c r="G6917" s="288" t="str">
        <f t="shared" si="114"/>
        <v/>
      </c>
    </row>
    <row r="6918" s="93" customFormat="1" customHeight="1" spans="7:7">
      <c r="G6918" s="288" t="str">
        <f t="shared" si="114"/>
        <v/>
      </c>
    </row>
    <row r="6919" s="93" customFormat="1" customHeight="1" spans="7:7">
      <c r="G6919" s="288" t="str">
        <f t="shared" si="114"/>
        <v/>
      </c>
    </row>
    <row r="6920" s="93" customFormat="1" customHeight="1" spans="7:7">
      <c r="G6920" s="288" t="str">
        <f t="shared" si="114"/>
        <v/>
      </c>
    </row>
    <row r="6921" s="93" customFormat="1" customHeight="1" spans="7:7">
      <c r="G6921" s="288" t="str">
        <f t="shared" si="114"/>
        <v/>
      </c>
    </row>
    <row r="6922" s="93" customFormat="1" customHeight="1" spans="7:7">
      <c r="G6922" s="288" t="str">
        <f t="shared" si="114"/>
        <v/>
      </c>
    </row>
    <row r="6923" s="93" customFormat="1" customHeight="1" spans="7:7">
      <c r="G6923" s="288" t="str">
        <f t="shared" si="114"/>
        <v/>
      </c>
    </row>
    <row r="6924" s="93" customFormat="1" customHeight="1" spans="7:7">
      <c r="G6924" s="288" t="str">
        <f t="shared" si="114"/>
        <v/>
      </c>
    </row>
    <row r="6925" s="93" customFormat="1" customHeight="1" spans="7:7">
      <c r="G6925" s="288" t="str">
        <f t="shared" si="114"/>
        <v/>
      </c>
    </row>
    <row r="6926" s="93" customFormat="1" customHeight="1" spans="7:7">
      <c r="G6926" s="288" t="str">
        <f t="shared" si="114"/>
        <v/>
      </c>
    </row>
    <row r="6927" s="93" customFormat="1" customHeight="1" spans="7:7">
      <c r="G6927" s="288" t="str">
        <f t="shared" si="114"/>
        <v/>
      </c>
    </row>
    <row r="6928" s="93" customFormat="1" customHeight="1" spans="7:7">
      <c r="G6928" s="288" t="str">
        <f t="shared" si="114"/>
        <v/>
      </c>
    </row>
    <row r="6929" s="93" customFormat="1" customHeight="1" spans="7:7">
      <c r="G6929" s="288" t="str">
        <f t="shared" si="114"/>
        <v/>
      </c>
    </row>
    <row r="6930" s="93" customFormat="1" customHeight="1" spans="7:7">
      <c r="G6930" s="288" t="str">
        <f t="shared" si="114"/>
        <v/>
      </c>
    </row>
    <row r="6931" s="93" customFormat="1" customHeight="1" spans="7:7">
      <c r="G6931" s="288" t="str">
        <f t="shared" si="114"/>
        <v/>
      </c>
    </row>
    <row r="6932" s="93" customFormat="1" customHeight="1" spans="7:7">
      <c r="G6932" s="288" t="str">
        <f t="shared" si="114"/>
        <v/>
      </c>
    </row>
    <row r="6933" s="93" customFormat="1" customHeight="1" spans="7:7">
      <c r="G6933" s="288" t="str">
        <f t="shared" si="114"/>
        <v/>
      </c>
    </row>
    <row r="6934" s="93" customFormat="1" customHeight="1" spans="7:7">
      <c r="G6934" s="288" t="str">
        <f t="shared" si="114"/>
        <v/>
      </c>
    </row>
    <row r="6935" s="93" customFormat="1" customHeight="1" spans="7:7">
      <c r="G6935" s="288" t="str">
        <f t="shared" si="114"/>
        <v/>
      </c>
    </row>
    <row r="6936" s="93" customFormat="1" customHeight="1" spans="7:7">
      <c r="G6936" s="288" t="str">
        <f t="shared" si="114"/>
        <v/>
      </c>
    </row>
    <row r="6937" s="93" customFormat="1" customHeight="1" spans="7:7">
      <c r="G6937" s="288" t="str">
        <f t="shared" si="114"/>
        <v/>
      </c>
    </row>
    <row r="6938" s="93" customFormat="1" customHeight="1" spans="7:7">
      <c r="G6938" s="288" t="str">
        <f t="shared" si="114"/>
        <v/>
      </c>
    </row>
    <row r="6939" s="93" customFormat="1" customHeight="1" spans="7:7">
      <c r="G6939" s="288" t="str">
        <f t="shared" si="114"/>
        <v/>
      </c>
    </row>
    <row r="6940" s="93" customFormat="1" customHeight="1" spans="7:7">
      <c r="G6940" s="288" t="str">
        <f t="shared" si="114"/>
        <v/>
      </c>
    </row>
    <row r="6941" s="93" customFormat="1" customHeight="1" spans="7:7">
      <c r="G6941" s="288" t="str">
        <f t="shared" si="114"/>
        <v/>
      </c>
    </row>
    <row r="6942" s="93" customFormat="1" customHeight="1" spans="7:7">
      <c r="G6942" s="288" t="str">
        <f t="shared" si="114"/>
        <v/>
      </c>
    </row>
    <row r="6943" s="93" customFormat="1" customHeight="1" spans="7:7">
      <c r="G6943" s="288" t="str">
        <f t="shared" si="114"/>
        <v/>
      </c>
    </row>
    <row r="6944" s="93" customFormat="1" customHeight="1" spans="7:7">
      <c r="G6944" s="288" t="str">
        <f t="shared" si="114"/>
        <v/>
      </c>
    </row>
    <row r="6945" s="93" customFormat="1" customHeight="1" spans="7:7">
      <c r="G6945" s="288" t="str">
        <f t="shared" si="114"/>
        <v/>
      </c>
    </row>
    <row r="6946" s="93" customFormat="1" customHeight="1" spans="7:7">
      <c r="G6946" s="288" t="str">
        <f t="shared" si="114"/>
        <v/>
      </c>
    </row>
    <row r="6947" s="93" customFormat="1" customHeight="1" spans="7:7">
      <c r="G6947" s="288" t="str">
        <f t="shared" si="114"/>
        <v/>
      </c>
    </row>
    <row r="6948" s="93" customFormat="1" customHeight="1" spans="7:7">
      <c r="G6948" s="288" t="str">
        <f t="shared" si="114"/>
        <v/>
      </c>
    </row>
    <row r="6949" s="93" customFormat="1" customHeight="1" spans="7:7">
      <c r="G6949" s="288" t="str">
        <f t="shared" si="114"/>
        <v/>
      </c>
    </row>
    <row r="6950" s="93" customFormat="1" customHeight="1" spans="7:7">
      <c r="G6950" s="288" t="str">
        <f t="shared" si="114"/>
        <v/>
      </c>
    </row>
    <row r="6951" s="93" customFormat="1" customHeight="1" spans="7:7">
      <c r="G6951" s="288" t="str">
        <f t="shared" si="114"/>
        <v/>
      </c>
    </row>
    <row r="6952" s="93" customFormat="1" customHeight="1" spans="7:7">
      <c r="G6952" s="288" t="str">
        <f t="shared" si="114"/>
        <v/>
      </c>
    </row>
    <row r="6953" s="93" customFormat="1" customHeight="1" spans="7:7">
      <c r="G6953" s="288" t="str">
        <f t="shared" si="114"/>
        <v/>
      </c>
    </row>
    <row r="6954" s="93" customFormat="1" customHeight="1" spans="7:7">
      <c r="G6954" s="288" t="str">
        <f t="shared" si="114"/>
        <v/>
      </c>
    </row>
    <row r="6955" s="93" customFormat="1" customHeight="1" spans="7:7">
      <c r="G6955" s="288" t="str">
        <f t="shared" si="114"/>
        <v/>
      </c>
    </row>
    <row r="6956" s="93" customFormat="1" customHeight="1" spans="7:7">
      <c r="G6956" s="288" t="str">
        <f t="shared" si="114"/>
        <v/>
      </c>
    </row>
    <row r="6957" s="93" customFormat="1" customHeight="1" spans="7:7">
      <c r="G6957" s="288" t="str">
        <f t="shared" si="114"/>
        <v/>
      </c>
    </row>
    <row r="6958" s="93" customFormat="1" customHeight="1" spans="7:7">
      <c r="G6958" s="288" t="str">
        <f t="shared" si="114"/>
        <v/>
      </c>
    </row>
    <row r="6959" s="93" customFormat="1" customHeight="1" spans="7:7">
      <c r="G6959" s="288" t="str">
        <f t="shared" si="114"/>
        <v/>
      </c>
    </row>
    <row r="6960" s="93" customFormat="1" customHeight="1" spans="7:7">
      <c r="G6960" s="288" t="str">
        <f t="shared" si="114"/>
        <v/>
      </c>
    </row>
    <row r="6961" s="93" customFormat="1" customHeight="1" spans="7:7">
      <c r="G6961" s="288" t="str">
        <f t="shared" si="114"/>
        <v/>
      </c>
    </row>
    <row r="6962" s="93" customFormat="1" customHeight="1" spans="7:7">
      <c r="G6962" s="288" t="str">
        <f t="shared" si="114"/>
        <v/>
      </c>
    </row>
    <row r="6963" s="93" customFormat="1" customHeight="1" spans="7:7">
      <c r="G6963" s="288" t="str">
        <f t="shared" si="114"/>
        <v/>
      </c>
    </row>
    <row r="6964" s="93" customFormat="1" customHeight="1" spans="7:7">
      <c r="G6964" s="288" t="str">
        <f t="shared" si="114"/>
        <v/>
      </c>
    </row>
    <row r="6965" s="93" customFormat="1" customHeight="1" spans="7:7">
      <c r="G6965" s="288" t="str">
        <f t="shared" si="114"/>
        <v/>
      </c>
    </row>
    <row r="6966" s="93" customFormat="1" customHeight="1" spans="7:7">
      <c r="G6966" s="288" t="str">
        <f t="shared" si="114"/>
        <v/>
      </c>
    </row>
    <row r="6967" s="93" customFormat="1" customHeight="1" spans="7:7">
      <c r="G6967" s="288" t="str">
        <f t="shared" si="114"/>
        <v/>
      </c>
    </row>
    <row r="6968" s="93" customFormat="1" customHeight="1" spans="7:7">
      <c r="G6968" s="288" t="str">
        <f t="shared" si="114"/>
        <v/>
      </c>
    </row>
    <row r="6969" s="93" customFormat="1" customHeight="1" spans="7:7">
      <c r="G6969" s="288" t="str">
        <f t="shared" si="114"/>
        <v/>
      </c>
    </row>
    <row r="6970" s="93" customFormat="1" customHeight="1" spans="7:7">
      <c r="G6970" s="288" t="str">
        <f t="shared" si="114"/>
        <v/>
      </c>
    </row>
    <row r="6971" s="93" customFormat="1" customHeight="1" spans="7:7">
      <c r="G6971" s="288" t="str">
        <f t="shared" si="114"/>
        <v/>
      </c>
    </row>
    <row r="6972" s="93" customFormat="1" customHeight="1" spans="7:7">
      <c r="G6972" s="288" t="str">
        <f t="shared" si="114"/>
        <v/>
      </c>
    </row>
    <row r="6973" s="93" customFormat="1" customHeight="1" spans="7:7">
      <c r="G6973" s="288" t="str">
        <f t="shared" si="114"/>
        <v/>
      </c>
    </row>
    <row r="6974" s="93" customFormat="1" customHeight="1" spans="7:7">
      <c r="G6974" s="288" t="str">
        <f t="shared" si="114"/>
        <v/>
      </c>
    </row>
    <row r="6975" s="93" customFormat="1" customHeight="1" spans="7:7">
      <c r="G6975" s="288" t="str">
        <f t="shared" si="114"/>
        <v/>
      </c>
    </row>
    <row r="6976" s="93" customFormat="1" customHeight="1" spans="7:7">
      <c r="G6976" s="288" t="str">
        <f t="shared" si="114"/>
        <v/>
      </c>
    </row>
    <row r="6977" s="93" customFormat="1" customHeight="1" spans="7:7">
      <c r="G6977" s="288" t="str">
        <f t="shared" si="114"/>
        <v/>
      </c>
    </row>
    <row r="6978" s="93" customFormat="1" customHeight="1" spans="7:7">
      <c r="G6978" s="288" t="str">
        <f t="shared" ref="G6978:G7041" si="115">IF(H6978="","",IF(H6978=I6978,H6978,_xlfn.CONCAT(H6978,"-",I6978)))</f>
        <v/>
      </c>
    </row>
    <row r="6979" s="93" customFormat="1" customHeight="1" spans="7:7">
      <c r="G6979" s="288" t="str">
        <f t="shared" si="115"/>
        <v/>
      </c>
    </row>
    <row r="6980" s="93" customFormat="1" customHeight="1" spans="7:7">
      <c r="G6980" s="288" t="str">
        <f t="shared" si="115"/>
        <v/>
      </c>
    </row>
    <row r="6981" s="93" customFormat="1" customHeight="1" spans="7:7">
      <c r="G6981" s="288" t="str">
        <f t="shared" si="115"/>
        <v/>
      </c>
    </row>
    <row r="6982" s="93" customFormat="1" customHeight="1" spans="7:7">
      <c r="G6982" s="288" t="str">
        <f t="shared" si="115"/>
        <v/>
      </c>
    </row>
    <row r="6983" s="93" customFormat="1" customHeight="1" spans="7:7">
      <c r="G6983" s="288" t="str">
        <f t="shared" si="115"/>
        <v/>
      </c>
    </row>
    <row r="6984" s="93" customFormat="1" customHeight="1" spans="7:7">
      <c r="G6984" s="288" t="str">
        <f t="shared" si="115"/>
        <v/>
      </c>
    </row>
    <row r="6985" s="93" customFormat="1" customHeight="1" spans="7:7">
      <c r="G6985" s="288" t="str">
        <f t="shared" si="115"/>
        <v/>
      </c>
    </row>
    <row r="6986" s="93" customFormat="1" customHeight="1" spans="7:7">
      <c r="G6986" s="288" t="str">
        <f t="shared" si="115"/>
        <v/>
      </c>
    </row>
    <row r="6987" s="93" customFormat="1" customHeight="1" spans="7:7">
      <c r="G6987" s="288" t="str">
        <f t="shared" si="115"/>
        <v/>
      </c>
    </row>
    <row r="6988" s="93" customFormat="1" customHeight="1" spans="7:7">
      <c r="G6988" s="288" t="str">
        <f t="shared" si="115"/>
        <v/>
      </c>
    </row>
    <row r="6989" s="93" customFormat="1" customHeight="1" spans="7:7">
      <c r="G6989" s="288" t="str">
        <f t="shared" si="115"/>
        <v/>
      </c>
    </row>
    <row r="6990" s="93" customFormat="1" customHeight="1" spans="7:7">
      <c r="G6990" s="288" t="str">
        <f t="shared" si="115"/>
        <v/>
      </c>
    </row>
    <row r="6991" s="93" customFormat="1" customHeight="1" spans="7:7">
      <c r="G6991" s="288" t="str">
        <f t="shared" si="115"/>
        <v/>
      </c>
    </row>
    <row r="6992" s="93" customFormat="1" customHeight="1" spans="7:7">
      <c r="G6992" s="288" t="str">
        <f t="shared" si="115"/>
        <v/>
      </c>
    </row>
    <row r="6993" s="93" customFormat="1" customHeight="1" spans="7:7">
      <c r="G6993" s="288" t="str">
        <f t="shared" si="115"/>
        <v/>
      </c>
    </row>
    <row r="6994" s="93" customFormat="1" customHeight="1" spans="7:7">
      <c r="G6994" s="288" t="str">
        <f t="shared" si="115"/>
        <v/>
      </c>
    </row>
    <row r="6995" s="93" customFormat="1" customHeight="1" spans="7:7">
      <c r="G6995" s="288" t="str">
        <f t="shared" si="115"/>
        <v/>
      </c>
    </row>
    <row r="6996" s="93" customFormat="1" customHeight="1" spans="7:7">
      <c r="G6996" s="288" t="str">
        <f t="shared" si="115"/>
        <v/>
      </c>
    </row>
    <row r="6997" s="93" customFormat="1" customHeight="1" spans="7:7">
      <c r="G6997" s="288" t="str">
        <f t="shared" si="115"/>
        <v/>
      </c>
    </row>
    <row r="6998" s="93" customFormat="1" customHeight="1" spans="7:7">
      <c r="G6998" s="288" t="str">
        <f t="shared" si="115"/>
        <v/>
      </c>
    </row>
    <row r="6999" s="93" customFormat="1" customHeight="1" spans="7:7">
      <c r="G6999" s="288" t="str">
        <f t="shared" si="115"/>
        <v/>
      </c>
    </row>
    <row r="7000" s="93" customFormat="1" customHeight="1" spans="7:7">
      <c r="G7000" s="288" t="str">
        <f t="shared" si="115"/>
        <v/>
      </c>
    </row>
    <row r="7001" s="93" customFormat="1" customHeight="1" spans="7:7">
      <c r="G7001" s="288" t="str">
        <f t="shared" si="115"/>
        <v/>
      </c>
    </row>
    <row r="7002" s="93" customFormat="1" customHeight="1" spans="7:7">
      <c r="G7002" s="288" t="str">
        <f t="shared" si="115"/>
        <v/>
      </c>
    </row>
    <row r="7003" s="93" customFormat="1" customHeight="1" spans="7:7">
      <c r="G7003" s="288" t="str">
        <f t="shared" si="115"/>
        <v/>
      </c>
    </row>
    <row r="7004" s="93" customFormat="1" customHeight="1" spans="7:7">
      <c r="G7004" s="288" t="str">
        <f t="shared" si="115"/>
        <v/>
      </c>
    </row>
    <row r="7005" s="93" customFormat="1" customHeight="1" spans="7:7">
      <c r="G7005" s="288" t="str">
        <f t="shared" si="115"/>
        <v/>
      </c>
    </row>
    <row r="7006" s="93" customFormat="1" customHeight="1" spans="7:7">
      <c r="G7006" s="288" t="str">
        <f t="shared" si="115"/>
        <v/>
      </c>
    </row>
    <row r="7007" s="93" customFormat="1" customHeight="1" spans="7:7">
      <c r="G7007" s="288" t="str">
        <f t="shared" si="115"/>
        <v/>
      </c>
    </row>
    <row r="7008" s="93" customFormat="1" customHeight="1" spans="7:7">
      <c r="G7008" s="288" t="str">
        <f t="shared" si="115"/>
        <v/>
      </c>
    </row>
    <row r="7009" s="93" customFormat="1" customHeight="1" spans="7:7">
      <c r="G7009" s="288" t="str">
        <f t="shared" si="115"/>
        <v/>
      </c>
    </row>
    <row r="7010" s="93" customFormat="1" customHeight="1" spans="7:7">
      <c r="G7010" s="288" t="str">
        <f t="shared" si="115"/>
        <v/>
      </c>
    </row>
    <row r="7011" s="93" customFormat="1" customHeight="1" spans="7:7">
      <c r="G7011" s="288" t="str">
        <f t="shared" si="115"/>
        <v/>
      </c>
    </row>
    <row r="7012" s="93" customFormat="1" customHeight="1" spans="7:7">
      <c r="G7012" s="288" t="str">
        <f t="shared" si="115"/>
        <v/>
      </c>
    </row>
    <row r="7013" s="93" customFormat="1" customHeight="1" spans="7:7">
      <c r="G7013" s="288" t="str">
        <f t="shared" si="115"/>
        <v/>
      </c>
    </row>
    <row r="7014" s="93" customFormat="1" customHeight="1" spans="7:7">
      <c r="G7014" s="288" t="str">
        <f t="shared" si="115"/>
        <v/>
      </c>
    </row>
    <row r="7015" s="93" customFormat="1" customHeight="1" spans="7:7">
      <c r="G7015" s="288" t="str">
        <f t="shared" si="115"/>
        <v/>
      </c>
    </row>
    <row r="7016" s="93" customFormat="1" customHeight="1" spans="7:7">
      <c r="G7016" s="288" t="str">
        <f t="shared" si="115"/>
        <v/>
      </c>
    </row>
    <row r="7017" s="93" customFormat="1" customHeight="1" spans="7:7">
      <c r="G7017" s="288" t="str">
        <f t="shared" si="115"/>
        <v/>
      </c>
    </row>
    <row r="7018" s="93" customFormat="1" customHeight="1" spans="7:7">
      <c r="G7018" s="288" t="str">
        <f t="shared" si="115"/>
        <v/>
      </c>
    </row>
    <row r="7019" s="93" customFormat="1" customHeight="1" spans="7:7">
      <c r="G7019" s="288" t="str">
        <f t="shared" si="115"/>
        <v/>
      </c>
    </row>
    <row r="7020" s="93" customFormat="1" customHeight="1" spans="7:7">
      <c r="G7020" s="288" t="str">
        <f t="shared" si="115"/>
        <v/>
      </c>
    </row>
    <row r="7021" s="93" customFormat="1" customHeight="1" spans="7:7">
      <c r="G7021" s="288" t="str">
        <f t="shared" si="115"/>
        <v/>
      </c>
    </row>
    <row r="7022" s="93" customFormat="1" customHeight="1" spans="7:7">
      <c r="G7022" s="288" t="str">
        <f t="shared" si="115"/>
        <v/>
      </c>
    </row>
    <row r="7023" s="93" customFormat="1" customHeight="1" spans="7:7">
      <c r="G7023" s="288" t="str">
        <f t="shared" si="115"/>
        <v/>
      </c>
    </row>
    <row r="7024" s="93" customFormat="1" customHeight="1" spans="7:7">
      <c r="G7024" s="288" t="str">
        <f t="shared" si="115"/>
        <v/>
      </c>
    </row>
    <row r="7025" s="93" customFormat="1" customHeight="1" spans="7:7">
      <c r="G7025" s="288" t="str">
        <f t="shared" si="115"/>
        <v/>
      </c>
    </row>
    <row r="7026" s="93" customFormat="1" customHeight="1" spans="7:7">
      <c r="G7026" s="288" t="str">
        <f t="shared" si="115"/>
        <v/>
      </c>
    </row>
    <row r="7027" s="93" customFormat="1" customHeight="1" spans="7:7">
      <c r="G7027" s="288" t="str">
        <f t="shared" si="115"/>
        <v/>
      </c>
    </row>
    <row r="7028" s="93" customFormat="1" customHeight="1" spans="7:7">
      <c r="G7028" s="288" t="str">
        <f t="shared" si="115"/>
        <v/>
      </c>
    </row>
    <row r="7029" s="93" customFormat="1" customHeight="1" spans="7:7">
      <c r="G7029" s="288" t="str">
        <f t="shared" si="115"/>
        <v/>
      </c>
    </row>
    <row r="7030" s="93" customFormat="1" customHeight="1" spans="7:7">
      <c r="G7030" s="288" t="str">
        <f t="shared" si="115"/>
        <v/>
      </c>
    </row>
    <row r="7031" s="93" customFormat="1" customHeight="1" spans="7:7">
      <c r="G7031" s="288" t="str">
        <f t="shared" si="115"/>
        <v/>
      </c>
    </row>
    <row r="7032" s="93" customFormat="1" customHeight="1" spans="7:7">
      <c r="G7032" s="288" t="str">
        <f t="shared" si="115"/>
        <v/>
      </c>
    </row>
    <row r="7033" s="93" customFormat="1" customHeight="1" spans="7:7">
      <c r="G7033" s="288" t="str">
        <f t="shared" si="115"/>
        <v/>
      </c>
    </row>
    <row r="7034" s="93" customFormat="1" customHeight="1" spans="7:7">
      <c r="G7034" s="288" t="str">
        <f t="shared" si="115"/>
        <v/>
      </c>
    </row>
    <row r="7035" s="93" customFormat="1" customHeight="1" spans="7:7">
      <c r="G7035" s="288" t="str">
        <f t="shared" si="115"/>
        <v/>
      </c>
    </row>
    <row r="7036" s="93" customFormat="1" customHeight="1" spans="7:7">
      <c r="G7036" s="288" t="str">
        <f t="shared" si="115"/>
        <v/>
      </c>
    </row>
    <row r="7037" s="93" customFormat="1" customHeight="1" spans="7:7">
      <c r="G7037" s="288" t="str">
        <f t="shared" si="115"/>
        <v/>
      </c>
    </row>
    <row r="7038" s="93" customFormat="1" customHeight="1" spans="7:7">
      <c r="G7038" s="288" t="str">
        <f t="shared" si="115"/>
        <v/>
      </c>
    </row>
    <row r="7039" s="93" customFormat="1" customHeight="1" spans="7:7">
      <c r="G7039" s="288" t="str">
        <f t="shared" si="115"/>
        <v/>
      </c>
    </row>
    <row r="7040" s="93" customFormat="1" customHeight="1" spans="7:7">
      <c r="G7040" s="288" t="str">
        <f t="shared" si="115"/>
        <v/>
      </c>
    </row>
    <row r="7041" s="93" customFormat="1" customHeight="1" spans="7:7">
      <c r="G7041" s="288" t="str">
        <f t="shared" si="115"/>
        <v/>
      </c>
    </row>
    <row r="7042" s="93" customFormat="1" customHeight="1" spans="7:7">
      <c r="G7042" s="288" t="str">
        <f t="shared" ref="G7042:G7105" si="116">IF(H7042="","",IF(H7042=I7042,H7042,_xlfn.CONCAT(H7042,"-",I7042)))</f>
        <v/>
      </c>
    </row>
    <row r="7043" s="93" customFormat="1" customHeight="1" spans="7:7">
      <c r="G7043" s="288" t="str">
        <f t="shared" si="116"/>
        <v/>
      </c>
    </row>
    <row r="7044" s="93" customFormat="1" customHeight="1" spans="7:7">
      <c r="G7044" s="288" t="str">
        <f t="shared" si="116"/>
        <v/>
      </c>
    </row>
    <row r="7045" s="93" customFormat="1" customHeight="1" spans="7:7">
      <c r="G7045" s="288" t="str">
        <f t="shared" si="116"/>
        <v/>
      </c>
    </row>
    <row r="7046" s="93" customFormat="1" customHeight="1" spans="7:7">
      <c r="G7046" s="288" t="str">
        <f t="shared" si="116"/>
        <v/>
      </c>
    </row>
    <row r="7047" s="93" customFormat="1" customHeight="1" spans="7:7">
      <c r="G7047" s="288" t="str">
        <f t="shared" si="116"/>
        <v/>
      </c>
    </row>
    <row r="7048" s="93" customFormat="1" customHeight="1" spans="7:7">
      <c r="G7048" s="288" t="str">
        <f t="shared" si="116"/>
        <v/>
      </c>
    </row>
    <row r="7049" s="93" customFormat="1" customHeight="1" spans="7:7">
      <c r="G7049" s="288" t="str">
        <f t="shared" si="116"/>
        <v/>
      </c>
    </row>
    <row r="7050" s="93" customFormat="1" customHeight="1" spans="7:7">
      <c r="G7050" s="288" t="str">
        <f t="shared" si="116"/>
        <v/>
      </c>
    </row>
    <row r="7051" s="93" customFormat="1" customHeight="1" spans="7:7">
      <c r="G7051" s="288" t="str">
        <f t="shared" si="116"/>
        <v/>
      </c>
    </row>
    <row r="7052" s="93" customFormat="1" customHeight="1" spans="7:7">
      <c r="G7052" s="288" t="str">
        <f t="shared" si="116"/>
        <v/>
      </c>
    </row>
    <row r="7053" s="93" customFormat="1" customHeight="1" spans="7:7">
      <c r="G7053" s="288" t="str">
        <f t="shared" si="116"/>
        <v/>
      </c>
    </row>
    <row r="7054" s="93" customFormat="1" customHeight="1" spans="7:7">
      <c r="G7054" s="288" t="str">
        <f t="shared" si="116"/>
        <v/>
      </c>
    </row>
    <row r="7055" s="93" customFormat="1" customHeight="1" spans="7:7">
      <c r="G7055" s="288" t="str">
        <f t="shared" si="116"/>
        <v/>
      </c>
    </row>
    <row r="7056" s="93" customFormat="1" customHeight="1" spans="7:7">
      <c r="G7056" s="288" t="str">
        <f t="shared" si="116"/>
        <v/>
      </c>
    </row>
    <row r="7057" s="93" customFormat="1" customHeight="1" spans="7:7">
      <c r="G7057" s="288" t="str">
        <f t="shared" si="116"/>
        <v/>
      </c>
    </row>
    <row r="7058" s="93" customFormat="1" customHeight="1" spans="7:7">
      <c r="G7058" s="288" t="str">
        <f t="shared" si="116"/>
        <v/>
      </c>
    </row>
    <row r="7059" s="93" customFormat="1" customHeight="1" spans="7:7">
      <c r="G7059" s="288" t="str">
        <f t="shared" si="116"/>
        <v/>
      </c>
    </row>
    <row r="7060" s="93" customFormat="1" customHeight="1" spans="7:7">
      <c r="G7060" s="288" t="str">
        <f t="shared" si="116"/>
        <v/>
      </c>
    </row>
    <row r="7061" s="93" customFormat="1" customHeight="1" spans="7:7">
      <c r="G7061" s="288" t="str">
        <f t="shared" si="116"/>
        <v/>
      </c>
    </row>
    <row r="7062" s="93" customFormat="1" customHeight="1" spans="7:7">
      <c r="G7062" s="288" t="str">
        <f t="shared" si="116"/>
        <v/>
      </c>
    </row>
    <row r="7063" s="93" customFormat="1" customHeight="1" spans="7:7">
      <c r="G7063" s="288" t="str">
        <f t="shared" si="116"/>
        <v/>
      </c>
    </row>
    <row r="7064" s="93" customFormat="1" customHeight="1" spans="7:7">
      <c r="G7064" s="288" t="str">
        <f t="shared" si="116"/>
        <v/>
      </c>
    </row>
    <row r="7065" s="93" customFormat="1" customHeight="1" spans="7:7">
      <c r="G7065" s="288" t="str">
        <f t="shared" si="116"/>
        <v/>
      </c>
    </row>
    <row r="7066" s="93" customFormat="1" customHeight="1" spans="7:7">
      <c r="G7066" s="288" t="str">
        <f t="shared" si="116"/>
        <v/>
      </c>
    </row>
    <row r="7067" s="93" customFormat="1" customHeight="1" spans="7:7">
      <c r="G7067" s="288" t="str">
        <f t="shared" si="116"/>
        <v/>
      </c>
    </row>
    <row r="7068" s="93" customFormat="1" customHeight="1" spans="7:7">
      <c r="G7068" s="288" t="str">
        <f t="shared" si="116"/>
        <v/>
      </c>
    </row>
    <row r="7069" s="93" customFormat="1" customHeight="1" spans="7:7">
      <c r="G7069" s="288" t="str">
        <f t="shared" si="116"/>
        <v/>
      </c>
    </row>
    <row r="7070" s="93" customFormat="1" customHeight="1" spans="7:7">
      <c r="G7070" s="288" t="str">
        <f t="shared" si="116"/>
        <v/>
      </c>
    </row>
    <row r="7071" s="93" customFormat="1" customHeight="1" spans="7:7">
      <c r="G7071" s="288" t="str">
        <f t="shared" si="116"/>
        <v/>
      </c>
    </row>
    <row r="7072" s="93" customFormat="1" customHeight="1" spans="7:7">
      <c r="G7072" s="288" t="str">
        <f t="shared" si="116"/>
        <v/>
      </c>
    </row>
    <row r="7073" s="93" customFormat="1" customHeight="1" spans="7:7">
      <c r="G7073" s="288" t="str">
        <f t="shared" si="116"/>
        <v/>
      </c>
    </row>
    <row r="7074" s="93" customFormat="1" customHeight="1" spans="7:7">
      <c r="G7074" s="288" t="str">
        <f t="shared" si="116"/>
        <v/>
      </c>
    </row>
    <row r="7075" s="93" customFormat="1" customHeight="1" spans="7:7">
      <c r="G7075" s="288" t="str">
        <f t="shared" si="116"/>
        <v/>
      </c>
    </row>
    <row r="7076" s="93" customFormat="1" customHeight="1" spans="7:7">
      <c r="G7076" s="288" t="str">
        <f t="shared" si="116"/>
        <v/>
      </c>
    </row>
    <row r="7077" s="93" customFormat="1" customHeight="1" spans="7:7">
      <c r="G7077" s="288" t="str">
        <f t="shared" si="116"/>
        <v/>
      </c>
    </row>
    <row r="7078" s="93" customFormat="1" customHeight="1" spans="7:7">
      <c r="G7078" s="288" t="str">
        <f t="shared" si="116"/>
        <v/>
      </c>
    </row>
    <row r="7079" s="93" customFormat="1" customHeight="1" spans="7:7">
      <c r="G7079" s="288" t="str">
        <f t="shared" si="116"/>
        <v/>
      </c>
    </row>
    <row r="7080" s="93" customFormat="1" customHeight="1" spans="7:7">
      <c r="G7080" s="288" t="str">
        <f t="shared" si="116"/>
        <v/>
      </c>
    </row>
    <row r="7081" s="93" customFormat="1" customHeight="1" spans="7:7">
      <c r="G7081" s="288" t="str">
        <f t="shared" si="116"/>
        <v/>
      </c>
    </row>
    <row r="7082" s="93" customFormat="1" customHeight="1" spans="7:7">
      <c r="G7082" s="288" t="str">
        <f t="shared" si="116"/>
        <v/>
      </c>
    </row>
    <row r="7083" s="93" customFormat="1" customHeight="1" spans="7:7">
      <c r="G7083" s="288" t="str">
        <f t="shared" si="116"/>
        <v/>
      </c>
    </row>
    <row r="7084" s="93" customFormat="1" customHeight="1" spans="7:7">
      <c r="G7084" s="288" t="str">
        <f t="shared" si="116"/>
        <v/>
      </c>
    </row>
    <row r="7085" s="93" customFormat="1" customHeight="1" spans="7:7">
      <c r="G7085" s="288" t="str">
        <f t="shared" si="116"/>
        <v/>
      </c>
    </row>
    <row r="7086" s="93" customFormat="1" customHeight="1" spans="7:7">
      <c r="G7086" s="288" t="str">
        <f t="shared" si="116"/>
        <v/>
      </c>
    </row>
    <row r="7087" s="93" customFormat="1" customHeight="1" spans="7:7">
      <c r="G7087" s="288" t="str">
        <f t="shared" si="116"/>
        <v/>
      </c>
    </row>
    <row r="7088" s="93" customFormat="1" customHeight="1" spans="7:7">
      <c r="G7088" s="288" t="str">
        <f t="shared" si="116"/>
        <v/>
      </c>
    </row>
    <row r="7089" s="93" customFormat="1" customHeight="1" spans="7:7">
      <c r="G7089" s="288" t="str">
        <f t="shared" si="116"/>
        <v/>
      </c>
    </row>
    <row r="7090" s="93" customFormat="1" customHeight="1" spans="7:7">
      <c r="G7090" s="288" t="str">
        <f t="shared" si="116"/>
        <v/>
      </c>
    </row>
    <row r="7091" s="93" customFormat="1" customHeight="1" spans="7:7">
      <c r="G7091" s="288" t="str">
        <f t="shared" si="116"/>
        <v/>
      </c>
    </row>
    <row r="7092" s="93" customFormat="1" customHeight="1" spans="7:7">
      <c r="G7092" s="288" t="str">
        <f t="shared" si="116"/>
        <v/>
      </c>
    </row>
    <row r="7093" s="93" customFormat="1" customHeight="1" spans="7:7">
      <c r="G7093" s="288" t="str">
        <f t="shared" si="116"/>
        <v/>
      </c>
    </row>
    <row r="7094" s="93" customFormat="1" customHeight="1" spans="7:7">
      <c r="G7094" s="288" t="str">
        <f t="shared" si="116"/>
        <v/>
      </c>
    </row>
    <row r="7095" s="93" customFormat="1" customHeight="1" spans="7:7">
      <c r="G7095" s="288" t="str">
        <f t="shared" si="116"/>
        <v/>
      </c>
    </row>
    <row r="7096" s="93" customFormat="1" customHeight="1" spans="7:7">
      <c r="G7096" s="288" t="str">
        <f t="shared" si="116"/>
        <v/>
      </c>
    </row>
    <row r="7097" s="93" customFormat="1" customHeight="1" spans="7:7">
      <c r="G7097" s="288" t="str">
        <f t="shared" si="116"/>
        <v/>
      </c>
    </row>
    <row r="7098" s="93" customFormat="1" customHeight="1" spans="7:7">
      <c r="G7098" s="288" t="str">
        <f t="shared" si="116"/>
        <v/>
      </c>
    </row>
    <row r="7099" s="93" customFormat="1" customHeight="1" spans="7:7">
      <c r="G7099" s="288" t="str">
        <f t="shared" si="116"/>
        <v/>
      </c>
    </row>
    <row r="7100" s="93" customFormat="1" customHeight="1" spans="7:7">
      <c r="G7100" s="288" t="str">
        <f t="shared" si="116"/>
        <v/>
      </c>
    </row>
    <row r="7101" s="93" customFormat="1" customHeight="1" spans="7:7">
      <c r="G7101" s="288" t="str">
        <f t="shared" si="116"/>
        <v/>
      </c>
    </row>
    <row r="7102" s="93" customFormat="1" customHeight="1" spans="7:7">
      <c r="G7102" s="288" t="str">
        <f t="shared" si="116"/>
        <v/>
      </c>
    </row>
    <row r="7103" s="93" customFormat="1" customHeight="1" spans="7:7">
      <c r="G7103" s="288" t="str">
        <f t="shared" si="116"/>
        <v/>
      </c>
    </row>
    <row r="7104" s="93" customFormat="1" customHeight="1" spans="7:7">
      <c r="G7104" s="288" t="str">
        <f t="shared" si="116"/>
        <v/>
      </c>
    </row>
    <row r="7105" s="93" customFormat="1" customHeight="1" spans="7:7">
      <c r="G7105" s="288" t="str">
        <f t="shared" si="116"/>
        <v/>
      </c>
    </row>
    <row r="7106" s="93" customFormat="1" customHeight="1" spans="7:7">
      <c r="G7106" s="288" t="str">
        <f t="shared" ref="G7106:G7169" si="117">IF(H7106="","",IF(H7106=I7106,H7106,_xlfn.CONCAT(H7106,"-",I7106)))</f>
        <v/>
      </c>
    </row>
    <row r="7107" s="93" customFormat="1" customHeight="1" spans="7:7">
      <c r="G7107" s="288" t="str">
        <f t="shared" si="117"/>
        <v/>
      </c>
    </row>
    <row r="7108" s="93" customFormat="1" customHeight="1" spans="7:7">
      <c r="G7108" s="288" t="str">
        <f t="shared" si="117"/>
        <v/>
      </c>
    </row>
    <row r="7109" s="93" customFormat="1" customHeight="1" spans="7:7">
      <c r="G7109" s="288" t="str">
        <f t="shared" si="117"/>
        <v/>
      </c>
    </row>
    <row r="7110" s="93" customFormat="1" customHeight="1" spans="7:7">
      <c r="G7110" s="288" t="str">
        <f t="shared" si="117"/>
        <v/>
      </c>
    </row>
    <row r="7111" s="93" customFormat="1" customHeight="1" spans="7:7">
      <c r="G7111" s="288" t="str">
        <f t="shared" si="117"/>
        <v/>
      </c>
    </row>
    <row r="7112" s="93" customFormat="1" customHeight="1" spans="7:7">
      <c r="G7112" s="288" t="str">
        <f t="shared" si="117"/>
        <v/>
      </c>
    </row>
    <row r="7113" s="93" customFormat="1" customHeight="1" spans="7:7">
      <c r="G7113" s="288" t="str">
        <f t="shared" si="117"/>
        <v/>
      </c>
    </row>
    <row r="7114" s="93" customFormat="1" customHeight="1" spans="7:7">
      <c r="G7114" s="288" t="str">
        <f t="shared" si="117"/>
        <v/>
      </c>
    </row>
    <row r="7115" s="93" customFormat="1" customHeight="1" spans="7:7">
      <c r="G7115" s="288" t="str">
        <f t="shared" si="117"/>
        <v/>
      </c>
    </row>
    <row r="7116" s="93" customFormat="1" customHeight="1" spans="7:7">
      <c r="G7116" s="288" t="str">
        <f t="shared" si="117"/>
        <v/>
      </c>
    </row>
    <row r="7117" s="93" customFormat="1" customHeight="1" spans="7:7">
      <c r="G7117" s="288" t="str">
        <f t="shared" si="117"/>
        <v/>
      </c>
    </row>
    <row r="7118" s="93" customFormat="1" customHeight="1" spans="7:7">
      <c r="G7118" s="288" t="str">
        <f t="shared" si="117"/>
        <v/>
      </c>
    </row>
    <row r="7119" s="93" customFormat="1" customHeight="1" spans="7:7">
      <c r="G7119" s="288" t="str">
        <f t="shared" si="117"/>
        <v/>
      </c>
    </row>
    <row r="7120" s="93" customFormat="1" customHeight="1" spans="7:7">
      <c r="G7120" s="288" t="str">
        <f t="shared" si="117"/>
        <v/>
      </c>
    </row>
    <row r="7121" s="93" customFormat="1" customHeight="1" spans="7:7">
      <c r="G7121" s="288" t="str">
        <f t="shared" si="117"/>
        <v/>
      </c>
    </row>
    <row r="7122" s="93" customFormat="1" customHeight="1" spans="7:7">
      <c r="G7122" s="288" t="str">
        <f t="shared" si="117"/>
        <v/>
      </c>
    </row>
    <row r="7123" s="93" customFormat="1" customHeight="1" spans="7:7">
      <c r="G7123" s="288" t="str">
        <f t="shared" si="117"/>
        <v/>
      </c>
    </row>
    <row r="7124" s="93" customFormat="1" customHeight="1" spans="7:7">
      <c r="G7124" s="288" t="str">
        <f t="shared" si="117"/>
        <v/>
      </c>
    </row>
    <row r="7125" s="93" customFormat="1" customHeight="1" spans="7:7">
      <c r="G7125" s="288" t="str">
        <f t="shared" si="117"/>
        <v/>
      </c>
    </row>
    <row r="7126" s="93" customFormat="1" customHeight="1" spans="7:7">
      <c r="G7126" s="288" t="str">
        <f t="shared" si="117"/>
        <v/>
      </c>
    </row>
    <row r="7127" s="93" customFormat="1" customHeight="1" spans="7:7">
      <c r="G7127" s="288" t="str">
        <f t="shared" si="117"/>
        <v/>
      </c>
    </row>
    <row r="7128" s="93" customFormat="1" customHeight="1" spans="7:7">
      <c r="G7128" s="288" t="str">
        <f t="shared" si="117"/>
        <v/>
      </c>
    </row>
    <row r="7129" s="93" customFormat="1" customHeight="1" spans="7:7">
      <c r="G7129" s="288" t="str">
        <f t="shared" si="117"/>
        <v/>
      </c>
    </row>
    <row r="7130" s="93" customFormat="1" customHeight="1" spans="7:7">
      <c r="G7130" s="288" t="str">
        <f t="shared" si="117"/>
        <v/>
      </c>
    </row>
    <row r="7131" s="93" customFormat="1" customHeight="1" spans="7:7">
      <c r="G7131" s="288" t="str">
        <f t="shared" si="117"/>
        <v/>
      </c>
    </row>
    <row r="7132" s="93" customFormat="1" customHeight="1" spans="7:7">
      <c r="G7132" s="288" t="str">
        <f t="shared" si="117"/>
        <v/>
      </c>
    </row>
    <row r="7133" s="93" customFormat="1" customHeight="1" spans="7:7">
      <c r="G7133" s="288" t="str">
        <f t="shared" si="117"/>
        <v/>
      </c>
    </row>
    <row r="7134" s="93" customFormat="1" customHeight="1" spans="7:7">
      <c r="G7134" s="288" t="str">
        <f t="shared" si="117"/>
        <v/>
      </c>
    </row>
    <row r="7135" s="93" customFormat="1" customHeight="1" spans="7:7">
      <c r="G7135" s="288" t="str">
        <f t="shared" si="117"/>
        <v/>
      </c>
    </row>
    <row r="7136" s="93" customFormat="1" customHeight="1" spans="7:7">
      <c r="G7136" s="288" t="str">
        <f t="shared" si="117"/>
        <v/>
      </c>
    </row>
    <row r="7137" s="93" customFormat="1" customHeight="1" spans="7:7">
      <c r="G7137" s="288" t="str">
        <f t="shared" si="117"/>
        <v/>
      </c>
    </row>
    <row r="7138" s="93" customFormat="1" customHeight="1" spans="7:7">
      <c r="G7138" s="288" t="str">
        <f t="shared" si="117"/>
        <v/>
      </c>
    </row>
    <row r="7139" s="93" customFormat="1" customHeight="1" spans="7:7">
      <c r="G7139" s="288" t="str">
        <f t="shared" si="117"/>
        <v/>
      </c>
    </row>
    <row r="7140" s="93" customFormat="1" customHeight="1" spans="7:7">
      <c r="G7140" s="288" t="str">
        <f t="shared" si="117"/>
        <v/>
      </c>
    </row>
    <row r="7141" s="93" customFormat="1" customHeight="1" spans="7:7">
      <c r="G7141" s="288" t="str">
        <f t="shared" si="117"/>
        <v/>
      </c>
    </row>
    <row r="7142" s="93" customFormat="1" customHeight="1" spans="7:7">
      <c r="G7142" s="288" t="str">
        <f t="shared" si="117"/>
        <v/>
      </c>
    </row>
    <row r="7143" s="93" customFormat="1" customHeight="1" spans="7:7">
      <c r="G7143" s="288" t="str">
        <f t="shared" si="117"/>
        <v/>
      </c>
    </row>
    <row r="7144" s="93" customFormat="1" customHeight="1" spans="7:7">
      <c r="G7144" s="288" t="str">
        <f t="shared" si="117"/>
        <v/>
      </c>
    </row>
    <row r="7145" s="93" customFormat="1" customHeight="1" spans="7:7">
      <c r="G7145" s="288" t="str">
        <f t="shared" si="117"/>
        <v/>
      </c>
    </row>
    <row r="7146" s="93" customFormat="1" customHeight="1" spans="7:7">
      <c r="G7146" s="288" t="str">
        <f t="shared" si="117"/>
        <v/>
      </c>
    </row>
    <row r="7147" s="93" customFormat="1" customHeight="1" spans="7:7">
      <c r="G7147" s="288" t="str">
        <f t="shared" si="117"/>
        <v/>
      </c>
    </row>
    <row r="7148" s="93" customFormat="1" customHeight="1" spans="7:7">
      <c r="G7148" s="288" t="str">
        <f t="shared" si="117"/>
        <v/>
      </c>
    </row>
    <row r="7149" s="93" customFormat="1" customHeight="1" spans="7:7">
      <c r="G7149" s="288" t="str">
        <f t="shared" si="117"/>
        <v/>
      </c>
    </row>
    <row r="7150" s="93" customFormat="1" customHeight="1" spans="7:7">
      <c r="G7150" s="288" t="str">
        <f t="shared" si="117"/>
        <v/>
      </c>
    </row>
    <row r="7151" s="93" customFormat="1" customHeight="1" spans="7:7">
      <c r="G7151" s="288" t="str">
        <f t="shared" si="117"/>
        <v/>
      </c>
    </row>
    <row r="7152" s="93" customFormat="1" customHeight="1" spans="7:7">
      <c r="G7152" s="288" t="str">
        <f t="shared" si="117"/>
        <v/>
      </c>
    </row>
    <row r="7153" s="93" customFormat="1" customHeight="1" spans="7:7">
      <c r="G7153" s="288" t="str">
        <f t="shared" si="117"/>
        <v/>
      </c>
    </row>
    <row r="7154" s="93" customFormat="1" customHeight="1" spans="7:7">
      <c r="G7154" s="288" t="str">
        <f t="shared" si="117"/>
        <v/>
      </c>
    </row>
    <row r="7155" s="93" customFormat="1" customHeight="1" spans="7:7">
      <c r="G7155" s="288" t="str">
        <f t="shared" si="117"/>
        <v/>
      </c>
    </row>
    <row r="7156" s="93" customFormat="1" customHeight="1" spans="7:7">
      <c r="G7156" s="288" t="str">
        <f t="shared" si="117"/>
        <v/>
      </c>
    </row>
    <row r="7157" s="93" customFormat="1" customHeight="1" spans="7:7">
      <c r="G7157" s="288" t="str">
        <f t="shared" si="117"/>
        <v/>
      </c>
    </row>
    <row r="7158" s="93" customFormat="1" customHeight="1" spans="7:7">
      <c r="G7158" s="288" t="str">
        <f t="shared" si="117"/>
        <v/>
      </c>
    </row>
    <row r="7159" s="93" customFormat="1" customHeight="1" spans="7:7">
      <c r="G7159" s="288" t="str">
        <f t="shared" si="117"/>
        <v/>
      </c>
    </row>
    <row r="7160" s="93" customFormat="1" customHeight="1" spans="7:7">
      <c r="G7160" s="288" t="str">
        <f t="shared" si="117"/>
        <v/>
      </c>
    </row>
    <row r="7161" s="93" customFormat="1" customHeight="1" spans="7:7">
      <c r="G7161" s="288" t="str">
        <f t="shared" si="117"/>
        <v/>
      </c>
    </row>
    <row r="7162" s="93" customFormat="1" customHeight="1" spans="7:7">
      <c r="G7162" s="288" t="str">
        <f t="shared" si="117"/>
        <v/>
      </c>
    </row>
    <row r="7163" s="93" customFormat="1" customHeight="1" spans="7:7">
      <c r="G7163" s="288" t="str">
        <f t="shared" si="117"/>
        <v/>
      </c>
    </row>
    <row r="7164" s="93" customFormat="1" customHeight="1" spans="7:7">
      <c r="G7164" s="288" t="str">
        <f t="shared" si="117"/>
        <v/>
      </c>
    </row>
    <row r="7165" s="93" customFormat="1" customHeight="1" spans="7:7">
      <c r="G7165" s="288" t="str">
        <f t="shared" si="117"/>
        <v/>
      </c>
    </row>
    <row r="7166" s="93" customFormat="1" customHeight="1" spans="7:7">
      <c r="G7166" s="288" t="str">
        <f t="shared" si="117"/>
        <v/>
      </c>
    </row>
    <row r="7167" s="93" customFormat="1" customHeight="1" spans="7:7">
      <c r="G7167" s="288" t="str">
        <f t="shared" si="117"/>
        <v/>
      </c>
    </row>
    <row r="7168" s="93" customFormat="1" customHeight="1" spans="7:7">
      <c r="G7168" s="288" t="str">
        <f t="shared" si="117"/>
        <v/>
      </c>
    </row>
    <row r="7169" s="93" customFormat="1" customHeight="1" spans="7:7">
      <c r="G7169" s="288" t="str">
        <f t="shared" si="117"/>
        <v/>
      </c>
    </row>
    <row r="7170" s="93" customFormat="1" customHeight="1" spans="7:7">
      <c r="G7170" s="288" t="str">
        <f t="shared" ref="G7170:G7233" si="118">IF(H7170="","",IF(H7170=I7170,H7170,_xlfn.CONCAT(H7170,"-",I7170)))</f>
        <v/>
      </c>
    </row>
    <row r="7171" s="93" customFormat="1" customHeight="1" spans="7:7">
      <c r="G7171" s="288" t="str">
        <f t="shared" si="118"/>
        <v/>
      </c>
    </row>
    <row r="7172" s="93" customFormat="1" customHeight="1" spans="7:7">
      <c r="G7172" s="288" t="str">
        <f t="shared" si="118"/>
        <v/>
      </c>
    </row>
    <row r="7173" s="93" customFormat="1" customHeight="1" spans="7:7">
      <c r="G7173" s="288" t="str">
        <f t="shared" si="118"/>
        <v/>
      </c>
    </row>
    <row r="7174" s="93" customFormat="1" customHeight="1" spans="7:7">
      <c r="G7174" s="288" t="str">
        <f t="shared" si="118"/>
        <v/>
      </c>
    </row>
    <row r="7175" s="93" customFormat="1" customHeight="1" spans="7:7">
      <c r="G7175" s="288" t="str">
        <f t="shared" si="118"/>
        <v/>
      </c>
    </row>
    <row r="7176" s="93" customFormat="1" customHeight="1" spans="7:7">
      <c r="G7176" s="288" t="str">
        <f t="shared" si="118"/>
        <v/>
      </c>
    </row>
    <row r="7177" s="93" customFormat="1" customHeight="1" spans="7:7">
      <c r="G7177" s="288" t="str">
        <f t="shared" si="118"/>
        <v/>
      </c>
    </row>
    <row r="7178" s="93" customFormat="1" customHeight="1" spans="7:7">
      <c r="G7178" s="288" t="str">
        <f t="shared" si="118"/>
        <v/>
      </c>
    </row>
    <row r="7179" s="93" customFormat="1" customHeight="1" spans="7:7">
      <c r="G7179" s="288" t="str">
        <f t="shared" si="118"/>
        <v/>
      </c>
    </row>
    <row r="7180" s="93" customFormat="1" customHeight="1" spans="7:7">
      <c r="G7180" s="288" t="str">
        <f t="shared" si="118"/>
        <v/>
      </c>
    </row>
    <row r="7181" s="93" customFormat="1" customHeight="1" spans="7:7">
      <c r="G7181" s="288" t="str">
        <f t="shared" si="118"/>
        <v/>
      </c>
    </row>
    <row r="7182" s="93" customFormat="1" customHeight="1" spans="7:7">
      <c r="G7182" s="288" t="str">
        <f t="shared" si="118"/>
        <v/>
      </c>
    </row>
    <row r="7183" s="93" customFormat="1" customHeight="1" spans="7:7">
      <c r="G7183" s="288" t="str">
        <f t="shared" si="118"/>
        <v/>
      </c>
    </row>
    <row r="7184" s="93" customFormat="1" customHeight="1" spans="7:7">
      <c r="G7184" s="288" t="str">
        <f t="shared" si="118"/>
        <v/>
      </c>
    </row>
    <row r="7185" s="93" customFormat="1" customHeight="1" spans="7:7">
      <c r="G7185" s="288" t="str">
        <f t="shared" si="118"/>
        <v/>
      </c>
    </row>
    <row r="7186" s="93" customFormat="1" customHeight="1" spans="7:7">
      <c r="G7186" s="288" t="str">
        <f t="shared" si="118"/>
        <v/>
      </c>
    </row>
    <row r="7187" s="93" customFormat="1" customHeight="1" spans="7:7">
      <c r="G7187" s="288" t="str">
        <f t="shared" si="118"/>
        <v/>
      </c>
    </row>
    <row r="7188" s="93" customFormat="1" customHeight="1" spans="7:7">
      <c r="G7188" s="288" t="str">
        <f t="shared" si="118"/>
        <v/>
      </c>
    </row>
    <row r="7189" s="93" customFormat="1" customHeight="1" spans="7:7">
      <c r="G7189" s="288" t="str">
        <f t="shared" si="118"/>
        <v/>
      </c>
    </row>
    <row r="7190" s="93" customFormat="1" customHeight="1" spans="7:7">
      <c r="G7190" s="288" t="str">
        <f t="shared" si="118"/>
        <v/>
      </c>
    </row>
    <row r="7191" s="93" customFormat="1" customHeight="1" spans="7:7">
      <c r="G7191" s="288" t="str">
        <f t="shared" si="118"/>
        <v/>
      </c>
    </row>
    <row r="7192" s="93" customFormat="1" customHeight="1" spans="7:7">
      <c r="G7192" s="288" t="str">
        <f t="shared" si="118"/>
        <v/>
      </c>
    </row>
    <row r="7193" s="93" customFormat="1" customHeight="1" spans="7:7">
      <c r="G7193" s="288" t="str">
        <f t="shared" si="118"/>
        <v/>
      </c>
    </row>
    <row r="7194" s="93" customFormat="1" customHeight="1" spans="7:7">
      <c r="G7194" s="288" t="str">
        <f t="shared" si="118"/>
        <v/>
      </c>
    </row>
    <row r="7195" s="93" customFormat="1" customHeight="1" spans="7:7">
      <c r="G7195" s="288" t="str">
        <f t="shared" si="118"/>
        <v/>
      </c>
    </row>
    <row r="7196" s="93" customFormat="1" customHeight="1" spans="7:7">
      <c r="G7196" s="288" t="str">
        <f t="shared" si="118"/>
        <v/>
      </c>
    </row>
    <row r="7197" s="93" customFormat="1" customHeight="1" spans="7:7">
      <c r="G7197" s="288" t="str">
        <f t="shared" si="118"/>
        <v/>
      </c>
    </row>
    <row r="7198" s="93" customFormat="1" customHeight="1" spans="7:7">
      <c r="G7198" s="288" t="str">
        <f t="shared" si="118"/>
        <v/>
      </c>
    </row>
    <row r="7199" s="93" customFormat="1" customHeight="1" spans="7:7">
      <c r="G7199" s="288" t="str">
        <f t="shared" si="118"/>
        <v/>
      </c>
    </row>
    <row r="7200" s="93" customFormat="1" customHeight="1" spans="7:7">
      <c r="G7200" s="288" t="str">
        <f t="shared" si="118"/>
        <v/>
      </c>
    </row>
    <row r="7201" s="93" customFormat="1" customHeight="1" spans="7:7">
      <c r="G7201" s="288" t="str">
        <f t="shared" si="118"/>
        <v/>
      </c>
    </row>
    <row r="7202" s="93" customFormat="1" customHeight="1" spans="7:7">
      <c r="G7202" s="288" t="str">
        <f t="shared" si="118"/>
        <v/>
      </c>
    </row>
    <row r="7203" s="93" customFormat="1" customHeight="1" spans="7:7">
      <c r="G7203" s="288" t="str">
        <f t="shared" si="118"/>
        <v/>
      </c>
    </row>
    <row r="7204" s="93" customFormat="1" customHeight="1" spans="7:7">
      <c r="G7204" s="288" t="str">
        <f t="shared" si="118"/>
        <v/>
      </c>
    </row>
    <row r="7205" s="93" customFormat="1" customHeight="1" spans="7:7">
      <c r="G7205" s="288" t="str">
        <f t="shared" si="118"/>
        <v/>
      </c>
    </row>
    <row r="7206" s="93" customFormat="1" customHeight="1" spans="7:7">
      <c r="G7206" s="288" t="str">
        <f t="shared" si="118"/>
        <v/>
      </c>
    </row>
    <row r="7207" s="93" customFormat="1" customHeight="1" spans="7:7">
      <c r="G7207" s="288" t="str">
        <f t="shared" si="118"/>
        <v/>
      </c>
    </row>
    <row r="7208" s="93" customFormat="1" customHeight="1" spans="7:7">
      <c r="G7208" s="288" t="str">
        <f t="shared" si="118"/>
        <v/>
      </c>
    </row>
    <row r="7209" s="93" customFormat="1" customHeight="1" spans="7:7">
      <c r="G7209" s="288" t="str">
        <f t="shared" si="118"/>
        <v/>
      </c>
    </row>
    <row r="7210" s="93" customFormat="1" customHeight="1" spans="7:7">
      <c r="G7210" s="288" t="str">
        <f t="shared" si="118"/>
        <v/>
      </c>
    </row>
    <row r="7211" s="93" customFormat="1" customHeight="1" spans="7:7">
      <c r="G7211" s="288" t="str">
        <f t="shared" si="118"/>
        <v/>
      </c>
    </row>
    <row r="7212" s="93" customFormat="1" customHeight="1" spans="7:7">
      <c r="G7212" s="288" t="str">
        <f t="shared" si="118"/>
        <v/>
      </c>
    </row>
    <row r="7213" s="93" customFormat="1" customHeight="1" spans="7:7">
      <c r="G7213" s="288" t="str">
        <f t="shared" si="118"/>
        <v/>
      </c>
    </row>
    <row r="7214" s="93" customFormat="1" customHeight="1" spans="7:7">
      <c r="G7214" s="288" t="str">
        <f t="shared" si="118"/>
        <v/>
      </c>
    </row>
    <row r="7215" s="93" customFormat="1" customHeight="1" spans="7:7">
      <c r="G7215" s="288" t="str">
        <f t="shared" si="118"/>
        <v/>
      </c>
    </row>
    <row r="7216" s="93" customFormat="1" customHeight="1" spans="7:7">
      <c r="G7216" s="288" t="str">
        <f t="shared" si="118"/>
        <v/>
      </c>
    </row>
    <row r="7217" s="93" customFormat="1" customHeight="1" spans="7:7">
      <c r="G7217" s="288" t="str">
        <f t="shared" si="118"/>
        <v/>
      </c>
    </row>
    <row r="7218" s="93" customFormat="1" customHeight="1" spans="7:7">
      <c r="G7218" s="288" t="str">
        <f t="shared" si="118"/>
        <v/>
      </c>
    </row>
    <row r="7219" s="93" customFormat="1" customHeight="1" spans="7:7">
      <c r="G7219" s="288" t="str">
        <f t="shared" si="118"/>
        <v/>
      </c>
    </row>
    <row r="7220" s="93" customFormat="1" customHeight="1" spans="7:7">
      <c r="G7220" s="288" t="str">
        <f t="shared" si="118"/>
        <v/>
      </c>
    </row>
    <row r="7221" s="93" customFormat="1" customHeight="1" spans="7:7">
      <c r="G7221" s="288" t="str">
        <f t="shared" si="118"/>
        <v/>
      </c>
    </row>
    <row r="7222" s="93" customFormat="1" customHeight="1" spans="7:7">
      <c r="G7222" s="288" t="str">
        <f t="shared" si="118"/>
        <v/>
      </c>
    </row>
    <row r="7223" s="93" customFormat="1" customHeight="1" spans="7:7">
      <c r="G7223" s="288" t="str">
        <f t="shared" si="118"/>
        <v/>
      </c>
    </row>
    <row r="7224" s="93" customFormat="1" customHeight="1" spans="7:7">
      <c r="G7224" s="288" t="str">
        <f t="shared" si="118"/>
        <v/>
      </c>
    </row>
    <row r="7225" s="93" customFormat="1" customHeight="1" spans="7:7">
      <c r="G7225" s="288" t="str">
        <f t="shared" si="118"/>
        <v/>
      </c>
    </row>
    <row r="7226" s="93" customFormat="1" customHeight="1" spans="7:7">
      <c r="G7226" s="288" t="str">
        <f t="shared" si="118"/>
        <v/>
      </c>
    </row>
    <row r="7227" s="93" customFormat="1" customHeight="1" spans="7:7">
      <c r="G7227" s="288" t="str">
        <f t="shared" si="118"/>
        <v/>
      </c>
    </row>
    <row r="7228" s="93" customFormat="1" customHeight="1" spans="7:7">
      <c r="G7228" s="288" t="str">
        <f t="shared" si="118"/>
        <v/>
      </c>
    </row>
    <row r="7229" s="93" customFormat="1" customHeight="1" spans="7:7">
      <c r="G7229" s="288" t="str">
        <f t="shared" si="118"/>
        <v/>
      </c>
    </row>
    <row r="7230" s="93" customFormat="1" customHeight="1" spans="7:7">
      <c r="G7230" s="288" t="str">
        <f t="shared" si="118"/>
        <v/>
      </c>
    </row>
    <row r="7231" s="93" customFormat="1" customHeight="1" spans="7:7">
      <c r="G7231" s="288" t="str">
        <f t="shared" si="118"/>
        <v/>
      </c>
    </row>
    <row r="7232" s="93" customFormat="1" customHeight="1" spans="7:7">
      <c r="G7232" s="288" t="str">
        <f t="shared" si="118"/>
        <v/>
      </c>
    </row>
    <row r="7233" s="93" customFormat="1" customHeight="1" spans="7:7">
      <c r="G7233" s="288" t="str">
        <f t="shared" si="118"/>
        <v/>
      </c>
    </row>
    <row r="7234" s="93" customFormat="1" customHeight="1" spans="7:7">
      <c r="G7234" s="288" t="str">
        <f t="shared" ref="G7234:G7297" si="119">IF(H7234="","",IF(H7234=I7234,H7234,_xlfn.CONCAT(H7234,"-",I7234)))</f>
        <v/>
      </c>
    </row>
    <row r="7235" s="93" customFormat="1" customHeight="1" spans="7:7">
      <c r="G7235" s="288" t="str">
        <f t="shared" si="119"/>
        <v/>
      </c>
    </row>
    <row r="7236" s="93" customFormat="1" customHeight="1" spans="7:7">
      <c r="G7236" s="288" t="str">
        <f t="shared" si="119"/>
        <v/>
      </c>
    </row>
    <row r="7237" s="93" customFormat="1" customHeight="1" spans="7:7">
      <c r="G7237" s="288" t="str">
        <f t="shared" si="119"/>
        <v/>
      </c>
    </row>
    <row r="7238" s="93" customFormat="1" customHeight="1" spans="7:7">
      <c r="G7238" s="288" t="str">
        <f t="shared" si="119"/>
        <v/>
      </c>
    </row>
    <row r="7239" s="93" customFormat="1" customHeight="1" spans="7:7">
      <c r="G7239" s="288" t="str">
        <f t="shared" si="119"/>
        <v/>
      </c>
    </row>
    <row r="7240" s="93" customFormat="1" customHeight="1" spans="7:7">
      <c r="G7240" s="288" t="str">
        <f t="shared" si="119"/>
        <v/>
      </c>
    </row>
    <row r="7241" s="93" customFormat="1" customHeight="1" spans="7:7">
      <c r="G7241" s="288" t="str">
        <f t="shared" si="119"/>
        <v/>
      </c>
    </row>
    <row r="7242" s="93" customFormat="1" customHeight="1" spans="7:7">
      <c r="G7242" s="288" t="str">
        <f t="shared" si="119"/>
        <v/>
      </c>
    </row>
    <row r="7243" s="93" customFormat="1" customHeight="1" spans="7:7">
      <c r="G7243" s="288" t="str">
        <f t="shared" si="119"/>
        <v/>
      </c>
    </row>
    <row r="7244" s="93" customFormat="1" customHeight="1" spans="7:7">
      <c r="G7244" s="288" t="str">
        <f t="shared" si="119"/>
        <v/>
      </c>
    </row>
    <row r="7245" s="93" customFormat="1" customHeight="1" spans="7:7">
      <c r="G7245" s="288" t="str">
        <f t="shared" si="119"/>
        <v/>
      </c>
    </row>
    <row r="7246" s="93" customFormat="1" customHeight="1" spans="7:7">
      <c r="G7246" s="288" t="str">
        <f t="shared" si="119"/>
        <v/>
      </c>
    </row>
    <row r="7247" s="93" customFormat="1" customHeight="1" spans="7:7">
      <c r="G7247" s="288" t="str">
        <f t="shared" si="119"/>
        <v/>
      </c>
    </row>
    <row r="7248" s="93" customFormat="1" customHeight="1" spans="7:7">
      <c r="G7248" s="288" t="str">
        <f t="shared" si="119"/>
        <v/>
      </c>
    </row>
    <row r="7249" s="93" customFormat="1" customHeight="1" spans="7:7">
      <c r="G7249" s="288" t="str">
        <f t="shared" si="119"/>
        <v/>
      </c>
    </row>
    <row r="7250" s="93" customFormat="1" customHeight="1" spans="7:7">
      <c r="G7250" s="288" t="str">
        <f t="shared" si="119"/>
        <v/>
      </c>
    </row>
    <row r="7251" s="93" customFormat="1" customHeight="1" spans="7:7">
      <c r="G7251" s="288" t="str">
        <f t="shared" si="119"/>
        <v/>
      </c>
    </row>
    <row r="7252" s="93" customFormat="1" customHeight="1" spans="7:7">
      <c r="G7252" s="288" t="str">
        <f t="shared" si="119"/>
        <v/>
      </c>
    </row>
    <row r="7253" s="93" customFormat="1" customHeight="1" spans="7:7">
      <c r="G7253" s="288" t="str">
        <f t="shared" si="119"/>
        <v/>
      </c>
    </row>
    <row r="7254" s="93" customFormat="1" customHeight="1" spans="7:7">
      <c r="G7254" s="288" t="str">
        <f t="shared" si="119"/>
        <v/>
      </c>
    </row>
    <row r="7255" s="93" customFormat="1" customHeight="1" spans="7:7">
      <c r="G7255" s="288" t="str">
        <f t="shared" si="119"/>
        <v/>
      </c>
    </row>
    <row r="7256" s="93" customFormat="1" customHeight="1" spans="7:7">
      <c r="G7256" s="288" t="str">
        <f t="shared" si="119"/>
        <v/>
      </c>
    </row>
    <row r="7257" s="93" customFormat="1" customHeight="1" spans="7:7">
      <c r="G7257" s="288" t="str">
        <f t="shared" si="119"/>
        <v/>
      </c>
    </row>
    <row r="7258" s="93" customFormat="1" customHeight="1" spans="7:7">
      <c r="G7258" s="288" t="str">
        <f t="shared" si="119"/>
        <v/>
      </c>
    </row>
    <row r="7259" s="93" customFormat="1" customHeight="1" spans="7:7">
      <c r="G7259" s="288" t="str">
        <f t="shared" si="119"/>
        <v/>
      </c>
    </row>
    <row r="7260" s="93" customFormat="1" customHeight="1" spans="7:7">
      <c r="G7260" s="288" t="str">
        <f t="shared" si="119"/>
        <v/>
      </c>
    </row>
    <row r="7261" s="93" customFormat="1" customHeight="1" spans="7:7">
      <c r="G7261" s="288" t="str">
        <f t="shared" si="119"/>
        <v/>
      </c>
    </row>
    <row r="7262" s="93" customFormat="1" customHeight="1" spans="7:7">
      <c r="G7262" s="288" t="str">
        <f t="shared" si="119"/>
        <v/>
      </c>
    </row>
    <row r="7263" s="93" customFormat="1" customHeight="1" spans="7:7">
      <c r="G7263" s="288" t="str">
        <f t="shared" si="119"/>
        <v/>
      </c>
    </row>
    <row r="7264" s="93" customFormat="1" customHeight="1" spans="7:7">
      <c r="G7264" s="288" t="str">
        <f t="shared" si="119"/>
        <v/>
      </c>
    </row>
    <row r="7265" s="93" customFormat="1" customHeight="1" spans="7:7">
      <c r="G7265" s="288" t="str">
        <f t="shared" si="119"/>
        <v/>
      </c>
    </row>
    <row r="7266" s="93" customFormat="1" customHeight="1" spans="7:7">
      <c r="G7266" s="288" t="str">
        <f t="shared" si="119"/>
        <v/>
      </c>
    </row>
    <row r="7267" s="93" customFormat="1" customHeight="1" spans="7:7">
      <c r="G7267" s="288" t="str">
        <f t="shared" si="119"/>
        <v/>
      </c>
    </row>
    <row r="7268" s="93" customFormat="1" customHeight="1" spans="7:7">
      <c r="G7268" s="288" t="str">
        <f t="shared" si="119"/>
        <v/>
      </c>
    </row>
    <row r="7269" s="93" customFormat="1" customHeight="1" spans="7:7">
      <c r="G7269" s="288" t="str">
        <f t="shared" si="119"/>
        <v/>
      </c>
    </row>
    <row r="7270" s="93" customFormat="1" customHeight="1" spans="7:7">
      <c r="G7270" s="288" t="str">
        <f t="shared" si="119"/>
        <v/>
      </c>
    </row>
    <row r="7271" s="93" customFormat="1" customHeight="1" spans="7:7">
      <c r="G7271" s="288" t="str">
        <f t="shared" si="119"/>
        <v/>
      </c>
    </row>
    <row r="7272" s="93" customFormat="1" customHeight="1" spans="7:7">
      <c r="G7272" s="288" t="str">
        <f t="shared" si="119"/>
        <v/>
      </c>
    </row>
    <row r="7273" s="93" customFormat="1" customHeight="1" spans="7:7">
      <c r="G7273" s="288" t="str">
        <f t="shared" si="119"/>
        <v/>
      </c>
    </row>
    <row r="7274" s="93" customFormat="1" customHeight="1" spans="7:7">
      <c r="G7274" s="288" t="str">
        <f t="shared" si="119"/>
        <v/>
      </c>
    </row>
    <row r="7275" s="93" customFormat="1" customHeight="1" spans="7:7">
      <c r="G7275" s="288" t="str">
        <f t="shared" si="119"/>
        <v/>
      </c>
    </row>
    <row r="7276" s="93" customFormat="1" customHeight="1" spans="7:7">
      <c r="G7276" s="288" t="str">
        <f t="shared" si="119"/>
        <v/>
      </c>
    </row>
    <row r="7277" s="93" customFormat="1" customHeight="1" spans="7:7">
      <c r="G7277" s="288" t="str">
        <f t="shared" si="119"/>
        <v/>
      </c>
    </row>
    <row r="7278" s="93" customFormat="1" customHeight="1" spans="7:7">
      <c r="G7278" s="288" t="str">
        <f t="shared" si="119"/>
        <v/>
      </c>
    </row>
    <row r="7279" s="93" customFormat="1" customHeight="1" spans="7:7">
      <c r="G7279" s="288" t="str">
        <f t="shared" si="119"/>
        <v/>
      </c>
    </row>
    <row r="7280" s="93" customFormat="1" customHeight="1" spans="7:7">
      <c r="G7280" s="288" t="str">
        <f t="shared" si="119"/>
        <v/>
      </c>
    </row>
    <row r="7281" s="93" customFormat="1" customHeight="1" spans="7:7">
      <c r="G7281" s="288" t="str">
        <f t="shared" si="119"/>
        <v/>
      </c>
    </row>
    <row r="7282" s="93" customFormat="1" customHeight="1" spans="7:7">
      <c r="G7282" s="288" t="str">
        <f t="shared" si="119"/>
        <v/>
      </c>
    </row>
    <row r="7283" s="93" customFormat="1" customHeight="1" spans="7:7">
      <c r="G7283" s="288" t="str">
        <f t="shared" si="119"/>
        <v/>
      </c>
    </row>
    <row r="7284" s="93" customFormat="1" customHeight="1" spans="7:7">
      <c r="G7284" s="288" t="str">
        <f t="shared" si="119"/>
        <v/>
      </c>
    </row>
    <row r="7285" s="93" customFormat="1" customHeight="1" spans="7:7">
      <c r="G7285" s="288" t="str">
        <f t="shared" si="119"/>
        <v/>
      </c>
    </row>
    <row r="7286" s="93" customFormat="1" customHeight="1" spans="7:7">
      <c r="G7286" s="288" t="str">
        <f t="shared" si="119"/>
        <v/>
      </c>
    </row>
    <row r="7287" s="93" customFormat="1" customHeight="1" spans="7:7">
      <c r="G7287" s="288" t="str">
        <f t="shared" si="119"/>
        <v/>
      </c>
    </row>
    <row r="7288" s="93" customFormat="1" customHeight="1" spans="7:7">
      <c r="G7288" s="288" t="str">
        <f t="shared" si="119"/>
        <v/>
      </c>
    </row>
    <row r="7289" s="93" customFormat="1" customHeight="1" spans="7:7">
      <c r="G7289" s="288" t="str">
        <f t="shared" si="119"/>
        <v/>
      </c>
    </row>
    <row r="7290" s="93" customFormat="1" customHeight="1" spans="7:7">
      <c r="G7290" s="288" t="str">
        <f t="shared" si="119"/>
        <v/>
      </c>
    </row>
    <row r="7291" s="93" customFormat="1" customHeight="1" spans="7:7">
      <c r="G7291" s="288" t="str">
        <f t="shared" si="119"/>
        <v/>
      </c>
    </row>
    <row r="7292" s="93" customFormat="1" customHeight="1" spans="7:7">
      <c r="G7292" s="288" t="str">
        <f t="shared" si="119"/>
        <v/>
      </c>
    </row>
    <row r="7293" s="93" customFormat="1" customHeight="1" spans="7:7">
      <c r="G7293" s="288" t="str">
        <f t="shared" si="119"/>
        <v/>
      </c>
    </row>
    <row r="7294" s="93" customFormat="1" customHeight="1" spans="7:7">
      <c r="G7294" s="288" t="str">
        <f t="shared" si="119"/>
        <v/>
      </c>
    </row>
    <row r="7295" s="93" customFormat="1" customHeight="1" spans="7:7">
      <c r="G7295" s="288" t="str">
        <f t="shared" si="119"/>
        <v/>
      </c>
    </row>
    <row r="7296" s="93" customFormat="1" customHeight="1" spans="7:7">
      <c r="G7296" s="288" t="str">
        <f t="shared" si="119"/>
        <v/>
      </c>
    </row>
    <row r="7297" s="93" customFormat="1" customHeight="1" spans="7:7">
      <c r="G7297" s="288" t="str">
        <f t="shared" si="119"/>
        <v/>
      </c>
    </row>
    <row r="7298" s="93" customFormat="1" customHeight="1" spans="7:7">
      <c r="G7298" s="288" t="str">
        <f t="shared" ref="G7298:G7361" si="120">IF(H7298="","",IF(H7298=I7298,H7298,_xlfn.CONCAT(H7298,"-",I7298)))</f>
        <v/>
      </c>
    </row>
    <row r="7299" s="93" customFormat="1" customHeight="1" spans="7:7">
      <c r="G7299" s="288" t="str">
        <f t="shared" si="120"/>
        <v/>
      </c>
    </row>
    <row r="7300" s="93" customFormat="1" customHeight="1" spans="7:7">
      <c r="G7300" s="288" t="str">
        <f t="shared" si="120"/>
        <v/>
      </c>
    </row>
    <row r="7301" s="93" customFormat="1" customHeight="1" spans="7:7">
      <c r="G7301" s="288" t="str">
        <f t="shared" si="120"/>
        <v/>
      </c>
    </row>
    <row r="7302" s="93" customFormat="1" customHeight="1" spans="7:7">
      <c r="G7302" s="288" t="str">
        <f t="shared" si="120"/>
        <v/>
      </c>
    </row>
    <row r="7303" s="93" customFormat="1" customHeight="1" spans="7:7">
      <c r="G7303" s="288" t="str">
        <f t="shared" si="120"/>
        <v/>
      </c>
    </row>
    <row r="7304" s="93" customFormat="1" customHeight="1" spans="7:7">
      <c r="G7304" s="288" t="str">
        <f t="shared" si="120"/>
        <v/>
      </c>
    </row>
    <row r="7305" s="93" customFormat="1" customHeight="1" spans="7:7">
      <c r="G7305" s="288" t="str">
        <f t="shared" si="120"/>
        <v/>
      </c>
    </row>
    <row r="7306" s="93" customFormat="1" customHeight="1" spans="7:7">
      <c r="G7306" s="288" t="str">
        <f t="shared" si="120"/>
        <v/>
      </c>
    </row>
    <row r="7307" s="93" customFormat="1" customHeight="1" spans="7:7">
      <c r="G7307" s="288" t="str">
        <f t="shared" si="120"/>
        <v/>
      </c>
    </row>
    <row r="7308" s="93" customFormat="1" customHeight="1" spans="7:7">
      <c r="G7308" s="288" t="str">
        <f t="shared" si="120"/>
        <v/>
      </c>
    </row>
    <row r="7309" s="93" customFormat="1" customHeight="1" spans="7:7">
      <c r="G7309" s="288" t="str">
        <f t="shared" si="120"/>
        <v/>
      </c>
    </row>
    <row r="7310" s="93" customFormat="1" customHeight="1" spans="7:7">
      <c r="G7310" s="288" t="str">
        <f t="shared" si="120"/>
        <v/>
      </c>
    </row>
    <row r="7311" s="93" customFormat="1" customHeight="1" spans="7:7">
      <c r="G7311" s="288" t="str">
        <f t="shared" si="120"/>
        <v/>
      </c>
    </row>
    <row r="7312" s="93" customFormat="1" customHeight="1" spans="7:7">
      <c r="G7312" s="288" t="str">
        <f t="shared" si="120"/>
        <v/>
      </c>
    </row>
    <row r="7313" s="93" customFormat="1" customHeight="1" spans="7:7">
      <c r="G7313" s="288" t="str">
        <f t="shared" si="120"/>
        <v/>
      </c>
    </row>
    <row r="7314" s="93" customFormat="1" customHeight="1" spans="7:7">
      <c r="G7314" s="288" t="str">
        <f t="shared" si="120"/>
        <v/>
      </c>
    </row>
    <row r="7315" s="93" customFormat="1" customHeight="1" spans="7:7">
      <c r="G7315" s="288" t="str">
        <f t="shared" si="120"/>
        <v/>
      </c>
    </row>
    <row r="7316" s="93" customFormat="1" customHeight="1" spans="7:7">
      <c r="G7316" s="288" t="str">
        <f t="shared" si="120"/>
        <v/>
      </c>
    </row>
    <row r="7317" s="93" customFormat="1" customHeight="1" spans="7:7">
      <c r="G7317" s="288" t="str">
        <f t="shared" si="120"/>
        <v/>
      </c>
    </row>
    <row r="7318" s="93" customFormat="1" customHeight="1" spans="7:7">
      <c r="G7318" s="288" t="str">
        <f t="shared" si="120"/>
        <v/>
      </c>
    </row>
    <row r="7319" s="93" customFormat="1" customHeight="1" spans="7:7">
      <c r="G7319" s="288" t="str">
        <f t="shared" si="120"/>
        <v/>
      </c>
    </row>
    <row r="7320" s="93" customFormat="1" customHeight="1" spans="7:7">
      <c r="G7320" s="288" t="str">
        <f t="shared" si="120"/>
        <v/>
      </c>
    </row>
    <row r="7321" s="93" customFormat="1" customHeight="1" spans="7:7">
      <c r="G7321" s="288" t="str">
        <f t="shared" si="120"/>
        <v/>
      </c>
    </row>
    <row r="7322" s="93" customFormat="1" customHeight="1" spans="7:7">
      <c r="G7322" s="288" t="str">
        <f t="shared" si="120"/>
        <v/>
      </c>
    </row>
    <row r="7323" s="93" customFormat="1" customHeight="1" spans="7:7">
      <c r="G7323" s="288" t="str">
        <f t="shared" si="120"/>
        <v/>
      </c>
    </row>
    <row r="7324" s="93" customFormat="1" customHeight="1" spans="7:7">
      <c r="G7324" s="288" t="str">
        <f t="shared" si="120"/>
        <v/>
      </c>
    </row>
    <row r="7325" s="93" customFormat="1" customHeight="1" spans="7:7">
      <c r="G7325" s="288" t="str">
        <f t="shared" si="120"/>
        <v/>
      </c>
    </row>
    <row r="7326" s="93" customFormat="1" customHeight="1" spans="7:7">
      <c r="G7326" s="288" t="str">
        <f t="shared" si="120"/>
        <v/>
      </c>
    </row>
    <row r="7327" s="93" customFormat="1" customHeight="1" spans="7:7">
      <c r="G7327" s="288" t="str">
        <f t="shared" si="120"/>
        <v/>
      </c>
    </row>
    <row r="7328" s="93" customFormat="1" customHeight="1" spans="7:7">
      <c r="G7328" s="288" t="str">
        <f t="shared" si="120"/>
        <v/>
      </c>
    </row>
    <row r="7329" s="93" customFormat="1" customHeight="1" spans="7:7">
      <c r="G7329" s="288" t="str">
        <f t="shared" si="120"/>
        <v/>
      </c>
    </row>
    <row r="7330" s="93" customFormat="1" customHeight="1" spans="7:7">
      <c r="G7330" s="288" t="str">
        <f t="shared" si="120"/>
        <v/>
      </c>
    </row>
    <row r="7331" s="93" customFormat="1" customHeight="1" spans="7:7">
      <c r="G7331" s="288" t="str">
        <f t="shared" si="120"/>
        <v/>
      </c>
    </row>
    <row r="7332" s="93" customFormat="1" customHeight="1" spans="7:7">
      <c r="G7332" s="288" t="str">
        <f t="shared" si="120"/>
        <v/>
      </c>
    </row>
    <row r="7333" s="93" customFormat="1" customHeight="1" spans="7:7">
      <c r="G7333" s="288" t="str">
        <f t="shared" si="120"/>
        <v/>
      </c>
    </row>
    <row r="7334" s="93" customFormat="1" customHeight="1" spans="7:7">
      <c r="G7334" s="288" t="str">
        <f t="shared" si="120"/>
        <v/>
      </c>
    </row>
    <row r="7335" s="93" customFormat="1" customHeight="1" spans="7:7">
      <c r="G7335" s="288" t="str">
        <f t="shared" si="120"/>
        <v/>
      </c>
    </row>
    <row r="7336" s="93" customFormat="1" customHeight="1" spans="7:7">
      <c r="G7336" s="288" t="str">
        <f t="shared" si="120"/>
        <v/>
      </c>
    </row>
    <row r="7337" s="93" customFormat="1" customHeight="1" spans="7:7">
      <c r="G7337" s="288" t="str">
        <f t="shared" si="120"/>
        <v/>
      </c>
    </row>
    <row r="7338" s="93" customFormat="1" customHeight="1" spans="7:7">
      <c r="G7338" s="288" t="str">
        <f t="shared" si="120"/>
        <v/>
      </c>
    </row>
    <row r="7339" s="93" customFormat="1" customHeight="1" spans="7:7">
      <c r="G7339" s="288" t="str">
        <f t="shared" si="120"/>
        <v/>
      </c>
    </row>
    <row r="7340" s="93" customFormat="1" customHeight="1" spans="7:7">
      <c r="G7340" s="288" t="str">
        <f t="shared" si="120"/>
        <v/>
      </c>
    </row>
    <row r="7341" s="93" customFormat="1" customHeight="1" spans="7:7">
      <c r="G7341" s="288" t="str">
        <f t="shared" si="120"/>
        <v/>
      </c>
    </row>
    <row r="7342" s="93" customFormat="1" customHeight="1" spans="7:7">
      <c r="G7342" s="288" t="str">
        <f t="shared" si="120"/>
        <v/>
      </c>
    </row>
    <row r="7343" s="93" customFormat="1" customHeight="1" spans="7:7">
      <c r="G7343" s="288" t="str">
        <f t="shared" si="120"/>
        <v/>
      </c>
    </row>
    <row r="7344" s="93" customFormat="1" customHeight="1" spans="7:7">
      <c r="G7344" s="288" t="str">
        <f t="shared" si="120"/>
        <v/>
      </c>
    </row>
    <row r="7345" s="93" customFormat="1" customHeight="1" spans="7:7">
      <c r="G7345" s="288" t="str">
        <f t="shared" si="120"/>
        <v/>
      </c>
    </row>
    <row r="7346" s="93" customFormat="1" customHeight="1" spans="7:7">
      <c r="G7346" s="288" t="str">
        <f t="shared" si="120"/>
        <v/>
      </c>
    </row>
    <row r="7347" s="93" customFormat="1" customHeight="1" spans="7:7">
      <c r="G7347" s="288" t="str">
        <f t="shared" si="120"/>
        <v/>
      </c>
    </row>
    <row r="7348" s="93" customFormat="1" customHeight="1" spans="7:7">
      <c r="G7348" s="288" t="str">
        <f t="shared" si="120"/>
        <v/>
      </c>
    </row>
    <row r="7349" s="93" customFormat="1" customHeight="1" spans="7:7">
      <c r="G7349" s="288" t="str">
        <f t="shared" si="120"/>
        <v/>
      </c>
    </row>
    <row r="7350" s="93" customFormat="1" customHeight="1" spans="7:7">
      <c r="G7350" s="288" t="str">
        <f t="shared" si="120"/>
        <v/>
      </c>
    </row>
    <row r="7351" s="93" customFormat="1" customHeight="1" spans="7:7">
      <c r="G7351" s="288" t="str">
        <f t="shared" si="120"/>
        <v/>
      </c>
    </row>
    <row r="7352" s="93" customFormat="1" customHeight="1" spans="7:7">
      <c r="G7352" s="288" t="str">
        <f t="shared" si="120"/>
        <v/>
      </c>
    </row>
    <row r="7353" s="93" customFormat="1" customHeight="1" spans="7:7">
      <c r="G7353" s="288" t="str">
        <f t="shared" si="120"/>
        <v/>
      </c>
    </row>
    <row r="7354" s="93" customFormat="1" customHeight="1" spans="7:7">
      <c r="G7354" s="288" t="str">
        <f t="shared" si="120"/>
        <v/>
      </c>
    </row>
    <row r="7355" s="93" customFormat="1" customHeight="1" spans="7:7">
      <c r="G7355" s="288" t="str">
        <f t="shared" si="120"/>
        <v/>
      </c>
    </row>
    <row r="7356" s="93" customFormat="1" customHeight="1" spans="7:7">
      <c r="G7356" s="288" t="str">
        <f t="shared" si="120"/>
        <v/>
      </c>
    </row>
    <row r="7357" s="93" customFormat="1" customHeight="1" spans="7:7">
      <c r="G7357" s="288" t="str">
        <f t="shared" si="120"/>
        <v/>
      </c>
    </row>
    <row r="7358" s="93" customFormat="1" customHeight="1" spans="7:7">
      <c r="G7358" s="288" t="str">
        <f t="shared" si="120"/>
        <v/>
      </c>
    </row>
    <row r="7359" s="93" customFormat="1" customHeight="1" spans="7:7">
      <c r="G7359" s="288" t="str">
        <f t="shared" si="120"/>
        <v/>
      </c>
    </row>
    <row r="7360" s="93" customFormat="1" customHeight="1" spans="7:7">
      <c r="G7360" s="288" t="str">
        <f t="shared" si="120"/>
        <v/>
      </c>
    </row>
    <row r="7361" s="93" customFormat="1" customHeight="1" spans="7:7">
      <c r="G7361" s="288" t="str">
        <f t="shared" si="120"/>
        <v/>
      </c>
    </row>
    <row r="7362" s="93" customFormat="1" customHeight="1" spans="7:7">
      <c r="G7362" s="288" t="str">
        <f t="shared" ref="G7362:G7425" si="121">IF(H7362="","",IF(H7362=I7362,H7362,_xlfn.CONCAT(H7362,"-",I7362)))</f>
        <v/>
      </c>
    </row>
    <row r="7363" s="93" customFormat="1" customHeight="1" spans="7:7">
      <c r="G7363" s="288" t="str">
        <f t="shared" si="121"/>
        <v/>
      </c>
    </row>
    <row r="7364" s="93" customFormat="1" customHeight="1" spans="7:7">
      <c r="G7364" s="288" t="str">
        <f t="shared" si="121"/>
        <v/>
      </c>
    </row>
    <row r="7365" s="93" customFormat="1" customHeight="1" spans="7:7">
      <c r="G7365" s="288" t="str">
        <f t="shared" si="121"/>
        <v/>
      </c>
    </row>
    <row r="7366" s="93" customFormat="1" customHeight="1" spans="7:7">
      <c r="G7366" s="288" t="str">
        <f t="shared" si="121"/>
        <v/>
      </c>
    </row>
    <row r="7367" s="93" customFormat="1" customHeight="1" spans="7:7">
      <c r="G7367" s="288" t="str">
        <f t="shared" si="121"/>
        <v/>
      </c>
    </row>
    <row r="7368" s="93" customFormat="1" customHeight="1" spans="7:7">
      <c r="G7368" s="288" t="str">
        <f t="shared" si="121"/>
        <v/>
      </c>
    </row>
    <row r="7369" s="93" customFormat="1" customHeight="1" spans="7:7">
      <c r="G7369" s="288" t="str">
        <f t="shared" si="121"/>
        <v/>
      </c>
    </row>
    <row r="7370" s="93" customFormat="1" customHeight="1" spans="7:7">
      <c r="G7370" s="288" t="str">
        <f t="shared" si="121"/>
        <v/>
      </c>
    </row>
    <row r="7371" s="93" customFormat="1" customHeight="1" spans="7:7">
      <c r="G7371" s="288" t="str">
        <f t="shared" si="121"/>
        <v/>
      </c>
    </row>
    <row r="7372" s="93" customFormat="1" customHeight="1" spans="7:7">
      <c r="G7372" s="288" t="str">
        <f t="shared" si="121"/>
        <v/>
      </c>
    </row>
    <row r="7373" s="93" customFormat="1" customHeight="1" spans="7:7">
      <c r="G7373" s="288" t="str">
        <f t="shared" si="121"/>
        <v/>
      </c>
    </row>
    <row r="7374" s="93" customFormat="1" customHeight="1" spans="7:7">
      <c r="G7374" s="288" t="str">
        <f t="shared" si="121"/>
        <v/>
      </c>
    </row>
    <row r="7375" s="93" customFormat="1" customHeight="1" spans="7:7">
      <c r="G7375" s="288" t="str">
        <f t="shared" si="121"/>
        <v/>
      </c>
    </row>
    <row r="7376" s="93" customFormat="1" customHeight="1" spans="7:7">
      <c r="G7376" s="288" t="str">
        <f t="shared" si="121"/>
        <v/>
      </c>
    </row>
    <row r="7377" s="93" customFormat="1" customHeight="1" spans="7:7">
      <c r="G7377" s="288" t="str">
        <f t="shared" si="121"/>
        <v/>
      </c>
    </row>
    <row r="7378" s="93" customFormat="1" customHeight="1" spans="7:7">
      <c r="G7378" s="288" t="str">
        <f t="shared" si="121"/>
        <v/>
      </c>
    </row>
    <row r="7379" s="93" customFormat="1" customHeight="1" spans="7:7">
      <c r="G7379" s="288" t="str">
        <f t="shared" si="121"/>
        <v/>
      </c>
    </row>
    <row r="7380" s="93" customFormat="1" customHeight="1" spans="7:7">
      <c r="G7380" s="288" t="str">
        <f t="shared" si="121"/>
        <v/>
      </c>
    </row>
    <row r="7381" s="93" customFormat="1" customHeight="1" spans="7:7">
      <c r="G7381" s="288" t="str">
        <f t="shared" si="121"/>
        <v/>
      </c>
    </row>
    <row r="7382" s="93" customFormat="1" customHeight="1" spans="7:7">
      <c r="G7382" s="288" t="str">
        <f t="shared" si="121"/>
        <v/>
      </c>
    </row>
    <row r="7383" s="93" customFormat="1" customHeight="1" spans="7:7">
      <c r="G7383" s="288" t="str">
        <f t="shared" si="121"/>
        <v/>
      </c>
    </row>
    <row r="7384" s="93" customFormat="1" customHeight="1" spans="7:7">
      <c r="G7384" s="288" t="str">
        <f t="shared" si="121"/>
        <v/>
      </c>
    </row>
    <row r="7385" s="93" customFormat="1" customHeight="1" spans="7:7">
      <c r="G7385" s="288" t="str">
        <f t="shared" si="121"/>
        <v/>
      </c>
    </row>
    <row r="7386" s="93" customFormat="1" customHeight="1" spans="7:7">
      <c r="G7386" s="288" t="str">
        <f t="shared" si="121"/>
        <v/>
      </c>
    </row>
    <row r="7387" s="93" customFormat="1" customHeight="1" spans="7:7">
      <c r="G7387" s="288" t="str">
        <f t="shared" si="121"/>
        <v/>
      </c>
    </row>
    <row r="7388" s="93" customFormat="1" customHeight="1" spans="7:7">
      <c r="G7388" s="288" t="str">
        <f t="shared" si="121"/>
        <v/>
      </c>
    </row>
    <row r="7389" s="93" customFormat="1" customHeight="1" spans="7:7">
      <c r="G7389" s="288" t="str">
        <f t="shared" si="121"/>
        <v/>
      </c>
    </row>
    <row r="7390" s="93" customFormat="1" customHeight="1" spans="7:7">
      <c r="G7390" s="288" t="str">
        <f t="shared" si="121"/>
        <v/>
      </c>
    </row>
    <row r="7391" s="93" customFormat="1" customHeight="1" spans="7:7">
      <c r="G7391" s="288" t="str">
        <f t="shared" si="121"/>
        <v/>
      </c>
    </row>
    <row r="7392" s="93" customFormat="1" customHeight="1" spans="7:7">
      <c r="G7392" s="288" t="str">
        <f t="shared" si="121"/>
        <v/>
      </c>
    </row>
    <row r="7393" s="93" customFormat="1" customHeight="1" spans="7:7">
      <c r="G7393" s="288" t="str">
        <f t="shared" si="121"/>
        <v/>
      </c>
    </row>
    <row r="7394" s="93" customFormat="1" customHeight="1" spans="7:7">
      <c r="G7394" s="288" t="str">
        <f t="shared" si="121"/>
        <v/>
      </c>
    </row>
    <row r="7395" s="93" customFormat="1" customHeight="1" spans="7:7">
      <c r="G7395" s="288" t="str">
        <f t="shared" si="121"/>
        <v/>
      </c>
    </row>
    <row r="7396" s="93" customFormat="1" customHeight="1" spans="7:7">
      <c r="G7396" s="288" t="str">
        <f t="shared" si="121"/>
        <v/>
      </c>
    </row>
    <row r="7397" s="93" customFormat="1" customHeight="1" spans="7:7">
      <c r="G7397" s="288" t="str">
        <f t="shared" si="121"/>
        <v/>
      </c>
    </row>
    <row r="7398" s="93" customFormat="1" customHeight="1" spans="7:7">
      <c r="G7398" s="288" t="str">
        <f t="shared" si="121"/>
        <v/>
      </c>
    </row>
    <row r="7399" s="93" customFormat="1" customHeight="1" spans="7:7">
      <c r="G7399" s="288" t="str">
        <f t="shared" si="121"/>
        <v/>
      </c>
    </row>
    <row r="7400" s="93" customFormat="1" customHeight="1" spans="7:7">
      <c r="G7400" s="288" t="str">
        <f t="shared" si="121"/>
        <v/>
      </c>
    </row>
    <row r="7401" s="93" customFormat="1" customHeight="1" spans="7:7">
      <c r="G7401" s="288" t="str">
        <f t="shared" si="121"/>
        <v/>
      </c>
    </row>
    <row r="7402" s="93" customFormat="1" customHeight="1" spans="7:7">
      <c r="G7402" s="288" t="str">
        <f t="shared" si="121"/>
        <v/>
      </c>
    </row>
    <row r="7403" s="93" customFormat="1" customHeight="1" spans="7:7">
      <c r="G7403" s="288" t="str">
        <f t="shared" si="121"/>
        <v/>
      </c>
    </row>
    <row r="7404" s="93" customFormat="1" customHeight="1" spans="7:7">
      <c r="G7404" s="288" t="str">
        <f t="shared" si="121"/>
        <v/>
      </c>
    </row>
    <row r="7405" s="93" customFormat="1" customHeight="1" spans="7:7">
      <c r="G7405" s="288" t="str">
        <f t="shared" si="121"/>
        <v/>
      </c>
    </row>
    <row r="7406" s="93" customFormat="1" customHeight="1" spans="7:7">
      <c r="G7406" s="288" t="str">
        <f t="shared" si="121"/>
        <v/>
      </c>
    </row>
    <row r="7407" s="93" customFormat="1" customHeight="1" spans="7:7">
      <c r="G7407" s="288" t="str">
        <f t="shared" si="121"/>
        <v/>
      </c>
    </row>
    <row r="7408" s="93" customFormat="1" customHeight="1" spans="7:7">
      <c r="G7408" s="288" t="str">
        <f t="shared" si="121"/>
        <v/>
      </c>
    </row>
    <row r="7409" s="93" customFormat="1" customHeight="1" spans="7:7">
      <c r="G7409" s="288" t="str">
        <f t="shared" si="121"/>
        <v/>
      </c>
    </row>
    <row r="7410" s="93" customFormat="1" customHeight="1" spans="7:7">
      <c r="G7410" s="288" t="str">
        <f t="shared" si="121"/>
        <v/>
      </c>
    </row>
    <row r="7411" s="93" customFormat="1" customHeight="1" spans="7:7">
      <c r="G7411" s="288" t="str">
        <f t="shared" si="121"/>
        <v/>
      </c>
    </row>
    <row r="7412" s="93" customFormat="1" customHeight="1" spans="7:7">
      <c r="G7412" s="288" t="str">
        <f t="shared" si="121"/>
        <v/>
      </c>
    </row>
    <row r="7413" s="93" customFormat="1" customHeight="1" spans="7:7">
      <c r="G7413" s="288" t="str">
        <f t="shared" si="121"/>
        <v/>
      </c>
    </row>
    <row r="7414" s="93" customFormat="1" customHeight="1" spans="7:7">
      <c r="G7414" s="288" t="str">
        <f t="shared" si="121"/>
        <v/>
      </c>
    </row>
    <row r="7415" s="93" customFormat="1" customHeight="1" spans="7:7">
      <c r="G7415" s="288" t="str">
        <f t="shared" si="121"/>
        <v/>
      </c>
    </row>
    <row r="7416" s="93" customFormat="1" customHeight="1" spans="7:7">
      <c r="G7416" s="288" t="str">
        <f t="shared" si="121"/>
        <v/>
      </c>
    </row>
    <row r="7417" s="93" customFormat="1" customHeight="1" spans="7:7">
      <c r="G7417" s="288" t="str">
        <f t="shared" si="121"/>
        <v/>
      </c>
    </row>
    <row r="7418" s="93" customFormat="1" customHeight="1" spans="7:7">
      <c r="G7418" s="288" t="str">
        <f t="shared" si="121"/>
        <v/>
      </c>
    </row>
    <row r="7419" s="93" customFormat="1" customHeight="1" spans="7:7">
      <c r="G7419" s="288" t="str">
        <f t="shared" si="121"/>
        <v/>
      </c>
    </row>
    <row r="7420" s="93" customFormat="1" customHeight="1" spans="7:7">
      <c r="G7420" s="288" t="str">
        <f t="shared" si="121"/>
        <v/>
      </c>
    </row>
    <row r="7421" s="93" customFormat="1" customHeight="1" spans="7:7">
      <c r="G7421" s="288" t="str">
        <f t="shared" si="121"/>
        <v/>
      </c>
    </row>
    <row r="7422" s="93" customFormat="1" customHeight="1" spans="7:7">
      <c r="G7422" s="288" t="str">
        <f t="shared" si="121"/>
        <v/>
      </c>
    </row>
    <row r="7423" s="93" customFormat="1" customHeight="1" spans="7:7">
      <c r="G7423" s="288" t="str">
        <f t="shared" si="121"/>
        <v/>
      </c>
    </row>
    <row r="7424" s="93" customFormat="1" customHeight="1" spans="7:7">
      <c r="G7424" s="288" t="str">
        <f t="shared" si="121"/>
        <v/>
      </c>
    </row>
    <row r="7425" s="93" customFormat="1" customHeight="1" spans="7:7">
      <c r="G7425" s="288" t="str">
        <f t="shared" si="121"/>
        <v/>
      </c>
    </row>
    <row r="7426" s="93" customFormat="1" customHeight="1" spans="7:7">
      <c r="G7426" s="288" t="str">
        <f t="shared" ref="G7426:G7489" si="122">IF(H7426="","",IF(H7426=I7426,H7426,_xlfn.CONCAT(H7426,"-",I7426)))</f>
        <v/>
      </c>
    </row>
    <row r="7427" s="93" customFormat="1" customHeight="1" spans="7:7">
      <c r="G7427" s="288" t="str">
        <f t="shared" si="122"/>
        <v/>
      </c>
    </row>
    <row r="7428" s="93" customFormat="1" customHeight="1" spans="7:7">
      <c r="G7428" s="288" t="str">
        <f t="shared" si="122"/>
        <v/>
      </c>
    </row>
    <row r="7429" s="93" customFormat="1" customHeight="1" spans="7:7">
      <c r="G7429" s="288" t="str">
        <f t="shared" si="122"/>
        <v/>
      </c>
    </row>
    <row r="7430" s="93" customFormat="1" customHeight="1" spans="7:7">
      <c r="G7430" s="288" t="str">
        <f t="shared" si="122"/>
        <v/>
      </c>
    </row>
    <row r="7431" s="93" customFormat="1" customHeight="1" spans="7:7">
      <c r="G7431" s="288" t="str">
        <f t="shared" si="122"/>
        <v/>
      </c>
    </row>
    <row r="7432" s="93" customFormat="1" customHeight="1" spans="7:7">
      <c r="G7432" s="288" t="str">
        <f t="shared" si="122"/>
        <v/>
      </c>
    </row>
    <row r="7433" s="93" customFormat="1" customHeight="1" spans="7:7">
      <c r="G7433" s="288" t="str">
        <f t="shared" si="122"/>
        <v/>
      </c>
    </row>
    <row r="7434" s="93" customFormat="1" customHeight="1" spans="7:7">
      <c r="G7434" s="288" t="str">
        <f t="shared" si="122"/>
        <v/>
      </c>
    </row>
    <row r="7435" s="93" customFormat="1" customHeight="1" spans="7:7">
      <c r="G7435" s="288" t="str">
        <f t="shared" si="122"/>
        <v/>
      </c>
    </row>
    <row r="7436" s="93" customFormat="1" customHeight="1" spans="7:7">
      <c r="G7436" s="288" t="str">
        <f t="shared" si="122"/>
        <v/>
      </c>
    </row>
    <row r="7437" s="93" customFormat="1" customHeight="1" spans="7:7">
      <c r="G7437" s="288" t="str">
        <f t="shared" si="122"/>
        <v/>
      </c>
    </row>
    <row r="7438" s="93" customFormat="1" customHeight="1" spans="7:7">
      <c r="G7438" s="288" t="str">
        <f t="shared" si="122"/>
        <v/>
      </c>
    </row>
    <row r="7439" s="93" customFormat="1" customHeight="1" spans="7:7">
      <c r="G7439" s="288" t="str">
        <f t="shared" si="122"/>
        <v/>
      </c>
    </row>
    <row r="7440" s="93" customFormat="1" customHeight="1" spans="7:7">
      <c r="G7440" s="288" t="str">
        <f t="shared" si="122"/>
        <v/>
      </c>
    </row>
    <row r="7441" s="93" customFormat="1" customHeight="1" spans="7:7">
      <c r="G7441" s="288" t="str">
        <f t="shared" si="122"/>
        <v/>
      </c>
    </row>
    <row r="7442" s="93" customFormat="1" customHeight="1" spans="7:7">
      <c r="G7442" s="288" t="str">
        <f t="shared" si="122"/>
        <v/>
      </c>
    </row>
    <row r="7443" s="93" customFormat="1" customHeight="1" spans="7:7">
      <c r="G7443" s="288" t="str">
        <f t="shared" si="122"/>
        <v/>
      </c>
    </row>
    <row r="7444" s="93" customFormat="1" customHeight="1" spans="7:7">
      <c r="G7444" s="288" t="str">
        <f t="shared" si="122"/>
        <v/>
      </c>
    </row>
    <row r="7445" s="93" customFormat="1" customHeight="1" spans="7:7">
      <c r="G7445" s="288" t="str">
        <f t="shared" si="122"/>
        <v/>
      </c>
    </row>
    <row r="7446" s="93" customFormat="1" customHeight="1" spans="7:7">
      <c r="G7446" s="288" t="str">
        <f t="shared" si="122"/>
        <v/>
      </c>
    </row>
    <row r="7447" s="93" customFormat="1" customHeight="1" spans="7:7">
      <c r="G7447" s="288" t="str">
        <f t="shared" si="122"/>
        <v/>
      </c>
    </row>
    <row r="7448" s="93" customFormat="1" customHeight="1" spans="7:7">
      <c r="G7448" s="288" t="str">
        <f t="shared" si="122"/>
        <v/>
      </c>
    </row>
    <row r="7449" s="93" customFormat="1" customHeight="1" spans="7:7">
      <c r="G7449" s="288" t="str">
        <f t="shared" si="122"/>
        <v/>
      </c>
    </row>
    <row r="7450" s="93" customFormat="1" customHeight="1" spans="7:7">
      <c r="G7450" s="288" t="str">
        <f t="shared" si="122"/>
        <v/>
      </c>
    </row>
    <row r="7451" s="93" customFormat="1" customHeight="1" spans="7:7">
      <c r="G7451" s="288" t="str">
        <f t="shared" si="122"/>
        <v/>
      </c>
    </row>
    <row r="7452" s="93" customFormat="1" customHeight="1" spans="7:7">
      <c r="G7452" s="288" t="str">
        <f t="shared" si="122"/>
        <v/>
      </c>
    </row>
    <row r="7453" s="93" customFormat="1" customHeight="1" spans="7:7">
      <c r="G7453" s="288" t="str">
        <f t="shared" si="122"/>
        <v/>
      </c>
    </row>
    <row r="7454" s="93" customFormat="1" customHeight="1" spans="7:7">
      <c r="G7454" s="288" t="str">
        <f t="shared" si="122"/>
        <v/>
      </c>
    </row>
    <row r="7455" s="93" customFormat="1" customHeight="1" spans="7:7">
      <c r="G7455" s="288" t="str">
        <f t="shared" si="122"/>
        <v/>
      </c>
    </row>
    <row r="7456" s="93" customFormat="1" customHeight="1" spans="7:7">
      <c r="G7456" s="288" t="str">
        <f t="shared" si="122"/>
        <v/>
      </c>
    </row>
    <row r="7457" s="93" customFormat="1" customHeight="1" spans="7:7">
      <c r="G7457" s="288" t="str">
        <f t="shared" si="122"/>
        <v/>
      </c>
    </row>
    <row r="7458" s="93" customFormat="1" customHeight="1" spans="7:7">
      <c r="G7458" s="288" t="str">
        <f t="shared" si="122"/>
        <v/>
      </c>
    </row>
    <row r="7459" s="93" customFormat="1" customHeight="1" spans="7:7">
      <c r="G7459" s="288" t="str">
        <f t="shared" si="122"/>
        <v/>
      </c>
    </row>
    <row r="7460" s="93" customFormat="1" customHeight="1" spans="7:7">
      <c r="G7460" s="288" t="str">
        <f t="shared" si="122"/>
        <v/>
      </c>
    </row>
    <row r="7461" s="93" customFormat="1" customHeight="1" spans="7:7">
      <c r="G7461" s="288" t="str">
        <f t="shared" si="122"/>
        <v/>
      </c>
    </row>
    <row r="7462" s="93" customFormat="1" customHeight="1" spans="7:7">
      <c r="G7462" s="288" t="str">
        <f t="shared" si="122"/>
        <v/>
      </c>
    </row>
    <row r="7463" s="93" customFormat="1" customHeight="1" spans="7:7">
      <c r="G7463" s="288" t="str">
        <f t="shared" si="122"/>
        <v/>
      </c>
    </row>
    <row r="7464" s="93" customFormat="1" customHeight="1" spans="7:7">
      <c r="G7464" s="288" t="str">
        <f t="shared" si="122"/>
        <v/>
      </c>
    </row>
    <row r="7465" s="93" customFormat="1" customHeight="1" spans="7:7">
      <c r="G7465" s="288" t="str">
        <f t="shared" si="122"/>
        <v/>
      </c>
    </row>
    <row r="7466" s="93" customFormat="1" customHeight="1" spans="7:7">
      <c r="G7466" s="288" t="str">
        <f t="shared" si="122"/>
        <v/>
      </c>
    </row>
    <row r="7467" s="93" customFormat="1" customHeight="1" spans="7:7">
      <c r="G7467" s="288" t="str">
        <f t="shared" si="122"/>
        <v/>
      </c>
    </row>
    <row r="7468" s="93" customFormat="1" customHeight="1" spans="7:7">
      <c r="G7468" s="288" t="str">
        <f t="shared" si="122"/>
        <v/>
      </c>
    </row>
    <row r="7469" s="93" customFormat="1" customHeight="1" spans="7:7">
      <c r="G7469" s="288" t="str">
        <f t="shared" si="122"/>
        <v/>
      </c>
    </row>
    <row r="7470" s="93" customFormat="1" customHeight="1" spans="7:7">
      <c r="G7470" s="288" t="str">
        <f t="shared" si="122"/>
        <v/>
      </c>
    </row>
    <row r="7471" s="93" customFormat="1" customHeight="1" spans="7:7">
      <c r="G7471" s="288" t="str">
        <f t="shared" si="122"/>
        <v/>
      </c>
    </row>
    <row r="7472" s="93" customFormat="1" customHeight="1" spans="7:7">
      <c r="G7472" s="288" t="str">
        <f t="shared" si="122"/>
        <v/>
      </c>
    </row>
    <row r="7473" s="93" customFormat="1" customHeight="1" spans="7:7">
      <c r="G7473" s="288" t="str">
        <f t="shared" si="122"/>
        <v/>
      </c>
    </row>
    <row r="7474" s="93" customFormat="1" customHeight="1" spans="7:7">
      <c r="G7474" s="288" t="str">
        <f t="shared" si="122"/>
        <v/>
      </c>
    </row>
    <row r="7475" s="93" customFormat="1" customHeight="1" spans="7:7">
      <c r="G7475" s="288" t="str">
        <f t="shared" si="122"/>
        <v/>
      </c>
    </row>
    <row r="7476" s="93" customFormat="1" customHeight="1" spans="7:7">
      <c r="G7476" s="288" t="str">
        <f t="shared" si="122"/>
        <v/>
      </c>
    </row>
    <row r="7477" s="93" customFormat="1" customHeight="1" spans="7:7">
      <c r="G7477" s="288" t="str">
        <f t="shared" si="122"/>
        <v/>
      </c>
    </row>
    <row r="7478" s="93" customFormat="1" customHeight="1" spans="7:7">
      <c r="G7478" s="288" t="str">
        <f t="shared" si="122"/>
        <v/>
      </c>
    </row>
    <row r="7479" s="93" customFormat="1" customHeight="1" spans="7:7">
      <c r="G7479" s="288" t="str">
        <f t="shared" si="122"/>
        <v/>
      </c>
    </row>
    <row r="7480" s="93" customFormat="1" customHeight="1" spans="7:7">
      <c r="G7480" s="288" t="str">
        <f t="shared" si="122"/>
        <v/>
      </c>
    </row>
    <row r="7481" s="93" customFormat="1" customHeight="1" spans="7:7">
      <c r="G7481" s="288" t="str">
        <f t="shared" si="122"/>
        <v/>
      </c>
    </row>
    <row r="7482" s="93" customFormat="1" customHeight="1" spans="7:7">
      <c r="G7482" s="288" t="str">
        <f t="shared" si="122"/>
        <v/>
      </c>
    </row>
    <row r="7483" s="93" customFormat="1" customHeight="1" spans="7:7">
      <c r="G7483" s="288" t="str">
        <f t="shared" si="122"/>
        <v/>
      </c>
    </row>
    <row r="7484" s="93" customFormat="1" customHeight="1" spans="7:7">
      <c r="G7484" s="288" t="str">
        <f t="shared" si="122"/>
        <v/>
      </c>
    </row>
    <row r="7485" s="93" customFormat="1" customHeight="1" spans="7:7">
      <c r="G7485" s="288" t="str">
        <f t="shared" si="122"/>
        <v/>
      </c>
    </row>
    <row r="7486" s="93" customFormat="1" customHeight="1" spans="7:7">
      <c r="G7486" s="288" t="str">
        <f t="shared" si="122"/>
        <v/>
      </c>
    </row>
    <row r="7487" s="93" customFormat="1" customHeight="1" spans="7:7">
      <c r="G7487" s="288" t="str">
        <f t="shared" si="122"/>
        <v/>
      </c>
    </row>
    <row r="7488" s="93" customFormat="1" customHeight="1" spans="7:7">
      <c r="G7488" s="288" t="str">
        <f t="shared" si="122"/>
        <v/>
      </c>
    </row>
    <row r="7489" s="93" customFormat="1" customHeight="1" spans="7:7">
      <c r="G7489" s="288" t="str">
        <f t="shared" si="122"/>
        <v/>
      </c>
    </row>
    <row r="7490" s="93" customFormat="1" customHeight="1" spans="7:7">
      <c r="G7490" s="288" t="str">
        <f t="shared" ref="G7490:G7553" si="123">IF(H7490="","",IF(H7490=I7490,H7490,_xlfn.CONCAT(H7490,"-",I7490)))</f>
        <v/>
      </c>
    </row>
    <row r="7491" s="93" customFormat="1" customHeight="1" spans="7:7">
      <c r="G7491" s="288" t="str">
        <f t="shared" si="123"/>
        <v/>
      </c>
    </row>
    <row r="7492" s="93" customFormat="1" customHeight="1" spans="7:7">
      <c r="G7492" s="288" t="str">
        <f t="shared" si="123"/>
        <v/>
      </c>
    </row>
    <row r="7493" s="93" customFormat="1" customHeight="1" spans="7:7">
      <c r="G7493" s="288" t="str">
        <f t="shared" si="123"/>
        <v/>
      </c>
    </row>
    <row r="7494" s="93" customFormat="1" customHeight="1" spans="7:7">
      <c r="G7494" s="288" t="str">
        <f t="shared" si="123"/>
        <v/>
      </c>
    </row>
    <row r="7495" s="93" customFormat="1" customHeight="1" spans="7:7">
      <c r="G7495" s="288" t="str">
        <f t="shared" si="123"/>
        <v/>
      </c>
    </row>
    <row r="7496" s="93" customFormat="1" customHeight="1" spans="7:7">
      <c r="G7496" s="288" t="str">
        <f t="shared" si="123"/>
        <v/>
      </c>
    </row>
    <row r="7497" s="93" customFormat="1" customHeight="1" spans="7:7">
      <c r="G7497" s="288" t="str">
        <f t="shared" si="123"/>
        <v/>
      </c>
    </row>
    <row r="7498" s="93" customFormat="1" customHeight="1" spans="7:7">
      <c r="G7498" s="288" t="str">
        <f t="shared" si="123"/>
        <v/>
      </c>
    </row>
    <row r="7499" s="93" customFormat="1" customHeight="1" spans="7:7">
      <c r="G7499" s="288" t="str">
        <f t="shared" si="123"/>
        <v/>
      </c>
    </row>
    <row r="7500" s="93" customFormat="1" customHeight="1" spans="7:7">
      <c r="G7500" s="288" t="str">
        <f t="shared" si="123"/>
        <v/>
      </c>
    </row>
    <row r="7501" s="93" customFormat="1" customHeight="1" spans="7:7">
      <c r="G7501" s="288" t="str">
        <f t="shared" si="123"/>
        <v/>
      </c>
    </row>
    <row r="7502" s="93" customFormat="1" customHeight="1" spans="7:7">
      <c r="G7502" s="288" t="str">
        <f t="shared" si="123"/>
        <v/>
      </c>
    </row>
    <row r="7503" s="93" customFormat="1" customHeight="1" spans="7:7">
      <c r="G7503" s="288" t="str">
        <f t="shared" si="123"/>
        <v/>
      </c>
    </row>
    <row r="7504" s="93" customFormat="1" customHeight="1" spans="7:7">
      <c r="G7504" s="288" t="str">
        <f t="shared" si="123"/>
        <v/>
      </c>
    </row>
    <row r="7505" s="93" customFormat="1" customHeight="1" spans="7:7">
      <c r="G7505" s="288" t="str">
        <f t="shared" si="123"/>
        <v/>
      </c>
    </row>
    <row r="7506" s="93" customFormat="1" customHeight="1" spans="7:7">
      <c r="G7506" s="288" t="str">
        <f t="shared" si="123"/>
        <v/>
      </c>
    </row>
    <row r="7507" s="93" customFormat="1" customHeight="1" spans="7:7">
      <c r="G7507" s="288" t="str">
        <f t="shared" si="123"/>
        <v/>
      </c>
    </row>
    <row r="7508" s="93" customFormat="1" customHeight="1" spans="7:7">
      <c r="G7508" s="288" t="str">
        <f t="shared" si="123"/>
        <v/>
      </c>
    </row>
    <row r="7509" s="93" customFormat="1" customHeight="1" spans="7:7">
      <c r="G7509" s="288" t="str">
        <f t="shared" si="123"/>
        <v/>
      </c>
    </row>
    <row r="7510" s="93" customFormat="1" customHeight="1" spans="7:7">
      <c r="G7510" s="288" t="str">
        <f t="shared" si="123"/>
        <v/>
      </c>
    </row>
    <row r="7511" s="93" customFormat="1" customHeight="1" spans="7:7">
      <c r="G7511" s="288" t="str">
        <f t="shared" si="123"/>
        <v/>
      </c>
    </row>
    <row r="7512" s="93" customFormat="1" customHeight="1" spans="7:7">
      <c r="G7512" s="288" t="str">
        <f t="shared" si="123"/>
        <v/>
      </c>
    </row>
    <row r="7513" s="93" customFormat="1" customHeight="1" spans="7:7">
      <c r="G7513" s="288" t="str">
        <f t="shared" si="123"/>
        <v/>
      </c>
    </row>
    <row r="7514" s="93" customFormat="1" customHeight="1" spans="7:7">
      <c r="G7514" s="288" t="str">
        <f t="shared" si="123"/>
        <v/>
      </c>
    </row>
    <row r="7515" s="93" customFormat="1" customHeight="1" spans="7:7">
      <c r="G7515" s="288" t="str">
        <f t="shared" si="123"/>
        <v/>
      </c>
    </row>
    <row r="7516" s="93" customFormat="1" customHeight="1" spans="7:7">
      <c r="G7516" s="288" t="str">
        <f t="shared" si="123"/>
        <v/>
      </c>
    </row>
    <row r="7517" s="93" customFormat="1" customHeight="1" spans="7:7">
      <c r="G7517" s="288" t="str">
        <f t="shared" si="123"/>
        <v/>
      </c>
    </row>
    <row r="7518" s="93" customFormat="1" customHeight="1" spans="7:7">
      <c r="G7518" s="288" t="str">
        <f t="shared" si="123"/>
        <v/>
      </c>
    </row>
    <row r="7519" s="93" customFormat="1" customHeight="1" spans="7:7">
      <c r="G7519" s="288" t="str">
        <f t="shared" si="123"/>
        <v/>
      </c>
    </row>
    <row r="7520" s="93" customFormat="1" customHeight="1" spans="7:7">
      <c r="G7520" s="288" t="str">
        <f t="shared" si="123"/>
        <v/>
      </c>
    </row>
    <row r="7521" s="93" customFormat="1" customHeight="1" spans="7:7">
      <c r="G7521" s="288" t="str">
        <f t="shared" si="123"/>
        <v/>
      </c>
    </row>
    <row r="7522" s="93" customFormat="1" customHeight="1" spans="7:7">
      <c r="G7522" s="288" t="str">
        <f t="shared" si="123"/>
        <v/>
      </c>
    </row>
    <row r="7523" s="93" customFormat="1" customHeight="1" spans="7:7">
      <c r="G7523" s="288" t="str">
        <f t="shared" si="123"/>
        <v/>
      </c>
    </row>
    <row r="7524" s="93" customFormat="1" customHeight="1" spans="7:7">
      <c r="G7524" s="288" t="str">
        <f t="shared" si="123"/>
        <v/>
      </c>
    </row>
    <row r="7525" s="93" customFormat="1" customHeight="1" spans="7:7">
      <c r="G7525" s="288" t="str">
        <f t="shared" si="123"/>
        <v/>
      </c>
    </row>
    <row r="7526" s="93" customFormat="1" customHeight="1" spans="7:7">
      <c r="G7526" s="288" t="str">
        <f t="shared" si="123"/>
        <v/>
      </c>
    </row>
    <row r="7527" s="93" customFormat="1" customHeight="1" spans="7:7">
      <c r="G7527" s="288" t="str">
        <f t="shared" si="123"/>
        <v/>
      </c>
    </row>
    <row r="7528" s="93" customFormat="1" customHeight="1" spans="7:7">
      <c r="G7528" s="288" t="str">
        <f t="shared" si="123"/>
        <v/>
      </c>
    </row>
    <row r="7529" s="93" customFormat="1" customHeight="1" spans="7:7">
      <c r="G7529" s="288" t="str">
        <f t="shared" si="123"/>
        <v/>
      </c>
    </row>
    <row r="7530" s="93" customFormat="1" customHeight="1" spans="7:7">
      <c r="G7530" s="288" t="str">
        <f t="shared" si="123"/>
        <v/>
      </c>
    </row>
    <row r="7531" s="93" customFormat="1" customHeight="1" spans="7:7">
      <c r="G7531" s="288" t="str">
        <f t="shared" si="123"/>
        <v/>
      </c>
    </row>
    <row r="7532" s="93" customFormat="1" customHeight="1" spans="7:7">
      <c r="G7532" s="288" t="str">
        <f t="shared" si="123"/>
        <v/>
      </c>
    </row>
    <row r="7533" s="93" customFormat="1" customHeight="1" spans="7:7">
      <c r="G7533" s="288" t="str">
        <f t="shared" si="123"/>
        <v/>
      </c>
    </row>
    <row r="7534" s="93" customFormat="1" customHeight="1" spans="7:7">
      <c r="G7534" s="288" t="str">
        <f t="shared" si="123"/>
        <v/>
      </c>
    </row>
    <row r="7535" s="93" customFormat="1" customHeight="1" spans="7:7">
      <c r="G7535" s="288" t="str">
        <f t="shared" si="123"/>
        <v/>
      </c>
    </row>
    <row r="7536" s="93" customFormat="1" customHeight="1" spans="7:7">
      <c r="G7536" s="288" t="str">
        <f t="shared" si="123"/>
        <v/>
      </c>
    </row>
    <row r="7537" s="93" customFormat="1" customHeight="1" spans="7:7">
      <c r="G7537" s="288" t="str">
        <f t="shared" si="123"/>
        <v/>
      </c>
    </row>
    <row r="7538" s="93" customFormat="1" customHeight="1" spans="7:7">
      <c r="G7538" s="288" t="str">
        <f t="shared" si="123"/>
        <v/>
      </c>
    </row>
    <row r="7539" s="93" customFormat="1" customHeight="1" spans="7:7">
      <c r="G7539" s="288" t="str">
        <f t="shared" si="123"/>
        <v/>
      </c>
    </row>
    <row r="7540" s="93" customFormat="1" customHeight="1" spans="7:7">
      <c r="G7540" s="288" t="str">
        <f t="shared" si="123"/>
        <v/>
      </c>
    </row>
    <row r="7541" s="93" customFormat="1" customHeight="1" spans="7:7">
      <c r="G7541" s="288" t="str">
        <f t="shared" si="123"/>
        <v/>
      </c>
    </row>
    <row r="7542" s="93" customFormat="1" customHeight="1" spans="7:7">
      <c r="G7542" s="288" t="str">
        <f t="shared" si="123"/>
        <v/>
      </c>
    </row>
    <row r="7543" s="93" customFormat="1" customHeight="1" spans="7:7">
      <c r="G7543" s="288" t="str">
        <f t="shared" si="123"/>
        <v/>
      </c>
    </row>
    <row r="7544" s="93" customFormat="1" customHeight="1" spans="7:7">
      <c r="G7544" s="288" t="str">
        <f t="shared" si="123"/>
        <v/>
      </c>
    </row>
    <row r="7545" s="93" customFormat="1" customHeight="1" spans="7:7">
      <c r="G7545" s="288" t="str">
        <f t="shared" si="123"/>
        <v/>
      </c>
    </row>
    <row r="7546" s="93" customFormat="1" customHeight="1" spans="7:7">
      <c r="G7546" s="288" t="str">
        <f t="shared" si="123"/>
        <v/>
      </c>
    </row>
    <row r="7547" s="93" customFormat="1" customHeight="1" spans="7:7">
      <c r="G7547" s="288" t="str">
        <f t="shared" si="123"/>
        <v/>
      </c>
    </row>
    <row r="7548" s="93" customFormat="1" customHeight="1" spans="7:7">
      <c r="G7548" s="288" t="str">
        <f t="shared" si="123"/>
        <v/>
      </c>
    </row>
    <row r="7549" s="93" customFormat="1" customHeight="1" spans="7:7">
      <c r="G7549" s="288" t="str">
        <f t="shared" si="123"/>
        <v/>
      </c>
    </row>
    <row r="7550" s="93" customFormat="1" customHeight="1" spans="7:7">
      <c r="G7550" s="288" t="str">
        <f t="shared" si="123"/>
        <v/>
      </c>
    </row>
    <row r="7551" s="93" customFormat="1" customHeight="1" spans="7:7">
      <c r="G7551" s="288" t="str">
        <f t="shared" si="123"/>
        <v/>
      </c>
    </row>
    <row r="7552" s="93" customFormat="1" customHeight="1" spans="7:7">
      <c r="G7552" s="288" t="str">
        <f t="shared" si="123"/>
        <v/>
      </c>
    </row>
    <row r="7553" s="93" customFormat="1" customHeight="1" spans="7:7">
      <c r="G7553" s="288" t="str">
        <f t="shared" si="123"/>
        <v/>
      </c>
    </row>
    <row r="7554" s="93" customFormat="1" customHeight="1" spans="7:7">
      <c r="G7554" s="288" t="str">
        <f t="shared" ref="G7554:G7617" si="124">IF(H7554="","",IF(H7554=I7554,H7554,_xlfn.CONCAT(H7554,"-",I7554)))</f>
        <v/>
      </c>
    </row>
    <row r="7555" s="93" customFormat="1" customHeight="1" spans="7:7">
      <c r="G7555" s="288" t="str">
        <f t="shared" si="124"/>
        <v/>
      </c>
    </row>
    <row r="7556" s="93" customFormat="1" customHeight="1" spans="7:7">
      <c r="G7556" s="288" t="str">
        <f t="shared" si="124"/>
        <v/>
      </c>
    </row>
    <row r="7557" s="93" customFormat="1" customHeight="1" spans="7:7">
      <c r="G7557" s="288" t="str">
        <f t="shared" si="124"/>
        <v/>
      </c>
    </row>
    <row r="7558" s="93" customFormat="1" customHeight="1" spans="7:7">
      <c r="G7558" s="288" t="str">
        <f t="shared" si="124"/>
        <v/>
      </c>
    </row>
    <row r="7559" s="93" customFormat="1" customHeight="1" spans="7:7">
      <c r="G7559" s="288" t="str">
        <f t="shared" si="124"/>
        <v/>
      </c>
    </row>
    <row r="7560" s="93" customFormat="1" customHeight="1" spans="7:7">
      <c r="G7560" s="288" t="str">
        <f t="shared" si="124"/>
        <v/>
      </c>
    </row>
    <row r="7561" s="93" customFormat="1" customHeight="1" spans="7:7">
      <c r="G7561" s="288" t="str">
        <f t="shared" si="124"/>
        <v/>
      </c>
    </row>
    <row r="7562" s="93" customFormat="1" customHeight="1" spans="7:7">
      <c r="G7562" s="288" t="str">
        <f t="shared" si="124"/>
        <v/>
      </c>
    </row>
    <row r="7563" s="93" customFormat="1" customHeight="1" spans="7:7">
      <c r="G7563" s="288" t="str">
        <f t="shared" si="124"/>
        <v/>
      </c>
    </row>
    <row r="7564" s="93" customFormat="1" customHeight="1" spans="7:7">
      <c r="G7564" s="288" t="str">
        <f t="shared" si="124"/>
        <v/>
      </c>
    </row>
    <row r="7565" s="93" customFormat="1" customHeight="1" spans="7:7">
      <c r="G7565" s="288" t="str">
        <f t="shared" si="124"/>
        <v/>
      </c>
    </row>
    <row r="7566" s="93" customFormat="1" customHeight="1" spans="7:7">
      <c r="G7566" s="288" t="str">
        <f t="shared" si="124"/>
        <v/>
      </c>
    </row>
    <row r="7567" s="93" customFormat="1" customHeight="1" spans="7:7">
      <c r="G7567" s="288" t="str">
        <f t="shared" si="124"/>
        <v/>
      </c>
    </row>
    <row r="7568" s="93" customFormat="1" customHeight="1" spans="7:7">
      <c r="G7568" s="288" t="str">
        <f t="shared" si="124"/>
        <v/>
      </c>
    </row>
    <row r="7569" s="93" customFormat="1" customHeight="1" spans="7:7">
      <c r="G7569" s="288" t="str">
        <f t="shared" si="124"/>
        <v/>
      </c>
    </row>
    <row r="7570" s="93" customFormat="1" customHeight="1" spans="7:7">
      <c r="G7570" s="288" t="str">
        <f t="shared" si="124"/>
        <v/>
      </c>
    </row>
    <row r="7571" s="93" customFormat="1" customHeight="1" spans="7:7">
      <c r="G7571" s="288" t="str">
        <f t="shared" si="124"/>
        <v/>
      </c>
    </row>
    <row r="7572" s="93" customFormat="1" customHeight="1" spans="7:7">
      <c r="G7572" s="288" t="str">
        <f t="shared" si="124"/>
        <v/>
      </c>
    </row>
    <row r="7573" s="93" customFormat="1" customHeight="1" spans="7:7">
      <c r="G7573" s="288" t="str">
        <f t="shared" si="124"/>
        <v/>
      </c>
    </row>
    <row r="7574" s="93" customFormat="1" customHeight="1" spans="7:7">
      <c r="G7574" s="288" t="str">
        <f t="shared" si="124"/>
        <v/>
      </c>
    </row>
    <row r="7575" s="93" customFormat="1" customHeight="1" spans="7:7">
      <c r="G7575" s="288" t="str">
        <f t="shared" si="124"/>
        <v/>
      </c>
    </row>
    <row r="7576" s="93" customFormat="1" customHeight="1" spans="7:7">
      <c r="G7576" s="288" t="str">
        <f t="shared" si="124"/>
        <v/>
      </c>
    </row>
    <row r="7577" s="93" customFormat="1" customHeight="1" spans="7:7">
      <c r="G7577" s="288" t="str">
        <f t="shared" si="124"/>
        <v/>
      </c>
    </row>
    <row r="7578" s="93" customFormat="1" customHeight="1" spans="7:7">
      <c r="G7578" s="288" t="str">
        <f t="shared" si="124"/>
        <v/>
      </c>
    </row>
    <row r="7579" s="93" customFormat="1" customHeight="1" spans="7:7">
      <c r="G7579" s="288" t="str">
        <f t="shared" si="124"/>
        <v/>
      </c>
    </row>
    <row r="7580" s="93" customFormat="1" customHeight="1" spans="7:7">
      <c r="G7580" s="288" t="str">
        <f t="shared" si="124"/>
        <v/>
      </c>
    </row>
    <row r="7581" s="93" customFormat="1" customHeight="1" spans="7:7">
      <c r="G7581" s="288" t="str">
        <f t="shared" si="124"/>
        <v/>
      </c>
    </row>
    <row r="7582" s="93" customFormat="1" customHeight="1" spans="7:7">
      <c r="G7582" s="288" t="str">
        <f t="shared" si="124"/>
        <v/>
      </c>
    </row>
    <row r="7583" s="93" customFormat="1" customHeight="1" spans="7:7">
      <c r="G7583" s="288" t="str">
        <f t="shared" si="124"/>
        <v/>
      </c>
    </row>
    <row r="7584" s="93" customFormat="1" customHeight="1" spans="7:7">
      <c r="G7584" s="288" t="str">
        <f t="shared" si="124"/>
        <v/>
      </c>
    </row>
    <row r="7585" s="93" customFormat="1" customHeight="1" spans="7:7">
      <c r="G7585" s="288" t="str">
        <f t="shared" si="124"/>
        <v/>
      </c>
    </row>
    <row r="7586" s="93" customFormat="1" customHeight="1" spans="7:7">
      <c r="G7586" s="288" t="str">
        <f t="shared" si="124"/>
        <v/>
      </c>
    </row>
    <row r="7587" s="93" customFormat="1" customHeight="1" spans="7:7">
      <c r="G7587" s="288" t="str">
        <f t="shared" si="124"/>
        <v/>
      </c>
    </row>
    <row r="7588" s="93" customFormat="1" customHeight="1" spans="7:7">
      <c r="G7588" s="288" t="str">
        <f t="shared" si="124"/>
        <v/>
      </c>
    </row>
    <row r="7589" s="93" customFormat="1" customHeight="1" spans="7:7">
      <c r="G7589" s="288" t="str">
        <f t="shared" si="124"/>
        <v/>
      </c>
    </row>
    <row r="7590" s="93" customFormat="1" customHeight="1" spans="7:7">
      <c r="G7590" s="288" t="str">
        <f t="shared" si="124"/>
        <v/>
      </c>
    </row>
    <row r="7591" s="93" customFormat="1" customHeight="1" spans="7:7">
      <c r="G7591" s="288" t="str">
        <f t="shared" si="124"/>
        <v/>
      </c>
    </row>
    <row r="7592" s="93" customFormat="1" customHeight="1" spans="7:7">
      <c r="G7592" s="288" t="str">
        <f t="shared" si="124"/>
        <v/>
      </c>
    </row>
    <row r="7593" s="93" customFormat="1" customHeight="1" spans="7:7">
      <c r="G7593" s="288" t="str">
        <f t="shared" si="124"/>
        <v/>
      </c>
    </row>
    <row r="7594" s="93" customFormat="1" customHeight="1" spans="7:7">
      <c r="G7594" s="288" t="str">
        <f t="shared" si="124"/>
        <v/>
      </c>
    </row>
    <row r="7595" s="93" customFormat="1" customHeight="1" spans="7:7">
      <c r="G7595" s="288" t="str">
        <f t="shared" si="124"/>
        <v/>
      </c>
    </row>
    <row r="7596" s="93" customFormat="1" customHeight="1" spans="7:7">
      <c r="G7596" s="288" t="str">
        <f t="shared" si="124"/>
        <v/>
      </c>
    </row>
    <row r="7597" s="93" customFormat="1" customHeight="1" spans="7:7">
      <c r="G7597" s="288" t="str">
        <f t="shared" si="124"/>
        <v/>
      </c>
    </row>
    <row r="7598" s="93" customFormat="1" customHeight="1" spans="7:7">
      <c r="G7598" s="288" t="str">
        <f t="shared" si="124"/>
        <v/>
      </c>
    </row>
    <row r="7599" s="93" customFormat="1" customHeight="1" spans="7:7">
      <c r="G7599" s="288" t="str">
        <f t="shared" si="124"/>
        <v/>
      </c>
    </row>
    <row r="7600" s="93" customFormat="1" customHeight="1" spans="7:7">
      <c r="G7600" s="288" t="str">
        <f t="shared" si="124"/>
        <v/>
      </c>
    </row>
    <row r="7601" s="93" customFormat="1" customHeight="1" spans="7:7">
      <c r="G7601" s="288" t="str">
        <f t="shared" si="124"/>
        <v/>
      </c>
    </row>
    <row r="7602" s="93" customFormat="1" customHeight="1" spans="7:7">
      <c r="G7602" s="288" t="str">
        <f t="shared" si="124"/>
        <v/>
      </c>
    </row>
    <row r="7603" s="93" customFormat="1" customHeight="1" spans="7:7">
      <c r="G7603" s="288" t="str">
        <f t="shared" si="124"/>
        <v/>
      </c>
    </row>
    <row r="7604" s="93" customFormat="1" customHeight="1" spans="7:7">
      <c r="G7604" s="288" t="str">
        <f t="shared" si="124"/>
        <v/>
      </c>
    </row>
    <row r="7605" s="93" customFormat="1" customHeight="1" spans="7:7">
      <c r="G7605" s="288" t="str">
        <f t="shared" si="124"/>
        <v/>
      </c>
    </row>
    <row r="7606" s="93" customFormat="1" customHeight="1" spans="7:7">
      <c r="G7606" s="288" t="str">
        <f t="shared" si="124"/>
        <v/>
      </c>
    </row>
    <row r="7607" s="93" customFormat="1" customHeight="1" spans="7:7">
      <c r="G7607" s="288" t="str">
        <f t="shared" si="124"/>
        <v/>
      </c>
    </row>
    <row r="7608" s="93" customFormat="1" customHeight="1" spans="7:7">
      <c r="G7608" s="288" t="str">
        <f t="shared" si="124"/>
        <v/>
      </c>
    </row>
    <row r="7609" s="93" customFormat="1" customHeight="1" spans="7:7">
      <c r="G7609" s="288" t="str">
        <f t="shared" si="124"/>
        <v/>
      </c>
    </row>
    <row r="7610" s="93" customFormat="1" customHeight="1" spans="7:7">
      <c r="G7610" s="288" t="str">
        <f t="shared" si="124"/>
        <v/>
      </c>
    </row>
    <row r="7611" s="93" customFormat="1" customHeight="1" spans="7:7">
      <c r="G7611" s="288" t="str">
        <f t="shared" si="124"/>
        <v/>
      </c>
    </row>
    <row r="7612" s="93" customFormat="1" customHeight="1" spans="7:7">
      <c r="G7612" s="288" t="str">
        <f t="shared" si="124"/>
        <v/>
      </c>
    </row>
    <row r="7613" s="93" customFormat="1" customHeight="1" spans="7:7">
      <c r="G7613" s="288" t="str">
        <f t="shared" si="124"/>
        <v/>
      </c>
    </row>
    <row r="7614" s="93" customFormat="1" customHeight="1" spans="7:7">
      <c r="G7614" s="288" t="str">
        <f t="shared" si="124"/>
        <v/>
      </c>
    </row>
    <row r="7615" s="93" customFormat="1" customHeight="1" spans="7:7">
      <c r="G7615" s="288" t="str">
        <f t="shared" si="124"/>
        <v/>
      </c>
    </row>
    <row r="7616" s="93" customFormat="1" customHeight="1" spans="7:7">
      <c r="G7616" s="288" t="str">
        <f t="shared" si="124"/>
        <v/>
      </c>
    </row>
    <row r="7617" s="93" customFormat="1" customHeight="1" spans="7:7">
      <c r="G7617" s="288" t="str">
        <f t="shared" si="124"/>
        <v/>
      </c>
    </row>
    <row r="7618" s="93" customFormat="1" customHeight="1" spans="7:7">
      <c r="G7618" s="288" t="str">
        <f t="shared" ref="G7618:G7681" si="125">IF(H7618="","",IF(H7618=I7618,H7618,_xlfn.CONCAT(H7618,"-",I7618)))</f>
        <v/>
      </c>
    </row>
    <row r="7619" s="93" customFormat="1" customHeight="1" spans="7:7">
      <c r="G7619" s="288" t="str">
        <f t="shared" si="125"/>
        <v/>
      </c>
    </row>
    <row r="7620" s="93" customFormat="1" customHeight="1" spans="7:7">
      <c r="G7620" s="288" t="str">
        <f t="shared" si="125"/>
        <v/>
      </c>
    </row>
    <row r="7621" s="93" customFormat="1" customHeight="1" spans="7:7">
      <c r="G7621" s="288" t="str">
        <f t="shared" si="125"/>
        <v/>
      </c>
    </row>
    <row r="7622" s="93" customFormat="1" customHeight="1" spans="7:7">
      <c r="G7622" s="288" t="str">
        <f t="shared" si="125"/>
        <v/>
      </c>
    </row>
    <row r="7623" s="93" customFormat="1" customHeight="1" spans="7:7">
      <c r="G7623" s="288" t="str">
        <f t="shared" si="125"/>
        <v/>
      </c>
    </row>
    <row r="7624" s="93" customFormat="1" customHeight="1" spans="7:7">
      <c r="G7624" s="288" t="str">
        <f t="shared" si="125"/>
        <v/>
      </c>
    </row>
    <row r="7625" s="93" customFormat="1" customHeight="1" spans="7:7">
      <c r="G7625" s="288" t="str">
        <f t="shared" si="125"/>
        <v/>
      </c>
    </row>
    <row r="7626" s="93" customFormat="1" customHeight="1" spans="7:7">
      <c r="G7626" s="288" t="str">
        <f t="shared" si="125"/>
        <v/>
      </c>
    </row>
    <row r="7627" s="93" customFormat="1" customHeight="1" spans="7:7">
      <c r="G7627" s="288" t="str">
        <f t="shared" si="125"/>
        <v/>
      </c>
    </row>
    <row r="7628" s="93" customFormat="1" customHeight="1" spans="7:7">
      <c r="G7628" s="288" t="str">
        <f t="shared" si="125"/>
        <v/>
      </c>
    </row>
    <row r="7629" s="93" customFormat="1" customHeight="1" spans="7:7">
      <c r="G7629" s="288" t="str">
        <f t="shared" si="125"/>
        <v/>
      </c>
    </row>
    <row r="7630" s="93" customFormat="1" customHeight="1" spans="7:7">
      <c r="G7630" s="288" t="str">
        <f t="shared" si="125"/>
        <v/>
      </c>
    </row>
    <row r="7631" s="93" customFormat="1" customHeight="1" spans="7:7">
      <c r="G7631" s="288" t="str">
        <f t="shared" si="125"/>
        <v/>
      </c>
    </row>
    <row r="7632" s="93" customFormat="1" customHeight="1" spans="7:7">
      <c r="G7632" s="288" t="str">
        <f t="shared" si="125"/>
        <v/>
      </c>
    </row>
    <row r="7633" s="93" customFormat="1" customHeight="1" spans="7:7">
      <c r="G7633" s="288" t="str">
        <f t="shared" si="125"/>
        <v/>
      </c>
    </row>
    <row r="7634" s="93" customFormat="1" customHeight="1" spans="7:7">
      <c r="G7634" s="288" t="str">
        <f t="shared" si="125"/>
        <v/>
      </c>
    </row>
    <row r="7635" s="93" customFormat="1" customHeight="1" spans="7:7">
      <c r="G7635" s="288" t="str">
        <f t="shared" si="125"/>
        <v/>
      </c>
    </row>
    <row r="7636" s="93" customFormat="1" customHeight="1" spans="7:7">
      <c r="G7636" s="288" t="str">
        <f t="shared" si="125"/>
        <v/>
      </c>
    </row>
    <row r="7637" s="93" customFormat="1" customHeight="1" spans="7:7">
      <c r="G7637" s="288" t="str">
        <f t="shared" si="125"/>
        <v/>
      </c>
    </row>
    <row r="7638" s="93" customFormat="1" customHeight="1" spans="7:7">
      <c r="G7638" s="288" t="str">
        <f t="shared" si="125"/>
        <v/>
      </c>
    </row>
    <row r="7639" s="93" customFormat="1" customHeight="1" spans="7:7">
      <c r="G7639" s="288" t="str">
        <f t="shared" si="125"/>
        <v/>
      </c>
    </row>
    <row r="7640" s="93" customFormat="1" customHeight="1" spans="7:7">
      <c r="G7640" s="288" t="str">
        <f t="shared" si="125"/>
        <v/>
      </c>
    </row>
    <row r="7641" s="93" customFormat="1" customHeight="1" spans="7:7">
      <c r="G7641" s="288" t="str">
        <f t="shared" si="125"/>
        <v/>
      </c>
    </row>
    <row r="7642" s="93" customFormat="1" customHeight="1" spans="7:7">
      <c r="G7642" s="288" t="str">
        <f t="shared" si="125"/>
        <v/>
      </c>
    </row>
    <row r="7643" s="93" customFormat="1" customHeight="1" spans="7:7">
      <c r="G7643" s="288" t="str">
        <f t="shared" si="125"/>
        <v/>
      </c>
    </row>
    <row r="7644" s="93" customFormat="1" customHeight="1" spans="7:7">
      <c r="G7644" s="288" t="str">
        <f t="shared" si="125"/>
        <v/>
      </c>
    </row>
    <row r="7645" s="93" customFormat="1" customHeight="1" spans="7:7">
      <c r="G7645" s="288" t="str">
        <f t="shared" si="125"/>
        <v/>
      </c>
    </row>
    <row r="7646" s="93" customFormat="1" customHeight="1" spans="7:7">
      <c r="G7646" s="288" t="str">
        <f t="shared" si="125"/>
        <v/>
      </c>
    </row>
    <row r="7647" s="93" customFormat="1" customHeight="1" spans="7:7">
      <c r="G7647" s="288" t="str">
        <f t="shared" si="125"/>
        <v/>
      </c>
    </row>
    <row r="7648" s="93" customFormat="1" customHeight="1" spans="7:7">
      <c r="G7648" s="288" t="str">
        <f t="shared" si="125"/>
        <v/>
      </c>
    </row>
    <row r="7649" s="93" customFormat="1" customHeight="1" spans="7:7">
      <c r="G7649" s="288" t="str">
        <f t="shared" si="125"/>
        <v/>
      </c>
    </row>
    <row r="7650" s="93" customFormat="1" customHeight="1" spans="7:7">
      <c r="G7650" s="288" t="str">
        <f t="shared" si="125"/>
        <v/>
      </c>
    </row>
    <row r="7651" s="93" customFormat="1" customHeight="1" spans="7:7">
      <c r="G7651" s="288" t="str">
        <f t="shared" si="125"/>
        <v/>
      </c>
    </row>
    <row r="7652" s="93" customFormat="1" customHeight="1" spans="7:7">
      <c r="G7652" s="288" t="str">
        <f t="shared" si="125"/>
        <v/>
      </c>
    </row>
    <row r="7653" s="93" customFormat="1" customHeight="1" spans="7:7">
      <c r="G7653" s="288" t="str">
        <f t="shared" si="125"/>
        <v/>
      </c>
    </row>
    <row r="7654" s="93" customFormat="1" customHeight="1" spans="7:7">
      <c r="G7654" s="288" t="str">
        <f t="shared" si="125"/>
        <v/>
      </c>
    </row>
    <row r="7655" s="93" customFormat="1" customHeight="1" spans="7:7">
      <c r="G7655" s="288" t="str">
        <f t="shared" si="125"/>
        <v/>
      </c>
    </row>
    <row r="7656" s="93" customFormat="1" customHeight="1" spans="7:7">
      <c r="G7656" s="288" t="str">
        <f t="shared" si="125"/>
        <v/>
      </c>
    </row>
    <row r="7657" s="93" customFormat="1" customHeight="1" spans="7:7">
      <c r="G7657" s="288" t="str">
        <f t="shared" si="125"/>
        <v/>
      </c>
    </row>
    <row r="7658" s="93" customFormat="1" customHeight="1" spans="7:7">
      <c r="G7658" s="288" t="str">
        <f t="shared" si="125"/>
        <v/>
      </c>
    </row>
    <row r="7659" s="93" customFormat="1" customHeight="1" spans="7:7">
      <c r="G7659" s="288" t="str">
        <f t="shared" si="125"/>
        <v/>
      </c>
    </row>
    <row r="7660" s="93" customFormat="1" customHeight="1" spans="7:7">
      <c r="G7660" s="288" t="str">
        <f t="shared" si="125"/>
        <v/>
      </c>
    </row>
    <row r="7661" s="93" customFormat="1" customHeight="1" spans="7:7">
      <c r="G7661" s="288" t="str">
        <f t="shared" si="125"/>
        <v/>
      </c>
    </row>
    <row r="7662" s="93" customFormat="1" customHeight="1" spans="7:7">
      <c r="G7662" s="288" t="str">
        <f t="shared" si="125"/>
        <v/>
      </c>
    </row>
    <row r="7663" s="93" customFormat="1" customHeight="1" spans="7:7">
      <c r="G7663" s="288" t="str">
        <f t="shared" si="125"/>
        <v/>
      </c>
    </row>
    <row r="7664" s="93" customFormat="1" customHeight="1" spans="7:7">
      <c r="G7664" s="288" t="str">
        <f t="shared" si="125"/>
        <v/>
      </c>
    </row>
    <row r="7665" s="93" customFormat="1" customHeight="1" spans="7:7">
      <c r="G7665" s="288" t="str">
        <f t="shared" si="125"/>
        <v/>
      </c>
    </row>
    <row r="7666" s="93" customFormat="1" customHeight="1" spans="7:7">
      <c r="G7666" s="288" t="str">
        <f t="shared" si="125"/>
        <v/>
      </c>
    </row>
    <row r="7667" s="93" customFormat="1" customHeight="1" spans="7:7">
      <c r="G7667" s="288" t="str">
        <f t="shared" si="125"/>
        <v/>
      </c>
    </row>
    <row r="7668" s="93" customFormat="1" customHeight="1" spans="7:7">
      <c r="G7668" s="288" t="str">
        <f t="shared" si="125"/>
        <v/>
      </c>
    </row>
    <row r="7669" s="93" customFormat="1" customHeight="1" spans="7:7">
      <c r="G7669" s="288" t="str">
        <f t="shared" si="125"/>
        <v/>
      </c>
    </row>
    <row r="7670" s="93" customFormat="1" customHeight="1" spans="7:7">
      <c r="G7670" s="288" t="str">
        <f t="shared" si="125"/>
        <v/>
      </c>
    </row>
    <row r="7671" s="93" customFormat="1" customHeight="1" spans="7:7">
      <c r="G7671" s="288" t="str">
        <f t="shared" si="125"/>
        <v/>
      </c>
    </row>
    <row r="7672" s="93" customFormat="1" customHeight="1" spans="7:7">
      <c r="G7672" s="288" t="str">
        <f t="shared" si="125"/>
        <v/>
      </c>
    </row>
    <row r="7673" s="93" customFormat="1" customHeight="1" spans="7:7">
      <c r="G7673" s="288" t="str">
        <f t="shared" si="125"/>
        <v/>
      </c>
    </row>
    <row r="7674" s="93" customFormat="1" customHeight="1" spans="7:7">
      <c r="G7674" s="288" t="str">
        <f t="shared" si="125"/>
        <v/>
      </c>
    </row>
    <row r="7675" s="93" customFormat="1" customHeight="1" spans="7:7">
      <c r="G7675" s="288" t="str">
        <f t="shared" si="125"/>
        <v/>
      </c>
    </row>
    <row r="7676" s="93" customFormat="1" customHeight="1" spans="7:7">
      <c r="G7676" s="288" t="str">
        <f t="shared" si="125"/>
        <v/>
      </c>
    </row>
    <row r="7677" s="93" customFormat="1" customHeight="1" spans="7:7">
      <c r="G7677" s="288" t="str">
        <f t="shared" si="125"/>
        <v/>
      </c>
    </row>
    <row r="7678" s="93" customFormat="1" customHeight="1" spans="7:7">
      <c r="G7678" s="288" t="str">
        <f t="shared" si="125"/>
        <v/>
      </c>
    </row>
    <row r="7679" s="93" customFormat="1" customHeight="1" spans="7:7">
      <c r="G7679" s="288" t="str">
        <f t="shared" si="125"/>
        <v/>
      </c>
    </row>
    <row r="7680" s="93" customFormat="1" customHeight="1" spans="7:7">
      <c r="G7680" s="288" t="str">
        <f t="shared" si="125"/>
        <v/>
      </c>
    </row>
    <row r="7681" s="93" customFormat="1" customHeight="1" spans="7:7">
      <c r="G7681" s="288" t="str">
        <f t="shared" si="125"/>
        <v/>
      </c>
    </row>
    <row r="7682" s="93" customFormat="1" customHeight="1" spans="7:7">
      <c r="G7682" s="288" t="str">
        <f t="shared" ref="G7682:G7745" si="126">IF(H7682="","",IF(H7682=I7682,H7682,_xlfn.CONCAT(H7682,"-",I7682)))</f>
        <v/>
      </c>
    </row>
    <row r="7683" s="93" customFormat="1" customHeight="1" spans="7:7">
      <c r="G7683" s="288" t="str">
        <f t="shared" si="126"/>
        <v/>
      </c>
    </row>
    <row r="7684" s="93" customFormat="1" customHeight="1" spans="7:7">
      <c r="G7684" s="288" t="str">
        <f t="shared" si="126"/>
        <v/>
      </c>
    </row>
    <row r="7685" s="93" customFormat="1" customHeight="1" spans="7:7">
      <c r="G7685" s="288" t="str">
        <f t="shared" si="126"/>
        <v/>
      </c>
    </row>
    <row r="7686" s="93" customFormat="1" customHeight="1" spans="7:7">
      <c r="G7686" s="288" t="str">
        <f t="shared" si="126"/>
        <v/>
      </c>
    </row>
    <row r="7687" s="93" customFormat="1" customHeight="1" spans="7:7">
      <c r="G7687" s="288" t="str">
        <f t="shared" si="126"/>
        <v/>
      </c>
    </row>
    <row r="7688" s="93" customFormat="1" customHeight="1" spans="7:7">
      <c r="G7688" s="288" t="str">
        <f t="shared" si="126"/>
        <v/>
      </c>
    </row>
    <row r="7689" s="93" customFormat="1" customHeight="1" spans="7:7">
      <c r="G7689" s="288" t="str">
        <f t="shared" si="126"/>
        <v/>
      </c>
    </row>
    <row r="7690" s="93" customFormat="1" customHeight="1" spans="7:7">
      <c r="G7690" s="288" t="str">
        <f t="shared" si="126"/>
        <v/>
      </c>
    </row>
    <row r="7691" s="93" customFormat="1" customHeight="1" spans="7:7">
      <c r="G7691" s="288" t="str">
        <f t="shared" si="126"/>
        <v/>
      </c>
    </row>
    <row r="7692" s="93" customFormat="1" customHeight="1" spans="7:7">
      <c r="G7692" s="288" t="str">
        <f t="shared" si="126"/>
        <v/>
      </c>
    </row>
    <row r="7693" s="93" customFormat="1" customHeight="1" spans="7:7">
      <c r="G7693" s="288" t="str">
        <f t="shared" si="126"/>
        <v/>
      </c>
    </row>
    <row r="7694" s="93" customFormat="1" customHeight="1" spans="7:7">
      <c r="G7694" s="288" t="str">
        <f t="shared" si="126"/>
        <v/>
      </c>
    </row>
    <row r="7695" s="93" customFormat="1" customHeight="1" spans="7:7">
      <c r="G7695" s="288" t="str">
        <f t="shared" si="126"/>
        <v/>
      </c>
    </row>
    <row r="7696" s="93" customFormat="1" customHeight="1" spans="7:7">
      <c r="G7696" s="288" t="str">
        <f t="shared" si="126"/>
        <v/>
      </c>
    </row>
    <row r="7697" s="93" customFormat="1" customHeight="1" spans="7:7">
      <c r="G7697" s="288" t="str">
        <f t="shared" si="126"/>
        <v/>
      </c>
    </row>
    <row r="7698" s="93" customFormat="1" customHeight="1" spans="7:7">
      <c r="G7698" s="288" t="str">
        <f t="shared" si="126"/>
        <v/>
      </c>
    </row>
    <row r="7699" s="93" customFormat="1" customHeight="1" spans="7:7">
      <c r="G7699" s="288" t="str">
        <f t="shared" si="126"/>
        <v/>
      </c>
    </row>
    <row r="7700" s="93" customFormat="1" customHeight="1" spans="7:7">
      <c r="G7700" s="288" t="str">
        <f t="shared" si="126"/>
        <v/>
      </c>
    </row>
    <row r="7701" s="93" customFormat="1" customHeight="1" spans="7:7">
      <c r="G7701" s="288" t="str">
        <f t="shared" si="126"/>
        <v/>
      </c>
    </row>
    <row r="7702" s="93" customFormat="1" customHeight="1" spans="7:7">
      <c r="G7702" s="288" t="str">
        <f t="shared" si="126"/>
        <v/>
      </c>
    </row>
    <row r="7703" s="93" customFormat="1" customHeight="1" spans="7:7">
      <c r="G7703" s="288" t="str">
        <f t="shared" si="126"/>
        <v/>
      </c>
    </row>
    <row r="7704" s="93" customFormat="1" customHeight="1" spans="7:7">
      <c r="G7704" s="288" t="str">
        <f t="shared" si="126"/>
        <v/>
      </c>
    </row>
    <row r="7705" s="93" customFormat="1" customHeight="1" spans="7:7">
      <c r="G7705" s="288" t="str">
        <f t="shared" si="126"/>
        <v/>
      </c>
    </row>
    <row r="7706" s="93" customFormat="1" customHeight="1" spans="7:7">
      <c r="G7706" s="288" t="str">
        <f t="shared" si="126"/>
        <v/>
      </c>
    </row>
    <row r="7707" s="93" customFormat="1" customHeight="1" spans="7:7">
      <c r="G7707" s="288" t="str">
        <f t="shared" si="126"/>
        <v/>
      </c>
    </row>
    <row r="7708" s="93" customFormat="1" customHeight="1" spans="7:7">
      <c r="G7708" s="288" t="str">
        <f t="shared" si="126"/>
        <v/>
      </c>
    </row>
    <row r="7709" s="93" customFormat="1" customHeight="1" spans="7:7">
      <c r="G7709" s="288" t="str">
        <f t="shared" si="126"/>
        <v/>
      </c>
    </row>
    <row r="7710" s="93" customFormat="1" customHeight="1" spans="7:7">
      <c r="G7710" s="288" t="str">
        <f t="shared" si="126"/>
        <v/>
      </c>
    </row>
    <row r="7711" s="93" customFormat="1" customHeight="1" spans="7:7">
      <c r="G7711" s="288" t="str">
        <f t="shared" si="126"/>
        <v/>
      </c>
    </row>
    <row r="7712" s="93" customFormat="1" customHeight="1" spans="7:7">
      <c r="G7712" s="288" t="str">
        <f t="shared" si="126"/>
        <v/>
      </c>
    </row>
    <row r="7713" s="93" customFormat="1" customHeight="1" spans="7:7">
      <c r="G7713" s="288" t="str">
        <f t="shared" si="126"/>
        <v/>
      </c>
    </row>
    <row r="7714" s="93" customFormat="1" customHeight="1" spans="7:7">
      <c r="G7714" s="288" t="str">
        <f t="shared" si="126"/>
        <v/>
      </c>
    </row>
    <row r="7715" s="93" customFormat="1" customHeight="1" spans="7:7">
      <c r="G7715" s="288" t="str">
        <f t="shared" si="126"/>
        <v/>
      </c>
    </row>
    <row r="7716" s="93" customFormat="1" customHeight="1" spans="7:7">
      <c r="G7716" s="288" t="str">
        <f t="shared" si="126"/>
        <v/>
      </c>
    </row>
    <row r="7717" s="93" customFormat="1" customHeight="1" spans="7:7">
      <c r="G7717" s="288" t="str">
        <f t="shared" si="126"/>
        <v/>
      </c>
    </row>
    <row r="7718" s="93" customFormat="1" customHeight="1" spans="7:7">
      <c r="G7718" s="288" t="str">
        <f t="shared" si="126"/>
        <v/>
      </c>
    </row>
    <row r="7719" s="93" customFormat="1" customHeight="1" spans="7:7">
      <c r="G7719" s="288" t="str">
        <f t="shared" si="126"/>
        <v/>
      </c>
    </row>
    <row r="7720" s="93" customFormat="1" customHeight="1" spans="7:7">
      <c r="G7720" s="288" t="str">
        <f t="shared" si="126"/>
        <v/>
      </c>
    </row>
    <row r="7721" s="93" customFormat="1" customHeight="1" spans="7:7">
      <c r="G7721" s="288" t="str">
        <f t="shared" si="126"/>
        <v/>
      </c>
    </row>
    <row r="7722" s="93" customFormat="1" customHeight="1" spans="7:7">
      <c r="G7722" s="288" t="str">
        <f t="shared" si="126"/>
        <v/>
      </c>
    </row>
    <row r="7723" s="93" customFormat="1" customHeight="1" spans="7:7">
      <c r="G7723" s="288" t="str">
        <f t="shared" si="126"/>
        <v/>
      </c>
    </row>
    <row r="7724" s="93" customFormat="1" customHeight="1" spans="7:7">
      <c r="G7724" s="288" t="str">
        <f t="shared" si="126"/>
        <v/>
      </c>
    </row>
    <row r="7725" s="93" customFormat="1" customHeight="1" spans="7:7">
      <c r="G7725" s="288" t="str">
        <f t="shared" si="126"/>
        <v/>
      </c>
    </row>
    <row r="7726" s="93" customFormat="1" customHeight="1" spans="7:7">
      <c r="G7726" s="288" t="str">
        <f t="shared" si="126"/>
        <v/>
      </c>
    </row>
    <row r="7727" s="93" customFormat="1" customHeight="1" spans="7:7">
      <c r="G7727" s="288" t="str">
        <f t="shared" si="126"/>
        <v/>
      </c>
    </row>
    <row r="7728" s="93" customFormat="1" customHeight="1" spans="7:7">
      <c r="G7728" s="288" t="str">
        <f t="shared" si="126"/>
        <v/>
      </c>
    </row>
    <row r="7729" s="93" customFormat="1" customHeight="1" spans="7:7">
      <c r="G7729" s="288" t="str">
        <f t="shared" si="126"/>
        <v/>
      </c>
    </row>
    <row r="7730" s="93" customFormat="1" customHeight="1" spans="7:7">
      <c r="G7730" s="288" t="str">
        <f t="shared" si="126"/>
        <v/>
      </c>
    </row>
    <row r="7731" s="93" customFormat="1" customHeight="1" spans="7:7">
      <c r="G7731" s="288" t="str">
        <f t="shared" si="126"/>
        <v/>
      </c>
    </row>
    <row r="7732" s="93" customFormat="1" customHeight="1" spans="7:7">
      <c r="G7732" s="288" t="str">
        <f t="shared" si="126"/>
        <v/>
      </c>
    </row>
    <row r="7733" s="93" customFormat="1" customHeight="1" spans="7:7">
      <c r="G7733" s="288" t="str">
        <f t="shared" si="126"/>
        <v/>
      </c>
    </row>
    <row r="7734" s="93" customFormat="1" customHeight="1" spans="7:7">
      <c r="G7734" s="288" t="str">
        <f t="shared" si="126"/>
        <v/>
      </c>
    </row>
    <row r="7735" s="93" customFormat="1" customHeight="1" spans="7:7">
      <c r="G7735" s="288" t="str">
        <f t="shared" si="126"/>
        <v/>
      </c>
    </row>
    <row r="7736" s="93" customFormat="1" customHeight="1" spans="7:7">
      <c r="G7736" s="288" t="str">
        <f t="shared" si="126"/>
        <v/>
      </c>
    </row>
    <row r="7737" s="93" customFormat="1" customHeight="1" spans="7:7">
      <c r="G7737" s="288" t="str">
        <f t="shared" si="126"/>
        <v/>
      </c>
    </row>
    <row r="7738" s="93" customFormat="1" customHeight="1" spans="7:7">
      <c r="G7738" s="288" t="str">
        <f t="shared" si="126"/>
        <v/>
      </c>
    </row>
    <row r="7739" s="93" customFormat="1" customHeight="1" spans="7:7">
      <c r="G7739" s="288" t="str">
        <f t="shared" si="126"/>
        <v/>
      </c>
    </row>
    <row r="7740" s="93" customFormat="1" customHeight="1" spans="7:7">
      <c r="G7740" s="288" t="str">
        <f t="shared" si="126"/>
        <v/>
      </c>
    </row>
    <row r="7741" s="93" customFormat="1" customHeight="1" spans="7:7">
      <c r="G7741" s="288" t="str">
        <f t="shared" si="126"/>
        <v/>
      </c>
    </row>
    <row r="7742" s="93" customFormat="1" customHeight="1" spans="7:7">
      <c r="G7742" s="288" t="str">
        <f t="shared" si="126"/>
        <v/>
      </c>
    </row>
    <row r="7743" s="93" customFormat="1" customHeight="1" spans="7:7">
      <c r="G7743" s="288" t="str">
        <f t="shared" si="126"/>
        <v/>
      </c>
    </row>
    <row r="7744" s="93" customFormat="1" customHeight="1" spans="7:7">
      <c r="G7744" s="288" t="str">
        <f t="shared" si="126"/>
        <v/>
      </c>
    </row>
    <row r="7745" s="93" customFormat="1" customHeight="1" spans="7:7">
      <c r="G7745" s="288" t="str">
        <f t="shared" si="126"/>
        <v/>
      </c>
    </row>
    <row r="7746" s="93" customFormat="1" customHeight="1" spans="7:7">
      <c r="G7746" s="288" t="str">
        <f t="shared" ref="G7746:G7809" si="127">IF(H7746="","",IF(H7746=I7746,H7746,_xlfn.CONCAT(H7746,"-",I7746)))</f>
        <v/>
      </c>
    </row>
    <row r="7747" s="93" customFormat="1" customHeight="1" spans="7:7">
      <c r="G7747" s="288" t="str">
        <f t="shared" si="127"/>
        <v/>
      </c>
    </row>
    <row r="7748" s="93" customFormat="1" customHeight="1" spans="7:7">
      <c r="G7748" s="288" t="str">
        <f t="shared" si="127"/>
        <v/>
      </c>
    </row>
    <row r="7749" s="93" customFormat="1" customHeight="1" spans="7:7">
      <c r="G7749" s="288" t="str">
        <f t="shared" si="127"/>
        <v/>
      </c>
    </row>
    <row r="7750" s="93" customFormat="1" customHeight="1" spans="7:7">
      <c r="G7750" s="288" t="str">
        <f t="shared" si="127"/>
        <v/>
      </c>
    </row>
    <row r="7751" s="93" customFormat="1" customHeight="1" spans="7:7">
      <c r="G7751" s="288" t="str">
        <f t="shared" si="127"/>
        <v/>
      </c>
    </row>
    <row r="7752" s="93" customFormat="1" customHeight="1" spans="7:7">
      <c r="G7752" s="288" t="str">
        <f t="shared" si="127"/>
        <v/>
      </c>
    </row>
    <row r="7753" s="93" customFormat="1" customHeight="1" spans="7:7">
      <c r="G7753" s="288" t="str">
        <f t="shared" si="127"/>
        <v/>
      </c>
    </row>
    <row r="7754" s="93" customFormat="1" customHeight="1" spans="7:7">
      <c r="G7754" s="288" t="str">
        <f t="shared" si="127"/>
        <v/>
      </c>
    </row>
    <row r="7755" s="93" customFormat="1" customHeight="1" spans="7:7">
      <c r="G7755" s="288" t="str">
        <f t="shared" si="127"/>
        <v/>
      </c>
    </row>
    <row r="7756" s="93" customFormat="1" customHeight="1" spans="7:7">
      <c r="G7756" s="288" t="str">
        <f t="shared" si="127"/>
        <v/>
      </c>
    </row>
    <row r="7757" s="93" customFormat="1" customHeight="1" spans="7:7">
      <c r="G7757" s="288" t="str">
        <f t="shared" si="127"/>
        <v/>
      </c>
    </row>
    <row r="7758" s="93" customFormat="1" customHeight="1" spans="7:7">
      <c r="G7758" s="288" t="str">
        <f t="shared" si="127"/>
        <v/>
      </c>
    </row>
    <row r="7759" s="93" customFormat="1" customHeight="1" spans="7:7">
      <c r="G7759" s="288" t="str">
        <f t="shared" si="127"/>
        <v/>
      </c>
    </row>
    <row r="7760" s="93" customFormat="1" customHeight="1" spans="7:7">
      <c r="G7760" s="288" t="str">
        <f t="shared" si="127"/>
        <v/>
      </c>
    </row>
    <row r="7761" s="93" customFormat="1" customHeight="1" spans="7:7">
      <c r="G7761" s="288" t="str">
        <f t="shared" si="127"/>
        <v/>
      </c>
    </row>
    <row r="7762" s="93" customFormat="1" customHeight="1" spans="7:7">
      <c r="G7762" s="288" t="str">
        <f t="shared" si="127"/>
        <v/>
      </c>
    </row>
    <row r="7763" s="93" customFormat="1" customHeight="1" spans="7:7">
      <c r="G7763" s="288" t="str">
        <f t="shared" si="127"/>
        <v/>
      </c>
    </row>
    <row r="7764" s="93" customFormat="1" customHeight="1" spans="7:7">
      <c r="G7764" s="288" t="str">
        <f t="shared" si="127"/>
        <v/>
      </c>
    </row>
    <row r="7765" s="93" customFormat="1" customHeight="1" spans="7:7">
      <c r="G7765" s="288" t="str">
        <f t="shared" si="127"/>
        <v/>
      </c>
    </row>
    <row r="7766" s="93" customFormat="1" customHeight="1" spans="7:7">
      <c r="G7766" s="288" t="str">
        <f t="shared" si="127"/>
        <v/>
      </c>
    </row>
    <row r="7767" s="93" customFormat="1" customHeight="1" spans="7:7">
      <c r="G7767" s="288" t="str">
        <f t="shared" si="127"/>
        <v/>
      </c>
    </row>
    <row r="7768" s="93" customFormat="1" customHeight="1" spans="7:7">
      <c r="G7768" s="288" t="str">
        <f t="shared" si="127"/>
        <v/>
      </c>
    </row>
    <row r="7769" s="93" customFormat="1" customHeight="1" spans="7:7">
      <c r="G7769" s="288" t="str">
        <f t="shared" si="127"/>
        <v/>
      </c>
    </row>
    <row r="7770" s="93" customFormat="1" customHeight="1" spans="7:7">
      <c r="G7770" s="288" t="str">
        <f t="shared" si="127"/>
        <v/>
      </c>
    </row>
    <row r="7771" s="93" customFormat="1" customHeight="1" spans="7:7">
      <c r="G7771" s="288" t="str">
        <f t="shared" si="127"/>
        <v/>
      </c>
    </row>
    <row r="7772" s="93" customFormat="1" customHeight="1" spans="7:7">
      <c r="G7772" s="288" t="str">
        <f t="shared" si="127"/>
        <v/>
      </c>
    </row>
    <row r="7773" s="93" customFormat="1" customHeight="1" spans="7:7">
      <c r="G7773" s="288" t="str">
        <f t="shared" si="127"/>
        <v/>
      </c>
    </row>
    <row r="7774" s="93" customFormat="1" customHeight="1" spans="7:7">
      <c r="G7774" s="288" t="str">
        <f t="shared" si="127"/>
        <v/>
      </c>
    </row>
    <row r="7775" s="93" customFormat="1" customHeight="1" spans="7:7">
      <c r="G7775" s="288" t="str">
        <f t="shared" si="127"/>
        <v/>
      </c>
    </row>
    <row r="7776" s="93" customFormat="1" customHeight="1" spans="7:7">
      <c r="G7776" s="288" t="str">
        <f t="shared" si="127"/>
        <v/>
      </c>
    </row>
    <row r="7777" s="93" customFormat="1" customHeight="1" spans="7:7">
      <c r="G7777" s="288" t="str">
        <f t="shared" si="127"/>
        <v/>
      </c>
    </row>
    <row r="7778" s="93" customFormat="1" customHeight="1" spans="7:7">
      <c r="G7778" s="288" t="str">
        <f t="shared" si="127"/>
        <v/>
      </c>
    </row>
    <row r="7779" s="93" customFormat="1" customHeight="1" spans="7:7">
      <c r="G7779" s="288" t="str">
        <f t="shared" si="127"/>
        <v/>
      </c>
    </row>
    <row r="7780" s="93" customFormat="1" customHeight="1" spans="7:7">
      <c r="G7780" s="288" t="str">
        <f t="shared" si="127"/>
        <v/>
      </c>
    </row>
    <row r="7781" s="93" customFormat="1" customHeight="1" spans="7:7">
      <c r="G7781" s="288" t="str">
        <f t="shared" si="127"/>
        <v/>
      </c>
    </row>
    <row r="7782" s="93" customFormat="1" customHeight="1" spans="7:7">
      <c r="G7782" s="288" t="str">
        <f t="shared" si="127"/>
        <v/>
      </c>
    </row>
    <row r="7783" s="93" customFormat="1" customHeight="1" spans="7:7">
      <c r="G7783" s="288" t="str">
        <f t="shared" si="127"/>
        <v/>
      </c>
    </row>
    <row r="7784" s="93" customFormat="1" customHeight="1" spans="7:7">
      <c r="G7784" s="288" t="str">
        <f t="shared" si="127"/>
        <v/>
      </c>
    </row>
    <row r="7785" s="93" customFormat="1" customHeight="1" spans="7:7">
      <c r="G7785" s="288" t="str">
        <f t="shared" si="127"/>
        <v/>
      </c>
    </row>
    <row r="7786" s="93" customFormat="1" customHeight="1" spans="7:7">
      <c r="G7786" s="288" t="str">
        <f t="shared" si="127"/>
        <v/>
      </c>
    </row>
    <row r="7787" s="93" customFormat="1" customHeight="1" spans="7:7">
      <c r="G7787" s="288" t="str">
        <f t="shared" si="127"/>
        <v/>
      </c>
    </row>
    <row r="7788" s="93" customFormat="1" customHeight="1" spans="7:7">
      <c r="G7788" s="288" t="str">
        <f t="shared" si="127"/>
        <v/>
      </c>
    </row>
    <row r="7789" s="93" customFormat="1" customHeight="1" spans="7:7">
      <c r="G7789" s="288" t="str">
        <f t="shared" si="127"/>
        <v/>
      </c>
    </row>
    <row r="7790" s="93" customFormat="1" customHeight="1" spans="7:7">
      <c r="G7790" s="288" t="str">
        <f t="shared" si="127"/>
        <v/>
      </c>
    </row>
    <row r="7791" s="93" customFormat="1" customHeight="1" spans="7:7">
      <c r="G7791" s="288" t="str">
        <f t="shared" si="127"/>
        <v/>
      </c>
    </row>
    <row r="7792" s="93" customFormat="1" customHeight="1" spans="7:7">
      <c r="G7792" s="288" t="str">
        <f t="shared" si="127"/>
        <v/>
      </c>
    </row>
    <row r="7793" s="93" customFormat="1" customHeight="1" spans="7:7">
      <c r="G7793" s="288" t="str">
        <f t="shared" si="127"/>
        <v/>
      </c>
    </row>
    <row r="7794" s="93" customFormat="1" customHeight="1" spans="7:7">
      <c r="G7794" s="288" t="str">
        <f t="shared" si="127"/>
        <v/>
      </c>
    </row>
    <row r="7795" s="93" customFormat="1" customHeight="1" spans="7:7">
      <c r="G7795" s="288" t="str">
        <f t="shared" si="127"/>
        <v/>
      </c>
    </row>
    <row r="7796" s="93" customFormat="1" customHeight="1" spans="7:7">
      <c r="G7796" s="288" t="str">
        <f t="shared" si="127"/>
        <v/>
      </c>
    </row>
    <row r="7797" s="93" customFormat="1" customHeight="1" spans="7:7">
      <c r="G7797" s="288" t="str">
        <f t="shared" si="127"/>
        <v/>
      </c>
    </row>
    <row r="7798" s="93" customFormat="1" customHeight="1" spans="7:7">
      <c r="G7798" s="288" t="str">
        <f t="shared" si="127"/>
        <v/>
      </c>
    </row>
    <row r="7799" s="93" customFormat="1" customHeight="1" spans="7:7">
      <c r="G7799" s="288" t="str">
        <f t="shared" si="127"/>
        <v/>
      </c>
    </row>
    <row r="7800" s="93" customFormat="1" customHeight="1" spans="7:7">
      <c r="G7800" s="288" t="str">
        <f t="shared" si="127"/>
        <v/>
      </c>
    </row>
    <row r="7801" s="93" customFormat="1" customHeight="1" spans="7:7">
      <c r="G7801" s="288" t="str">
        <f t="shared" si="127"/>
        <v/>
      </c>
    </row>
    <row r="7802" s="93" customFormat="1" customHeight="1" spans="7:7">
      <c r="G7802" s="288" t="str">
        <f t="shared" si="127"/>
        <v/>
      </c>
    </row>
    <row r="7803" s="93" customFormat="1" customHeight="1" spans="7:7">
      <c r="G7803" s="288" t="str">
        <f t="shared" si="127"/>
        <v/>
      </c>
    </row>
    <row r="7804" s="93" customFormat="1" customHeight="1" spans="7:7">
      <c r="G7804" s="288" t="str">
        <f t="shared" si="127"/>
        <v/>
      </c>
    </row>
    <row r="7805" s="93" customFormat="1" customHeight="1" spans="7:7">
      <c r="G7805" s="288" t="str">
        <f t="shared" si="127"/>
        <v/>
      </c>
    </row>
    <row r="7806" s="93" customFormat="1" customHeight="1" spans="7:7">
      <c r="G7806" s="288" t="str">
        <f t="shared" si="127"/>
        <v/>
      </c>
    </row>
    <row r="7807" s="93" customFormat="1" customHeight="1" spans="7:7">
      <c r="G7807" s="288" t="str">
        <f t="shared" si="127"/>
        <v/>
      </c>
    </row>
    <row r="7808" s="93" customFormat="1" customHeight="1" spans="7:7">
      <c r="G7808" s="288" t="str">
        <f t="shared" si="127"/>
        <v/>
      </c>
    </row>
    <row r="7809" s="93" customFormat="1" customHeight="1" spans="7:7">
      <c r="G7809" s="288" t="str">
        <f t="shared" si="127"/>
        <v/>
      </c>
    </row>
    <row r="7810" s="93" customFormat="1" customHeight="1" spans="7:7">
      <c r="G7810" s="288" t="str">
        <f t="shared" ref="G7810:G7873" si="128">IF(H7810="","",IF(H7810=I7810,H7810,_xlfn.CONCAT(H7810,"-",I7810)))</f>
        <v/>
      </c>
    </row>
    <row r="7811" s="93" customFormat="1" customHeight="1" spans="7:7">
      <c r="G7811" s="288" t="str">
        <f t="shared" si="128"/>
        <v/>
      </c>
    </row>
    <row r="7812" s="93" customFormat="1" customHeight="1" spans="7:7">
      <c r="G7812" s="288" t="str">
        <f t="shared" si="128"/>
        <v/>
      </c>
    </row>
    <row r="7813" s="93" customFormat="1" customHeight="1" spans="7:7">
      <c r="G7813" s="288" t="str">
        <f t="shared" si="128"/>
        <v/>
      </c>
    </row>
    <row r="7814" s="93" customFormat="1" customHeight="1" spans="7:7">
      <c r="G7814" s="288" t="str">
        <f t="shared" si="128"/>
        <v/>
      </c>
    </row>
    <row r="7815" s="93" customFormat="1" customHeight="1" spans="7:7">
      <c r="G7815" s="288" t="str">
        <f t="shared" si="128"/>
        <v/>
      </c>
    </row>
    <row r="7816" s="93" customFormat="1" customHeight="1" spans="7:7">
      <c r="G7816" s="288" t="str">
        <f t="shared" si="128"/>
        <v/>
      </c>
    </row>
    <row r="7817" s="93" customFormat="1" customHeight="1" spans="7:7">
      <c r="G7817" s="288" t="str">
        <f t="shared" si="128"/>
        <v/>
      </c>
    </row>
    <row r="7818" s="93" customFormat="1" customHeight="1" spans="7:7">
      <c r="G7818" s="288" t="str">
        <f t="shared" si="128"/>
        <v/>
      </c>
    </row>
    <row r="7819" s="93" customFormat="1" customHeight="1" spans="7:7">
      <c r="G7819" s="288" t="str">
        <f t="shared" si="128"/>
        <v/>
      </c>
    </row>
    <row r="7820" s="93" customFormat="1" customHeight="1" spans="7:7">
      <c r="G7820" s="288" t="str">
        <f t="shared" si="128"/>
        <v/>
      </c>
    </row>
    <row r="7821" s="93" customFormat="1" customHeight="1" spans="7:7">
      <c r="G7821" s="288" t="str">
        <f t="shared" si="128"/>
        <v/>
      </c>
    </row>
    <row r="7822" s="93" customFormat="1" customHeight="1" spans="7:7">
      <c r="G7822" s="288" t="str">
        <f t="shared" si="128"/>
        <v/>
      </c>
    </row>
    <row r="7823" s="93" customFormat="1" customHeight="1" spans="7:7">
      <c r="G7823" s="288" t="str">
        <f t="shared" si="128"/>
        <v/>
      </c>
    </row>
    <row r="7824" s="93" customFormat="1" customHeight="1" spans="7:7">
      <c r="G7824" s="288" t="str">
        <f t="shared" si="128"/>
        <v/>
      </c>
    </row>
    <row r="7825" s="93" customFormat="1" customHeight="1" spans="7:7">
      <c r="G7825" s="288" t="str">
        <f t="shared" si="128"/>
        <v/>
      </c>
    </row>
    <row r="7826" s="93" customFormat="1" customHeight="1" spans="7:7">
      <c r="G7826" s="288" t="str">
        <f t="shared" si="128"/>
        <v/>
      </c>
    </row>
    <row r="7827" s="93" customFormat="1" customHeight="1" spans="7:7">
      <c r="G7827" s="288" t="str">
        <f t="shared" si="128"/>
        <v/>
      </c>
    </row>
    <row r="7828" s="93" customFormat="1" customHeight="1" spans="7:7">
      <c r="G7828" s="288" t="str">
        <f t="shared" si="128"/>
        <v/>
      </c>
    </row>
    <row r="7829" s="93" customFormat="1" customHeight="1" spans="7:7">
      <c r="G7829" s="288" t="str">
        <f t="shared" si="128"/>
        <v/>
      </c>
    </row>
    <row r="7830" s="93" customFormat="1" customHeight="1" spans="7:7">
      <c r="G7830" s="288" t="str">
        <f t="shared" si="128"/>
        <v/>
      </c>
    </row>
    <row r="7831" s="93" customFormat="1" customHeight="1" spans="7:7">
      <c r="G7831" s="288" t="str">
        <f t="shared" si="128"/>
        <v/>
      </c>
    </row>
    <row r="7832" s="93" customFormat="1" customHeight="1" spans="7:7">
      <c r="G7832" s="288" t="str">
        <f t="shared" si="128"/>
        <v/>
      </c>
    </row>
    <row r="7833" s="93" customFormat="1" customHeight="1" spans="7:7">
      <c r="G7833" s="288" t="str">
        <f t="shared" si="128"/>
        <v/>
      </c>
    </row>
    <row r="7834" s="93" customFormat="1" customHeight="1" spans="7:7">
      <c r="G7834" s="288" t="str">
        <f t="shared" si="128"/>
        <v/>
      </c>
    </row>
    <row r="7835" s="93" customFormat="1" customHeight="1" spans="7:7">
      <c r="G7835" s="288" t="str">
        <f t="shared" si="128"/>
        <v/>
      </c>
    </row>
    <row r="7836" s="93" customFormat="1" customHeight="1" spans="7:7">
      <c r="G7836" s="288" t="str">
        <f t="shared" si="128"/>
        <v/>
      </c>
    </row>
    <row r="7837" s="93" customFormat="1" customHeight="1" spans="7:7">
      <c r="G7837" s="288" t="str">
        <f t="shared" si="128"/>
        <v/>
      </c>
    </row>
    <row r="7838" s="93" customFormat="1" customHeight="1" spans="7:7">
      <c r="G7838" s="288" t="str">
        <f t="shared" si="128"/>
        <v/>
      </c>
    </row>
    <row r="7839" s="93" customFormat="1" customHeight="1" spans="7:7">
      <c r="G7839" s="288" t="str">
        <f t="shared" si="128"/>
        <v/>
      </c>
    </row>
    <row r="7840" s="93" customFormat="1" customHeight="1" spans="7:7">
      <c r="G7840" s="288" t="str">
        <f t="shared" si="128"/>
        <v/>
      </c>
    </row>
    <row r="7841" s="93" customFormat="1" customHeight="1" spans="7:7">
      <c r="G7841" s="288" t="str">
        <f t="shared" si="128"/>
        <v/>
      </c>
    </row>
    <row r="7842" s="93" customFormat="1" customHeight="1" spans="7:7">
      <c r="G7842" s="288" t="str">
        <f t="shared" si="128"/>
        <v/>
      </c>
    </row>
    <row r="7843" s="93" customFormat="1" customHeight="1" spans="7:7">
      <c r="G7843" s="288" t="str">
        <f t="shared" si="128"/>
        <v/>
      </c>
    </row>
    <row r="7844" s="93" customFormat="1" customHeight="1" spans="7:7">
      <c r="G7844" s="288" t="str">
        <f t="shared" si="128"/>
        <v/>
      </c>
    </row>
    <row r="7845" s="93" customFormat="1" customHeight="1" spans="7:7">
      <c r="G7845" s="288" t="str">
        <f t="shared" si="128"/>
        <v/>
      </c>
    </row>
    <row r="7846" s="93" customFormat="1" customHeight="1" spans="7:7">
      <c r="G7846" s="288" t="str">
        <f t="shared" si="128"/>
        <v/>
      </c>
    </row>
    <row r="7847" s="93" customFormat="1" customHeight="1" spans="7:7">
      <c r="G7847" s="288" t="str">
        <f t="shared" si="128"/>
        <v/>
      </c>
    </row>
    <row r="7848" s="93" customFormat="1" customHeight="1" spans="7:7">
      <c r="G7848" s="288" t="str">
        <f t="shared" si="128"/>
        <v/>
      </c>
    </row>
    <row r="7849" s="93" customFormat="1" customHeight="1" spans="7:7">
      <c r="G7849" s="288" t="str">
        <f t="shared" si="128"/>
        <v/>
      </c>
    </row>
    <row r="7850" s="93" customFormat="1" customHeight="1" spans="7:7">
      <c r="G7850" s="288" t="str">
        <f t="shared" si="128"/>
        <v/>
      </c>
    </row>
    <row r="7851" s="93" customFormat="1" customHeight="1" spans="7:7">
      <c r="G7851" s="288" t="str">
        <f t="shared" si="128"/>
        <v/>
      </c>
    </row>
    <row r="7852" s="93" customFormat="1" customHeight="1" spans="7:7">
      <c r="G7852" s="288" t="str">
        <f t="shared" si="128"/>
        <v/>
      </c>
    </row>
    <row r="7853" s="93" customFormat="1" customHeight="1" spans="7:7">
      <c r="G7853" s="288" t="str">
        <f t="shared" si="128"/>
        <v/>
      </c>
    </row>
    <row r="7854" s="93" customFormat="1" customHeight="1" spans="7:7">
      <c r="G7854" s="288" t="str">
        <f t="shared" si="128"/>
        <v/>
      </c>
    </row>
    <row r="7855" s="93" customFormat="1" customHeight="1" spans="7:7">
      <c r="G7855" s="288" t="str">
        <f t="shared" si="128"/>
        <v/>
      </c>
    </row>
    <row r="7856" s="93" customFormat="1" customHeight="1" spans="7:7">
      <c r="G7856" s="288" t="str">
        <f t="shared" si="128"/>
        <v/>
      </c>
    </row>
    <row r="7857" s="93" customFormat="1" customHeight="1" spans="7:7">
      <c r="G7857" s="288" t="str">
        <f t="shared" si="128"/>
        <v/>
      </c>
    </row>
    <row r="7858" s="93" customFormat="1" customHeight="1" spans="7:7">
      <c r="G7858" s="288" t="str">
        <f t="shared" si="128"/>
        <v/>
      </c>
    </row>
    <row r="7859" s="93" customFormat="1" customHeight="1" spans="7:7">
      <c r="G7859" s="288" t="str">
        <f t="shared" si="128"/>
        <v/>
      </c>
    </row>
    <row r="7860" s="93" customFormat="1" customHeight="1" spans="7:7">
      <c r="G7860" s="288" t="str">
        <f t="shared" si="128"/>
        <v/>
      </c>
    </row>
    <row r="7861" s="93" customFormat="1" customHeight="1" spans="7:7">
      <c r="G7861" s="288" t="str">
        <f t="shared" si="128"/>
        <v/>
      </c>
    </row>
    <row r="7862" s="93" customFormat="1" customHeight="1" spans="7:7">
      <c r="G7862" s="288" t="str">
        <f t="shared" si="128"/>
        <v/>
      </c>
    </row>
    <row r="7863" s="93" customFormat="1" customHeight="1" spans="7:7">
      <c r="G7863" s="288" t="str">
        <f t="shared" si="128"/>
        <v/>
      </c>
    </row>
    <row r="7864" s="93" customFormat="1" customHeight="1" spans="7:7">
      <c r="G7864" s="288" t="str">
        <f t="shared" si="128"/>
        <v/>
      </c>
    </row>
    <row r="7865" s="93" customFormat="1" customHeight="1" spans="7:7">
      <c r="G7865" s="288" t="str">
        <f t="shared" si="128"/>
        <v/>
      </c>
    </row>
    <row r="7866" s="93" customFormat="1" customHeight="1" spans="7:7">
      <c r="G7866" s="288" t="str">
        <f t="shared" si="128"/>
        <v/>
      </c>
    </row>
    <row r="7867" s="93" customFormat="1" customHeight="1" spans="7:7">
      <c r="G7867" s="288" t="str">
        <f t="shared" si="128"/>
        <v/>
      </c>
    </row>
    <row r="7868" s="93" customFormat="1" customHeight="1" spans="7:7">
      <c r="G7868" s="288" t="str">
        <f t="shared" si="128"/>
        <v/>
      </c>
    </row>
    <row r="7869" s="93" customFormat="1" customHeight="1" spans="7:7">
      <c r="G7869" s="288" t="str">
        <f t="shared" si="128"/>
        <v/>
      </c>
    </row>
    <row r="7870" s="93" customFormat="1" customHeight="1" spans="7:7">
      <c r="G7870" s="288" t="str">
        <f t="shared" si="128"/>
        <v/>
      </c>
    </row>
    <row r="7871" s="93" customFormat="1" customHeight="1" spans="7:7">
      <c r="G7871" s="288" t="str">
        <f t="shared" si="128"/>
        <v/>
      </c>
    </row>
    <row r="7872" s="93" customFormat="1" customHeight="1" spans="7:7">
      <c r="G7872" s="288" t="str">
        <f t="shared" si="128"/>
        <v/>
      </c>
    </row>
    <row r="7873" s="93" customFormat="1" customHeight="1" spans="7:7">
      <c r="G7873" s="288" t="str">
        <f t="shared" si="128"/>
        <v/>
      </c>
    </row>
    <row r="7874" s="93" customFormat="1" customHeight="1" spans="7:7">
      <c r="G7874" s="288" t="str">
        <f t="shared" ref="G7874:G7937" si="129">IF(H7874="","",IF(H7874=I7874,H7874,_xlfn.CONCAT(H7874,"-",I7874)))</f>
        <v/>
      </c>
    </row>
    <row r="7875" s="93" customFormat="1" customHeight="1" spans="7:7">
      <c r="G7875" s="288" t="str">
        <f t="shared" si="129"/>
        <v/>
      </c>
    </row>
    <row r="7876" s="93" customFormat="1" customHeight="1" spans="7:7">
      <c r="G7876" s="288" t="str">
        <f t="shared" si="129"/>
        <v/>
      </c>
    </row>
    <row r="7877" s="93" customFormat="1" customHeight="1" spans="7:7">
      <c r="G7877" s="288" t="str">
        <f t="shared" si="129"/>
        <v/>
      </c>
    </row>
    <row r="7878" s="93" customFormat="1" customHeight="1" spans="7:7">
      <c r="G7878" s="288" t="str">
        <f t="shared" si="129"/>
        <v/>
      </c>
    </row>
    <row r="7879" s="93" customFormat="1" customHeight="1" spans="7:7">
      <c r="G7879" s="288" t="str">
        <f t="shared" si="129"/>
        <v/>
      </c>
    </row>
    <row r="7880" s="93" customFormat="1" customHeight="1" spans="7:7">
      <c r="G7880" s="288" t="str">
        <f t="shared" si="129"/>
        <v/>
      </c>
    </row>
    <row r="7881" s="93" customFormat="1" customHeight="1" spans="7:7">
      <c r="G7881" s="288" t="str">
        <f t="shared" si="129"/>
        <v/>
      </c>
    </row>
    <row r="7882" s="93" customFormat="1" customHeight="1" spans="7:7">
      <c r="G7882" s="288" t="str">
        <f t="shared" si="129"/>
        <v/>
      </c>
    </row>
    <row r="7883" s="93" customFormat="1" customHeight="1" spans="7:7">
      <c r="G7883" s="288" t="str">
        <f t="shared" si="129"/>
        <v/>
      </c>
    </row>
    <row r="7884" s="93" customFormat="1" customHeight="1" spans="7:7">
      <c r="G7884" s="288" t="str">
        <f t="shared" si="129"/>
        <v/>
      </c>
    </row>
    <row r="7885" s="93" customFormat="1" customHeight="1" spans="7:7">
      <c r="G7885" s="288" t="str">
        <f t="shared" si="129"/>
        <v/>
      </c>
    </row>
    <row r="7886" s="93" customFormat="1" customHeight="1" spans="7:7">
      <c r="G7886" s="288" t="str">
        <f t="shared" si="129"/>
        <v/>
      </c>
    </row>
    <row r="7887" s="93" customFormat="1" customHeight="1" spans="7:7">
      <c r="G7887" s="288" t="str">
        <f t="shared" si="129"/>
        <v/>
      </c>
    </row>
    <row r="7888" s="93" customFormat="1" customHeight="1" spans="7:7">
      <c r="G7888" s="288" t="str">
        <f t="shared" si="129"/>
        <v/>
      </c>
    </row>
    <row r="7889" s="93" customFormat="1" customHeight="1" spans="7:7">
      <c r="G7889" s="288" t="str">
        <f t="shared" si="129"/>
        <v/>
      </c>
    </row>
    <row r="7890" s="93" customFormat="1" customHeight="1" spans="7:7">
      <c r="G7890" s="288" t="str">
        <f t="shared" si="129"/>
        <v/>
      </c>
    </row>
    <row r="7891" s="93" customFormat="1" customHeight="1" spans="7:7">
      <c r="G7891" s="288" t="str">
        <f t="shared" si="129"/>
        <v/>
      </c>
    </row>
    <row r="7892" s="93" customFormat="1" customHeight="1" spans="7:7">
      <c r="G7892" s="288" t="str">
        <f t="shared" si="129"/>
        <v/>
      </c>
    </row>
    <row r="7893" s="93" customFormat="1" customHeight="1" spans="7:7">
      <c r="G7893" s="288" t="str">
        <f t="shared" si="129"/>
        <v/>
      </c>
    </row>
    <row r="7894" s="93" customFormat="1" customHeight="1" spans="7:7">
      <c r="G7894" s="288" t="str">
        <f t="shared" si="129"/>
        <v/>
      </c>
    </row>
    <row r="7895" s="93" customFormat="1" customHeight="1" spans="7:7">
      <c r="G7895" s="288" t="str">
        <f t="shared" si="129"/>
        <v/>
      </c>
    </row>
    <row r="7896" s="93" customFormat="1" customHeight="1" spans="7:7">
      <c r="G7896" s="288" t="str">
        <f t="shared" si="129"/>
        <v/>
      </c>
    </row>
    <row r="7897" s="93" customFormat="1" customHeight="1" spans="7:7">
      <c r="G7897" s="288" t="str">
        <f t="shared" si="129"/>
        <v/>
      </c>
    </row>
    <row r="7898" s="93" customFormat="1" customHeight="1" spans="7:7">
      <c r="G7898" s="288" t="str">
        <f t="shared" si="129"/>
        <v/>
      </c>
    </row>
    <row r="7899" s="93" customFormat="1" customHeight="1" spans="7:7">
      <c r="G7899" s="288" t="str">
        <f t="shared" si="129"/>
        <v/>
      </c>
    </row>
    <row r="7900" s="93" customFormat="1" customHeight="1" spans="7:7">
      <c r="G7900" s="288" t="str">
        <f t="shared" si="129"/>
        <v/>
      </c>
    </row>
    <row r="7901" s="93" customFormat="1" customHeight="1" spans="7:7">
      <c r="G7901" s="288" t="str">
        <f t="shared" si="129"/>
        <v/>
      </c>
    </row>
    <row r="7902" s="93" customFormat="1" customHeight="1" spans="7:7">
      <c r="G7902" s="288" t="str">
        <f t="shared" si="129"/>
        <v/>
      </c>
    </row>
    <row r="7903" s="93" customFormat="1" customHeight="1" spans="7:7">
      <c r="G7903" s="288" t="str">
        <f t="shared" si="129"/>
        <v/>
      </c>
    </row>
    <row r="7904" s="93" customFormat="1" customHeight="1" spans="7:7">
      <c r="G7904" s="288" t="str">
        <f t="shared" si="129"/>
        <v/>
      </c>
    </row>
    <row r="7905" s="93" customFormat="1" customHeight="1" spans="7:7">
      <c r="G7905" s="288" t="str">
        <f t="shared" si="129"/>
        <v/>
      </c>
    </row>
    <row r="7906" s="93" customFormat="1" customHeight="1" spans="7:7">
      <c r="G7906" s="288" t="str">
        <f t="shared" si="129"/>
        <v/>
      </c>
    </row>
    <row r="7907" s="93" customFormat="1" customHeight="1" spans="7:7">
      <c r="G7907" s="288" t="str">
        <f t="shared" si="129"/>
        <v/>
      </c>
    </row>
    <row r="7908" s="93" customFormat="1" customHeight="1" spans="7:7">
      <c r="G7908" s="288" t="str">
        <f t="shared" si="129"/>
        <v/>
      </c>
    </row>
    <row r="7909" s="93" customFormat="1" customHeight="1" spans="7:7">
      <c r="G7909" s="288" t="str">
        <f t="shared" si="129"/>
        <v/>
      </c>
    </row>
    <row r="7910" s="93" customFormat="1" customHeight="1" spans="7:7">
      <c r="G7910" s="288" t="str">
        <f t="shared" si="129"/>
        <v/>
      </c>
    </row>
    <row r="7911" s="93" customFormat="1" customHeight="1" spans="7:7">
      <c r="G7911" s="288" t="str">
        <f t="shared" si="129"/>
        <v/>
      </c>
    </row>
    <row r="7912" s="93" customFormat="1" customHeight="1" spans="7:7">
      <c r="G7912" s="288" t="str">
        <f t="shared" si="129"/>
        <v/>
      </c>
    </row>
    <row r="7913" s="93" customFormat="1" customHeight="1" spans="7:7">
      <c r="G7913" s="288" t="str">
        <f t="shared" si="129"/>
        <v/>
      </c>
    </row>
    <row r="7914" s="93" customFormat="1" customHeight="1" spans="7:7">
      <c r="G7914" s="288" t="str">
        <f t="shared" si="129"/>
        <v/>
      </c>
    </row>
    <row r="7915" s="93" customFormat="1" customHeight="1" spans="7:7">
      <c r="G7915" s="288" t="str">
        <f t="shared" si="129"/>
        <v/>
      </c>
    </row>
    <row r="7916" s="93" customFormat="1" customHeight="1" spans="7:7">
      <c r="G7916" s="288" t="str">
        <f t="shared" si="129"/>
        <v/>
      </c>
    </row>
    <row r="7917" s="93" customFormat="1" customHeight="1" spans="7:7">
      <c r="G7917" s="288" t="str">
        <f t="shared" si="129"/>
        <v/>
      </c>
    </row>
    <row r="7918" s="93" customFormat="1" customHeight="1" spans="7:7">
      <c r="G7918" s="288" t="str">
        <f t="shared" si="129"/>
        <v/>
      </c>
    </row>
    <row r="7919" s="93" customFormat="1" customHeight="1" spans="7:7">
      <c r="G7919" s="288" t="str">
        <f t="shared" si="129"/>
        <v/>
      </c>
    </row>
    <row r="7920" s="93" customFormat="1" customHeight="1" spans="7:7">
      <c r="G7920" s="288" t="str">
        <f t="shared" si="129"/>
        <v/>
      </c>
    </row>
    <row r="7921" s="93" customFormat="1" customHeight="1" spans="7:7">
      <c r="G7921" s="288" t="str">
        <f t="shared" si="129"/>
        <v/>
      </c>
    </row>
    <row r="7922" s="93" customFormat="1" customHeight="1" spans="7:7">
      <c r="G7922" s="288" t="str">
        <f t="shared" si="129"/>
        <v/>
      </c>
    </row>
    <row r="7923" s="93" customFormat="1" customHeight="1" spans="7:7">
      <c r="G7923" s="288" t="str">
        <f t="shared" si="129"/>
        <v/>
      </c>
    </row>
    <row r="7924" s="93" customFormat="1" customHeight="1" spans="7:7">
      <c r="G7924" s="288" t="str">
        <f t="shared" si="129"/>
        <v/>
      </c>
    </row>
    <row r="7925" s="93" customFormat="1" customHeight="1" spans="7:7">
      <c r="G7925" s="288" t="str">
        <f t="shared" si="129"/>
        <v/>
      </c>
    </row>
    <row r="7926" s="93" customFormat="1" customHeight="1" spans="7:7">
      <c r="G7926" s="288" t="str">
        <f t="shared" si="129"/>
        <v/>
      </c>
    </row>
    <row r="7927" s="93" customFormat="1" customHeight="1" spans="7:7">
      <c r="G7927" s="288" t="str">
        <f t="shared" si="129"/>
        <v/>
      </c>
    </row>
    <row r="7928" s="93" customFormat="1" customHeight="1" spans="7:7">
      <c r="G7928" s="288" t="str">
        <f t="shared" si="129"/>
        <v/>
      </c>
    </row>
    <row r="7929" s="93" customFormat="1" customHeight="1" spans="7:7">
      <c r="G7929" s="288" t="str">
        <f t="shared" si="129"/>
        <v/>
      </c>
    </row>
    <row r="7930" s="93" customFormat="1" customHeight="1" spans="7:7">
      <c r="G7930" s="288" t="str">
        <f t="shared" si="129"/>
        <v/>
      </c>
    </row>
    <row r="7931" s="93" customFormat="1" customHeight="1" spans="7:7">
      <c r="G7931" s="288" t="str">
        <f t="shared" si="129"/>
        <v/>
      </c>
    </row>
    <row r="7932" s="93" customFormat="1" customHeight="1" spans="7:7">
      <c r="G7932" s="288" t="str">
        <f t="shared" si="129"/>
        <v/>
      </c>
    </row>
    <row r="7933" s="93" customFormat="1" customHeight="1" spans="7:7">
      <c r="G7933" s="288" t="str">
        <f t="shared" si="129"/>
        <v/>
      </c>
    </row>
    <row r="7934" s="93" customFormat="1" customHeight="1" spans="7:7">
      <c r="G7934" s="288" t="str">
        <f t="shared" si="129"/>
        <v/>
      </c>
    </row>
    <row r="7935" s="93" customFormat="1" customHeight="1" spans="7:7">
      <c r="G7935" s="288" t="str">
        <f t="shared" si="129"/>
        <v/>
      </c>
    </row>
    <row r="7936" s="93" customFormat="1" customHeight="1" spans="7:7">
      <c r="G7936" s="288" t="str">
        <f t="shared" si="129"/>
        <v/>
      </c>
    </row>
    <row r="7937" s="93" customFormat="1" customHeight="1" spans="7:7">
      <c r="G7937" s="288" t="str">
        <f t="shared" si="129"/>
        <v/>
      </c>
    </row>
    <row r="7938" s="93" customFormat="1" customHeight="1" spans="7:7">
      <c r="G7938" s="288" t="str">
        <f t="shared" ref="G7938:G8001" si="130">IF(H7938="","",IF(H7938=I7938,H7938,_xlfn.CONCAT(H7938,"-",I7938)))</f>
        <v/>
      </c>
    </row>
    <row r="7939" s="93" customFormat="1" customHeight="1" spans="7:7">
      <c r="G7939" s="288" t="str">
        <f t="shared" si="130"/>
        <v/>
      </c>
    </row>
    <row r="7940" s="93" customFormat="1" customHeight="1" spans="7:7">
      <c r="G7940" s="288" t="str">
        <f t="shared" si="130"/>
        <v/>
      </c>
    </row>
    <row r="7941" s="93" customFormat="1" customHeight="1" spans="7:7">
      <c r="G7941" s="288" t="str">
        <f t="shared" si="130"/>
        <v/>
      </c>
    </row>
    <row r="7942" s="93" customFormat="1" customHeight="1" spans="7:7">
      <c r="G7942" s="288" t="str">
        <f t="shared" si="130"/>
        <v/>
      </c>
    </row>
    <row r="7943" s="93" customFormat="1" customHeight="1" spans="7:7">
      <c r="G7943" s="288" t="str">
        <f t="shared" si="130"/>
        <v/>
      </c>
    </row>
    <row r="7944" s="93" customFormat="1" customHeight="1" spans="7:7">
      <c r="G7944" s="288" t="str">
        <f t="shared" si="130"/>
        <v/>
      </c>
    </row>
    <row r="7945" s="93" customFormat="1" customHeight="1" spans="7:7">
      <c r="G7945" s="288" t="str">
        <f t="shared" si="130"/>
        <v/>
      </c>
    </row>
    <row r="7946" s="93" customFormat="1" customHeight="1" spans="7:7">
      <c r="G7946" s="288" t="str">
        <f t="shared" si="130"/>
        <v/>
      </c>
    </row>
    <row r="7947" s="93" customFormat="1" customHeight="1" spans="7:7">
      <c r="G7947" s="288" t="str">
        <f t="shared" si="130"/>
        <v/>
      </c>
    </row>
    <row r="7948" s="93" customFormat="1" customHeight="1" spans="7:7">
      <c r="G7948" s="288" t="str">
        <f t="shared" si="130"/>
        <v/>
      </c>
    </row>
    <row r="7949" s="93" customFormat="1" customHeight="1" spans="7:7">
      <c r="G7949" s="288" t="str">
        <f t="shared" si="130"/>
        <v/>
      </c>
    </row>
    <row r="7950" s="93" customFormat="1" customHeight="1" spans="7:7">
      <c r="G7950" s="288" t="str">
        <f t="shared" si="130"/>
        <v/>
      </c>
    </row>
    <row r="7951" s="93" customFormat="1" customHeight="1" spans="7:7">
      <c r="G7951" s="288" t="str">
        <f t="shared" si="130"/>
        <v/>
      </c>
    </row>
    <row r="7952" s="93" customFormat="1" customHeight="1" spans="7:7">
      <c r="G7952" s="288" t="str">
        <f t="shared" si="130"/>
        <v/>
      </c>
    </row>
    <row r="7953" s="93" customFormat="1" customHeight="1" spans="7:7">
      <c r="G7953" s="288" t="str">
        <f t="shared" si="130"/>
        <v/>
      </c>
    </row>
    <row r="7954" s="93" customFormat="1" customHeight="1" spans="7:7">
      <c r="G7954" s="288" t="str">
        <f t="shared" si="130"/>
        <v/>
      </c>
    </row>
    <row r="7955" s="93" customFormat="1" customHeight="1" spans="7:7">
      <c r="G7955" s="288" t="str">
        <f t="shared" si="130"/>
        <v/>
      </c>
    </row>
    <row r="7956" s="93" customFormat="1" customHeight="1" spans="7:7">
      <c r="G7956" s="288" t="str">
        <f t="shared" si="130"/>
        <v/>
      </c>
    </row>
    <row r="7957" s="93" customFormat="1" customHeight="1" spans="7:7">
      <c r="G7957" s="288" t="str">
        <f t="shared" si="130"/>
        <v/>
      </c>
    </row>
    <row r="7958" s="93" customFormat="1" customHeight="1" spans="7:7">
      <c r="G7958" s="288" t="str">
        <f t="shared" si="130"/>
        <v/>
      </c>
    </row>
    <row r="7959" s="93" customFormat="1" customHeight="1" spans="7:7">
      <c r="G7959" s="288" t="str">
        <f t="shared" si="130"/>
        <v/>
      </c>
    </row>
    <row r="7960" s="93" customFormat="1" customHeight="1" spans="7:7">
      <c r="G7960" s="288" t="str">
        <f t="shared" si="130"/>
        <v/>
      </c>
    </row>
    <row r="7961" s="93" customFormat="1" customHeight="1" spans="7:7">
      <c r="G7961" s="288" t="str">
        <f t="shared" si="130"/>
        <v/>
      </c>
    </row>
    <row r="7962" s="93" customFormat="1" customHeight="1" spans="7:7">
      <c r="G7962" s="288" t="str">
        <f t="shared" si="130"/>
        <v/>
      </c>
    </row>
    <row r="7963" s="93" customFormat="1" customHeight="1" spans="7:7">
      <c r="G7963" s="288" t="str">
        <f t="shared" si="130"/>
        <v/>
      </c>
    </row>
    <row r="7964" s="93" customFormat="1" customHeight="1" spans="7:7">
      <c r="G7964" s="288" t="str">
        <f t="shared" si="130"/>
        <v/>
      </c>
    </row>
    <row r="7965" s="93" customFormat="1" customHeight="1" spans="7:7">
      <c r="G7965" s="288" t="str">
        <f t="shared" si="130"/>
        <v/>
      </c>
    </row>
    <row r="7966" s="93" customFormat="1" customHeight="1" spans="7:7">
      <c r="G7966" s="288" t="str">
        <f t="shared" si="130"/>
        <v/>
      </c>
    </row>
    <row r="7967" s="93" customFormat="1" customHeight="1" spans="7:7">
      <c r="G7967" s="288" t="str">
        <f t="shared" si="130"/>
        <v/>
      </c>
    </row>
    <row r="7968" s="93" customFormat="1" customHeight="1" spans="7:7">
      <c r="G7968" s="288" t="str">
        <f t="shared" si="130"/>
        <v/>
      </c>
    </row>
    <row r="7969" s="93" customFormat="1" customHeight="1" spans="7:7">
      <c r="G7969" s="288" t="str">
        <f t="shared" si="130"/>
        <v/>
      </c>
    </row>
    <row r="7970" s="93" customFormat="1" customHeight="1" spans="7:7">
      <c r="G7970" s="288" t="str">
        <f t="shared" si="130"/>
        <v/>
      </c>
    </row>
    <row r="7971" s="93" customFormat="1" customHeight="1" spans="7:7">
      <c r="G7971" s="288" t="str">
        <f t="shared" si="130"/>
        <v/>
      </c>
    </row>
    <row r="7972" s="93" customFormat="1" customHeight="1" spans="7:7">
      <c r="G7972" s="288" t="str">
        <f t="shared" si="130"/>
        <v/>
      </c>
    </row>
    <row r="7973" s="93" customFormat="1" customHeight="1" spans="7:7">
      <c r="G7973" s="288" t="str">
        <f t="shared" si="130"/>
        <v/>
      </c>
    </row>
    <row r="7974" s="93" customFormat="1" customHeight="1" spans="7:7">
      <c r="G7974" s="288" t="str">
        <f t="shared" si="130"/>
        <v/>
      </c>
    </row>
    <row r="7975" s="93" customFormat="1" customHeight="1" spans="7:7">
      <c r="G7975" s="288" t="str">
        <f t="shared" si="130"/>
        <v/>
      </c>
    </row>
    <row r="7976" s="93" customFormat="1" customHeight="1" spans="7:7">
      <c r="G7976" s="288" t="str">
        <f t="shared" si="130"/>
        <v/>
      </c>
    </row>
    <row r="7977" s="93" customFormat="1" customHeight="1" spans="7:7">
      <c r="G7977" s="288" t="str">
        <f t="shared" si="130"/>
        <v/>
      </c>
    </row>
    <row r="7978" s="93" customFormat="1" customHeight="1" spans="7:7">
      <c r="G7978" s="288" t="str">
        <f t="shared" si="130"/>
        <v/>
      </c>
    </row>
    <row r="7979" s="93" customFormat="1" customHeight="1" spans="7:7">
      <c r="G7979" s="288" t="str">
        <f t="shared" si="130"/>
        <v/>
      </c>
    </row>
    <row r="7980" s="93" customFormat="1" customHeight="1" spans="7:7">
      <c r="G7980" s="288" t="str">
        <f t="shared" si="130"/>
        <v/>
      </c>
    </row>
    <row r="7981" s="93" customFormat="1" customHeight="1" spans="7:7">
      <c r="G7981" s="288" t="str">
        <f t="shared" si="130"/>
        <v/>
      </c>
    </row>
    <row r="7982" s="93" customFormat="1" customHeight="1" spans="7:7">
      <c r="G7982" s="288" t="str">
        <f t="shared" si="130"/>
        <v/>
      </c>
    </row>
    <row r="7983" s="93" customFormat="1" customHeight="1" spans="7:7">
      <c r="G7983" s="288" t="str">
        <f t="shared" si="130"/>
        <v/>
      </c>
    </row>
    <row r="7984" s="93" customFormat="1" customHeight="1" spans="7:7">
      <c r="G7984" s="288" t="str">
        <f t="shared" si="130"/>
        <v/>
      </c>
    </row>
    <row r="7985" s="93" customFormat="1" customHeight="1" spans="7:7">
      <c r="G7985" s="288" t="str">
        <f t="shared" si="130"/>
        <v/>
      </c>
    </row>
    <row r="7986" s="93" customFormat="1" customHeight="1" spans="7:7">
      <c r="G7986" s="288" t="str">
        <f t="shared" si="130"/>
        <v/>
      </c>
    </row>
    <row r="7987" s="93" customFormat="1" customHeight="1" spans="7:7">
      <c r="G7987" s="288" t="str">
        <f t="shared" si="130"/>
        <v/>
      </c>
    </row>
    <row r="7988" s="93" customFormat="1" customHeight="1" spans="7:7">
      <c r="G7988" s="288" t="str">
        <f t="shared" si="130"/>
        <v/>
      </c>
    </row>
    <row r="7989" s="93" customFormat="1" customHeight="1" spans="7:7">
      <c r="G7989" s="288" t="str">
        <f t="shared" si="130"/>
        <v/>
      </c>
    </row>
    <row r="7990" s="93" customFormat="1" customHeight="1" spans="7:7">
      <c r="G7990" s="288" t="str">
        <f t="shared" si="130"/>
        <v/>
      </c>
    </row>
    <row r="7991" s="93" customFormat="1" customHeight="1" spans="7:7">
      <c r="G7991" s="288" t="str">
        <f t="shared" si="130"/>
        <v/>
      </c>
    </row>
    <row r="7992" s="93" customFormat="1" customHeight="1" spans="7:7">
      <c r="G7992" s="288" t="str">
        <f t="shared" si="130"/>
        <v/>
      </c>
    </row>
    <row r="7993" s="93" customFormat="1" customHeight="1" spans="7:7">
      <c r="G7993" s="288" t="str">
        <f t="shared" si="130"/>
        <v/>
      </c>
    </row>
    <row r="7994" s="93" customFormat="1" customHeight="1" spans="7:7">
      <c r="G7994" s="288" t="str">
        <f t="shared" si="130"/>
        <v/>
      </c>
    </row>
    <row r="7995" s="93" customFormat="1" customHeight="1" spans="7:7">
      <c r="G7995" s="288" t="str">
        <f t="shared" si="130"/>
        <v/>
      </c>
    </row>
    <row r="7996" s="93" customFormat="1" customHeight="1" spans="7:7">
      <c r="G7996" s="288" t="str">
        <f t="shared" si="130"/>
        <v/>
      </c>
    </row>
    <row r="7997" s="93" customFormat="1" customHeight="1" spans="7:7">
      <c r="G7997" s="288" t="str">
        <f t="shared" si="130"/>
        <v/>
      </c>
    </row>
    <row r="7998" s="93" customFormat="1" customHeight="1" spans="7:7">
      <c r="G7998" s="288" t="str">
        <f t="shared" si="130"/>
        <v/>
      </c>
    </row>
    <row r="7999" s="93" customFormat="1" customHeight="1" spans="7:7">
      <c r="G7999" s="288" t="str">
        <f t="shared" si="130"/>
        <v/>
      </c>
    </row>
    <row r="8000" s="93" customFormat="1" customHeight="1" spans="7:7">
      <c r="G8000" s="288" t="str">
        <f t="shared" si="130"/>
        <v/>
      </c>
    </row>
    <row r="8001" s="93" customFormat="1" customHeight="1" spans="7:7">
      <c r="G8001" s="288" t="str">
        <f t="shared" si="130"/>
        <v/>
      </c>
    </row>
    <row r="8002" s="93" customFormat="1" customHeight="1" spans="7:7">
      <c r="G8002" s="288" t="str">
        <f t="shared" ref="G8002:G8065" si="131">IF(H8002="","",IF(H8002=I8002,H8002,_xlfn.CONCAT(H8002,"-",I8002)))</f>
        <v/>
      </c>
    </row>
    <row r="8003" s="93" customFormat="1" customHeight="1" spans="7:7">
      <c r="G8003" s="288" t="str">
        <f t="shared" si="131"/>
        <v/>
      </c>
    </row>
    <row r="8004" s="93" customFormat="1" customHeight="1" spans="7:7">
      <c r="G8004" s="288" t="str">
        <f t="shared" si="131"/>
        <v/>
      </c>
    </row>
    <row r="8005" s="93" customFormat="1" customHeight="1" spans="7:7">
      <c r="G8005" s="288" t="str">
        <f t="shared" si="131"/>
        <v/>
      </c>
    </row>
    <row r="8006" s="93" customFormat="1" customHeight="1" spans="7:7">
      <c r="G8006" s="288" t="str">
        <f t="shared" si="131"/>
        <v/>
      </c>
    </row>
    <row r="8007" s="93" customFormat="1" customHeight="1" spans="7:7">
      <c r="G8007" s="288" t="str">
        <f t="shared" si="131"/>
        <v/>
      </c>
    </row>
    <row r="8008" s="93" customFormat="1" customHeight="1" spans="7:7">
      <c r="G8008" s="288" t="str">
        <f t="shared" si="131"/>
        <v/>
      </c>
    </row>
    <row r="8009" s="93" customFormat="1" customHeight="1" spans="7:7">
      <c r="G8009" s="288" t="str">
        <f t="shared" si="131"/>
        <v/>
      </c>
    </row>
    <row r="8010" s="93" customFormat="1" customHeight="1" spans="7:7">
      <c r="G8010" s="288" t="str">
        <f t="shared" si="131"/>
        <v/>
      </c>
    </row>
    <row r="8011" s="93" customFormat="1" customHeight="1" spans="7:7">
      <c r="G8011" s="288" t="str">
        <f t="shared" si="131"/>
        <v/>
      </c>
    </row>
    <row r="8012" s="93" customFormat="1" customHeight="1" spans="7:7">
      <c r="G8012" s="288" t="str">
        <f t="shared" si="131"/>
        <v/>
      </c>
    </row>
    <row r="8013" s="93" customFormat="1" customHeight="1" spans="7:7">
      <c r="G8013" s="288" t="str">
        <f t="shared" si="131"/>
        <v/>
      </c>
    </row>
    <row r="8014" s="93" customFormat="1" customHeight="1" spans="7:7">
      <c r="G8014" s="288" t="str">
        <f t="shared" si="131"/>
        <v/>
      </c>
    </row>
    <row r="8015" s="93" customFormat="1" customHeight="1" spans="7:7">
      <c r="G8015" s="288" t="str">
        <f t="shared" si="131"/>
        <v/>
      </c>
    </row>
    <row r="8016" s="93" customFormat="1" customHeight="1" spans="7:7">
      <c r="G8016" s="288" t="str">
        <f t="shared" si="131"/>
        <v/>
      </c>
    </row>
    <row r="8017" s="93" customFormat="1" customHeight="1" spans="7:7">
      <c r="G8017" s="288" t="str">
        <f t="shared" si="131"/>
        <v/>
      </c>
    </row>
    <row r="8018" s="93" customFormat="1" customHeight="1" spans="7:7">
      <c r="G8018" s="288" t="str">
        <f t="shared" si="131"/>
        <v/>
      </c>
    </row>
    <row r="8019" s="93" customFormat="1" customHeight="1" spans="7:7">
      <c r="G8019" s="288" t="str">
        <f t="shared" si="131"/>
        <v/>
      </c>
    </row>
    <row r="8020" s="93" customFormat="1" customHeight="1" spans="7:7">
      <c r="G8020" s="288" t="str">
        <f t="shared" si="131"/>
        <v/>
      </c>
    </row>
    <row r="8021" s="93" customFormat="1" customHeight="1" spans="7:7">
      <c r="G8021" s="288" t="str">
        <f t="shared" si="131"/>
        <v/>
      </c>
    </row>
    <row r="8022" s="93" customFormat="1" customHeight="1" spans="7:7">
      <c r="G8022" s="288" t="str">
        <f t="shared" si="131"/>
        <v/>
      </c>
    </row>
    <row r="8023" s="93" customFormat="1" customHeight="1" spans="7:7">
      <c r="G8023" s="288" t="str">
        <f t="shared" si="131"/>
        <v/>
      </c>
    </row>
    <row r="8024" s="93" customFormat="1" customHeight="1" spans="7:7">
      <c r="G8024" s="288" t="str">
        <f t="shared" si="131"/>
        <v/>
      </c>
    </row>
    <row r="8025" s="93" customFormat="1" customHeight="1" spans="7:7">
      <c r="G8025" s="288" t="str">
        <f t="shared" si="131"/>
        <v/>
      </c>
    </row>
    <row r="8026" s="93" customFormat="1" customHeight="1" spans="7:7">
      <c r="G8026" s="288" t="str">
        <f t="shared" si="131"/>
        <v/>
      </c>
    </row>
    <row r="8027" s="93" customFormat="1" customHeight="1" spans="7:7">
      <c r="G8027" s="288" t="str">
        <f t="shared" si="131"/>
        <v/>
      </c>
    </row>
    <row r="8028" s="93" customFormat="1" customHeight="1" spans="7:7">
      <c r="G8028" s="288" t="str">
        <f t="shared" si="131"/>
        <v/>
      </c>
    </row>
    <row r="8029" s="93" customFormat="1" customHeight="1" spans="7:7">
      <c r="G8029" s="288" t="str">
        <f t="shared" si="131"/>
        <v/>
      </c>
    </row>
    <row r="8030" s="93" customFormat="1" customHeight="1" spans="7:7">
      <c r="G8030" s="288" t="str">
        <f t="shared" si="131"/>
        <v/>
      </c>
    </row>
    <row r="8031" s="93" customFormat="1" customHeight="1" spans="7:7">
      <c r="G8031" s="288" t="str">
        <f t="shared" si="131"/>
        <v/>
      </c>
    </row>
    <row r="8032" s="93" customFormat="1" customHeight="1" spans="7:7">
      <c r="G8032" s="288" t="str">
        <f t="shared" si="131"/>
        <v/>
      </c>
    </row>
    <row r="8033" s="93" customFormat="1" customHeight="1" spans="7:7">
      <c r="G8033" s="288" t="str">
        <f t="shared" si="131"/>
        <v/>
      </c>
    </row>
    <row r="8034" s="93" customFormat="1" customHeight="1" spans="7:7">
      <c r="G8034" s="288" t="str">
        <f t="shared" si="131"/>
        <v/>
      </c>
    </row>
    <row r="8035" s="93" customFormat="1" customHeight="1" spans="7:7">
      <c r="G8035" s="288" t="str">
        <f t="shared" si="131"/>
        <v/>
      </c>
    </row>
    <row r="8036" s="93" customFormat="1" customHeight="1" spans="7:7">
      <c r="G8036" s="288" t="str">
        <f t="shared" si="131"/>
        <v/>
      </c>
    </row>
    <row r="8037" s="93" customFormat="1" customHeight="1" spans="7:7">
      <c r="G8037" s="288" t="str">
        <f t="shared" si="131"/>
        <v/>
      </c>
    </row>
    <row r="8038" s="93" customFormat="1" customHeight="1" spans="7:7">
      <c r="G8038" s="288" t="str">
        <f t="shared" si="131"/>
        <v/>
      </c>
    </row>
    <row r="8039" s="93" customFormat="1" customHeight="1" spans="7:7">
      <c r="G8039" s="288" t="str">
        <f t="shared" si="131"/>
        <v/>
      </c>
    </row>
    <row r="8040" s="93" customFormat="1" customHeight="1" spans="7:7">
      <c r="G8040" s="288" t="str">
        <f t="shared" si="131"/>
        <v/>
      </c>
    </row>
    <row r="8041" s="93" customFormat="1" customHeight="1" spans="7:7">
      <c r="G8041" s="288" t="str">
        <f t="shared" si="131"/>
        <v/>
      </c>
    </row>
    <row r="8042" s="93" customFormat="1" customHeight="1" spans="7:7">
      <c r="G8042" s="288" t="str">
        <f t="shared" si="131"/>
        <v/>
      </c>
    </row>
    <row r="8043" s="93" customFormat="1" customHeight="1" spans="7:7">
      <c r="G8043" s="288" t="str">
        <f t="shared" si="131"/>
        <v/>
      </c>
    </row>
    <row r="8044" s="93" customFormat="1" customHeight="1" spans="7:7">
      <c r="G8044" s="288" t="str">
        <f t="shared" si="131"/>
        <v/>
      </c>
    </row>
    <row r="8045" s="93" customFormat="1" customHeight="1" spans="7:7">
      <c r="G8045" s="288" t="str">
        <f t="shared" si="131"/>
        <v/>
      </c>
    </row>
    <row r="8046" s="93" customFormat="1" customHeight="1" spans="7:7">
      <c r="G8046" s="288" t="str">
        <f t="shared" si="131"/>
        <v/>
      </c>
    </row>
    <row r="8047" s="93" customFormat="1" customHeight="1" spans="7:7">
      <c r="G8047" s="288" t="str">
        <f t="shared" si="131"/>
        <v/>
      </c>
    </row>
    <row r="8048" s="93" customFormat="1" customHeight="1" spans="7:7">
      <c r="G8048" s="288" t="str">
        <f t="shared" si="131"/>
        <v/>
      </c>
    </row>
    <row r="8049" s="93" customFormat="1" customHeight="1" spans="7:7">
      <c r="G8049" s="288" t="str">
        <f t="shared" si="131"/>
        <v/>
      </c>
    </row>
    <row r="8050" s="93" customFormat="1" customHeight="1" spans="7:7">
      <c r="G8050" s="288" t="str">
        <f t="shared" si="131"/>
        <v/>
      </c>
    </row>
    <row r="8051" s="93" customFormat="1" customHeight="1" spans="7:7">
      <c r="G8051" s="288" t="str">
        <f t="shared" si="131"/>
        <v/>
      </c>
    </row>
    <row r="8052" s="93" customFormat="1" customHeight="1" spans="7:7">
      <c r="G8052" s="288" t="str">
        <f t="shared" si="131"/>
        <v/>
      </c>
    </row>
    <row r="8053" s="93" customFormat="1" customHeight="1" spans="7:7">
      <c r="G8053" s="288" t="str">
        <f t="shared" si="131"/>
        <v/>
      </c>
    </row>
    <row r="8054" s="93" customFormat="1" customHeight="1" spans="7:7">
      <c r="G8054" s="288" t="str">
        <f t="shared" si="131"/>
        <v/>
      </c>
    </row>
    <row r="8055" s="93" customFormat="1" customHeight="1" spans="7:7">
      <c r="G8055" s="288" t="str">
        <f t="shared" si="131"/>
        <v/>
      </c>
    </row>
    <row r="8056" s="93" customFormat="1" customHeight="1" spans="7:7">
      <c r="G8056" s="288" t="str">
        <f t="shared" si="131"/>
        <v/>
      </c>
    </row>
    <row r="8057" s="93" customFormat="1" customHeight="1" spans="7:7">
      <c r="G8057" s="288" t="str">
        <f t="shared" si="131"/>
        <v/>
      </c>
    </row>
    <row r="8058" s="93" customFormat="1" customHeight="1" spans="7:7">
      <c r="G8058" s="288" t="str">
        <f t="shared" si="131"/>
        <v/>
      </c>
    </row>
    <row r="8059" s="93" customFormat="1" customHeight="1" spans="7:7">
      <c r="G8059" s="288" t="str">
        <f t="shared" si="131"/>
        <v/>
      </c>
    </row>
    <row r="8060" s="93" customFormat="1" customHeight="1" spans="7:7">
      <c r="G8060" s="288" t="str">
        <f t="shared" si="131"/>
        <v/>
      </c>
    </row>
    <row r="8061" s="93" customFormat="1" customHeight="1" spans="7:7">
      <c r="G8061" s="288" t="str">
        <f t="shared" si="131"/>
        <v/>
      </c>
    </row>
    <row r="8062" s="93" customFormat="1" customHeight="1" spans="7:7">
      <c r="G8062" s="288" t="str">
        <f t="shared" si="131"/>
        <v/>
      </c>
    </row>
    <row r="8063" s="93" customFormat="1" customHeight="1" spans="7:7">
      <c r="G8063" s="288" t="str">
        <f t="shared" si="131"/>
        <v/>
      </c>
    </row>
    <row r="8064" s="93" customFormat="1" customHeight="1" spans="7:7">
      <c r="G8064" s="288" t="str">
        <f t="shared" si="131"/>
        <v/>
      </c>
    </row>
    <row r="8065" s="93" customFormat="1" customHeight="1" spans="7:7">
      <c r="G8065" s="288" t="str">
        <f t="shared" si="131"/>
        <v/>
      </c>
    </row>
    <row r="8066" s="93" customFormat="1" customHeight="1" spans="7:7">
      <c r="G8066" s="288" t="str">
        <f t="shared" ref="G8066:G8129" si="132">IF(H8066="","",IF(H8066=I8066,H8066,_xlfn.CONCAT(H8066,"-",I8066)))</f>
        <v/>
      </c>
    </row>
    <row r="8067" s="93" customFormat="1" customHeight="1" spans="7:7">
      <c r="G8067" s="288" t="str">
        <f t="shared" si="132"/>
        <v/>
      </c>
    </row>
    <row r="8068" s="93" customFormat="1" customHeight="1" spans="7:7">
      <c r="G8068" s="288" t="str">
        <f t="shared" si="132"/>
        <v/>
      </c>
    </row>
    <row r="8069" s="93" customFormat="1" customHeight="1" spans="7:7">
      <c r="G8069" s="288" t="str">
        <f t="shared" si="132"/>
        <v/>
      </c>
    </row>
    <row r="8070" s="93" customFormat="1" customHeight="1" spans="7:7">
      <c r="G8070" s="288" t="str">
        <f t="shared" si="132"/>
        <v/>
      </c>
    </row>
    <row r="8071" s="93" customFormat="1" customHeight="1" spans="7:7">
      <c r="G8071" s="288" t="str">
        <f t="shared" si="132"/>
        <v/>
      </c>
    </row>
    <row r="8072" s="93" customFormat="1" customHeight="1" spans="7:7">
      <c r="G8072" s="288" t="str">
        <f t="shared" si="132"/>
        <v/>
      </c>
    </row>
    <row r="8073" s="93" customFormat="1" customHeight="1" spans="7:7">
      <c r="G8073" s="288" t="str">
        <f t="shared" si="132"/>
        <v/>
      </c>
    </row>
    <row r="8074" s="93" customFormat="1" customHeight="1" spans="7:7">
      <c r="G8074" s="288" t="str">
        <f t="shared" si="132"/>
        <v/>
      </c>
    </row>
    <row r="8075" s="93" customFormat="1" customHeight="1" spans="7:7">
      <c r="G8075" s="288" t="str">
        <f t="shared" si="132"/>
        <v/>
      </c>
    </row>
    <row r="8076" s="93" customFormat="1" customHeight="1" spans="7:7">
      <c r="G8076" s="288" t="str">
        <f t="shared" si="132"/>
        <v/>
      </c>
    </row>
    <row r="8077" s="93" customFormat="1" customHeight="1" spans="7:7">
      <c r="G8077" s="288" t="str">
        <f t="shared" si="132"/>
        <v/>
      </c>
    </row>
    <row r="8078" s="93" customFormat="1" customHeight="1" spans="7:7">
      <c r="G8078" s="288" t="str">
        <f t="shared" si="132"/>
        <v/>
      </c>
    </row>
    <row r="8079" s="93" customFormat="1" customHeight="1" spans="7:7">
      <c r="G8079" s="288" t="str">
        <f t="shared" si="132"/>
        <v/>
      </c>
    </row>
    <row r="8080" s="93" customFormat="1" customHeight="1" spans="7:7">
      <c r="G8080" s="288" t="str">
        <f t="shared" si="132"/>
        <v/>
      </c>
    </row>
    <row r="8081" s="93" customFormat="1" customHeight="1" spans="7:7">
      <c r="G8081" s="288" t="str">
        <f t="shared" si="132"/>
        <v/>
      </c>
    </row>
    <row r="8082" s="93" customFormat="1" customHeight="1" spans="7:7">
      <c r="G8082" s="288" t="str">
        <f t="shared" si="132"/>
        <v/>
      </c>
    </row>
    <row r="8083" s="93" customFormat="1" customHeight="1" spans="7:7">
      <c r="G8083" s="288" t="str">
        <f t="shared" si="132"/>
        <v/>
      </c>
    </row>
    <row r="8084" s="93" customFormat="1" customHeight="1" spans="7:7">
      <c r="G8084" s="288" t="str">
        <f t="shared" si="132"/>
        <v/>
      </c>
    </row>
    <row r="8085" s="93" customFormat="1" customHeight="1" spans="7:7">
      <c r="G8085" s="288" t="str">
        <f t="shared" si="132"/>
        <v/>
      </c>
    </row>
    <row r="8086" s="93" customFormat="1" customHeight="1" spans="7:7">
      <c r="G8086" s="288" t="str">
        <f t="shared" si="132"/>
        <v/>
      </c>
    </row>
    <row r="8087" s="93" customFormat="1" customHeight="1" spans="7:7">
      <c r="G8087" s="288" t="str">
        <f t="shared" si="132"/>
        <v/>
      </c>
    </row>
    <row r="8088" s="93" customFormat="1" customHeight="1" spans="7:7">
      <c r="G8088" s="288" t="str">
        <f t="shared" si="132"/>
        <v/>
      </c>
    </row>
    <row r="8089" s="93" customFormat="1" customHeight="1" spans="7:7">
      <c r="G8089" s="288" t="str">
        <f t="shared" si="132"/>
        <v/>
      </c>
    </row>
    <row r="8090" s="93" customFormat="1" customHeight="1" spans="7:7">
      <c r="G8090" s="288" t="str">
        <f t="shared" si="132"/>
        <v/>
      </c>
    </row>
    <row r="8091" s="93" customFormat="1" customHeight="1" spans="7:7">
      <c r="G8091" s="288" t="str">
        <f t="shared" si="132"/>
        <v/>
      </c>
    </row>
    <row r="8092" s="93" customFormat="1" customHeight="1" spans="7:7">
      <c r="G8092" s="288" t="str">
        <f t="shared" si="132"/>
        <v/>
      </c>
    </row>
    <row r="8093" s="93" customFormat="1" customHeight="1" spans="7:7">
      <c r="G8093" s="288" t="str">
        <f t="shared" si="132"/>
        <v/>
      </c>
    </row>
    <row r="8094" s="93" customFormat="1" customHeight="1" spans="7:7">
      <c r="G8094" s="288" t="str">
        <f t="shared" si="132"/>
        <v/>
      </c>
    </row>
    <row r="8095" s="93" customFormat="1" customHeight="1" spans="7:7">
      <c r="G8095" s="288" t="str">
        <f t="shared" si="132"/>
        <v/>
      </c>
    </row>
    <row r="8096" s="93" customFormat="1" customHeight="1" spans="7:7">
      <c r="G8096" s="288" t="str">
        <f t="shared" si="132"/>
        <v/>
      </c>
    </row>
    <row r="8097" s="93" customFormat="1" customHeight="1" spans="7:7">
      <c r="G8097" s="288" t="str">
        <f t="shared" si="132"/>
        <v/>
      </c>
    </row>
    <row r="8098" s="93" customFormat="1" customHeight="1" spans="7:7">
      <c r="G8098" s="288" t="str">
        <f t="shared" si="132"/>
        <v/>
      </c>
    </row>
    <row r="8099" s="93" customFormat="1" customHeight="1" spans="7:7">
      <c r="G8099" s="288" t="str">
        <f t="shared" si="132"/>
        <v/>
      </c>
    </row>
    <row r="8100" s="93" customFormat="1" customHeight="1" spans="7:7">
      <c r="G8100" s="288" t="str">
        <f t="shared" si="132"/>
        <v/>
      </c>
    </row>
    <row r="8101" s="93" customFormat="1" customHeight="1" spans="7:7">
      <c r="G8101" s="288" t="str">
        <f t="shared" si="132"/>
        <v/>
      </c>
    </row>
    <row r="8102" s="93" customFormat="1" customHeight="1" spans="7:7">
      <c r="G8102" s="288" t="str">
        <f t="shared" si="132"/>
        <v/>
      </c>
    </row>
    <row r="8103" s="93" customFormat="1" customHeight="1" spans="7:7">
      <c r="G8103" s="288" t="str">
        <f t="shared" si="132"/>
        <v/>
      </c>
    </row>
    <row r="8104" s="93" customFormat="1" customHeight="1" spans="7:7">
      <c r="G8104" s="288" t="str">
        <f t="shared" si="132"/>
        <v/>
      </c>
    </row>
    <row r="8105" s="93" customFormat="1" customHeight="1" spans="7:7">
      <c r="G8105" s="288" t="str">
        <f t="shared" si="132"/>
        <v/>
      </c>
    </row>
    <row r="8106" s="93" customFormat="1" customHeight="1" spans="7:7">
      <c r="G8106" s="288" t="str">
        <f t="shared" si="132"/>
        <v/>
      </c>
    </row>
    <row r="8107" s="93" customFormat="1" customHeight="1" spans="7:7">
      <c r="G8107" s="288" t="str">
        <f t="shared" si="132"/>
        <v/>
      </c>
    </row>
    <row r="8108" s="93" customFormat="1" customHeight="1" spans="7:7">
      <c r="G8108" s="288" t="str">
        <f t="shared" si="132"/>
        <v/>
      </c>
    </row>
    <row r="8109" s="93" customFormat="1" customHeight="1" spans="7:7">
      <c r="G8109" s="288" t="str">
        <f t="shared" si="132"/>
        <v/>
      </c>
    </row>
    <row r="8110" s="93" customFormat="1" customHeight="1" spans="7:7">
      <c r="G8110" s="288" t="str">
        <f t="shared" si="132"/>
        <v/>
      </c>
    </row>
    <row r="8111" s="93" customFormat="1" customHeight="1" spans="7:7">
      <c r="G8111" s="288" t="str">
        <f t="shared" si="132"/>
        <v/>
      </c>
    </row>
    <row r="8112" s="93" customFormat="1" customHeight="1" spans="7:7">
      <c r="G8112" s="288" t="str">
        <f t="shared" si="132"/>
        <v/>
      </c>
    </row>
    <row r="8113" s="93" customFormat="1" customHeight="1" spans="7:7">
      <c r="G8113" s="288" t="str">
        <f t="shared" si="132"/>
        <v/>
      </c>
    </row>
    <row r="8114" s="93" customFormat="1" customHeight="1" spans="7:7">
      <c r="G8114" s="288" t="str">
        <f t="shared" si="132"/>
        <v/>
      </c>
    </row>
    <row r="8115" s="93" customFormat="1" customHeight="1" spans="7:7">
      <c r="G8115" s="288" t="str">
        <f t="shared" si="132"/>
        <v/>
      </c>
    </row>
    <row r="8116" s="93" customFormat="1" customHeight="1" spans="7:7">
      <c r="G8116" s="288" t="str">
        <f t="shared" si="132"/>
        <v/>
      </c>
    </row>
    <row r="8117" s="93" customFormat="1" customHeight="1" spans="7:7">
      <c r="G8117" s="288" t="str">
        <f t="shared" si="132"/>
        <v/>
      </c>
    </row>
    <row r="8118" s="93" customFormat="1" customHeight="1" spans="7:7">
      <c r="G8118" s="288" t="str">
        <f t="shared" si="132"/>
        <v/>
      </c>
    </row>
    <row r="8119" s="93" customFormat="1" customHeight="1" spans="7:7">
      <c r="G8119" s="288" t="str">
        <f t="shared" si="132"/>
        <v/>
      </c>
    </row>
    <row r="8120" s="93" customFormat="1" customHeight="1" spans="7:7">
      <c r="G8120" s="288" t="str">
        <f t="shared" si="132"/>
        <v/>
      </c>
    </row>
    <row r="8121" s="93" customFormat="1" customHeight="1" spans="7:7">
      <c r="G8121" s="288" t="str">
        <f t="shared" si="132"/>
        <v/>
      </c>
    </row>
    <row r="8122" s="93" customFormat="1" customHeight="1" spans="7:7">
      <c r="G8122" s="288" t="str">
        <f t="shared" si="132"/>
        <v/>
      </c>
    </row>
    <row r="8123" s="93" customFormat="1" customHeight="1" spans="7:7">
      <c r="G8123" s="288" t="str">
        <f t="shared" si="132"/>
        <v/>
      </c>
    </row>
    <row r="8124" s="93" customFormat="1" customHeight="1" spans="7:7">
      <c r="G8124" s="288" t="str">
        <f t="shared" si="132"/>
        <v/>
      </c>
    </row>
    <row r="8125" s="93" customFormat="1" customHeight="1" spans="7:7">
      <c r="G8125" s="288" t="str">
        <f t="shared" si="132"/>
        <v/>
      </c>
    </row>
    <row r="8126" s="93" customFormat="1" customHeight="1" spans="7:7">
      <c r="G8126" s="288" t="str">
        <f t="shared" si="132"/>
        <v/>
      </c>
    </row>
    <row r="8127" s="93" customFormat="1" customHeight="1" spans="7:7">
      <c r="G8127" s="288" t="str">
        <f t="shared" si="132"/>
        <v/>
      </c>
    </row>
    <row r="8128" s="93" customFormat="1" customHeight="1" spans="7:7">
      <c r="G8128" s="288" t="str">
        <f t="shared" si="132"/>
        <v/>
      </c>
    </row>
    <row r="8129" s="93" customFormat="1" customHeight="1" spans="7:7">
      <c r="G8129" s="288" t="str">
        <f t="shared" si="132"/>
        <v/>
      </c>
    </row>
    <row r="8130" s="93" customFormat="1" customHeight="1" spans="7:7">
      <c r="G8130" s="288" t="str">
        <f t="shared" ref="G8130:G8193" si="133">IF(H8130="","",IF(H8130=I8130,H8130,_xlfn.CONCAT(H8130,"-",I8130)))</f>
        <v/>
      </c>
    </row>
    <row r="8131" s="93" customFormat="1" customHeight="1" spans="7:7">
      <c r="G8131" s="288" t="str">
        <f t="shared" si="133"/>
        <v/>
      </c>
    </row>
    <row r="8132" s="93" customFormat="1" customHeight="1" spans="7:7">
      <c r="G8132" s="288" t="str">
        <f t="shared" si="133"/>
        <v/>
      </c>
    </row>
    <row r="8133" s="93" customFormat="1" customHeight="1" spans="7:7">
      <c r="G8133" s="288" t="str">
        <f t="shared" si="133"/>
        <v/>
      </c>
    </row>
    <row r="8134" s="93" customFormat="1" customHeight="1" spans="7:7">
      <c r="G8134" s="288" t="str">
        <f t="shared" si="133"/>
        <v/>
      </c>
    </row>
    <row r="8135" s="93" customFormat="1" customHeight="1" spans="7:7">
      <c r="G8135" s="288" t="str">
        <f t="shared" si="133"/>
        <v/>
      </c>
    </row>
    <row r="8136" s="93" customFormat="1" customHeight="1" spans="7:7">
      <c r="G8136" s="288" t="str">
        <f t="shared" si="133"/>
        <v/>
      </c>
    </row>
    <row r="8137" s="93" customFormat="1" customHeight="1" spans="7:7">
      <c r="G8137" s="288" t="str">
        <f t="shared" si="133"/>
        <v/>
      </c>
    </row>
    <row r="8138" s="93" customFormat="1" customHeight="1" spans="7:7">
      <c r="G8138" s="288" t="str">
        <f t="shared" si="133"/>
        <v/>
      </c>
    </row>
    <row r="8139" s="93" customFormat="1" customHeight="1" spans="7:7">
      <c r="G8139" s="288" t="str">
        <f t="shared" si="133"/>
        <v/>
      </c>
    </row>
    <row r="8140" s="93" customFormat="1" customHeight="1" spans="7:7">
      <c r="G8140" s="288" t="str">
        <f t="shared" si="133"/>
        <v/>
      </c>
    </row>
    <row r="8141" s="93" customFormat="1" customHeight="1" spans="7:7">
      <c r="G8141" s="288" t="str">
        <f t="shared" si="133"/>
        <v/>
      </c>
    </row>
    <row r="8142" s="93" customFormat="1" customHeight="1" spans="7:7">
      <c r="G8142" s="288" t="str">
        <f t="shared" si="133"/>
        <v/>
      </c>
    </row>
    <row r="8143" s="93" customFormat="1" customHeight="1" spans="7:7">
      <c r="G8143" s="288" t="str">
        <f t="shared" si="133"/>
        <v/>
      </c>
    </row>
    <row r="8144" s="93" customFormat="1" customHeight="1" spans="7:7">
      <c r="G8144" s="288" t="str">
        <f t="shared" si="133"/>
        <v/>
      </c>
    </row>
    <row r="8145" s="93" customFormat="1" customHeight="1" spans="7:7">
      <c r="G8145" s="288" t="str">
        <f t="shared" si="133"/>
        <v/>
      </c>
    </row>
    <row r="8146" s="93" customFormat="1" customHeight="1" spans="7:7">
      <c r="G8146" s="288" t="str">
        <f t="shared" si="133"/>
        <v/>
      </c>
    </row>
    <row r="8147" s="93" customFormat="1" customHeight="1" spans="7:7">
      <c r="G8147" s="288" t="str">
        <f t="shared" si="133"/>
        <v/>
      </c>
    </row>
    <row r="8148" s="93" customFormat="1" customHeight="1" spans="7:7">
      <c r="G8148" s="288" t="str">
        <f t="shared" si="133"/>
        <v/>
      </c>
    </row>
    <row r="8149" s="93" customFormat="1" customHeight="1" spans="7:7">
      <c r="G8149" s="288" t="str">
        <f t="shared" si="133"/>
        <v/>
      </c>
    </row>
    <row r="8150" s="93" customFormat="1" customHeight="1" spans="7:7">
      <c r="G8150" s="288" t="str">
        <f t="shared" si="133"/>
        <v/>
      </c>
    </row>
    <row r="8151" s="93" customFormat="1" customHeight="1" spans="7:7">
      <c r="G8151" s="288" t="str">
        <f t="shared" si="133"/>
        <v/>
      </c>
    </row>
    <row r="8152" s="93" customFormat="1" customHeight="1" spans="7:7">
      <c r="G8152" s="288" t="str">
        <f t="shared" si="133"/>
        <v/>
      </c>
    </row>
    <row r="8153" s="93" customFormat="1" customHeight="1" spans="7:7">
      <c r="G8153" s="288" t="str">
        <f t="shared" si="133"/>
        <v/>
      </c>
    </row>
    <row r="8154" s="93" customFormat="1" customHeight="1" spans="7:7">
      <c r="G8154" s="288" t="str">
        <f t="shared" si="133"/>
        <v/>
      </c>
    </row>
    <row r="8155" s="93" customFormat="1" customHeight="1" spans="7:7">
      <c r="G8155" s="288" t="str">
        <f t="shared" si="133"/>
        <v/>
      </c>
    </row>
    <row r="8156" s="93" customFormat="1" customHeight="1" spans="7:7">
      <c r="G8156" s="288" t="str">
        <f t="shared" si="133"/>
        <v/>
      </c>
    </row>
    <row r="8157" s="93" customFormat="1" customHeight="1" spans="7:7">
      <c r="G8157" s="288" t="str">
        <f t="shared" si="133"/>
        <v/>
      </c>
    </row>
    <row r="8158" s="93" customFormat="1" customHeight="1" spans="7:7">
      <c r="G8158" s="288" t="str">
        <f t="shared" si="133"/>
        <v/>
      </c>
    </row>
    <row r="8159" s="93" customFormat="1" customHeight="1" spans="7:7">
      <c r="G8159" s="288" t="str">
        <f t="shared" si="133"/>
        <v/>
      </c>
    </row>
    <row r="8160" s="93" customFormat="1" customHeight="1" spans="7:7">
      <c r="G8160" s="288" t="str">
        <f t="shared" si="133"/>
        <v/>
      </c>
    </row>
    <row r="8161" s="93" customFormat="1" customHeight="1" spans="7:7">
      <c r="G8161" s="288" t="str">
        <f t="shared" si="133"/>
        <v/>
      </c>
    </row>
    <row r="8162" s="93" customFormat="1" customHeight="1" spans="7:7">
      <c r="G8162" s="288" t="str">
        <f t="shared" si="133"/>
        <v/>
      </c>
    </row>
    <row r="8163" s="93" customFormat="1" customHeight="1" spans="7:7">
      <c r="G8163" s="288" t="str">
        <f t="shared" si="133"/>
        <v/>
      </c>
    </row>
    <row r="8164" s="93" customFormat="1" customHeight="1" spans="7:7">
      <c r="G8164" s="288" t="str">
        <f t="shared" si="133"/>
        <v/>
      </c>
    </row>
    <row r="8165" s="93" customFormat="1" customHeight="1" spans="7:7">
      <c r="G8165" s="288" t="str">
        <f t="shared" si="133"/>
        <v/>
      </c>
    </row>
    <row r="8166" s="93" customFormat="1" customHeight="1" spans="7:7">
      <c r="G8166" s="288" t="str">
        <f t="shared" si="133"/>
        <v/>
      </c>
    </row>
    <row r="8167" s="93" customFormat="1" customHeight="1" spans="7:7">
      <c r="G8167" s="288" t="str">
        <f t="shared" si="133"/>
        <v/>
      </c>
    </row>
    <row r="8168" s="93" customFormat="1" customHeight="1" spans="7:7">
      <c r="G8168" s="288" t="str">
        <f t="shared" si="133"/>
        <v/>
      </c>
    </row>
    <row r="8169" s="93" customFormat="1" customHeight="1" spans="7:7">
      <c r="G8169" s="288" t="str">
        <f t="shared" si="133"/>
        <v/>
      </c>
    </row>
    <row r="8170" s="93" customFormat="1" customHeight="1" spans="7:7">
      <c r="G8170" s="288" t="str">
        <f t="shared" si="133"/>
        <v/>
      </c>
    </row>
    <row r="8171" s="93" customFormat="1" customHeight="1" spans="7:7">
      <c r="G8171" s="288" t="str">
        <f t="shared" si="133"/>
        <v/>
      </c>
    </row>
    <row r="8172" s="93" customFormat="1" customHeight="1" spans="7:7">
      <c r="G8172" s="288" t="str">
        <f t="shared" si="133"/>
        <v/>
      </c>
    </row>
    <row r="8173" s="93" customFormat="1" customHeight="1" spans="7:7">
      <c r="G8173" s="288" t="str">
        <f t="shared" si="133"/>
        <v/>
      </c>
    </row>
    <row r="8174" s="93" customFormat="1" customHeight="1" spans="7:7">
      <c r="G8174" s="288" t="str">
        <f t="shared" si="133"/>
        <v/>
      </c>
    </row>
    <row r="8175" s="93" customFormat="1" customHeight="1" spans="7:7">
      <c r="G8175" s="288" t="str">
        <f t="shared" si="133"/>
        <v/>
      </c>
    </row>
    <row r="8176" s="93" customFormat="1" customHeight="1" spans="7:7">
      <c r="G8176" s="288" t="str">
        <f t="shared" si="133"/>
        <v/>
      </c>
    </row>
    <row r="8177" s="93" customFormat="1" customHeight="1" spans="7:7">
      <c r="G8177" s="288" t="str">
        <f t="shared" si="133"/>
        <v/>
      </c>
    </row>
    <row r="8178" s="93" customFormat="1" customHeight="1" spans="7:7">
      <c r="G8178" s="288" t="str">
        <f t="shared" si="133"/>
        <v/>
      </c>
    </row>
    <row r="8179" s="93" customFormat="1" customHeight="1" spans="7:7">
      <c r="G8179" s="288" t="str">
        <f t="shared" si="133"/>
        <v/>
      </c>
    </row>
    <row r="8180" s="93" customFormat="1" customHeight="1" spans="7:7">
      <c r="G8180" s="288" t="str">
        <f t="shared" si="133"/>
        <v/>
      </c>
    </row>
    <row r="8181" s="93" customFormat="1" customHeight="1" spans="7:7">
      <c r="G8181" s="288" t="str">
        <f t="shared" si="133"/>
        <v/>
      </c>
    </row>
    <row r="8182" s="93" customFormat="1" customHeight="1" spans="7:7">
      <c r="G8182" s="288" t="str">
        <f t="shared" si="133"/>
        <v/>
      </c>
    </row>
    <row r="8183" s="93" customFormat="1" customHeight="1" spans="7:7">
      <c r="G8183" s="288" t="str">
        <f t="shared" si="133"/>
        <v/>
      </c>
    </row>
    <row r="8184" s="93" customFormat="1" customHeight="1" spans="7:7">
      <c r="G8184" s="288" t="str">
        <f t="shared" si="133"/>
        <v/>
      </c>
    </row>
    <row r="8185" s="93" customFormat="1" customHeight="1" spans="7:7">
      <c r="G8185" s="288" t="str">
        <f t="shared" si="133"/>
        <v/>
      </c>
    </row>
    <row r="8186" s="93" customFormat="1" customHeight="1" spans="7:7">
      <c r="G8186" s="288" t="str">
        <f t="shared" si="133"/>
        <v/>
      </c>
    </row>
    <row r="8187" s="93" customFormat="1" customHeight="1" spans="7:7">
      <c r="G8187" s="288" t="str">
        <f t="shared" si="133"/>
        <v/>
      </c>
    </row>
    <row r="8188" s="93" customFormat="1" customHeight="1" spans="7:7">
      <c r="G8188" s="288" t="str">
        <f t="shared" si="133"/>
        <v/>
      </c>
    </row>
    <row r="8189" s="93" customFormat="1" customHeight="1" spans="7:7">
      <c r="G8189" s="288" t="str">
        <f t="shared" si="133"/>
        <v/>
      </c>
    </row>
    <row r="8190" s="93" customFormat="1" customHeight="1" spans="7:7">
      <c r="G8190" s="288" t="str">
        <f t="shared" si="133"/>
        <v/>
      </c>
    </row>
    <row r="8191" s="93" customFormat="1" customHeight="1" spans="7:7">
      <c r="G8191" s="288" t="str">
        <f t="shared" si="133"/>
        <v/>
      </c>
    </row>
    <row r="8192" s="93" customFormat="1" customHeight="1" spans="7:7">
      <c r="G8192" s="288" t="str">
        <f t="shared" si="133"/>
        <v/>
      </c>
    </row>
    <row r="8193" s="93" customFormat="1" customHeight="1" spans="7:7">
      <c r="G8193" s="288" t="str">
        <f t="shared" si="133"/>
        <v/>
      </c>
    </row>
    <row r="8194" s="93" customFormat="1" customHeight="1" spans="7:7">
      <c r="G8194" s="288" t="str">
        <f t="shared" ref="G8194:G8257" si="134">IF(H8194="","",IF(H8194=I8194,H8194,_xlfn.CONCAT(H8194,"-",I8194)))</f>
        <v/>
      </c>
    </row>
    <row r="8195" s="93" customFormat="1" customHeight="1" spans="7:7">
      <c r="G8195" s="288" t="str">
        <f t="shared" si="134"/>
        <v/>
      </c>
    </row>
    <row r="8196" s="93" customFormat="1" customHeight="1" spans="7:7">
      <c r="G8196" s="288" t="str">
        <f t="shared" si="134"/>
        <v/>
      </c>
    </row>
    <row r="8197" s="93" customFormat="1" customHeight="1" spans="7:7">
      <c r="G8197" s="288" t="str">
        <f t="shared" si="134"/>
        <v/>
      </c>
    </row>
    <row r="8198" s="93" customFormat="1" customHeight="1" spans="7:7">
      <c r="G8198" s="288" t="str">
        <f t="shared" si="134"/>
        <v/>
      </c>
    </row>
    <row r="8199" s="93" customFormat="1" customHeight="1" spans="7:7">
      <c r="G8199" s="288" t="str">
        <f t="shared" si="134"/>
        <v/>
      </c>
    </row>
    <row r="8200" s="93" customFormat="1" customHeight="1" spans="7:7">
      <c r="G8200" s="288" t="str">
        <f t="shared" si="134"/>
        <v/>
      </c>
    </row>
    <row r="8201" s="93" customFormat="1" customHeight="1" spans="7:7">
      <c r="G8201" s="288" t="str">
        <f t="shared" si="134"/>
        <v/>
      </c>
    </row>
    <row r="8202" s="93" customFormat="1" customHeight="1" spans="7:7">
      <c r="G8202" s="288" t="str">
        <f t="shared" si="134"/>
        <v/>
      </c>
    </row>
    <row r="8203" s="93" customFormat="1" customHeight="1" spans="7:7">
      <c r="G8203" s="288" t="str">
        <f t="shared" si="134"/>
        <v/>
      </c>
    </row>
    <row r="8204" s="93" customFormat="1" customHeight="1" spans="7:7">
      <c r="G8204" s="288" t="str">
        <f t="shared" si="134"/>
        <v/>
      </c>
    </row>
    <row r="8205" s="93" customFormat="1" customHeight="1" spans="7:7">
      <c r="G8205" s="288" t="str">
        <f t="shared" si="134"/>
        <v/>
      </c>
    </row>
    <row r="8206" s="93" customFormat="1" customHeight="1" spans="7:7">
      <c r="G8206" s="288" t="str">
        <f t="shared" si="134"/>
        <v/>
      </c>
    </row>
    <row r="8207" s="93" customFormat="1" customHeight="1" spans="7:7">
      <c r="G8207" s="288" t="str">
        <f t="shared" si="134"/>
        <v/>
      </c>
    </row>
    <row r="8208" s="93" customFormat="1" customHeight="1" spans="7:7">
      <c r="G8208" s="288" t="str">
        <f t="shared" si="134"/>
        <v/>
      </c>
    </row>
    <row r="8209" s="93" customFormat="1" customHeight="1" spans="7:7">
      <c r="G8209" s="288" t="str">
        <f t="shared" si="134"/>
        <v/>
      </c>
    </row>
    <row r="8210" s="93" customFormat="1" customHeight="1" spans="7:7">
      <c r="G8210" s="288" t="str">
        <f t="shared" si="134"/>
        <v/>
      </c>
    </row>
    <row r="8211" s="93" customFormat="1" customHeight="1" spans="7:7">
      <c r="G8211" s="288" t="str">
        <f t="shared" si="134"/>
        <v/>
      </c>
    </row>
    <row r="8212" s="93" customFormat="1" customHeight="1" spans="7:7">
      <c r="G8212" s="288" t="str">
        <f t="shared" si="134"/>
        <v/>
      </c>
    </row>
    <row r="8213" s="93" customFormat="1" customHeight="1" spans="7:7">
      <c r="G8213" s="288" t="str">
        <f t="shared" si="134"/>
        <v/>
      </c>
    </row>
    <row r="8214" s="93" customFormat="1" customHeight="1" spans="7:7">
      <c r="G8214" s="288" t="str">
        <f t="shared" si="134"/>
        <v/>
      </c>
    </row>
    <row r="8215" s="93" customFormat="1" customHeight="1" spans="7:7">
      <c r="G8215" s="288" t="str">
        <f t="shared" si="134"/>
        <v/>
      </c>
    </row>
    <row r="8216" s="93" customFormat="1" customHeight="1" spans="7:7">
      <c r="G8216" s="288" t="str">
        <f t="shared" si="134"/>
        <v/>
      </c>
    </row>
    <row r="8217" s="93" customFormat="1" customHeight="1" spans="7:7">
      <c r="G8217" s="288" t="str">
        <f t="shared" si="134"/>
        <v/>
      </c>
    </row>
    <row r="8218" s="93" customFormat="1" customHeight="1" spans="7:7">
      <c r="G8218" s="288" t="str">
        <f t="shared" si="134"/>
        <v/>
      </c>
    </row>
    <row r="8219" s="93" customFormat="1" customHeight="1" spans="7:7">
      <c r="G8219" s="288" t="str">
        <f t="shared" si="134"/>
        <v/>
      </c>
    </row>
    <row r="8220" s="93" customFormat="1" customHeight="1" spans="7:7">
      <c r="G8220" s="288" t="str">
        <f t="shared" si="134"/>
        <v/>
      </c>
    </row>
    <row r="8221" s="93" customFormat="1" customHeight="1" spans="7:7">
      <c r="G8221" s="288" t="str">
        <f t="shared" si="134"/>
        <v/>
      </c>
    </row>
    <row r="8222" s="93" customFormat="1" customHeight="1" spans="7:7">
      <c r="G8222" s="288" t="str">
        <f t="shared" si="134"/>
        <v/>
      </c>
    </row>
    <row r="8223" s="93" customFormat="1" customHeight="1" spans="7:7">
      <c r="G8223" s="288" t="str">
        <f t="shared" si="134"/>
        <v/>
      </c>
    </row>
    <row r="8224" s="93" customFormat="1" customHeight="1" spans="7:7">
      <c r="G8224" s="288" t="str">
        <f t="shared" si="134"/>
        <v/>
      </c>
    </row>
    <row r="8225" s="93" customFormat="1" customHeight="1" spans="7:7">
      <c r="G8225" s="288" t="str">
        <f t="shared" si="134"/>
        <v/>
      </c>
    </row>
    <row r="8226" s="93" customFormat="1" customHeight="1" spans="7:7">
      <c r="G8226" s="288" t="str">
        <f t="shared" si="134"/>
        <v/>
      </c>
    </row>
    <row r="8227" s="93" customFormat="1" customHeight="1" spans="7:7">
      <c r="G8227" s="288" t="str">
        <f t="shared" si="134"/>
        <v/>
      </c>
    </row>
    <row r="8228" s="93" customFormat="1" customHeight="1" spans="7:7">
      <c r="G8228" s="288" t="str">
        <f t="shared" si="134"/>
        <v/>
      </c>
    </row>
    <row r="8229" s="93" customFormat="1" customHeight="1" spans="7:7">
      <c r="G8229" s="288" t="str">
        <f t="shared" si="134"/>
        <v/>
      </c>
    </row>
    <row r="8230" s="93" customFormat="1" customHeight="1" spans="7:7">
      <c r="G8230" s="288" t="str">
        <f t="shared" si="134"/>
        <v/>
      </c>
    </row>
    <row r="8231" s="93" customFormat="1" customHeight="1" spans="7:7">
      <c r="G8231" s="288" t="str">
        <f t="shared" si="134"/>
        <v/>
      </c>
    </row>
    <row r="8232" s="93" customFormat="1" customHeight="1" spans="7:7">
      <c r="G8232" s="288" t="str">
        <f t="shared" si="134"/>
        <v/>
      </c>
    </row>
    <row r="8233" s="93" customFormat="1" customHeight="1" spans="7:7">
      <c r="G8233" s="288" t="str">
        <f t="shared" si="134"/>
        <v/>
      </c>
    </row>
    <row r="8234" s="93" customFormat="1" customHeight="1" spans="7:7">
      <c r="G8234" s="288" t="str">
        <f t="shared" si="134"/>
        <v/>
      </c>
    </row>
    <row r="8235" s="93" customFormat="1" customHeight="1" spans="7:7">
      <c r="G8235" s="288" t="str">
        <f t="shared" si="134"/>
        <v/>
      </c>
    </row>
    <row r="8236" s="93" customFormat="1" customHeight="1" spans="7:7">
      <c r="G8236" s="288" t="str">
        <f t="shared" si="134"/>
        <v/>
      </c>
    </row>
    <row r="8237" s="93" customFormat="1" customHeight="1" spans="7:7">
      <c r="G8237" s="288" t="str">
        <f t="shared" si="134"/>
        <v/>
      </c>
    </row>
    <row r="8238" s="93" customFormat="1" customHeight="1" spans="7:7">
      <c r="G8238" s="288" t="str">
        <f t="shared" si="134"/>
        <v/>
      </c>
    </row>
    <row r="8239" s="93" customFormat="1" customHeight="1" spans="7:7">
      <c r="G8239" s="288" t="str">
        <f t="shared" si="134"/>
        <v/>
      </c>
    </row>
    <row r="8240" s="93" customFormat="1" customHeight="1" spans="7:7">
      <c r="G8240" s="288" t="str">
        <f t="shared" si="134"/>
        <v/>
      </c>
    </row>
    <row r="8241" s="93" customFormat="1" customHeight="1" spans="7:7">
      <c r="G8241" s="288" t="str">
        <f t="shared" si="134"/>
        <v/>
      </c>
    </row>
    <row r="8242" s="93" customFormat="1" customHeight="1" spans="7:7">
      <c r="G8242" s="288" t="str">
        <f t="shared" si="134"/>
        <v/>
      </c>
    </row>
    <row r="8243" s="93" customFormat="1" customHeight="1" spans="7:7">
      <c r="G8243" s="288" t="str">
        <f t="shared" si="134"/>
        <v/>
      </c>
    </row>
    <row r="8244" s="93" customFormat="1" customHeight="1" spans="7:7">
      <c r="G8244" s="288" t="str">
        <f t="shared" si="134"/>
        <v/>
      </c>
    </row>
    <row r="8245" s="93" customFormat="1" customHeight="1" spans="7:7">
      <c r="G8245" s="288" t="str">
        <f t="shared" si="134"/>
        <v/>
      </c>
    </row>
    <row r="8246" s="93" customFormat="1" customHeight="1" spans="7:7">
      <c r="G8246" s="288" t="str">
        <f t="shared" si="134"/>
        <v/>
      </c>
    </row>
    <row r="8247" s="93" customFormat="1" customHeight="1" spans="7:7">
      <c r="G8247" s="288" t="str">
        <f t="shared" si="134"/>
        <v/>
      </c>
    </row>
    <row r="8248" s="93" customFormat="1" customHeight="1" spans="7:7">
      <c r="G8248" s="288" t="str">
        <f t="shared" si="134"/>
        <v/>
      </c>
    </row>
    <row r="8249" s="93" customFormat="1" customHeight="1" spans="7:7">
      <c r="G8249" s="288" t="str">
        <f t="shared" si="134"/>
        <v/>
      </c>
    </row>
    <row r="8250" s="93" customFormat="1" customHeight="1" spans="7:7">
      <c r="G8250" s="288" t="str">
        <f t="shared" si="134"/>
        <v/>
      </c>
    </row>
    <row r="8251" s="93" customFormat="1" customHeight="1" spans="7:7">
      <c r="G8251" s="288" t="str">
        <f t="shared" si="134"/>
        <v/>
      </c>
    </row>
    <row r="8252" s="93" customFormat="1" customHeight="1" spans="7:7">
      <c r="G8252" s="288" t="str">
        <f t="shared" si="134"/>
        <v/>
      </c>
    </row>
    <row r="8253" s="93" customFormat="1" customHeight="1" spans="7:7">
      <c r="G8253" s="288" t="str">
        <f t="shared" si="134"/>
        <v/>
      </c>
    </row>
    <row r="8254" s="93" customFormat="1" customHeight="1" spans="7:7">
      <c r="G8254" s="288" t="str">
        <f t="shared" si="134"/>
        <v/>
      </c>
    </row>
    <row r="8255" s="93" customFormat="1" customHeight="1" spans="7:7">
      <c r="G8255" s="288" t="str">
        <f t="shared" si="134"/>
        <v/>
      </c>
    </row>
    <row r="8256" s="93" customFormat="1" customHeight="1" spans="7:7">
      <c r="G8256" s="288" t="str">
        <f t="shared" si="134"/>
        <v/>
      </c>
    </row>
    <row r="8257" s="93" customFormat="1" customHeight="1" spans="7:7">
      <c r="G8257" s="288" t="str">
        <f t="shared" si="134"/>
        <v/>
      </c>
    </row>
    <row r="8258" s="93" customFormat="1" customHeight="1" spans="7:7">
      <c r="G8258" s="288" t="str">
        <f t="shared" ref="G8258:G8321" si="135">IF(H8258="","",IF(H8258=I8258,H8258,_xlfn.CONCAT(H8258,"-",I8258)))</f>
        <v/>
      </c>
    </row>
    <row r="8259" s="93" customFormat="1" customHeight="1" spans="7:7">
      <c r="G8259" s="288" t="str">
        <f t="shared" si="135"/>
        <v/>
      </c>
    </row>
    <row r="8260" s="93" customFormat="1" customHeight="1" spans="7:7">
      <c r="G8260" s="288" t="str">
        <f t="shared" si="135"/>
        <v/>
      </c>
    </row>
    <row r="8261" s="93" customFormat="1" customHeight="1" spans="7:7">
      <c r="G8261" s="288" t="str">
        <f t="shared" si="135"/>
        <v/>
      </c>
    </row>
    <row r="8262" s="93" customFormat="1" customHeight="1" spans="7:7">
      <c r="G8262" s="288" t="str">
        <f t="shared" si="135"/>
        <v/>
      </c>
    </row>
    <row r="8263" s="93" customFormat="1" customHeight="1" spans="7:7">
      <c r="G8263" s="288" t="str">
        <f t="shared" si="135"/>
        <v/>
      </c>
    </row>
    <row r="8264" s="93" customFormat="1" customHeight="1" spans="7:7">
      <c r="G8264" s="288" t="str">
        <f t="shared" si="135"/>
        <v/>
      </c>
    </row>
    <row r="8265" s="93" customFormat="1" customHeight="1" spans="7:7">
      <c r="G8265" s="288" t="str">
        <f t="shared" si="135"/>
        <v/>
      </c>
    </row>
    <row r="8266" s="93" customFormat="1" customHeight="1" spans="7:7">
      <c r="G8266" s="288" t="str">
        <f t="shared" si="135"/>
        <v/>
      </c>
    </row>
    <row r="8267" s="93" customFormat="1" customHeight="1" spans="7:7">
      <c r="G8267" s="288" t="str">
        <f t="shared" si="135"/>
        <v/>
      </c>
    </row>
    <row r="8268" s="93" customFormat="1" customHeight="1" spans="7:7">
      <c r="G8268" s="288" t="str">
        <f t="shared" si="135"/>
        <v/>
      </c>
    </row>
    <row r="8269" s="93" customFormat="1" customHeight="1" spans="7:7">
      <c r="G8269" s="288" t="str">
        <f t="shared" si="135"/>
        <v/>
      </c>
    </row>
    <row r="8270" s="93" customFormat="1" customHeight="1" spans="7:7">
      <c r="G8270" s="288" t="str">
        <f t="shared" si="135"/>
        <v/>
      </c>
    </row>
    <row r="8271" s="93" customFormat="1" customHeight="1" spans="7:7">
      <c r="G8271" s="288" t="str">
        <f t="shared" si="135"/>
        <v/>
      </c>
    </row>
    <row r="8272" s="93" customFormat="1" customHeight="1" spans="7:7">
      <c r="G8272" s="288" t="str">
        <f t="shared" si="135"/>
        <v/>
      </c>
    </row>
    <row r="8273" s="93" customFormat="1" customHeight="1" spans="7:7">
      <c r="G8273" s="288" t="str">
        <f t="shared" si="135"/>
        <v/>
      </c>
    </row>
    <row r="8274" s="93" customFormat="1" customHeight="1" spans="7:7">
      <c r="G8274" s="288" t="str">
        <f t="shared" si="135"/>
        <v/>
      </c>
    </row>
    <row r="8275" s="93" customFormat="1" customHeight="1" spans="7:7">
      <c r="G8275" s="288" t="str">
        <f t="shared" si="135"/>
        <v/>
      </c>
    </row>
    <row r="8276" s="93" customFormat="1" customHeight="1" spans="7:7">
      <c r="G8276" s="288" t="str">
        <f t="shared" si="135"/>
        <v/>
      </c>
    </row>
    <row r="8277" s="93" customFormat="1" customHeight="1" spans="7:7">
      <c r="G8277" s="288" t="str">
        <f t="shared" si="135"/>
        <v/>
      </c>
    </row>
    <row r="8278" s="93" customFormat="1" customHeight="1" spans="7:7">
      <c r="G8278" s="288" t="str">
        <f t="shared" si="135"/>
        <v/>
      </c>
    </row>
    <row r="8279" s="93" customFormat="1" customHeight="1" spans="7:7">
      <c r="G8279" s="288" t="str">
        <f t="shared" si="135"/>
        <v/>
      </c>
    </row>
    <row r="8280" s="93" customFormat="1" customHeight="1" spans="7:7">
      <c r="G8280" s="288" t="str">
        <f t="shared" si="135"/>
        <v/>
      </c>
    </row>
    <row r="8281" s="93" customFormat="1" customHeight="1" spans="7:7">
      <c r="G8281" s="288" t="str">
        <f t="shared" si="135"/>
        <v/>
      </c>
    </row>
    <row r="8282" s="93" customFormat="1" customHeight="1" spans="7:7">
      <c r="G8282" s="288" t="str">
        <f t="shared" si="135"/>
        <v/>
      </c>
    </row>
    <row r="8283" s="93" customFormat="1" customHeight="1" spans="7:7">
      <c r="G8283" s="288" t="str">
        <f t="shared" si="135"/>
        <v/>
      </c>
    </row>
    <row r="8284" s="93" customFormat="1" customHeight="1" spans="7:7">
      <c r="G8284" s="288" t="str">
        <f t="shared" si="135"/>
        <v/>
      </c>
    </row>
    <row r="8285" s="93" customFormat="1" customHeight="1" spans="7:7">
      <c r="G8285" s="288" t="str">
        <f t="shared" si="135"/>
        <v/>
      </c>
    </row>
    <row r="8286" s="93" customFormat="1" customHeight="1" spans="7:7">
      <c r="G8286" s="288" t="str">
        <f t="shared" si="135"/>
        <v/>
      </c>
    </row>
    <row r="8287" s="93" customFormat="1" customHeight="1" spans="7:7">
      <c r="G8287" s="288" t="str">
        <f t="shared" si="135"/>
        <v/>
      </c>
    </row>
    <row r="8288" s="93" customFormat="1" customHeight="1" spans="7:7">
      <c r="G8288" s="288" t="str">
        <f t="shared" si="135"/>
        <v/>
      </c>
    </row>
    <row r="8289" s="93" customFormat="1" customHeight="1" spans="7:7">
      <c r="G8289" s="288" t="str">
        <f t="shared" si="135"/>
        <v/>
      </c>
    </row>
    <row r="8290" s="93" customFormat="1" customHeight="1" spans="7:7">
      <c r="G8290" s="288" t="str">
        <f t="shared" si="135"/>
        <v/>
      </c>
    </row>
    <row r="8291" s="93" customFormat="1" customHeight="1" spans="7:7">
      <c r="G8291" s="288" t="str">
        <f t="shared" si="135"/>
        <v/>
      </c>
    </row>
    <row r="8292" s="93" customFormat="1" customHeight="1" spans="7:7">
      <c r="G8292" s="288" t="str">
        <f t="shared" si="135"/>
        <v/>
      </c>
    </row>
    <row r="8293" s="93" customFormat="1" customHeight="1" spans="7:7">
      <c r="G8293" s="288" t="str">
        <f t="shared" si="135"/>
        <v/>
      </c>
    </row>
    <row r="8294" s="93" customFormat="1" customHeight="1" spans="7:7">
      <c r="G8294" s="288" t="str">
        <f t="shared" si="135"/>
        <v/>
      </c>
    </row>
    <row r="8295" s="93" customFormat="1" customHeight="1" spans="7:7">
      <c r="G8295" s="288" t="str">
        <f t="shared" si="135"/>
        <v/>
      </c>
    </row>
    <row r="8296" s="93" customFormat="1" customHeight="1" spans="7:7">
      <c r="G8296" s="288" t="str">
        <f t="shared" si="135"/>
        <v/>
      </c>
    </row>
    <row r="8297" s="93" customFormat="1" customHeight="1" spans="7:7">
      <c r="G8297" s="288" t="str">
        <f t="shared" si="135"/>
        <v/>
      </c>
    </row>
    <row r="8298" s="93" customFormat="1" customHeight="1" spans="7:7">
      <c r="G8298" s="288" t="str">
        <f t="shared" si="135"/>
        <v/>
      </c>
    </row>
    <row r="8299" s="93" customFormat="1" customHeight="1" spans="7:7">
      <c r="G8299" s="288" t="str">
        <f t="shared" si="135"/>
        <v/>
      </c>
    </row>
    <row r="8300" s="93" customFormat="1" customHeight="1" spans="7:7">
      <c r="G8300" s="288" t="str">
        <f t="shared" si="135"/>
        <v/>
      </c>
    </row>
    <row r="8301" s="93" customFormat="1" customHeight="1" spans="7:7">
      <c r="G8301" s="288" t="str">
        <f t="shared" si="135"/>
        <v/>
      </c>
    </row>
    <row r="8302" s="93" customFormat="1" customHeight="1" spans="7:7">
      <c r="G8302" s="288" t="str">
        <f t="shared" si="135"/>
        <v/>
      </c>
    </row>
    <row r="8303" s="93" customFormat="1" customHeight="1" spans="7:7">
      <c r="G8303" s="288" t="str">
        <f t="shared" si="135"/>
        <v/>
      </c>
    </row>
    <row r="8304" s="93" customFormat="1" customHeight="1" spans="7:7">
      <c r="G8304" s="288" t="str">
        <f t="shared" si="135"/>
        <v/>
      </c>
    </row>
    <row r="8305" s="93" customFormat="1" customHeight="1" spans="7:7">
      <c r="G8305" s="288" t="str">
        <f t="shared" si="135"/>
        <v/>
      </c>
    </row>
    <row r="8306" s="93" customFormat="1" customHeight="1" spans="7:7">
      <c r="G8306" s="288" t="str">
        <f t="shared" si="135"/>
        <v/>
      </c>
    </row>
    <row r="8307" s="93" customFormat="1" customHeight="1" spans="7:7">
      <c r="G8307" s="288" t="str">
        <f t="shared" si="135"/>
        <v/>
      </c>
    </row>
    <row r="8308" s="93" customFormat="1" customHeight="1" spans="7:7">
      <c r="G8308" s="288" t="str">
        <f t="shared" si="135"/>
        <v/>
      </c>
    </row>
    <row r="8309" s="93" customFormat="1" customHeight="1" spans="7:7">
      <c r="G8309" s="288" t="str">
        <f t="shared" si="135"/>
        <v/>
      </c>
    </row>
    <row r="8310" s="93" customFormat="1" customHeight="1" spans="7:7">
      <c r="G8310" s="288" t="str">
        <f t="shared" si="135"/>
        <v/>
      </c>
    </row>
    <row r="8311" s="93" customFormat="1" customHeight="1" spans="7:7">
      <c r="G8311" s="288" t="str">
        <f t="shared" si="135"/>
        <v/>
      </c>
    </row>
    <row r="8312" s="93" customFormat="1" customHeight="1" spans="7:7">
      <c r="G8312" s="288" t="str">
        <f t="shared" si="135"/>
        <v/>
      </c>
    </row>
    <row r="8313" s="93" customFormat="1" customHeight="1" spans="7:7">
      <c r="G8313" s="288" t="str">
        <f t="shared" si="135"/>
        <v/>
      </c>
    </row>
    <row r="8314" s="93" customFormat="1" customHeight="1" spans="7:7">
      <c r="G8314" s="288" t="str">
        <f t="shared" si="135"/>
        <v/>
      </c>
    </row>
    <row r="8315" s="93" customFormat="1" customHeight="1" spans="7:7">
      <c r="G8315" s="288" t="str">
        <f t="shared" si="135"/>
        <v/>
      </c>
    </row>
    <row r="8316" s="93" customFormat="1" customHeight="1" spans="7:7">
      <c r="G8316" s="288" t="str">
        <f t="shared" si="135"/>
        <v/>
      </c>
    </row>
    <row r="8317" s="93" customFormat="1" customHeight="1" spans="7:7">
      <c r="G8317" s="288" t="str">
        <f t="shared" si="135"/>
        <v/>
      </c>
    </row>
    <row r="8318" s="93" customFormat="1" customHeight="1" spans="7:7">
      <c r="G8318" s="288" t="str">
        <f t="shared" si="135"/>
        <v/>
      </c>
    </row>
    <row r="8319" s="93" customFormat="1" customHeight="1" spans="7:7">
      <c r="G8319" s="288" t="str">
        <f t="shared" si="135"/>
        <v/>
      </c>
    </row>
    <row r="8320" s="93" customFormat="1" customHeight="1" spans="7:7">
      <c r="G8320" s="288" t="str">
        <f t="shared" si="135"/>
        <v/>
      </c>
    </row>
    <row r="8321" s="93" customFormat="1" customHeight="1" spans="7:7">
      <c r="G8321" s="288" t="str">
        <f t="shared" si="135"/>
        <v/>
      </c>
    </row>
    <row r="8322" s="93" customFormat="1" customHeight="1" spans="7:7">
      <c r="G8322" s="288" t="str">
        <f t="shared" ref="G8322:G8385" si="136">IF(H8322="","",IF(H8322=I8322,H8322,_xlfn.CONCAT(H8322,"-",I8322)))</f>
        <v/>
      </c>
    </row>
    <row r="8323" s="93" customFormat="1" customHeight="1" spans="7:7">
      <c r="G8323" s="288" t="str">
        <f t="shared" si="136"/>
        <v/>
      </c>
    </row>
    <row r="8324" s="93" customFormat="1" customHeight="1" spans="7:7">
      <c r="G8324" s="288" t="str">
        <f t="shared" si="136"/>
        <v/>
      </c>
    </row>
    <row r="8325" s="93" customFormat="1" customHeight="1" spans="7:7">
      <c r="G8325" s="288" t="str">
        <f t="shared" si="136"/>
        <v/>
      </c>
    </row>
    <row r="8326" s="93" customFormat="1" customHeight="1" spans="7:7">
      <c r="G8326" s="288" t="str">
        <f t="shared" si="136"/>
        <v/>
      </c>
    </row>
    <row r="8327" s="93" customFormat="1" customHeight="1" spans="7:7">
      <c r="G8327" s="288" t="str">
        <f t="shared" si="136"/>
        <v/>
      </c>
    </row>
    <row r="8328" s="93" customFormat="1" customHeight="1" spans="7:7">
      <c r="G8328" s="288" t="str">
        <f t="shared" si="136"/>
        <v/>
      </c>
    </row>
    <row r="8329" s="93" customFormat="1" customHeight="1" spans="7:7">
      <c r="G8329" s="288" t="str">
        <f t="shared" si="136"/>
        <v/>
      </c>
    </row>
    <row r="8330" s="93" customFormat="1" customHeight="1" spans="7:7">
      <c r="G8330" s="288" t="str">
        <f t="shared" si="136"/>
        <v/>
      </c>
    </row>
    <row r="8331" s="93" customFormat="1" customHeight="1" spans="7:7">
      <c r="G8331" s="288" t="str">
        <f t="shared" si="136"/>
        <v/>
      </c>
    </row>
    <row r="8332" s="93" customFormat="1" customHeight="1" spans="7:7">
      <c r="G8332" s="288" t="str">
        <f t="shared" si="136"/>
        <v/>
      </c>
    </row>
    <row r="8333" s="93" customFormat="1" customHeight="1" spans="7:7">
      <c r="G8333" s="288" t="str">
        <f t="shared" si="136"/>
        <v/>
      </c>
    </row>
    <row r="8334" s="93" customFormat="1" customHeight="1" spans="7:7">
      <c r="G8334" s="288" t="str">
        <f t="shared" si="136"/>
        <v/>
      </c>
    </row>
    <row r="8335" s="93" customFormat="1" customHeight="1" spans="7:7">
      <c r="G8335" s="288" t="str">
        <f t="shared" si="136"/>
        <v/>
      </c>
    </row>
    <row r="8336" s="93" customFormat="1" customHeight="1" spans="7:7">
      <c r="G8336" s="288" t="str">
        <f t="shared" si="136"/>
        <v/>
      </c>
    </row>
    <row r="8337" s="93" customFormat="1" customHeight="1" spans="7:7">
      <c r="G8337" s="288" t="str">
        <f t="shared" si="136"/>
        <v/>
      </c>
    </row>
    <row r="8338" s="93" customFormat="1" customHeight="1" spans="7:7">
      <c r="G8338" s="288" t="str">
        <f t="shared" si="136"/>
        <v/>
      </c>
    </row>
    <row r="8339" s="93" customFormat="1" customHeight="1" spans="7:7">
      <c r="G8339" s="288" t="str">
        <f t="shared" si="136"/>
        <v/>
      </c>
    </row>
    <row r="8340" s="93" customFormat="1" customHeight="1" spans="7:7">
      <c r="G8340" s="288" t="str">
        <f t="shared" si="136"/>
        <v/>
      </c>
    </row>
    <row r="8341" s="93" customFormat="1" customHeight="1" spans="7:7">
      <c r="G8341" s="288" t="str">
        <f t="shared" si="136"/>
        <v/>
      </c>
    </row>
    <row r="8342" s="93" customFormat="1" customHeight="1" spans="7:7">
      <c r="G8342" s="288" t="str">
        <f t="shared" si="136"/>
        <v/>
      </c>
    </row>
    <row r="8343" s="93" customFormat="1" customHeight="1" spans="7:7">
      <c r="G8343" s="288" t="str">
        <f t="shared" si="136"/>
        <v/>
      </c>
    </row>
    <row r="8344" s="93" customFormat="1" customHeight="1" spans="7:7">
      <c r="G8344" s="288" t="str">
        <f t="shared" si="136"/>
        <v/>
      </c>
    </row>
    <row r="8345" s="93" customFormat="1" customHeight="1" spans="7:7">
      <c r="G8345" s="288" t="str">
        <f t="shared" si="136"/>
        <v/>
      </c>
    </row>
    <row r="8346" s="93" customFormat="1" customHeight="1" spans="7:7">
      <c r="G8346" s="288" t="str">
        <f t="shared" si="136"/>
        <v/>
      </c>
    </row>
    <row r="8347" s="93" customFormat="1" customHeight="1" spans="7:7">
      <c r="G8347" s="288" t="str">
        <f t="shared" si="136"/>
        <v/>
      </c>
    </row>
    <row r="8348" s="93" customFormat="1" customHeight="1" spans="7:7">
      <c r="G8348" s="288" t="str">
        <f t="shared" si="136"/>
        <v/>
      </c>
    </row>
    <row r="8349" s="93" customFormat="1" customHeight="1" spans="7:7">
      <c r="G8349" s="288" t="str">
        <f t="shared" si="136"/>
        <v/>
      </c>
    </row>
    <row r="8350" s="93" customFormat="1" customHeight="1" spans="7:7">
      <c r="G8350" s="288" t="str">
        <f t="shared" si="136"/>
        <v/>
      </c>
    </row>
    <row r="8351" s="93" customFormat="1" customHeight="1" spans="7:7">
      <c r="G8351" s="288" t="str">
        <f t="shared" si="136"/>
        <v/>
      </c>
    </row>
    <row r="8352" s="93" customFormat="1" customHeight="1" spans="7:7">
      <c r="G8352" s="288" t="str">
        <f t="shared" si="136"/>
        <v/>
      </c>
    </row>
    <row r="8353" s="93" customFormat="1" customHeight="1" spans="7:7">
      <c r="G8353" s="288" t="str">
        <f t="shared" si="136"/>
        <v/>
      </c>
    </row>
    <row r="8354" s="93" customFormat="1" customHeight="1" spans="7:7">
      <c r="G8354" s="288" t="str">
        <f t="shared" si="136"/>
        <v/>
      </c>
    </row>
    <row r="8355" s="93" customFormat="1" customHeight="1" spans="7:7">
      <c r="G8355" s="288" t="str">
        <f t="shared" si="136"/>
        <v/>
      </c>
    </row>
    <row r="8356" s="93" customFormat="1" customHeight="1" spans="7:7">
      <c r="G8356" s="288" t="str">
        <f t="shared" si="136"/>
        <v/>
      </c>
    </row>
    <row r="8357" s="93" customFormat="1" customHeight="1" spans="7:7">
      <c r="G8357" s="288" t="str">
        <f t="shared" si="136"/>
        <v/>
      </c>
    </row>
    <row r="8358" s="93" customFormat="1" customHeight="1" spans="7:7">
      <c r="G8358" s="288" t="str">
        <f t="shared" si="136"/>
        <v/>
      </c>
    </row>
    <row r="8359" s="93" customFormat="1" customHeight="1" spans="7:7">
      <c r="G8359" s="288" t="str">
        <f t="shared" si="136"/>
        <v/>
      </c>
    </row>
    <row r="8360" s="93" customFormat="1" customHeight="1" spans="7:7">
      <c r="G8360" s="288" t="str">
        <f t="shared" si="136"/>
        <v/>
      </c>
    </row>
    <row r="8361" s="93" customFormat="1" customHeight="1" spans="7:7">
      <c r="G8361" s="288" t="str">
        <f t="shared" si="136"/>
        <v/>
      </c>
    </row>
    <row r="8362" s="93" customFormat="1" customHeight="1" spans="7:7">
      <c r="G8362" s="288" t="str">
        <f t="shared" si="136"/>
        <v/>
      </c>
    </row>
    <row r="8363" s="93" customFormat="1" customHeight="1" spans="7:7">
      <c r="G8363" s="288" t="str">
        <f t="shared" si="136"/>
        <v/>
      </c>
    </row>
    <row r="8364" s="93" customFormat="1" customHeight="1" spans="7:7">
      <c r="G8364" s="288" t="str">
        <f t="shared" si="136"/>
        <v/>
      </c>
    </row>
    <row r="8365" s="93" customFormat="1" customHeight="1" spans="7:7">
      <c r="G8365" s="288" t="str">
        <f t="shared" si="136"/>
        <v/>
      </c>
    </row>
    <row r="8366" s="93" customFormat="1" customHeight="1" spans="7:7">
      <c r="G8366" s="288" t="str">
        <f t="shared" si="136"/>
        <v/>
      </c>
    </row>
    <row r="8367" s="93" customFormat="1" customHeight="1" spans="7:7">
      <c r="G8367" s="288" t="str">
        <f t="shared" si="136"/>
        <v/>
      </c>
    </row>
    <row r="8368" s="93" customFormat="1" customHeight="1" spans="7:7">
      <c r="G8368" s="288" t="str">
        <f t="shared" si="136"/>
        <v/>
      </c>
    </row>
    <row r="8369" s="93" customFormat="1" customHeight="1" spans="7:7">
      <c r="G8369" s="288" t="str">
        <f t="shared" si="136"/>
        <v/>
      </c>
    </row>
    <row r="8370" s="93" customFormat="1" customHeight="1" spans="7:7">
      <c r="G8370" s="288" t="str">
        <f t="shared" si="136"/>
        <v/>
      </c>
    </row>
    <row r="8371" s="93" customFormat="1" customHeight="1" spans="7:7">
      <c r="G8371" s="288" t="str">
        <f t="shared" si="136"/>
        <v/>
      </c>
    </row>
    <row r="8372" s="93" customFormat="1" customHeight="1" spans="7:7">
      <c r="G8372" s="288" t="str">
        <f t="shared" si="136"/>
        <v/>
      </c>
    </row>
    <row r="8373" s="93" customFormat="1" customHeight="1" spans="7:7">
      <c r="G8373" s="288" t="str">
        <f t="shared" si="136"/>
        <v/>
      </c>
    </row>
    <row r="8374" s="93" customFormat="1" customHeight="1" spans="7:7">
      <c r="G8374" s="288" t="str">
        <f t="shared" si="136"/>
        <v/>
      </c>
    </row>
    <row r="8375" s="93" customFormat="1" customHeight="1" spans="7:7">
      <c r="G8375" s="288" t="str">
        <f t="shared" si="136"/>
        <v/>
      </c>
    </row>
    <row r="8376" s="93" customFormat="1" customHeight="1" spans="7:7">
      <c r="G8376" s="288" t="str">
        <f t="shared" si="136"/>
        <v/>
      </c>
    </row>
    <row r="8377" s="93" customFormat="1" customHeight="1" spans="7:7">
      <c r="G8377" s="288" t="str">
        <f t="shared" si="136"/>
        <v/>
      </c>
    </row>
    <row r="8378" s="93" customFormat="1" customHeight="1" spans="7:7">
      <c r="G8378" s="288" t="str">
        <f t="shared" si="136"/>
        <v/>
      </c>
    </row>
    <row r="8379" s="93" customFormat="1" customHeight="1" spans="7:7">
      <c r="G8379" s="288" t="str">
        <f t="shared" si="136"/>
        <v/>
      </c>
    </row>
    <row r="8380" s="93" customFormat="1" customHeight="1" spans="7:7">
      <c r="G8380" s="288" t="str">
        <f t="shared" si="136"/>
        <v/>
      </c>
    </row>
    <row r="8381" s="93" customFormat="1" customHeight="1" spans="7:7">
      <c r="G8381" s="288" t="str">
        <f t="shared" si="136"/>
        <v/>
      </c>
    </row>
    <row r="8382" s="93" customFormat="1" customHeight="1" spans="7:7">
      <c r="G8382" s="288" t="str">
        <f t="shared" si="136"/>
        <v/>
      </c>
    </row>
    <row r="8383" s="93" customFormat="1" customHeight="1" spans="7:7">
      <c r="G8383" s="288" t="str">
        <f t="shared" si="136"/>
        <v/>
      </c>
    </row>
    <row r="8384" s="93" customFormat="1" customHeight="1" spans="7:7">
      <c r="G8384" s="288" t="str">
        <f t="shared" si="136"/>
        <v/>
      </c>
    </row>
    <row r="8385" s="93" customFormat="1" customHeight="1" spans="7:7">
      <c r="G8385" s="288" t="str">
        <f t="shared" si="136"/>
        <v/>
      </c>
    </row>
    <row r="8386" s="93" customFormat="1" customHeight="1" spans="7:7">
      <c r="G8386" s="288" t="str">
        <f t="shared" ref="G8386:G8449" si="137">IF(H8386="","",IF(H8386=I8386,H8386,_xlfn.CONCAT(H8386,"-",I8386)))</f>
        <v/>
      </c>
    </row>
    <row r="8387" s="93" customFormat="1" customHeight="1" spans="7:7">
      <c r="G8387" s="288" t="str">
        <f t="shared" si="137"/>
        <v/>
      </c>
    </row>
    <row r="8388" s="93" customFormat="1" customHeight="1" spans="7:7">
      <c r="G8388" s="288" t="str">
        <f t="shared" si="137"/>
        <v/>
      </c>
    </row>
    <row r="8389" s="93" customFormat="1" customHeight="1" spans="7:7">
      <c r="G8389" s="288" t="str">
        <f t="shared" si="137"/>
        <v/>
      </c>
    </row>
    <row r="8390" s="93" customFormat="1" customHeight="1" spans="7:7">
      <c r="G8390" s="288" t="str">
        <f t="shared" si="137"/>
        <v/>
      </c>
    </row>
    <row r="8391" s="93" customFormat="1" customHeight="1" spans="7:7">
      <c r="G8391" s="288" t="str">
        <f t="shared" si="137"/>
        <v/>
      </c>
    </row>
    <row r="8392" s="93" customFormat="1" customHeight="1" spans="7:7">
      <c r="G8392" s="288" t="str">
        <f t="shared" si="137"/>
        <v/>
      </c>
    </row>
    <row r="8393" s="93" customFormat="1" customHeight="1" spans="7:7">
      <c r="G8393" s="288" t="str">
        <f t="shared" si="137"/>
        <v/>
      </c>
    </row>
    <row r="8394" s="93" customFormat="1" customHeight="1" spans="7:7">
      <c r="G8394" s="288" t="str">
        <f t="shared" si="137"/>
        <v/>
      </c>
    </row>
    <row r="8395" s="93" customFormat="1" customHeight="1" spans="7:7">
      <c r="G8395" s="288" t="str">
        <f t="shared" si="137"/>
        <v/>
      </c>
    </row>
    <row r="8396" s="93" customFormat="1" customHeight="1" spans="7:7">
      <c r="G8396" s="288" t="str">
        <f t="shared" si="137"/>
        <v/>
      </c>
    </row>
    <row r="8397" s="93" customFormat="1" customHeight="1" spans="7:7">
      <c r="G8397" s="288" t="str">
        <f t="shared" si="137"/>
        <v/>
      </c>
    </row>
    <row r="8398" s="93" customFormat="1" customHeight="1" spans="7:7">
      <c r="G8398" s="288" t="str">
        <f t="shared" si="137"/>
        <v/>
      </c>
    </row>
    <row r="8399" s="93" customFormat="1" customHeight="1" spans="7:7">
      <c r="G8399" s="288" t="str">
        <f t="shared" si="137"/>
        <v/>
      </c>
    </row>
    <row r="8400" s="93" customFormat="1" customHeight="1" spans="7:7">
      <c r="G8400" s="288" t="str">
        <f t="shared" si="137"/>
        <v/>
      </c>
    </row>
    <row r="8401" s="93" customFormat="1" customHeight="1" spans="7:7">
      <c r="G8401" s="288" t="str">
        <f t="shared" si="137"/>
        <v/>
      </c>
    </row>
    <row r="8402" s="93" customFormat="1" customHeight="1" spans="7:7">
      <c r="G8402" s="288" t="str">
        <f t="shared" si="137"/>
        <v/>
      </c>
    </row>
    <row r="8403" s="93" customFormat="1" customHeight="1" spans="7:7">
      <c r="G8403" s="288" t="str">
        <f t="shared" si="137"/>
        <v/>
      </c>
    </row>
    <row r="8404" s="93" customFormat="1" customHeight="1" spans="7:7">
      <c r="G8404" s="288" t="str">
        <f t="shared" si="137"/>
        <v/>
      </c>
    </row>
    <row r="8405" s="93" customFormat="1" customHeight="1" spans="7:7">
      <c r="G8405" s="288" t="str">
        <f t="shared" si="137"/>
        <v/>
      </c>
    </row>
    <row r="8406" s="93" customFormat="1" customHeight="1" spans="7:7">
      <c r="G8406" s="288" t="str">
        <f t="shared" si="137"/>
        <v/>
      </c>
    </row>
    <row r="8407" s="93" customFormat="1" customHeight="1" spans="7:7">
      <c r="G8407" s="288" t="str">
        <f t="shared" si="137"/>
        <v/>
      </c>
    </row>
    <row r="8408" s="93" customFormat="1" customHeight="1" spans="7:7">
      <c r="G8408" s="288" t="str">
        <f t="shared" si="137"/>
        <v/>
      </c>
    </row>
    <row r="8409" s="93" customFormat="1" customHeight="1" spans="7:7">
      <c r="G8409" s="288" t="str">
        <f t="shared" si="137"/>
        <v/>
      </c>
    </row>
    <row r="8410" s="93" customFormat="1" customHeight="1" spans="7:7">
      <c r="G8410" s="288" t="str">
        <f t="shared" si="137"/>
        <v/>
      </c>
    </row>
    <row r="8411" s="93" customFormat="1" customHeight="1" spans="7:7">
      <c r="G8411" s="288" t="str">
        <f t="shared" si="137"/>
        <v/>
      </c>
    </row>
    <row r="8412" s="93" customFormat="1" customHeight="1" spans="7:7">
      <c r="G8412" s="288" t="str">
        <f t="shared" si="137"/>
        <v/>
      </c>
    </row>
    <row r="8413" s="93" customFormat="1" customHeight="1" spans="7:7">
      <c r="G8413" s="288" t="str">
        <f t="shared" si="137"/>
        <v/>
      </c>
    </row>
    <row r="8414" s="93" customFormat="1" customHeight="1" spans="7:7">
      <c r="G8414" s="288" t="str">
        <f t="shared" si="137"/>
        <v/>
      </c>
    </row>
    <row r="8415" s="93" customFormat="1" customHeight="1" spans="7:7">
      <c r="G8415" s="288" t="str">
        <f t="shared" si="137"/>
        <v/>
      </c>
    </row>
    <row r="8416" s="93" customFormat="1" customHeight="1" spans="7:7">
      <c r="G8416" s="288" t="str">
        <f t="shared" si="137"/>
        <v/>
      </c>
    </row>
    <row r="8417" s="93" customFormat="1" customHeight="1" spans="7:7">
      <c r="G8417" s="288" t="str">
        <f t="shared" si="137"/>
        <v/>
      </c>
    </row>
    <row r="8418" s="93" customFormat="1" customHeight="1" spans="7:7">
      <c r="G8418" s="288" t="str">
        <f t="shared" si="137"/>
        <v/>
      </c>
    </row>
    <row r="8419" s="93" customFormat="1" customHeight="1" spans="7:7">
      <c r="G8419" s="288" t="str">
        <f t="shared" si="137"/>
        <v/>
      </c>
    </row>
    <row r="8420" s="93" customFormat="1" customHeight="1" spans="7:7">
      <c r="G8420" s="288" t="str">
        <f t="shared" si="137"/>
        <v/>
      </c>
    </row>
    <row r="8421" s="93" customFormat="1" customHeight="1" spans="7:7">
      <c r="G8421" s="288" t="str">
        <f t="shared" si="137"/>
        <v/>
      </c>
    </row>
    <row r="8422" s="93" customFormat="1" customHeight="1" spans="7:7">
      <c r="G8422" s="288" t="str">
        <f t="shared" si="137"/>
        <v/>
      </c>
    </row>
    <row r="8423" s="93" customFormat="1" customHeight="1" spans="7:7">
      <c r="G8423" s="288" t="str">
        <f t="shared" si="137"/>
        <v/>
      </c>
    </row>
    <row r="8424" s="93" customFormat="1" customHeight="1" spans="7:7">
      <c r="G8424" s="288" t="str">
        <f t="shared" si="137"/>
        <v/>
      </c>
    </row>
    <row r="8425" s="93" customFormat="1" customHeight="1" spans="7:7">
      <c r="G8425" s="288" t="str">
        <f t="shared" si="137"/>
        <v/>
      </c>
    </row>
    <row r="8426" s="93" customFormat="1" customHeight="1" spans="7:7">
      <c r="G8426" s="288" t="str">
        <f t="shared" si="137"/>
        <v/>
      </c>
    </row>
    <row r="8427" s="93" customFormat="1" customHeight="1" spans="7:7">
      <c r="G8427" s="288" t="str">
        <f t="shared" si="137"/>
        <v/>
      </c>
    </row>
    <row r="8428" s="93" customFormat="1" customHeight="1" spans="7:7">
      <c r="G8428" s="288" t="str">
        <f t="shared" si="137"/>
        <v/>
      </c>
    </row>
    <row r="8429" s="93" customFormat="1" customHeight="1" spans="7:7">
      <c r="G8429" s="288" t="str">
        <f t="shared" si="137"/>
        <v/>
      </c>
    </row>
    <row r="8430" s="93" customFormat="1" customHeight="1" spans="7:7">
      <c r="G8430" s="288" t="str">
        <f t="shared" si="137"/>
        <v/>
      </c>
    </row>
    <row r="8431" s="93" customFormat="1" customHeight="1" spans="7:7">
      <c r="G8431" s="288" t="str">
        <f t="shared" si="137"/>
        <v/>
      </c>
    </row>
    <row r="8432" s="93" customFormat="1" customHeight="1" spans="7:7">
      <c r="G8432" s="288" t="str">
        <f t="shared" si="137"/>
        <v/>
      </c>
    </row>
    <row r="8433" s="93" customFormat="1" customHeight="1" spans="7:7">
      <c r="G8433" s="288" t="str">
        <f t="shared" si="137"/>
        <v/>
      </c>
    </row>
    <row r="8434" s="93" customFormat="1" customHeight="1" spans="7:7">
      <c r="G8434" s="288" t="str">
        <f t="shared" si="137"/>
        <v/>
      </c>
    </row>
    <row r="8435" s="93" customFormat="1" customHeight="1" spans="7:7">
      <c r="G8435" s="288" t="str">
        <f t="shared" si="137"/>
        <v/>
      </c>
    </row>
    <row r="8436" s="93" customFormat="1" customHeight="1" spans="7:7">
      <c r="G8436" s="288" t="str">
        <f t="shared" si="137"/>
        <v/>
      </c>
    </row>
    <row r="8437" s="93" customFormat="1" customHeight="1" spans="7:7">
      <c r="G8437" s="288" t="str">
        <f t="shared" si="137"/>
        <v/>
      </c>
    </row>
    <row r="8438" s="93" customFormat="1" customHeight="1" spans="7:7">
      <c r="G8438" s="288" t="str">
        <f t="shared" si="137"/>
        <v/>
      </c>
    </row>
    <row r="8439" s="93" customFormat="1" customHeight="1" spans="7:7">
      <c r="G8439" s="288" t="str">
        <f t="shared" si="137"/>
        <v/>
      </c>
    </row>
    <row r="8440" s="93" customFormat="1" customHeight="1" spans="7:7">
      <c r="G8440" s="288" t="str">
        <f t="shared" si="137"/>
        <v/>
      </c>
    </row>
    <row r="8441" s="93" customFormat="1" customHeight="1" spans="7:7">
      <c r="G8441" s="288" t="str">
        <f t="shared" si="137"/>
        <v/>
      </c>
    </row>
    <row r="8442" s="93" customFormat="1" customHeight="1" spans="7:7">
      <c r="G8442" s="288" t="str">
        <f t="shared" si="137"/>
        <v/>
      </c>
    </row>
    <row r="8443" s="93" customFormat="1" customHeight="1" spans="7:7">
      <c r="G8443" s="288" t="str">
        <f t="shared" si="137"/>
        <v/>
      </c>
    </row>
    <row r="8444" s="93" customFormat="1" customHeight="1" spans="7:7">
      <c r="G8444" s="288" t="str">
        <f t="shared" si="137"/>
        <v/>
      </c>
    </row>
    <row r="8445" s="93" customFormat="1" customHeight="1" spans="7:7">
      <c r="G8445" s="288" t="str">
        <f t="shared" si="137"/>
        <v/>
      </c>
    </row>
    <row r="8446" s="93" customFormat="1" customHeight="1" spans="7:7">
      <c r="G8446" s="288" t="str">
        <f t="shared" si="137"/>
        <v/>
      </c>
    </row>
    <row r="8447" s="93" customFormat="1" customHeight="1" spans="7:7">
      <c r="G8447" s="288" t="str">
        <f t="shared" si="137"/>
        <v/>
      </c>
    </row>
    <row r="8448" s="93" customFormat="1" customHeight="1" spans="7:7">
      <c r="G8448" s="288" t="str">
        <f t="shared" si="137"/>
        <v/>
      </c>
    </row>
    <row r="8449" s="93" customFormat="1" customHeight="1" spans="7:7">
      <c r="G8449" s="288" t="str">
        <f t="shared" si="137"/>
        <v/>
      </c>
    </row>
    <row r="8450" s="93" customFormat="1" customHeight="1" spans="7:7">
      <c r="G8450" s="288" t="str">
        <f t="shared" ref="G8450:G8513" si="138">IF(H8450="","",IF(H8450=I8450,H8450,_xlfn.CONCAT(H8450,"-",I8450)))</f>
        <v/>
      </c>
    </row>
    <row r="8451" s="93" customFormat="1" customHeight="1" spans="7:7">
      <c r="G8451" s="288" t="str">
        <f t="shared" si="138"/>
        <v/>
      </c>
    </row>
    <row r="8452" s="93" customFormat="1" customHeight="1" spans="7:7">
      <c r="G8452" s="288" t="str">
        <f t="shared" si="138"/>
        <v/>
      </c>
    </row>
    <row r="8453" s="93" customFormat="1" customHeight="1" spans="7:7">
      <c r="G8453" s="288" t="str">
        <f t="shared" si="138"/>
        <v/>
      </c>
    </row>
    <row r="8454" s="93" customFormat="1" customHeight="1" spans="7:7">
      <c r="G8454" s="288" t="str">
        <f t="shared" si="138"/>
        <v/>
      </c>
    </row>
    <row r="8455" s="93" customFormat="1" customHeight="1" spans="7:7">
      <c r="G8455" s="288" t="str">
        <f t="shared" si="138"/>
        <v/>
      </c>
    </row>
    <row r="8456" s="93" customFormat="1" customHeight="1" spans="7:7">
      <c r="G8456" s="288" t="str">
        <f t="shared" si="138"/>
        <v/>
      </c>
    </row>
    <row r="8457" s="93" customFormat="1" customHeight="1" spans="7:7">
      <c r="G8457" s="288" t="str">
        <f t="shared" si="138"/>
        <v/>
      </c>
    </row>
    <row r="8458" s="93" customFormat="1" customHeight="1" spans="7:7">
      <c r="G8458" s="288" t="str">
        <f t="shared" si="138"/>
        <v/>
      </c>
    </row>
    <row r="8459" s="93" customFormat="1" customHeight="1" spans="7:7">
      <c r="G8459" s="288" t="str">
        <f t="shared" si="138"/>
        <v/>
      </c>
    </row>
    <row r="8460" s="93" customFormat="1" customHeight="1" spans="7:7">
      <c r="G8460" s="288" t="str">
        <f t="shared" si="138"/>
        <v/>
      </c>
    </row>
    <row r="8461" s="93" customFormat="1" customHeight="1" spans="7:7">
      <c r="G8461" s="288" t="str">
        <f t="shared" si="138"/>
        <v/>
      </c>
    </row>
    <row r="8462" s="93" customFormat="1" customHeight="1" spans="7:7">
      <c r="G8462" s="288" t="str">
        <f t="shared" si="138"/>
        <v/>
      </c>
    </row>
    <row r="8463" s="93" customFormat="1" customHeight="1" spans="7:7">
      <c r="G8463" s="288" t="str">
        <f t="shared" si="138"/>
        <v/>
      </c>
    </row>
    <row r="8464" s="93" customFormat="1" customHeight="1" spans="7:7">
      <c r="G8464" s="288" t="str">
        <f t="shared" si="138"/>
        <v/>
      </c>
    </row>
    <row r="8465" s="93" customFormat="1" customHeight="1" spans="7:7">
      <c r="G8465" s="288" t="str">
        <f t="shared" si="138"/>
        <v/>
      </c>
    </row>
    <row r="8466" s="93" customFormat="1" customHeight="1" spans="7:7">
      <c r="G8466" s="288" t="str">
        <f t="shared" si="138"/>
        <v/>
      </c>
    </row>
    <row r="8467" s="93" customFormat="1" customHeight="1" spans="7:7">
      <c r="G8467" s="288" t="str">
        <f t="shared" si="138"/>
        <v/>
      </c>
    </row>
    <row r="8468" s="93" customFormat="1" customHeight="1" spans="7:7">
      <c r="G8468" s="288" t="str">
        <f t="shared" si="138"/>
        <v/>
      </c>
    </row>
    <row r="8469" s="93" customFormat="1" customHeight="1" spans="7:7">
      <c r="G8469" s="288" t="str">
        <f t="shared" si="138"/>
        <v/>
      </c>
    </row>
    <row r="8470" s="93" customFormat="1" customHeight="1" spans="7:7">
      <c r="G8470" s="288" t="str">
        <f t="shared" si="138"/>
        <v/>
      </c>
    </row>
    <row r="8471" s="93" customFormat="1" customHeight="1" spans="7:7">
      <c r="G8471" s="288" t="str">
        <f t="shared" si="138"/>
        <v/>
      </c>
    </row>
    <row r="8472" s="93" customFormat="1" customHeight="1" spans="7:7">
      <c r="G8472" s="288" t="str">
        <f t="shared" si="138"/>
        <v/>
      </c>
    </row>
    <row r="8473" s="93" customFormat="1" customHeight="1" spans="7:7">
      <c r="G8473" s="288" t="str">
        <f t="shared" si="138"/>
        <v/>
      </c>
    </row>
    <row r="8474" s="93" customFormat="1" customHeight="1" spans="7:7">
      <c r="G8474" s="288" t="str">
        <f t="shared" si="138"/>
        <v/>
      </c>
    </row>
    <row r="8475" s="93" customFormat="1" customHeight="1" spans="7:7">
      <c r="G8475" s="288" t="str">
        <f t="shared" si="138"/>
        <v/>
      </c>
    </row>
    <row r="8476" s="93" customFormat="1" customHeight="1" spans="7:7">
      <c r="G8476" s="288" t="str">
        <f t="shared" si="138"/>
        <v/>
      </c>
    </row>
    <row r="8477" s="93" customFormat="1" customHeight="1" spans="7:7">
      <c r="G8477" s="288" t="str">
        <f t="shared" si="138"/>
        <v/>
      </c>
    </row>
    <row r="8478" s="93" customFormat="1" customHeight="1" spans="7:7">
      <c r="G8478" s="288" t="str">
        <f t="shared" si="138"/>
        <v/>
      </c>
    </row>
    <row r="8479" s="93" customFormat="1" customHeight="1" spans="7:7">
      <c r="G8479" s="288" t="str">
        <f t="shared" si="138"/>
        <v/>
      </c>
    </row>
    <row r="8480" s="93" customFormat="1" customHeight="1" spans="7:7">
      <c r="G8480" s="288" t="str">
        <f t="shared" si="138"/>
        <v/>
      </c>
    </row>
    <row r="8481" s="93" customFormat="1" customHeight="1" spans="7:7">
      <c r="G8481" s="288" t="str">
        <f t="shared" si="138"/>
        <v/>
      </c>
    </row>
    <row r="8482" s="93" customFormat="1" customHeight="1" spans="7:7">
      <c r="G8482" s="288" t="str">
        <f t="shared" si="138"/>
        <v/>
      </c>
    </row>
    <row r="8483" s="93" customFormat="1" customHeight="1" spans="7:7">
      <c r="G8483" s="288" t="str">
        <f t="shared" si="138"/>
        <v/>
      </c>
    </row>
    <row r="8484" s="93" customFormat="1" customHeight="1" spans="7:7">
      <c r="G8484" s="288" t="str">
        <f t="shared" si="138"/>
        <v/>
      </c>
    </row>
    <row r="8485" s="93" customFormat="1" customHeight="1" spans="7:7">
      <c r="G8485" s="288" t="str">
        <f t="shared" si="138"/>
        <v/>
      </c>
    </row>
    <row r="8486" s="93" customFormat="1" customHeight="1" spans="7:7">
      <c r="G8486" s="288" t="str">
        <f t="shared" si="138"/>
        <v/>
      </c>
    </row>
    <row r="8487" s="93" customFormat="1" customHeight="1" spans="7:7">
      <c r="G8487" s="288" t="str">
        <f t="shared" si="138"/>
        <v/>
      </c>
    </row>
    <row r="8488" s="93" customFormat="1" customHeight="1" spans="7:7">
      <c r="G8488" s="288" t="str">
        <f t="shared" si="138"/>
        <v/>
      </c>
    </row>
    <row r="8489" s="93" customFormat="1" customHeight="1" spans="7:7">
      <c r="G8489" s="288" t="str">
        <f t="shared" si="138"/>
        <v/>
      </c>
    </row>
    <row r="8490" s="93" customFormat="1" customHeight="1" spans="7:7">
      <c r="G8490" s="288" t="str">
        <f t="shared" si="138"/>
        <v/>
      </c>
    </row>
    <row r="8491" s="93" customFormat="1" customHeight="1" spans="7:7">
      <c r="G8491" s="288" t="str">
        <f t="shared" si="138"/>
        <v/>
      </c>
    </row>
    <row r="8492" s="93" customFormat="1" customHeight="1" spans="7:7">
      <c r="G8492" s="288" t="str">
        <f t="shared" si="138"/>
        <v/>
      </c>
    </row>
    <row r="8493" s="93" customFormat="1" customHeight="1" spans="7:7">
      <c r="G8493" s="288" t="str">
        <f t="shared" si="138"/>
        <v/>
      </c>
    </row>
    <row r="8494" s="93" customFormat="1" customHeight="1" spans="7:7">
      <c r="G8494" s="288" t="str">
        <f t="shared" si="138"/>
        <v/>
      </c>
    </row>
    <row r="8495" s="93" customFormat="1" customHeight="1" spans="7:7">
      <c r="G8495" s="288" t="str">
        <f t="shared" si="138"/>
        <v/>
      </c>
    </row>
    <row r="8496" s="93" customFormat="1" customHeight="1" spans="7:7">
      <c r="G8496" s="288" t="str">
        <f t="shared" si="138"/>
        <v/>
      </c>
    </row>
    <row r="8497" s="93" customFormat="1" customHeight="1" spans="7:7">
      <c r="G8497" s="288" t="str">
        <f t="shared" si="138"/>
        <v/>
      </c>
    </row>
    <row r="8498" s="93" customFormat="1" customHeight="1" spans="7:7">
      <c r="G8498" s="288" t="str">
        <f t="shared" si="138"/>
        <v/>
      </c>
    </row>
    <row r="8499" s="93" customFormat="1" customHeight="1" spans="7:7">
      <c r="G8499" s="288" t="str">
        <f t="shared" si="138"/>
        <v/>
      </c>
    </row>
    <row r="8500" s="93" customFormat="1" customHeight="1" spans="7:7">
      <c r="G8500" s="288" t="str">
        <f t="shared" si="138"/>
        <v/>
      </c>
    </row>
    <row r="8501" s="93" customFormat="1" customHeight="1" spans="7:7">
      <c r="G8501" s="288" t="str">
        <f t="shared" si="138"/>
        <v/>
      </c>
    </row>
    <row r="8502" s="93" customFormat="1" customHeight="1" spans="7:7">
      <c r="G8502" s="288" t="str">
        <f t="shared" si="138"/>
        <v/>
      </c>
    </row>
    <row r="8503" s="93" customFormat="1" customHeight="1" spans="7:7">
      <c r="G8503" s="288" t="str">
        <f t="shared" si="138"/>
        <v/>
      </c>
    </row>
    <row r="8504" s="93" customFormat="1" customHeight="1" spans="7:7">
      <c r="G8504" s="288" t="str">
        <f t="shared" si="138"/>
        <v/>
      </c>
    </row>
    <row r="8505" s="93" customFormat="1" customHeight="1" spans="7:7">
      <c r="G8505" s="288" t="str">
        <f t="shared" si="138"/>
        <v/>
      </c>
    </row>
    <row r="8506" s="93" customFormat="1" customHeight="1" spans="7:7">
      <c r="G8506" s="288" t="str">
        <f t="shared" si="138"/>
        <v/>
      </c>
    </row>
    <row r="8507" s="93" customFormat="1" customHeight="1" spans="7:7">
      <c r="G8507" s="288" t="str">
        <f t="shared" si="138"/>
        <v/>
      </c>
    </row>
    <row r="8508" s="93" customFormat="1" customHeight="1" spans="7:7">
      <c r="G8508" s="288" t="str">
        <f t="shared" si="138"/>
        <v/>
      </c>
    </row>
    <row r="8509" s="93" customFormat="1" customHeight="1" spans="7:7">
      <c r="G8509" s="288" t="str">
        <f t="shared" si="138"/>
        <v/>
      </c>
    </row>
    <row r="8510" s="93" customFormat="1" customHeight="1" spans="7:7">
      <c r="G8510" s="288" t="str">
        <f t="shared" si="138"/>
        <v/>
      </c>
    </row>
    <row r="8511" s="93" customFormat="1" customHeight="1" spans="7:7">
      <c r="G8511" s="288" t="str">
        <f t="shared" si="138"/>
        <v/>
      </c>
    </row>
    <row r="8512" s="93" customFormat="1" customHeight="1" spans="7:7">
      <c r="G8512" s="288" t="str">
        <f t="shared" si="138"/>
        <v/>
      </c>
    </row>
    <row r="8513" s="93" customFormat="1" customHeight="1" spans="7:7">
      <c r="G8513" s="288" t="str">
        <f t="shared" si="138"/>
        <v/>
      </c>
    </row>
    <row r="8514" s="93" customFormat="1" customHeight="1" spans="7:7">
      <c r="G8514" s="288" t="str">
        <f t="shared" ref="G8514:G8577" si="139">IF(H8514="","",IF(H8514=I8514,H8514,_xlfn.CONCAT(H8514,"-",I8514)))</f>
        <v/>
      </c>
    </row>
    <row r="8515" s="93" customFormat="1" customHeight="1" spans="7:7">
      <c r="G8515" s="288" t="str">
        <f t="shared" si="139"/>
        <v/>
      </c>
    </row>
    <row r="8516" s="93" customFormat="1" customHeight="1" spans="7:7">
      <c r="G8516" s="288" t="str">
        <f t="shared" si="139"/>
        <v/>
      </c>
    </row>
    <row r="8517" s="93" customFormat="1" customHeight="1" spans="7:7">
      <c r="G8517" s="288" t="str">
        <f t="shared" si="139"/>
        <v/>
      </c>
    </row>
    <row r="8518" s="93" customFormat="1" customHeight="1" spans="7:7">
      <c r="G8518" s="288" t="str">
        <f t="shared" si="139"/>
        <v/>
      </c>
    </row>
    <row r="8519" s="93" customFormat="1" customHeight="1" spans="7:7">
      <c r="G8519" s="288" t="str">
        <f t="shared" si="139"/>
        <v/>
      </c>
    </row>
    <row r="8520" s="93" customFormat="1" customHeight="1" spans="7:7">
      <c r="G8520" s="288" t="str">
        <f t="shared" si="139"/>
        <v/>
      </c>
    </row>
    <row r="8521" s="93" customFormat="1" customHeight="1" spans="7:7">
      <c r="G8521" s="288" t="str">
        <f t="shared" si="139"/>
        <v/>
      </c>
    </row>
    <row r="8522" s="93" customFormat="1" customHeight="1" spans="7:7">
      <c r="G8522" s="288" t="str">
        <f t="shared" si="139"/>
        <v/>
      </c>
    </row>
    <row r="8523" s="93" customFormat="1" customHeight="1" spans="7:7">
      <c r="G8523" s="288" t="str">
        <f t="shared" si="139"/>
        <v/>
      </c>
    </row>
    <row r="8524" s="93" customFormat="1" customHeight="1" spans="7:7">
      <c r="G8524" s="288" t="str">
        <f t="shared" si="139"/>
        <v/>
      </c>
    </row>
    <row r="8525" s="93" customFormat="1" customHeight="1" spans="7:7">
      <c r="G8525" s="288" t="str">
        <f t="shared" si="139"/>
        <v/>
      </c>
    </row>
    <row r="8526" s="93" customFormat="1" customHeight="1" spans="7:7">
      <c r="G8526" s="288" t="str">
        <f t="shared" si="139"/>
        <v/>
      </c>
    </row>
    <row r="8527" s="93" customFormat="1" customHeight="1" spans="7:7">
      <c r="G8527" s="288" t="str">
        <f t="shared" si="139"/>
        <v/>
      </c>
    </row>
    <row r="8528" s="93" customFormat="1" customHeight="1" spans="7:7">
      <c r="G8528" s="288" t="str">
        <f t="shared" si="139"/>
        <v/>
      </c>
    </row>
    <row r="8529" s="93" customFormat="1" customHeight="1" spans="7:7">
      <c r="G8529" s="288" t="str">
        <f t="shared" si="139"/>
        <v/>
      </c>
    </row>
    <row r="8530" s="93" customFormat="1" customHeight="1" spans="7:7">
      <c r="G8530" s="288" t="str">
        <f t="shared" si="139"/>
        <v/>
      </c>
    </row>
    <row r="8531" s="93" customFormat="1" customHeight="1" spans="7:7">
      <c r="G8531" s="288" t="str">
        <f t="shared" si="139"/>
        <v/>
      </c>
    </row>
    <row r="8532" s="93" customFormat="1" customHeight="1" spans="7:7">
      <c r="G8532" s="288" t="str">
        <f t="shared" si="139"/>
        <v/>
      </c>
    </row>
    <row r="8533" s="93" customFormat="1" customHeight="1" spans="7:7">
      <c r="G8533" s="288" t="str">
        <f t="shared" si="139"/>
        <v/>
      </c>
    </row>
    <row r="8534" s="93" customFormat="1" customHeight="1" spans="7:7">
      <c r="G8534" s="288" t="str">
        <f t="shared" si="139"/>
        <v/>
      </c>
    </row>
    <row r="8535" s="93" customFormat="1" customHeight="1" spans="7:7">
      <c r="G8535" s="288" t="str">
        <f t="shared" si="139"/>
        <v/>
      </c>
    </row>
    <row r="8536" s="93" customFormat="1" customHeight="1" spans="7:7">
      <c r="G8536" s="288" t="str">
        <f t="shared" si="139"/>
        <v/>
      </c>
    </row>
    <row r="8537" s="93" customFormat="1" customHeight="1" spans="7:7">
      <c r="G8537" s="288" t="str">
        <f t="shared" si="139"/>
        <v/>
      </c>
    </row>
    <row r="8538" s="93" customFormat="1" customHeight="1" spans="7:7">
      <c r="G8538" s="288" t="str">
        <f t="shared" si="139"/>
        <v/>
      </c>
    </row>
    <row r="8539" s="93" customFormat="1" customHeight="1" spans="7:7">
      <c r="G8539" s="288" t="str">
        <f t="shared" si="139"/>
        <v/>
      </c>
    </row>
    <row r="8540" s="93" customFormat="1" customHeight="1" spans="7:7">
      <c r="G8540" s="288" t="str">
        <f t="shared" si="139"/>
        <v/>
      </c>
    </row>
    <row r="8541" s="93" customFormat="1" customHeight="1" spans="7:7">
      <c r="G8541" s="288" t="str">
        <f t="shared" si="139"/>
        <v/>
      </c>
    </row>
    <row r="8542" s="93" customFormat="1" customHeight="1" spans="7:7">
      <c r="G8542" s="288" t="str">
        <f t="shared" si="139"/>
        <v/>
      </c>
    </row>
    <row r="8543" s="93" customFormat="1" customHeight="1" spans="7:7">
      <c r="G8543" s="288" t="str">
        <f t="shared" si="139"/>
        <v/>
      </c>
    </row>
    <row r="8544" s="93" customFormat="1" customHeight="1" spans="7:7">
      <c r="G8544" s="288" t="str">
        <f t="shared" si="139"/>
        <v/>
      </c>
    </row>
    <row r="8545" s="93" customFormat="1" customHeight="1" spans="7:7">
      <c r="G8545" s="288" t="str">
        <f t="shared" si="139"/>
        <v/>
      </c>
    </row>
    <row r="8546" s="93" customFormat="1" customHeight="1" spans="7:7">
      <c r="G8546" s="288" t="str">
        <f t="shared" si="139"/>
        <v/>
      </c>
    </row>
    <row r="8547" s="93" customFormat="1" customHeight="1" spans="7:7">
      <c r="G8547" s="288" t="str">
        <f t="shared" si="139"/>
        <v/>
      </c>
    </row>
    <row r="8548" s="93" customFormat="1" customHeight="1" spans="7:7">
      <c r="G8548" s="288" t="str">
        <f t="shared" si="139"/>
        <v/>
      </c>
    </row>
    <row r="8549" s="93" customFormat="1" customHeight="1" spans="7:7">
      <c r="G8549" s="288" t="str">
        <f t="shared" si="139"/>
        <v/>
      </c>
    </row>
    <row r="8550" s="93" customFormat="1" customHeight="1" spans="7:7">
      <c r="G8550" s="288" t="str">
        <f t="shared" si="139"/>
        <v/>
      </c>
    </row>
    <row r="8551" s="93" customFormat="1" customHeight="1" spans="7:7">
      <c r="G8551" s="288" t="str">
        <f t="shared" si="139"/>
        <v/>
      </c>
    </row>
    <row r="8552" s="93" customFormat="1" customHeight="1" spans="7:7">
      <c r="G8552" s="288" t="str">
        <f t="shared" si="139"/>
        <v/>
      </c>
    </row>
    <row r="8553" s="93" customFormat="1" customHeight="1" spans="7:7">
      <c r="G8553" s="288" t="str">
        <f t="shared" si="139"/>
        <v/>
      </c>
    </row>
    <row r="8554" s="93" customFormat="1" customHeight="1" spans="7:7">
      <c r="G8554" s="288" t="str">
        <f t="shared" si="139"/>
        <v/>
      </c>
    </row>
    <row r="8555" s="93" customFormat="1" customHeight="1" spans="7:7">
      <c r="G8555" s="288" t="str">
        <f t="shared" si="139"/>
        <v/>
      </c>
    </row>
    <row r="8556" s="93" customFormat="1" customHeight="1" spans="7:7">
      <c r="G8556" s="288" t="str">
        <f t="shared" si="139"/>
        <v/>
      </c>
    </row>
    <row r="8557" s="93" customFormat="1" customHeight="1" spans="7:7">
      <c r="G8557" s="288" t="str">
        <f t="shared" si="139"/>
        <v/>
      </c>
    </row>
    <row r="8558" s="93" customFormat="1" customHeight="1" spans="7:7">
      <c r="G8558" s="288" t="str">
        <f t="shared" si="139"/>
        <v/>
      </c>
    </row>
    <row r="8559" s="93" customFormat="1" customHeight="1" spans="7:7">
      <c r="G8559" s="288" t="str">
        <f t="shared" si="139"/>
        <v/>
      </c>
    </row>
    <row r="8560" s="93" customFormat="1" customHeight="1" spans="7:7">
      <c r="G8560" s="288" t="str">
        <f t="shared" si="139"/>
        <v/>
      </c>
    </row>
    <row r="8561" s="93" customFormat="1" customHeight="1" spans="7:7">
      <c r="G8561" s="288" t="str">
        <f t="shared" si="139"/>
        <v/>
      </c>
    </row>
    <row r="8562" s="93" customFormat="1" customHeight="1" spans="7:7">
      <c r="G8562" s="288" t="str">
        <f t="shared" si="139"/>
        <v/>
      </c>
    </row>
    <row r="8563" s="93" customFormat="1" customHeight="1" spans="7:7">
      <c r="G8563" s="288" t="str">
        <f t="shared" si="139"/>
        <v/>
      </c>
    </row>
    <row r="8564" s="93" customFormat="1" customHeight="1" spans="7:7">
      <c r="G8564" s="288" t="str">
        <f t="shared" si="139"/>
        <v/>
      </c>
    </row>
    <row r="8565" s="93" customFormat="1" customHeight="1" spans="7:7">
      <c r="G8565" s="288" t="str">
        <f t="shared" si="139"/>
        <v/>
      </c>
    </row>
    <row r="8566" s="93" customFormat="1" customHeight="1" spans="7:7">
      <c r="G8566" s="288" t="str">
        <f t="shared" si="139"/>
        <v/>
      </c>
    </row>
    <row r="8567" s="93" customFormat="1" customHeight="1" spans="7:7">
      <c r="G8567" s="288" t="str">
        <f t="shared" si="139"/>
        <v/>
      </c>
    </row>
    <row r="8568" s="93" customFormat="1" customHeight="1" spans="7:7">
      <c r="G8568" s="288" t="str">
        <f t="shared" si="139"/>
        <v/>
      </c>
    </row>
    <row r="8569" s="93" customFormat="1" customHeight="1" spans="7:7">
      <c r="G8569" s="288" t="str">
        <f t="shared" si="139"/>
        <v/>
      </c>
    </row>
    <row r="8570" s="93" customFormat="1" customHeight="1" spans="7:7">
      <c r="G8570" s="288" t="str">
        <f t="shared" si="139"/>
        <v/>
      </c>
    </row>
    <row r="8571" s="93" customFormat="1" customHeight="1" spans="7:7">
      <c r="G8571" s="288" t="str">
        <f t="shared" si="139"/>
        <v/>
      </c>
    </row>
    <row r="8572" s="93" customFormat="1" customHeight="1" spans="7:7">
      <c r="G8572" s="288" t="str">
        <f t="shared" si="139"/>
        <v/>
      </c>
    </row>
    <row r="8573" s="93" customFormat="1" customHeight="1" spans="7:7">
      <c r="G8573" s="288" t="str">
        <f t="shared" si="139"/>
        <v/>
      </c>
    </row>
    <row r="8574" s="93" customFormat="1" customHeight="1" spans="7:7">
      <c r="G8574" s="288" t="str">
        <f t="shared" si="139"/>
        <v/>
      </c>
    </row>
    <row r="8575" s="93" customFormat="1" customHeight="1" spans="7:7">
      <c r="G8575" s="288" t="str">
        <f t="shared" si="139"/>
        <v/>
      </c>
    </row>
    <row r="8576" s="93" customFormat="1" customHeight="1" spans="7:7">
      <c r="G8576" s="288" t="str">
        <f t="shared" si="139"/>
        <v/>
      </c>
    </row>
    <row r="8577" s="93" customFormat="1" customHeight="1" spans="7:7">
      <c r="G8577" s="288" t="str">
        <f t="shared" si="139"/>
        <v/>
      </c>
    </row>
    <row r="8578" s="93" customFormat="1" customHeight="1" spans="7:7">
      <c r="G8578" s="288" t="str">
        <f t="shared" ref="G8578:G8641" si="140">IF(H8578="","",IF(H8578=I8578,H8578,_xlfn.CONCAT(H8578,"-",I8578)))</f>
        <v/>
      </c>
    </row>
    <row r="8579" s="93" customFormat="1" customHeight="1" spans="7:7">
      <c r="G8579" s="288" t="str">
        <f t="shared" si="140"/>
        <v/>
      </c>
    </row>
    <row r="8580" s="93" customFormat="1" customHeight="1" spans="7:7">
      <c r="G8580" s="288" t="str">
        <f t="shared" si="140"/>
        <v/>
      </c>
    </row>
    <row r="8581" s="93" customFormat="1" customHeight="1" spans="7:7">
      <c r="G8581" s="288" t="str">
        <f t="shared" si="140"/>
        <v/>
      </c>
    </row>
    <row r="8582" s="93" customFormat="1" customHeight="1" spans="7:7">
      <c r="G8582" s="288" t="str">
        <f t="shared" si="140"/>
        <v/>
      </c>
    </row>
    <row r="8583" s="93" customFormat="1" customHeight="1" spans="7:7">
      <c r="G8583" s="288" t="str">
        <f t="shared" si="140"/>
        <v/>
      </c>
    </row>
    <row r="8584" s="93" customFormat="1" customHeight="1" spans="7:7">
      <c r="G8584" s="288" t="str">
        <f t="shared" si="140"/>
        <v/>
      </c>
    </row>
    <row r="8585" s="93" customFormat="1" customHeight="1" spans="7:7">
      <c r="G8585" s="288" t="str">
        <f t="shared" si="140"/>
        <v/>
      </c>
    </row>
    <row r="8586" s="93" customFormat="1" customHeight="1" spans="7:7">
      <c r="G8586" s="288" t="str">
        <f t="shared" si="140"/>
        <v/>
      </c>
    </row>
    <row r="8587" s="93" customFormat="1" customHeight="1" spans="7:7">
      <c r="G8587" s="288" t="str">
        <f t="shared" si="140"/>
        <v/>
      </c>
    </row>
    <row r="8588" s="93" customFormat="1" customHeight="1" spans="7:7">
      <c r="G8588" s="288" t="str">
        <f t="shared" si="140"/>
        <v/>
      </c>
    </row>
    <row r="8589" s="93" customFormat="1" customHeight="1" spans="7:7">
      <c r="G8589" s="288" t="str">
        <f t="shared" si="140"/>
        <v/>
      </c>
    </row>
    <row r="8590" s="93" customFormat="1" customHeight="1" spans="7:7">
      <c r="G8590" s="288" t="str">
        <f t="shared" si="140"/>
        <v/>
      </c>
    </row>
    <row r="8591" s="93" customFormat="1" customHeight="1" spans="7:7">
      <c r="G8591" s="288" t="str">
        <f t="shared" si="140"/>
        <v/>
      </c>
    </row>
    <row r="8592" s="93" customFormat="1" customHeight="1" spans="7:7">
      <c r="G8592" s="288" t="str">
        <f t="shared" si="140"/>
        <v/>
      </c>
    </row>
    <row r="8593" s="93" customFormat="1" customHeight="1" spans="7:7">
      <c r="G8593" s="288" t="str">
        <f t="shared" si="140"/>
        <v/>
      </c>
    </row>
    <row r="8594" s="93" customFormat="1" customHeight="1" spans="7:7">
      <c r="G8594" s="288" t="str">
        <f t="shared" si="140"/>
        <v/>
      </c>
    </row>
    <row r="8595" s="93" customFormat="1" customHeight="1" spans="7:7">
      <c r="G8595" s="288" t="str">
        <f t="shared" si="140"/>
        <v/>
      </c>
    </row>
    <row r="8596" s="93" customFormat="1" customHeight="1" spans="7:7">
      <c r="G8596" s="288" t="str">
        <f t="shared" si="140"/>
        <v/>
      </c>
    </row>
    <row r="8597" s="93" customFormat="1" customHeight="1" spans="7:7">
      <c r="G8597" s="288" t="str">
        <f t="shared" si="140"/>
        <v/>
      </c>
    </row>
    <row r="8598" s="93" customFormat="1" customHeight="1" spans="7:7">
      <c r="G8598" s="288" t="str">
        <f t="shared" si="140"/>
        <v/>
      </c>
    </row>
    <row r="8599" s="93" customFormat="1" customHeight="1" spans="7:7">
      <c r="G8599" s="288" t="str">
        <f t="shared" si="140"/>
        <v/>
      </c>
    </row>
    <row r="8600" s="93" customFormat="1" customHeight="1" spans="7:7">
      <c r="G8600" s="288" t="str">
        <f t="shared" si="140"/>
        <v/>
      </c>
    </row>
    <row r="8601" s="93" customFormat="1" customHeight="1" spans="7:7">
      <c r="G8601" s="288" t="str">
        <f t="shared" si="140"/>
        <v/>
      </c>
    </row>
    <row r="8602" s="93" customFormat="1" customHeight="1" spans="7:7">
      <c r="G8602" s="288" t="str">
        <f t="shared" si="140"/>
        <v/>
      </c>
    </row>
    <row r="8603" s="93" customFormat="1" customHeight="1" spans="7:7">
      <c r="G8603" s="288" t="str">
        <f t="shared" si="140"/>
        <v/>
      </c>
    </row>
    <row r="8604" s="93" customFormat="1" customHeight="1" spans="7:7">
      <c r="G8604" s="288" t="str">
        <f t="shared" si="140"/>
        <v/>
      </c>
    </row>
    <row r="8605" s="93" customFormat="1" customHeight="1" spans="7:7">
      <c r="G8605" s="288" t="str">
        <f t="shared" si="140"/>
        <v/>
      </c>
    </row>
    <row r="8606" s="93" customFormat="1" customHeight="1" spans="7:7">
      <c r="G8606" s="288" t="str">
        <f t="shared" si="140"/>
        <v/>
      </c>
    </row>
    <row r="8607" s="93" customFormat="1" customHeight="1" spans="7:7">
      <c r="G8607" s="288" t="str">
        <f t="shared" si="140"/>
        <v/>
      </c>
    </row>
    <row r="8608" s="93" customFormat="1" customHeight="1" spans="7:7">
      <c r="G8608" s="288" t="str">
        <f t="shared" si="140"/>
        <v/>
      </c>
    </row>
    <row r="8609" s="93" customFormat="1" customHeight="1" spans="7:7">
      <c r="G8609" s="288" t="str">
        <f t="shared" si="140"/>
        <v/>
      </c>
    </row>
    <row r="8610" s="93" customFormat="1" customHeight="1" spans="7:7">
      <c r="G8610" s="288" t="str">
        <f t="shared" si="140"/>
        <v/>
      </c>
    </row>
    <row r="8611" s="93" customFormat="1" customHeight="1" spans="7:7">
      <c r="G8611" s="288" t="str">
        <f t="shared" si="140"/>
        <v/>
      </c>
    </row>
    <row r="8612" s="93" customFormat="1" customHeight="1" spans="7:7">
      <c r="G8612" s="288" t="str">
        <f t="shared" si="140"/>
        <v/>
      </c>
    </row>
    <row r="8613" s="93" customFormat="1" customHeight="1" spans="7:7">
      <c r="G8613" s="288" t="str">
        <f t="shared" si="140"/>
        <v/>
      </c>
    </row>
    <row r="8614" s="93" customFormat="1" customHeight="1" spans="7:7">
      <c r="G8614" s="288" t="str">
        <f t="shared" si="140"/>
        <v/>
      </c>
    </row>
    <row r="8615" s="93" customFormat="1" customHeight="1" spans="7:7">
      <c r="G8615" s="288" t="str">
        <f t="shared" si="140"/>
        <v/>
      </c>
    </row>
    <row r="8616" s="93" customFormat="1" customHeight="1" spans="7:7">
      <c r="G8616" s="288" t="str">
        <f t="shared" si="140"/>
        <v/>
      </c>
    </row>
    <row r="8617" s="93" customFormat="1" customHeight="1" spans="7:7">
      <c r="G8617" s="288" t="str">
        <f t="shared" si="140"/>
        <v/>
      </c>
    </row>
    <row r="8618" s="93" customFormat="1" customHeight="1" spans="7:7">
      <c r="G8618" s="288" t="str">
        <f t="shared" si="140"/>
        <v/>
      </c>
    </row>
    <row r="8619" s="93" customFormat="1" customHeight="1" spans="7:7">
      <c r="G8619" s="288" t="str">
        <f t="shared" si="140"/>
        <v/>
      </c>
    </row>
    <row r="8620" s="93" customFormat="1" customHeight="1" spans="7:7">
      <c r="G8620" s="288" t="str">
        <f t="shared" si="140"/>
        <v/>
      </c>
    </row>
    <row r="8621" s="93" customFormat="1" customHeight="1" spans="7:7">
      <c r="G8621" s="288" t="str">
        <f t="shared" si="140"/>
        <v/>
      </c>
    </row>
    <row r="8622" s="93" customFormat="1" customHeight="1" spans="7:7">
      <c r="G8622" s="288" t="str">
        <f t="shared" si="140"/>
        <v/>
      </c>
    </row>
    <row r="8623" s="93" customFormat="1" customHeight="1" spans="7:7">
      <c r="G8623" s="288" t="str">
        <f t="shared" si="140"/>
        <v/>
      </c>
    </row>
    <row r="8624" s="93" customFormat="1" customHeight="1" spans="7:7">
      <c r="G8624" s="288" t="str">
        <f t="shared" si="140"/>
        <v/>
      </c>
    </row>
    <row r="8625" s="93" customFormat="1" customHeight="1" spans="7:7">
      <c r="G8625" s="288" t="str">
        <f t="shared" si="140"/>
        <v/>
      </c>
    </row>
    <row r="8626" s="93" customFormat="1" customHeight="1" spans="7:7">
      <c r="G8626" s="288" t="str">
        <f t="shared" si="140"/>
        <v/>
      </c>
    </row>
    <row r="8627" s="93" customFormat="1" customHeight="1" spans="7:7">
      <c r="G8627" s="288" t="str">
        <f t="shared" si="140"/>
        <v/>
      </c>
    </row>
    <row r="8628" s="93" customFormat="1" customHeight="1" spans="7:7">
      <c r="G8628" s="288" t="str">
        <f t="shared" si="140"/>
        <v/>
      </c>
    </row>
    <row r="8629" s="93" customFormat="1" customHeight="1" spans="7:7">
      <c r="G8629" s="288" t="str">
        <f t="shared" si="140"/>
        <v/>
      </c>
    </row>
    <row r="8630" s="93" customFormat="1" customHeight="1" spans="7:7">
      <c r="G8630" s="288" t="str">
        <f t="shared" si="140"/>
        <v/>
      </c>
    </row>
    <row r="8631" s="93" customFormat="1" customHeight="1" spans="7:7">
      <c r="G8631" s="288" t="str">
        <f t="shared" si="140"/>
        <v/>
      </c>
    </row>
    <row r="8632" s="93" customFormat="1" customHeight="1" spans="7:7">
      <c r="G8632" s="288" t="str">
        <f t="shared" si="140"/>
        <v/>
      </c>
    </row>
    <row r="8633" s="93" customFormat="1" customHeight="1" spans="7:7">
      <c r="G8633" s="288" t="str">
        <f t="shared" si="140"/>
        <v/>
      </c>
    </row>
    <row r="8634" s="93" customFormat="1" customHeight="1" spans="7:7">
      <c r="G8634" s="288" t="str">
        <f t="shared" si="140"/>
        <v/>
      </c>
    </row>
    <row r="8635" s="93" customFormat="1" customHeight="1" spans="7:7">
      <c r="G8635" s="288" t="str">
        <f t="shared" si="140"/>
        <v/>
      </c>
    </row>
    <row r="8636" s="93" customFormat="1" customHeight="1" spans="7:7">
      <c r="G8636" s="288" t="str">
        <f t="shared" si="140"/>
        <v/>
      </c>
    </row>
    <row r="8637" s="93" customFormat="1" customHeight="1" spans="7:7">
      <c r="G8637" s="288" t="str">
        <f t="shared" si="140"/>
        <v/>
      </c>
    </row>
    <row r="8638" s="93" customFormat="1" customHeight="1" spans="7:7">
      <c r="G8638" s="288" t="str">
        <f t="shared" si="140"/>
        <v/>
      </c>
    </row>
    <row r="8639" s="93" customFormat="1" customHeight="1" spans="7:7">
      <c r="G8639" s="288" t="str">
        <f t="shared" si="140"/>
        <v/>
      </c>
    </row>
    <row r="8640" s="93" customFormat="1" customHeight="1" spans="7:7">
      <c r="G8640" s="288" t="str">
        <f t="shared" si="140"/>
        <v/>
      </c>
    </row>
    <row r="8641" s="93" customFormat="1" customHeight="1" spans="7:7">
      <c r="G8641" s="288" t="str">
        <f t="shared" si="140"/>
        <v/>
      </c>
    </row>
    <row r="8642" s="93" customFormat="1" customHeight="1" spans="7:7">
      <c r="G8642" s="288" t="str">
        <f t="shared" ref="G8642:G8705" si="141">IF(H8642="","",IF(H8642=I8642,H8642,_xlfn.CONCAT(H8642,"-",I8642)))</f>
        <v/>
      </c>
    </row>
    <row r="8643" s="93" customFormat="1" customHeight="1" spans="7:7">
      <c r="G8643" s="288" t="str">
        <f t="shared" si="141"/>
        <v/>
      </c>
    </row>
    <row r="8644" s="93" customFormat="1" customHeight="1" spans="7:7">
      <c r="G8644" s="288" t="str">
        <f t="shared" si="141"/>
        <v/>
      </c>
    </row>
    <row r="8645" s="93" customFormat="1" customHeight="1" spans="7:7">
      <c r="G8645" s="288" t="str">
        <f t="shared" si="141"/>
        <v/>
      </c>
    </row>
    <row r="8646" s="93" customFormat="1" customHeight="1" spans="7:7">
      <c r="G8646" s="288" t="str">
        <f t="shared" si="141"/>
        <v/>
      </c>
    </row>
    <row r="8647" s="93" customFormat="1" customHeight="1" spans="7:7">
      <c r="G8647" s="288" t="str">
        <f t="shared" si="141"/>
        <v/>
      </c>
    </row>
    <row r="8648" s="93" customFormat="1" customHeight="1" spans="7:7">
      <c r="G8648" s="288" t="str">
        <f t="shared" si="141"/>
        <v/>
      </c>
    </row>
    <row r="8649" s="93" customFormat="1" customHeight="1" spans="7:7">
      <c r="G8649" s="288" t="str">
        <f t="shared" si="141"/>
        <v/>
      </c>
    </row>
    <row r="8650" s="93" customFormat="1" customHeight="1" spans="7:7">
      <c r="G8650" s="288" t="str">
        <f t="shared" si="141"/>
        <v/>
      </c>
    </row>
    <row r="8651" s="93" customFormat="1" customHeight="1" spans="7:7">
      <c r="G8651" s="288" t="str">
        <f t="shared" si="141"/>
        <v/>
      </c>
    </row>
    <row r="8652" s="93" customFormat="1" customHeight="1" spans="7:7">
      <c r="G8652" s="288" t="str">
        <f t="shared" si="141"/>
        <v/>
      </c>
    </row>
    <row r="8653" s="93" customFormat="1" customHeight="1" spans="7:7">
      <c r="G8653" s="288" t="str">
        <f t="shared" si="141"/>
        <v/>
      </c>
    </row>
    <row r="8654" s="93" customFormat="1" customHeight="1" spans="7:7">
      <c r="G8654" s="288" t="str">
        <f t="shared" si="141"/>
        <v/>
      </c>
    </row>
    <row r="8655" s="93" customFormat="1" customHeight="1" spans="7:7">
      <c r="G8655" s="288" t="str">
        <f t="shared" si="141"/>
        <v/>
      </c>
    </row>
    <row r="8656" s="93" customFormat="1" customHeight="1" spans="7:7">
      <c r="G8656" s="288" t="str">
        <f t="shared" si="141"/>
        <v/>
      </c>
    </row>
    <row r="8657" s="93" customFormat="1" customHeight="1" spans="7:7">
      <c r="G8657" s="288" t="str">
        <f t="shared" si="141"/>
        <v/>
      </c>
    </row>
    <row r="8658" s="93" customFormat="1" customHeight="1" spans="7:7">
      <c r="G8658" s="288" t="str">
        <f t="shared" si="141"/>
        <v/>
      </c>
    </row>
    <row r="8659" s="93" customFormat="1" customHeight="1" spans="7:7">
      <c r="G8659" s="288" t="str">
        <f t="shared" si="141"/>
        <v/>
      </c>
    </row>
    <row r="8660" s="93" customFormat="1" customHeight="1" spans="7:7">
      <c r="G8660" s="288" t="str">
        <f t="shared" si="141"/>
        <v/>
      </c>
    </row>
    <row r="8661" s="93" customFormat="1" customHeight="1" spans="7:7">
      <c r="G8661" s="288" t="str">
        <f t="shared" si="141"/>
        <v/>
      </c>
    </row>
    <row r="8662" s="93" customFormat="1" customHeight="1" spans="7:7">
      <c r="G8662" s="288" t="str">
        <f t="shared" si="141"/>
        <v/>
      </c>
    </row>
    <row r="8663" s="93" customFormat="1" customHeight="1" spans="7:7">
      <c r="G8663" s="288" t="str">
        <f t="shared" si="141"/>
        <v/>
      </c>
    </row>
    <row r="8664" s="93" customFormat="1" customHeight="1" spans="7:7">
      <c r="G8664" s="288" t="str">
        <f t="shared" si="141"/>
        <v/>
      </c>
    </row>
    <row r="8665" s="93" customFormat="1" customHeight="1" spans="7:7">
      <c r="G8665" s="288" t="str">
        <f t="shared" si="141"/>
        <v/>
      </c>
    </row>
    <row r="8666" s="93" customFormat="1" customHeight="1" spans="7:7">
      <c r="G8666" s="288" t="str">
        <f t="shared" si="141"/>
        <v/>
      </c>
    </row>
    <row r="8667" s="93" customFormat="1" customHeight="1" spans="7:7">
      <c r="G8667" s="288" t="str">
        <f t="shared" si="141"/>
        <v/>
      </c>
    </row>
    <row r="8668" s="93" customFormat="1" customHeight="1" spans="7:7">
      <c r="G8668" s="288" t="str">
        <f t="shared" si="141"/>
        <v/>
      </c>
    </row>
    <row r="8669" s="93" customFormat="1" customHeight="1" spans="7:7">
      <c r="G8669" s="288" t="str">
        <f t="shared" si="141"/>
        <v/>
      </c>
    </row>
    <row r="8670" s="93" customFormat="1" customHeight="1" spans="7:7">
      <c r="G8670" s="288" t="str">
        <f t="shared" si="141"/>
        <v/>
      </c>
    </row>
    <row r="8671" s="93" customFormat="1" customHeight="1" spans="7:7">
      <c r="G8671" s="288" t="str">
        <f t="shared" si="141"/>
        <v/>
      </c>
    </row>
    <row r="8672" s="93" customFormat="1" customHeight="1" spans="7:7">
      <c r="G8672" s="288" t="str">
        <f t="shared" si="141"/>
        <v/>
      </c>
    </row>
    <row r="8673" s="93" customFormat="1" customHeight="1" spans="7:7">
      <c r="G8673" s="288" t="str">
        <f t="shared" si="141"/>
        <v/>
      </c>
    </row>
    <row r="8674" s="93" customFormat="1" customHeight="1" spans="7:7">
      <c r="G8674" s="288" t="str">
        <f t="shared" si="141"/>
        <v/>
      </c>
    </row>
    <row r="8675" s="93" customFormat="1" customHeight="1" spans="7:7">
      <c r="G8675" s="288" t="str">
        <f t="shared" si="141"/>
        <v/>
      </c>
    </row>
    <row r="8676" s="93" customFormat="1" customHeight="1" spans="7:7">
      <c r="G8676" s="288" t="str">
        <f t="shared" si="141"/>
        <v/>
      </c>
    </row>
    <row r="8677" s="93" customFormat="1" customHeight="1" spans="7:7">
      <c r="G8677" s="288" t="str">
        <f t="shared" si="141"/>
        <v/>
      </c>
    </row>
    <row r="8678" s="93" customFormat="1" customHeight="1" spans="7:7">
      <c r="G8678" s="288" t="str">
        <f t="shared" si="141"/>
        <v/>
      </c>
    </row>
    <row r="8679" s="93" customFormat="1" customHeight="1" spans="7:7">
      <c r="G8679" s="288" t="str">
        <f t="shared" si="141"/>
        <v/>
      </c>
    </row>
    <row r="8680" s="93" customFormat="1" customHeight="1" spans="7:7">
      <c r="G8680" s="288" t="str">
        <f t="shared" si="141"/>
        <v/>
      </c>
    </row>
    <row r="8681" s="93" customFormat="1" customHeight="1" spans="7:7">
      <c r="G8681" s="288" t="str">
        <f t="shared" si="141"/>
        <v/>
      </c>
    </row>
    <row r="8682" s="93" customFormat="1" customHeight="1" spans="7:7">
      <c r="G8682" s="288" t="str">
        <f t="shared" si="141"/>
        <v/>
      </c>
    </row>
    <row r="8683" s="93" customFormat="1" customHeight="1" spans="7:7">
      <c r="G8683" s="288" t="str">
        <f t="shared" si="141"/>
        <v/>
      </c>
    </row>
    <row r="8684" s="93" customFormat="1" customHeight="1" spans="7:7">
      <c r="G8684" s="288" t="str">
        <f t="shared" si="141"/>
        <v/>
      </c>
    </row>
    <row r="8685" s="93" customFormat="1" customHeight="1" spans="7:7">
      <c r="G8685" s="288" t="str">
        <f t="shared" si="141"/>
        <v/>
      </c>
    </row>
    <row r="8686" s="93" customFormat="1" customHeight="1" spans="7:7">
      <c r="G8686" s="288" t="str">
        <f t="shared" si="141"/>
        <v/>
      </c>
    </row>
    <row r="8687" s="93" customFormat="1" customHeight="1" spans="7:7">
      <c r="G8687" s="288" t="str">
        <f t="shared" si="141"/>
        <v/>
      </c>
    </row>
    <row r="8688" s="93" customFormat="1" customHeight="1" spans="7:7">
      <c r="G8688" s="288" t="str">
        <f t="shared" si="141"/>
        <v/>
      </c>
    </row>
    <row r="8689" s="93" customFormat="1" customHeight="1" spans="7:7">
      <c r="G8689" s="288" t="str">
        <f t="shared" si="141"/>
        <v/>
      </c>
    </row>
    <row r="8690" s="93" customFormat="1" customHeight="1" spans="7:7">
      <c r="G8690" s="288" t="str">
        <f t="shared" si="141"/>
        <v/>
      </c>
    </row>
    <row r="8691" s="93" customFormat="1" customHeight="1" spans="7:7">
      <c r="G8691" s="288" t="str">
        <f t="shared" si="141"/>
        <v/>
      </c>
    </row>
    <row r="8692" s="93" customFormat="1" customHeight="1" spans="7:7">
      <c r="G8692" s="288" t="str">
        <f t="shared" si="141"/>
        <v/>
      </c>
    </row>
    <row r="8693" s="93" customFormat="1" customHeight="1" spans="7:7">
      <c r="G8693" s="288" t="str">
        <f t="shared" si="141"/>
        <v/>
      </c>
    </row>
    <row r="8694" s="93" customFormat="1" customHeight="1" spans="7:7">
      <c r="G8694" s="288" t="str">
        <f t="shared" si="141"/>
        <v/>
      </c>
    </row>
    <row r="8695" s="93" customFormat="1" customHeight="1" spans="7:7">
      <c r="G8695" s="288" t="str">
        <f t="shared" si="141"/>
        <v/>
      </c>
    </row>
    <row r="8696" s="93" customFormat="1" customHeight="1" spans="7:7">
      <c r="G8696" s="288" t="str">
        <f t="shared" si="141"/>
        <v/>
      </c>
    </row>
    <row r="8697" s="93" customFormat="1" customHeight="1" spans="7:7">
      <c r="G8697" s="288" t="str">
        <f t="shared" si="141"/>
        <v/>
      </c>
    </row>
    <row r="8698" s="93" customFormat="1" customHeight="1" spans="7:7">
      <c r="G8698" s="288" t="str">
        <f t="shared" si="141"/>
        <v/>
      </c>
    </row>
    <row r="8699" s="93" customFormat="1" customHeight="1" spans="7:7">
      <c r="G8699" s="288" t="str">
        <f t="shared" si="141"/>
        <v/>
      </c>
    </row>
    <row r="8700" s="93" customFormat="1" customHeight="1" spans="7:7">
      <c r="G8700" s="288" t="str">
        <f t="shared" si="141"/>
        <v/>
      </c>
    </row>
    <row r="8701" s="93" customFormat="1" customHeight="1" spans="7:7">
      <c r="G8701" s="288" t="str">
        <f t="shared" si="141"/>
        <v/>
      </c>
    </row>
    <row r="8702" s="93" customFormat="1" customHeight="1" spans="7:7">
      <c r="G8702" s="288" t="str">
        <f t="shared" si="141"/>
        <v/>
      </c>
    </row>
    <row r="8703" s="93" customFormat="1" customHeight="1" spans="7:7">
      <c r="G8703" s="288" t="str">
        <f t="shared" si="141"/>
        <v/>
      </c>
    </row>
    <row r="8704" s="93" customFormat="1" customHeight="1" spans="7:7">
      <c r="G8704" s="288" t="str">
        <f t="shared" si="141"/>
        <v/>
      </c>
    </row>
    <row r="8705" s="93" customFormat="1" customHeight="1" spans="7:7">
      <c r="G8705" s="288" t="str">
        <f t="shared" si="141"/>
        <v/>
      </c>
    </row>
    <row r="8706" s="93" customFormat="1" customHeight="1" spans="7:7">
      <c r="G8706" s="288" t="str">
        <f t="shared" ref="G8706:G8769" si="142">IF(H8706="","",IF(H8706=I8706,H8706,_xlfn.CONCAT(H8706,"-",I8706)))</f>
        <v/>
      </c>
    </row>
    <row r="8707" s="93" customFormat="1" customHeight="1" spans="7:7">
      <c r="G8707" s="288" t="str">
        <f t="shared" si="142"/>
        <v/>
      </c>
    </row>
    <row r="8708" s="93" customFormat="1" customHeight="1" spans="7:7">
      <c r="G8708" s="288" t="str">
        <f t="shared" si="142"/>
        <v/>
      </c>
    </row>
    <row r="8709" s="93" customFormat="1" customHeight="1" spans="7:7">
      <c r="G8709" s="288" t="str">
        <f t="shared" si="142"/>
        <v/>
      </c>
    </row>
    <row r="8710" s="93" customFormat="1" customHeight="1" spans="7:7">
      <c r="G8710" s="288" t="str">
        <f t="shared" si="142"/>
        <v/>
      </c>
    </row>
    <row r="8711" s="93" customFormat="1" customHeight="1" spans="7:7">
      <c r="G8711" s="288" t="str">
        <f t="shared" si="142"/>
        <v/>
      </c>
    </row>
    <row r="8712" s="93" customFormat="1" customHeight="1" spans="7:7">
      <c r="G8712" s="288" t="str">
        <f t="shared" si="142"/>
        <v/>
      </c>
    </row>
    <row r="8713" s="93" customFormat="1" customHeight="1" spans="7:7">
      <c r="G8713" s="288" t="str">
        <f t="shared" si="142"/>
        <v/>
      </c>
    </row>
    <row r="8714" s="93" customFormat="1" customHeight="1" spans="7:7">
      <c r="G8714" s="288" t="str">
        <f t="shared" si="142"/>
        <v/>
      </c>
    </row>
    <row r="8715" s="93" customFormat="1" customHeight="1" spans="7:7">
      <c r="G8715" s="288" t="str">
        <f t="shared" si="142"/>
        <v/>
      </c>
    </row>
    <row r="8716" s="93" customFormat="1" customHeight="1" spans="7:7">
      <c r="G8716" s="288" t="str">
        <f t="shared" si="142"/>
        <v/>
      </c>
    </row>
    <row r="8717" s="93" customFormat="1" customHeight="1" spans="7:7">
      <c r="G8717" s="288" t="str">
        <f t="shared" si="142"/>
        <v/>
      </c>
    </row>
    <row r="8718" s="93" customFormat="1" customHeight="1" spans="7:7">
      <c r="G8718" s="288" t="str">
        <f t="shared" si="142"/>
        <v/>
      </c>
    </row>
    <row r="8719" s="93" customFormat="1" customHeight="1" spans="7:7">
      <c r="G8719" s="288" t="str">
        <f t="shared" si="142"/>
        <v/>
      </c>
    </row>
    <row r="8720" s="93" customFormat="1" customHeight="1" spans="7:7">
      <c r="G8720" s="288" t="str">
        <f t="shared" si="142"/>
        <v/>
      </c>
    </row>
    <row r="8721" s="93" customFormat="1" customHeight="1" spans="7:7">
      <c r="G8721" s="288" t="str">
        <f t="shared" si="142"/>
        <v/>
      </c>
    </row>
    <row r="8722" s="93" customFormat="1" customHeight="1" spans="7:7">
      <c r="G8722" s="288" t="str">
        <f t="shared" si="142"/>
        <v/>
      </c>
    </row>
    <row r="8723" s="93" customFormat="1" customHeight="1" spans="7:7">
      <c r="G8723" s="288" t="str">
        <f t="shared" si="142"/>
        <v/>
      </c>
    </row>
    <row r="8724" s="93" customFormat="1" customHeight="1" spans="7:7">
      <c r="G8724" s="288" t="str">
        <f t="shared" si="142"/>
        <v/>
      </c>
    </row>
    <row r="8725" s="93" customFormat="1" customHeight="1" spans="7:7">
      <c r="G8725" s="288" t="str">
        <f t="shared" si="142"/>
        <v/>
      </c>
    </row>
    <row r="8726" s="93" customFormat="1" customHeight="1" spans="7:7">
      <c r="G8726" s="288" t="str">
        <f t="shared" si="142"/>
        <v/>
      </c>
    </row>
    <row r="8727" s="93" customFormat="1" customHeight="1" spans="7:7">
      <c r="G8727" s="288" t="str">
        <f t="shared" si="142"/>
        <v/>
      </c>
    </row>
    <row r="8728" s="93" customFormat="1" customHeight="1" spans="7:7">
      <c r="G8728" s="288" t="str">
        <f t="shared" si="142"/>
        <v/>
      </c>
    </row>
    <row r="8729" s="93" customFormat="1" customHeight="1" spans="7:7">
      <c r="G8729" s="288" t="str">
        <f t="shared" si="142"/>
        <v/>
      </c>
    </row>
    <row r="8730" s="93" customFormat="1" customHeight="1" spans="7:7">
      <c r="G8730" s="288" t="str">
        <f t="shared" si="142"/>
        <v/>
      </c>
    </row>
    <row r="8731" s="93" customFormat="1" customHeight="1" spans="7:7">
      <c r="G8731" s="288" t="str">
        <f t="shared" si="142"/>
        <v/>
      </c>
    </row>
    <row r="8732" s="93" customFormat="1" customHeight="1" spans="7:7">
      <c r="G8732" s="288" t="str">
        <f t="shared" si="142"/>
        <v/>
      </c>
    </row>
    <row r="8733" s="93" customFormat="1" customHeight="1" spans="7:7">
      <c r="G8733" s="288" t="str">
        <f t="shared" si="142"/>
        <v/>
      </c>
    </row>
    <row r="8734" s="93" customFormat="1" customHeight="1" spans="7:7">
      <c r="G8734" s="288" t="str">
        <f t="shared" si="142"/>
        <v/>
      </c>
    </row>
    <row r="8735" s="93" customFormat="1" customHeight="1" spans="7:7">
      <c r="G8735" s="288" t="str">
        <f t="shared" si="142"/>
        <v/>
      </c>
    </row>
    <row r="8736" s="93" customFormat="1" customHeight="1" spans="7:7">
      <c r="G8736" s="288" t="str">
        <f t="shared" si="142"/>
        <v/>
      </c>
    </row>
    <row r="8737" s="93" customFormat="1" customHeight="1" spans="7:7">
      <c r="G8737" s="288" t="str">
        <f t="shared" si="142"/>
        <v/>
      </c>
    </row>
    <row r="8738" s="93" customFormat="1" customHeight="1" spans="7:7">
      <c r="G8738" s="288" t="str">
        <f t="shared" si="142"/>
        <v/>
      </c>
    </row>
    <row r="8739" s="93" customFormat="1" customHeight="1" spans="7:7">
      <c r="G8739" s="288" t="str">
        <f t="shared" si="142"/>
        <v/>
      </c>
    </row>
    <row r="8740" s="93" customFormat="1" customHeight="1" spans="7:7">
      <c r="G8740" s="288" t="str">
        <f t="shared" si="142"/>
        <v/>
      </c>
    </row>
    <row r="8741" s="93" customFormat="1" customHeight="1" spans="7:7">
      <c r="G8741" s="288" t="str">
        <f t="shared" si="142"/>
        <v/>
      </c>
    </row>
    <row r="8742" s="93" customFormat="1" customHeight="1" spans="7:7">
      <c r="G8742" s="288" t="str">
        <f t="shared" si="142"/>
        <v/>
      </c>
    </row>
    <row r="8743" s="93" customFormat="1" customHeight="1" spans="7:7">
      <c r="G8743" s="288" t="str">
        <f t="shared" si="142"/>
        <v/>
      </c>
    </row>
    <row r="8744" s="93" customFormat="1" customHeight="1" spans="7:7">
      <c r="G8744" s="288" t="str">
        <f t="shared" si="142"/>
        <v/>
      </c>
    </row>
    <row r="8745" s="93" customFormat="1" customHeight="1" spans="7:7">
      <c r="G8745" s="288" t="str">
        <f t="shared" si="142"/>
        <v/>
      </c>
    </row>
    <row r="8746" s="93" customFormat="1" customHeight="1" spans="7:7">
      <c r="G8746" s="288" t="str">
        <f t="shared" si="142"/>
        <v/>
      </c>
    </row>
    <row r="8747" s="93" customFormat="1" customHeight="1" spans="7:7">
      <c r="G8747" s="288" t="str">
        <f t="shared" si="142"/>
        <v/>
      </c>
    </row>
    <row r="8748" s="93" customFormat="1" customHeight="1" spans="7:7">
      <c r="G8748" s="288" t="str">
        <f t="shared" si="142"/>
        <v/>
      </c>
    </row>
    <row r="8749" s="93" customFormat="1" customHeight="1" spans="7:7">
      <c r="G8749" s="288" t="str">
        <f t="shared" si="142"/>
        <v/>
      </c>
    </row>
    <row r="8750" s="93" customFormat="1" customHeight="1" spans="7:7">
      <c r="G8750" s="288" t="str">
        <f t="shared" si="142"/>
        <v/>
      </c>
    </row>
    <row r="8751" s="93" customFormat="1" customHeight="1" spans="7:7">
      <c r="G8751" s="288" t="str">
        <f t="shared" si="142"/>
        <v/>
      </c>
    </row>
    <row r="8752" s="93" customFormat="1" customHeight="1" spans="7:7">
      <c r="G8752" s="288" t="str">
        <f t="shared" si="142"/>
        <v/>
      </c>
    </row>
    <row r="8753" s="93" customFormat="1" customHeight="1" spans="7:7">
      <c r="G8753" s="288" t="str">
        <f t="shared" si="142"/>
        <v/>
      </c>
    </row>
    <row r="8754" s="93" customFormat="1" customHeight="1" spans="7:7">
      <c r="G8754" s="288" t="str">
        <f t="shared" si="142"/>
        <v/>
      </c>
    </row>
    <row r="8755" s="93" customFormat="1" customHeight="1" spans="7:7">
      <c r="G8755" s="288" t="str">
        <f t="shared" si="142"/>
        <v/>
      </c>
    </row>
    <row r="8756" s="93" customFormat="1" customHeight="1" spans="7:7">
      <c r="G8756" s="288" t="str">
        <f t="shared" si="142"/>
        <v/>
      </c>
    </row>
    <row r="8757" s="93" customFormat="1" customHeight="1" spans="7:7">
      <c r="G8757" s="288" t="str">
        <f t="shared" si="142"/>
        <v/>
      </c>
    </row>
    <row r="8758" s="93" customFormat="1" customHeight="1" spans="7:7">
      <c r="G8758" s="288" t="str">
        <f t="shared" si="142"/>
        <v/>
      </c>
    </row>
    <row r="8759" s="93" customFormat="1" customHeight="1" spans="7:7">
      <c r="G8759" s="288" t="str">
        <f t="shared" si="142"/>
        <v/>
      </c>
    </row>
    <row r="8760" s="93" customFormat="1" customHeight="1" spans="7:7">
      <c r="G8760" s="288" t="str">
        <f t="shared" si="142"/>
        <v/>
      </c>
    </row>
    <row r="8761" s="93" customFormat="1" customHeight="1" spans="7:7">
      <c r="G8761" s="288" t="str">
        <f t="shared" si="142"/>
        <v/>
      </c>
    </row>
    <row r="8762" s="93" customFormat="1" customHeight="1" spans="7:7">
      <c r="G8762" s="288" t="str">
        <f t="shared" si="142"/>
        <v/>
      </c>
    </row>
    <row r="8763" s="93" customFormat="1" customHeight="1" spans="7:7">
      <c r="G8763" s="288" t="str">
        <f t="shared" si="142"/>
        <v/>
      </c>
    </row>
    <row r="8764" s="93" customFormat="1" customHeight="1" spans="7:7">
      <c r="G8764" s="288" t="str">
        <f t="shared" si="142"/>
        <v/>
      </c>
    </row>
    <row r="8765" s="93" customFormat="1" customHeight="1" spans="7:7">
      <c r="G8765" s="288" t="str">
        <f t="shared" si="142"/>
        <v/>
      </c>
    </row>
    <row r="8766" s="93" customFormat="1" customHeight="1" spans="7:7">
      <c r="G8766" s="288" t="str">
        <f t="shared" si="142"/>
        <v/>
      </c>
    </row>
    <row r="8767" s="93" customFormat="1" customHeight="1" spans="7:7">
      <c r="G8767" s="288" t="str">
        <f t="shared" si="142"/>
        <v/>
      </c>
    </row>
    <row r="8768" s="93" customFormat="1" customHeight="1" spans="7:7">
      <c r="G8768" s="288" t="str">
        <f t="shared" si="142"/>
        <v/>
      </c>
    </row>
    <row r="8769" s="93" customFormat="1" customHeight="1" spans="7:7">
      <c r="G8769" s="288" t="str">
        <f t="shared" si="142"/>
        <v/>
      </c>
    </row>
    <row r="8770" s="93" customFormat="1" customHeight="1" spans="7:7">
      <c r="G8770" s="288" t="str">
        <f t="shared" ref="G8770:G8833" si="143">IF(H8770="","",IF(H8770=I8770,H8770,_xlfn.CONCAT(H8770,"-",I8770)))</f>
        <v/>
      </c>
    </row>
    <row r="8771" s="93" customFormat="1" customHeight="1" spans="7:7">
      <c r="G8771" s="288" t="str">
        <f t="shared" si="143"/>
        <v/>
      </c>
    </row>
    <row r="8772" s="93" customFormat="1" customHeight="1" spans="7:7">
      <c r="G8772" s="288" t="str">
        <f t="shared" si="143"/>
        <v/>
      </c>
    </row>
    <row r="8773" s="93" customFormat="1" customHeight="1" spans="7:7">
      <c r="G8773" s="288" t="str">
        <f t="shared" si="143"/>
        <v/>
      </c>
    </row>
    <row r="8774" s="93" customFormat="1" customHeight="1" spans="7:7">
      <c r="G8774" s="288" t="str">
        <f t="shared" si="143"/>
        <v/>
      </c>
    </row>
    <row r="8775" s="93" customFormat="1" customHeight="1" spans="7:7">
      <c r="G8775" s="288" t="str">
        <f t="shared" si="143"/>
        <v/>
      </c>
    </row>
    <row r="8776" s="93" customFormat="1" customHeight="1" spans="7:7">
      <c r="G8776" s="288" t="str">
        <f t="shared" si="143"/>
        <v/>
      </c>
    </row>
    <row r="8777" s="93" customFormat="1" customHeight="1" spans="7:7">
      <c r="G8777" s="288" t="str">
        <f t="shared" si="143"/>
        <v/>
      </c>
    </row>
    <row r="8778" s="93" customFormat="1" customHeight="1" spans="7:7">
      <c r="G8778" s="288" t="str">
        <f t="shared" si="143"/>
        <v/>
      </c>
    </row>
    <row r="8779" s="93" customFormat="1" customHeight="1" spans="7:7">
      <c r="G8779" s="288" t="str">
        <f t="shared" si="143"/>
        <v/>
      </c>
    </row>
    <row r="8780" s="93" customFormat="1" customHeight="1" spans="7:7">
      <c r="G8780" s="288" t="str">
        <f t="shared" si="143"/>
        <v/>
      </c>
    </row>
    <row r="8781" s="93" customFormat="1" customHeight="1" spans="7:7">
      <c r="G8781" s="288" t="str">
        <f t="shared" si="143"/>
        <v/>
      </c>
    </row>
    <row r="8782" s="93" customFormat="1" customHeight="1" spans="7:7">
      <c r="G8782" s="288" t="str">
        <f t="shared" si="143"/>
        <v/>
      </c>
    </row>
    <row r="8783" s="93" customFormat="1" customHeight="1" spans="7:7">
      <c r="G8783" s="288" t="str">
        <f t="shared" si="143"/>
        <v/>
      </c>
    </row>
    <row r="8784" s="93" customFormat="1" customHeight="1" spans="7:7">
      <c r="G8784" s="288" t="str">
        <f t="shared" si="143"/>
        <v/>
      </c>
    </row>
    <row r="8785" s="93" customFormat="1" customHeight="1" spans="7:7">
      <c r="G8785" s="288" t="str">
        <f t="shared" si="143"/>
        <v/>
      </c>
    </row>
    <row r="8786" s="93" customFormat="1" customHeight="1" spans="7:7">
      <c r="G8786" s="288" t="str">
        <f t="shared" si="143"/>
        <v/>
      </c>
    </row>
    <row r="8787" s="93" customFormat="1" customHeight="1" spans="7:7">
      <c r="G8787" s="288" t="str">
        <f t="shared" si="143"/>
        <v/>
      </c>
    </row>
    <row r="8788" s="93" customFormat="1" customHeight="1" spans="7:7">
      <c r="G8788" s="288" t="str">
        <f t="shared" si="143"/>
        <v/>
      </c>
    </row>
    <row r="8789" s="93" customFormat="1" customHeight="1" spans="7:7">
      <c r="G8789" s="288" t="str">
        <f t="shared" si="143"/>
        <v/>
      </c>
    </row>
    <row r="8790" s="93" customFormat="1" customHeight="1" spans="7:7">
      <c r="G8790" s="288" t="str">
        <f t="shared" si="143"/>
        <v/>
      </c>
    </row>
    <row r="8791" s="93" customFormat="1" customHeight="1" spans="7:7">
      <c r="G8791" s="288" t="str">
        <f t="shared" si="143"/>
        <v/>
      </c>
    </row>
    <row r="8792" s="93" customFormat="1" customHeight="1" spans="7:7">
      <c r="G8792" s="288" t="str">
        <f t="shared" si="143"/>
        <v/>
      </c>
    </row>
    <row r="8793" s="93" customFormat="1" customHeight="1" spans="7:7">
      <c r="G8793" s="288" t="str">
        <f t="shared" si="143"/>
        <v/>
      </c>
    </row>
    <row r="8794" s="93" customFormat="1" customHeight="1" spans="7:7">
      <c r="G8794" s="288" t="str">
        <f t="shared" si="143"/>
        <v/>
      </c>
    </row>
    <row r="8795" s="93" customFormat="1" customHeight="1" spans="7:7">
      <c r="G8795" s="288" t="str">
        <f t="shared" si="143"/>
        <v/>
      </c>
    </row>
    <row r="8796" s="93" customFormat="1" customHeight="1" spans="7:7">
      <c r="G8796" s="288" t="str">
        <f t="shared" si="143"/>
        <v/>
      </c>
    </row>
    <row r="8797" s="93" customFormat="1" customHeight="1" spans="7:7">
      <c r="G8797" s="288" t="str">
        <f t="shared" si="143"/>
        <v/>
      </c>
    </row>
    <row r="8798" s="93" customFormat="1" customHeight="1" spans="7:7">
      <c r="G8798" s="288" t="str">
        <f t="shared" si="143"/>
        <v/>
      </c>
    </row>
    <row r="8799" s="93" customFormat="1" customHeight="1" spans="7:7">
      <c r="G8799" s="288" t="str">
        <f t="shared" si="143"/>
        <v/>
      </c>
    </row>
    <row r="8800" s="93" customFormat="1" customHeight="1" spans="7:7">
      <c r="G8800" s="288" t="str">
        <f t="shared" si="143"/>
        <v/>
      </c>
    </row>
    <row r="8801" s="93" customFormat="1" customHeight="1" spans="7:7">
      <c r="G8801" s="288" t="str">
        <f t="shared" si="143"/>
        <v/>
      </c>
    </row>
    <row r="8802" s="93" customFormat="1" customHeight="1" spans="7:7">
      <c r="G8802" s="288" t="str">
        <f t="shared" si="143"/>
        <v/>
      </c>
    </row>
    <row r="8803" s="93" customFormat="1" customHeight="1" spans="7:7">
      <c r="G8803" s="288" t="str">
        <f t="shared" si="143"/>
        <v/>
      </c>
    </row>
    <row r="8804" s="93" customFormat="1" customHeight="1" spans="7:7">
      <c r="G8804" s="288" t="str">
        <f t="shared" si="143"/>
        <v/>
      </c>
    </row>
    <row r="8805" s="93" customFormat="1" customHeight="1" spans="7:7">
      <c r="G8805" s="288" t="str">
        <f t="shared" si="143"/>
        <v/>
      </c>
    </row>
    <row r="8806" s="93" customFormat="1" customHeight="1" spans="7:7">
      <c r="G8806" s="288" t="str">
        <f t="shared" si="143"/>
        <v/>
      </c>
    </row>
    <row r="8807" s="93" customFormat="1" customHeight="1" spans="7:7">
      <c r="G8807" s="288" t="str">
        <f t="shared" si="143"/>
        <v/>
      </c>
    </row>
    <row r="8808" s="93" customFormat="1" customHeight="1" spans="7:7">
      <c r="G8808" s="288" t="str">
        <f t="shared" si="143"/>
        <v/>
      </c>
    </row>
    <row r="8809" s="93" customFormat="1" customHeight="1" spans="7:7">
      <c r="G8809" s="288" t="str">
        <f t="shared" si="143"/>
        <v/>
      </c>
    </row>
    <row r="8810" s="93" customFormat="1" customHeight="1" spans="7:7">
      <c r="G8810" s="288" t="str">
        <f t="shared" si="143"/>
        <v/>
      </c>
    </row>
    <row r="8811" s="93" customFormat="1" customHeight="1" spans="7:7">
      <c r="G8811" s="288" t="str">
        <f t="shared" si="143"/>
        <v/>
      </c>
    </row>
    <row r="8812" s="93" customFormat="1" customHeight="1" spans="7:7">
      <c r="G8812" s="288" t="str">
        <f t="shared" si="143"/>
        <v/>
      </c>
    </row>
    <row r="8813" s="93" customFormat="1" customHeight="1" spans="7:7">
      <c r="G8813" s="288" t="str">
        <f t="shared" si="143"/>
        <v/>
      </c>
    </row>
    <row r="8814" s="93" customFormat="1" customHeight="1" spans="7:7">
      <c r="G8814" s="288" t="str">
        <f t="shared" si="143"/>
        <v/>
      </c>
    </row>
    <row r="8815" s="93" customFormat="1" customHeight="1" spans="7:7">
      <c r="G8815" s="288" t="str">
        <f t="shared" si="143"/>
        <v/>
      </c>
    </row>
    <row r="8816" s="93" customFormat="1" customHeight="1" spans="7:7">
      <c r="G8816" s="288" t="str">
        <f t="shared" si="143"/>
        <v/>
      </c>
    </row>
    <row r="8817" s="93" customFormat="1" customHeight="1" spans="7:7">
      <c r="G8817" s="288" t="str">
        <f t="shared" si="143"/>
        <v/>
      </c>
    </row>
    <row r="8818" s="93" customFormat="1" customHeight="1" spans="7:7">
      <c r="G8818" s="288" t="str">
        <f t="shared" si="143"/>
        <v/>
      </c>
    </row>
    <row r="8819" s="93" customFormat="1" customHeight="1" spans="7:7">
      <c r="G8819" s="288" t="str">
        <f t="shared" si="143"/>
        <v/>
      </c>
    </row>
    <row r="8820" s="93" customFormat="1" customHeight="1" spans="7:7">
      <c r="G8820" s="288" t="str">
        <f t="shared" si="143"/>
        <v/>
      </c>
    </row>
    <row r="8821" s="93" customFormat="1" customHeight="1" spans="7:7">
      <c r="G8821" s="288" t="str">
        <f t="shared" si="143"/>
        <v/>
      </c>
    </row>
    <row r="8822" s="93" customFormat="1" customHeight="1" spans="7:7">
      <c r="G8822" s="288" t="str">
        <f t="shared" si="143"/>
        <v/>
      </c>
    </row>
    <row r="8823" s="93" customFormat="1" customHeight="1" spans="7:7">
      <c r="G8823" s="288" t="str">
        <f t="shared" si="143"/>
        <v/>
      </c>
    </row>
    <row r="8824" s="93" customFormat="1" customHeight="1" spans="7:7">
      <c r="G8824" s="288" t="str">
        <f t="shared" si="143"/>
        <v/>
      </c>
    </row>
    <row r="8825" s="93" customFormat="1" customHeight="1" spans="7:7">
      <c r="G8825" s="288" t="str">
        <f t="shared" si="143"/>
        <v/>
      </c>
    </row>
    <row r="8826" s="93" customFormat="1" customHeight="1" spans="7:7">
      <c r="G8826" s="288" t="str">
        <f t="shared" si="143"/>
        <v/>
      </c>
    </row>
    <row r="8827" s="93" customFormat="1" customHeight="1" spans="7:7">
      <c r="G8827" s="288" t="str">
        <f t="shared" si="143"/>
        <v/>
      </c>
    </row>
    <row r="8828" s="93" customFormat="1" customHeight="1" spans="7:7">
      <c r="G8828" s="288" t="str">
        <f t="shared" si="143"/>
        <v/>
      </c>
    </row>
    <row r="8829" s="93" customFormat="1" customHeight="1" spans="7:7">
      <c r="G8829" s="288" t="str">
        <f t="shared" si="143"/>
        <v/>
      </c>
    </row>
    <row r="8830" s="93" customFormat="1" customHeight="1" spans="7:7">
      <c r="G8830" s="288" t="str">
        <f t="shared" si="143"/>
        <v/>
      </c>
    </row>
    <row r="8831" s="93" customFormat="1" customHeight="1" spans="7:7">
      <c r="G8831" s="288" t="str">
        <f t="shared" si="143"/>
        <v/>
      </c>
    </row>
    <row r="8832" s="93" customFormat="1" customHeight="1" spans="7:7">
      <c r="G8832" s="288" t="str">
        <f t="shared" si="143"/>
        <v/>
      </c>
    </row>
    <row r="8833" s="93" customFormat="1" customHeight="1" spans="7:7">
      <c r="G8833" s="288" t="str">
        <f t="shared" si="143"/>
        <v/>
      </c>
    </row>
    <row r="8834" s="93" customFormat="1" customHeight="1" spans="7:7">
      <c r="G8834" s="288" t="str">
        <f t="shared" ref="G8834:G8897" si="144">IF(H8834="","",IF(H8834=I8834,H8834,_xlfn.CONCAT(H8834,"-",I8834)))</f>
        <v/>
      </c>
    </row>
    <row r="8835" s="93" customFormat="1" customHeight="1" spans="7:7">
      <c r="G8835" s="288" t="str">
        <f t="shared" si="144"/>
        <v/>
      </c>
    </row>
    <row r="8836" s="93" customFormat="1" customHeight="1" spans="7:7">
      <c r="G8836" s="288" t="str">
        <f t="shared" si="144"/>
        <v/>
      </c>
    </row>
    <row r="8837" s="93" customFormat="1" customHeight="1" spans="7:7">
      <c r="G8837" s="288" t="str">
        <f t="shared" si="144"/>
        <v/>
      </c>
    </row>
    <row r="8838" s="93" customFormat="1" customHeight="1" spans="7:7">
      <c r="G8838" s="288" t="str">
        <f t="shared" si="144"/>
        <v/>
      </c>
    </row>
    <row r="8839" s="93" customFormat="1" customHeight="1" spans="7:7">
      <c r="G8839" s="288" t="str">
        <f t="shared" si="144"/>
        <v/>
      </c>
    </row>
    <row r="8840" s="93" customFormat="1" customHeight="1" spans="7:7">
      <c r="G8840" s="288" t="str">
        <f t="shared" si="144"/>
        <v/>
      </c>
    </row>
    <row r="8841" s="93" customFormat="1" customHeight="1" spans="7:7">
      <c r="G8841" s="288" t="str">
        <f t="shared" si="144"/>
        <v/>
      </c>
    </row>
    <row r="8842" s="93" customFormat="1" customHeight="1" spans="7:7">
      <c r="G8842" s="288" t="str">
        <f t="shared" si="144"/>
        <v/>
      </c>
    </row>
    <row r="8843" s="93" customFormat="1" customHeight="1" spans="7:7">
      <c r="G8843" s="288" t="str">
        <f t="shared" si="144"/>
        <v/>
      </c>
    </row>
    <row r="8844" s="93" customFormat="1" customHeight="1" spans="7:7">
      <c r="G8844" s="288" t="str">
        <f t="shared" si="144"/>
        <v/>
      </c>
    </row>
    <row r="8845" s="93" customFormat="1" customHeight="1" spans="7:7">
      <c r="G8845" s="288" t="str">
        <f t="shared" si="144"/>
        <v/>
      </c>
    </row>
    <row r="8846" s="93" customFormat="1" customHeight="1" spans="7:7">
      <c r="G8846" s="288" t="str">
        <f t="shared" si="144"/>
        <v/>
      </c>
    </row>
    <row r="8847" s="93" customFormat="1" customHeight="1" spans="7:7">
      <c r="G8847" s="288" t="str">
        <f t="shared" si="144"/>
        <v/>
      </c>
    </row>
    <row r="8848" s="93" customFormat="1" customHeight="1" spans="7:7">
      <c r="G8848" s="288" t="str">
        <f t="shared" si="144"/>
        <v/>
      </c>
    </row>
    <row r="8849" s="93" customFormat="1" customHeight="1" spans="7:7">
      <c r="G8849" s="288" t="str">
        <f t="shared" si="144"/>
        <v/>
      </c>
    </row>
    <row r="8850" s="93" customFormat="1" customHeight="1" spans="7:7">
      <c r="G8850" s="288" t="str">
        <f t="shared" si="144"/>
        <v/>
      </c>
    </row>
    <row r="8851" s="93" customFormat="1" customHeight="1" spans="7:7">
      <c r="G8851" s="288" t="str">
        <f t="shared" si="144"/>
        <v/>
      </c>
    </row>
    <row r="8852" s="93" customFormat="1" customHeight="1" spans="7:7">
      <c r="G8852" s="288" t="str">
        <f t="shared" si="144"/>
        <v/>
      </c>
    </row>
    <row r="8853" s="93" customFormat="1" customHeight="1" spans="7:7">
      <c r="G8853" s="288" t="str">
        <f t="shared" si="144"/>
        <v/>
      </c>
    </row>
    <row r="8854" s="93" customFormat="1" customHeight="1" spans="7:7">
      <c r="G8854" s="288" t="str">
        <f t="shared" si="144"/>
        <v/>
      </c>
    </row>
    <row r="8855" s="93" customFormat="1" customHeight="1" spans="7:7">
      <c r="G8855" s="288" t="str">
        <f t="shared" si="144"/>
        <v/>
      </c>
    </row>
    <row r="8856" s="93" customFormat="1" customHeight="1" spans="7:7">
      <c r="G8856" s="288" t="str">
        <f t="shared" si="144"/>
        <v/>
      </c>
    </row>
    <row r="8857" s="93" customFormat="1" customHeight="1" spans="7:7">
      <c r="G8857" s="288" t="str">
        <f t="shared" si="144"/>
        <v/>
      </c>
    </row>
    <row r="8858" s="93" customFormat="1" customHeight="1" spans="7:7">
      <c r="G8858" s="288" t="str">
        <f t="shared" si="144"/>
        <v/>
      </c>
    </row>
    <row r="8859" s="93" customFormat="1" customHeight="1" spans="7:7">
      <c r="G8859" s="288" t="str">
        <f t="shared" si="144"/>
        <v/>
      </c>
    </row>
    <row r="8860" s="93" customFormat="1" customHeight="1" spans="7:7">
      <c r="G8860" s="288" t="str">
        <f t="shared" si="144"/>
        <v/>
      </c>
    </row>
    <row r="8861" s="93" customFormat="1" customHeight="1" spans="7:7">
      <c r="G8861" s="288" t="str">
        <f t="shared" si="144"/>
        <v/>
      </c>
    </row>
    <row r="8862" s="93" customFormat="1" customHeight="1" spans="7:7">
      <c r="G8862" s="288" t="str">
        <f t="shared" si="144"/>
        <v/>
      </c>
    </row>
    <row r="8863" s="93" customFormat="1" customHeight="1" spans="7:7">
      <c r="G8863" s="288" t="str">
        <f t="shared" si="144"/>
        <v/>
      </c>
    </row>
    <row r="8864" s="93" customFormat="1" customHeight="1" spans="7:7">
      <c r="G8864" s="288" t="str">
        <f t="shared" si="144"/>
        <v/>
      </c>
    </row>
    <row r="8865" s="93" customFormat="1" customHeight="1" spans="7:7">
      <c r="G8865" s="288" t="str">
        <f t="shared" si="144"/>
        <v/>
      </c>
    </row>
    <row r="8866" s="93" customFormat="1" customHeight="1" spans="7:7">
      <c r="G8866" s="288" t="str">
        <f t="shared" si="144"/>
        <v/>
      </c>
    </row>
    <row r="8867" s="93" customFormat="1" customHeight="1" spans="7:7">
      <c r="G8867" s="288" t="str">
        <f t="shared" si="144"/>
        <v/>
      </c>
    </row>
    <row r="8868" s="93" customFormat="1" customHeight="1" spans="7:7">
      <c r="G8868" s="288" t="str">
        <f t="shared" si="144"/>
        <v/>
      </c>
    </row>
    <row r="8869" s="93" customFormat="1" customHeight="1" spans="7:7">
      <c r="G8869" s="288" t="str">
        <f t="shared" si="144"/>
        <v/>
      </c>
    </row>
    <row r="8870" s="93" customFormat="1" customHeight="1" spans="7:7">
      <c r="G8870" s="288" t="str">
        <f t="shared" si="144"/>
        <v/>
      </c>
    </row>
    <row r="8871" s="93" customFormat="1" customHeight="1" spans="7:7">
      <c r="G8871" s="288" t="str">
        <f t="shared" si="144"/>
        <v/>
      </c>
    </row>
    <row r="8872" s="93" customFormat="1" customHeight="1" spans="7:7">
      <c r="G8872" s="288" t="str">
        <f t="shared" si="144"/>
        <v/>
      </c>
    </row>
    <row r="8873" s="93" customFormat="1" customHeight="1" spans="7:7">
      <c r="G8873" s="288" t="str">
        <f t="shared" si="144"/>
        <v/>
      </c>
    </row>
    <row r="8874" s="93" customFormat="1" customHeight="1" spans="7:7">
      <c r="G8874" s="288" t="str">
        <f t="shared" si="144"/>
        <v/>
      </c>
    </row>
    <row r="8875" s="93" customFormat="1" customHeight="1" spans="7:7">
      <c r="G8875" s="288" t="str">
        <f t="shared" si="144"/>
        <v/>
      </c>
    </row>
    <row r="8876" s="93" customFormat="1" customHeight="1" spans="7:7">
      <c r="G8876" s="288" t="str">
        <f t="shared" si="144"/>
        <v/>
      </c>
    </row>
    <row r="8877" s="93" customFormat="1" customHeight="1" spans="7:7">
      <c r="G8877" s="288" t="str">
        <f t="shared" si="144"/>
        <v/>
      </c>
    </row>
    <row r="8878" s="93" customFormat="1" customHeight="1" spans="7:7">
      <c r="G8878" s="288" t="str">
        <f t="shared" si="144"/>
        <v/>
      </c>
    </row>
    <row r="8879" s="93" customFormat="1" customHeight="1" spans="7:7">
      <c r="G8879" s="288" t="str">
        <f t="shared" si="144"/>
        <v/>
      </c>
    </row>
    <row r="8880" s="93" customFormat="1" customHeight="1" spans="7:7">
      <c r="G8880" s="288" t="str">
        <f t="shared" si="144"/>
        <v/>
      </c>
    </row>
    <row r="8881" s="93" customFormat="1" customHeight="1" spans="7:7">
      <c r="G8881" s="288" t="str">
        <f t="shared" si="144"/>
        <v/>
      </c>
    </row>
    <row r="8882" s="93" customFormat="1" customHeight="1" spans="7:7">
      <c r="G8882" s="288" t="str">
        <f t="shared" si="144"/>
        <v/>
      </c>
    </row>
    <row r="8883" s="93" customFormat="1" customHeight="1" spans="7:7">
      <c r="G8883" s="288" t="str">
        <f t="shared" si="144"/>
        <v/>
      </c>
    </row>
    <row r="8884" s="93" customFormat="1" customHeight="1" spans="7:7">
      <c r="G8884" s="288" t="str">
        <f t="shared" si="144"/>
        <v/>
      </c>
    </row>
    <row r="8885" s="93" customFormat="1" customHeight="1" spans="7:7">
      <c r="G8885" s="288" t="str">
        <f t="shared" si="144"/>
        <v/>
      </c>
    </row>
    <row r="8886" s="93" customFormat="1" customHeight="1" spans="7:7">
      <c r="G8886" s="288" t="str">
        <f t="shared" si="144"/>
        <v/>
      </c>
    </row>
    <row r="8887" s="93" customFormat="1" customHeight="1" spans="7:7">
      <c r="G8887" s="288" t="str">
        <f t="shared" si="144"/>
        <v/>
      </c>
    </row>
    <row r="8888" s="93" customFormat="1" customHeight="1" spans="7:7">
      <c r="G8888" s="288" t="str">
        <f t="shared" si="144"/>
        <v/>
      </c>
    </row>
    <row r="8889" s="93" customFormat="1" customHeight="1" spans="7:7">
      <c r="G8889" s="288" t="str">
        <f t="shared" si="144"/>
        <v/>
      </c>
    </row>
    <row r="8890" s="93" customFormat="1" customHeight="1" spans="7:7">
      <c r="G8890" s="288" t="str">
        <f t="shared" si="144"/>
        <v/>
      </c>
    </row>
    <row r="8891" s="93" customFormat="1" customHeight="1" spans="7:7">
      <c r="G8891" s="288" t="str">
        <f t="shared" si="144"/>
        <v/>
      </c>
    </row>
    <row r="8892" s="93" customFormat="1" customHeight="1" spans="7:7">
      <c r="G8892" s="288" t="str">
        <f t="shared" si="144"/>
        <v/>
      </c>
    </row>
    <row r="8893" s="93" customFormat="1" customHeight="1" spans="7:7">
      <c r="G8893" s="288" t="str">
        <f t="shared" si="144"/>
        <v/>
      </c>
    </row>
    <row r="8894" s="93" customFormat="1" customHeight="1" spans="7:7">
      <c r="G8894" s="288" t="str">
        <f t="shared" si="144"/>
        <v/>
      </c>
    </row>
    <row r="8895" s="93" customFormat="1" customHeight="1" spans="7:7">
      <c r="G8895" s="288" t="str">
        <f t="shared" si="144"/>
        <v/>
      </c>
    </row>
    <row r="8896" s="93" customFormat="1" customHeight="1" spans="7:7">
      <c r="G8896" s="288" t="str">
        <f t="shared" si="144"/>
        <v/>
      </c>
    </row>
    <row r="8897" s="93" customFormat="1" customHeight="1" spans="7:7">
      <c r="G8897" s="288" t="str">
        <f t="shared" si="144"/>
        <v/>
      </c>
    </row>
    <row r="8898" s="93" customFormat="1" customHeight="1" spans="7:7">
      <c r="G8898" s="288" t="str">
        <f t="shared" ref="G8898:G8961" si="145">IF(H8898="","",IF(H8898=I8898,H8898,_xlfn.CONCAT(H8898,"-",I8898)))</f>
        <v/>
      </c>
    </row>
    <row r="8899" s="93" customFormat="1" customHeight="1" spans="7:7">
      <c r="G8899" s="288" t="str">
        <f t="shared" si="145"/>
        <v/>
      </c>
    </row>
    <row r="8900" s="93" customFormat="1" customHeight="1" spans="7:7">
      <c r="G8900" s="288" t="str">
        <f t="shared" si="145"/>
        <v/>
      </c>
    </row>
    <row r="8901" s="93" customFormat="1" customHeight="1" spans="7:7">
      <c r="G8901" s="288" t="str">
        <f t="shared" si="145"/>
        <v/>
      </c>
    </row>
    <row r="8902" s="93" customFormat="1" customHeight="1" spans="7:7">
      <c r="G8902" s="288" t="str">
        <f t="shared" si="145"/>
        <v/>
      </c>
    </row>
    <row r="8903" s="93" customFormat="1" customHeight="1" spans="7:7">
      <c r="G8903" s="288" t="str">
        <f t="shared" si="145"/>
        <v/>
      </c>
    </row>
    <row r="8904" s="93" customFormat="1" customHeight="1" spans="7:7">
      <c r="G8904" s="288" t="str">
        <f t="shared" si="145"/>
        <v/>
      </c>
    </row>
    <row r="8905" s="93" customFormat="1" customHeight="1" spans="7:7">
      <c r="G8905" s="288" t="str">
        <f t="shared" si="145"/>
        <v/>
      </c>
    </row>
    <row r="8906" s="93" customFormat="1" customHeight="1" spans="7:7">
      <c r="G8906" s="288" t="str">
        <f t="shared" si="145"/>
        <v/>
      </c>
    </row>
    <row r="8907" s="93" customFormat="1" customHeight="1" spans="7:7">
      <c r="G8907" s="288" t="str">
        <f t="shared" si="145"/>
        <v/>
      </c>
    </row>
    <row r="8908" s="93" customFormat="1" customHeight="1" spans="7:7">
      <c r="G8908" s="288" t="str">
        <f t="shared" si="145"/>
        <v/>
      </c>
    </row>
    <row r="8909" s="93" customFormat="1" customHeight="1" spans="7:7">
      <c r="G8909" s="288" t="str">
        <f t="shared" si="145"/>
        <v/>
      </c>
    </row>
    <row r="8910" s="93" customFormat="1" customHeight="1" spans="7:7">
      <c r="G8910" s="288" t="str">
        <f t="shared" si="145"/>
        <v/>
      </c>
    </row>
    <row r="8911" s="93" customFormat="1" customHeight="1" spans="7:7">
      <c r="G8911" s="288" t="str">
        <f t="shared" si="145"/>
        <v/>
      </c>
    </row>
    <row r="8912" s="93" customFormat="1" customHeight="1" spans="7:7">
      <c r="G8912" s="288" t="str">
        <f t="shared" si="145"/>
        <v/>
      </c>
    </row>
    <row r="8913" s="93" customFormat="1" customHeight="1" spans="7:7">
      <c r="G8913" s="288" t="str">
        <f t="shared" si="145"/>
        <v/>
      </c>
    </row>
    <row r="8914" s="93" customFormat="1" customHeight="1" spans="7:7">
      <c r="G8914" s="288" t="str">
        <f t="shared" si="145"/>
        <v/>
      </c>
    </row>
    <row r="8915" s="93" customFormat="1" customHeight="1" spans="7:7">
      <c r="G8915" s="288" t="str">
        <f t="shared" si="145"/>
        <v/>
      </c>
    </row>
    <row r="8916" s="93" customFormat="1" customHeight="1" spans="7:7">
      <c r="G8916" s="288" t="str">
        <f t="shared" si="145"/>
        <v/>
      </c>
    </row>
    <row r="8917" s="93" customFormat="1" customHeight="1" spans="7:7">
      <c r="G8917" s="288" t="str">
        <f t="shared" si="145"/>
        <v/>
      </c>
    </row>
    <row r="8918" s="93" customFormat="1" customHeight="1" spans="7:7">
      <c r="G8918" s="288" t="str">
        <f t="shared" si="145"/>
        <v/>
      </c>
    </row>
    <row r="8919" s="93" customFormat="1" customHeight="1" spans="7:7">
      <c r="G8919" s="288" t="str">
        <f t="shared" si="145"/>
        <v/>
      </c>
    </row>
    <row r="8920" s="93" customFormat="1" customHeight="1" spans="7:7">
      <c r="G8920" s="288" t="str">
        <f t="shared" si="145"/>
        <v/>
      </c>
    </row>
    <row r="8921" s="93" customFormat="1" customHeight="1" spans="7:7">
      <c r="G8921" s="288" t="str">
        <f t="shared" si="145"/>
        <v/>
      </c>
    </row>
    <row r="8922" s="93" customFormat="1" customHeight="1" spans="7:7">
      <c r="G8922" s="288" t="str">
        <f t="shared" si="145"/>
        <v/>
      </c>
    </row>
    <row r="8923" s="93" customFormat="1" customHeight="1" spans="7:7">
      <c r="G8923" s="288" t="str">
        <f t="shared" si="145"/>
        <v/>
      </c>
    </row>
    <row r="8924" s="93" customFormat="1" customHeight="1" spans="7:7">
      <c r="G8924" s="288" t="str">
        <f t="shared" si="145"/>
        <v/>
      </c>
    </row>
    <row r="8925" s="93" customFormat="1" customHeight="1" spans="7:7">
      <c r="G8925" s="288" t="str">
        <f t="shared" si="145"/>
        <v/>
      </c>
    </row>
    <row r="8926" s="93" customFormat="1" customHeight="1" spans="7:7">
      <c r="G8926" s="288" t="str">
        <f t="shared" si="145"/>
        <v/>
      </c>
    </row>
    <row r="8927" s="93" customFormat="1" customHeight="1" spans="7:7">
      <c r="G8927" s="288" t="str">
        <f t="shared" si="145"/>
        <v/>
      </c>
    </row>
    <row r="8928" s="93" customFormat="1" customHeight="1" spans="7:7">
      <c r="G8928" s="288" t="str">
        <f t="shared" si="145"/>
        <v/>
      </c>
    </row>
    <row r="8929" s="93" customFormat="1" customHeight="1" spans="7:7">
      <c r="G8929" s="288" t="str">
        <f t="shared" si="145"/>
        <v/>
      </c>
    </row>
    <row r="8930" s="93" customFormat="1" customHeight="1" spans="7:7">
      <c r="G8930" s="288" t="str">
        <f t="shared" si="145"/>
        <v/>
      </c>
    </row>
    <row r="8931" s="93" customFormat="1" customHeight="1" spans="7:7">
      <c r="G8931" s="288" t="str">
        <f t="shared" si="145"/>
        <v/>
      </c>
    </row>
    <row r="8932" s="93" customFormat="1" customHeight="1" spans="7:7">
      <c r="G8932" s="288" t="str">
        <f t="shared" si="145"/>
        <v/>
      </c>
    </row>
    <row r="8933" s="93" customFormat="1" customHeight="1" spans="7:7">
      <c r="G8933" s="288" t="str">
        <f t="shared" si="145"/>
        <v/>
      </c>
    </row>
    <row r="8934" s="93" customFormat="1" customHeight="1" spans="7:7">
      <c r="G8934" s="288" t="str">
        <f t="shared" si="145"/>
        <v/>
      </c>
    </row>
    <row r="8935" s="93" customFormat="1" customHeight="1" spans="7:7">
      <c r="G8935" s="288" t="str">
        <f t="shared" si="145"/>
        <v/>
      </c>
    </row>
    <row r="8936" s="93" customFormat="1" customHeight="1" spans="7:7">
      <c r="G8936" s="288" t="str">
        <f t="shared" si="145"/>
        <v/>
      </c>
    </row>
    <row r="8937" s="93" customFormat="1" customHeight="1" spans="7:7">
      <c r="G8937" s="288" t="str">
        <f t="shared" si="145"/>
        <v/>
      </c>
    </row>
    <row r="8938" s="93" customFormat="1" customHeight="1" spans="7:7">
      <c r="G8938" s="288" t="str">
        <f t="shared" si="145"/>
        <v/>
      </c>
    </row>
    <row r="8939" s="93" customFormat="1" customHeight="1" spans="7:7">
      <c r="G8939" s="288" t="str">
        <f t="shared" si="145"/>
        <v/>
      </c>
    </row>
    <row r="8940" s="93" customFormat="1" customHeight="1" spans="7:7">
      <c r="G8940" s="288" t="str">
        <f t="shared" si="145"/>
        <v/>
      </c>
    </row>
    <row r="8941" s="93" customFormat="1" customHeight="1" spans="7:7">
      <c r="G8941" s="288" t="str">
        <f t="shared" si="145"/>
        <v/>
      </c>
    </row>
    <row r="8942" s="93" customFormat="1" customHeight="1" spans="7:7">
      <c r="G8942" s="288" t="str">
        <f t="shared" si="145"/>
        <v/>
      </c>
    </row>
    <row r="8943" s="93" customFormat="1" customHeight="1" spans="7:7">
      <c r="G8943" s="288" t="str">
        <f t="shared" si="145"/>
        <v/>
      </c>
    </row>
    <row r="8944" s="93" customFormat="1" customHeight="1" spans="7:7">
      <c r="G8944" s="288" t="str">
        <f t="shared" si="145"/>
        <v/>
      </c>
    </row>
    <row r="8945" s="93" customFormat="1" customHeight="1" spans="7:7">
      <c r="G8945" s="288" t="str">
        <f t="shared" si="145"/>
        <v/>
      </c>
    </row>
    <row r="8946" s="93" customFormat="1" customHeight="1" spans="7:7">
      <c r="G8946" s="288" t="str">
        <f t="shared" si="145"/>
        <v/>
      </c>
    </row>
    <row r="8947" s="93" customFormat="1" customHeight="1" spans="7:7">
      <c r="G8947" s="288" t="str">
        <f t="shared" si="145"/>
        <v/>
      </c>
    </row>
    <row r="8948" s="93" customFormat="1" customHeight="1" spans="7:7">
      <c r="G8948" s="288" t="str">
        <f t="shared" si="145"/>
        <v/>
      </c>
    </row>
    <row r="8949" s="93" customFormat="1" customHeight="1" spans="7:7">
      <c r="G8949" s="288" t="str">
        <f t="shared" si="145"/>
        <v/>
      </c>
    </row>
    <row r="8950" s="93" customFormat="1" customHeight="1" spans="7:7">
      <c r="G8950" s="288" t="str">
        <f t="shared" si="145"/>
        <v/>
      </c>
    </row>
    <row r="8951" s="93" customFormat="1" customHeight="1" spans="7:7">
      <c r="G8951" s="288" t="str">
        <f t="shared" si="145"/>
        <v/>
      </c>
    </row>
    <row r="8952" s="93" customFormat="1" customHeight="1" spans="7:7">
      <c r="G8952" s="288" t="str">
        <f t="shared" si="145"/>
        <v/>
      </c>
    </row>
    <row r="8953" s="93" customFormat="1" customHeight="1" spans="7:7">
      <c r="G8953" s="288" t="str">
        <f t="shared" si="145"/>
        <v/>
      </c>
    </row>
    <row r="8954" s="93" customFormat="1" customHeight="1" spans="7:7">
      <c r="G8954" s="288" t="str">
        <f t="shared" si="145"/>
        <v/>
      </c>
    </row>
    <row r="8955" s="93" customFormat="1" customHeight="1" spans="7:7">
      <c r="G8955" s="288" t="str">
        <f t="shared" si="145"/>
        <v/>
      </c>
    </row>
    <row r="8956" s="93" customFormat="1" customHeight="1" spans="7:7">
      <c r="G8956" s="288" t="str">
        <f t="shared" si="145"/>
        <v/>
      </c>
    </row>
    <row r="8957" s="93" customFormat="1" customHeight="1" spans="7:7">
      <c r="G8957" s="288" t="str">
        <f t="shared" si="145"/>
        <v/>
      </c>
    </row>
    <row r="8958" s="93" customFormat="1" customHeight="1" spans="7:7">
      <c r="G8958" s="288" t="str">
        <f t="shared" si="145"/>
        <v/>
      </c>
    </row>
    <row r="8959" s="93" customFormat="1" customHeight="1" spans="7:7">
      <c r="G8959" s="288" t="str">
        <f t="shared" si="145"/>
        <v/>
      </c>
    </row>
    <row r="8960" s="93" customFormat="1" customHeight="1" spans="7:7">
      <c r="G8960" s="288" t="str">
        <f t="shared" si="145"/>
        <v/>
      </c>
    </row>
    <row r="8961" s="93" customFormat="1" customHeight="1" spans="7:7">
      <c r="G8961" s="288" t="str">
        <f t="shared" si="145"/>
        <v/>
      </c>
    </row>
    <row r="8962" s="93" customFormat="1" customHeight="1" spans="7:7">
      <c r="G8962" s="288" t="str">
        <f t="shared" ref="G8962:G9025" si="146">IF(H8962="","",IF(H8962=I8962,H8962,_xlfn.CONCAT(H8962,"-",I8962)))</f>
        <v/>
      </c>
    </row>
    <row r="8963" s="93" customFormat="1" customHeight="1" spans="7:7">
      <c r="G8963" s="288" t="str">
        <f t="shared" si="146"/>
        <v/>
      </c>
    </row>
    <row r="8964" s="93" customFormat="1" customHeight="1" spans="7:7">
      <c r="G8964" s="288" t="str">
        <f t="shared" si="146"/>
        <v/>
      </c>
    </row>
    <row r="8965" s="93" customFormat="1" customHeight="1" spans="7:7">
      <c r="G8965" s="288" t="str">
        <f t="shared" si="146"/>
        <v/>
      </c>
    </row>
    <row r="8966" s="93" customFormat="1" customHeight="1" spans="7:7">
      <c r="G8966" s="288" t="str">
        <f t="shared" si="146"/>
        <v/>
      </c>
    </row>
    <row r="8967" s="93" customFormat="1" customHeight="1" spans="7:7">
      <c r="G8967" s="288" t="str">
        <f t="shared" si="146"/>
        <v/>
      </c>
    </row>
    <row r="8968" s="93" customFormat="1" customHeight="1" spans="7:7">
      <c r="G8968" s="288" t="str">
        <f t="shared" si="146"/>
        <v/>
      </c>
    </row>
    <row r="8969" s="93" customFormat="1" customHeight="1" spans="7:7">
      <c r="G8969" s="288" t="str">
        <f t="shared" si="146"/>
        <v/>
      </c>
    </row>
    <row r="8970" s="93" customFormat="1" customHeight="1" spans="7:7">
      <c r="G8970" s="288" t="str">
        <f t="shared" si="146"/>
        <v/>
      </c>
    </row>
    <row r="8971" s="93" customFormat="1" customHeight="1" spans="7:7">
      <c r="G8971" s="288" t="str">
        <f t="shared" si="146"/>
        <v/>
      </c>
    </row>
    <row r="8972" s="93" customFormat="1" customHeight="1" spans="7:7">
      <c r="G8972" s="288" t="str">
        <f t="shared" si="146"/>
        <v/>
      </c>
    </row>
    <row r="8973" s="93" customFormat="1" customHeight="1" spans="7:7">
      <c r="G8973" s="288" t="str">
        <f t="shared" si="146"/>
        <v/>
      </c>
    </row>
    <row r="8974" s="93" customFormat="1" customHeight="1" spans="7:7">
      <c r="G8974" s="288" t="str">
        <f t="shared" si="146"/>
        <v/>
      </c>
    </row>
    <row r="8975" s="93" customFormat="1" customHeight="1" spans="7:7">
      <c r="G8975" s="288" t="str">
        <f t="shared" si="146"/>
        <v/>
      </c>
    </row>
    <row r="8976" s="93" customFormat="1" customHeight="1" spans="7:7">
      <c r="G8976" s="288" t="str">
        <f t="shared" si="146"/>
        <v/>
      </c>
    </row>
    <row r="8977" s="93" customFormat="1" customHeight="1" spans="7:7">
      <c r="G8977" s="288" t="str">
        <f t="shared" si="146"/>
        <v/>
      </c>
    </row>
    <row r="8978" s="93" customFormat="1" customHeight="1" spans="7:7">
      <c r="G8978" s="288" t="str">
        <f t="shared" si="146"/>
        <v/>
      </c>
    </row>
    <row r="8979" s="93" customFormat="1" customHeight="1" spans="7:7">
      <c r="G8979" s="288" t="str">
        <f t="shared" si="146"/>
        <v/>
      </c>
    </row>
    <row r="8980" s="93" customFormat="1" customHeight="1" spans="7:7">
      <c r="G8980" s="288" t="str">
        <f t="shared" si="146"/>
        <v/>
      </c>
    </row>
    <row r="8981" s="93" customFormat="1" customHeight="1" spans="7:7">
      <c r="G8981" s="288" t="str">
        <f t="shared" si="146"/>
        <v/>
      </c>
    </row>
    <row r="8982" s="93" customFormat="1" customHeight="1" spans="7:7">
      <c r="G8982" s="288" t="str">
        <f t="shared" si="146"/>
        <v/>
      </c>
    </row>
    <row r="8983" s="93" customFormat="1" customHeight="1" spans="7:7">
      <c r="G8983" s="288" t="str">
        <f t="shared" si="146"/>
        <v/>
      </c>
    </row>
    <row r="8984" s="93" customFormat="1" customHeight="1" spans="7:7">
      <c r="G8984" s="288" t="str">
        <f t="shared" si="146"/>
        <v/>
      </c>
    </row>
    <row r="8985" s="93" customFormat="1" customHeight="1" spans="7:7">
      <c r="G8985" s="288" t="str">
        <f t="shared" si="146"/>
        <v/>
      </c>
    </row>
    <row r="8986" s="93" customFormat="1" customHeight="1" spans="7:7">
      <c r="G8986" s="288" t="str">
        <f t="shared" si="146"/>
        <v/>
      </c>
    </row>
    <row r="8987" s="93" customFormat="1" customHeight="1" spans="7:7">
      <c r="G8987" s="288" t="str">
        <f t="shared" si="146"/>
        <v/>
      </c>
    </row>
    <row r="8988" s="93" customFormat="1" customHeight="1" spans="7:7">
      <c r="G8988" s="288" t="str">
        <f t="shared" si="146"/>
        <v/>
      </c>
    </row>
    <row r="8989" s="93" customFormat="1" customHeight="1" spans="7:7">
      <c r="G8989" s="288" t="str">
        <f t="shared" si="146"/>
        <v/>
      </c>
    </row>
    <row r="8990" s="93" customFormat="1" customHeight="1" spans="7:7">
      <c r="G8990" s="288" t="str">
        <f t="shared" si="146"/>
        <v/>
      </c>
    </row>
    <row r="8991" s="93" customFormat="1" customHeight="1" spans="7:7">
      <c r="G8991" s="288" t="str">
        <f t="shared" si="146"/>
        <v/>
      </c>
    </row>
    <row r="8992" s="93" customFormat="1" customHeight="1" spans="7:7">
      <c r="G8992" s="288" t="str">
        <f t="shared" si="146"/>
        <v/>
      </c>
    </row>
    <row r="8993" s="93" customFormat="1" customHeight="1" spans="7:7">
      <c r="G8993" s="288" t="str">
        <f t="shared" si="146"/>
        <v/>
      </c>
    </row>
    <row r="8994" s="93" customFormat="1" customHeight="1" spans="7:7">
      <c r="G8994" s="288" t="str">
        <f t="shared" si="146"/>
        <v/>
      </c>
    </row>
    <row r="8995" s="93" customFormat="1" customHeight="1" spans="7:7">
      <c r="G8995" s="288" t="str">
        <f t="shared" si="146"/>
        <v/>
      </c>
    </row>
    <row r="8996" s="93" customFormat="1" customHeight="1" spans="7:7">
      <c r="G8996" s="288" t="str">
        <f t="shared" si="146"/>
        <v/>
      </c>
    </row>
    <row r="8997" s="93" customFormat="1" customHeight="1" spans="7:7">
      <c r="G8997" s="288" t="str">
        <f t="shared" si="146"/>
        <v/>
      </c>
    </row>
    <row r="8998" s="93" customFormat="1" customHeight="1" spans="7:7">
      <c r="G8998" s="288" t="str">
        <f t="shared" si="146"/>
        <v/>
      </c>
    </row>
    <row r="8999" s="93" customFormat="1" customHeight="1" spans="7:7">
      <c r="G8999" s="288" t="str">
        <f t="shared" si="146"/>
        <v/>
      </c>
    </row>
    <row r="9000" s="93" customFormat="1" customHeight="1" spans="7:7">
      <c r="G9000" s="288" t="str">
        <f t="shared" si="146"/>
        <v/>
      </c>
    </row>
    <row r="9001" s="93" customFormat="1" customHeight="1" spans="7:7">
      <c r="G9001" s="288" t="str">
        <f t="shared" si="146"/>
        <v/>
      </c>
    </row>
    <row r="9002" s="93" customFormat="1" customHeight="1" spans="7:7">
      <c r="G9002" s="288" t="str">
        <f t="shared" si="146"/>
        <v/>
      </c>
    </row>
    <row r="9003" s="93" customFormat="1" customHeight="1" spans="7:7">
      <c r="G9003" s="288" t="str">
        <f t="shared" si="146"/>
        <v/>
      </c>
    </row>
    <row r="9004" s="93" customFormat="1" customHeight="1" spans="7:7">
      <c r="G9004" s="288" t="str">
        <f t="shared" si="146"/>
        <v/>
      </c>
    </row>
    <row r="9005" s="93" customFormat="1" customHeight="1" spans="7:7">
      <c r="G9005" s="288" t="str">
        <f t="shared" si="146"/>
        <v/>
      </c>
    </row>
    <row r="9006" s="93" customFormat="1" customHeight="1" spans="7:7">
      <c r="G9006" s="288" t="str">
        <f t="shared" si="146"/>
        <v/>
      </c>
    </row>
    <row r="9007" s="93" customFormat="1" customHeight="1" spans="7:7">
      <c r="G9007" s="288" t="str">
        <f t="shared" si="146"/>
        <v/>
      </c>
    </row>
    <row r="9008" s="93" customFormat="1" customHeight="1" spans="7:7">
      <c r="G9008" s="288" t="str">
        <f t="shared" si="146"/>
        <v/>
      </c>
    </row>
    <row r="9009" s="93" customFormat="1" customHeight="1" spans="7:7">
      <c r="G9009" s="288" t="str">
        <f t="shared" si="146"/>
        <v/>
      </c>
    </row>
    <row r="9010" s="93" customFormat="1" customHeight="1" spans="7:7">
      <c r="G9010" s="288" t="str">
        <f t="shared" si="146"/>
        <v/>
      </c>
    </row>
    <row r="9011" s="93" customFormat="1" customHeight="1" spans="7:7">
      <c r="G9011" s="288" t="str">
        <f t="shared" si="146"/>
        <v/>
      </c>
    </row>
    <row r="9012" s="93" customFormat="1" customHeight="1" spans="7:7">
      <c r="G9012" s="288" t="str">
        <f t="shared" si="146"/>
        <v/>
      </c>
    </row>
    <row r="9013" s="93" customFormat="1" customHeight="1" spans="7:7">
      <c r="G9013" s="288" t="str">
        <f t="shared" si="146"/>
        <v/>
      </c>
    </row>
    <row r="9014" s="93" customFormat="1" customHeight="1" spans="7:7">
      <c r="G9014" s="288" t="str">
        <f t="shared" si="146"/>
        <v/>
      </c>
    </row>
    <row r="9015" s="93" customFormat="1" customHeight="1" spans="7:7">
      <c r="G9015" s="288" t="str">
        <f t="shared" si="146"/>
        <v/>
      </c>
    </row>
    <row r="9016" s="93" customFormat="1" customHeight="1" spans="7:7">
      <c r="G9016" s="288" t="str">
        <f t="shared" si="146"/>
        <v/>
      </c>
    </row>
    <row r="9017" s="93" customFormat="1" customHeight="1" spans="7:7">
      <c r="G9017" s="288" t="str">
        <f t="shared" si="146"/>
        <v/>
      </c>
    </row>
    <row r="9018" s="93" customFormat="1" customHeight="1" spans="7:7">
      <c r="G9018" s="288" t="str">
        <f t="shared" si="146"/>
        <v/>
      </c>
    </row>
    <row r="9019" s="93" customFormat="1" customHeight="1" spans="7:7">
      <c r="G9019" s="288" t="str">
        <f t="shared" si="146"/>
        <v/>
      </c>
    </row>
    <row r="9020" s="93" customFormat="1" customHeight="1" spans="7:7">
      <c r="G9020" s="288" t="str">
        <f t="shared" si="146"/>
        <v/>
      </c>
    </row>
    <row r="9021" s="93" customFormat="1" customHeight="1" spans="7:7">
      <c r="G9021" s="288" t="str">
        <f t="shared" si="146"/>
        <v/>
      </c>
    </row>
    <row r="9022" s="93" customFormat="1" customHeight="1" spans="7:7">
      <c r="G9022" s="288" t="str">
        <f t="shared" si="146"/>
        <v/>
      </c>
    </row>
    <row r="9023" s="93" customFormat="1" customHeight="1" spans="7:7">
      <c r="G9023" s="288" t="str">
        <f t="shared" si="146"/>
        <v/>
      </c>
    </row>
    <row r="9024" s="93" customFormat="1" customHeight="1" spans="7:7">
      <c r="G9024" s="288" t="str">
        <f t="shared" si="146"/>
        <v/>
      </c>
    </row>
    <row r="9025" s="93" customFormat="1" customHeight="1" spans="7:7">
      <c r="G9025" s="288" t="str">
        <f t="shared" si="146"/>
        <v/>
      </c>
    </row>
    <row r="9026" s="93" customFormat="1" customHeight="1" spans="7:7">
      <c r="G9026" s="288" t="str">
        <f t="shared" ref="G9026:G9089" si="147">IF(H9026="","",IF(H9026=I9026,H9026,_xlfn.CONCAT(H9026,"-",I9026)))</f>
        <v/>
      </c>
    </row>
    <row r="9027" s="93" customFormat="1" customHeight="1" spans="7:7">
      <c r="G9027" s="288" t="str">
        <f t="shared" si="147"/>
        <v/>
      </c>
    </row>
    <row r="9028" s="93" customFormat="1" customHeight="1" spans="7:7">
      <c r="G9028" s="288" t="str">
        <f t="shared" si="147"/>
        <v/>
      </c>
    </row>
    <row r="9029" s="93" customFormat="1" customHeight="1" spans="7:7">
      <c r="G9029" s="288" t="str">
        <f t="shared" si="147"/>
        <v/>
      </c>
    </row>
    <row r="9030" s="93" customFormat="1" customHeight="1" spans="7:7">
      <c r="G9030" s="288" t="str">
        <f t="shared" si="147"/>
        <v/>
      </c>
    </row>
    <row r="9031" s="93" customFormat="1" customHeight="1" spans="7:7">
      <c r="G9031" s="288" t="str">
        <f t="shared" si="147"/>
        <v/>
      </c>
    </row>
    <row r="9032" s="93" customFormat="1" customHeight="1" spans="7:7">
      <c r="G9032" s="288" t="str">
        <f t="shared" si="147"/>
        <v/>
      </c>
    </row>
    <row r="9033" s="93" customFormat="1" customHeight="1" spans="7:7">
      <c r="G9033" s="288" t="str">
        <f t="shared" si="147"/>
        <v/>
      </c>
    </row>
    <row r="9034" s="93" customFormat="1" customHeight="1" spans="7:7">
      <c r="G9034" s="288" t="str">
        <f t="shared" si="147"/>
        <v/>
      </c>
    </row>
    <row r="9035" s="93" customFormat="1" customHeight="1" spans="7:7">
      <c r="G9035" s="288" t="str">
        <f t="shared" si="147"/>
        <v/>
      </c>
    </row>
    <row r="9036" s="93" customFormat="1" customHeight="1" spans="7:7">
      <c r="G9036" s="288" t="str">
        <f t="shared" si="147"/>
        <v/>
      </c>
    </row>
    <row r="9037" s="93" customFormat="1" customHeight="1" spans="7:7">
      <c r="G9037" s="288" t="str">
        <f t="shared" si="147"/>
        <v/>
      </c>
    </row>
    <row r="9038" s="93" customFormat="1" customHeight="1" spans="7:7">
      <c r="G9038" s="288" t="str">
        <f t="shared" si="147"/>
        <v/>
      </c>
    </row>
    <row r="9039" s="93" customFormat="1" customHeight="1" spans="7:7">
      <c r="G9039" s="288" t="str">
        <f t="shared" si="147"/>
        <v/>
      </c>
    </row>
    <row r="9040" s="93" customFormat="1" customHeight="1" spans="7:7">
      <c r="G9040" s="288" t="str">
        <f t="shared" si="147"/>
        <v/>
      </c>
    </row>
    <row r="9041" s="93" customFormat="1" customHeight="1" spans="7:7">
      <c r="G9041" s="288" t="str">
        <f t="shared" si="147"/>
        <v/>
      </c>
    </row>
    <row r="9042" s="93" customFormat="1" customHeight="1" spans="7:7">
      <c r="G9042" s="288" t="str">
        <f t="shared" si="147"/>
        <v/>
      </c>
    </row>
    <row r="9043" s="93" customFormat="1" customHeight="1" spans="7:7">
      <c r="G9043" s="288" t="str">
        <f t="shared" si="147"/>
        <v/>
      </c>
    </row>
    <row r="9044" s="93" customFormat="1" customHeight="1" spans="7:7">
      <c r="G9044" s="288" t="str">
        <f t="shared" si="147"/>
        <v/>
      </c>
    </row>
    <row r="9045" s="93" customFormat="1" customHeight="1" spans="7:7">
      <c r="G9045" s="288" t="str">
        <f t="shared" si="147"/>
        <v/>
      </c>
    </row>
    <row r="9046" s="93" customFormat="1" customHeight="1" spans="7:7">
      <c r="G9046" s="288" t="str">
        <f t="shared" si="147"/>
        <v/>
      </c>
    </row>
    <row r="9047" s="93" customFormat="1" customHeight="1" spans="7:7">
      <c r="G9047" s="288" t="str">
        <f t="shared" si="147"/>
        <v/>
      </c>
    </row>
    <row r="9048" s="93" customFormat="1" customHeight="1" spans="7:7">
      <c r="G9048" s="288" t="str">
        <f t="shared" si="147"/>
        <v/>
      </c>
    </row>
    <row r="9049" s="93" customFormat="1" customHeight="1" spans="7:7">
      <c r="G9049" s="288" t="str">
        <f t="shared" si="147"/>
        <v/>
      </c>
    </row>
    <row r="9050" s="93" customFormat="1" customHeight="1" spans="7:7">
      <c r="G9050" s="288" t="str">
        <f t="shared" si="147"/>
        <v/>
      </c>
    </row>
    <row r="9051" s="93" customFormat="1" customHeight="1" spans="7:7">
      <c r="G9051" s="288" t="str">
        <f t="shared" si="147"/>
        <v/>
      </c>
    </row>
    <row r="9052" s="93" customFormat="1" customHeight="1" spans="7:7">
      <c r="G9052" s="288" t="str">
        <f t="shared" si="147"/>
        <v/>
      </c>
    </row>
    <row r="9053" s="93" customFormat="1" customHeight="1" spans="7:7">
      <c r="G9053" s="288" t="str">
        <f t="shared" si="147"/>
        <v/>
      </c>
    </row>
    <row r="9054" s="93" customFormat="1" customHeight="1" spans="7:7">
      <c r="G9054" s="288" t="str">
        <f t="shared" si="147"/>
        <v/>
      </c>
    </row>
    <row r="9055" s="93" customFormat="1" customHeight="1" spans="7:7">
      <c r="G9055" s="288" t="str">
        <f t="shared" si="147"/>
        <v/>
      </c>
    </row>
    <row r="9056" s="93" customFormat="1" customHeight="1" spans="7:7">
      <c r="G9056" s="288" t="str">
        <f t="shared" si="147"/>
        <v/>
      </c>
    </row>
    <row r="9057" s="93" customFormat="1" customHeight="1" spans="7:7">
      <c r="G9057" s="288" t="str">
        <f t="shared" si="147"/>
        <v/>
      </c>
    </row>
    <row r="9058" s="93" customFormat="1" customHeight="1" spans="7:7">
      <c r="G9058" s="288" t="str">
        <f t="shared" si="147"/>
        <v/>
      </c>
    </row>
    <row r="9059" s="93" customFormat="1" customHeight="1" spans="7:7">
      <c r="G9059" s="288" t="str">
        <f t="shared" si="147"/>
        <v/>
      </c>
    </row>
    <row r="9060" s="93" customFormat="1" customHeight="1" spans="7:7">
      <c r="G9060" s="288" t="str">
        <f t="shared" si="147"/>
        <v/>
      </c>
    </row>
    <row r="9061" s="93" customFormat="1" customHeight="1" spans="7:7">
      <c r="G9061" s="288" t="str">
        <f t="shared" si="147"/>
        <v/>
      </c>
    </row>
    <row r="9062" s="93" customFormat="1" customHeight="1" spans="7:7">
      <c r="G9062" s="288" t="str">
        <f t="shared" si="147"/>
        <v/>
      </c>
    </row>
    <row r="9063" s="93" customFormat="1" customHeight="1" spans="7:7">
      <c r="G9063" s="288" t="str">
        <f t="shared" si="147"/>
        <v/>
      </c>
    </row>
    <row r="9064" s="93" customFormat="1" customHeight="1" spans="7:7">
      <c r="G9064" s="288" t="str">
        <f t="shared" si="147"/>
        <v/>
      </c>
    </row>
    <row r="9065" s="93" customFormat="1" customHeight="1" spans="7:7">
      <c r="G9065" s="288" t="str">
        <f t="shared" si="147"/>
        <v/>
      </c>
    </row>
    <row r="9066" s="93" customFormat="1" customHeight="1" spans="7:7">
      <c r="G9066" s="288" t="str">
        <f t="shared" si="147"/>
        <v/>
      </c>
    </row>
    <row r="9067" s="93" customFormat="1" customHeight="1" spans="7:7">
      <c r="G9067" s="288" t="str">
        <f t="shared" si="147"/>
        <v/>
      </c>
    </row>
    <row r="9068" s="93" customFormat="1" customHeight="1" spans="7:7">
      <c r="G9068" s="288" t="str">
        <f t="shared" si="147"/>
        <v/>
      </c>
    </row>
    <row r="9069" s="93" customFormat="1" customHeight="1" spans="7:7">
      <c r="G9069" s="288" t="str">
        <f t="shared" si="147"/>
        <v/>
      </c>
    </row>
    <row r="9070" s="93" customFormat="1" customHeight="1" spans="7:7">
      <c r="G9070" s="288" t="str">
        <f t="shared" si="147"/>
        <v/>
      </c>
    </row>
    <row r="9071" s="93" customFormat="1" customHeight="1" spans="7:7">
      <c r="G9071" s="288" t="str">
        <f t="shared" si="147"/>
        <v/>
      </c>
    </row>
    <row r="9072" s="93" customFormat="1" customHeight="1" spans="7:7">
      <c r="G9072" s="288" t="str">
        <f t="shared" si="147"/>
        <v/>
      </c>
    </row>
    <row r="9073" s="93" customFormat="1" customHeight="1" spans="7:7">
      <c r="G9073" s="288" t="str">
        <f t="shared" si="147"/>
        <v/>
      </c>
    </row>
    <row r="9074" s="93" customFormat="1" customHeight="1" spans="7:7">
      <c r="G9074" s="288" t="str">
        <f t="shared" si="147"/>
        <v/>
      </c>
    </row>
    <row r="9075" s="93" customFormat="1" customHeight="1" spans="7:7">
      <c r="G9075" s="288" t="str">
        <f t="shared" si="147"/>
        <v/>
      </c>
    </row>
    <row r="9076" s="93" customFormat="1" customHeight="1" spans="7:7">
      <c r="G9076" s="288" t="str">
        <f t="shared" si="147"/>
        <v/>
      </c>
    </row>
    <row r="9077" s="93" customFormat="1" customHeight="1" spans="7:7">
      <c r="G9077" s="288" t="str">
        <f t="shared" si="147"/>
        <v/>
      </c>
    </row>
    <row r="9078" s="93" customFormat="1" customHeight="1" spans="7:7">
      <c r="G9078" s="288" t="str">
        <f t="shared" si="147"/>
        <v/>
      </c>
    </row>
    <row r="9079" s="93" customFormat="1" customHeight="1" spans="7:7">
      <c r="G9079" s="288" t="str">
        <f t="shared" si="147"/>
        <v/>
      </c>
    </row>
    <row r="9080" s="93" customFormat="1" customHeight="1" spans="7:7">
      <c r="G9080" s="288" t="str">
        <f t="shared" si="147"/>
        <v/>
      </c>
    </row>
    <row r="9081" s="93" customFormat="1" customHeight="1" spans="7:7">
      <c r="G9081" s="288" t="str">
        <f t="shared" si="147"/>
        <v/>
      </c>
    </row>
    <row r="9082" s="93" customFormat="1" customHeight="1" spans="7:7">
      <c r="G9082" s="288" t="str">
        <f t="shared" si="147"/>
        <v/>
      </c>
    </row>
    <row r="9083" s="93" customFormat="1" customHeight="1" spans="7:7">
      <c r="G9083" s="288" t="str">
        <f t="shared" si="147"/>
        <v/>
      </c>
    </row>
    <row r="9084" s="93" customFormat="1" customHeight="1" spans="7:7">
      <c r="G9084" s="288" t="str">
        <f t="shared" si="147"/>
        <v/>
      </c>
    </row>
    <row r="9085" s="93" customFormat="1" customHeight="1" spans="7:7">
      <c r="G9085" s="288" t="str">
        <f t="shared" si="147"/>
        <v/>
      </c>
    </row>
    <row r="9086" s="93" customFormat="1" customHeight="1" spans="7:7">
      <c r="G9086" s="288" t="str">
        <f t="shared" si="147"/>
        <v/>
      </c>
    </row>
    <row r="9087" s="93" customFormat="1" customHeight="1" spans="7:7">
      <c r="G9087" s="288" t="str">
        <f t="shared" si="147"/>
        <v/>
      </c>
    </row>
    <row r="9088" s="93" customFormat="1" customHeight="1" spans="7:7">
      <c r="G9088" s="288" t="str">
        <f t="shared" si="147"/>
        <v/>
      </c>
    </row>
    <row r="9089" s="93" customFormat="1" customHeight="1" spans="7:7">
      <c r="G9089" s="288" t="str">
        <f t="shared" si="147"/>
        <v/>
      </c>
    </row>
    <row r="9090" s="93" customFormat="1" customHeight="1" spans="7:7">
      <c r="G9090" s="288" t="str">
        <f t="shared" ref="G9090:G9153" si="148">IF(H9090="","",IF(H9090=I9090,H9090,_xlfn.CONCAT(H9090,"-",I9090)))</f>
        <v/>
      </c>
    </row>
    <row r="9091" s="93" customFormat="1" customHeight="1" spans="7:7">
      <c r="G9091" s="288" t="str">
        <f t="shared" si="148"/>
        <v/>
      </c>
    </row>
    <row r="9092" s="93" customFormat="1" customHeight="1" spans="7:7">
      <c r="G9092" s="288" t="str">
        <f t="shared" si="148"/>
        <v/>
      </c>
    </row>
    <row r="9093" s="93" customFormat="1" customHeight="1" spans="7:7">
      <c r="G9093" s="288" t="str">
        <f t="shared" si="148"/>
        <v/>
      </c>
    </row>
    <row r="9094" s="93" customFormat="1" customHeight="1" spans="7:7">
      <c r="G9094" s="288" t="str">
        <f t="shared" si="148"/>
        <v/>
      </c>
    </row>
    <row r="9095" s="93" customFormat="1" customHeight="1" spans="7:7">
      <c r="G9095" s="288" t="str">
        <f t="shared" si="148"/>
        <v/>
      </c>
    </row>
    <row r="9096" s="93" customFormat="1" customHeight="1" spans="7:7">
      <c r="G9096" s="288" t="str">
        <f t="shared" si="148"/>
        <v/>
      </c>
    </row>
    <row r="9097" s="93" customFormat="1" customHeight="1" spans="7:7">
      <c r="G9097" s="288" t="str">
        <f t="shared" si="148"/>
        <v/>
      </c>
    </row>
    <row r="9098" s="93" customFormat="1" customHeight="1" spans="7:7">
      <c r="G9098" s="288" t="str">
        <f t="shared" si="148"/>
        <v/>
      </c>
    </row>
    <row r="9099" s="93" customFormat="1" customHeight="1" spans="7:7">
      <c r="G9099" s="288" t="str">
        <f t="shared" si="148"/>
        <v/>
      </c>
    </row>
    <row r="9100" s="93" customFormat="1" customHeight="1" spans="7:7">
      <c r="G9100" s="288" t="str">
        <f t="shared" si="148"/>
        <v/>
      </c>
    </row>
    <row r="9101" s="93" customFormat="1" customHeight="1" spans="7:7">
      <c r="G9101" s="288" t="str">
        <f t="shared" si="148"/>
        <v/>
      </c>
    </row>
    <row r="9102" s="93" customFormat="1" customHeight="1" spans="7:7">
      <c r="G9102" s="288" t="str">
        <f t="shared" si="148"/>
        <v/>
      </c>
    </row>
    <row r="9103" s="93" customFormat="1" customHeight="1" spans="7:7">
      <c r="G9103" s="288" t="str">
        <f t="shared" si="148"/>
        <v/>
      </c>
    </row>
    <row r="9104" s="93" customFormat="1" customHeight="1" spans="7:7">
      <c r="G9104" s="288" t="str">
        <f t="shared" si="148"/>
        <v/>
      </c>
    </row>
    <row r="9105" s="93" customFormat="1" customHeight="1" spans="7:7">
      <c r="G9105" s="288" t="str">
        <f t="shared" si="148"/>
        <v/>
      </c>
    </row>
    <row r="9106" s="93" customFormat="1" customHeight="1" spans="7:7">
      <c r="G9106" s="288" t="str">
        <f t="shared" si="148"/>
        <v/>
      </c>
    </row>
    <row r="9107" s="93" customFormat="1" customHeight="1" spans="7:7">
      <c r="G9107" s="288" t="str">
        <f t="shared" si="148"/>
        <v/>
      </c>
    </row>
    <row r="9108" s="93" customFormat="1" customHeight="1" spans="7:7">
      <c r="G9108" s="288" t="str">
        <f t="shared" si="148"/>
        <v/>
      </c>
    </row>
    <row r="9109" s="93" customFormat="1" customHeight="1" spans="7:7">
      <c r="G9109" s="288" t="str">
        <f t="shared" si="148"/>
        <v/>
      </c>
    </row>
    <row r="9110" s="93" customFormat="1" customHeight="1" spans="7:7">
      <c r="G9110" s="288" t="str">
        <f t="shared" si="148"/>
        <v/>
      </c>
    </row>
    <row r="9111" s="93" customFormat="1" customHeight="1" spans="7:7">
      <c r="G9111" s="288" t="str">
        <f t="shared" si="148"/>
        <v/>
      </c>
    </row>
    <row r="9112" s="93" customFormat="1" customHeight="1" spans="7:7">
      <c r="G9112" s="288" t="str">
        <f t="shared" si="148"/>
        <v/>
      </c>
    </row>
    <row r="9113" s="93" customFormat="1" customHeight="1" spans="7:7">
      <c r="G9113" s="288" t="str">
        <f t="shared" si="148"/>
        <v/>
      </c>
    </row>
    <row r="9114" s="93" customFormat="1" customHeight="1" spans="7:7">
      <c r="G9114" s="288" t="str">
        <f t="shared" si="148"/>
        <v/>
      </c>
    </row>
    <row r="9115" s="93" customFormat="1" customHeight="1" spans="7:7">
      <c r="G9115" s="288" t="str">
        <f t="shared" si="148"/>
        <v/>
      </c>
    </row>
    <row r="9116" s="93" customFormat="1" customHeight="1" spans="7:7">
      <c r="G9116" s="288" t="str">
        <f t="shared" si="148"/>
        <v/>
      </c>
    </row>
    <row r="9117" s="93" customFormat="1" customHeight="1" spans="7:7">
      <c r="G9117" s="288" t="str">
        <f t="shared" si="148"/>
        <v/>
      </c>
    </row>
    <row r="9118" s="93" customFormat="1" customHeight="1" spans="7:7">
      <c r="G9118" s="288" t="str">
        <f t="shared" si="148"/>
        <v/>
      </c>
    </row>
    <row r="9119" s="93" customFormat="1" customHeight="1" spans="7:7">
      <c r="G9119" s="288" t="str">
        <f t="shared" si="148"/>
        <v/>
      </c>
    </row>
    <row r="9120" s="93" customFormat="1" customHeight="1" spans="7:7">
      <c r="G9120" s="288" t="str">
        <f t="shared" si="148"/>
        <v/>
      </c>
    </row>
    <row r="9121" s="93" customFormat="1" customHeight="1" spans="7:7">
      <c r="G9121" s="288" t="str">
        <f t="shared" si="148"/>
        <v/>
      </c>
    </row>
    <row r="9122" s="93" customFormat="1" customHeight="1" spans="7:7">
      <c r="G9122" s="288" t="str">
        <f t="shared" si="148"/>
        <v/>
      </c>
    </row>
    <row r="9123" s="93" customFormat="1" customHeight="1" spans="7:7">
      <c r="G9123" s="288" t="str">
        <f t="shared" si="148"/>
        <v/>
      </c>
    </row>
    <row r="9124" s="93" customFormat="1" customHeight="1" spans="7:7">
      <c r="G9124" s="288" t="str">
        <f t="shared" si="148"/>
        <v/>
      </c>
    </row>
    <row r="9125" s="93" customFormat="1" customHeight="1" spans="7:7">
      <c r="G9125" s="288" t="str">
        <f t="shared" si="148"/>
        <v/>
      </c>
    </row>
    <row r="9126" s="93" customFormat="1" customHeight="1" spans="7:7">
      <c r="G9126" s="288" t="str">
        <f t="shared" si="148"/>
        <v/>
      </c>
    </row>
    <row r="9127" s="93" customFormat="1" customHeight="1" spans="7:7">
      <c r="G9127" s="288" t="str">
        <f t="shared" si="148"/>
        <v/>
      </c>
    </row>
    <row r="9128" s="93" customFormat="1" customHeight="1" spans="7:7">
      <c r="G9128" s="288" t="str">
        <f t="shared" si="148"/>
        <v/>
      </c>
    </row>
    <row r="9129" s="93" customFormat="1" customHeight="1" spans="7:7">
      <c r="G9129" s="288" t="str">
        <f t="shared" si="148"/>
        <v/>
      </c>
    </row>
    <row r="9130" s="93" customFormat="1" customHeight="1" spans="7:7">
      <c r="G9130" s="288" t="str">
        <f t="shared" si="148"/>
        <v/>
      </c>
    </row>
    <row r="9131" s="93" customFormat="1" customHeight="1" spans="7:7">
      <c r="G9131" s="288" t="str">
        <f t="shared" si="148"/>
        <v/>
      </c>
    </row>
    <row r="9132" s="93" customFormat="1" customHeight="1" spans="7:7">
      <c r="G9132" s="288" t="str">
        <f t="shared" si="148"/>
        <v/>
      </c>
    </row>
    <row r="9133" s="93" customFormat="1" customHeight="1" spans="7:7">
      <c r="G9133" s="288" t="str">
        <f t="shared" si="148"/>
        <v/>
      </c>
    </row>
    <row r="9134" s="93" customFormat="1" customHeight="1" spans="7:7">
      <c r="G9134" s="288" t="str">
        <f t="shared" si="148"/>
        <v/>
      </c>
    </row>
    <row r="9135" s="93" customFormat="1" customHeight="1" spans="7:7">
      <c r="G9135" s="288" t="str">
        <f t="shared" si="148"/>
        <v/>
      </c>
    </row>
    <row r="9136" s="93" customFormat="1" customHeight="1" spans="7:7">
      <c r="G9136" s="288" t="str">
        <f t="shared" si="148"/>
        <v/>
      </c>
    </row>
    <row r="9137" s="93" customFormat="1" customHeight="1" spans="7:7">
      <c r="G9137" s="288" t="str">
        <f t="shared" si="148"/>
        <v/>
      </c>
    </row>
    <row r="9138" s="93" customFormat="1" customHeight="1" spans="7:7">
      <c r="G9138" s="288" t="str">
        <f t="shared" si="148"/>
        <v/>
      </c>
    </row>
    <row r="9139" s="93" customFormat="1" customHeight="1" spans="7:7">
      <c r="G9139" s="288" t="str">
        <f t="shared" si="148"/>
        <v/>
      </c>
    </row>
    <row r="9140" s="93" customFormat="1" customHeight="1" spans="7:7">
      <c r="G9140" s="288" t="str">
        <f t="shared" si="148"/>
        <v/>
      </c>
    </row>
    <row r="9141" s="93" customFormat="1" customHeight="1" spans="7:7">
      <c r="G9141" s="288" t="str">
        <f t="shared" si="148"/>
        <v/>
      </c>
    </row>
    <row r="9142" s="93" customFormat="1" customHeight="1" spans="7:7">
      <c r="G9142" s="288" t="str">
        <f t="shared" si="148"/>
        <v/>
      </c>
    </row>
    <row r="9143" s="93" customFormat="1" customHeight="1" spans="7:7">
      <c r="G9143" s="288" t="str">
        <f t="shared" si="148"/>
        <v/>
      </c>
    </row>
    <row r="9144" s="93" customFormat="1" customHeight="1" spans="7:7">
      <c r="G9144" s="288" t="str">
        <f t="shared" si="148"/>
        <v/>
      </c>
    </row>
    <row r="9145" s="93" customFormat="1" customHeight="1" spans="7:7">
      <c r="G9145" s="288" t="str">
        <f t="shared" si="148"/>
        <v/>
      </c>
    </row>
    <row r="9146" s="93" customFormat="1" customHeight="1" spans="7:7">
      <c r="G9146" s="288" t="str">
        <f t="shared" si="148"/>
        <v/>
      </c>
    </row>
    <row r="9147" s="93" customFormat="1" customHeight="1" spans="7:7">
      <c r="G9147" s="288" t="str">
        <f t="shared" si="148"/>
        <v/>
      </c>
    </row>
    <row r="9148" s="93" customFormat="1" customHeight="1" spans="7:7">
      <c r="G9148" s="288" t="str">
        <f t="shared" si="148"/>
        <v/>
      </c>
    </row>
    <row r="9149" s="93" customFormat="1" customHeight="1" spans="7:7">
      <c r="G9149" s="288" t="str">
        <f t="shared" si="148"/>
        <v/>
      </c>
    </row>
    <row r="9150" s="93" customFormat="1" customHeight="1" spans="7:7">
      <c r="G9150" s="288" t="str">
        <f t="shared" si="148"/>
        <v/>
      </c>
    </row>
    <row r="9151" s="93" customFormat="1" customHeight="1" spans="7:7">
      <c r="G9151" s="288" t="str">
        <f t="shared" si="148"/>
        <v/>
      </c>
    </row>
    <row r="9152" s="93" customFormat="1" customHeight="1" spans="7:7">
      <c r="G9152" s="288" t="str">
        <f t="shared" si="148"/>
        <v/>
      </c>
    </row>
    <row r="9153" s="93" customFormat="1" customHeight="1" spans="7:7">
      <c r="G9153" s="288" t="str">
        <f t="shared" si="148"/>
        <v/>
      </c>
    </row>
    <row r="9154" s="93" customFormat="1" customHeight="1" spans="7:7">
      <c r="G9154" s="288" t="str">
        <f t="shared" ref="G9154:G9217" si="149">IF(H9154="","",IF(H9154=I9154,H9154,_xlfn.CONCAT(H9154,"-",I9154)))</f>
        <v/>
      </c>
    </row>
    <row r="9155" s="93" customFormat="1" customHeight="1" spans="7:7">
      <c r="G9155" s="288" t="str">
        <f t="shared" si="149"/>
        <v/>
      </c>
    </row>
    <row r="9156" s="93" customFormat="1" customHeight="1" spans="7:7">
      <c r="G9156" s="288" t="str">
        <f t="shared" si="149"/>
        <v/>
      </c>
    </row>
    <row r="9157" s="93" customFormat="1" customHeight="1" spans="7:7">
      <c r="G9157" s="288" t="str">
        <f t="shared" si="149"/>
        <v/>
      </c>
    </row>
    <row r="9158" s="93" customFormat="1" customHeight="1" spans="7:7">
      <c r="G9158" s="288" t="str">
        <f t="shared" si="149"/>
        <v/>
      </c>
    </row>
    <row r="9159" s="93" customFormat="1" customHeight="1" spans="7:7">
      <c r="G9159" s="288" t="str">
        <f t="shared" si="149"/>
        <v/>
      </c>
    </row>
    <row r="9160" s="93" customFormat="1" customHeight="1" spans="7:7">
      <c r="G9160" s="288" t="str">
        <f t="shared" si="149"/>
        <v/>
      </c>
    </row>
    <row r="9161" s="93" customFormat="1" customHeight="1" spans="7:7">
      <c r="G9161" s="288" t="str">
        <f t="shared" si="149"/>
        <v/>
      </c>
    </row>
    <row r="9162" s="93" customFormat="1" customHeight="1" spans="7:7">
      <c r="G9162" s="288" t="str">
        <f t="shared" si="149"/>
        <v/>
      </c>
    </row>
    <row r="9163" s="93" customFormat="1" customHeight="1" spans="7:7">
      <c r="G9163" s="288" t="str">
        <f t="shared" si="149"/>
        <v/>
      </c>
    </row>
    <row r="9164" s="93" customFormat="1" customHeight="1" spans="7:7">
      <c r="G9164" s="288" t="str">
        <f t="shared" si="149"/>
        <v/>
      </c>
    </row>
    <row r="9165" s="93" customFormat="1" customHeight="1" spans="7:7">
      <c r="G9165" s="288" t="str">
        <f t="shared" si="149"/>
        <v/>
      </c>
    </row>
    <row r="9166" s="93" customFormat="1" customHeight="1" spans="7:7">
      <c r="G9166" s="288" t="str">
        <f t="shared" si="149"/>
        <v/>
      </c>
    </row>
    <row r="9167" s="93" customFormat="1" customHeight="1" spans="7:7">
      <c r="G9167" s="288" t="str">
        <f t="shared" si="149"/>
        <v/>
      </c>
    </row>
    <row r="9168" s="93" customFormat="1" customHeight="1" spans="7:7">
      <c r="G9168" s="288" t="str">
        <f t="shared" si="149"/>
        <v/>
      </c>
    </row>
    <row r="9169" s="93" customFormat="1" customHeight="1" spans="7:7">
      <c r="G9169" s="288" t="str">
        <f t="shared" si="149"/>
        <v/>
      </c>
    </row>
    <row r="9170" s="93" customFormat="1" customHeight="1" spans="7:7">
      <c r="G9170" s="288" t="str">
        <f t="shared" si="149"/>
        <v/>
      </c>
    </row>
    <row r="9171" s="93" customFormat="1" customHeight="1" spans="7:7">
      <c r="G9171" s="288" t="str">
        <f t="shared" si="149"/>
        <v/>
      </c>
    </row>
    <row r="9172" s="93" customFormat="1" customHeight="1" spans="7:7">
      <c r="G9172" s="288" t="str">
        <f t="shared" si="149"/>
        <v/>
      </c>
    </row>
    <row r="9173" s="93" customFormat="1" customHeight="1" spans="7:7">
      <c r="G9173" s="288" t="str">
        <f t="shared" si="149"/>
        <v/>
      </c>
    </row>
    <row r="9174" s="93" customFormat="1" customHeight="1" spans="7:7">
      <c r="G9174" s="288" t="str">
        <f t="shared" si="149"/>
        <v/>
      </c>
    </row>
    <row r="9175" s="93" customFormat="1" customHeight="1" spans="7:7">
      <c r="G9175" s="288" t="str">
        <f t="shared" si="149"/>
        <v/>
      </c>
    </row>
    <row r="9176" s="93" customFormat="1" customHeight="1" spans="7:7">
      <c r="G9176" s="288" t="str">
        <f t="shared" si="149"/>
        <v/>
      </c>
    </row>
    <row r="9177" s="93" customFormat="1" customHeight="1" spans="7:7">
      <c r="G9177" s="288" t="str">
        <f t="shared" si="149"/>
        <v/>
      </c>
    </row>
    <row r="9178" s="93" customFormat="1" customHeight="1" spans="7:7">
      <c r="G9178" s="288" t="str">
        <f t="shared" si="149"/>
        <v/>
      </c>
    </row>
    <row r="9179" s="93" customFormat="1" customHeight="1" spans="7:7">
      <c r="G9179" s="288" t="str">
        <f t="shared" si="149"/>
        <v/>
      </c>
    </row>
    <row r="9180" s="93" customFormat="1" customHeight="1" spans="7:7">
      <c r="G9180" s="288" t="str">
        <f t="shared" si="149"/>
        <v/>
      </c>
    </row>
    <row r="9181" s="93" customFormat="1" customHeight="1" spans="7:7">
      <c r="G9181" s="288" t="str">
        <f t="shared" si="149"/>
        <v/>
      </c>
    </row>
    <row r="9182" s="93" customFormat="1" customHeight="1" spans="7:7">
      <c r="G9182" s="288" t="str">
        <f t="shared" si="149"/>
        <v/>
      </c>
    </row>
    <row r="9183" s="93" customFormat="1" customHeight="1" spans="7:7">
      <c r="G9183" s="288" t="str">
        <f t="shared" si="149"/>
        <v/>
      </c>
    </row>
    <row r="9184" s="93" customFormat="1" customHeight="1" spans="7:7">
      <c r="G9184" s="288" t="str">
        <f t="shared" si="149"/>
        <v/>
      </c>
    </row>
    <row r="9185" s="93" customFormat="1" customHeight="1" spans="7:7">
      <c r="G9185" s="288" t="str">
        <f t="shared" si="149"/>
        <v/>
      </c>
    </row>
    <row r="9186" s="93" customFormat="1" customHeight="1" spans="7:7">
      <c r="G9186" s="288" t="str">
        <f t="shared" si="149"/>
        <v/>
      </c>
    </row>
    <row r="9187" s="93" customFormat="1" customHeight="1" spans="7:7">
      <c r="G9187" s="288" t="str">
        <f t="shared" si="149"/>
        <v/>
      </c>
    </row>
    <row r="9188" s="93" customFormat="1" customHeight="1" spans="7:7">
      <c r="G9188" s="288" t="str">
        <f t="shared" si="149"/>
        <v/>
      </c>
    </row>
    <row r="9189" s="93" customFormat="1" customHeight="1" spans="7:7">
      <c r="G9189" s="288" t="str">
        <f t="shared" si="149"/>
        <v/>
      </c>
    </row>
    <row r="9190" s="93" customFormat="1" customHeight="1" spans="7:7">
      <c r="G9190" s="288" t="str">
        <f t="shared" si="149"/>
        <v/>
      </c>
    </row>
    <row r="9191" s="93" customFormat="1" customHeight="1" spans="7:7">
      <c r="G9191" s="288" t="str">
        <f t="shared" si="149"/>
        <v/>
      </c>
    </row>
    <row r="9192" s="93" customFormat="1" customHeight="1" spans="7:7">
      <c r="G9192" s="288" t="str">
        <f t="shared" si="149"/>
        <v/>
      </c>
    </row>
    <row r="9193" s="93" customFormat="1" customHeight="1" spans="7:7">
      <c r="G9193" s="288" t="str">
        <f t="shared" si="149"/>
        <v/>
      </c>
    </row>
    <row r="9194" s="93" customFormat="1" customHeight="1" spans="7:7">
      <c r="G9194" s="288" t="str">
        <f t="shared" si="149"/>
        <v/>
      </c>
    </row>
    <row r="9195" s="93" customFormat="1" customHeight="1" spans="7:7">
      <c r="G9195" s="288" t="str">
        <f t="shared" si="149"/>
        <v/>
      </c>
    </row>
    <row r="9196" s="93" customFormat="1" customHeight="1" spans="7:7">
      <c r="G9196" s="288" t="str">
        <f t="shared" si="149"/>
        <v/>
      </c>
    </row>
    <row r="9197" s="93" customFormat="1" customHeight="1" spans="7:7">
      <c r="G9197" s="288" t="str">
        <f t="shared" si="149"/>
        <v/>
      </c>
    </row>
    <row r="9198" s="93" customFormat="1" customHeight="1" spans="7:7">
      <c r="G9198" s="288" t="str">
        <f t="shared" si="149"/>
        <v/>
      </c>
    </row>
    <row r="9199" s="93" customFormat="1" customHeight="1" spans="7:7">
      <c r="G9199" s="288" t="str">
        <f t="shared" si="149"/>
        <v/>
      </c>
    </row>
    <row r="9200" s="93" customFormat="1" customHeight="1" spans="7:7">
      <c r="G9200" s="288" t="str">
        <f t="shared" si="149"/>
        <v/>
      </c>
    </row>
    <row r="9201" s="93" customFormat="1" customHeight="1" spans="7:7">
      <c r="G9201" s="288" t="str">
        <f t="shared" si="149"/>
        <v/>
      </c>
    </row>
    <row r="9202" s="93" customFormat="1" customHeight="1" spans="7:7">
      <c r="G9202" s="288" t="str">
        <f t="shared" si="149"/>
        <v/>
      </c>
    </row>
    <row r="9203" s="93" customFormat="1" customHeight="1" spans="7:7">
      <c r="G9203" s="288" t="str">
        <f t="shared" si="149"/>
        <v/>
      </c>
    </row>
    <row r="9204" s="93" customFormat="1" customHeight="1" spans="7:7">
      <c r="G9204" s="288" t="str">
        <f t="shared" si="149"/>
        <v/>
      </c>
    </row>
    <row r="9205" s="93" customFormat="1" customHeight="1" spans="7:7">
      <c r="G9205" s="288" t="str">
        <f t="shared" si="149"/>
        <v/>
      </c>
    </row>
    <row r="9206" s="93" customFormat="1" customHeight="1" spans="7:7">
      <c r="G9206" s="288" t="str">
        <f t="shared" si="149"/>
        <v/>
      </c>
    </row>
    <row r="9207" s="93" customFormat="1" customHeight="1" spans="7:7">
      <c r="G9207" s="288" t="str">
        <f t="shared" si="149"/>
        <v/>
      </c>
    </row>
    <row r="9208" s="93" customFormat="1" customHeight="1" spans="7:7">
      <c r="G9208" s="288" t="str">
        <f t="shared" si="149"/>
        <v/>
      </c>
    </row>
    <row r="9209" s="93" customFormat="1" customHeight="1" spans="7:7">
      <c r="G9209" s="288" t="str">
        <f t="shared" si="149"/>
        <v/>
      </c>
    </row>
    <row r="9210" s="93" customFormat="1" customHeight="1" spans="7:7">
      <c r="G9210" s="288" t="str">
        <f t="shared" si="149"/>
        <v/>
      </c>
    </row>
    <row r="9211" s="93" customFormat="1" customHeight="1" spans="7:7">
      <c r="G9211" s="288" t="str">
        <f t="shared" si="149"/>
        <v/>
      </c>
    </row>
    <row r="9212" s="93" customFormat="1" customHeight="1" spans="7:7">
      <c r="G9212" s="288" t="str">
        <f t="shared" si="149"/>
        <v/>
      </c>
    </row>
    <row r="9213" s="93" customFormat="1" customHeight="1" spans="7:7">
      <c r="G9213" s="288" t="str">
        <f t="shared" si="149"/>
        <v/>
      </c>
    </row>
    <row r="9214" s="93" customFormat="1" customHeight="1" spans="7:7">
      <c r="G9214" s="288" t="str">
        <f t="shared" si="149"/>
        <v/>
      </c>
    </row>
    <row r="9215" s="93" customFormat="1" customHeight="1" spans="7:7">
      <c r="G9215" s="288" t="str">
        <f t="shared" si="149"/>
        <v/>
      </c>
    </row>
    <row r="9216" s="93" customFormat="1" customHeight="1" spans="7:7">
      <c r="G9216" s="288" t="str">
        <f t="shared" si="149"/>
        <v/>
      </c>
    </row>
    <row r="9217" s="93" customFormat="1" customHeight="1" spans="7:7">
      <c r="G9217" s="288" t="str">
        <f t="shared" si="149"/>
        <v/>
      </c>
    </row>
    <row r="9218" s="93" customFormat="1" customHeight="1" spans="7:7">
      <c r="G9218" s="288" t="str">
        <f t="shared" ref="G9218:G9281" si="150">IF(H9218="","",IF(H9218=I9218,H9218,_xlfn.CONCAT(H9218,"-",I9218)))</f>
        <v/>
      </c>
    </row>
    <row r="9219" s="93" customFormat="1" customHeight="1" spans="7:7">
      <c r="G9219" s="288" t="str">
        <f t="shared" si="150"/>
        <v/>
      </c>
    </row>
    <row r="9220" s="93" customFormat="1" customHeight="1" spans="7:7">
      <c r="G9220" s="288" t="str">
        <f t="shared" si="150"/>
        <v/>
      </c>
    </row>
    <row r="9221" s="93" customFormat="1" customHeight="1" spans="7:7">
      <c r="G9221" s="288" t="str">
        <f t="shared" si="150"/>
        <v/>
      </c>
    </row>
    <row r="9222" s="93" customFormat="1" customHeight="1" spans="7:7">
      <c r="G9222" s="288" t="str">
        <f t="shared" si="150"/>
        <v/>
      </c>
    </row>
    <row r="9223" s="93" customFormat="1" customHeight="1" spans="7:7">
      <c r="G9223" s="288" t="str">
        <f t="shared" si="150"/>
        <v/>
      </c>
    </row>
    <row r="9224" s="93" customFormat="1" customHeight="1" spans="7:7">
      <c r="G9224" s="288" t="str">
        <f t="shared" si="150"/>
        <v/>
      </c>
    </row>
    <row r="9225" s="93" customFormat="1" customHeight="1" spans="7:7">
      <c r="G9225" s="288" t="str">
        <f t="shared" si="150"/>
        <v/>
      </c>
    </row>
    <row r="9226" s="93" customFormat="1" customHeight="1" spans="7:7">
      <c r="G9226" s="288" t="str">
        <f t="shared" si="150"/>
        <v/>
      </c>
    </row>
    <row r="9227" s="93" customFormat="1" customHeight="1" spans="7:7">
      <c r="G9227" s="288" t="str">
        <f t="shared" si="150"/>
        <v/>
      </c>
    </row>
    <row r="9228" s="93" customFormat="1" customHeight="1" spans="7:7">
      <c r="G9228" s="288" t="str">
        <f t="shared" si="150"/>
        <v/>
      </c>
    </row>
    <row r="9229" s="93" customFormat="1" customHeight="1" spans="7:7">
      <c r="G9229" s="288" t="str">
        <f t="shared" si="150"/>
        <v/>
      </c>
    </row>
    <row r="9230" s="93" customFormat="1" customHeight="1" spans="7:7">
      <c r="G9230" s="288" t="str">
        <f t="shared" si="150"/>
        <v/>
      </c>
    </row>
    <row r="9231" s="93" customFormat="1" customHeight="1" spans="7:7">
      <c r="G9231" s="288" t="str">
        <f t="shared" si="150"/>
        <v/>
      </c>
    </row>
    <row r="9232" s="93" customFormat="1" customHeight="1" spans="7:7">
      <c r="G9232" s="288" t="str">
        <f t="shared" si="150"/>
        <v/>
      </c>
    </row>
    <row r="9233" s="93" customFormat="1" customHeight="1" spans="7:7">
      <c r="G9233" s="288" t="str">
        <f t="shared" si="150"/>
        <v/>
      </c>
    </row>
    <row r="9234" s="93" customFormat="1" customHeight="1" spans="7:7">
      <c r="G9234" s="288" t="str">
        <f t="shared" si="150"/>
        <v/>
      </c>
    </row>
    <row r="9235" s="93" customFormat="1" customHeight="1" spans="7:7">
      <c r="G9235" s="288" t="str">
        <f t="shared" si="150"/>
        <v/>
      </c>
    </row>
    <row r="9236" s="93" customFormat="1" customHeight="1" spans="7:7">
      <c r="G9236" s="288" t="str">
        <f t="shared" si="150"/>
        <v/>
      </c>
    </row>
    <row r="9237" s="93" customFormat="1" customHeight="1" spans="7:7">
      <c r="G9237" s="288" t="str">
        <f t="shared" si="150"/>
        <v/>
      </c>
    </row>
    <row r="9238" s="93" customFormat="1" customHeight="1" spans="7:7">
      <c r="G9238" s="288" t="str">
        <f t="shared" si="150"/>
        <v/>
      </c>
    </row>
    <row r="9239" s="93" customFormat="1" customHeight="1" spans="7:7">
      <c r="G9239" s="288" t="str">
        <f t="shared" si="150"/>
        <v/>
      </c>
    </row>
    <row r="9240" s="93" customFormat="1" customHeight="1" spans="7:7">
      <c r="G9240" s="288" t="str">
        <f t="shared" si="150"/>
        <v/>
      </c>
    </row>
    <row r="9241" s="93" customFormat="1" customHeight="1" spans="7:7">
      <c r="G9241" s="288" t="str">
        <f t="shared" si="150"/>
        <v/>
      </c>
    </row>
    <row r="9242" s="93" customFormat="1" customHeight="1" spans="7:7">
      <c r="G9242" s="288" t="str">
        <f t="shared" si="150"/>
        <v/>
      </c>
    </row>
    <row r="9243" s="93" customFormat="1" customHeight="1" spans="7:7">
      <c r="G9243" s="288" t="str">
        <f t="shared" si="150"/>
        <v/>
      </c>
    </row>
    <row r="9244" s="93" customFormat="1" customHeight="1" spans="7:7">
      <c r="G9244" s="288" t="str">
        <f t="shared" si="150"/>
        <v/>
      </c>
    </row>
    <row r="9245" s="93" customFormat="1" customHeight="1" spans="7:7">
      <c r="G9245" s="288" t="str">
        <f t="shared" si="150"/>
        <v/>
      </c>
    </row>
    <row r="9246" s="93" customFormat="1" customHeight="1" spans="7:7">
      <c r="G9246" s="288" t="str">
        <f t="shared" si="150"/>
        <v/>
      </c>
    </row>
    <row r="9247" s="93" customFormat="1" customHeight="1" spans="7:7">
      <c r="G9247" s="288" t="str">
        <f t="shared" si="150"/>
        <v/>
      </c>
    </row>
    <row r="9248" s="93" customFormat="1" customHeight="1" spans="7:7">
      <c r="G9248" s="288" t="str">
        <f t="shared" si="150"/>
        <v/>
      </c>
    </row>
    <row r="9249" s="93" customFormat="1" customHeight="1" spans="7:7">
      <c r="G9249" s="288" t="str">
        <f t="shared" si="150"/>
        <v/>
      </c>
    </row>
    <row r="9250" s="93" customFormat="1" customHeight="1" spans="7:7">
      <c r="G9250" s="288" t="str">
        <f t="shared" si="150"/>
        <v/>
      </c>
    </row>
    <row r="9251" s="93" customFormat="1" customHeight="1" spans="7:7">
      <c r="G9251" s="288" t="str">
        <f t="shared" si="150"/>
        <v/>
      </c>
    </row>
    <row r="9252" s="93" customFormat="1" customHeight="1" spans="7:7">
      <c r="G9252" s="288" t="str">
        <f t="shared" si="150"/>
        <v/>
      </c>
    </row>
    <row r="9253" s="93" customFormat="1" customHeight="1" spans="7:7">
      <c r="G9253" s="288" t="str">
        <f t="shared" si="150"/>
        <v/>
      </c>
    </row>
    <row r="9254" s="93" customFormat="1" customHeight="1" spans="7:7">
      <c r="G9254" s="288" t="str">
        <f t="shared" si="150"/>
        <v/>
      </c>
    </row>
    <row r="9255" s="93" customFormat="1" customHeight="1" spans="7:7">
      <c r="G9255" s="288" t="str">
        <f t="shared" si="150"/>
        <v/>
      </c>
    </row>
    <row r="9256" s="93" customFormat="1" customHeight="1" spans="7:7">
      <c r="G9256" s="288" t="str">
        <f t="shared" si="150"/>
        <v/>
      </c>
    </row>
    <row r="9257" s="93" customFormat="1" customHeight="1" spans="7:7">
      <c r="G9257" s="288" t="str">
        <f t="shared" si="150"/>
        <v/>
      </c>
    </row>
    <row r="9258" s="93" customFormat="1" customHeight="1" spans="7:7">
      <c r="G9258" s="288" t="str">
        <f t="shared" si="150"/>
        <v/>
      </c>
    </row>
    <row r="9259" s="93" customFormat="1" customHeight="1" spans="7:7">
      <c r="G9259" s="288" t="str">
        <f t="shared" si="150"/>
        <v/>
      </c>
    </row>
    <row r="9260" s="93" customFormat="1" customHeight="1" spans="7:7">
      <c r="G9260" s="288" t="str">
        <f t="shared" si="150"/>
        <v/>
      </c>
    </row>
    <row r="9261" s="93" customFormat="1" customHeight="1" spans="7:7">
      <c r="G9261" s="288" t="str">
        <f t="shared" si="150"/>
        <v/>
      </c>
    </row>
    <row r="9262" s="93" customFormat="1" customHeight="1" spans="7:7">
      <c r="G9262" s="288" t="str">
        <f t="shared" si="150"/>
        <v/>
      </c>
    </row>
    <row r="9263" s="93" customFormat="1" customHeight="1" spans="7:7">
      <c r="G9263" s="288" t="str">
        <f t="shared" si="150"/>
        <v/>
      </c>
    </row>
    <row r="9264" s="93" customFormat="1" customHeight="1" spans="7:7">
      <c r="G9264" s="288" t="str">
        <f t="shared" si="150"/>
        <v/>
      </c>
    </row>
    <row r="9265" s="93" customFormat="1" customHeight="1" spans="7:7">
      <c r="G9265" s="288" t="str">
        <f t="shared" si="150"/>
        <v/>
      </c>
    </row>
    <row r="9266" s="93" customFormat="1" customHeight="1" spans="7:7">
      <c r="G9266" s="288" t="str">
        <f t="shared" si="150"/>
        <v/>
      </c>
    </row>
    <row r="9267" s="93" customFormat="1" customHeight="1" spans="7:7">
      <c r="G9267" s="288" t="str">
        <f t="shared" si="150"/>
        <v/>
      </c>
    </row>
    <row r="9268" s="93" customFormat="1" customHeight="1" spans="7:7">
      <c r="G9268" s="288" t="str">
        <f t="shared" si="150"/>
        <v/>
      </c>
    </row>
    <row r="9269" s="93" customFormat="1" customHeight="1" spans="7:7">
      <c r="G9269" s="288" t="str">
        <f t="shared" si="150"/>
        <v/>
      </c>
    </row>
    <row r="9270" s="93" customFormat="1" customHeight="1" spans="7:7">
      <c r="G9270" s="288" t="str">
        <f t="shared" si="150"/>
        <v/>
      </c>
    </row>
    <row r="9271" s="93" customFormat="1" customHeight="1" spans="7:7">
      <c r="G9271" s="288" t="str">
        <f t="shared" si="150"/>
        <v/>
      </c>
    </row>
    <row r="9272" s="93" customFormat="1" customHeight="1" spans="7:7">
      <c r="G9272" s="288" t="str">
        <f t="shared" si="150"/>
        <v/>
      </c>
    </row>
    <row r="9273" s="93" customFormat="1" customHeight="1" spans="7:7">
      <c r="G9273" s="288" t="str">
        <f t="shared" si="150"/>
        <v/>
      </c>
    </row>
    <row r="9274" s="93" customFormat="1" customHeight="1" spans="7:7">
      <c r="G9274" s="288" t="str">
        <f t="shared" si="150"/>
        <v/>
      </c>
    </row>
    <row r="9275" s="93" customFormat="1" customHeight="1" spans="7:7">
      <c r="G9275" s="288" t="str">
        <f t="shared" si="150"/>
        <v/>
      </c>
    </row>
    <row r="9276" s="93" customFormat="1" customHeight="1" spans="7:7">
      <c r="G9276" s="288" t="str">
        <f t="shared" si="150"/>
        <v/>
      </c>
    </row>
    <row r="9277" s="93" customFormat="1" customHeight="1" spans="7:7">
      <c r="G9277" s="288" t="str">
        <f t="shared" si="150"/>
        <v/>
      </c>
    </row>
    <row r="9278" s="93" customFormat="1" customHeight="1" spans="7:7">
      <c r="G9278" s="288" t="str">
        <f t="shared" si="150"/>
        <v/>
      </c>
    </row>
    <row r="9279" s="93" customFormat="1" customHeight="1" spans="7:7">
      <c r="G9279" s="288" t="str">
        <f t="shared" si="150"/>
        <v/>
      </c>
    </row>
    <row r="9280" s="93" customFormat="1" customHeight="1" spans="7:7">
      <c r="G9280" s="288" t="str">
        <f t="shared" si="150"/>
        <v/>
      </c>
    </row>
    <row r="9281" s="93" customFormat="1" customHeight="1" spans="7:7">
      <c r="G9281" s="288" t="str">
        <f t="shared" si="150"/>
        <v/>
      </c>
    </row>
    <row r="9282" s="93" customFormat="1" customHeight="1" spans="7:7">
      <c r="G9282" s="288" t="str">
        <f t="shared" ref="G9282:G9345" si="151">IF(H9282="","",IF(H9282=I9282,H9282,_xlfn.CONCAT(H9282,"-",I9282)))</f>
        <v/>
      </c>
    </row>
    <row r="9283" s="93" customFormat="1" customHeight="1" spans="7:7">
      <c r="G9283" s="288" t="str">
        <f t="shared" si="151"/>
        <v/>
      </c>
    </row>
    <row r="9284" s="93" customFormat="1" customHeight="1" spans="7:7">
      <c r="G9284" s="288" t="str">
        <f t="shared" si="151"/>
        <v/>
      </c>
    </row>
    <row r="9285" s="93" customFormat="1" customHeight="1" spans="7:7">
      <c r="G9285" s="288" t="str">
        <f t="shared" si="151"/>
        <v/>
      </c>
    </row>
    <row r="9286" s="93" customFormat="1" customHeight="1" spans="7:7">
      <c r="G9286" s="288" t="str">
        <f t="shared" si="151"/>
        <v/>
      </c>
    </row>
    <row r="9287" s="93" customFormat="1" customHeight="1" spans="7:7">
      <c r="G9287" s="288" t="str">
        <f t="shared" si="151"/>
        <v/>
      </c>
    </row>
    <row r="9288" s="93" customFormat="1" customHeight="1" spans="7:7">
      <c r="G9288" s="288" t="str">
        <f t="shared" si="151"/>
        <v/>
      </c>
    </row>
    <row r="9289" s="93" customFormat="1" customHeight="1" spans="7:7">
      <c r="G9289" s="288" t="str">
        <f t="shared" si="151"/>
        <v/>
      </c>
    </row>
    <row r="9290" s="93" customFormat="1" customHeight="1" spans="7:7">
      <c r="G9290" s="288" t="str">
        <f t="shared" si="151"/>
        <v/>
      </c>
    </row>
    <row r="9291" s="93" customFormat="1" customHeight="1" spans="7:7">
      <c r="G9291" s="288" t="str">
        <f t="shared" si="151"/>
        <v/>
      </c>
    </row>
    <row r="9292" s="93" customFormat="1" customHeight="1" spans="7:7">
      <c r="G9292" s="288" t="str">
        <f t="shared" si="151"/>
        <v/>
      </c>
    </row>
    <row r="9293" s="93" customFormat="1" customHeight="1" spans="7:7">
      <c r="G9293" s="288" t="str">
        <f t="shared" si="151"/>
        <v/>
      </c>
    </row>
    <row r="9294" s="93" customFormat="1" customHeight="1" spans="7:7">
      <c r="G9294" s="288" t="str">
        <f t="shared" si="151"/>
        <v/>
      </c>
    </row>
    <row r="9295" s="93" customFormat="1" customHeight="1" spans="7:7">
      <c r="G9295" s="288" t="str">
        <f t="shared" si="151"/>
        <v/>
      </c>
    </row>
    <row r="9296" s="93" customFormat="1" customHeight="1" spans="7:7">
      <c r="G9296" s="288" t="str">
        <f t="shared" si="151"/>
        <v/>
      </c>
    </row>
    <row r="9297" s="93" customFormat="1" customHeight="1" spans="7:7">
      <c r="G9297" s="288" t="str">
        <f t="shared" si="151"/>
        <v/>
      </c>
    </row>
    <row r="9298" s="93" customFormat="1" customHeight="1" spans="7:7">
      <c r="G9298" s="288" t="str">
        <f t="shared" si="151"/>
        <v/>
      </c>
    </row>
    <row r="9299" s="93" customFormat="1" customHeight="1" spans="7:7">
      <c r="G9299" s="288" t="str">
        <f t="shared" si="151"/>
        <v/>
      </c>
    </row>
    <row r="9300" s="93" customFormat="1" customHeight="1" spans="7:7">
      <c r="G9300" s="288" t="str">
        <f t="shared" si="151"/>
        <v/>
      </c>
    </row>
    <row r="9301" s="93" customFormat="1" customHeight="1" spans="7:7">
      <c r="G9301" s="288" t="str">
        <f t="shared" si="151"/>
        <v/>
      </c>
    </row>
    <row r="9302" s="93" customFormat="1" customHeight="1" spans="7:7">
      <c r="G9302" s="288" t="str">
        <f t="shared" si="151"/>
        <v/>
      </c>
    </row>
    <row r="9303" s="93" customFormat="1" customHeight="1" spans="7:7">
      <c r="G9303" s="288" t="str">
        <f t="shared" si="151"/>
        <v/>
      </c>
    </row>
    <row r="9304" s="93" customFormat="1" customHeight="1" spans="7:7">
      <c r="G9304" s="288" t="str">
        <f t="shared" si="151"/>
        <v/>
      </c>
    </row>
    <row r="9305" s="93" customFormat="1" customHeight="1" spans="7:7">
      <c r="G9305" s="288" t="str">
        <f t="shared" si="151"/>
        <v/>
      </c>
    </row>
    <row r="9306" s="93" customFormat="1" customHeight="1" spans="7:7">
      <c r="G9306" s="288" t="str">
        <f t="shared" si="151"/>
        <v/>
      </c>
    </row>
    <row r="9307" s="93" customFormat="1" customHeight="1" spans="7:7">
      <c r="G9307" s="288" t="str">
        <f t="shared" si="151"/>
        <v/>
      </c>
    </row>
    <row r="9308" s="93" customFormat="1" customHeight="1" spans="7:7">
      <c r="G9308" s="288" t="str">
        <f t="shared" si="151"/>
        <v/>
      </c>
    </row>
    <row r="9309" s="93" customFormat="1" customHeight="1" spans="7:7">
      <c r="G9309" s="288" t="str">
        <f t="shared" si="151"/>
        <v/>
      </c>
    </row>
    <row r="9310" s="93" customFormat="1" customHeight="1" spans="7:7">
      <c r="G9310" s="288" t="str">
        <f t="shared" si="151"/>
        <v/>
      </c>
    </row>
    <row r="9311" s="93" customFormat="1" customHeight="1" spans="7:7">
      <c r="G9311" s="288" t="str">
        <f t="shared" si="151"/>
        <v/>
      </c>
    </row>
    <row r="9312" s="93" customFormat="1" customHeight="1" spans="7:7">
      <c r="G9312" s="288" t="str">
        <f t="shared" si="151"/>
        <v/>
      </c>
    </row>
    <row r="9313" s="93" customFormat="1" customHeight="1" spans="7:7">
      <c r="G9313" s="288" t="str">
        <f t="shared" si="151"/>
        <v/>
      </c>
    </row>
    <row r="9314" s="93" customFormat="1" customHeight="1" spans="7:7">
      <c r="G9314" s="288" t="str">
        <f t="shared" si="151"/>
        <v/>
      </c>
    </row>
    <row r="9315" s="93" customFormat="1" customHeight="1" spans="7:7">
      <c r="G9315" s="288" t="str">
        <f t="shared" si="151"/>
        <v/>
      </c>
    </row>
    <row r="9316" s="93" customFormat="1" customHeight="1" spans="7:7">
      <c r="G9316" s="288" t="str">
        <f t="shared" si="151"/>
        <v/>
      </c>
    </row>
    <row r="9317" s="93" customFormat="1" customHeight="1" spans="7:7">
      <c r="G9317" s="288" t="str">
        <f t="shared" si="151"/>
        <v/>
      </c>
    </row>
    <row r="9318" s="93" customFormat="1" customHeight="1" spans="7:7">
      <c r="G9318" s="288" t="str">
        <f t="shared" si="151"/>
        <v/>
      </c>
    </row>
    <row r="9319" s="93" customFormat="1" customHeight="1" spans="7:7">
      <c r="G9319" s="288" t="str">
        <f t="shared" si="151"/>
        <v/>
      </c>
    </row>
    <row r="9320" s="93" customFormat="1" customHeight="1" spans="7:7">
      <c r="G9320" s="288" t="str">
        <f t="shared" si="151"/>
        <v/>
      </c>
    </row>
    <row r="9321" s="93" customFormat="1" customHeight="1" spans="7:7">
      <c r="G9321" s="288" t="str">
        <f t="shared" si="151"/>
        <v/>
      </c>
    </row>
    <row r="9322" s="93" customFormat="1" customHeight="1" spans="7:7">
      <c r="G9322" s="288" t="str">
        <f t="shared" si="151"/>
        <v/>
      </c>
    </row>
    <row r="9323" s="93" customFormat="1" customHeight="1" spans="7:7">
      <c r="G9323" s="288" t="str">
        <f t="shared" si="151"/>
        <v/>
      </c>
    </row>
    <row r="9324" s="93" customFormat="1" customHeight="1" spans="7:7">
      <c r="G9324" s="288" t="str">
        <f t="shared" si="151"/>
        <v/>
      </c>
    </row>
    <row r="9325" s="93" customFormat="1" customHeight="1" spans="7:7">
      <c r="G9325" s="288" t="str">
        <f t="shared" si="151"/>
        <v/>
      </c>
    </row>
    <row r="9326" s="93" customFormat="1" customHeight="1" spans="7:7">
      <c r="G9326" s="288" t="str">
        <f t="shared" si="151"/>
        <v/>
      </c>
    </row>
    <row r="9327" s="93" customFormat="1" customHeight="1" spans="7:7">
      <c r="G9327" s="288" t="str">
        <f t="shared" si="151"/>
        <v/>
      </c>
    </row>
    <row r="9328" s="93" customFormat="1" customHeight="1" spans="7:7">
      <c r="G9328" s="288" t="str">
        <f t="shared" si="151"/>
        <v/>
      </c>
    </row>
    <row r="9329" s="93" customFormat="1" customHeight="1" spans="7:7">
      <c r="G9329" s="288" t="str">
        <f t="shared" si="151"/>
        <v/>
      </c>
    </row>
    <row r="9330" s="93" customFormat="1" customHeight="1" spans="7:7">
      <c r="G9330" s="288" t="str">
        <f t="shared" si="151"/>
        <v/>
      </c>
    </row>
    <row r="9331" s="93" customFormat="1" customHeight="1" spans="7:7">
      <c r="G9331" s="288" t="str">
        <f t="shared" si="151"/>
        <v/>
      </c>
    </row>
    <row r="9332" s="93" customFormat="1" customHeight="1" spans="7:7">
      <c r="G9332" s="288" t="str">
        <f t="shared" si="151"/>
        <v/>
      </c>
    </row>
    <row r="9333" s="93" customFormat="1" customHeight="1" spans="7:7">
      <c r="G9333" s="288" t="str">
        <f t="shared" si="151"/>
        <v/>
      </c>
    </row>
    <row r="9334" s="93" customFormat="1" customHeight="1" spans="7:7">
      <c r="G9334" s="288" t="str">
        <f t="shared" si="151"/>
        <v/>
      </c>
    </row>
    <row r="9335" s="93" customFormat="1" customHeight="1" spans="7:7">
      <c r="G9335" s="288" t="str">
        <f t="shared" si="151"/>
        <v/>
      </c>
    </row>
    <row r="9336" s="93" customFormat="1" customHeight="1" spans="7:7">
      <c r="G9336" s="288" t="str">
        <f t="shared" si="151"/>
        <v/>
      </c>
    </row>
    <row r="9337" s="93" customFormat="1" customHeight="1" spans="7:7">
      <c r="G9337" s="288" t="str">
        <f t="shared" si="151"/>
        <v/>
      </c>
    </row>
    <row r="9338" s="93" customFormat="1" customHeight="1" spans="7:7">
      <c r="G9338" s="288" t="str">
        <f t="shared" si="151"/>
        <v/>
      </c>
    </row>
    <row r="9339" s="93" customFormat="1" customHeight="1" spans="7:7">
      <c r="G9339" s="288" t="str">
        <f t="shared" si="151"/>
        <v/>
      </c>
    </row>
    <row r="9340" s="93" customFormat="1" customHeight="1" spans="7:7">
      <c r="G9340" s="288" t="str">
        <f t="shared" si="151"/>
        <v/>
      </c>
    </row>
    <row r="9341" s="93" customFormat="1" customHeight="1" spans="7:7">
      <c r="G9341" s="288" t="str">
        <f t="shared" si="151"/>
        <v/>
      </c>
    </row>
    <row r="9342" s="93" customFormat="1" customHeight="1" spans="7:7">
      <c r="G9342" s="288" t="str">
        <f t="shared" si="151"/>
        <v/>
      </c>
    </row>
    <row r="9343" s="93" customFormat="1" customHeight="1" spans="7:7">
      <c r="G9343" s="288" t="str">
        <f t="shared" si="151"/>
        <v/>
      </c>
    </row>
    <row r="9344" s="93" customFormat="1" customHeight="1" spans="7:7">
      <c r="G9344" s="288" t="str">
        <f t="shared" si="151"/>
        <v/>
      </c>
    </row>
    <row r="9345" s="93" customFormat="1" customHeight="1" spans="7:7">
      <c r="G9345" s="288" t="str">
        <f t="shared" si="151"/>
        <v/>
      </c>
    </row>
    <row r="9346" s="93" customFormat="1" customHeight="1" spans="7:7">
      <c r="G9346" s="288" t="str">
        <f t="shared" ref="G9346:G9409" si="152">IF(H9346="","",IF(H9346=I9346,H9346,_xlfn.CONCAT(H9346,"-",I9346)))</f>
        <v/>
      </c>
    </row>
    <row r="9347" s="93" customFormat="1" customHeight="1" spans="7:7">
      <c r="G9347" s="288" t="str">
        <f t="shared" si="152"/>
        <v/>
      </c>
    </row>
    <row r="9348" s="93" customFormat="1" customHeight="1" spans="7:7">
      <c r="G9348" s="288" t="str">
        <f t="shared" si="152"/>
        <v/>
      </c>
    </row>
    <row r="9349" s="93" customFormat="1" customHeight="1" spans="7:7">
      <c r="G9349" s="288" t="str">
        <f t="shared" si="152"/>
        <v/>
      </c>
    </row>
    <row r="9350" s="93" customFormat="1" customHeight="1" spans="7:7">
      <c r="G9350" s="288" t="str">
        <f t="shared" si="152"/>
        <v/>
      </c>
    </row>
    <row r="9351" s="93" customFormat="1" customHeight="1" spans="7:7">
      <c r="G9351" s="288" t="str">
        <f t="shared" si="152"/>
        <v/>
      </c>
    </row>
    <row r="9352" s="93" customFormat="1" customHeight="1" spans="7:7">
      <c r="G9352" s="288" t="str">
        <f t="shared" si="152"/>
        <v/>
      </c>
    </row>
    <row r="9353" s="93" customFormat="1" customHeight="1" spans="7:7">
      <c r="G9353" s="288" t="str">
        <f t="shared" si="152"/>
        <v/>
      </c>
    </row>
    <row r="9354" s="93" customFormat="1" customHeight="1" spans="7:7">
      <c r="G9354" s="288" t="str">
        <f t="shared" si="152"/>
        <v/>
      </c>
    </row>
    <row r="9355" s="93" customFormat="1" customHeight="1" spans="7:7">
      <c r="G9355" s="288" t="str">
        <f t="shared" si="152"/>
        <v/>
      </c>
    </row>
    <row r="9356" s="93" customFormat="1" customHeight="1" spans="7:7">
      <c r="G9356" s="288" t="str">
        <f t="shared" si="152"/>
        <v/>
      </c>
    </row>
    <row r="9357" s="93" customFormat="1" customHeight="1" spans="7:7">
      <c r="G9357" s="288" t="str">
        <f t="shared" si="152"/>
        <v/>
      </c>
    </row>
    <row r="9358" s="93" customFormat="1" customHeight="1" spans="7:7">
      <c r="G9358" s="288" t="str">
        <f t="shared" si="152"/>
        <v/>
      </c>
    </row>
    <row r="9359" s="93" customFormat="1" customHeight="1" spans="7:7">
      <c r="G9359" s="288" t="str">
        <f t="shared" si="152"/>
        <v/>
      </c>
    </row>
    <row r="9360" s="93" customFormat="1" customHeight="1" spans="7:7">
      <c r="G9360" s="288" t="str">
        <f t="shared" si="152"/>
        <v/>
      </c>
    </row>
    <row r="9361" s="93" customFormat="1" customHeight="1" spans="7:7">
      <c r="G9361" s="288" t="str">
        <f t="shared" si="152"/>
        <v/>
      </c>
    </row>
    <row r="9362" s="93" customFormat="1" customHeight="1" spans="7:7">
      <c r="G9362" s="288" t="str">
        <f t="shared" si="152"/>
        <v/>
      </c>
    </row>
    <row r="9363" s="93" customFormat="1" customHeight="1" spans="7:7">
      <c r="G9363" s="288" t="str">
        <f t="shared" si="152"/>
        <v/>
      </c>
    </row>
    <row r="9364" s="93" customFormat="1" customHeight="1" spans="7:7">
      <c r="G9364" s="288" t="str">
        <f t="shared" si="152"/>
        <v/>
      </c>
    </row>
    <row r="9365" s="93" customFormat="1" customHeight="1" spans="7:7">
      <c r="G9365" s="288" t="str">
        <f t="shared" si="152"/>
        <v/>
      </c>
    </row>
    <row r="9366" s="93" customFormat="1" customHeight="1" spans="7:7">
      <c r="G9366" s="288" t="str">
        <f t="shared" si="152"/>
        <v/>
      </c>
    </row>
    <row r="9367" s="93" customFormat="1" customHeight="1" spans="7:7">
      <c r="G9367" s="288" t="str">
        <f t="shared" si="152"/>
        <v/>
      </c>
    </row>
    <row r="9368" s="93" customFormat="1" customHeight="1" spans="7:7">
      <c r="G9368" s="288" t="str">
        <f t="shared" si="152"/>
        <v/>
      </c>
    </row>
    <row r="9369" s="93" customFormat="1" customHeight="1" spans="7:7">
      <c r="G9369" s="288" t="str">
        <f t="shared" si="152"/>
        <v/>
      </c>
    </row>
    <row r="9370" s="93" customFormat="1" customHeight="1" spans="7:7">
      <c r="G9370" s="288" t="str">
        <f t="shared" si="152"/>
        <v/>
      </c>
    </row>
    <row r="9371" s="93" customFormat="1" customHeight="1" spans="7:7">
      <c r="G9371" s="288" t="str">
        <f t="shared" si="152"/>
        <v/>
      </c>
    </row>
    <row r="9372" s="93" customFormat="1" customHeight="1" spans="7:7">
      <c r="G9372" s="288" t="str">
        <f t="shared" si="152"/>
        <v/>
      </c>
    </row>
    <row r="9373" s="93" customFormat="1" customHeight="1" spans="7:7">
      <c r="G9373" s="288" t="str">
        <f t="shared" si="152"/>
        <v/>
      </c>
    </row>
    <row r="9374" s="93" customFormat="1" customHeight="1" spans="7:7">
      <c r="G9374" s="288" t="str">
        <f t="shared" si="152"/>
        <v/>
      </c>
    </row>
    <row r="9375" s="93" customFormat="1" customHeight="1" spans="7:7">
      <c r="G9375" s="288" t="str">
        <f t="shared" si="152"/>
        <v/>
      </c>
    </row>
    <row r="9376" s="93" customFormat="1" customHeight="1" spans="7:7">
      <c r="G9376" s="288" t="str">
        <f t="shared" si="152"/>
        <v/>
      </c>
    </row>
    <row r="9377" s="93" customFormat="1" customHeight="1" spans="7:7">
      <c r="G9377" s="288" t="str">
        <f t="shared" si="152"/>
        <v/>
      </c>
    </row>
    <row r="9378" s="93" customFormat="1" customHeight="1" spans="7:7">
      <c r="G9378" s="288" t="str">
        <f t="shared" si="152"/>
        <v/>
      </c>
    </row>
    <row r="9379" s="93" customFormat="1" customHeight="1" spans="7:7">
      <c r="G9379" s="288" t="str">
        <f t="shared" si="152"/>
        <v/>
      </c>
    </row>
    <row r="9380" s="93" customFormat="1" customHeight="1" spans="7:7">
      <c r="G9380" s="288" t="str">
        <f t="shared" si="152"/>
        <v/>
      </c>
    </row>
    <row r="9381" s="93" customFormat="1" customHeight="1" spans="7:7">
      <c r="G9381" s="288" t="str">
        <f t="shared" si="152"/>
        <v/>
      </c>
    </row>
    <row r="9382" s="93" customFormat="1" customHeight="1" spans="7:7">
      <c r="G9382" s="288" t="str">
        <f t="shared" si="152"/>
        <v/>
      </c>
    </row>
    <row r="9383" s="93" customFormat="1" customHeight="1" spans="7:7">
      <c r="G9383" s="288" t="str">
        <f t="shared" si="152"/>
        <v/>
      </c>
    </row>
    <row r="9384" s="93" customFormat="1" customHeight="1" spans="7:7">
      <c r="G9384" s="288" t="str">
        <f t="shared" si="152"/>
        <v/>
      </c>
    </row>
    <row r="9385" s="93" customFormat="1" customHeight="1" spans="7:7">
      <c r="G9385" s="288" t="str">
        <f t="shared" si="152"/>
        <v/>
      </c>
    </row>
    <row r="9386" s="93" customFormat="1" customHeight="1" spans="7:7">
      <c r="G9386" s="288" t="str">
        <f t="shared" si="152"/>
        <v/>
      </c>
    </row>
    <row r="9387" s="93" customFormat="1" customHeight="1" spans="7:7">
      <c r="G9387" s="288" t="str">
        <f t="shared" si="152"/>
        <v/>
      </c>
    </row>
    <row r="9388" s="93" customFormat="1" customHeight="1" spans="7:7">
      <c r="G9388" s="288" t="str">
        <f t="shared" si="152"/>
        <v/>
      </c>
    </row>
    <row r="9389" s="93" customFormat="1" customHeight="1" spans="7:7">
      <c r="G9389" s="288" t="str">
        <f t="shared" si="152"/>
        <v/>
      </c>
    </row>
    <row r="9390" s="93" customFormat="1" customHeight="1" spans="7:7">
      <c r="G9390" s="288" t="str">
        <f t="shared" si="152"/>
        <v/>
      </c>
    </row>
    <row r="9391" s="93" customFormat="1" customHeight="1" spans="7:7">
      <c r="G9391" s="288" t="str">
        <f t="shared" si="152"/>
        <v/>
      </c>
    </row>
    <row r="9392" s="93" customFormat="1" customHeight="1" spans="7:7">
      <c r="G9392" s="288" t="str">
        <f t="shared" si="152"/>
        <v/>
      </c>
    </row>
    <row r="9393" s="93" customFormat="1" customHeight="1" spans="7:7">
      <c r="G9393" s="288" t="str">
        <f t="shared" si="152"/>
        <v/>
      </c>
    </row>
    <row r="9394" s="93" customFormat="1" customHeight="1" spans="7:7">
      <c r="G9394" s="288" t="str">
        <f t="shared" si="152"/>
        <v/>
      </c>
    </row>
    <row r="9395" s="93" customFormat="1" customHeight="1" spans="7:7">
      <c r="G9395" s="288" t="str">
        <f t="shared" si="152"/>
        <v/>
      </c>
    </row>
    <row r="9396" s="93" customFormat="1" customHeight="1" spans="7:7">
      <c r="G9396" s="288" t="str">
        <f t="shared" si="152"/>
        <v/>
      </c>
    </row>
    <row r="9397" s="93" customFormat="1" customHeight="1" spans="7:7">
      <c r="G9397" s="288" t="str">
        <f t="shared" si="152"/>
        <v/>
      </c>
    </row>
    <row r="9398" s="93" customFormat="1" customHeight="1" spans="7:7">
      <c r="G9398" s="288" t="str">
        <f t="shared" si="152"/>
        <v/>
      </c>
    </row>
    <row r="9399" s="93" customFormat="1" customHeight="1" spans="7:7">
      <c r="G9399" s="288" t="str">
        <f t="shared" si="152"/>
        <v/>
      </c>
    </row>
    <row r="9400" s="93" customFormat="1" customHeight="1" spans="7:7">
      <c r="G9400" s="288" t="str">
        <f t="shared" si="152"/>
        <v/>
      </c>
    </row>
    <row r="9401" s="93" customFormat="1" customHeight="1" spans="7:7">
      <c r="G9401" s="288" t="str">
        <f t="shared" si="152"/>
        <v/>
      </c>
    </row>
    <row r="9402" s="93" customFormat="1" customHeight="1" spans="7:7">
      <c r="G9402" s="288" t="str">
        <f t="shared" si="152"/>
        <v/>
      </c>
    </row>
    <row r="9403" s="93" customFormat="1" customHeight="1" spans="7:7">
      <c r="G9403" s="288" t="str">
        <f t="shared" si="152"/>
        <v/>
      </c>
    </row>
    <row r="9404" s="93" customFormat="1" customHeight="1" spans="7:7">
      <c r="G9404" s="288" t="str">
        <f t="shared" si="152"/>
        <v/>
      </c>
    </row>
    <row r="9405" s="93" customFormat="1" customHeight="1" spans="7:7">
      <c r="G9405" s="288" t="str">
        <f t="shared" si="152"/>
        <v/>
      </c>
    </row>
    <row r="9406" s="93" customFormat="1" customHeight="1" spans="7:7">
      <c r="G9406" s="288" t="str">
        <f t="shared" si="152"/>
        <v/>
      </c>
    </row>
    <row r="9407" s="93" customFormat="1" customHeight="1" spans="7:7">
      <c r="G9407" s="288" t="str">
        <f t="shared" si="152"/>
        <v/>
      </c>
    </row>
    <row r="9408" s="93" customFormat="1" customHeight="1" spans="7:7">
      <c r="G9408" s="288" t="str">
        <f t="shared" si="152"/>
        <v/>
      </c>
    </row>
    <row r="9409" s="93" customFormat="1" customHeight="1" spans="7:7">
      <c r="G9409" s="288" t="str">
        <f t="shared" si="152"/>
        <v/>
      </c>
    </row>
    <row r="9410" s="93" customFormat="1" customHeight="1" spans="7:7">
      <c r="G9410" s="288" t="str">
        <f t="shared" ref="G9410:G9473" si="153">IF(H9410="","",IF(H9410=I9410,H9410,_xlfn.CONCAT(H9410,"-",I9410)))</f>
        <v/>
      </c>
    </row>
    <row r="9411" s="93" customFormat="1" customHeight="1" spans="7:7">
      <c r="G9411" s="288" t="str">
        <f t="shared" si="153"/>
        <v/>
      </c>
    </row>
    <row r="9412" s="93" customFormat="1" customHeight="1" spans="7:7">
      <c r="G9412" s="288" t="str">
        <f t="shared" si="153"/>
        <v/>
      </c>
    </row>
    <row r="9413" s="93" customFormat="1" customHeight="1" spans="7:7">
      <c r="G9413" s="288" t="str">
        <f t="shared" si="153"/>
        <v/>
      </c>
    </row>
    <row r="9414" s="93" customFormat="1" customHeight="1" spans="7:7">
      <c r="G9414" s="288" t="str">
        <f t="shared" si="153"/>
        <v/>
      </c>
    </row>
    <row r="9415" s="93" customFormat="1" customHeight="1" spans="7:7">
      <c r="G9415" s="288" t="str">
        <f t="shared" si="153"/>
        <v/>
      </c>
    </row>
    <row r="9416" s="93" customFormat="1" customHeight="1" spans="7:7">
      <c r="G9416" s="288" t="str">
        <f t="shared" si="153"/>
        <v/>
      </c>
    </row>
    <row r="9417" s="93" customFormat="1" customHeight="1" spans="7:7">
      <c r="G9417" s="288" t="str">
        <f t="shared" si="153"/>
        <v/>
      </c>
    </row>
    <row r="9418" s="93" customFormat="1" customHeight="1" spans="7:7">
      <c r="G9418" s="288" t="str">
        <f t="shared" si="153"/>
        <v/>
      </c>
    </row>
    <row r="9419" s="93" customFormat="1" customHeight="1" spans="7:7">
      <c r="G9419" s="288" t="str">
        <f t="shared" si="153"/>
        <v/>
      </c>
    </row>
    <row r="9420" s="93" customFormat="1" customHeight="1" spans="7:7">
      <c r="G9420" s="288" t="str">
        <f t="shared" si="153"/>
        <v/>
      </c>
    </row>
    <row r="9421" s="93" customFormat="1" customHeight="1" spans="7:7">
      <c r="G9421" s="288" t="str">
        <f t="shared" si="153"/>
        <v/>
      </c>
    </row>
    <row r="9422" s="93" customFormat="1" customHeight="1" spans="7:7">
      <c r="G9422" s="288" t="str">
        <f t="shared" si="153"/>
        <v/>
      </c>
    </row>
    <row r="9423" s="93" customFormat="1" customHeight="1" spans="7:7">
      <c r="G9423" s="288" t="str">
        <f t="shared" si="153"/>
        <v/>
      </c>
    </row>
    <row r="9424" s="93" customFormat="1" customHeight="1" spans="7:7">
      <c r="G9424" s="288" t="str">
        <f t="shared" si="153"/>
        <v/>
      </c>
    </row>
    <row r="9425" s="93" customFormat="1" customHeight="1" spans="7:7">
      <c r="G9425" s="288" t="str">
        <f t="shared" si="153"/>
        <v/>
      </c>
    </row>
    <row r="9426" s="93" customFormat="1" customHeight="1" spans="7:7">
      <c r="G9426" s="288" t="str">
        <f t="shared" si="153"/>
        <v/>
      </c>
    </row>
    <row r="9427" s="93" customFormat="1" customHeight="1" spans="7:7">
      <c r="G9427" s="288" t="str">
        <f t="shared" si="153"/>
        <v/>
      </c>
    </row>
    <row r="9428" s="93" customFormat="1" customHeight="1" spans="7:7">
      <c r="G9428" s="288" t="str">
        <f t="shared" si="153"/>
        <v/>
      </c>
    </row>
    <row r="9429" s="93" customFormat="1" customHeight="1" spans="7:7">
      <c r="G9429" s="288" t="str">
        <f t="shared" si="153"/>
        <v/>
      </c>
    </row>
    <row r="9430" s="93" customFormat="1" customHeight="1" spans="7:7">
      <c r="G9430" s="288" t="str">
        <f t="shared" si="153"/>
        <v/>
      </c>
    </row>
    <row r="9431" s="93" customFormat="1" customHeight="1" spans="7:7">
      <c r="G9431" s="288" t="str">
        <f t="shared" si="153"/>
        <v/>
      </c>
    </row>
    <row r="9432" s="93" customFormat="1" customHeight="1" spans="7:7">
      <c r="G9432" s="288" t="str">
        <f t="shared" si="153"/>
        <v/>
      </c>
    </row>
    <row r="9433" s="93" customFormat="1" customHeight="1" spans="7:7">
      <c r="G9433" s="288" t="str">
        <f t="shared" si="153"/>
        <v/>
      </c>
    </row>
    <row r="9434" s="93" customFormat="1" customHeight="1" spans="7:7">
      <c r="G9434" s="288" t="str">
        <f t="shared" si="153"/>
        <v/>
      </c>
    </row>
    <row r="9435" s="93" customFormat="1" customHeight="1" spans="7:7">
      <c r="G9435" s="288" t="str">
        <f t="shared" si="153"/>
        <v/>
      </c>
    </row>
    <row r="9436" s="93" customFormat="1" customHeight="1" spans="7:7">
      <c r="G9436" s="288" t="str">
        <f t="shared" si="153"/>
        <v/>
      </c>
    </row>
    <row r="9437" s="93" customFormat="1" customHeight="1" spans="7:7">
      <c r="G9437" s="288" t="str">
        <f t="shared" si="153"/>
        <v/>
      </c>
    </row>
    <row r="9438" s="93" customFormat="1" customHeight="1" spans="7:7">
      <c r="G9438" s="288" t="str">
        <f t="shared" si="153"/>
        <v/>
      </c>
    </row>
    <row r="9439" s="93" customFormat="1" customHeight="1" spans="7:7">
      <c r="G9439" s="288" t="str">
        <f t="shared" si="153"/>
        <v/>
      </c>
    </row>
    <row r="9440" s="93" customFormat="1" customHeight="1" spans="7:7">
      <c r="G9440" s="288" t="str">
        <f t="shared" si="153"/>
        <v/>
      </c>
    </row>
    <row r="9441" s="93" customFormat="1" customHeight="1" spans="7:7">
      <c r="G9441" s="288" t="str">
        <f t="shared" si="153"/>
        <v/>
      </c>
    </row>
    <row r="9442" s="93" customFormat="1" customHeight="1" spans="7:7">
      <c r="G9442" s="288" t="str">
        <f t="shared" si="153"/>
        <v/>
      </c>
    </row>
    <row r="9443" s="93" customFormat="1" customHeight="1" spans="7:7">
      <c r="G9443" s="288" t="str">
        <f t="shared" si="153"/>
        <v/>
      </c>
    </row>
    <row r="9444" s="93" customFormat="1" customHeight="1" spans="7:7">
      <c r="G9444" s="288" t="str">
        <f t="shared" si="153"/>
        <v/>
      </c>
    </row>
    <row r="9445" s="93" customFormat="1" customHeight="1" spans="7:7">
      <c r="G9445" s="288" t="str">
        <f t="shared" si="153"/>
        <v/>
      </c>
    </row>
    <row r="9446" s="93" customFormat="1" customHeight="1" spans="7:7">
      <c r="G9446" s="288" t="str">
        <f t="shared" si="153"/>
        <v/>
      </c>
    </row>
    <row r="9447" s="93" customFormat="1" customHeight="1" spans="7:7">
      <c r="G9447" s="288" t="str">
        <f t="shared" si="153"/>
        <v/>
      </c>
    </row>
    <row r="9448" s="93" customFormat="1" customHeight="1" spans="7:7">
      <c r="G9448" s="288" t="str">
        <f t="shared" si="153"/>
        <v/>
      </c>
    </row>
    <row r="9449" s="93" customFormat="1" customHeight="1" spans="7:7">
      <c r="G9449" s="288" t="str">
        <f t="shared" si="153"/>
        <v/>
      </c>
    </row>
    <row r="9450" s="93" customFormat="1" customHeight="1" spans="7:7">
      <c r="G9450" s="288" t="str">
        <f t="shared" si="153"/>
        <v/>
      </c>
    </row>
    <row r="9451" s="93" customFormat="1" customHeight="1" spans="7:7">
      <c r="G9451" s="288" t="str">
        <f t="shared" si="153"/>
        <v/>
      </c>
    </row>
    <row r="9452" s="93" customFormat="1" customHeight="1" spans="7:7">
      <c r="G9452" s="288" t="str">
        <f t="shared" si="153"/>
        <v/>
      </c>
    </row>
    <row r="9453" s="93" customFormat="1" customHeight="1" spans="7:7">
      <c r="G9453" s="288" t="str">
        <f t="shared" si="153"/>
        <v/>
      </c>
    </row>
    <row r="9454" s="93" customFormat="1" customHeight="1" spans="7:7">
      <c r="G9454" s="288" t="str">
        <f t="shared" si="153"/>
        <v/>
      </c>
    </row>
    <row r="9455" s="93" customFormat="1" customHeight="1" spans="7:7">
      <c r="G9455" s="288" t="str">
        <f t="shared" si="153"/>
        <v/>
      </c>
    </row>
    <row r="9456" s="93" customFormat="1" customHeight="1" spans="7:7">
      <c r="G9456" s="288" t="str">
        <f t="shared" si="153"/>
        <v/>
      </c>
    </row>
    <row r="9457" s="93" customFormat="1" customHeight="1" spans="7:7">
      <c r="G9457" s="288" t="str">
        <f t="shared" si="153"/>
        <v/>
      </c>
    </row>
    <row r="9458" s="93" customFormat="1" customHeight="1" spans="7:7">
      <c r="G9458" s="288" t="str">
        <f t="shared" si="153"/>
        <v/>
      </c>
    </row>
    <row r="9459" s="93" customFormat="1" customHeight="1" spans="7:7">
      <c r="G9459" s="288" t="str">
        <f t="shared" si="153"/>
        <v/>
      </c>
    </row>
    <row r="9460" s="93" customFormat="1" customHeight="1" spans="7:7">
      <c r="G9460" s="288" t="str">
        <f t="shared" si="153"/>
        <v/>
      </c>
    </row>
    <row r="9461" s="93" customFormat="1" customHeight="1" spans="7:7">
      <c r="G9461" s="288" t="str">
        <f t="shared" si="153"/>
        <v/>
      </c>
    </row>
    <row r="9462" s="93" customFormat="1" customHeight="1" spans="7:7">
      <c r="G9462" s="288" t="str">
        <f t="shared" si="153"/>
        <v/>
      </c>
    </row>
    <row r="9463" s="93" customFormat="1" customHeight="1" spans="7:7">
      <c r="G9463" s="288" t="str">
        <f t="shared" si="153"/>
        <v/>
      </c>
    </row>
    <row r="9464" s="93" customFormat="1" customHeight="1" spans="7:7">
      <c r="G9464" s="288" t="str">
        <f t="shared" si="153"/>
        <v/>
      </c>
    </row>
    <row r="9465" s="93" customFormat="1" customHeight="1" spans="7:7">
      <c r="G9465" s="288" t="str">
        <f t="shared" si="153"/>
        <v/>
      </c>
    </row>
    <row r="9466" s="93" customFormat="1" customHeight="1" spans="7:7">
      <c r="G9466" s="288" t="str">
        <f t="shared" si="153"/>
        <v/>
      </c>
    </row>
    <row r="9467" s="93" customFormat="1" customHeight="1" spans="7:7">
      <c r="G9467" s="288" t="str">
        <f t="shared" si="153"/>
        <v/>
      </c>
    </row>
    <row r="9468" s="93" customFormat="1" customHeight="1" spans="7:7">
      <c r="G9468" s="288" t="str">
        <f t="shared" si="153"/>
        <v/>
      </c>
    </row>
    <row r="9469" s="93" customFormat="1" customHeight="1" spans="7:7">
      <c r="G9469" s="288" t="str">
        <f t="shared" si="153"/>
        <v/>
      </c>
    </row>
    <row r="9470" s="93" customFormat="1" customHeight="1" spans="7:7">
      <c r="G9470" s="288" t="str">
        <f t="shared" si="153"/>
        <v/>
      </c>
    </row>
    <row r="9471" s="93" customFormat="1" customHeight="1" spans="7:7">
      <c r="G9471" s="288" t="str">
        <f t="shared" si="153"/>
        <v/>
      </c>
    </row>
    <row r="9472" s="93" customFormat="1" customHeight="1" spans="7:7">
      <c r="G9472" s="288" t="str">
        <f t="shared" si="153"/>
        <v/>
      </c>
    </row>
    <row r="9473" s="93" customFormat="1" customHeight="1" spans="7:7">
      <c r="G9473" s="288" t="str">
        <f t="shared" si="153"/>
        <v/>
      </c>
    </row>
    <row r="9474" s="93" customFormat="1" customHeight="1" spans="7:7">
      <c r="G9474" s="288" t="str">
        <f t="shared" ref="G9474:G9537" si="154">IF(H9474="","",IF(H9474=I9474,H9474,_xlfn.CONCAT(H9474,"-",I9474)))</f>
        <v/>
      </c>
    </row>
    <row r="9475" s="93" customFormat="1" customHeight="1" spans="7:7">
      <c r="G9475" s="288" t="str">
        <f t="shared" si="154"/>
        <v/>
      </c>
    </row>
    <row r="9476" s="93" customFormat="1" customHeight="1" spans="7:7">
      <c r="G9476" s="288" t="str">
        <f t="shared" si="154"/>
        <v/>
      </c>
    </row>
    <row r="9477" s="93" customFormat="1" customHeight="1" spans="7:7">
      <c r="G9477" s="288" t="str">
        <f t="shared" si="154"/>
        <v/>
      </c>
    </row>
    <row r="9478" s="93" customFormat="1" customHeight="1" spans="7:7">
      <c r="G9478" s="288" t="str">
        <f t="shared" si="154"/>
        <v/>
      </c>
    </row>
    <row r="9479" s="93" customFormat="1" customHeight="1" spans="7:7">
      <c r="G9479" s="288" t="str">
        <f t="shared" si="154"/>
        <v/>
      </c>
    </row>
    <row r="9480" s="93" customFormat="1" customHeight="1" spans="7:7">
      <c r="G9480" s="288" t="str">
        <f t="shared" si="154"/>
        <v/>
      </c>
    </row>
    <row r="9481" s="93" customFormat="1" customHeight="1" spans="7:7">
      <c r="G9481" s="288" t="str">
        <f t="shared" si="154"/>
        <v/>
      </c>
    </row>
    <row r="9482" s="93" customFormat="1" customHeight="1" spans="7:7">
      <c r="G9482" s="288" t="str">
        <f t="shared" si="154"/>
        <v/>
      </c>
    </row>
    <row r="9483" s="93" customFormat="1" customHeight="1" spans="7:7">
      <c r="G9483" s="288" t="str">
        <f t="shared" si="154"/>
        <v/>
      </c>
    </row>
    <row r="9484" s="93" customFormat="1" customHeight="1" spans="7:7">
      <c r="G9484" s="288" t="str">
        <f t="shared" si="154"/>
        <v/>
      </c>
    </row>
    <row r="9485" s="93" customFormat="1" customHeight="1" spans="7:7">
      <c r="G9485" s="288" t="str">
        <f t="shared" si="154"/>
        <v/>
      </c>
    </row>
    <row r="9486" s="93" customFormat="1" customHeight="1" spans="7:7">
      <c r="G9486" s="288" t="str">
        <f t="shared" si="154"/>
        <v/>
      </c>
    </row>
    <row r="9487" s="93" customFormat="1" customHeight="1" spans="7:7">
      <c r="G9487" s="288" t="str">
        <f t="shared" si="154"/>
        <v/>
      </c>
    </row>
    <row r="9488" s="93" customFormat="1" customHeight="1" spans="7:7">
      <c r="G9488" s="288" t="str">
        <f t="shared" si="154"/>
        <v/>
      </c>
    </row>
    <row r="9489" s="93" customFormat="1" customHeight="1" spans="7:7">
      <c r="G9489" s="288" t="str">
        <f t="shared" si="154"/>
        <v/>
      </c>
    </row>
    <row r="9490" s="93" customFormat="1" customHeight="1" spans="7:7">
      <c r="G9490" s="288" t="str">
        <f t="shared" si="154"/>
        <v/>
      </c>
    </row>
    <row r="9491" s="93" customFormat="1" customHeight="1" spans="7:7">
      <c r="G9491" s="288" t="str">
        <f t="shared" si="154"/>
        <v/>
      </c>
    </row>
    <row r="9492" s="93" customFormat="1" customHeight="1" spans="7:7">
      <c r="G9492" s="288" t="str">
        <f t="shared" si="154"/>
        <v/>
      </c>
    </row>
    <row r="9493" s="93" customFormat="1" customHeight="1" spans="7:7">
      <c r="G9493" s="288" t="str">
        <f t="shared" si="154"/>
        <v/>
      </c>
    </row>
    <row r="9494" s="93" customFormat="1" customHeight="1" spans="7:7">
      <c r="G9494" s="288" t="str">
        <f t="shared" si="154"/>
        <v/>
      </c>
    </row>
    <row r="9495" s="93" customFormat="1" customHeight="1" spans="7:7">
      <c r="G9495" s="288" t="str">
        <f t="shared" si="154"/>
        <v/>
      </c>
    </row>
    <row r="9496" s="93" customFormat="1" customHeight="1" spans="7:7">
      <c r="G9496" s="288" t="str">
        <f t="shared" si="154"/>
        <v/>
      </c>
    </row>
    <row r="9497" s="93" customFormat="1" customHeight="1" spans="7:7">
      <c r="G9497" s="288" t="str">
        <f t="shared" si="154"/>
        <v/>
      </c>
    </row>
    <row r="9498" s="93" customFormat="1" customHeight="1" spans="7:7">
      <c r="G9498" s="288" t="str">
        <f t="shared" si="154"/>
        <v/>
      </c>
    </row>
    <row r="9499" s="93" customFormat="1" customHeight="1" spans="7:7">
      <c r="G9499" s="288" t="str">
        <f t="shared" si="154"/>
        <v/>
      </c>
    </row>
    <row r="9500" s="93" customFormat="1" customHeight="1" spans="7:7">
      <c r="G9500" s="288" t="str">
        <f t="shared" si="154"/>
        <v/>
      </c>
    </row>
    <row r="9501" s="93" customFormat="1" customHeight="1" spans="7:7">
      <c r="G9501" s="288" t="str">
        <f t="shared" si="154"/>
        <v/>
      </c>
    </row>
    <row r="9502" s="93" customFormat="1" customHeight="1" spans="7:7">
      <c r="G9502" s="288" t="str">
        <f t="shared" si="154"/>
        <v/>
      </c>
    </row>
    <row r="9503" s="93" customFormat="1" customHeight="1" spans="7:7">
      <c r="G9503" s="288" t="str">
        <f t="shared" si="154"/>
        <v/>
      </c>
    </row>
    <row r="9504" s="93" customFormat="1" customHeight="1" spans="7:7">
      <c r="G9504" s="288" t="str">
        <f t="shared" si="154"/>
        <v/>
      </c>
    </row>
    <row r="9505" s="93" customFormat="1" customHeight="1" spans="7:7">
      <c r="G9505" s="288" t="str">
        <f t="shared" si="154"/>
        <v/>
      </c>
    </row>
    <row r="9506" s="93" customFormat="1" customHeight="1" spans="7:7">
      <c r="G9506" s="288" t="str">
        <f t="shared" si="154"/>
        <v/>
      </c>
    </row>
    <row r="9507" s="93" customFormat="1" customHeight="1" spans="7:7">
      <c r="G9507" s="288" t="str">
        <f t="shared" si="154"/>
        <v/>
      </c>
    </row>
    <row r="9508" s="93" customFormat="1" customHeight="1" spans="7:7">
      <c r="G9508" s="288" t="str">
        <f t="shared" si="154"/>
        <v/>
      </c>
    </row>
    <row r="9509" s="93" customFormat="1" customHeight="1" spans="7:7">
      <c r="G9509" s="288" t="str">
        <f t="shared" si="154"/>
        <v/>
      </c>
    </row>
    <row r="9510" s="93" customFormat="1" customHeight="1" spans="7:7">
      <c r="G9510" s="288" t="str">
        <f t="shared" si="154"/>
        <v/>
      </c>
    </row>
    <row r="9511" s="93" customFormat="1" customHeight="1" spans="7:7">
      <c r="G9511" s="288" t="str">
        <f t="shared" si="154"/>
        <v/>
      </c>
    </row>
    <row r="9512" s="93" customFormat="1" customHeight="1" spans="7:7">
      <c r="G9512" s="288" t="str">
        <f t="shared" si="154"/>
        <v/>
      </c>
    </row>
    <row r="9513" s="93" customFormat="1" customHeight="1" spans="7:7">
      <c r="G9513" s="288" t="str">
        <f t="shared" si="154"/>
        <v/>
      </c>
    </row>
    <row r="9514" s="93" customFormat="1" customHeight="1" spans="7:7">
      <c r="G9514" s="288" t="str">
        <f t="shared" si="154"/>
        <v/>
      </c>
    </row>
    <row r="9515" s="93" customFormat="1" customHeight="1" spans="7:7">
      <c r="G9515" s="288" t="str">
        <f t="shared" si="154"/>
        <v/>
      </c>
    </row>
    <row r="9516" s="93" customFormat="1" customHeight="1" spans="7:7">
      <c r="G9516" s="288" t="str">
        <f t="shared" si="154"/>
        <v/>
      </c>
    </row>
    <row r="9517" s="93" customFormat="1" customHeight="1" spans="7:7">
      <c r="G9517" s="288" t="str">
        <f t="shared" si="154"/>
        <v/>
      </c>
    </row>
    <row r="9518" s="93" customFormat="1" customHeight="1" spans="7:7">
      <c r="G9518" s="288" t="str">
        <f t="shared" si="154"/>
        <v/>
      </c>
    </row>
    <row r="9519" s="93" customFormat="1" customHeight="1" spans="7:7">
      <c r="G9519" s="288" t="str">
        <f t="shared" si="154"/>
        <v/>
      </c>
    </row>
    <row r="9520" s="93" customFormat="1" customHeight="1" spans="7:7">
      <c r="G9520" s="288" t="str">
        <f t="shared" si="154"/>
        <v/>
      </c>
    </row>
    <row r="9521" s="93" customFormat="1" customHeight="1" spans="7:7">
      <c r="G9521" s="288" t="str">
        <f t="shared" si="154"/>
        <v/>
      </c>
    </row>
    <row r="9522" s="93" customFormat="1" customHeight="1" spans="7:7">
      <c r="G9522" s="288" t="str">
        <f t="shared" si="154"/>
        <v/>
      </c>
    </row>
    <row r="9523" s="93" customFormat="1" customHeight="1" spans="7:7">
      <c r="G9523" s="288" t="str">
        <f t="shared" si="154"/>
        <v/>
      </c>
    </row>
    <row r="9524" s="93" customFormat="1" customHeight="1" spans="7:7">
      <c r="G9524" s="288" t="str">
        <f t="shared" si="154"/>
        <v/>
      </c>
    </row>
    <row r="9525" s="93" customFormat="1" customHeight="1" spans="7:7">
      <c r="G9525" s="288" t="str">
        <f t="shared" si="154"/>
        <v/>
      </c>
    </row>
    <row r="9526" s="93" customFormat="1" customHeight="1" spans="7:7">
      <c r="G9526" s="288" t="str">
        <f t="shared" si="154"/>
        <v/>
      </c>
    </row>
    <row r="9527" s="93" customFormat="1" customHeight="1" spans="7:7">
      <c r="G9527" s="288" t="str">
        <f t="shared" si="154"/>
        <v/>
      </c>
    </row>
    <row r="9528" s="93" customFormat="1" customHeight="1" spans="7:7">
      <c r="G9528" s="288" t="str">
        <f t="shared" si="154"/>
        <v/>
      </c>
    </row>
    <row r="9529" s="93" customFormat="1" customHeight="1" spans="7:7">
      <c r="G9529" s="288" t="str">
        <f t="shared" si="154"/>
        <v/>
      </c>
    </row>
    <row r="9530" s="93" customFormat="1" customHeight="1" spans="7:7">
      <c r="G9530" s="288" t="str">
        <f t="shared" si="154"/>
        <v/>
      </c>
    </row>
    <row r="9531" s="93" customFormat="1" customHeight="1" spans="7:7">
      <c r="G9531" s="288" t="str">
        <f t="shared" si="154"/>
        <v/>
      </c>
    </row>
    <row r="9532" s="93" customFormat="1" customHeight="1" spans="7:7">
      <c r="G9532" s="288" t="str">
        <f t="shared" si="154"/>
        <v/>
      </c>
    </row>
    <row r="9533" s="93" customFormat="1" customHeight="1" spans="7:7">
      <c r="G9533" s="288" t="str">
        <f t="shared" si="154"/>
        <v/>
      </c>
    </row>
    <row r="9534" s="93" customFormat="1" customHeight="1" spans="7:7">
      <c r="G9534" s="288" t="str">
        <f t="shared" si="154"/>
        <v/>
      </c>
    </row>
    <row r="9535" s="93" customFormat="1" customHeight="1" spans="7:7">
      <c r="G9535" s="288" t="str">
        <f t="shared" si="154"/>
        <v/>
      </c>
    </row>
    <row r="9536" s="93" customFormat="1" customHeight="1" spans="7:7">
      <c r="G9536" s="288" t="str">
        <f t="shared" si="154"/>
        <v/>
      </c>
    </row>
    <row r="9537" s="93" customFormat="1" customHeight="1" spans="7:7">
      <c r="G9537" s="288" t="str">
        <f t="shared" si="154"/>
        <v/>
      </c>
    </row>
    <row r="9538" s="93" customFormat="1" customHeight="1" spans="7:7">
      <c r="G9538" s="288" t="str">
        <f t="shared" ref="G9538:G9601" si="155">IF(H9538="","",IF(H9538=I9538,H9538,_xlfn.CONCAT(H9538,"-",I9538)))</f>
        <v/>
      </c>
    </row>
    <row r="9539" s="93" customFormat="1" customHeight="1" spans="7:7">
      <c r="G9539" s="288" t="str">
        <f t="shared" si="155"/>
        <v/>
      </c>
    </row>
    <row r="9540" s="93" customFormat="1" customHeight="1" spans="7:7">
      <c r="G9540" s="288" t="str">
        <f t="shared" si="155"/>
        <v/>
      </c>
    </row>
    <row r="9541" s="93" customFormat="1" customHeight="1" spans="7:7">
      <c r="G9541" s="288" t="str">
        <f t="shared" si="155"/>
        <v/>
      </c>
    </row>
    <row r="9542" s="93" customFormat="1" customHeight="1" spans="7:7">
      <c r="G9542" s="288" t="str">
        <f t="shared" si="155"/>
        <v/>
      </c>
    </row>
    <row r="9543" s="93" customFormat="1" customHeight="1" spans="7:7">
      <c r="G9543" s="288" t="str">
        <f t="shared" si="155"/>
        <v/>
      </c>
    </row>
    <row r="9544" s="93" customFormat="1" customHeight="1" spans="7:7">
      <c r="G9544" s="288" t="str">
        <f t="shared" si="155"/>
        <v/>
      </c>
    </row>
    <row r="9545" s="93" customFormat="1" customHeight="1" spans="7:7">
      <c r="G9545" s="288" t="str">
        <f t="shared" si="155"/>
        <v/>
      </c>
    </row>
    <row r="9546" s="93" customFormat="1" customHeight="1" spans="7:7">
      <c r="G9546" s="288" t="str">
        <f t="shared" si="155"/>
        <v/>
      </c>
    </row>
    <row r="9547" s="93" customFormat="1" customHeight="1" spans="7:7">
      <c r="G9547" s="288" t="str">
        <f t="shared" si="155"/>
        <v/>
      </c>
    </row>
    <row r="9548" s="93" customFormat="1" customHeight="1" spans="7:7">
      <c r="G9548" s="288" t="str">
        <f t="shared" si="155"/>
        <v/>
      </c>
    </row>
    <row r="9549" s="93" customFormat="1" customHeight="1" spans="7:7">
      <c r="G9549" s="288" t="str">
        <f t="shared" si="155"/>
        <v/>
      </c>
    </row>
    <row r="9550" s="93" customFormat="1" customHeight="1" spans="7:7">
      <c r="G9550" s="288" t="str">
        <f t="shared" si="155"/>
        <v/>
      </c>
    </row>
    <row r="9551" s="93" customFormat="1" customHeight="1" spans="7:7">
      <c r="G9551" s="288" t="str">
        <f t="shared" si="155"/>
        <v/>
      </c>
    </row>
    <row r="9552" s="93" customFormat="1" customHeight="1" spans="7:7">
      <c r="G9552" s="288" t="str">
        <f t="shared" si="155"/>
        <v/>
      </c>
    </row>
    <row r="9553" s="93" customFormat="1" customHeight="1" spans="7:7">
      <c r="G9553" s="288" t="str">
        <f t="shared" si="155"/>
        <v/>
      </c>
    </row>
    <row r="9554" s="93" customFormat="1" customHeight="1" spans="7:7">
      <c r="G9554" s="288" t="str">
        <f t="shared" si="155"/>
        <v/>
      </c>
    </row>
    <row r="9555" s="93" customFormat="1" customHeight="1" spans="7:7">
      <c r="G9555" s="288" t="str">
        <f t="shared" si="155"/>
        <v/>
      </c>
    </row>
    <row r="9556" s="93" customFormat="1" customHeight="1" spans="7:7">
      <c r="G9556" s="288" t="str">
        <f t="shared" si="155"/>
        <v/>
      </c>
    </row>
    <row r="9557" s="93" customFormat="1" customHeight="1" spans="7:7">
      <c r="G9557" s="288" t="str">
        <f t="shared" si="155"/>
        <v/>
      </c>
    </row>
    <row r="9558" s="93" customFormat="1" customHeight="1" spans="7:7">
      <c r="G9558" s="288" t="str">
        <f t="shared" si="155"/>
        <v/>
      </c>
    </row>
    <row r="9559" s="93" customFormat="1" customHeight="1" spans="7:7">
      <c r="G9559" s="288" t="str">
        <f t="shared" si="155"/>
        <v/>
      </c>
    </row>
    <row r="9560" s="93" customFormat="1" customHeight="1" spans="7:7">
      <c r="G9560" s="288" t="str">
        <f t="shared" si="155"/>
        <v/>
      </c>
    </row>
    <row r="9561" s="93" customFormat="1" customHeight="1" spans="7:7">
      <c r="G9561" s="288" t="str">
        <f t="shared" si="155"/>
        <v/>
      </c>
    </row>
    <row r="9562" s="93" customFormat="1" customHeight="1" spans="7:7">
      <c r="G9562" s="288" t="str">
        <f t="shared" si="155"/>
        <v/>
      </c>
    </row>
    <row r="9563" s="93" customFormat="1" customHeight="1" spans="7:7">
      <c r="G9563" s="288" t="str">
        <f t="shared" si="155"/>
        <v/>
      </c>
    </row>
    <row r="9564" s="93" customFormat="1" customHeight="1" spans="7:7">
      <c r="G9564" s="288" t="str">
        <f t="shared" si="155"/>
        <v/>
      </c>
    </row>
    <row r="9565" s="93" customFormat="1" customHeight="1" spans="7:7">
      <c r="G9565" s="288" t="str">
        <f t="shared" si="155"/>
        <v/>
      </c>
    </row>
    <row r="9566" s="93" customFormat="1" customHeight="1" spans="7:7">
      <c r="G9566" s="288" t="str">
        <f t="shared" si="155"/>
        <v/>
      </c>
    </row>
    <row r="9567" s="93" customFormat="1" customHeight="1" spans="7:7">
      <c r="G9567" s="288" t="str">
        <f t="shared" si="155"/>
        <v/>
      </c>
    </row>
    <row r="9568" s="93" customFormat="1" customHeight="1" spans="7:7">
      <c r="G9568" s="288" t="str">
        <f t="shared" si="155"/>
        <v/>
      </c>
    </row>
    <row r="9569" s="93" customFormat="1" customHeight="1" spans="7:7">
      <c r="G9569" s="288" t="str">
        <f t="shared" si="155"/>
        <v/>
      </c>
    </row>
    <row r="9570" s="93" customFormat="1" customHeight="1" spans="7:7">
      <c r="G9570" s="288" t="str">
        <f t="shared" si="155"/>
        <v/>
      </c>
    </row>
    <row r="9571" s="93" customFormat="1" customHeight="1" spans="7:7">
      <c r="G9571" s="288" t="str">
        <f t="shared" si="155"/>
        <v/>
      </c>
    </row>
    <row r="9572" s="93" customFormat="1" customHeight="1" spans="7:7">
      <c r="G9572" s="288" t="str">
        <f t="shared" si="155"/>
        <v/>
      </c>
    </row>
    <row r="9573" s="93" customFormat="1" customHeight="1" spans="7:7">
      <c r="G9573" s="288" t="str">
        <f t="shared" si="155"/>
        <v/>
      </c>
    </row>
    <row r="9574" s="93" customFormat="1" customHeight="1" spans="7:7">
      <c r="G9574" s="288" t="str">
        <f t="shared" si="155"/>
        <v/>
      </c>
    </row>
    <row r="9575" s="93" customFormat="1" customHeight="1" spans="7:7">
      <c r="G9575" s="288" t="str">
        <f t="shared" si="155"/>
        <v/>
      </c>
    </row>
    <row r="9576" s="93" customFormat="1" customHeight="1" spans="7:7">
      <c r="G9576" s="288" t="str">
        <f t="shared" si="155"/>
        <v/>
      </c>
    </row>
    <row r="9577" s="93" customFormat="1" customHeight="1" spans="7:7">
      <c r="G9577" s="288" t="str">
        <f t="shared" si="155"/>
        <v/>
      </c>
    </row>
    <row r="9578" s="93" customFormat="1" customHeight="1" spans="7:7">
      <c r="G9578" s="288" t="str">
        <f t="shared" si="155"/>
        <v/>
      </c>
    </row>
    <row r="9579" s="93" customFormat="1" customHeight="1" spans="7:7">
      <c r="G9579" s="288" t="str">
        <f t="shared" si="155"/>
        <v/>
      </c>
    </row>
    <row r="9580" s="93" customFormat="1" customHeight="1" spans="7:7">
      <c r="G9580" s="288" t="str">
        <f t="shared" si="155"/>
        <v/>
      </c>
    </row>
    <row r="9581" s="93" customFormat="1" customHeight="1" spans="7:7">
      <c r="G9581" s="288" t="str">
        <f t="shared" si="155"/>
        <v/>
      </c>
    </row>
    <row r="9582" s="93" customFormat="1" customHeight="1" spans="7:7">
      <c r="G9582" s="288" t="str">
        <f t="shared" si="155"/>
        <v/>
      </c>
    </row>
    <row r="9583" s="93" customFormat="1" customHeight="1" spans="7:7">
      <c r="G9583" s="288" t="str">
        <f t="shared" si="155"/>
        <v/>
      </c>
    </row>
    <row r="9584" s="93" customFormat="1" customHeight="1" spans="7:7">
      <c r="G9584" s="288" t="str">
        <f t="shared" si="155"/>
        <v/>
      </c>
    </row>
    <row r="9585" s="93" customFormat="1" customHeight="1" spans="7:7">
      <c r="G9585" s="288" t="str">
        <f t="shared" si="155"/>
        <v/>
      </c>
    </row>
    <row r="9586" s="93" customFormat="1" customHeight="1" spans="7:7">
      <c r="G9586" s="288" t="str">
        <f t="shared" si="155"/>
        <v/>
      </c>
    </row>
    <row r="9587" s="93" customFormat="1" customHeight="1" spans="7:7">
      <c r="G9587" s="288" t="str">
        <f t="shared" si="155"/>
        <v/>
      </c>
    </row>
    <row r="9588" s="93" customFormat="1" customHeight="1" spans="7:7">
      <c r="G9588" s="288" t="str">
        <f t="shared" si="155"/>
        <v/>
      </c>
    </row>
    <row r="9589" s="93" customFormat="1" customHeight="1" spans="7:7">
      <c r="G9589" s="288" t="str">
        <f t="shared" si="155"/>
        <v/>
      </c>
    </row>
    <row r="9590" s="93" customFormat="1" customHeight="1" spans="7:7">
      <c r="G9590" s="288" t="str">
        <f t="shared" si="155"/>
        <v/>
      </c>
    </row>
    <row r="9591" s="93" customFormat="1" customHeight="1" spans="7:7">
      <c r="G9591" s="288" t="str">
        <f t="shared" si="155"/>
        <v/>
      </c>
    </row>
    <row r="9592" s="93" customFormat="1" customHeight="1" spans="7:7">
      <c r="G9592" s="288" t="str">
        <f t="shared" si="155"/>
        <v/>
      </c>
    </row>
    <row r="9593" s="93" customFormat="1" customHeight="1" spans="7:7">
      <c r="G9593" s="288" t="str">
        <f t="shared" si="155"/>
        <v/>
      </c>
    </row>
    <row r="9594" s="93" customFormat="1" customHeight="1" spans="7:7">
      <c r="G9594" s="288" t="str">
        <f t="shared" si="155"/>
        <v/>
      </c>
    </row>
    <row r="9595" s="93" customFormat="1" customHeight="1" spans="7:7">
      <c r="G9595" s="288" t="str">
        <f t="shared" si="155"/>
        <v/>
      </c>
    </row>
    <row r="9596" s="93" customFormat="1" customHeight="1" spans="7:7">
      <c r="G9596" s="288" t="str">
        <f t="shared" si="155"/>
        <v/>
      </c>
    </row>
    <row r="9597" s="93" customFormat="1" customHeight="1" spans="7:7">
      <c r="G9597" s="288" t="str">
        <f t="shared" si="155"/>
        <v/>
      </c>
    </row>
    <row r="9598" s="93" customFormat="1" customHeight="1" spans="7:7">
      <c r="G9598" s="288" t="str">
        <f t="shared" si="155"/>
        <v/>
      </c>
    </row>
    <row r="9599" s="93" customFormat="1" customHeight="1" spans="7:7">
      <c r="G9599" s="288" t="str">
        <f t="shared" si="155"/>
        <v/>
      </c>
    </row>
    <row r="9600" s="93" customFormat="1" customHeight="1" spans="7:7">
      <c r="G9600" s="288" t="str">
        <f t="shared" si="155"/>
        <v/>
      </c>
    </row>
    <row r="9601" s="93" customFormat="1" customHeight="1" spans="7:7">
      <c r="G9601" s="288" t="str">
        <f t="shared" si="155"/>
        <v/>
      </c>
    </row>
    <row r="9602" s="93" customFormat="1" customHeight="1" spans="7:7">
      <c r="G9602" s="288" t="str">
        <f t="shared" ref="G9602:G9665" si="156">IF(H9602="","",IF(H9602=I9602,H9602,_xlfn.CONCAT(H9602,"-",I9602)))</f>
        <v/>
      </c>
    </row>
    <row r="9603" s="93" customFormat="1" customHeight="1" spans="7:7">
      <c r="G9603" s="288" t="str">
        <f t="shared" si="156"/>
        <v/>
      </c>
    </row>
    <row r="9604" s="93" customFormat="1" customHeight="1" spans="7:7">
      <c r="G9604" s="288" t="str">
        <f t="shared" si="156"/>
        <v/>
      </c>
    </row>
    <row r="9605" s="93" customFormat="1" customHeight="1" spans="7:7">
      <c r="G9605" s="288" t="str">
        <f t="shared" si="156"/>
        <v/>
      </c>
    </row>
    <row r="9606" s="93" customFormat="1" customHeight="1" spans="7:7">
      <c r="G9606" s="288" t="str">
        <f t="shared" si="156"/>
        <v/>
      </c>
    </row>
    <row r="9607" s="93" customFormat="1" customHeight="1" spans="7:7">
      <c r="G9607" s="288" t="str">
        <f t="shared" si="156"/>
        <v/>
      </c>
    </row>
    <row r="9608" s="93" customFormat="1" customHeight="1" spans="7:7">
      <c r="G9608" s="288" t="str">
        <f t="shared" si="156"/>
        <v/>
      </c>
    </row>
    <row r="9609" s="93" customFormat="1" customHeight="1" spans="7:7">
      <c r="G9609" s="288" t="str">
        <f t="shared" si="156"/>
        <v/>
      </c>
    </row>
    <row r="9610" s="93" customFormat="1" customHeight="1" spans="7:7">
      <c r="G9610" s="288" t="str">
        <f t="shared" si="156"/>
        <v/>
      </c>
    </row>
    <row r="9611" s="93" customFormat="1" customHeight="1" spans="7:7">
      <c r="G9611" s="288" t="str">
        <f t="shared" si="156"/>
        <v/>
      </c>
    </row>
    <row r="9612" s="93" customFormat="1" customHeight="1" spans="7:7">
      <c r="G9612" s="288" t="str">
        <f t="shared" si="156"/>
        <v/>
      </c>
    </row>
    <row r="9613" s="93" customFormat="1" customHeight="1" spans="7:7">
      <c r="G9613" s="288" t="str">
        <f t="shared" si="156"/>
        <v/>
      </c>
    </row>
    <row r="9614" s="93" customFormat="1" customHeight="1" spans="7:7">
      <c r="G9614" s="288" t="str">
        <f t="shared" si="156"/>
        <v/>
      </c>
    </row>
    <row r="9615" s="93" customFormat="1" customHeight="1" spans="7:7">
      <c r="G9615" s="288" t="str">
        <f t="shared" si="156"/>
        <v/>
      </c>
    </row>
    <row r="9616" s="93" customFormat="1" customHeight="1" spans="7:7">
      <c r="G9616" s="288" t="str">
        <f t="shared" si="156"/>
        <v/>
      </c>
    </row>
    <row r="9617" s="93" customFormat="1" customHeight="1" spans="7:7">
      <c r="G9617" s="288" t="str">
        <f t="shared" si="156"/>
        <v/>
      </c>
    </row>
    <row r="9618" s="93" customFormat="1" customHeight="1" spans="7:7">
      <c r="G9618" s="288" t="str">
        <f t="shared" si="156"/>
        <v/>
      </c>
    </row>
    <row r="9619" s="93" customFormat="1" customHeight="1" spans="7:7">
      <c r="G9619" s="288" t="str">
        <f t="shared" si="156"/>
        <v/>
      </c>
    </row>
    <row r="9620" s="93" customFormat="1" customHeight="1" spans="7:7">
      <c r="G9620" s="288" t="str">
        <f t="shared" si="156"/>
        <v/>
      </c>
    </row>
    <row r="9621" s="93" customFormat="1" customHeight="1" spans="7:7">
      <c r="G9621" s="288" t="str">
        <f t="shared" si="156"/>
        <v/>
      </c>
    </row>
    <row r="9622" s="93" customFormat="1" customHeight="1" spans="7:7">
      <c r="G9622" s="288" t="str">
        <f t="shared" si="156"/>
        <v/>
      </c>
    </row>
    <row r="9623" s="93" customFormat="1" customHeight="1" spans="7:7">
      <c r="G9623" s="288" t="str">
        <f t="shared" si="156"/>
        <v/>
      </c>
    </row>
    <row r="9624" s="93" customFormat="1" customHeight="1" spans="7:7">
      <c r="G9624" s="288" t="str">
        <f t="shared" si="156"/>
        <v/>
      </c>
    </row>
    <row r="9625" s="93" customFormat="1" customHeight="1" spans="7:7">
      <c r="G9625" s="288" t="str">
        <f t="shared" si="156"/>
        <v/>
      </c>
    </row>
    <row r="9626" s="93" customFormat="1" customHeight="1" spans="7:7">
      <c r="G9626" s="288" t="str">
        <f t="shared" si="156"/>
        <v/>
      </c>
    </row>
    <row r="9627" s="93" customFormat="1" customHeight="1" spans="7:7">
      <c r="G9627" s="288" t="str">
        <f t="shared" si="156"/>
        <v/>
      </c>
    </row>
    <row r="9628" s="93" customFormat="1" customHeight="1" spans="7:7">
      <c r="G9628" s="288" t="str">
        <f t="shared" si="156"/>
        <v/>
      </c>
    </row>
    <row r="9629" s="93" customFormat="1" customHeight="1" spans="7:7">
      <c r="G9629" s="288" t="str">
        <f t="shared" si="156"/>
        <v/>
      </c>
    </row>
    <row r="9630" s="93" customFormat="1" customHeight="1" spans="7:7">
      <c r="G9630" s="288" t="str">
        <f t="shared" si="156"/>
        <v/>
      </c>
    </row>
    <row r="9631" s="93" customFormat="1" customHeight="1" spans="7:7">
      <c r="G9631" s="288" t="str">
        <f t="shared" si="156"/>
        <v/>
      </c>
    </row>
    <row r="9632" s="93" customFormat="1" customHeight="1" spans="7:7">
      <c r="G9632" s="288" t="str">
        <f t="shared" si="156"/>
        <v/>
      </c>
    </row>
    <row r="9633" s="93" customFormat="1" customHeight="1" spans="7:7">
      <c r="G9633" s="288" t="str">
        <f t="shared" si="156"/>
        <v/>
      </c>
    </row>
    <row r="9634" s="93" customFormat="1" customHeight="1" spans="7:7">
      <c r="G9634" s="288" t="str">
        <f t="shared" si="156"/>
        <v/>
      </c>
    </row>
    <row r="9635" s="93" customFormat="1" customHeight="1" spans="7:7">
      <c r="G9635" s="288" t="str">
        <f t="shared" si="156"/>
        <v/>
      </c>
    </row>
    <row r="9636" s="93" customFormat="1" customHeight="1" spans="7:7">
      <c r="G9636" s="288" t="str">
        <f t="shared" si="156"/>
        <v/>
      </c>
    </row>
    <row r="9637" s="93" customFormat="1" customHeight="1" spans="7:7">
      <c r="G9637" s="288" t="str">
        <f t="shared" si="156"/>
        <v/>
      </c>
    </row>
    <row r="9638" s="93" customFormat="1" customHeight="1" spans="7:7">
      <c r="G9638" s="288" t="str">
        <f t="shared" si="156"/>
        <v/>
      </c>
    </row>
    <row r="9639" s="93" customFormat="1" customHeight="1" spans="7:7">
      <c r="G9639" s="288" t="str">
        <f t="shared" si="156"/>
        <v/>
      </c>
    </row>
    <row r="9640" s="93" customFormat="1" customHeight="1" spans="7:7">
      <c r="G9640" s="288" t="str">
        <f t="shared" si="156"/>
        <v/>
      </c>
    </row>
    <row r="9641" s="93" customFormat="1" customHeight="1" spans="7:7">
      <c r="G9641" s="288" t="str">
        <f t="shared" si="156"/>
        <v/>
      </c>
    </row>
    <row r="9642" s="93" customFormat="1" customHeight="1" spans="7:7">
      <c r="G9642" s="288" t="str">
        <f t="shared" si="156"/>
        <v/>
      </c>
    </row>
    <row r="9643" s="93" customFormat="1" customHeight="1" spans="7:7">
      <c r="G9643" s="288" t="str">
        <f t="shared" si="156"/>
        <v/>
      </c>
    </row>
    <row r="9644" s="93" customFormat="1" customHeight="1" spans="7:7">
      <c r="G9644" s="288" t="str">
        <f t="shared" si="156"/>
        <v/>
      </c>
    </row>
    <row r="9645" s="93" customFormat="1" customHeight="1" spans="7:7">
      <c r="G9645" s="288" t="str">
        <f t="shared" si="156"/>
        <v/>
      </c>
    </row>
    <row r="9646" s="93" customFormat="1" customHeight="1" spans="7:7">
      <c r="G9646" s="288" t="str">
        <f t="shared" si="156"/>
        <v/>
      </c>
    </row>
    <row r="9647" s="93" customFormat="1" customHeight="1" spans="7:7">
      <c r="G9647" s="288" t="str">
        <f t="shared" si="156"/>
        <v/>
      </c>
    </row>
    <row r="9648" s="93" customFormat="1" customHeight="1" spans="7:7">
      <c r="G9648" s="288" t="str">
        <f t="shared" si="156"/>
        <v/>
      </c>
    </row>
    <row r="9649" s="93" customFormat="1" customHeight="1" spans="7:7">
      <c r="G9649" s="288" t="str">
        <f t="shared" si="156"/>
        <v/>
      </c>
    </row>
    <row r="9650" s="93" customFormat="1" customHeight="1" spans="7:7">
      <c r="G9650" s="288" t="str">
        <f t="shared" si="156"/>
        <v/>
      </c>
    </row>
    <row r="9651" s="93" customFormat="1" customHeight="1" spans="7:7">
      <c r="G9651" s="288" t="str">
        <f t="shared" si="156"/>
        <v/>
      </c>
    </row>
    <row r="9652" s="93" customFormat="1" customHeight="1" spans="7:7">
      <c r="G9652" s="288" t="str">
        <f t="shared" si="156"/>
        <v/>
      </c>
    </row>
    <row r="9653" s="93" customFormat="1" customHeight="1" spans="7:7">
      <c r="G9653" s="288" t="str">
        <f t="shared" si="156"/>
        <v/>
      </c>
    </row>
    <row r="9654" s="93" customFormat="1" customHeight="1" spans="7:7">
      <c r="G9654" s="288" t="str">
        <f t="shared" si="156"/>
        <v/>
      </c>
    </row>
    <row r="9655" s="93" customFormat="1" customHeight="1" spans="7:7">
      <c r="G9655" s="288" t="str">
        <f t="shared" si="156"/>
        <v/>
      </c>
    </row>
    <row r="9656" s="93" customFormat="1" customHeight="1" spans="7:7">
      <c r="G9656" s="288" t="str">
        <f t="shared" si="156"/>
        <v/>
      </c>
    </row>
    <row r="9657" s="93" customFormat="1" customHeight="1" spans="7:7">
      <c r="G9657" s="288" t="str">
        <f t="shared" si="156"/>
        <v/>
      </c>
    </row>
    <row r="9658" s="93" customFormat="1" customHeight="1" spans="7:7">
      <c r="G9658" s="288" t="str">
        <f t="shared" si="156"/>
        <v/>
      </c>
    </row>
    <row r="9659" s="93" customFormat="1" customHeight="1" spans="7:7">
      <c r="G9659" s="288" t="str">
        <f t="shared" si="156"/>
        <v/>
      </c>
    </row>
    <row r="9660" s="93" customFormat="1" customHeight="1" spans="7:7">
      <c r="G9660" s="288" t="str">
        <f t="shared" si="156"/>
        <v/>
      </c>
    </row>
    <row r="9661" s="93" customFormat="1" customHeight="1" spans="7:7">
      <c r="G9661" s="288" t="str">
        <f t="shared" si="156"/>
        <v/>
      </c>
    </row>
    <row r="9662" s="93" customFormat="1" customHeight="1" spans="7:7">
      <c r="G9662" s="288" t="str">
        <f t="shared" si="156"/>
        <v/>
      </c>
    </row>
    <row r="9663" s="93" customFormat="1" customHeight="1" spans="7:7">
      <c r="G9663" s="288" t="str">
        <f t="shared" si="156"/>
        <v/>
      </c>
    </row>
    <row r="9664" s="93" customFormat="1" customHeight="1" spans="7:7">
      <c r="G9664" s="288" t="str">
        <f t="shared" si="156"/>
        <v/>
      </c>
    </row>
    <row r="9665" s="93" customFormat="1" customHeight="1" spans="7:7">
      <c r="G9665" s="288" t="str">
        <f t="shared" si="156"/>
        <v/>
      </c>
    </row>
    <row r="9666" s="93" customFormat="1" customHeight="1" spans="7:7">
      <c r="G9666" s="288" t="str">
        <f t="shared" ref="G9666:G9729" si="157">IF(H9666="","",IF(H9666=I9666,H9666,_xlfn.CONCAT(H9666,"-",I9666)))</f>
        <v/>
      </c>
    </row>
    <row r="9667" s="93" customFormat="1" customHeight="1" spans="7:7">
      <c r="G9667" s="288" t="str">
        <f t="shared" si="157"/>
        <v/>
      </c>
    </row>
    <row r="9668" s="93" customFormat="1" customHeight="1" spans="7:7">
      <c r="G9668" s="288" t="str">
        <f t="shared" si="157"/>
        <v/>
      </c>
    </row>
    <row r="9669" s="93" customFormat="1" customHeight="1" spans="7:7">
      <c r="G9669" s="288" t="str">
        <f t="shared" si="157"/>
        <v/>
      </c>
    </row>
    <row r="9670" s="93" customFormat="1" customHeight="1" spans="7:7">
      <c r="G9670" s="288" t="str">
        <f t="shared" si="157"/>
        <v/>
      </c>
    </row>
    <row r="9671" s="93" customFormat="1" customHeight="1" spans="7:7">
      <c r="G9671" s="288" t="str">
        <f t="shared" si="157"/>
        <v/>
      </c>
    </row>
    <row r="9672" s="93" customFormat="1" customHeight="1" spans="7:7">
      <c r="G9672" s="288" t="str">
        <f t="shared" si="157"/>
        <v/>
      </c>
    </row>
    <row r="9673" s="93" customFormat="1" customHeight="1" spans="7:7">
      <c r="G9673" s="288" t="str">
        <f t="shared" si="157"/>
        <v/>
      </c>
    </row>
    <row r="9674" s="93" customFormat="1" customHeight="1" spans="7:7">
      <c r="G9674" s="288" t="str">
        <f t="shared" si="157"/>
        <v/>
      </c>
    </row>
    <row r="9675" s="93" customFormat="1" customHeight="1" spans="7:7">
      <c r="G9675" s="288" t="str">
        <f t="shared" si="157"/>
        <v/>
      </c>
    </row>
    <row r="9676" s="93" customFormat="1" customHeight="1" spans="7:7">
      <c r="G9676" s="288" t="str">
        <f t="shared" si="157"/>
        <v/>
      </c>
    </row>
    <row r="9677" s="93" customFormat="1" customHeight="1" spans="7:7">
      <c r="G9677" s="288" t="str">
        <f t="shared" si="157"/>
        <v/>
      </c>
    </row>
    <row r="9678" s="93" customFormat="1" customHeight="1" spans="7:7">
      <c r="G9678" s="288" t="str">
        <f t="shared" si="157"/>
        <v/>
      </c>
    </row>
    <row r="9679" s="93" customFormat="1" customHeight="1" spans="7:7">
      <c r="G9679" s="288" t="str">
        <f t="shared" si="157"/>
        <v/>
      </c>
    </row>
    <row r="9680" s="93" customFormat="1" customHeight="1" spans="7:7">
      <c r="G9680" s="288" t="str">
        <f t="shared" si="157"/>
        <v/>
      </c>
    </row>
    <row r="9681" s="93" customFormat="1" customHeight="1" spans="7:7">
      <c r="G9681" s="288" t="str">
        <f t="shared" si="157"/>
        <v/>
      </c>
    </row>
    <row r="9682" s="93" customFormat="1" customHeight="1" spans="7:7">
      <c r="G9682" s="288" t="str">
        <f t="shared" si="157"/>
        <v/>
      </c>
    </row>
    <row r="9683" s="93" customFormat="1" customHeight="1" spans="7:7">
      <c r="G9683" s="288" t="str">
        <f t="shared" si="157"/>
        <v/>
      </c>
    </row>
    <row r="9684" s="93" customFormat="1" customHeight="1" spans="7:7">
      <c r="G9684" s="288" t="str">
        <f t="shared" si="157"/>
        <v/>
      </c>
    </row>
    <row r="9685" s="93" customFormat="1" customHeight="1" spans="7:7">
      <c r="G9685" s="288" t="str">
        <f t="shared" si="157"/>
        <v/>
      </c>
    </row>
    <row r="9686" s="93" customFormat="1" customHeight="1" spans="7:7">
      <c r="G9686" s="288" t="str">
        <f t="shared" si="157"/>
        <v/>
      </c>
    </row>
    <row r="9687" s="93" customFormat="1" customHeight="1" spans="7:7">
      <c r="G9687" s="288" t="str">
        <f t="shared" si="157"/>
        <v/>
      </c>
    </row>
    <row r="9688" s="93" customFormat="1" customHeight="1" spans="7:7">
      <c r="G9688" s="288" t="str">
        <f t="shared" si="157"/>
        <v/>
      </c>
    </row>
    <row r="9689" s="93" customFormat="1" customHeight="1" spans="7:7">
      <c r="G9689" s="288" t="str">
        <f t="shared" si="157"/>
        <v/>
      </c>
    </row>
    <row r="9690" s="93" customFormat="1" customHeight="1" spans="7:7">
      <c r="G9690" s="288" t="str">
        <f t="shared" si="157"/>
        <v/>
      </c>
    </row>
    <row r="9691" s="93" customFormat="1" customHeight="1" spans="7:7">
      <c r="G9691" s="288" t="str">
        <f t="shared" si="157"/>
        <v/>
      </c>
    </row>
    <row r="9692" s="93" customFormat="1" customHeight="1" spans="7:7">
      <c r="G9692" s="288" t="str">
        <f t="shared" si="157"/>
        <v/>
      </c>
    </row>
    <row r="9693" s="93" customFormat="1" customHeight="1" spans="7:7">
      <c r="G9693" s="288" t="str">
        <f t="shared" si="157"/>
        <v/>
      </c>
    </row>
    <row r="9694" s="93" customFormat="1" customHeight="1" spans="7:7">
      <c r="G9694" s="288" t="str">
        <f t="shared" si="157"/>
        <v/>
      </c>
    </row>
    <row r="9695" s="93" customFormat="1" customHeight="1" spans="7:7">
      <c r="G9695" s="288" t="str">
        <f t="shared" si="157"/>
        <v/>
      </c>
    </row>
    <row r="9696" s="93" customFormat="1" customHeight="1" spans="7:7">
      <c r="G9696" s="288" t="str">
        <f t="shared" si="157"/>
        <v/>
      </c>
    </row>
    <row r="9697" s="93" customFormat="1" customHeight="1" spans="7:7">
      <c r="G9697" s="288" t="str">
        <f t="shared" si="157"/>
        <v/>
      </c>
    </row>
    <row r="9698" s="93" customFormat="1" customHeight="1" spans="7:7">
      <c r="G9698" s="288" t="str">
        <f t="shared" si="157"/>
        <v/>
      </c>
    </row>
    <row r="9699" s="93" customFormat="1" customHeight="1" spans="7:7">
      <c r="G9699" s="288" t="str">
        <f t="shared" si="157"/>
        <v/>
      </c>
    </row>
    <row r="9700" s="93" customFormat="1" customHeight="1" spans="7:7">
      <c r="G9700" s="288" t="str">
        <f t="shared" si="157"/>
        <v/>
      </c>
    </row>
    <row r="9701" s="93" customFormat="1" customHeight="1" spans="7:7">
      <c r="G9701" s="288" t="str">
        <f t="shared" si="157"/>
        <v/>
      </c>
    </row>
    <row r="9702" s="93" customFormat="1" customHeight="1" spans="7:7">
      <c r="G9702" s="288" t="str">
        <f t="shared" si="157"/>
        <v/>
      </c>
    </row>
    <row r="9703" s="93" customFormat="1" customHeight="1" spans="7:7">
      <c r="G9703" s="288" t="str">
        <f t="shared" si="157"/>
        <v/>
      </c>
    </row>
    <row r="9704" s="93" customFormat="1" customHeight="1" spans="7:7">
      <c r="G9704" s="288" t="str">
        <f t="shared" si="157"/>
        <v/>
      </c>
    </row>
    <row r="9705" s="93" customFormat="1" customHeight="1" spans="7:7">
      <c r="G9705" s="288" t="str">
        <f t="shared" si="157"/>
        <v/>
      </c>
    </row>
    <row r="9706" s="93" customFormat="1" customHeight="1" spans="7:7">
      <c r="G9706" s="288" t="str">
        <f t="shared" si="157"/>
        <v/>
      </c>
    </row>
    <row r="9707" s="93" customFormat="1" customHeight="1" spans="7:7">
      <c r="G9707" s="288" t="str">
        <f t="shared" si="157"/>
        <v/>
      </c>
    </row>
    <row r="9708" s="93" customFormat="1" customHeight="1" spans="7:7">
      <c r="G9708" s="288" t="str">
        <f t="shared" si="157"/>
        <v/>
      </c>
    </row>
    <row r="9709" s="93" customFormat="1" customHeight="1" spans="7:7">
      <c r="G9709" s="288" t="str">
        <f t="shared" si="157"/>
        <v/>
      </c>
    </row>
    <row r="9710" s="93" customFormat="1" customHeight="1" spans="7:7">
      <c r="G9710" s="288" t="str">
        <f t="shared" si="157"/>
        <v/>
      </c>
    </row>
    <row r="9711" s="93" customFormat="1" customHeight="1" spans="7:7">
      <c r="G9711" s="288" t="str">
        <f t="shared" si="157"/>
        <v/>
      </c>
    </row>
    <row r="9712" s="93" customFormat="1" customHeight="1" spans="7:7">
      <c r="G9712" s="288" t="str">
        <f t="shared" si="157"/>
        <v/>
      </c>
    </row>
    <row r="9713" s="93" customFormat="1" customHeight="1" spans="7:7">
      <c r="G9713" s="288" t="str">
        <f t="shared" si="157"/>
        <v/>
      </c>
    </row>
    <row r="9714" s="93" customFormat="1" customHeight="1" spans="7:7">
      <c r="G9714" s="288" t="str">
        <f t="shared" si="157"/>
        <v/>
      </c>
    </row>
    <row r="9715" s="93" customFormat="1" customHeight="1" spans="7:7">
      <c r="G9715" s="288" t="str">
        <f t="shared" si="157"/>
        <v/>
      </c>
    </row>
    <row r="9716" s="93" customFormat="1" customHeight="1" spans="7:7">
      <c r="G9716" s="288" t="str">
        <f t="shared" si="157"/>
        <v/>
      </c>
    </row>
    <row r="9717" s="93" customFormat="1" customHeight="1" spans="7:7">
      <c r="G9717" s="288" t="str">
        <f t="shared" si="157"/>
        <v/>
      </c>
    </row>
    <row r="9718" s="93" customFormat="1" customHeight="1" spans="7:7">
      <c r="G9718" s="288" t="str">
        <f t="shared" si="157"/>
        <v/>
      </c>
    </row>
    <row r="9719" s="93" customFormat="1" customHeight="1" spans="7:7">
      <c r="G9719" s="288" t="str">
        <f t="shared" si="157"/>
        <v/>
      </c>
    </row>
    <row r="9720" s="93" customFormat="1" customHeight="1" spans="7:7">
      <c r="G9720" s="288" t="str">
        <f t="shared" si="157"/>
        <v/>
      </c>
    </row>
    <row r="9721" s="93" customFormat="1" customHeight="1" spans="7:7">
      <c r="G9721" s="288" t="str">
        <f t="shared" si="157"/>
        <v/>
      </c>
    </row>
    <row r="9722" s="93" customFormat="1" customHeight="1" spans="7:7">
      <c r="G9722" s="288" t="str">
        <f t="shared" si="157"/>
        <v/>
      </c>
    </row>
    <row r="9723" s="93" customFormat="1" customHeight="1" spans="7:7">
      <c r="G9723" s="288" t="str">
        <f t="shared" si="157"/>
        <v/>
      </c>
    </row>
    <row r="9724" s="93" customFormat="1" customHeight="1" spans="7:7">
      <c r="G9724" s="288" t="str">
        <f t="shared" si="157"/>
        <v/>
      </c>
    </row>
    <row r="9725" s="93" customFormat="1" customHeight="1" spans="7:7">
      <c r="G9725" s="288" t="str">
        <f t="shared" si="157"/>
        <v/>
      </c>
    </row>
    <row r="9726" s="93" customFormat="1" customHeight="1" spans="7:7">
      <c r="G9726" s="288" t="str">
        <f t="shared" si="157"/>
        <v/>
      </c>
    </row>
    <row r="9727" s="93" customFormat="1" customHeight="1" spans="7:7">
      <c r="G9727" s="288" t="str">
        <f t="shared" si="157"/>
        <v/>
      </c>
    </row>
    <row r="9728" s="93" customFormat="1" customHeight="1" spans="7:7">
      <c r="G9728" s="288" t="str">
        <f t="shared" si="157"/>
        <v/>
      </c>
    </row>
    <row r="9729" s="93" customFormat="1" customHeight="1" spans="7:7">
      <c r="G9729" s="288" t="str">
        <f t="shared" si="157"/>
        <v/>
      </c>
    </row>
    <row r="9730" s="93" customFormat="1" customHeight="1" spans="7:7">
      <c r="G9730" s="288" t="str">
        <f t="shared" ref="G9730:G9793" si="158">IF(H9730="","",IF(H9730=I9730,H9730,_xlfn.CONCAT(H9730,"-",I9730)))</f>
        <v/>
      </c>
    </row>
    <row r="9731" s="93" customFormat="1" customHeight="1" spans="7:7">
      <c r="G9731" s="288" t="str">
        <f t="shared" si="158"/>
        <v/>
      </c>
    </row>
    <row r="9732" s="93" customFormat="1" customHeight="1" spans="7:7">
      <c r="G9732" s="288" t="str">
        <f t="shared" si="158"/>
        <v/>
      </c>
    </row>
    <row r="9733" s="93" customFormat="1" customHeight="1" spans="7:7">
      <c r="G9733" s="288" t="str">
        <f t="shared" si="158"/>
        <v/>
      </c>
    </row>
    <row r="9734" s="93" customFormat="1" customHeight="1" spans="7:7">
      <c r="G9734" s="288" t="str">
        <f t="shared" si="158"/>
        <v/>
      </c>
    </row>
    <row r="9735" s="93" customFormat="1" customHeight="1" spans="7:7">
      <c r="G9735" s="288" t="str">
        <f t="shared" si="158"/>
        <v/>
      </c>
    </row>
    <row r="9736" s="93" customFormat="1" customHeight="1" spans="7:7">
      <c r="G9736" s="288" t="str">
        <f t="shared" si="158"/>
        <v/>
      </c>
    </row>
    <row r="9737" s="93" customFormat="1" customHeight="1" spans="7:7">
      <c r="G9737" s="288" t="str">
        <f t="shared" si="158"/>
        <v/>
      </c>
    </row>
    <row r="9738" s="93" customFormat="1" customHeight="1" spans="7:7">
      <c r="G9738" s="288" t="str">
        <f t="shared" si="158"/>
        <v/>
      </c>
    </row>
    <row r="9739" s="93" customFormat="1" customHeight="1" spans="7:7">
      <c r="G9739" s="288" t="str">
        <f t="shared" si="158"/>
        <v/>
      </c>
    </row>
    <row r="9740" s="93" customFormat="1" customHeight="1" spans="7:7">
      <c r="G9740" s="288" t="str">
        <f t="shared" si="158"/>
        <v/>
      </c>
    </row>
    <row r="9741" s="93" customFormat="1" customHeight="1" spans="7:7">
      <c r="G9741" s="288" t="str">
        <f t="shared" si="158"/>
        <v/>
      </c>
    </row>
    <row r="9742" s="93" customFormat="1" customHeight="1" spans="7:7">
      <c r="G9742" s="288" t="str">
        <f t="shared" si="158"/>
        <v/>
      </c>
    </row>
    <row r="9743" s="93" customFormat="1" customHeight="1" spans="7:7">
      <c r="G9743" s="288" t="str">
        <f t="shared" si="158"/>
        <v/>
      </c>
    </row>
    <row r="9744" s="93" customFormat="1" customHeight="1" spans="7:7">
      <c r="G9744" s="288" t="str">
        <f t="shared" si="158"/>
        <v/>
      </c>
    </row>
    <row r="9745" s="93" customFormat="1" customHeight="1" spans="7:7">
      <c r="G9745" s="288" t="str">
        <f t="shared" si="158"/>
        <v/>
      </c>
    </row>
    <row r="9746" s="93" customFormat="1" customHeight="1" spans="7:7">
      <c r="G9746" s="288" t="str">
        <f t="shared" si="158"/>
        <v/>
      </c>
    </row>
    <row r="9747" s="93" customFormat="1" customHeight="1" spans="7:7">
      <c r="G9747" s="288" t="str">
        <f t="shared" si="158"/>
        <v/>
      </c>
    </row>
    <row r="9748" s="93" customFormat="1" customHeight="1" spans="7:7">
      <c r="G9748" s="288" t="str">
        <f t="shared" si="158"/>
        <v/>
      </c>
    </row>
    <row r="9749" s="93" customFormat="1" customHeight="1" spans="7:7">
      <c r="G9749" s="288" t="str">
        <f t="shared" si="158"/>
        <v/>
      </c>
    </row>
    <row r="9750" s="93" customFormat="1" customHeight="1" spans="7:7">
      <c r="G9750" s="288" t="str">
        <f t="shared" si="158"/>
        <v/>
      </c>
    </row>
    <row r="9751" s="93" customFormat="1" customHeight="1" spans="7:7">
      <c r="G9751" s="288" t="str">
        <f t="shared" si="158"/>
        <v/>
      </c>
    </row>
    <row r="9752" s="93" customFormat="1" customHeight="1" spans="7:7">
      <c r="G9752" s="288" t="str">
        <f t="shared" si="158"/>
        <v/>
      </c>
    </row>
    <row r="9753" s="93" customFormat="1" customHeight="1" spans="7:7">
      <c r="G9753" s="288" t="str">
        <f t="shared" si="158"/>
        <v/>
      </c>
    </row>
    <row r="9754" s="93" customFormat="1" customHeight="1" spans="7:7">
      <c r="G9754" s="288" t="str">
        <f t="shared" si="158"/>
        <v/>
      </c>
    </row>
    <row r="9755" s="93" customFormat="1" customHeight="1" spans="7:7">
      <c r="G9755" s="288" t="str">
        <f t="shared" si="158"/>
        <v/>
      </c>
    </row>
    <row r="9756" s="93" customFormat="1" customHeight="1" spans="7:7">
      <c r="G9756" s="288" t="str">
        <f t="shared" si="158"/>
        <v/>
      </c>
    </row>
    <row r="9757" s="93" customFormat="1" customHeight="1" spans="7:7">
      <c r="G9757" s="288" t="str">
        <f t="shared" si="158"/>
        <v/>
      </c>
    </row>
    <row r="9758" s="93" customFormat="1" customHeight="1" spans="7:7">
      <c r="G9758" s="288" t="str">
        <f t="shared" si="158"/>
        <v/>
      </c>
    </row>
    <row r="9759" s="93" customFormat="1" customHeight="1" spans="7:7">
      <c r="G9759" s="288" t="str">
        <f t="shared" si="158"/>
        <v/>
      </c>
    </row>
    <row r="9760" s="93" customFormat="1" customHeight="1" spans="7:7">
      <c r="G9760" s="288" t="str">
        <f t="shared" si="158"/>
        <v/>
      </c>
    </row>
    <row r="9761" s="93" customFormat="1" customHeight="1" spans="7:7">
      <c r="G9761" s="288" t="str">
        <f t="shared" si="158"/>
        <v/>
      </c>
    </row>
    <row r="9762" s="93" customFormat="1" customHeight="1" spans="7:7">
      <c r="G9762" s="288" t="str">
        <f t="shared" si="158"/>
        <v/>
      </c>
    </row>
    <row r="9763" s="93" customFormat="1" customHeight="1" spans="7:7">
      <c r="G9763" s="288" t="str">
        <f t="shared" si="158"/>
        <v/>
      </c>
    </row>
    <row r="9764" s="93" customFormat="1" customHeight="1" spans="7:7">
      <c r="G9764" s="288" t="str">
        <f t="shared" si="158"/>
        <v/>
      </c>
    </row>
    <row r="9765" s="93" customFormat="1" customHeight="1" spans="7:7">
      <c r="G9765" s="288" t="str">
        <f t="shared" si="158"/>
        <v/>
      </c>
    </row>
    <row r="9766" s="93" customFormat="1" customHeight="1" spans="7:7">
      <c r="G9766" s="288" t="str">
        <f t="shared" si="158"/>
        <v/>
      </c>
    </row>
    <row r="9767" s="93" customFormat="1" customHeight="1" spans="7:7">
      <c r="G9767" s="288" t="str">
        <f t="shared" si="158"/>
        <v/>
      </c>
    </row>
    <row r="9768" s="93" customFormat="1" customHeight="1" spans="7:7">
      <c r="G9768" s="288" t="str">
        <f t="shared" si="158"/>
        <v/>
      </c>
    </row>
    <row r="9769" s="93" customFormat="1" customHeight="1" spans="7:7">
      <c r="G9769" s="288" t="str">
        <f t="shared" si="158"/>
        <v/>
      </c>
    </row>
    <row r="9770" s="93" customFormat="1" customHeight="1" spans="7:7">
      <c r="G9770" s="288" t="str">
        <f t="shared" si="158"/>
        <v/>
      </c>
    </row>
    <row r="9771" s="93" customFormat="1" customHeight="1" spans="7:7">
      <c r="G9771" s="288" t="str">
        <f t="shared" si="158"/>
        <v/>
      </c>
    </row>
    <row r="9772" s="93" customFormat="1" customHeight="1" spans="7:7">
      <c r="G9772" s="288" t="str">
        <f t="shared" si="158"/>
        <v/>
      </c>
    </row>
    <row r="9773" s="93" customFormat="1" customHeight="1" spans="7:7">
      <c r="G9773" s="288" t="str">
        <f t="shared" si="158"/>
        <v/>
      </c>
    </row>
    <row r="9774" s="93" customFormat="1" customHeight="1" spans="7:7">
      <c r="G9774" s="288" t="str">
        <f t="shared" si="158"/>
        <v/>
      </c>
    </row>
    <row r="9775" s="93" customFormat="1" customHeight="1" spans="7:7">
      <c r="G9775" s="288" t="str">
        <f t="shared" si="158"/>
        <v/>
      </c>
    </row>
    <row r="9776" s="93" customFormat="1" customHeight="1" spans="7:7">
      <c r="G9776" s="288" t="str">
        <f t="shared" si="158"/>
        <v/>
      </c>
    </row>
    <row r="9777" s="93" customFormat="1" customHeight="1" spans="7:7">
      <c r="G9777" s="288" t="str">
        <f t="shared" si="158"/>
        <v/>
      </c>
    </row>
    <row r="9778" s="93" customFormat="1" customHeight="1" spans="7:7">
      <c r="G9778" s="288" t="str">
        <f t="shared" si="158"/>
        <v/>
      </c>
    </row>
    <row r="9779" s="93" customFormat="1" customHeight="1" spans="7:7">
      <c r="G9779" s="288" t="str">
        <f t="shared" si="158"/>
        <v/>
      </c>
    </row>
    <row r="9780" s="93" customFormat="1" customHeight="1" spans="7:7">
      <c r="G9780" s="288" t="str">
        <f t="shared" si="158"/>
        <v/>
      </c>
    </row>
    <row r="9781" s="93" customFormat="1" customHeight="1" spans="7:7">
      <c r="G9781" s="288" t="str">
        <f t="shared" si="158"/>
        <v/>
      </c>
    </row>
    <row r="9782" s="93" customFormat="1" customHeight="1" spans="7:7">
      <c r="G9782" s="288" t="str">
        <f t="shared" si="158"/>
        <v/>
      </c>
    </row>
    <row r="9783" s="93" customFormat="1" customHeight="1" spans="7:7">
      <c r="G9783" s="288" t="str">
        <f t="shared" si="158"/>
        <v/>
      </c>
    </row>
    <row r="9784" s="93" customFormat="1" customHeight="1" spans="7:7">
      <c r="G9784" s="288" t="str">
        <f t="shared" si="158"/>
        <v/>
      </c>
    </row>
    <row r="9785" s="93" customFormat="1" customHeight="1" spans="7:7">
      <c r="G9785" s="288" t="str">
        <f t="shared" si="158"/>
        <v/>
      </c>
    </row>
    <row r="9786" s="93" customFormat="1" customHeight="1" spans="7:7">
      <c r="G9786" s="288" t="str">
        <f t="shared" si="158"/>
        <v/>
      </c>
    </row>
    <row r="9787" s="93" customFormat="1" customHeight="1" spans="7:7">
      <c r="G9787" s="288" t="str">
        <f t="shared" si="158"/>
        <v/>
      </c>
    </row>
    <row r="9788" s="93" customFormat="1" customHeight="1" spans="7:7">
      <c r="G9788" s="288" t="str">
        <f t="shared" si="158"/>
        <v/>
      </c>
    </row>
    <row r="9789" s="93" customFormat="1" customHeight="1" spans="7:7">
      <c r="G9789" s="288" t="str">
        <f t="shared" si="158"/>
        <v/>
      </c>
    </row>
    <row r="9790" s="93" customFormat="1" customHeight="1" spans="7:7">
      <c r="G9790" s="288" t="str">
        <f t="shared" si="158"/>
        <v/>
      </c>
    </row>
    <row r="9791" s="93" customFormat="1" customHeight="1" spans="7:7">
      <c r="G9791" s="288" t="str">
        <f t="shared" si="158"/>
        <v/>
      </c>
    </row>
    <row r="9792" s="93" customFormat="1" customHeight="1" spans="7:7">
      <c r="G9792" s="288" t="str">
        <f t="shared" si="158"/>
        <v/>
      </c>
    </row>
    <row r="9793" s="93" customFormat="1" customHeight="1" spans="7:7">
      <c r="G9793" s="288" t="str">
        <f t="shared" si="158"/>
        <v/>
      </c>
    </row>
    <row r="9794" s="93" customFormat="1" customHeight="1" spans="7:7">
      <c r="G9794" s="288" t="str">
        <f t="shared" ref="G9794:G9857" si="159">IF(H9794="","",IF(H9794=I9794,H9794,_xlfn.CONCAT(H9794,"-",I9794)))</f>
        <v/>
      </c>
    </row>
    <row r="9795" s="93" customFormat="1" customHeight="1" spans="7:7">
      <c r="G9795" s="288" t="str">
        <f t="shared" si="159"/>
        <v/>
      </c>
    </row>
    <row r="9796" s="93" customFormat="1" customHeight="1" spans="7:7">
      <c r="G9796" s="288" t="str">
        <f t="shared" si="159"/>
        <v/>
      </c>
    </row>
    <row r="9797" s="93" customFormat="1" customHeight="1" spans="7:7">
      <c r="G9797" s="288" t="str">
        <f t="shared" si="159"/>
        <v/>
      </c>
    </row>
    <row r="9798" s="93" customFormat="1" customHeight="1" spans="7:7">
      <c r="G9798" s="288" t="str">
        <f t="shared" si="159"/>
        <v/>
      </c>
    </row>
    <row r="9799" s="93" customFormat="1" customHeight="1" spans="7:7">
      <c r="G9799" s="288" t="str">
        <f t="shared" si="159"/>
        <v/>
      </c>
    </row>
    <row r="9800" s="93" customFormat="1" customHeight="1" spans="7:7">
      <c r="G9800" s="288" t="str">
        <f t="shared" si="159"/>
        <v/>
      </c>
    </row>
    <row r="9801" s="93" customFormat="1" customHeight="1" spans="7:7">
      <c r="G9801" s="288" t="str">
        <f t="shared" si="159"/>
        <v/>
      </c>
    </row>
    <row r="9802" s="93" customFormat="1" customHeight="1" spans="7:7">
      <c r="G9802" s="288" t="str">
        <f t="shared" si="159"/>
        <v/>
      </c>
    </row>
    <row r="9803" s="93" customFormat="1" customHeight="1" spans="7:7">
      <c r="G9803" s="288" t="str">
        <f t="shared" si="159"/>
        <v/>
      </c>
    </row>
    <row r="9804" s="93" customFormat="1" customHeight="1" spans="7:7">
      <c r="G9804" s="288" t="str">
        <f t="shared" si="159"/>
        <v/>
      </c>
    </row>
    <row r="9805" s="93" customFormat="1" customHeight="1" spans="7:7">
      <c r="G9805" s="288" t="str">
        <f t="shared" si="159"/>
        <v/>
      </c>
    </row>
    <row r="9806" s="93" customFormat="1" customHeight="1" spans="7:7">
      <c r="G9806" s="288" t="str">
        <f t="shared" si="159"/>
        <v/>
      </c>
    </row>
    <row r="9807" s="93" customFormat="1" customHeight="1" spans="7:7">
      <c r="G9807" s="288" t="str">
        <f t="shared" si="159"/>
        <v/>
      </c>
    </row>
    <row r="9808" s="93" customFormat="1" customHeight="1" spans="7:7">
      <c r="G9808" s="288" t="str">
        <f t="shared" si="159"/>
        <v/>
      </c>
    </row>
    <row r="9809" s="93" customFormat="1" customHeight="1" spans="7:7">
      <c r="G9809" s="288" t="str">
        <f t="shared" si="159"/>
        <v/>
      </c>
    </row>
    <row r="9810" s="93" customFormat="1" customHeight="1" spans="7:7">
      <c r="G9810" s="288" t="str">
        <f t="shared" si="159"/>
        <v/>
      </c>
    </row>
    <row r="9811" s="93" customFormat="1" customHeight="1" spans="7:7">
      <c r="G9811" s="288" t="str">
        <f t="shared" si="159"/>
        <v/>
      </c>
    </row>
    <row r="9812" s="93" customFormat="1" customHeight="1" spans="7:7">
      <c r="G9812" s="288" t="str">
        <f t="shared" si="159"/>
        <v/>
      </c>
    </row>
    <row r="9813" s="93" customFormat="1" customHeight="1" spans="7:7">
      <c r="G9813" s="288" t="str">
        <f t="shared" si="159"/>
        <v/>
      </c>
    </row>
    <row r="9814" s="93" customFormat="1" customHeight="1" spans="7:7">
      <c r="G9814" s="288" t="str">
        <f t="shared" si="159"/>
        <v/>
      </c>
    </row>
    <row r="9815" s="93" customFormat="1" customHeight="1" spans="7:7">
      <c r="G9815" s="288" t="str">
        <f t="shared" si="159"/>
        <v/>
      </c>
    </row>
    <row r="9816" s="93" customFormat="1" customHeight="1" spans="7:7">
      <c r="G9816" s="288" t="str">
        <f t="shared" si="159"/>
        <v/>
      </c>
    </row>
    <row r="9817" s="93" customFormat="1" customHeight="1" spans="7:7">
      <c r="G9817" s="288" t="str">
        <f t="shared" si="159"/>
        <v/>
      </c>
    </row>
    <row r="9818" s="93" customFormat="1" customHeight="1" spans="7:7">
      <c r="G9818" s="288" t="str">
        <f t="shared" si="159"/>
        <v/>
      </c>
    </row>
    <row r="9819" s="93" customFormat="1" customHeight="1" spans="7:7">
      <c r="G9819" s="288" t="str">
        <f t="shared" si="159"/>
        <v/>
      </c>
    </row>
    <row r="9820" s="93" customFormat="1" customHeight="1" spans="7:7">
      <c r="G9820" s="288" t="str">
        <f t="shared" si="159"/>
        <v/>
      </c>
    </row>
    <row r="9821" s="93" customFormat="1" customHeight="1" spans="7:7">
      <c r="G9821" s="288" t="str">
        <f t="shared" si="159"/>
        <v/>
      </c>
    </row>
    <row r="9822" s="93" customFormat="1" customHeight="1" spans="7:7">
      <c r="G9822" s="288" t="str">
        <f t="shared" si="159"/>
        <v/>
      </c>
    </row>
    <row r="9823" s="93" customFormat="1" customHeight="1" spans="7:7">
      <c r="G9823" s="288" t="str">
        <f t="shared" si="159"/>
        <v/>
      </c>
    </row>
    <row r="9824" s="93" customFormat="1" customHeight="1" spans="7:7">
      <c r="G9824" s="288" t="str">
        <f t="shared" si="159"/>
        <v/>
      </c>
    </row>
    <row r="9825" s="93" customFormat="1" customHeight="1" spans="7:7">
      <c r="G9825" s="288" t="str">
        <f t="shared" si="159"/>
        <v/>
      </c>
    </row>
    <row r="9826" s="93" customFormat="1" customHeight="1" spans="7:7">
      <c r="G9826" s="288" t="str">
        <f t="shared" si="159"/>
        <v/>
      </c>
    </row>
    <row r="9827" s="93" customFormat="1" customHeight="1" spans="7:7">
      <c r="G9827" s="288" t="str">
        <f t="shared" si="159"/>
        <v/>
      </c>
    </row>
    <row r="9828" s="93" customFormat="1" customHeight="1" spans="7:7">
      <c r="G9828" s="288" t="str">
        <f t="shared" si="159"/>
        <v/>
      </c>
    </row>
    <row r="9829" s="93" customFormat="1" customHeight="1" spans="7:7">
      <c r="G9829" s="288" t="str">
        <f t="shared" si="159"/>
        <v/>
      </c>
    </row>
    <row r="9830" s="93" customFormat="1" customHeight="1" spans="7:7">
      <c r="G9830" s="288" t="str">
        <f t="shared" si="159"/>
        <v/>
      </c>
    </row>
    <row r="9831" s="93" customFormat="1" customHeight="1" spans="7:7">
      <c r="G9831" s="288" t="str">
        <f t="shared" si="159"/>
        <v/>
      </c>
    </row>
    <row r="9832" s="93" customFormat="1" customHeight="1" spans="7:7">
      <c r="G9832" s="288" t="str">
        <f t="shared" si="159"/>
        <v/>
      </c>
    </row>
    <row r="9833" s="93" customFormat="1" customHeight="1" spans="7:7">
      <c r="G9833" s="288" t="str">
        <f t="shared" si="159"/>
        <v/>
      </c>
    </row>
    <row r="9834" s="93" customFormat="1" customHeight="1" spans="7:7">
      <c r="G9834" s="288" t="str">
        <f t="shared" si="159"/>
        <v/>
      </c>
    </row>
    <row r="9835" s="93" customFormat="1" customHeight="1" spans="7:7">
      <c r="G9835" s="288" t="str">
        <f t="shared" si="159"/>
        <v/>
      </c>
    </row>
    <row r="9836" s="93" customFormat="1" customHeight="1" spans="7:7">
      <c r="G9836" s="288" t="str">
        <f t="shared" si="159"/>
        <v/>
      </c>
    </row>
    <row r="9837" s="93" customFormat="1" customHeight="1" spans="7:7">
      <c r="G9837" s="288" t="str">
        <f t="shared" si="159"/>
        <v/>
      </c>
    </row>
    <row r="9838" s="93" customFormat="1" customHeight="1" spans="7:7">
      <c r="G9838" s="288" t="str">
        <f t="shared" si="159"/>
        <v/>
      </c>
    </row>
    <row r="9839" s="93" customFormat="1" customHeight="1" spans="7:7">
      <c r="G9839" s="288" t="str">
        <f t="shared" si="159"/>
        <v/>
      </c>
    </row>
    <row r="9840" s="93" customFormat="1" customHeight="1" spans="7:7">
      <c r="G9840" s="288" t="str">
        <f t="shared" si="159"/>
        <v/>
      </c>
    </row>
    <row r="9841" s="93" customFormat="1" customHeight="1" spans="7:7">
      <c r="G9841" s="288" t="str">
        <f t="shared" si="159"/>
        <v/>
      </c>
    </row>
    <row r="9842" s="93" customFormat="1" customHeight="1" spans="7:7">
      <c r="G9842" s="288" t="str">
        <f t="shared" si="159"/>
        <v/>
      </c>
    </row>
    <row r="9843" s="93" customFormat="1" customHeight="1" spans="7:7">
      <c r="G9843" s="288" t="str">
        <f t="shared" si="159"/>
        <v/>
      </c>
    </row>
    <row r="9844" s="93" customFormat="1" customHeight="1" spans="7:7">
      <c r="G9844" s="288" t="str">
        <f t="shared" si="159"/>
        <v/>
      </c>
    </row>
    <row r="9845" s="93" customFormat="1" customHeight="1" spans="7:7">
      <c r="G9845" s="288" t="str">
        <f t="shared" si="159"/>
        <v/>
      </c>
    </row>
    <row r="9846" s="93" customFormat="1" customHeight="1" spans="7:7">
      <c r="G9846" s="288" t="str">
        <f t="shared" si="159"/>
        <v/>
      </c>
    </row>
    <row r="9847" s="93" customFormat="1" customHeight="1" spans="7:7">
      <c r="G9847" s="288" t="str">
        <f t="shared" si="159"/>
        <v/>
      </c>
    </row>
    <row r="9848" s="93" customFormat="1" customHeight="1" spans="7:7">
      <c r="G9848" s="288" t="str">
        <f t="shared" si="159"/>
        <v/>
      </c>
    </row>
    <row r="9849" s="93" customFormat="1" customHeight="1" spans="7:7">
      <c r="G9849" s="288" t="str">
        <f t="shared" si="159"/>
        <v/>
      </c>
    </row>
    <row r="9850" s="93" customFormat="1" customHeight="1" spans="7:7">
      <c r="G9850" s="288" t="str">
        <f t="shared" si="159"/>
        <v/>
      </c>
    </row>
    <row r="9851" s="93" customFormat="1" customHeight="1" spans="7:7">
      <c r="G9851" s="288" t="str">
        <f t="shared" si="159"/>
        <v/>
      </c>
    </row>
    <row r="9852" s="93" customFormat="1" customHeight="1" spans="7:7">
      <c r="G9852" s="288" t="str">
        <f t="shared" si="159"/>
        <v/>
      </c>
    </row>
    <row r="9853" s="93" customFormat="1" customHeight="1" spans="7:7">
      <c r="G9853" s="288" t="str">
        <f t="shared" si="159"/>
        <v/>
      </c>
    </row>
    <row r="9854" s="93" customFormat="1" customHeight="1" spans="7:7">
      <c r="G9854" s="288" t="str">
        <f t="shared" si="159"/>
        <v/>
      </c>
    </row>
    <row r="9855" s="93" customFormat="1" customHeight="1" spans="7:7">
      <c r="G9855" s="288" t="str">
        <f t="shared" si="159"/>
        <v/>
      </c>
    </row>
    <row r="9856" s="93" customFormat="1" customHeight="1" spans="7:7">
      <c r="G9856" s="288" t="str">
        <f t="shared" si="159"/>
        <v/>
      </c>
    </row>
    <row r="9857" s="93" customFormat="1" customHeight="1" spans="7:7">
      <c r="G9857" s="288" t="str">
        <f t="shared" si="159"/>
        <v/>
      </c>
    </row>
    <row r="9858" s="93" customFormat="1" customHeight="1" spans="7:7">
      <c r="G9858" s="288" t="str">
        <f t="shared" ref="G9858:G9921" si="160">IF(H9858="","",IF(H9858=I9858,H9858,_xlfn.CONCAT(H9858,"-",I9858)))</f>
        <v/>
      </c>
    </row>
    <row r="9859" s="93" customFormat="1" customHeight="1" spans="7:7">
      <c r="G9859" s="288" t="str">
        <f t="shared" si="160"/>
        <v/>
      </c>
    </row>
    <row r="9860" s="93" customFormat="1" customHeight="1" spans="7:7">
      <c r="G9860" s="288" t="str">
        <f t="shared" si="160"/>
        <v/>
      </c>
    </row>
    <row r="9861" s="93" customFormat="1" customHeight="1" spans="7:7">
      <c r="G9861" s="288" t="str">
        <f t="shared" si="160"/>
        <v/>
      </c>
    </row>
    <row r="9862" s="93" customFormat="1" customHeight="1" spans="7:7">
      <c r="G9862" s="288" t="str">
        <f t="shared" si="160"/>
        <v/>
      </c>
    </row>
    <row r="9863" s="93" customFormat="1" customHeight="1" spans="7:7">
      <c r="G9863" s="288" t="str">
        <f t="shared" si="160"/>
        <v/>
      </c>
    </row>
    <row r="9864" s="93" customFormat="1" customHeight="1" spans="7:7">
      <c r="G9864" s="288" t="str">
        <f t="shared" si="160"/>
        <v/>
      </c>
    </row>
    <row r="9865" s="93" customFormat="1" customHeight="1" spans="7:7">
      <c r="G9865" s="288" t="str">
        <f t="shared" si="160"/>
        <v/>
      </c>
    </row>
    <row r="9866" s="93" customFormat="1" customHeight="1" spans="7:7">
      <c r="G9866" s="288" t="str">
        <f t="shared" si="160"/>
        <v/>
      </c>
    </row>
    <row r="9867" s="93" customFormat="1" customHeight="1" spans="7:7">
      <c r="G9867" s="288" t="str">
        <f t="shared" si="160"/>
        <v/>
      </c>
    </row>
    <row r="9868" s="93" customFormat="1" customHeight="1" spans="7:7">
      <c r="G9868" s="288" t="str">
        <f t="shared" si="160"/>
        <v/>
      </c>
    </row>
    <row r="9869" s="93" customFormat="1" customHeight="1" spans="7:7">
      <c r="G9869" s="288" t="str">
        <f t="shared" si="160"/>
        <v/>
      </c>
    </row>
    <row r="9870" s="93" customFormat="1" customHeight="1" spans="7:7">
      <c r="G9870" s="288" t="str">
        <f t="shared" si="160"/>
        <v/>
      </c>
    </row>
    <row r="9871" s="93" customFormat="1" customHeight="1" spans="7:7">
      <c r="G9871" s="288" t="str">
        <f t="shared" si="160"/>
        <v/>
      </c>
    </row>
    <row r="9872" s="93" customFormat="1" customHeight="1" spans="7:7">
      <c r="G9872" s="288" t="str">
        <f t="shared" si="160"/>
        <v/>
      </c>
    </row>
    <row r="9873" s="93" customFormat="1" customHeight="1" spans="7:7">
      <c r="G9873" s="288" t="str">
        <f t="shared" si="160"/>
        <v/>
      </c>
    </row>
    <row r="9874" s="93" customFormat="1" customHeight="1" spans="7:7">
      <c r="G9874" s="288" t="str">
        <f t="shared" si="160"/>
        <v/>
      </c>
    </row>
    <row r="9875" s="93" customFormat="1" customHeight="1" spans="7:7">
      <c r="G9875" s="288" t="str">
        <f t="shared" si="160"/>
        <v/>
      </c>
    </row>
    <row r="9876" s="93" customFormat="1" customHeight="1" spans="7:7">
      <c r="G9876" s="288" t="str">
        <f t="shared" si="160"/>
        <v/>
      </c>
    </row>
    <row r="9877" s="93" customFormat="1" customHeight="1" spans="7:7">
      <c r="G9877" s="288" t="str">
        <f t="shared" si="160"/>
        <v/>
      </c>
    </row>
    <row r="9878" s="93" customFormat="1" customHeight="1" spans="7:7">
      <c r="G9878" s="288" t="str">
        <f t="shared" si="160"/>
        <v/>
      </c>
    </row>
    <row r="9879" s="93" customFormat="1" customHeight="1" spans="7:7">
      <c r="G9879" s="288" t="str">
        <f t="shared" si="160"/>
        <v/>
      </c>
    </row>
    <row r="9880" s="93" customFormat="1" customHeight="1" spans="7:7">
      <c r="G9880" s="288" t="str">
        <f t="shared" si="160"/>
        <v/>
      </c>
    </row>
    <row r="9881" s="93" customFormat="1" customHeight="1" spans="7:7">
      <c r="G9881" s="288" t="str">
        <f t="shared" si="160"/>
        <v/>
      </c>
    </row>
    <row r="9882" s="93" customFormat="1" customHeight="1" spans="7:7">
      <c r="G9882" s="288" t="str">
        <f t="shared" si="160"/>
        <v/>
      </c>
    </row>
    <row r="9883" s="93" customFormat="1" customHeight="1" spans="7:7">
      <c r="G9883" s="288" t="str">
        <f t="shared" si="160"/>
        <v/>
      </c>
    </row>
    <row r="9884" s="93" customFormat="1" customHeight="1" spans="7:7">
      <c r="G9884" s="288" t="str">
        <f t="shared" si="160"/>
        <v/>
      </c>
    </row>
    <row r="9885" s="93" customFormat="1" customHeight="1" spans="7:7">
      <c r="G9885" s="288" t="str">
        <f t="shared" si="160"/>
        <v/>
      </c>
    </row>
    <row r="9886" s="93" customFormat="1" customHeight="1" spans="7:7">
      <c r="G9886" s="288" t="str">
        <f t="shared" si="160"/>
        <v/>
      </c>
    </row>
    <row r="9887" s="93" customFormat="1" customHeight="1" spans="7:7">
      <c r="G9887" s="288" t="str">
        <f t="shared" si="160"/>
        <v/>
      </c>
    </row>
    <row r="9888" s="93" customFormat="1" customHeight="1" spans="7:7">
      <c r="G9888" s="288" t="str">
        <f t="shared" si="160"/>
        <v/>
      </c>
    </row>
    <row r="9889" s="93" customFormat="1" customHeight="1" spans="7:7">
      <c r="G9889" s="288" t="str">
        <f t="shared" si="160"/>
        <v/>
      </c>
    </row>
    <row r="9890" s="93" customFormat="1" customHeight="1" spans="7:7">
      <c r="G9890" s="288" t="str">
        <f t="shared" si="160"/>
        <v/>
      </c>
    </row>
    <row r="9891" s="93" customFormat="1" customHeight="1" spans="7:7">
      <c r="G9891" s="288" t="str">
        <f t="shared" si="160"/>
        <v/>
      </c>
    </row>
    <row r="9892" s="93" customFormat="1" customHeight="1" spans="7:7">
      <c r="G9892" s="288" t="str">
        <f t="shared" si="160"/>
        <v/>
      </c>
    </row>
    <row r="9893" s="93" customFormat="1" customHeight="1" spans="7:7">
      <c r="G9893" s="288" t="str">
        <f t="shared" si="160"/>
        <v/>
      </c>
    </row>
    <row r="9894" s="93" customFormat="1" customHeight="1" spans="7:7">
      <c r="G9894" s="288" t="str">
        <f t="shared" si="160"/>
        <v/>
      </c>
    </row>
    <row r="9895" s="93" customFormat="1" customHeight="1" spans="7:7">
      <c r="G9895" s="288" t="str">
        <f t="shared" si="160"/>
        <v/>
      </c>
    </row>
    <row r="9896" s="93" customFormat="1" customHeight="1" spans="7:7">
      <c r="G9896" s="288" t="str">
        <f t="shared" si="160"/>
        <v/>
      </c>
    </row>
    <row r="9897" s="93" customFormat="1" customHeight="1" spans="7:7">
      <c r="G9897" s="288" t="str">
        <f t="shared" si="160"/>
        <v/>
      </c>
    </row>
    <row r="9898" s="93" customFormat="1" customHeight="1" spans="7:7">
      <c r="G9898" s="288" t="str">
        <f t="shared" si="160"/>
        <v/>
      </c>
    </row>
    <row r="9899" s="93" customFormat="1" customHeight="1" spans="7:7">
      <c r="G9899" s="288" t="str">
        <f t="shared" si="160"/>
        <v/>
      </c>
    </row>
    <row r="9900" s="93" customFormat="1" customHeight="1" spans="7:7">
      <c r="G9900" s="288" t="str">
        <f t="shared" si="160"/>
        <v/>
      </c>
    </row>
    <row r="9901" s="93" customFormat="1" customHeight="1" spans="7:7">
      <c r="G9901" s="288" t="str">
        <f t="shared" si="160"/>
        <v/>
      </c>
    </row>
    <row r="9902" s="93" customFormat="1" customHeight="1" spans="7:7">
      <c r="G9902" s="288" t="str">
        <f t="shared" si="160"/>
        <v/>
      </c>
    </row>
    <row r="9903" s="93" customFormat="1" customHeight="1" spans="7:7">
      <c r="G9903" s="288" t="str">
        <f t="shared" si="160"/>
        <v/>
      </c>
    </row>
    <row r="9904" s="93" customFormat="1" customHeight="1" spans="7:7">
      <c r="G9904" s="288" t="str">
        <f t="shared" si="160"/>
        <v/>
      </c>
    </row>
    <row r="9905" s="93" customFormat="1" customHeight="1" spans="7:7">
      <c r="G9905" s="288" t="str">
        <f t="shared" si="160"/>
        <v/>
      </c>
    </row>
    <row r="9906" s="93" customFormat="1" customHeight="1" spans="7:7">
      <c r="G9906" s="288" t="str">
        <f t="shared" si="160"/>
        <v/>
      </c>
    </row>
    <row r="9907" s="93" customFormat="1" customHeight="1" spans="7:7">
      <c r="G9907" s="288" t="str">
        <f t="shared" si="160"/>
        <v/>
      </c>
    </row>
    <row r="9908" s="93" customFormat="1" customHeight="1" spans="7:7">
      <c r="G9908" s="288" t="str">
        <f t="shared" si="160"/>
        <v/>
      </c>
    </row>
    <row r="9909" s="93" customFormat="1" customHeight="1" spans="7:7">
      <c r="G9909" s="288" t="str">
        <f t="shared" si="160"/>
        <v/>
      </c>
    </row>
    <row r="9910" s="93" customFormat="1" customHeight="1" spans="7:7">
      <c r="G9910" s="288" t="str">
        <f t="shared" si="160"/>
        <v/>
      </c>
    </row>
    <row r="9911" s="93" customFormat="1" customHeight="1" spans="7:7">
      <c r="G9911" s="288" t="str">
        <f t="shared" si="160"/>
        <v/>
      </c>
    </row>
    <row r="9912" s="93" customFormat="1" customHeight="1" spans="7:7">
      <c r="G9912" s="288" t="str">
        <f t="shared" si="160"/>
        <v/>
      </c>
    </row>
    <row r="9913" s="93" customFormat="1" customHeight="1" spans="7:7">
      <c r="G9913" s="288" t="str">
        <f t="shared" si="160"/>
        <v/>
      </c>
    </row>
    <row r="9914" s="93" customFormat="1" customHeight="1" spans="7:7">
      <c r="G9914" s="288" t="str">
        <f t="shared" si="160"/>
        <v/>
      </c>
    </row>
    <row r="9915" s="93" customFormat="1" customHeight="1" spans="7:7">
      <c r="G9915" s="288" t="str">
        <f t="shared" si="160"/>
        <v/>
      </c>
    </row>
    <row r="9916" s="93" customFormat="1" customHeight="1" spans="7:7">
      <c r="G9916" s="288" t="str">
        <f t="shared" si="160"/>
        <v/>
      </c>
    </row>
    <row r="9917" s="93" customFormat="1" customHeight="1" spans="7:7">
      <c r="G9917" s="288" t="str">
        <f t="shared" si="160"/>
        <v/>
      </c>
    </row>
    <row r="9918" s="93" customFormat="1" customHeight="1" spans="7:7">
      <c r="G9918" s="288" t="str">
        <f t="shared" si="160"/>
        <v/>
      </c>
    </row>
    <row r="9919" s="93" customFormat="1" customHeight="1" spans="7:7">
      <c r="G9919" s="288" t="str">
        <f t="shared" si="160"/>
        <v/>
      </c>
    </row>
    <row r="9920" s="93" customFormat="1" customHeight="1" spans="7:7">
      <c r="G9920" s="288" t="str">
        <f t="shared" si="160"/>
        <v/>
      </c>
    </row>
    <row r="9921" s="93" customFormat="1" customHeight="1" spans="7:7">
      <c r="G9921" s="288" t="str">
        <f t="shared" si="160"/>
        <v/>
      </c>
    </row>
    <row r="9922" s="93" customFormat="1" customHeight="1" spans="7:7">
      <c r="G9922" s="288" t="str">
        <f t="shared" ref="G9922:G9985" si="161">IF(H9922="","",IF(H9922=I9922,H9922,_xlfn.CONCAT(H9922,"-",I9922)))</f>
        <v/>
      </c>
    </row>
    <row r="9923" s="93" customFormat="1" customHeight="1" spans="7:7">
      <c r="G9923" s="288" t="str">
        <f t="shared" si="161"/>
        <v/>
      </c>
    </row>
    <row r="9924" s="93" customFormat="1" customHeight="1" spans="7:7">
      <c r="G9924" s="288" t="str">
        <f t="shared" si="161"/>
        <v/>
      </c>
    </row>
    <row r="9925" s="93" customFormat="1" customHeight="1" spans="7:7">
      <c r="G9925" s="288" t="str">
        <f t="shared" si="161"/>
        <v/>
      </c>
    </row>
    <row r="9926" s="93" customFormat="1" customHeight="1" spans="7:7">
      <c r="G9926" s="288" t="str">
        <f t="shared" si="161"/>
        <v/>
      </c>
    </row>
    <row r="9927" s="93" customFormat="1" customHeight="1" spans="7:7">
      <c r="G9927" s="288" t="str">
        <f t="shared" si="161"/>
        <v/>
      </c>
    </row>
    <row r="9928" s="93" customFormat="1" customHeight="1" spans="7:7">
      <c r="G9928" s="288" t="str">
        <f t="shared" si="161"/>
        <v/>
      </c>
    </row>
    <row r="9929" s="93" customFormat="1" customHeight="1" spans="7:7">
      <c r="G9929" s="288" t="str">
        <f t="shared" si="161"/>
        <v/>
      </c>
    </row>
    <row r="9930" s="93" customFormat="1" customHeight="1" spans="7:7">
      <c r="G9930" s="288" t="str">
        <f t="shared" si="161"/>
        <v/>
      </c>
    </row>
    <row r="9931" s="93" customFormat="1" customHeight="1" spans="7:7">
      <c r="G9931" s="288" t="str">
        <f t="shared" si="161"/>
        <v/>
      </c>
    </row>
    <row r="9932" s="93" customFormat="1" customHeight="1" spans="7:7">
      <c r="G9932" s="288" t="str">
        <f t="shared" si="161"/>
        <v/>
      </c>
    </row>
    <row r="9933" s="93" customFormat="1" customHeight="1" spans="7:7">
      <c r="G9933" s="288" t="str">
        <f t="shared" si="161"/>
        <v/>
      </c>
    </row>
    <row r="9934" s="93" customFormat="1" customHeight="1" spans="7:7">
      <c r="G9934" s="288" t="str">
        <f t="shared" si="161"/>
        <v/>
      </c>
    </row>
    <row r="9935" s="93" customFormat="1" customHeight="1" spans="7:7">
      <c r="G9935" s="288" t="str">
        <f t="shared" si="161"/>
        <v/>
      </c>
    </row>
    <row r="9936" s="93" customFormat="1" customHeight="1" spans="7:7">
      <c r="G9936" s="288" t="str">
        <f t="shared" si="161"/>
        <v/>
      </c>
    </row>
    <row r="9937" s="93" customFormat="1" customHeight="1" spans="7:7">
      <c r="G9937" s="288" t="str">
        <f t="shared" si="161"/>
        <v/>
      </c>
    </row>
    <row r="9938" s="93" customFormat="1" customHeight="1" spans="7:7">
      <c r="G9938" s="288" t="str">
        <f t="shared" si="161"/>
        <v/>
      </c>
    </row>
    <row r="9939" s="93" customFormat="1" customHeight="1" spans="7:7">
      <c r="G9939" s="288" t="str">
        <f t="shared" si="161"/>
        <v/>
      </c>
    </row>
    <row r="9940" s="93" customFormat="1" customHeight="1" spans="7:7">
      <c r="G9940" s="288" t="str">
        <f t="shared" si="161"/>
        <v/>
      </c>
    </row>
    <row r="9941" s="93" customFormat="1" customHeight="1" spans="7:7">
      <c r="G9941" s="288" t="str">
        <f t="shared" si="161"/>
        <v/>
      </c>
    </row>
    <row r="9942" s="93" customFormat="1" customHeight="1" spans="7:7">
      <c r="G9942" s="288" t="str">
        <f t="shared" si="161"/>
        <v/>
      </c>
    </row>
    <row r="9943" s="93" customFormat="1" customHeight="1" spans="7:7">
      <c r="G9943" s="288" t="str">
        <f t="shared" si="161"/>
        <v/>
      </c>
    </row>
    <row r="9944" s="93" customFormat="1" customHeight="1" spans="7:7">
      <c r="G9944" s="288" t="str">
        <f t="shared" si="161"/>
        <v/>
      </c>
    </row>
    <row r="9945" s="93" customFormat="1" customHeight="1" spans="7:7">
      <c r="G9945" s="288" t="str">
        <f t="shared" si="161"/>
        <v/>
      </c>
    </row>
    <row r="9946" s="93" customFormat="1" customHeight="1" spans="7:7">
      <c r="G9946" s="288" t="str">
        <f t="shared" si="161"/>
        <v/>
      </c>
    </row>
    <row r="9947" s="93" customFormat="1" customHeight="1" spans="7:7">
      <c r="G9947" s="288" t="str">
        <f t="shared" si="161"/>
        <v/>
      </c>
    </row>
    <row r="9948" s="93" customFormat="1" customHeight="1" spans="7:7">
      <c r="G9948" s="288" t="str">
        <f t="shared" si="161"/>
        <v/>
      </c>
    </row>
    <row r="9949" s="93" customFormat="1" customHeight="1" spans="7:7">
      <c r="G9949" s="288" t="str">
        <f t="shared" si="161"/>
        <v/>
      </c>
    </row>
    <row r="9950" s="93" customFormat="1" customHeight="1" spans="7:7">
      <c r="G9950" s="288" t="str">
        <f t="shared" si="161"/>
        <v/>
      </c>
    </row>
    <row r="9951" s="93" customFormat="1" customHeight="1" spans="7:7">
      <c r="G9951" s="288" t="str">
        <f t="shared" si="161"/>
        <v/>
      </c>
    </row>
    <row r="9952" s="93" customFormat="1" customHeight="1" spans="7:7">
      <c r="G9952" s="288" t="str">
        <f t="shared" si="161"/>
        <v/>
      </c>
    </row>
    <row r="9953" s="93" customFormat="1" customHeight="1" spans="7:7">
      <c r="G9953" s="288" t="str">
        <f t="shared" si="161"/>
        <v/>
      </c>
    </row>
    <row r="9954" s="93" customFormat="1" customHeight="1" spans="7:7">
      <c r="G9954" s="288" t="str">
        <f t="shared" si="161"/>
        <v/>
      </c>
    </row>
    <row r="9955" s="93" customFormat="1" customHeight="1" spans="7:7">
      <c r="G9955" s="288" t="str">
        <f t="shared" si="161"/>
        <v/>
      </c>
    </row>
    <row r="9956" s="93" customFormat="1" customHeight="1" spans="7:7">
      <c r="G9956" s="288" t="str">
        <f t="shared" si="161"/>
        <v/>
      </c>
    </row>
    <row r="9957" s="93" customFormat="1" customHeight="1" spans="7:7">
      <c r="G9957" s="288" t="str">
        <f t="shared" si="161"/>
        <v/>
      </c>
    </row>
    <row r="9958" s="93" customFormat="1" customHeight="1" spans="7:7">
      <c r="G9958" s="288" t="str">
        <f t="shared" si="161"/>
        <v/>
      </c>
    </row>
    <row r="9959" s="93" customFormat="1" customHeight="1" spans="7:7">
      <c r="G9959" s="288" t="str">
        <f t="shared" si="161"/>
        <v/>
      </c>
    </row>
    <row r="9960" s="93" customFormat="1" customHeight="1" spans="7:7">
      <c r="G9960" s="288" t="str">
        <f t="shared" si="161"/>
        <v/>
      </c>
    </row>
    <row r="9961" s="93" customFormat="1" customHeight="1" spans="7:7">
      <c r="G9961" s="288" t="str">
        <f t="shared" si="161"/>
        <v/>
      </c>
    </row>
    <row r="9962" s="93" customFormat="1" customHeight="1" spans="7:7">
      <c r="G9962" s="288" t="str">
        <f t="shared" si="161"/>
        <v/>
      </c>
    </row>
    <row r="9963" s="93" customFormat="1" customHeight="1" spans="7:7">
      <c r="G9963" s="288" t="str">
        <f t="shared" si="161"/>
        <v/>
      </c>
    </row>
    <row r="9964" s="93" customFormat="1" customHeight="1" spans="7:7">
      <c r="G9964" s="288" t="str">
        <f t="shared" si="161"/>
        <v/>
      </c>
    </row>
    <row r="9965" s="93" customFormat="1" customHeight="1" spans="7:7">
      <c r="G9965" s="288" t="str">
        <f t="shared" si="161"/>
        <v/>
      </c>
    </row>
    <row r="9966" s="93" customFormat="1" customHeight="1" spans="7:7">
      <c r="G9966" s="288" t="str">
        <f t="shared" si="161"/>
        <v/>
      </c>
    </row>
    <row r="9967" s="93" customFormat="1" customHeight="1" spans="7:7">
      <c r="G9967" s="288" t="str">
        <f t="shared" si="161"/>
        <v/>
      </c>
    </row>
    <row r="9968" s="93" customFormat="1" customHeight="1" spans="7:7">
      <c r="G9968" s="288" t="str">
        <f t="shared" si="161"/>
        <v/>
      </c>
    </row>
    <row r="9969" s="93" customFormat="1" customHeight="1" spans="7:7">
      <c r="G9969" s="288" t="str">
        <f t="shared" si="161"/>
        <v/>
      </c>
    </row>
    <row r="9970" s="93" customFormat="1" customHeight="1" spans="7:7">
      <c r="G9970" s="288" t="str">
        <f t="shared" si="161"/>
        <v/>
      </c>
    </row>
    <row r="9971" s="93" customFormat="1" customHeight="1" spans="7:7">
      <c r="G9971" s="288" t="str">
        <f t="shared" si="161"/>
        <v/>
      </c>
    </row>
    <row r="9972" s="93" customFormat="1" customHeight="1" spans="7:7">
      <c r="G9972" s="288" t="str">
        <f t="shared" si="161"/>
        <v/>
      </c>
    </row>
    <row r="9973" s="93" customFormat="1" customHeight="1" spans="7:7">
      <c r="G9973" s="288" t="str">
        <f t="shared" si="161"/>
        <v/>
      </c>
    </row>
    <row r="9974" s="93" customFormat="1" customHeight="1" spans="7:7">
      <c r="G9974" s="288" t="str">
        <f t="shared" si="161"/>
        <v/>
      </c>
    </row>
    <row r="9975" s="93" customFormat="1" customHeight="1" spans="7:7">
      <c r="G9975" s="288" t="str">
        <f t="shared" si="161"/>
        <v/>
      </c>
    </row>
    <row r="9976" s="93" customFormat="1" customHeight="1" spans="7:7">
      <c r="G9976" s="288" t="str">
        <f t="shared" si="161"/>
        <v/>
      </c>
    </row>
    <row r="9977" s="93" customFormat="1" customHeight="1" spans="7:7">
      <c r="G9977" s="288" t="str">
        <f t="shared" si="161"/>
        <v/>
      </c>
    </row>
    <row r="9978" s="93" customFormat="1" customHeight="1" spans="7:7">
      <c r="G9978" s="288" t="str">
        <f t="shared" si="161"/>
        <v/>
      </c>
    </row>
    <row r="9979" s="93" customFormat="1" customHeight="1" spans="7:7">
      <c r="G9979" s="288" t="str">
        <f t="shared" si="161"/>
        <v/>
      </c>
    </row>
    <row r="9980" s="93" customFormat="1" customHeight="1" spans="7:7">
      <c r="G9980" s="288" t="str">
        <f t="shared" si="161"/>
        <v/>
      </c>
    </row>
    <row r="9981" s="93" customFormat="1" customHeight="1" spans="7:7">
      <c r="G9981" s="288" t="str">
        <f t="shared" si="161"/>
        <v/>
      </c>
    </row>
    <row r="9982" s="93" customFormat="1" customHeight="1" spans="7:7">
      <c r="G9982" s="288" t="str">
        <f t="shared" si="161"/>
        <v/>
      </c>
    </row>
    <row r="9983" s="93" customFormat="1" customHeight="1" spans="7:7">
      <c r="G9983" s="288" t="str">
        <f t="shared" si="161"/>
        <v/>
      </c>
    </row>
    <row r="9984" s="93" customFormat="1" customHeight="1" spans="7:7">
      <c r="G9984" s="288" t="str">
        <f t="shared" si="161"/>
        <v/>
      </c>
    </row>
    <row r="9985" s="93" customFormat="1" customHeight="1" spans="7:7">
      <c r="G9985" s="288" t="str">
        <f t="shared" si="161"/>
        <v/>
      </c>
    </row>
    <row r="9986" s="93" customFormat="1" customHeight="1" spans="7:7">
      <c r="G9986" s="288" t="str">
        <f t="shared" ref="G9986:G10000" si="162">IF(H9986="","",IF(H9986=I9986,H9986,_xlfn.CONCAT(H9986,"-",I9986)))</f>
        <v/>
      </c>
    </row>
    <row r="9987" s="93" customFormat="1" customHeight="1" spans="7:7">
      <c r="G9987" s="288" t="str">
        <f t="shared" si="162"/>
        <v/>
      </c>
    </row>
    <row r="9988" s="93" customFormat="1" customHeight="1" spans="7:7">
      <c r="G9988" s="288" t="str">
        <f t="shared" si="162"/>
        <v/>
      </c>
    </row>
    <row r="9989" s="93" customFormat="1" customHeight="1" spans="7:7">
      <c r="G9989" s="288" t="str">
        <f t="shared" si="162"/>
        <v/>
      </c>
    </row>
    <row r="9990" s="93" customFormat="1" customHeight="1" spans="7:7">
      <c r="G9990" s="288" t="str">
        <f t="shared" si="162"/>
        <v/>
      </c>
    </row>
    <row r="9991" s="93" customFormat="1" customHeight="1" spans="7:7">
      <c r="G9991" s="288" t="str">
        <f t="shared" si="162"/>
        <v/>
      </c>
    </row>
    <row r="9992" s="93" customFormat="1" customHeight="1" spans="7:7">
      <c r="G9992" s="288" t="str">
        <f t="shared" si="162"/>
        <v/>
      </c>
    </row>
    <row r="9993" s="93" customFormat="1" customHeight="1" spans="7:7">
      <c r="G9993" s="288" t="str">
        <f t="shared" si="162"/>
        <v/>
      </c>
    </row>
    <row r="9994" s="93" customFormat="1" customHeight="1" spans="7:7">
      <c r="G9994" s="288" t="str">
        <f t="shared" si="162"/>
        <v/>
      </c>
    </row>
    <row r="9995" s="93" customFormat="1" customHeight="1" spans="7:7">
      <c r="G9995" s="288" t="str">
        <f t="shared" si="162"/>
        <v/>
      </c>
    </row>
    <row r="9996" s="93" customFormat="1" customHeight="1" spans="7:7">
      <c r="G9996" s="288" t="str">
        <f t="shared" si="162"/>
        <v/>
      </c>
    </row>
    <row r="9997" s="93" customFormat="1" customHeight="1" spans="7:7">
      <c r="G9997" s="288" t="str">
        <f t="shared" si="162"/>
        <v/>
      </c>
    </row>
    <row r="9998" s="93" customFormat="1" customHeight="1" spans="7:7">
      <c r="G9998" s="288" t="str">
        <f t="shared" si="162"/>
        <v/>
      </c>
    </row>
    <row r="9999" s="93" customFormat="1" customHeight="1" spans="7:7">
      <c r="G9999" s="288" t="str">
        <f t="shared" si="162"/>
        <v/>
      </c>
    </row>
    <row r="10000" s="93" customFormat="1" customHeight="1" spans="7:7">
      <c r="G10000" s="288" t="str">
        <f t="shared" si="162"/>
        <v/>
      </c>
    </row>
  </sheetData>
  <dataValidations count="4">
    <dataValidation type="list" allowBlank="1" showInputMessage="1" showErrorMessage="1" sqref="O41">
      <formula1>INDIRECT($D42)</formula1>
    </dataValidation>
    <dataValidation type="list" allowBlank="1" showInputMessage="1" showErrorMessage="1" sqref="O42 O14:O37 O51:O55">
      <formula1>INDIRECT($D14)</formula1>
    </dataValidation>
    <dataValidation type="list" showInputMessage="1" showErrorMessage="1" sqref="N2:N1048576">
      <formula1>主体</formula1>
    </dataValidation>
    <dataValidation type="list" allowBlank="1" showInputMessage="1" showErrorMessage="1" sqref="O43:O50 O56:O64 O77:O10000">
      <formula1>INDIRECT($D52)</formula1>
    </dataValidation>
  </dataValidation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N99"/>
  <sheetViews>
    <sheetView workbookViewId="0">
      <selection activeCell="AJ13" sqref="AJ13"/>
    </sheetView>
  </sheetViews>
  <sheetFormatPr defaultColWidth="8.83333333333333" defaultRowHeight="23" customHeight="1"/>
  <cols>
    <col min="1" max="1" width="3.5" style="138" customWidth="1"/>
    <col min="2" max="2" width="10.1666666666667" style="138" customWidth="1"/>
    <col min="3" max="3" width="8.33333333333333" style="138" customWidth="1"/>
    <col min="4" max="4" width="13.1666666666667" style="138" customWidth="1"/>
    <col min="5" max="5" width="23.1666666666667" style="138" customWidth="1"/>
    <col min="6" max="6" width="11.1666666666667" style="138" customWidth="1"/>
    <col min="7" max="8" width="13.1666666666667" style="138" hidden="1" customWidth="1"/>
    <col min="9" max="9" width="12.1666666666667" style="138" hidden="1" customWidth="1"/>
    <col min="10" max="10" width="11.1666666666667" style="138" customWidth="1"/>
    <col min="11" max="11" width="26.1666666666667" style="138" hidden="1" customWidth="1"/>
    <col min="12" max="12" width="12.8333333333333" style="138" customWidth="1"/>
    <col min="13" max="13" width="13.3333333333333" style="138" customWidth="1"/>
    <col min="14" max="14" width="31.1666666666667" style="138" customWidth="1"/>
  </cols>
  <sheetData>
    <row r="1" ht="28" customHeight="1" spans="1:14">
      <c r="A1" s="251" t="s">
        <v>0</v>
      </c>
      <c r="B1" s="252" t="s">
        <v>260</v>
      </c>
      <c r="C1" s="253" t="s">
        <v>482</v>
      </c>
      <c r="D1" s="253" t="s">
        <v>483</v>
      </c>
      <c r="E1" s="253" t="s">
        <v>484</v>
      </c>
      <c r="F1" s="254" t="s">
        <v>485</v>
      </c>
      <c r="G1" s="255" t="s">
        <v>486</v>
      </c>
      <c r="H1" s="255" t="s">
        <v>487</v>
      </c>
      <c r="I1" s="270" t="s">
        <v>488</v>
      </c>
      <c r="J1" s="271" t="s">
        <v>262</v>
      </c>
      <c r="K1" s="272" t="s">
        <v>257</v>
      </c>
      <c r="L1" s="273" t="s">
        <v>489</v>
      </c>
      <c r="M1" s="274" t="s">
        <v>490</v>
      </c>
      <c r="N1" s="275"/>
    </row>
    <row r="2" customHeight="1" spans="1:14">
      <c r="A2" s="93"/>
      <c r="B2" s="256" t="str">
        <f t="shared" ref="B2:B65" si="0">IF(D2="","",TEXT(ROW(A1),"账户0000"))</f>
        <v>账户0001</v>
      </c>
      <c r="C2" s="257" t="s">
        <v>220</v>
      </c>
      <c r="D2" s="257" t="s">
        <v>491</v>
      </c>
      <c r="E2" s="377" t="s">
        <v>492</v>
      </c>
      <c r="F2" s="259">
        <v>749805.6</v>
      </c>
      <c r="G2" s="260">
        <f>IF(B2="","",SUMIFS(实收!E:E,实收!T:T,B2))</f>
        <v>0</v>
      </c>
      <c r="H2" s="260" t="e">
        <f>IF(B2="","",SUMIFS(#REF!,#REF!,B2))</f>
        <v>#REF!</v>
      </c>
      <c r="I2" s="276" t="e">
        <f t="shared" ref="I2:I65" si="1">IF(B2="","",G2-H2)</f>
        <v>#REF!</v>
      </c>
      <c r="J2" s="277" t="e">
        <f t="shared" ref="J2:J65" si="2">IF(B2="","",F2+I2)</f>
        <v>#REF!</v>
      </c>
      <c r="K2" s="256" t="str">
        <f t="shared" ref="K2:K65" si="3">IF(B2="","",_xlfn.CONCAT(B2,"-",C2,"-",D2,))</f>
        <v>账户0001-能环-农商丰台支行</v>
      </c>
      <c r="L2" s="278">
        <v>895.02</v>
      </c>
      <c r="M2" s="278" t="e">
        <f t="shared" ref="M2:M17" si="4">J2-L2</f>
        <v>#REF!</v>
      </c>
      <c r="N2" s="93"/>
    </row>
    <row r="3" customHeight="1" spans="1:14">
      <c r="A3" s="93"/>
      <c r="B3" s="256" t="str">
        <f t="shared" si="0"/>
        <v>账户0002</v>
      </c>
      <c r="C3" s="257" t="s">
        <v>220</v>
      </c>
      <c r="D3" s="257" t="s">
        <v>493</v>
      </c>
      <c r="E3" s="258">
        <v>161980674</v>
      </c>
      <c r="F3" s="259">
        <v>716435.81</v>
      </c>
      <c r="G3" s="260">
        <f>IF(B3="","",SUMIFS(实收!E:E,实收!T:T,B3))</f>
        <v>0</v>
      </c>
      <c r="H3" s="260" t="e">
        <f>IF(B3="","",SUMIFS(#REF!,#REF!,B3))</f>
        <v>#REF!</v>
      </c>
      <c r="I3" s="276" t="e">
        <f t="shared" si="1"/>
        <v>#REF!</v>
      </c>
      <c r="J3" s="277" t="e">
        <f t="shared" si="2"/>
        <v>#REF!</v>
      </c>
      <c r="K3" s="256" t="str">
        <f t="shared" si="3"/>
        <v>账户0002-能环-民生西客站支行</v>
      </c>
      <c r="L3" s="278">
        <v>15056.65</v>
      </c>
      <c r="M3" s="278" t="e">
        <f t="shared" si="4"/>
        <v>#REF!</v>
      </c>
      <c r="N3" s="93"/>
    </row>
    <row r="4" customHeight="1" spans="1:14">
      <c r="A4" s="93"/>
      <c r="B4" s="256" t="str">
        <f t="shared" si="0"/>
        <v>账户0003</v>
      </c>
      <c r="C4" s="261" t="s">
        <v>374</v>
      </c>
      <c r="D4" s="261" t="s">
        <v>494</v>
      </c>
      <c r="E4" s="378" t="s">
        <v>495</v>
      </c>
      <c r="F4" s="259">
        <v>4965.51</v>
      </c>
      <c r="G4" s="260">
        <f>IF(B4="","",SUMIFS(实收!E:E,实收!T:T,B4))</f>
        <v>0</v>
      </c>
      <c r="H4" s="260" t="e">
        <f>IF(B4="","",SUMIFS(#REF!,#REF!,B4))</f>
        <v>#REF!</v>
      </c>
      <c r="I4" s="276" t="e">
        <f t="shared" si="1"/>
        <v>#REF!</v>
      </c>
      <c r="J4" s="277" t="e">
        <f t="shared" si="2"/>
        <v>#REF!</v>
      </c>
      <c r="K4" s="256" t="str">
        <f t="shared" si="3"/>
        <v>账户0003-荣辉-农商西城支行</v>
      </c>
      <c r="L4" s="278">
        <v>253.84</v>
      </c>
      <c r="M4" s="278" t="e">
        <f t="shared" si="4"/>
        <v>#REF!</v>
      </c>
      <c r="N4" s="93"/>
    </row>
    <row r="5" customHeight="1" spans="1:14">
      <c r="A5" s="93"/>
      <c r="B5" s="256" t="str">
        <f t="shared" si="0"/>
        <v>账户0004</v>
      </c>
      <c r="C5" s="261" t="s">
        <v>374</v>
      </c>
      <c r="D5" s="261" t="s">
        <v>496</v>
      </c>
      <c r="E5" s="262">
        <v>1005507255</v>
      </c>
      <c r="F5" s="259">
        <v>43002.07</v>
      </c>
      <c r="G5" s="260">
        <f>IF(B5="","",SUMIFS(实收!E:E,实收!T:T,B5))</f>
        <v>0</v>
      </c>
      <c r="H5" s="260" t="e">
        <f>IF(B5="","",SUMIFS(#REF!,#REF!,B5))</f>
        <v>#REF!</v>
      </c>
      <c r="I5" s="276" t="e">
        <f t="shared" si="1"/>
        <v>#REF!</v>
      </c>
      <c r="J5" s="277" t="e">
        <f t="shared" si="2"/>
        <v>#REF!</v>
      </c>
      <c r="K5" s="256" t="str">
        <f t="shared" si="3"/>
        <v>账户0004-荣辉-刘述珍邮储行</v>
      </c>
      <c r="L5" s="278">
        <v>26622.87</v>
      </c>
      <c r="M5" s="278" t="e">
        <f t="shared" si="4"/>
        <v>#REF!</v>
      </c>
      <c r="N5" s="93"/>
    </row>
    <row r="6" customHeight="1" spans="1:14">
      <c r="A6" s="93"/>
      <c r="B6" s="256" t="str">
        <f t="shared" si="0"/>
        <v>账户0005</v>
      </c>
      <c r="C6" s="263" t="s">
        <v>356</v>
      </c>
      <c r="D6" s="263" t="s">
        <v>497</v>
      </c>
      <c r="E6" s="379" t="s">
        <v>498</v>
      </c>
      <c r="F6" s="259">
        <v>5083.1</v>
      </c>
      <c r="G6" s="260">
        <f>IF(B6="","",SUMIFS(实收!E:E,实收!T:T,B6))</f>
        <v>0</v>
      </c>
      <c r="H6" s="260" t="e">
        <f>IF(B6="","",SUMIFS(#REF!,#REF!,B6))</f>
        <v>#REF!</v>
      </c>
      <c r="I6" s="276" t="e">
        <f t="shared" si="1"/>
        <v>#REF!</v>
      </c>
      <c r="J6" s="277" t="e">
        <f t="shared" si="2"/>
        <v>#REF!</v>
      </c>
      <c r="K6" s="256" t="str">
        <f t="shared" si="3"/>
        <v>账户0005-冷暖-北京行平谷支行</v>
      </c>
      <c r="L6" s="278">
        <v>14254.84</v>
      </c>
      <c r="M6" s="278" t="e">
        <f t="shared" si="4"/>
        <v>#REF!</v>
      </c>
      <c r="N6" s="93"/>
    </row>
    <row r="7" customHeight="1" spans="1:14">
      <c r="A7" s="93"/>
      <c r="B7" s="256" t="str">
        <f t="shared" si="0"/>
        <v>账户0006</v>
      </c>
      <c r="C7" s="263" t="s">
        <v>356</v>
      </c>
      <c r="D7" s="263" t="s">
        <v>493</v>
      </c>
      <c r="E7" s="264">
        <v>691605583</v>
      </c>
      <c r="F7" s="259">
        <v>193905.02</v>
      </c>
      <c r="G7" s="260">
        <f>IF(B7="","",SUMIFS(实收!E:E,实收!T:T,B7))</f>
        <v>0</v>
      </c>
      <c r="H7" s="260" t="e">
        <f>IF(B7="","",SUMIFS(#REF!,#REF!,B7))</f>
        <v>#REF!</v>
      </c>
      <c r="I7" s="276" t="e">
        <f t="shared" si="1"/>
        <v>#REF!</v>
      </c>
      <c r="J7" s="277" t="e">
        <f t="shared" si="2"/>
        <v>#REF!</v>
      </c>
      <c r="K7" s="256" t="str">
        <f t="shared" si="3"/>
        <v>账户0006-冷暖-民生西客站支行</v>
      </c>
      <c r="L7" s="278">
        <v>69309.73</v>
      </c>
      <c r="M7" s="278" t="e">
        <f t="shared" si="4"/>
        <v>#REF!</v>
      </c>
      <c r="N7" s="93"/>
    </row>
    <row r="8" customHeight="1" spans="1:14">
      <c r="A8" s="93"/>
      <c r="B8" s="256" t="str">
        <f t="shared" si="0"/>
        <v>账户0007</v>
      </c>
      <c r="C8" s="265" t="s">
        <v>389</v>
      </c>
      <c r="D8" s="265" t="s">
        <v>499</v>
      </c>
      <c r="E8" s="380" t="s">
        <v>500</v>
      </c>
      <c r="F8" s="259">
        <v>1137.26</v>
      </c>
      <c r="G8" s="260">
        <f>IF(B8="","",SUMIFS(实收!E:E,实收!T:T,B8))</f>
        <v>0</v>
      </c>
      <c r="H8" s="260" t="e">
        <f>IF(B8="","",SUMIFS(#REF!,#REF!,B8))</f>
        <v>#REF!</v>
      </c>
      <c r="I8" s="276" t="e">
        <f t="shared" si="1"/>
        <v>#REF!</v>
      </c>
      <c r="J8" s="277" t="e">
        <f t="shared" si="2"/>
        <v>#REF!</v>
      </c>
      <c r="K8" s="256" t="str">
        <f t="shared" si="3"/>
        <v>账户0007-芝麻-招行西客站支行</v>
      </c>
      <c r="L8" s="278">
        <v>3531.97</v>
      </c>
      <c r="M8" s="278" t="e">
        <f t="shared" si="4"/>
        <v>#REF!</v>
      </c>
      <c r="N8" s="93"/>
    </row>
    <row r="9" customHeight="1" spans="1:14">
      <c r="A9" s="93"/>
      <c r="B9" s="256" t="str">
        <f t="shared" si="0"/>
        <v>账户0008</v>
      </c>
      <c r="C9" s="257" t="s">
        <v>220</v>
      </c>
      <c r="D9" s="257" t="s">
        <v>501</v>
      </c>
      <c r="E9" s="257" t="s">
        <v>501</v>
      </c>
      <c r="F9" s="259">
        <v>281354.17</v>
      </c>
      <c r="G9" s="260">
        <f>IF(B9="","",SUMIFS(实收!E:E,实收!T:T,B9))</f>
        <v>0</v>
      </c>
      <c r="H9" s="260" t="e">
        <f>IF(B9="","",SUMIFS(#REF!,#REF!,B9))</f>
        <v>#REF!</v>
      </c>
      <c r="I9" s="276" t="e">
        <f t="shared" si="1"/>
        <v>#REF!</v>
      </c>
      <c r="J9" s="277" t="e">
        <f t="shared" si="2"/>
        <v>#REF!</v>
      </c>
      <c r="K9" s="256" t="str">
        <f t="shared" si="3"/>
        <v>账户0008-能环-农商电子银行</v>
      </c>
      <c r="L9" s="278">
        <v>643986.69</v>
      </c>
      <c r="M9" s="278" t="e">
        <f t="shared" si="4"/>
        <v>#REF!</v>
      </c>
      <c r="N9" s="93" t="s">
        <v>502</v>
      </c>
    </row>
    <row r="10" customHeight="1" spans="1:14">
      <c r="A10" s="93"/>
      <c r="B10" s="256" t="str">
        <f t="shared" si="0"/>
        <v>账户0009</v>
      </c>
      <c r="C10" s="267" t="s">
        <v>220</v>
      </c>
      <c r="D10" s="267" t="s">
        <v>503</v>
      </c>
      <c r="E10" s="267" t="s">
        <v>503</v>
      </c>
      <c r="F10" s="259">
        <v>0</v>
      </c>
      <c r="G10" s="260">
        <f>IF(B10="","",SUMIFS(实收!E:E,实收!T:T,B10))</f>
        <v>0</v>
      </c>
      <c r="H10" s="260" t="e">
        <f>IF(B10="","",SUMIFS(#REF!,#REF!,B10))</f>
        <v>#REF!</v>
      </c>
      <c r="I10" s="276" t="e">
        <f t="shared" si="1"/>
        <v>#REF!</v>
      </c>
      <c r="J10" s="277" t="e">
        <f t="shared" si="2"/>
        <v>#REF!</v>
      </c>
      <c r="K10" s="256" t="str">
        <f t="shared" si="3"/>
        <v>账户0009-能环-铁信网</v>
      </c>
      <c r="L10" s="278"/>
      <c r="M10" s="278" t="e">
        <f t="shared" si="4"/>
        <v>#REF!</v>
      </c>
      <c r="N10" s="93"/>
    </row>
    <row r="11" customHeight="1" spans="1:14">
      <c r="A11" s="93"/>
      <c r="B11" s="256" t="str">
        <f t="shared" si="0"/>
        <v>账户0010</v>
      </c>
      <c r="C11" s="263" t="s">
        <v>356</v>
      </c>
      <c r="D11" s="263" t="s">
        <v>410</v>
      </c>
      <c r="E11" s="263"/>
      <c r="F11" s="259">
        <v>0</v>
      </c>
      <c r="G11" s="260">
        <f>IF(B11="","",SUMIFS(实收!E:E,实收!T:T,B11))</f>
        <v>0</v>
      </c>
      <c r="H11" s="260" t="e">
        <f>IF(B11="","",SUMIFS(#REF!,#REF!,B11))</f>
        <v>#REF!</v>
      </c>
      <c r="I11" s="276" t="e">
        <f t="shared" si="1"/>
        <v>#REF!</v>
      </c>
      <c r="J11" s="277" t="e">
        <f t="shared" si="2"/>
        <v>#REF!</v>
      </c>
      <c r="K11" s="256" t="str">
        <f t="shared" si="3"/>
        <v>账户0010-冷暖-现金</v>
      </c>
      <c r="L11" s="278"/>
      <c r="M11" s="278" t="e">
        <f t="shared" si="4"/>
        <v>#REF!</v>
      </c>
      <c r="N11" s="93"/>
    </row>
    <row r="12" customHeight="1" spans="1:14">
      <c r="A12" s="93"/>
      <c r="B12" s="256" t="str">
        <f t="shared" si="0"/>
        <v>账户0011</v>
      </c>
      <c r="C12" s="257" t="s">
        <v>220</v>
      </c>
      <c r="D12" s="257" t="s">
        <v>410</v>
      </c>
      <c r="E12" s="257"/>
      <c r="F12" s="259">
        <v>0</v>
      </c>
      <c r="G12" s="260">
        <f>IF(B12="","",SUMIFS(实收!E:E,实收!T:T,B12))</f>
        <v>0</v>
      </c>
      <c r="H12" s="260" t="e">
        <f>IF(B12="","",SUMIFS(#REF!,#REF!,B12))</f>
        <v>#REF!</v>
      </c>
      <c r="I12" s="276" t="e">
        <f t="shared" si="1"/>
        <v>#REF!</v>
      </c>
      <c r="J12" s="277" t="e">
        <f t="shared" si="2"/>
        <v>#REF!</v>
      </c>
      <c r="K12" s="256" t="str">
        <f t="shared" si="3"/>
        <v>账户0011-能环-现金</v>
      </c>
      <c r="L12" s="278">
        <v>0</v>
      </c>
      <c r="M12" s="278" t="e">
        <f t="shared" si="4"/>
        <v>#REF!</v>
      </c>
      <c r="N12" s="93"/>
    </row>
    <row r="13" customHeight="1" spans="1:14">
      <c r="A13" s="93"/>
      <c r="B13" s="256" t="str">
        <f t="shared" si="0"/>
        <v>账户0012</v>
      </c>
      <c r="C13" s="261" t="s">
        <v>374</v>
      </c>
      <c r="D13" s="261" t="s">
        <v>410</v>
      </c>
      <c r="E13" s="261"/>
      <c r="F13" s="259">
        <v>0</v>
      </c>
      <c r="G13" s="260">
        <f>IF(B13="","",SUMIFS(实收!E:E,实收!T:T,B13))</f>
        <v>0</v>
      </c>
      <c r="H13" s="260" t="e">
        <f>IF(B13="","",SUMIFS(#REF!,#REF!,B13))</f>
        <v>#REF!</v>
      </c>
      <c r="I13" s="276" t="e">
        <f t="shared" si="1"/>
        <v>#REF!</v>
      </c>
      <c r="J13" s="277" t="e">
        <f t="shared" si="2"/>
        <v>#REF!</v>
      </c>
      <c r="K13" s="256" t="str">
        <f t="shared" si="3"/>
        <v>账户0012-荣辉-现金</v>
      </c>
      <c r="L13" s="278"/>
      <c r="M13" s="278" t="e">
        <f t="shared" si="4"/>
        <v>#REF!</v>
      </c>
      <c r="N13" s="93"/>
    </row>
    <row r="14" customHeight="1" spans="1:14">
      <c r="A14" s="93"/>
      <c r="B14" s="256" t="str">
        <f t="shared" si="0"/>
        <v>账户0013</v>
      </c>
      <c r="C14" s="268" t="s">
        <v>401</v>
      </c>
      <c r="D14" s="268" t="s">
        <v>493</v>
      </c>
      <c r="E14" s="269">
        <v>635446313</v>
      </c>
      <c r="F14" s="259">
        <v>20039.03</v>
      </c>
      <c r="G14" s="260">
        <f>IF(B14="","",SUMIFS(实收!E:E,实收!T:T,B14))</f>
        <v>0</v>
      </c>
      <c r="H14" s="260" t="e">
        <f>IF(B14="","",SUMIFS(#REF!,#REF!,B14))</f>
        <v>#REF!</v>
      </c>
      <c r="I14" s="276" t="e">
        <f t="shared" si="1"/>
        <v>#REF!</v>
      </c>
      <c r="J14" s="277" t="e">
        <f t="shared" si="2"/>
        <v>#REF!</v>
      </c>
      <c r="K14" s="256" t="str">
        <f t="shared" si="3"/>
        <v>账户0013-炎东-民生西客站支行</v>
      </c>
      <c r="L14" s="278">
        <v>20039.03</v>
      </c>
      <c r="M14" s="278" t="e">
        <f t="shared" si="4"/>
        <v>#REF!</v>
      </c>
      <c r="N14" s="93"/>
    </row>
    <row r="15" customHeight="1" spans="1:14">
      <c r="A15" s="93"/>
      <c r="B15" s="256" t="str">
        <f t="shared" si="0"/>
        <v>账户0014</v>
      </c>
      <c r="C15" s="117" t="s">
        <v>341</v>
      </c>
      <c r="D15" s="117" t="s">
        <v>410</v>
      </c>
      <c r="E15" s="117"/>
      <c r="F15" s="111">
        <v>0</v>
      </c>
      <c r="G15" s="260">
        <f>IF(B15="","",SUMIFS(实收!E:E,实收!T:T,B15))</f>
        <v>0</v>
      </c>
      <c r="H15" s="260" t="e">
        <f>IF(B15="","",SUMIFS(#REF!,#REF!,B15))</f>
        <v>#REF!</v>
      </c>
      <c r="I15" s="276" t="e">
        <f t="shared" si="1"/>
        <v>#REF!</v>
      </c>
      <c r="J15" s="277" t="e">
        <f t="shared" si="2"/>
        <v>#REF!</v>
      </c>
      <c r="K15" s="256" t="str">
        <f t="shared" si="3"/>
        <v>账户0014-刘柯-现金</v>
      </c>
      <c r="L15" s="278"/>
      <c r="M15" s="278" t="e">
        <f t="shared" si="4"/>
        <v>#REF!</v>
      </c>
      <c r="N15" s="93"/>
    </row>
    <row r="16" customHeight="1" spans="1:14">
      <c r="A16" s="93"/>
      <c r="B16" s="256" t="str">
        <f t="shared" si="0"/>
        <v>账户0015</v>
      </c>
      <c r="C16" s="117" t="s">
        <v>220</v>
      </c>
      <c r="D16" s="117" t="s">
        <v>504</v>
      </c>
      <c r="E16" s="381" t="s">
        <v>505</v>
      </c>
      <c r="F16" s="111">
        <v>20065.9</v>
      </c>
      <c r="G16" s="260">
        <f>IF(B16="","",SUMIFS(实收!E:E,实收!T:T,B16))</f>
        <v>0</v>
      </c>
      <c r="H16" s="260" t="e">
        <f>IF(B16="","",SUMIFS(#REF!,#REF!,B16))</f>
        <v>#REF!</v>
      </c>
      <c r="I16" s="276" t="e">
        <f t="shared" si="1"/>
        <v>#REF!</v>
      </c>
      <c r="J16" s="277" t="e">
        <f t="shared" si="2"/>
        <v>#REF!</v>
      </c>
      <c r="K16" s="256" t="str">
        <f t="shared" si="3"/>
        <v>账户0015-能环-建行木樨园支行</v>
      </c>
      <c r="L16" s="278">
        <v>64.9</v>
      </c>
      <c r="M16" s="278" t="e">
        <f t="shared" si="4"/>
        <v>#REF!</v>
      </c>
      <c r="N16" s="93"/>
    </row>
    <row r="17" customHeight="1" spans="1:14">
      <c r="A17" s="93"/>
      <c r="B17" s="256" t="str">
        <f t="shared" si="0"/>
        <v>账户0016</v>
      </c>
      <c r="C17" s="117" t="s">
        <v>220</v>
      </c>
      <c r="D17" s="117" t="s">
        <v>506</v>
      </c>
      <c r="E17" s="137" t="s">
        <v>507</v>
      </c>
      <c r="F17" s="111">
        <v>60000</v>
      </c>
      <c r="G17" s="260">
        <f>IF(B17="","",SUMIFS(实收!E:E,实收!T:T,B17))</f>
        <v>0</v>
      </c>
      <c r="H17" s="260" t="e">
        <f>IF(B17="","",SUMIFS(#REF!,#REF!,B17))</f>
        <v>#REF!</v>
      </c>
      <c r="I17" s="276" t="e">
        <f t="shared" si="1"/>
        <v>#REF!</v>
      </c>
      <c r="J17" s="277" t="e">
        <f t="shared" si="2"/>
        <v>#REF!</v>
      </c>
      <c r="K17" s="256" t="str">
        <f t="shared" si="3"/>
        <v>账户0016-能环-建信融通</v>
      </c>
      <c r="L17" s="278">
        <v>60000</v>
      </c>
      <c r="M17" s="278" t="e">
        <f t="shared" si="4"/>
        <v>#REF!</v>
      </c>
      <c r="N17" s="93" t="s">
        <v>508</v>
      </c>
    </row>
    <row r="18" customHeight="1" spans="1:14">
      <c r="A18" s="93"/>
      <c r="B18" s="256" t="str">
        <f t="shared" si="0"/>
        <v>账户0017</v>
      </c>
      <c r="C18" s="267" t="s">
        <v>220</v>
      </c>
      <c r="D18" s="267" t="s">
        <v>357</v>
      </c>
      <c r="E18" s="117"/>
      <c r="F18" s="111">
        <v>0</v>
      </c>
      <c r="G18" s="260">
        <f>IF(B18="","",SUMIFS(实收!E:E,实收!T:T,B18))</f>
        <v>0</v>
      </c>
      <c r="H18" s="260" t="e">
        <f>IF(B18="","",SUMIFS(#REF!,#REF!,B18))</f>
        <v>#REF!</v>
      </c>
      <c r="I18" s="118" t="e">
        <f t="shared" si="1"/>
        <v>#REF!</v>
      </c>
      <c r="J18" s="118" t="e">
        <f t="shared" si="2"/>
        <v>#REF!</v>
      </c>
      <c r="K18" s="256" t="str">
        <f t="shared" si="3"/>
        <v>账户0017-能环-支票</v>
      </c>
      <c r="L18" s="278"/>
      <c r="M18" s="278"/>
      <c r="N18" s="93"/>
    </row>
    <row r="19" customHeight="1" spans="1:14">
      <c r="A19" s="93"/>
      <c r="B19" s="256" t="str">
        <f t="shared" si="0"/>
        <v>账户0018</v>
      </c>
      <c r="C19" s="263" t="s">
        <v>356</v>
      </c>
      <c r="D19" s="267" t="s">
        <v>357</v>
      </c>
      <c r="E19" s="117"/>
      <c r="F19" s="111">
        <v>0</v>
      </c>
      <c r="G19" s="260">
        <f>IF(B19="","",SUMIFS(实收!E:E,实收!T:T,B19))</f>
        <v>0</v>
      </c>
      <c r="H19" s="260" t="e">
        <f>IF(B19="","",SUMIFS(#REF!,#REF!,B19))</f>
        <v>#REF!</v>
      </c>
      <c r="I19" s="118" t="e">
        <f t="shared" si="1"/>
        <v>#REF!</v>
      </c>
      <c r="J19" s="118" t="e">
        <f t="shared" si="2"/>
        <v>#REF!</v>
      </c>
      <c r="K19" s="256" t="str">
        <f t="shared" si="3"/>
        <v>账户0018-冷暖-支票</v>
      </c>
      <c r="L19" s="278"/>
      <c r="M19" s="278"/>
      <c r="N19" s="93"/>
    </row>
    <row r="20" customHeight="1" spans="1:14">
      <c r="A20" s="93"/>
      <c r="B20" s="256" t="str">
        <f t="shared" si="0"/>
        <v>账户0019</v>
      </c>
      <c r="C20" s="257" t="s">
        <v>220</v>
      </c>
      <c r="D20" s="267" t="s">
        <v>357</v>
      </c>
      <c r="E20" s="117"/>
      <c r="F20" s="111">
        <v>0</v>
      </c>
      <c r="G20" s="260">
        <f>IF(B20="","",SUMIFS(实收!E:E,实收!T:T,B20))</f>
        <v>0</v>
      </c>
      <c r="H20" s="260" t="e">
        <f>IF(B20="","",SUMIFS(#REF!,#REF!,B20))</f>
        <v>#REF!</v>
      </c>
      <c r="I20" s="118" t="e">
        <f t="shared" si="1"/>
        <v>#REF!</v>
      </c>
      <c r="J20" s="118" t="e">
        <f t="shared" si="2"/>
        <v>#REF!</v>
      </c>
      <c r="K20" s="256" t="str">
        <f t="shared" si="3"/>
        <v>账户0019-能环-支票</v>
      </c>
      <c r="L20" s="278"/>
      <c r="M20" s="278"/>
      <c r="N20" s="93"/>
    </row>
    <row r="21" customHeight="1" spans="1:14">
      <c r="A21" s="93"/>
      <c r="B21" s="256" t="str">
        <f t="shared" si="0"/>
        <v>账户0020</v>
      </c>
      <c r="C21" s="261" t="s">
        <v>374</v>
      </c>
      <c r="D21" s="267" t="s">
        <v>357</v>
      </c>
      <c r="E21" s="117"/>
      <c r="F21" s="111">
        <v>0</v>
      </c>
      <c r="G21" s="260">
        <f>IF(B21="","",SUMIFS(实收!E:E,实收!T:T,B21))</f>
        <v>0</v>
      </c>
      <c r="H21" s="260" t="e">
        <f>IF(B21="","",SUMIFS(#REF!,#REF!,B21))</f>
        <v>#REF!</v>
      </c>
      <c r="I21" s="118" t="e">
        <f t="shared" si="1"/>
        <v>#REF!</v>
      </c>
      <c r="J21" s="118" t="e">
        <f t="shared" si="2"/>
        <v>#REF!</v>
      </c>
      <c r="K21" s="256" t="str">
        <f t="shared" si="3"/>
        <v>账户0020-荣辉-支票</v>
      </c>
      <c r="L21" s="278"/>
      <c r="M21" s="278"/>
      <c r="N21" s="93"/>
    </row>
    <row r="22" customHeight="1" spans="1:14">
      <c r="A22" s="93"/>
      <c r="B22" s="256" t="str">
        <f t="shared" si="0"/>
        <v>账户0021</v>
      </c>
      <c r="C22" s="267" t="s">
        <v>220</v>
      </c>
      <c r="D22" s="267" t="s">
        <v>427</v>
      </c>
      <c r="E22" s="117"/>
      <c r="F22" s="111">
        <v>0</v>
      </c>
      <c r="G22" s="260">
        <f>IF(B22="","",SUMIFS(实收!E:E,实收!T:T,B22))</f>
        <v>0</v>
      </c>
      <c r="H22" s="260" t="e">
        <f>IF(B22="","",SUMIFS(#REF!,#REF!,B22))</f>
        <v>#REF!</v>
      </c>
      <c r="I22" s="118" t="e">
        <f t="shared" si="1"/>
        <v>#REF!</v>
      </c>
      <c r="J22" s="118" t="e">
        <f t="shared" si="2"/>
        <v>#REF!</v>
      </c>
      <c r="K22" s="256" t="str">
        <f t="shared" si="3"/>
        <v>账户0021-能环-商承</v>
      </c>
      <c r="L22" s="278"/>
      <c r="M22" s="278"/>
      <c r="N22" s="93"/>
    </row>
    <row r="23" customHeight="1" spans="1:14">
      <c r="A23" s="93"/>
      <c r="B23" s="256" t="str">
        <f t="shared" si="0"/>
        <v>账户0022</v>
      </c>
      <c r="C23" s="263" t="s">
        <v>356</v>
      </c>
      <c r="D23" s="267" t="s">
        <v>427</v>
      </c>
      <c r="E23" s="117"/>
      <c r="F23" s="111">
        <v>0</v>
      </c>
      <c r="G23" s="260">
        <f>IF(B23="","",SUMIFS(实收!E:E,实收!T:T,B23))</f>
        <v>0</v>
      </c>
      <c r="H23" s="260" t="e">
        <f>IF(B23="","",SUMIFS(#REF!,#REF!,B23))</f>
        <v>#REF!</v>
      </c>
      <c r="I23" s="118" t="e">
        <f t="shared" si="1"/>
        <v>#REF!</v>
      </c>
      <c r="J23" s="118" t="e">
        <f t="shared" si="2"/>
        <v>#REF!</v>
      </c>
      <c r="K23" s="256" t="str">
        <f t="shared" si="3"/>
        <v>账户0022-冷暖-商承</v>
      </c>
      <c r="L23" s="278"/>
      <c r="M23" s="278"/>
      <c r="N23" s="93"/>
    </row>
    <row r="24" customHeight="1" spans="1:14">
      <c r="A24" s="93"/>
      <c r="B24" s="256" t="str">
        <f t="shared" si="0"/>
        <v>账户0023</v>
      </c>
      <c r="C24" s="257" t="s">
        <v>220</v>
      </c>
      <c r="D24" s="267" t="s">
        <v>427</v>
      </c>
      <c r="E24" s="117"/>
      <c r="F24" s="111">
        <v>0</v>
      </c>
      <c r="G24" s="260">
        <f>IF(B24="","",SUMIFS(实收!E:E,实收!T:T,B24))</f>
        <v>0</v>
      </c>
      <c r="H24" s="260" t="e">
        <f>IF(B24="","",SUMIFS(#REF!,#REF!,B24))</f>
        <v>#REF!</v>
      </c>
      <c r="I24" s="118" t="e">
        <f t="shared" si="1"/>
        <v>#REF!</v>
      </c>
      <c r="J24" s="118" t="e">
        <f t="shared" si="2"/>
        <v>#REF!</v>
      </c>
      <c r="K24" s="256" t="str">
        <f t="shared" si="3"/>
        <v>账户0023-能环-商承</v>
      </c>
      <c r="L24" s="278"/>
      <c r="M24" s="278"/>
      <c r="N24" s="93"/>
    </row>
    <row r="25" customHeight="1" spans="1:14">
      <c r="A25" s="93"/>
      <c r="B25" s="256" t="str">
        <f t="shared" si="0"/>
        <v>账户0024</v>
      </c>
      <c r="C25" s="261" t="s">
        <v>374</v>
      </c>
      <c r="D25" s="267" t="s">
        <v>427</v>
      </c>
      <c r="E25" s="117"/>
      <c r="F25" s="111">
        <v>0</v>
      </c>
      <c r="G25" s="260">
        <f>IF(B25="","",SUMIFS(实收!E:E,实收!T:T,B25))</f>
        <v>0</v>
      </c>
      <c r="H25" s="260" t="e">
        <f>IF(B25="","",SUMIFS(#REF!,#REF!,B25))</f>
        <v>#REF!</v>
      </c>
      <c r="I25" s="118" t="e">
        <f t="shared" si="1"/>
        <v>#REF!</v>
      </c>
      <c r="J25" s="118" t="e">
        <f t="shared" si="2"/>
        <v>#REF!</v>
      </c>
      <c r="K25" s="256" t="str">
        <f t="shared" si="3"/>
        <v>账户0024-荣辉-商承</v>
      </c>
      <c r="L25" s="278"/>
      <c r="M25" s="278"/>
      <c r="N25" s="93"/>
    </row>
    <row r="26" customHeight="1" spans="1:14">
      <c r="A26" s="93"/>
      <c r="B26" s="256" t="str">
        <f t="shared" si="0"/>
        <v>账户0025</v>
      </c>
      <c r="C26" s="267" t="s">
        <v>220</v>
      </c>
      <c r="D26" s="267" t="s">
        <v>419</v>
      </c>
      <c r="E26" s="117"/>
      <c r="F26" s="111">
        <v>0</v>
      </c>
      <c r="G26" s="260">
        <f>IF(B26="","",SUMIFS(实收!E:E,实收!T:T,B26))</f>
        <v>0</v>
      </c>
      <c r="H26" s="260" t="e">
        <f>IF(B26="","",SUMIFS(#REF!,#REF!,B26))</f>
        <v>#REF!</v>
      </c>
      <c r="I26" s="118" t="e">
        <f t="shared" si="1"/>
        <v>#REF!</v>
      </c>
      <c r="J26" s="118" t="e">
        <f t="shared" si="2"/>
        <v>#REF!</v>
      </c>
      <c r="K26" s="256" t="str">
        <f t="shared" si="3"/>
        <v>账户0025-能环-银承</v>
      </c>
      <c r="L26" s="278"/>
      <c r="M26" s="278"/>
      <c r="N26" s="93"/>
    </row>
    <row r="27" customHeight="1" spans="1:14">
      <c r="A27" s="93"/>
      <c r="B27" s="256" t="str">
        <f t="shared" si="0"/>
        <v>账户0026</v>
      </c>
      <c r="C27" s="263" t="s">
        <v>356</v>
      </c>
      <c r="D27" s="267" t="s">
        <v>419</v>
      </c>
      <c r="E27" s="117"/>
      <c r="F27" s="111">
        <v>0</v>
      </c>
      <c r="G27" s="260">
        <f>IF(B27="","",SUMIFS(实收!E:E,实收!T:T,B27))</f>
        <v>0</v>
      </c>
      <c r="H27" s="260" t="e">
        <f>IF(B27="","",SUMIFS(#REF!,#REF!,B27))</f>
        <v>#REF!</v>
      </c>
      <c r="I27" s="118" t="e">
        <f t="shared" si="1"/>
        <v>#REF!</v>
      </c>
      <c r="J27" s="118" t="e">
        <f t="shared" si="2"/>
        <v>#REF!</v>
      </c>
      <c r="K27" s="256" t="str">
        <f t="shared" si="3"/>
        <v>账户0026-冷暖-银承</v>
      </c>
      <c r="L27" s="278"/>
      <c r="M27" s="278"/>
      <c r="N27" s="93"/>
    </row>
    <row r="28" customHeight="1" spans="1:14">
      <c r="A28" s="93"/>
      <c r="B28" s="256" t="str">
        <f t="shared" si="0"/>
        <v>账户0027</v>
      </c>
      <c r="C28" s="257" t="s">
        <v>220</v>
      </c>
      <c r="D28" s="267" t="s">
        <v>419</v>
      </c>
      <c r="E28" s="117"/>
      <c r="F28" s="111">
        <v>0</v>
      </c>
      <c r="G28" s="260">
        <f>IF(B28="","",SUMIFS(实收!E:E,实收!T:T,B28))</f>
        <v>0</v>
      </c>
      <c r="H28" s="260" t="e">
        <f>IF(B28="","",SUMIFS(#REF!,#REF!,B28))</f>
        <v>#REF!</v>
      </c>
      <c r="I28" s="118" t="e">
        <f t="shared" si="1"/>
        <v>#REF!</v>
      </c>
      <c r="J28" s="118" t="e">
        <f t="shared" si="2"/>
        <v>#REF!</v>
      </c>
      <c r="K28" s="256" t="str">
        <f t="shared" si="3"/>
        <v>账户0027-能环-银承</v>
      </c>
      <c r="L28" s="278"/>
      <c r="M28" s="278"/>
      <c r="N28" s="93"/>
    </row>
    <row r="29" customHeight="1" spans="1:14">
      <c r="A29" s="93"/>
      <c r="B29" s="256" t="str">
        <f t="shared" si="0"/>
        <v>账户0028</v>
      </c>
      <c r="C29" s="261" t="s">
        <v>374</v>
      </c>
      <c r="D29" s="267" t="s">
        <v>419</v>
      </c>
      <c r="E29" s="117"/>
      <c r="F29" s="111">
        <v>0</v>
      </c>
      <c r="G29" s="260">
        <f>IF(B29="","",SUMIFS(实收!E:E,实收!T:T,B29))</f>
        <v>0</v>
      </c>
      <c r="H29" s="260" t="e">
        <f>IF(B29="","",SUMIFS(#REF!,#REF!,B29))</f>
        <v>#REF!</v>
      </c>
      <c r="I29" s="118" t="e">
        <f t="shared" si="1"/>
        <v>#REF!</v>
      </c>
      <c r="J29" s="118" t="e">
        <f t="shared" si="2"/>
        <v>#REF!</v>
      </c>
      <c r="K29" s="256" t="str">
        <f t="shared" si="3"/>
        <v>账户0028-荣辉-银承</v>
      </c>
      <c r="L29" s="278"/>
      <c r="M29" s="278"/>
      <c r="N29" s="93"/>
    </row>
    <row r="30" customHeight="1" spans="1:14">
      <c r="A30" s="93"/>
      <c r="B30" s="93" t="str">
        <f t="shared" si="0"/>
        <v/>
      </c>
      <c r="C30" s="93"/>
      <c r="D30" s="93"/>
      <c r="E30" s="93"/>
      <c r="F30" s="96"/>
      <c r="G30" s="260" t="str">
        <f>IF(B30="","",SUMIFS(实收!E:E,实收!T:T,B30))</f>
        <v/>
      </c>
      <c r="H30" s="260" t="str">
        <f>IF(B30="","",SUMIFS(#REF!,#REF!,B30))</f>
        <v/>
      </c>
      <c r="I30" s="101" t="str">
        <f t="shared" si="1"/>
        <v/>
      </c>
      <c r="J30" s="101" t="str">
        <f t="shared" si="2"/>
        <v/>
      </c>
      <c r="K30" s="279" t="str">
        <f t="shared" si="3"/>
        <v/>
      </c>
      <c r="L30" s="278"/>
      <c r="M30" s="278"/>
      <c r="N30" s="93"/>
    </row>
    <row r="31" customHeight="1" spans="1:14">
      <c r="A31" s="93"/>
      <c r="B31" s="93" t="str">
        <f t="shared" si="0"/>
        <v/>
      </c>
      <c r="C31" s="93"/>
      <c r="D31" s="93"/>
      <c r="E31" s="93"/>
      <c r="F31" s="96"/>
      <c r="G31" s="260" t="str">
        <f>IF(B31="","",SUMIFS(实收!E:E,实收!T:T,B31))</f>
        <v/>
      </c>
      <c r="H31" s="260" t="str">
        <f>IF(B31="","",SUMIFS(#REF!,#REF!,B31))</f>
        <v/>
      </c>
      <c r="I31" s="101" t="str">
        <f t="shared" si="1"/>
        <v/>
      </c>
      <c r="J31" s="101" t="str">
        <f t="shared" si="2"/>
        <v/>
      </c>
      <c r="K31" s="256" t="str">
        <f t="shared" si="3"/>
        <v/>
      </c>
      <c r="L31" s="278"/>
      <c r="M31" s="278"/>
      <c r="N31" s="93"/>
    </row>
    <row r="32" customHeight="1" spans="1:14">
      <c r="A32" s="93"/>
      <c r="B32" s="93" t="str">
        <f t="shared" si="0"/>
        <v/>
      </c>
      <c r="C32" s="93"/>
      <c r="D32" s="93"/>
      <c r="E32" s="93"/>
      <c r="F32" s="96"/>
      <c r="G32" s="260" t="str">
        <f>IF(B32="","",SUMIFS(实收!E:E,实收!T:T,B32))</f>
        <v/>
      </c>
      <c r="H32" s="260" t="str">
        <f>IF(B32="","",SUMIFS(#REF!,#REF!,B32))</f>
        <v/>
      </c>
      <c r="I32" s="101" t="str">
        <f t="shared" si="1"/>
        <v/>
      </c>
      <c r="J32" s="101" t="str">
        <f t="shared" si="2"/>
        <v/>
      </c>
      <c r="K32" s="256" t="str">
        <f t="shared" si="3"/>
        <v/>
      </c>
      <c r="L32" s="278"/>
      <c r="M32" s="278"/>
      <c r="N32" s="93"/>
    </row>
    <row r="33" customHeight="1" spans="1:14">
      <c r="A33" s="93"/>
      <c r="B33" s="93" t="str">
        <f t="shared" si="0"/>
        <v/>
      </c>
      <c r="C33" s="93"/>
      <c r="D33" s="93"/>
      <c r="E33" s="93"/>
      <c r="F33" s="96"/>
      <c r="G33" s="260" t="str">
        <f>IF(B33="","",SUMIFS(实收!E:E,实收!T:T,B33))</f>
        <v/>
      </c>
      <c r="H33" s="260" t="str">
        <f>IF(B33="","",SUMIFS(#REF!,#REF!,B33))</f>
        <v/>
      </c>
      <c r="I33" s="101" t="str">
        <f t="shared" si="1"/>
        <v/>
      </c>
      <c r="J33" s="101" t="str">
        <f t="shared" si="2"/>
        <v/>
      </c>
      <c r="K33" s="256" t="str">
        <f t="shared" si="3"/>
        <v/>
      </c>
      <c r="L33" s="278"/>
      <c r="M33" s="278"/>
      <c r="N33" s="93"/>
    </row>
    <row r="34" customHeight="1" spans="1:14">
      <c r="A34" s="93"/>
      <c r="B34" s="93" t="str">
        <f t="shared" si="0"/>
        <v/>
      </c>
      <c r="C34" s="93"/>
      <c r="D34" s="93"/>
      <c r="E34" s="93"/>
      <c r="F34" s="96"/>
      <c r="G34" s="260" t="str">
        <f>IF(B34="","",SUMIFS(实收!E:E,实收!T:T,B34))</f>
        <v/>
      </c>
      <c r="H34" s="260" t="str">
        <f>IF(B34="","",SUMIFS(#REF!,#REF!,B34))</f>
        <v/>
      </c>
      <c r="I34" s="101" t="str">
        <f t="shared" si="1"/>
        <v/>
      </c>
      <c r="J34" s="101" t="str">
        <f t="shared" si="2"/>
        <v/>
      </c>
      <c r="K34" s="256" t="str">
        <f t="shared" si="3"/>
        <v/>
      </c>
      <c r="L34" s="278"/>
      <c r="M34" s="278"/>
      <c r="N34" s="93"/>
    </row>
    <row r="35" customHeight="1" spans="1:14">
      <c r="A35" s="93"/>
      <c r="B35" s="93" t="str">
        <f t="shared" si="0"/>
        <v/>
      </c>
      <c r="C35" s="93"/>
      <c r="D35" s="93"/>
      <c r="E35" s="93"/>
      <c r="F35" s="96"/>
      <c r="G35" s="260" t="str">
        <f>IF(B35="","",SUMIFS(实收!E:E,实收!T:T,B35))</f>
        <v/>
      </c>
      <c r="H35" s="260" t="str">
        <f>IF(B35="","",SUMIFS(#REF!,#REF!,B35))</f>
        <v/>
      </c>
      <c r="I35" s="101" t="str">
        <f t="shared" si="1"/>
        <v/>
      </c>
      <c r="J35" s="101" t="str">
        <f t="shared" si="2"/>
        <v/>
      </c>
      <c r="K35" s="256" t="str">
        <f t="shared" si="3"/>
        <v/>
      </c>
      <c r="L35" s="278"/>
      <c r="M35" s="278"/>
      <c r="N35" s="93"/>
    </row>
    <row r="36" customHeight="1" spans="1:14">
      <c r="A36" s="93"/>
      <c r="B36" s="93" t="str">
        <f t="shared" si="0"/>
        <v/>
      </c>
      <c r="C36" s="93"/>
      <c r="D36" s="93"/>
      <c r="E36" s="93"/>
      <c r="F36" s="96"/>
      <c r="G36" s="260" t="str">
        <f>IF(B36="","",SUMIFS(实收!E:E,实收!T:T,B36))</f>
        <v/>
      </c>
      <c r="H36" s="260" t="str">
        <f>IF(B36="","",SUMIFS(#REF!,#REF!,B36))</f>
        <v/>
      </c>
      <c r="I36" s="101" t="str">
        <f t="shared" si="1"/>
        <v/>
      </c>
      <c r="J36" s="101" t="str">
        <f t="shared" si="2"/>
        <v/>
      </c>
      <c r="K36" s="256" t="str">
        <f t="shared" si="3"/>
        <v/>
      </c>
      <c r="L36" s="278"/>
      <c r="M36" s="278"/>
      <c r="N36" s="93"/>
    </row>
    <row r="37" customHeight="1" spans="1:14">
      <c r="A37" s="93"/>
      <c r="B37" s="93" t="str">
        <f t="shared" si="0"/>
        <v/>
      </c>
      <c r="C37" s="93"/>
      <c r="D37" s="93"/>
      <c r="E37" s="93"/>
      <c r="F37" s="96"/>
      <c r="G37" s="260" t="str">
        <f>IF(B37="","",SUMIFS(实收!E:E,实收!T:T,B37))</f>
        <v/>
      </c>
      <c r="H37" s="260" t="str">
        <f>IF(B37="","",SUMIFS(#REF!,#REF!,B37))</f>
        <v/>
      </c>
      <c r="I37" s="101" t="str">
        <f t="shared" si="1"/>
        <v/>
      </c>
      <c r="J37" s="101" t="str">
        <f t="shared" si="2"/>
        <v/>
      </c>
      <c r="K37" s="256" t="str">
        <f t="shared" si="3"/>
        <v/>
      </c>
      <c r="L37" s="278"/>
      <c r="M37" s="278"/>
      <c r="N37" s="93"/>
    </row>
    <row r="38" customHeight="1" spans="1:14">
      <c r="A38" s="93"/>
      <c r="B38" s="93" t="str">
        <f t="shared" si="0"/>
        <v/>
      </c>
      <c r="C38" s="93"/>
      <c r="D38" s="93"/>
      <c r="E38" s="93"/>
      <c r="F38" s="96"/>
      <c r="G38" s="260" t="str">
        <f>IF(B38="","",SUMIFS(实收!E:E,实收!T:T,B38))</f>
        <v/>
      </c>
      <c r="H38" s="260" t="str">
        <f>IF(B38="","",SUMIFS(#REF!,#REF!,B38))</f>
        <v/>
      </c>
      <c r="I38" s="101" t="str">
        <f t="shared" si="1"/>
        <v/>
      </c>
      <c r="J38" s="101" t="str">
        <f t="shared" si="2"/>
        <v/>
      </c>
      <c r="K38" s="256" t="str">
        <f t="shared" si="3"/>
        <v/>
      </c>
      <c r="L38" s="278"/>
      <c r="M38" s="278"/>
      <c r="N38" s="93"/>
    </row>
    <row r="39" customHeight="1" spans="1:14">
      <c r="A39" s="93"/>
      <c r="B39" s="93" t="str">
        <f t="shared" si="0"/>
        <v/>
      </c>
      <c r="C39" s="93"/>
      <c r="D39" s="93"/>
      <c r="E39" s="93"/>
      <c r="F39" s="96"/>
      <c r="G39" s="260" t="str">
        <f>IF(B39="","",SUMIFS(实收!E:E,实收!T:T,B39))</f>
        <v/>
      </c>
      <c r="H39" s="260" t="str">
        <f>IF(B39="","",SUMIFS(#REF!,#REF!,B39))</f>
        <v/>
      </c>
      <c r="I39" s="101" t="str">
        <f t="shared" si="1"/>
        <v/>
      </c>
      <c r="J39" s="101" t="str">
        <f t="shared" si="2"/>
        <v/>
      </c>
      <c r="K39" s="256" t="str">
        <f t="shared" si="3"/>
        <v/>
      </c>
      <c r="L39" s="278"/>
      <c r="M39" s="278"/>
      <c r="N39" s="93"/>
    </row>
    <row r="40" customHeight="1" spans="1:14">
      <c r="A40" s="93"/>
      <c r="B40" s="93" t="str">
        <f t="shared" si="0"/>
        <v/>
      </c>
      <c r="C40" s="93"/>
      <c r="D40" s="93"/>
      <c r="E40" s="93"/>
      <c r="F40" s="96"/>
      <c r="G40" s="260" t="str">
        <f>IF(B40="","",SUMIFS(实收!E:E,实收!T:T,B40))</f>
        <v/>
      </c>
      <c r="H40" s="260" t="str">
        <f>IF(B40="","",SUMIFS(#REF!,#REF!,B40))</f>
        <v/>
      </c>
      <c r="I40" s="101" t="str">
        <f t="shared" si="1"/>
        <v/>
      </c>
      <c r="J40" s="101" t="str">
        <f t="shared" si="2"/>
        <v/>
      </c>
      <c r="K40" s="256" t="str">
        <f t="shared" si="3"/>
        <v/>
      </c>
      <c r="L40" s="278"/>
      <c r="M40" s="278"/>
      <c r="N40" s="93"/>
    </row>
    <row r="41" customHeight="1" spans="1:14">
      <c r="A41" s="93"/>
      <c r="B41" s="93" t="str">
        <f t="shared" si="0"/>
        <v/>
      </c>
      <c r="C41" s="93"/>
      <c r="D41" s="93"/>
      <c r="E41" s="93"/>
      <c r="F41" s="96"/>
      <c r="G41" s="260" t="str">
        <f>IF(B41="","",SUMIFS(实收!E:E,实收!T:T,B41))</f>
        <v/>
      </c>
      <c r="H41" s="260" t="str">
        <f>IF(B41="","",SUMIFS(#REF!,#REF!,B41))</f>
        <v/>
      </c>
      <c r="I41" s="101" t="str">
        <f t="shared" si="1"/>
        <v/>
      </c>
      <c r="J41" s="101" t="str">
        <f t="shared" si="2"/>
        <v/>
      </c>
      <c r="K41" s="256" t="str">
        <f t="shared" si="3"/>
        <v/>
      </c>
      <c r="L41" s="278"/>
      <c r="M41" s="278"/>
      <c r="N41" s="93"/>
    </row>
    <row r="42" customHeight="1" spans="1:14">
      <c r="A42" s="93"/>
      <c r="B42" s="93" t="str">
        <f t="shared" si="0"/>
        <v/>
      </c>
      <c r="C42" s="93"/>
      <c r="D42" s="93"/>
      <c r="E42" s="93"/>
      <c r="F42" s="96"/>
      <c r="G42" s="260" t="str">
        <f>IF(B42="","",SUMIFS(实收!E:E,实收!T:T,B42))</f>
        <v/>
      </c>
      <c r="H42" s="260" t="str">
        <f>IF(B42="","",SUMIFS(#REF!,#REF!,B42))</f>
        <v/>
      </c>
      <c r="I42" s="101" t="str">
        <f t="shared" si="1"/>
        <v/>
      </c>
      <c r="J42" s="101" t="str">
        <f t="shared" si="2"/>
        <v/>
      </c>
      <c r="K42" s="256" t="str">
        <f t="shared" si="3"/>
        <v/>
      </c>
      <c r="L42" s="278"/>
      <c r="M42" s="278"/>
      <c r="N42" s="93"/>
    </row>
    <row r="43" customHeight="1" spans="1:14">
      <c r="A43" s="93"/>
      <c r="B43" s="93" t="str">
        <f t="shared" si="0"/>
        <v/>
      </c>
      <c r="C43" s="93"/>
      <c r="D43" s="93"/>
      <c r="E43" s="93"/>
      <c r="F43" s="96"/>
      <c r="G43" s="260" t="str">
        <f>IF(B43="","",SUMIFS(实收!E:E,实收!T:T,B43))</f>
        <v/>
      </c>
      <c r="H43" s="260" t="str">
        <f>IF(B43="","",SUMIFS(#REF!,#REF!,B43))</f>
        <v/>
      </c>
      <c r="I43" s="101" t="str">
        <f t="shared" si="1"/>
        <v/>
      </c>
      <c r="J43" s="101" t="str">
        <f t="shared" si="2"/>
        <v/>
      </c>
      <c r="K43" s="256" t="str">
        <f t="shared" si="3"/>
        <v/>
      </c>
      <c r="L43" s="278"/>
      <c r="M43" s="278"/>
      <c r="N43" s="93"/>
    </row>
    <row r="44" customHeight="1" spans="1:14">
      <c r="A44" s="93"/>
      <c r="B44" s="93" t="str">
        <f t="shared" si="0"/>
        <v/>
      </c>
      <c r="C44" s="93"/>
      <c r="D44" s="93"/>
      <c r="E44" s="93"/>
      <c r="F44" s="96"/>
      <c r="G44" s="260" t="str">
        <f>IF(B44="","",SUMIFS(实收!E:E,实收!T:T,B44))</f>
        <v/>
      </c>
      <c r="H44" s="260" t="str">
        <f>IF(B44="","",SUMIFS(#REF!,#REF!,B44))</f>
        <v/>
      </c>
      <c r="I44" s="101" t="str">
        <f t="shared" si="1"/>
        <v/>
      </c>
      <c r="J44" s="101" t="str">
        <f t="shared" si="2"/>
        <v/>
      </c>
      <c r="K44" s="256" t="str">
        <f t="shared" si="3"/>
        <v/>
      </c>
      <c r="L44" s="278"/>
      <c r="M44" s="278"/>
      <c r="N44" s="93"/>
    </row>
    <row r="45" customHeight="1" spans="1:14">
      <c r="A45" s="93"/>
      <c r="B45" s="93" t="str">
        <f t="shared" si="0"/>
        <v/>
      </c>
      <c r="C45" s="93"/>
      <c r="D45" s="93"/>
      <c r="E45" s="93"/>
      <c r="F45" s="96"/>
      <c r="G45" s="260" t="str">
        <f>IF(B45="","",SUMIFS(实收!E:E,实收!T:T,B45))</f>
        <v/>
      </c>
      <c r="H45" s="260" t="str">
        <f>IF(B45="","",SUMIFS(#REF!,#REF!,B45))</f>
        <v/>
      </c>
      <c r="I45" s="101" t="str">
        <f t="shared" si="1"/>
        <v/>
      </c>
      <c r="J45" s="101" t="str">
        <f t="shared" si="2"/>
        <v/>
      </c>
      <c r="K45" s="256" t="str">
        <f t="shared" si="3"/>
        <v/>
      </c>
      <c r="L45" s="278"/>
      <c r="M45" s="278"/>
      <c r="N45" s="93"/>
    </row>
    <row r="46" customHeight="1" spans="1:14">
      <c r="A46" s="93"/>
      <c r="B46" s="93" t="str">
        <f t="shared" si="0"/>
        <v/>
      </c>
      <c r="C46" s="93"/>
      <c r="D46" s="93"/>
      <c r="E46" s="93"/>
      <c r="F46" s="96"/>
      <c r="G46" s="260" t="str">
        <f>IF(B46="","",SUMIFS(实收!E:E,实收!T:T,B46))</f>
        <v/>
      </c>
      <c r="H46" s="260" t="str">
        <f>IF(B46="","",SUMIFS(#REF!,#REF!,B46))</f>
        <v/>
      </c>
      <c r="I46" s="101" t="str">
        <f t="shared" si="1"/>
        <v/>
      </c>
      <c r="J46" s="101" t="str">
        <f t="shared" si="2"/>
        <v/>
      </c>
      <c r="K46" s="256" t="str">
        <f t="shared" si="3"/>
        <v/>
      </c>
      <c r="L46" s="278"/>
      <c r="M46" s="278"/>
      <c r="N46" s="93"/>
    </row>
    <row r="47" customHeight="1" spans="1:14">
      <c r="A47" s="93"/>
      <c r="B47" s="93" t="str">
        <f t="shared" si="0"/>
        <v/>
      </c>
      <c r="C47" s="93"/>
      <c r="D47" s="93"/>
      <c r="E47" s="93"/>
      <c r="F47" s="96"/>
      <c r="G47" s="260" t="str">
        <f>IF(B47="","",SUMIFS(实收!E:E,实收!T:T,B47))</f>
        <v/>
      </c>
      <c r="H47" s="260" t="str">
        <f>IF(B47="","",SUMIFS(#REF!,#REF!,B47))</f>
        <v/>
      </c>
      <c r="I47" s="101" t="str">
        <f t="shared" si="1"/>
        <v/>
      </c>
      <c r="J47" s="101" t="str">
        <f t="shared" si="2"/>
        <v/>
      </c>
      <c r="K47" s="256" t="str">
        <f t="shared" si="3"/>
        <v/>
      </c>
      <c r="L47" s="278"/>
      <c r="M47" s="278"/>
      <c r="N47" s="93"/>
    </row>
    <row r="48" customHeight="1" spans="1:14">
      <c r="A48" s="93"/>
      <c r="B48" s="93" t="str">
        <f t="shared" si="0"/>
        <v/>
      </c>
      <c r="C48" s="93"/>
      <c r="D48" s="93"/>
      <c r="E48" s="93"/>
      <c r="F48" s="96"/>
      <c r="G48" s="260" t="str">
        <f>IF(B48="","",SUMIFS(实收!E:E,实收!T:T,B48))</f>
        <v/>
      </c>
      <c r="H48" s="260" t="str">
        <f>IF(B48="","",SUMIFS(#REF!,#REF!,B48))</f>
        <v/>
      </c>
      <c r="I48" s="101" t="str">
        <f t="shared" si="1"/>
        <v/>
      </c>
      <c r="J48" s="101" t="str">
        <f t="shared" si="2"/>
        <v/>
      </c>
      <c r="K48" s="256" t="str">
        <f t="shared" si="3"/>
        <v/>
      </c>
      <c r="L48" s="278"/>
      <c r="M48" s="278"/>
      <c r="N48" s="93"/>
    </row>
    <row r="49" customHeight="1" spans="1:14">
      <c r="A49" s="93"/>
      <c r="B49" s="93" t="str">
        <f t="shared" si="0"/>
        <v/>
      </c>
      <c r="C49" s="93"/>
      <c r="D49" s="93"/>
      <c r="E49" s="93"/>
      <c r="F49" s="96"/>
      <c r="G49" s="260" t="str">
        <f>IF(B49="","",SUMIFS(实收!E:E,实收!T:T,B49))</f>
        <v/>
      </c>
      <c r="H49" s="260" t="str">
        <f>IF(B49="","",SUMIFS(#REF!,#REF!,B49))</f>
        <v/>
      </c>
      <c r="I49" s="101" t="str">
        <f t="shared" si="1"/>
        <v/>
      </c>
      <c r="J49" s="101" t="str">
        <f t="shared" si="2"/>
        <v/>
      </c>
      <c r="K49" s="256" t="str">
        <f t="shared" si="3"/>
        <v/>
      </c>
      <c r="L49" s="278"/>
      <c r="M49" s="278"/>
      <c r="N49" s="93"/>
    </row>
    <row r="50" customHeight="1" spans="1:14">
      <c r="A50" s="93"/>
      <c r="B50" s="93" t="str">
        <f t="shared" si="0"/>
        <v/>
      </c>
      <c r="C50" s="93"/>
      <c r="D50" s="93"/>
      <c r="E50" s="93"/>
      <c r="F50" s="96"/>
      <c r="G50" s="260" t="str">
        <f>IF(B50="","",SUMIFS(实收!E:E,实收!T:T,B50))</f>
        <v/>
      </c>
      <c r="H50" s="260" t="str">
        <f>IF(B50="","",SUMIFS(#REF!,#REF!,B50))</f>
        <v/>
      </c>
      <c r="I50" s="101" t="str">
        <f t="shared" si="1"/>
        <v/>
      </c>
      <c r="J50" s="101" t="str">
        <f t="shared" si="2"/>
        <v/>
      </c>
      <c r="K50" s="256" t="str">
        <f t="shared" si="3"/>
        <v/>
      </c>
      <c r="L50" s="278"/>
      <c r="M50" s="278"/>
      <c r="N50" s="93"/>
    </row>
    <row r="51" customHeight="1" spans="1:14">
      <c r="A51" s="93"/>
      <c r="B51" s="93" t="str">
        <f t="shared" si="0"/>
        <v/>
      </c>
      <c r="C51" s="93"/>
      <c r="D51" s="93"/>
      <c r="E51" s="93"/>
      <c r="F51" s="96"/>
      <c r="G51" s="260" t="str">
        <f>IF(B51="","",SUMIFS(实收!E:E,实收!T:T,B51))</f>
        <v/>
      </c>
      <c r="H51" s="260" t="str">
        <f>IF(B51="","",SUMIFS(#REF!,#REF!,B51))</f>
        <v/>
      </c>
      <c r="I51" s="101" t="str">
        <f t="shared" si="1"/>
        <v/>
      </c>
      <c r="J51" s="101" t="str">
        <f t="shared" si="2"/>
        <v/>
      </c>
      <c r="K51" s="256" t="str">
        <f t="shared" si="3"/>
        <v/>
      </c>
      <c r="L51" s="278"/>
      <c r="M51" s="278"/>
      <c r="N51" s="93"/>
    </row>
    <row r="52" customHeight="1" spans="1:14">
      <c r="A52" s="93"/>
      <c r="B52" s="93" t="str">
        <f t="shared" si="0"/>
        <v/>
      </c>
      <c r="C52" s="93"/>
      <c r="D52" s="93"/>
      <c r="E52" s="93"/>
      <c r="F52" s="96"/>
      <c r="G52" s="260" t="str">
        <f>IF(B52="","",SUMIFS(实收!E:E,实收!T:T,B52))</f>
        <v/>
      </c>
      <c r="H52" s="260" t="str">
        <f>IF(B52="","",SUMIFS(#REF!,#REF!,B52))</f>
        <v/>
      </c>
      <c r="I52" s="101" t="str">
        <f t="shared" si="1"/>
        <v/>
      </c>
      <c r="J52" s="101" t="str">
        <f t="shared" si="2"/>
        <v/>
      </c>
      <c r="K52" s="256" t="str">
        <f t="shared" si="3"/>
        <v/>
      </c>
      <c r="L52" s="278"/>
      <c r="M52" s="278"/>
      <c r="N52" s="93"/>
    </row>
    <row r="53" customHeight="1" spans="1:14">
      <c r="A53" s="93"/>
      <c r="B53" s="93" t="str">
        <f t="shared" si="0"/>
        <v/>
      </c>
      <c r="C53" s="93"/>
      <c r="D53" s="93"/>
      <c r="E53" s="93"/>
      <c r="F53" s="96"/>
      <c r="G53" s="260" t="str">
        <f>IF(B53="","",SUMIFS(实收!E:E,实收!T:T,B53))</f>
        <v/>
      </c>
      <c r="H53" s="260" t="str">
        <f>IF(B53="","",SUMIFS(#REF!,#REF!,B53))</f>
        <v/>
      </c>
      <c r="I53" s="101" t="str">
        <f t="shared" si="1"/>
        <v/>
      </c>
      <c r="J53" s="101" t="str">
        <f t="shared" si="2"/>
        <v/>
      </c>
      <c r="K53" s="256" t="str">
        <f t="shared" si="3"/>
        <v/>
      </c>
      <c r="L53" s="278"/>
      <c r="M53" s="278"/>
      <c r="N53" s="93"/>
    </row>
    <row r="54" customHeight="1" spans="1:14">
      <c r="A54" s="93"/>
      <c r="B54" s="93" t="str">
        <f t="shared" si="0"/>
        <v/>
      </c>
      <c r="C54" s="93"/>
      <c r="D54" s="93"/>
      <c r="E54" s="93"/>
      <c r="F54" s="96"/>
      <c r="G54" s="260" t="str">
        <f>IF(B54="","",SUMIFS(实收!E:E,实收!T:T,B54))</f>
        <v/>
      </c>
      <c r="H54" s="260" t="str">
        <f>IF(B54="","",SUMIFS(#REF!,#REF!,B54))</f>
        <v/>
      </c>
      <c r="I54" s="101" t="str">
        <f t="shared" si="1"/>
        <v/>
      </c>
      <c r="J54" s="101" t="str">
        <f t="shared" si="2"/>
        <v/>
      </c>
      <c r="K54" s="256" t="str">
        <f t="shared" si="3"/>
        <v/>
      </c>
      <c r="L54" s="278"/>
      <c r="M54" s="278"/>
      <c r="N54" s="93"/>
    </row>
    <row r="55" customHeight="1" spans="1:14">
      <c r="A55" s="93"/>
      <c r="B55" s="93" t="str">
        <f t="shared" si="0"/>
        <v/>
      </c>
      <c r="C55" s="93"/>
      <c r="D55" s="93"/>
      <c r="E55" s="93"/>
      <c r="F55" s="96"/>
      <c r="G55" s="260" t="str">
        <f>IF(B55="","",SUMIFS(实收!E:E,实收!T:T,B55))</f>
        <v/>
      </c>
      <c r="H55" s="260" t="str">
        <f>IF(B55="","",SUMIFS(#REF!,#REF!,B55))</f>
        <v/>
      </c>
      <c r="I55" s="101" t="str">
        <f t="shared" si="1"/>
        <v/>
      </c>
      <c r="J55" s="101" t="str">
        <f t="shared" si="2"/>
        <v/>
      </c>
      <c r="K55" s="256" t="str">
        <f t="shared" si="3"/>
        <v/>
      </c>
      <c r="L55" s="278"/>
      <c r="M55" s="278"/>
      <c r="N55" s="93"/>
    </row>
    <row r="56" customHeight="1" spans="1:14">
      <c r="A56" s="93"/>
      <c r="B56" s="93" t="str">
        <f t="shared" si="0"/>
        <v/>
      </c>
      <c r="C56" s="93"/>
      <c r="D56" s="93"/>
      <c r="E56" s="93"/>
      <c r="F56" s="96"/>
      <c r="G56" s="260" t="str">
        <f>IF(B56="","",SUMIFS(实收!E:E,实收!T:T,B56))</f>
        <v/>
      </c>
      <c r="H56" s="260" t="str">
        <f>IF(B56="","",SUMIFS(#REF!,#REF!,B56))</f>
        <v/>
      </c>
      <c r="I56" s="101" t="str">
        <f t="shared" si="1"/>
        <v/>
      </c>
      <c r="J56" s="101" t="str">
        <f t="shared" si="2"/>
        <v/>
      </c>
      <c r="K56" s="256" t="str">
        <f t="shared" si="3"/>
        <v/>
      </c>
      <c r="L56" s="278"/>
      <c r="M56" s="278"/>
      <c r="N56" s="93"/>
    </row>
    <row r="57" customHeight="1" spans="1:14">
      <c r="A57" s="93"/>
      <c r="B57" s="93" t="str">
        <f t="shared" si="0"/>
        <v/>
      </c>
      <c r="C57" s="93"/>
      <c r="D57" s="93"/>
      <c r="E57" s="93"/>
      <c r="F57" s="96"/>
      <c r="G57" s="260" t="str">
        <f>IF(B57="","",SUMIFS(实收!E:E,实收!T:T,B57))</f>
        <v/>
      </c>
      <c r="H57" s="260" t="str">
        <f>IF(B57="","",SUMIFS(#REF!,#REF!,B57))</f>
        <v/>
      </c>
      <c r="I57" s="101" t="str">
        <f t="shared" si="1"/>
        <v/>
      </c>
      <c r="J57" s="101" t="str">
        <f t="shared" si="2"/>
        <v/>
      </c>
      <c r="K57" s="256" t="str">
        <f t="shared" si="3"/>
        <v/>
      </c>
      <c r="L57" s="278"/>
      <c r="M57" s="278"/>
      <c r="N57" s="93"/>
    </row>
    <row r="58" customHeight="1" spans="1:14">
      <c r="A58" s="93"/>
      <c r="B58" s="93" t="str">
        <f t="shared" si="0"/>
        <v/>
      </c>
      <c r="C58" s="93"/>
      <c r="D58" s="93"/>
      <c r="E58" s="93"/>
      <c r="F58" s="96"/>
      <c r="G58" s="260" t="str">
        <f>IF(B58="","",SUMIFS(实收!E:E,实收!T:T,B58))</f>
        <v/>
      </c>
      <c r="H58" s="260" t="str">
        <f>IF(B58="","",SUMIFS(#REF!,#REF!,B58))</f>
        <v/>
      </c>
      <c r="I58" s="101" t="str">
        <f t="shared" si="1"/>
        <v/>
      </c>
      <c r="J58" s="101" t="str">
        <f t="shared" si="2"/>
        <v/>
      </c>
      <c r="K58" s="256" t="str">
        <f t="shared" si="3"/>
        <v/>
      </c>
      <c r="L58" s="278"/>
      <c r="M58" s="278"/>
      <c r="N58" s="93"/>
    </row>
    <row r="59" customHeight="1" spans="1:14">
      <c r="A59" s="93"/>
      <c r="B59" s="93" t="str">
        <f t="shared" si="0"/>
        <v/>
      </c>
      <c r="C59" s="93"/>
      <c r="D59" s="93"/>
      <c r="E59" s="93"/>
      <c r="F59" s="96"/>
      <c r="G59" s="260" t="str">
        <f>IF(B59="","",SUMIFS(实收!E:E,实收!T:T,B59))</f>
        <v/>
      </c>
      <c r="H59" s="260" t="str">
        <f>IF(B59="","",SUMIFS(#REF!,#REF!,B59))</f>
        <v/>
      </c>
      <c r="I59" s="101" t="str">
        <f t="shared" si="1"/>
        <v/>
      </c>
      <c r="J59" s="101" t="str">
        <f t="shared" si="2"/>
        <v/>
      </c>
      <c r="K59" s="256" t="str">
        <f t="shared" si="3"/>
        <v/>
      </c>
      <c r="L59" s="278"/>
      <c r="M59" s="278"/>
      <c r="N59" s="93"/>
    </row>
    <row r="60" customHeight="1" spans="1:14">
      <c r="A60" s="93"/>
      <c r="B60" s="93" t="str">
        <f t="shared" si="0"/>
        <v/>
      </c>
      <c r="C60" s="93"/>
      <c r="D60" s="93"/>
      <c r="E60" s="93"/>
      <c r="F60" s="96"/>
      <c r="G60" s="260" t="str">
        <f>IF(B60="","",SUMIFS(实收!E:E,实收!T:T,B60))</f>
        <v/>
      </c>
      <c r="H60" s="260" t="str">
        <f>IF(B60="","",SUMIFS(#REF!,#REF!,B60))</f>
        <v/>
      </c>
      <c r="I60" s="101" t="str">
        <f t="shared" si="1"/>
        <v/>
      </c>
      <c r="J60" s="101" t="str">
        <f t="shared" si="2"/>
        <v/>
      </c>
      <c r="K60" s="256" t="str">
        <f t="shared" si="3"/>
        <v/>
      </c>
      <c r="L60" s="278"/>
      <c r="M60" s="278"/>
      <c r="N60" s="93"/>
    </row>
    <row r="61" customHeight="1" spans="1:14">
      <c r="A61" s="93"/>
      <c r="B61" s="93" t="str">
        <f t="shared" si="0"/>
        <v/>
      </c>
      <c r="C61" s="93"/>
      <c r="D61" s="93"/>
      <c r="E61" s="93"/>
      <c r="F61" s="96"/>
      <c r="G61" s="260" t="str">
        <f>IF(B61="","",SUMIFS(实收!E:E,实收!T:T,B61))</f>
        <v/>
      </c>
      <c r="H61" s="260" t="str">
        <f>IF(B61="","",SUMIFS(#REF!,#REF!,B61))</f>
        <v/>
      </c>
      <c r="I61" s="101" t="str">
        <f t="shared" si="1"/>
        <v/>
      </c>
      <c r="J61" s="101" t="str">
        <f t="shared" si="2"/>
        <v/>
      </c>
      <c r="K61" s="256" t="str">
        <f t="shared" si="3"/>
        <v/>
      </c>
      <c r="L61" s="278"/>
      <c r="M61" s="278"/>
      <c r="N61" s="93"/>
    </row>
    <row r="62" customHeight="1" spans="1:14">
      <c r="A62" s="93"/>
      <c r="B62" s="93" t="str">
        <f t="shared" si="0"/>
        <v/>
      </c>
      <c r="C62" s="93"/>
      <c r="D62" s="93"/>
      <c r="E62" s="93"/>
      <c r="F62" s="96"/>
      <c r="G62" s="260" t="str">
        <f>IF(B62="","",SUMIFS(实收!E:E,实收!T:T,B62))</f>
        <v/>
      </c>
      <c r="H62" s="260" t="str">
        <f>IF(B62="","",SUMIFS(#REF!,#REF!,B62))</f>
        <v/>
      </c>
      <c r="I62" s="101" t="str">
        <f t="shared" si="1"/>
        <v/>
      </c>
      <c r="J62" s="101" t="str">
        <f t="shared" si="2"/>
        <v/>
      </c>
      <c r="K62" s="256" t="str">
        <f t="shared" si="3"/>
        <v/>
      </c>
      <c r="L62" s="278"/>
      <c r="M62" s="278"/>
      <c r="N62" s="93"/>
    </row>
    <row r="63" customHeight="1" spans="1:14">
      <c r="A63" s="93"/>
      <c r="B63" s="93" t="str">
        <f t="shared" si="0"/>
        <v/>
      </c>
      <c r="C63" s="93"/>
      <c r="D63" s="93"/>
      <c r="E63" s="93"/>
      <c r="F63" s="96"/>
      <c r="G63" s="260" t="str">
        <f>IF(B63="","",SUMIFS(实收!E:E,实收!T:T,B63))</f>
        <v/>
      </c>
      <c r="H63" s="260" t="str">
        <f>IF(B63="","",SUMIFS(#REF!,#REF!,B63))</f>
        <v/>
      </c>
      <c r="I63" s="101" t="str">
        <f t="shared" si="1"/>
        <v/>
      </c>
      <c r="J63" s="101" t="str">
        <f t="shared" si="2"/>
        <v/>
      </c>
      <c r="K63" s="256" t="str">
        <f t="shared" si="3"/>
        <v/>
      </c>
      <c r="L63" s="278"/>
      <c r="M63" s="278"/>
      <c r="N63" s="93"/>
    </row>
    <row r="64" customHeight="1" spans="1:14">
      <c r="A64" s="93"/>
      <c r="B64" s="93" t="str">
        <f t="shared" si="0"/>
        <v/>
      </c>
      <c r="C64" s="93"/>
      <c r="D64" s="93"/>
      <c r="E64" s="93"/>
      <c r="F64" s="96"/>
      <c r="G64" s="260" t="str">
        <f>IF(B64="","",SUMIFS(实收!E:E,实收!T:T,B64))</f>
        <v/>
      </c>
      <c r="H64" s="260" t="str">
        <f>IF(B64="","",SUMIFS(#REF!,#REF!,B64))</f>
        <v/>
      </c>
      <c r="I64" s="101" t="str">
        <f t="shared" si="1"/>
        <v/>
      </c>
      <c r="J64" s="101" t="str">
        <f t="shared" si="2"/>
        <v/>
      </c>
      <c r="K64" s="256" t="str">
        <f t="shared" si="3"/>
        <v/>
      </c>
      <c r="L64" s="278"/>
      <c r="M64" s="278"/>
      <c r="N64" s="93"/>
    </row>
    <row r="65" customHeight="1" spans="1:14">
      <c r="A65" s="93"/>
      <c r="B65" s="93" t="str">
        <f t="shared" si="0"/>
        <v/>
      </c>
      <c r="C65" s="93"/>
      <c r="D65" s="93"/>
      <c r="E65" s="93"/>
      <c r="F65" s="96"/>
      <c r="G65" s="260" t="str">
        <f>IF(B65="","",SUMIFS(实收!E:E,实收!T:T,B65))</f>
        <v/>
      </c>
      <c r="H65" s="260" t="str">
        <f>IF(B65="","",SUMIFS(#REF!,#REF!,B65))</f>
        <v/>
      </c>
      <c r="I65" s="101" t="str">
        <f t="shared" si="1"/>
        <v/>
      </c>
      <c r="J65" s="101" t="str">
        <f t="shared" si="2"/>
        <v/>
      </c>
      <c r="K65" s="256" t="str">
        <f t="shared" si="3"/>
        <v/>
      </c>
      <c r="L65" s="278"/>
      <c r="M65" s="278"/>
      <c r="N65" s="93"/>
    </row>
    <row r="66" customHeight="1" spans="1:14">
      <c r="A66" s="93"/>
      <c r="B66" s="93" t="str">
        <f t="shared" ref="B66:B99" si="5">IF(D66="","",TEXT(ROW(A65),"账户0000"))</f>
        <v/>
      </c>
      <c r="C66" s="93"/>
      <c r="D66" s="93"/>
      <c r="E66" s="93"/>
      <c r="F66" s="96"/>
      <c r="G66" s="260" t="str">
        <f>IF(B66="","",SUMIFS(实收!E:E,实收!T:T,B66))</f>
        <v/>
      </c>
      <c r="H66" s="260" t="str">
        <f>IF(B66="","",SUMIFS(#REF!,#REF!,B66))</f>
        <v/>
      </c>
      <c r="I66" s="101" t="str">
        <f t="shared" ref="I66:I99" si="6">IF(B66="","",G66-H66)</f>
        <v/>
      </c>
      <c r="J66" s="101" t="str">
        <f t="shared" ref="J66:J99" si="7">IF(B66="","",F66+I66)</f>
        <v/>
      </c>
      <c r="K66" s="256" t="str">
        <f t="shared" ref="K66:K99" si="8">IF(B66="","",_xlfn.CONCAT(B66,"-",C66,"-",D66,))</f>
        <v/>
      </c>
      <c r="L66" s="278"/>
      <c r="M66" s="278"/>
      <c r="N66" s="93"/>
    </row>
    <row r="67" customHeight="1" spans="1:14">
      <c r="A67" s="93"/>
      <c r="B67" s="93" t="str">
        <f t="shared" si="5"/>
        <v/>
      </c>
      <c r="C67" s="93"/>
      <c r="D67" s="93"/>
      <c r="E67" s="93"/>
      <c r="F67" s="96"/>
      <c r="G67" s="260" t="str">
        <f>IF(B67="","",SUMIFS(实收!E:E,实收!T:T,B67))</f>
        <v/>
      </c>
      <c r="H67" s="260" t="str">
        <f>IF(B67="","",SUMIFS(#REF!,#REF!,B67))</f>
        <v/>
      </c>
      <c r="I67" s="101" t="str">
        <f t="shared" si="6"/>
        <v/>
      </c>
      <c r="J67" s="101" t="str">
        <f t="shared" si="7"/>
        <v/>
      </c>
      <c r="K67" s="256" t="str">
        <f t="shared" si="8"/>
        <v/>
      </c>
      <c r="L67" s="278"/>
      <c r="M67" s="278"/>
      <c r="N67" s="93"/>
    </row>
    <row r="68" customHeight="1" spans="1:14">
      <c r="A68" s="93"/>
      <c r="B68" s="93" t="str">
        <f t="shared" si="5"/>
        <v/>
      </c>
      <c r="C68" s="93"/>
      <c r="D68" s="93"/>
      <c r="E68" s="93"/>
      <c r="F68" s="96"/>
      <c r="G68" s="260" t="str">
        <f>IF(B68="","",SUMIFS(实收!E:E,实收!T:T,B68))</f>
        <v/>
      </c>
      <c r="H68" s="260" t="str">
        <f>IF(B68="","",SUMIFS(#REF!,#REF!,B68))</f>
        <v/>
      </c>
      <c r="I68" s="101" t="str">
        <f t="shared" si="6"/>
        <v/>
      </c>
      <c r="J68" s="101" t="str">
        <f t="shared" si="7"/>
        <v/>
      </c>
      <c r="K68" s="256" t="str">
        <f t="shared" si="8"/>
        <v/>
      </c>
      <c r="L68" s="278"/>
      <c r="M68" s="278"/>
      <c r="N68" s="93"/>
    </row>
    <row r="69" customHeight="1" spans="1:14">
      <c r="A69" s="93"/>
      <c r="B69" s="93" t="str">
        <f t="shared" si="5"/>
        <v/>
      </c>
      <c r="C69" s="93"/>
      <c r="D69" s="93"/>
      <c r="E69" s="93"/>
      <c r="F69" s="96"/>
      <c r="G69" s="260" t="str">
        <f>IF(B69="","",SUMIFS(实收!E:E,实收!T:T,B69))</f>
        <v/>
      </c>
      <c r="H69" s="260" t="str">
        <f>IF(B69="","",SUMIFS(#REF!,#REF!,B69))</f>
        <v/>
      </c>
      <c r="I69" s="101" t="str">
        <f t="shared" si="6"/>
        <v/>
      </c>
      <c r="J69" s="101" t="str">
        <f t="shared" si="7"/>
        <v/>
      </c>
      <c r="K69" s="256" t="str">
        <f t="shared" si="8"/>
        <v/>
      </c>
      <c r="L69" s="278"/>
      <c r="M69" s="278"/>
      <c r="N69" s="93"/>
    </row>
    <row r="70" customHeight="1" spans="1:14">
      <c r="A70" s="93"/>
      <c r="B70" s="93" t="str">
        <f t="shared" si="5"/>
        <v/>
      </c>
      <c r="C70" s="93"/>
      <c r="D70" s="93"/>
      <c r="E70" s="93"/>
      <c r="F70" s="96"/>
      <c r="G70" s="260" t="str">
        <f>IF(B70="","",SUMIFS(实收!E:E,实收!T:T,B70))</f>
        <v/>
      </c>
      <c r="H70" s="260" t="str">
        <f>IF(B70="","",SUMIFS(#REF!,#REF!,B70))</f>
        <v/>
      </c>
      <c r="I70" s="101" t="str">
        <f t="shared" si="6"/>
        <v/>
      </c>
      <c r="J70" s="101" t="str">
        <f t="shared" si="7"/>
        <v/>
      </c>
      <c r="K70" s="256" t="str">
        <f t="shared" si="8"/>
        <v/>
      </c>
      <c r="L70" s="278"/>
      <c r="M70" s="278"/>
      <c r="N70" s="93"/>
    </row>
    <row r="71" customHeight="1" spans="1:14">
      <c r="A71" s="93"/>
      <c r="B71" s="93" t="str">
        <f t="shared" si="5"/>
        <v/>
      </c>
      <c r="C71" s="93"/>
      <c r="D71" s="93"/>
      <c r="E71" s="93"/>
      <c r="F71" s="96"/>
      <c r="G71" s="260" t="str">
        <f>IF(B71="","",SUMIFS(实收!E:E,实收!T:T,B71))</f>
        <v/>
      </c>
      <c r="H71" s="260" t="str">
        <f>IF(B71="","",SUMIFS(#REF!,#REF!,B71))</f>
        <v/>
      </c>
      <c r="I71" s="101" t="str">
        <f t="shared" si="6"/>
        <v/>
      </c>
      <c r="J71" s="101" t="str">
        <f t="shared" si="7"/>
        <v/>
      </c>
      <c r="K71" s="256" t="str">
        <f t="shared" si="8"/>
        <v/>
      </c>
      <c r="L71" s="278"/>
      <c r="M71" s="278"/>
      <c r="N71" s="93"/>
    </row>
    <row r="72" customHeight="1" spans="1:14">
      <c r="A72" s="93"/>
      <c r="B72" s="93" t="str">
        <f t="shared" si="5"/>
        <v/>
      </c>
      <c r="C72" s="93"/>
      <c r="D72" s="93"/>
      <c r="E72" s="93"/>
      <c r="F72" s="96"/>
      <c r="G72" s="260" t="str">
        <f>IF(B72="","",SUMIFS(实收!E:E,实收!T:T,B72))</f>
        <v/>
      </c>
      <c r="H72" s="260" t="str">
        <f>IF(B72="","",SUMIFS(#REF!,#REF!,B72))</f>
        <v/>
      </c>
      <c r="I72" s="101" t="str">
        <f t="shared" si="6"/>
        <v/>
      </c>
      <c r="J72" s="101" t="str">
        <f t="shared" si="7"/>
        <v/>
      </c>
      <c r="K72" s="256" t="str">
        <f t="shared" si="8"/>
        <v/>
      </c>
      <c r="L72" s="278"/>
      <c r="M72" s="278"/>
      <c r="N72" s="93"/>
    </row>
    <row r="73" customHeight="1" spans="1:14">
      <c r="A73" s="93"/>
      <c r="B73" s="93" t="str">
        <f t="shared" si="5"/>
        <v/>
      </c>
      <c r="C73" s="93"/>
      <c r="D73" s="93"/>
      <c r="E73" s="93"/>
      <c r="F73" s="96"/>
      <c r="G73" s="260" t="str">
        <f>IF(B73="","",SUMIFS(实收!E:E,实收!T:T,B73))</f>
        <v/>
      </c>
      <c r="H73" s="260" t="str">
        <f>IF(B73="","",SUMIFS(#REF!,#REF!,B73))</f>
        <v/>
      </c>
      <c r="I73" s="101" t="str">
        <f t="shared" si="6"/>
        <v/>
      </c>
      <c r="J73" s="101" t="str">
        <f t="shared" si="7"/>
        <v/>
      </c>
      <c r="K73" s="256" t="str">
        <f t="shared" si="8"/>
        <v/>
      </c>
      <c r="L73" s="278"/>
      <c r="M73" s="278"/>
      <c r="N73" s="93"/>
    </row>
    <row r="74" customHeight="1" spans="1:14">
      <c r="A74" s="93"/>
      <c r="B74" s="93" t="str">
        <f t="shared" si="5"/>
        <v/>
      </c>
      <c r="C74" s="93"/>
      <c r="D74" s="93"/>
      <c r="E74" s="93"/>
      <c r="F74" s="96"/>
      <c r="G74" s="260" t="str">
        <f>IF(B74="","",SUMIFS(实收!E:E,实收!T:T,B74))</f>
        <v/>
      </c>
      <c r="H74" s="260" t="str">
        <f>IF(B74="","",SUMIFS(#REF!,#REF!,B74))</f>
        <v/>
      </c>
      <c r="I74" s="101" t="str">
        <f t="shared" si="6"/>
        <v/>
      </c>
      <c r="J74" s="101" t="str">
        <f t="shared" si="7"/>
        <v/>
      </c>
      <c r="K74" s="256" t="str">
        <f t="shared" si="8"/>
        <v/>
      </c>
      <c r="L74" s="278"/>
      <c r="M74" s="278"/>
      <c r="N74" s="93"/>
    </row>
    <row r="75" customHeight="1" spans="1:14">
      <c r="A75" s="93"/>
      <c r="B75" s="93" t="str">
        <f t="shared" si="5"/>
        <v/>
      </c>
      <c r="C75" s="93"/>
      <c r="D75" s="93"/>
      <c r="E75" s="93"/>
      <c r="F75" s="96"/>
      <c r="G75" s="260" t="str">
        <f>IF(B75="","",SUMIFS(实收!E:E,实收!T:T,B75))</f>
        <v/>
      </c>
      <c r="H75" s="260" t="str">
        <f>IF(B75="","",SUMIFS(#REF!,#REF!,B75))</f>
        <v/>
      </c>
      <c r="I75" s="101" t="str">
        <f t="shared" si="6"/>
        <v/>
      </c>
      <c r="J75" s="101" t="str">
        <f t="shared" si="7"/>
        <v/>
      </c>
      <c r="K75" s="256" t="str">
        <f t="shared" si="8"/>
        <v/>
      </c>
      <c r="L75" s="278"/>
      <c r="M75" s="278"/>
      <c r="N75" s="93"/>
    </row>
    <row r="76" customHeight="1" spans="1:14">
      <c r="A76" s="93"/>
      <c r="B76" s="93" t="str">
        <f t="shared" si="5"/>
        <v/>
      </c>
      <c r="C76" s="93"/>
      <c r="D76" s="93"/>
      <c r="E76" s="93"/>
      <c r="F76" s="96"/>
      <c r="G76" s="260" t="str">
        <f>IF(B76="","",SUMIFS(实收!E:E,实收!T:T,B76))</f>
        <v/>
      </c>
      <c r="H76" s="260" t="str">
        <f>IF(B76="","",SUMIFS(#REF!,#REF!,B76))</f>
        <v/>
      </c>
      <c r="I76" s="101" t="str">
        <f t="shared" si="6"/>
        <v/>
      </c>
      <c r="J76" s="101" t="str">
        <f t="shared" si="7"/>
        <v/>
      </c>
      <c r="K76" s="256" t="str">
        <f t="shared" si="8"/>
        <v/>
      </c>
      <c r="L76" s="278"/>
      <c r="M76" s="278"/>
      <c r="N76" s="93"/>
    </row>
    <row r="77" customHeight="1" spans="1:14">
      <c r="A77" s="93"/>
      <c r="B77" s="93" t="str">
        <f t="shared" si="5"/>
        <v/>
      </c>
      <c r="C77" s="93"/>
      <c r="D77" s="93"/>
      <c r="E77" s="93"/>
      <c r="F77" s="96"/>
      <c r="G77" s="260" t="str">
        <f>IF(B77="","",SUMIFS(实收!E:E,实收!T:T,B77))</f>
        <v/>
      </c>
      <c r="H77" s="260" t="str">
        <f>IF(B77="","",SUMIFS(#REF!,#REF!,B77))</f>
        <v/>
      </c>
      <c r="I77" s="101" t="str">
        <f t="shared" si="6"/>
        <v/>
      </c>
      <c r="J77" s="101" t="str">
        <f t="shared" si="7"/>
        <v/>
      </c>
      <c r="K77" s="256" t="str">
        <f t="shared" si="8"/>
        <v/>
      </c>
      <c r="L77" s="278"/>
      <c r="M77" s="278"/>
      <c r="N77" s="93"/>
    </row>
    <row r="78" customHeight="1" spans="1:14">
      <c r="A78" s="93"/>
      <c r="B78" s="93" t="str">
        <f t="shared" si="5"/>
        <v/>
      </c>
      <c r="C78" s="93"/>
      <c r="D78" s="93"/>
      <c r="E78" s="93"/>
      <c r="F78" s="96"/>
      <c r="G78" s="260" t="str">
        <f>IF(B78="","",SUMIFS(实收!E:E,实收!T:T,B78))</f>
        <v/>
      </c>
      <c r="H78" s="260" t="str">
        <f>IF(B78="","",SUMIFS(#REF!,#REF!,B78))</f>
        <v/>
      </c>
      <c r="I78" s="101" t="str">
        <f t="shared" si="6"/>
        <v/>
      </c>
      <c r="J78" s="101" t="str">
        <f t="shared" si="7"/>
        <v/>
      </c>
      <c r="K78" s="256" t="str">
        <f t="shared" si="8"/>
        <v/>
      </c>
      <c r="L78" s="278"/>
      <c r="M78" s="278"/>
      <c r="N78" s="93"/>
    </row>
    <row r="79" customHeight="1" spans="1:14">
      <c r="A79" s="93"/>
      <c r="B79" s="93" t="str">
        <f t="shared" si="5"/>
        <v/>
      </c>
      <c r="C79" s="93"/>
      <c r="D79" s="93"/>
      <c r="E79" s="93"/>
      <c r="F79" s="96"/>
      <c r="G79" s="260" t="str">
        <f>IF(B79="","",SUMIFS(实收!E:E,实收!T:T,B79))</f>
        <v/>
      </c>
      <c r="H79" s="260" t="str">
        <f>IF(B79="","",SUMIFS(#REF!,#REF!,B79))</f>
        <v/>
      </c>
      <c r="I79" s="101" t="str">
        <f t="shared" si="6"/>
        <v/>
      </c>
      <c r="J79" s="101" t="str">
        <f t="shared" si="7"/>
        <v/>
      </c>
      <c r="K79" s="256" t="str">
        <f t="shared" si="8"/>
        <v/>
      </c>
      <c r="L79" s="278"/>
      <c r="M79" s="278"/>
      <c r="N79" s="93"/>
    </row>
    <row r="80" customHeight="1" spans="1:14">
      <c r="A80" s="93"/>
      <c r="B80" s="93" t="str">
        <f t="shared" si="5"/>
        <v/>
      </c>
      <c r="C80" s="93"/>
      <c r="D80" s="93"/>
      <c r="E80" s="93"/>
      <c r="F80" s="96"/>
      <c r="G80" s="260" t="str">
        <f>IF(B80="","",SUMIFS(实收!E:E,实收!T:T,B80))</f>
        <v/>
      </c>
      <c r="H80" s="260" t="str">
        <f>IF(B80="","",SUMIFS(#REF!,#REF!,B80))</f>
        <v/>
      </c>
      <c r="I80" s="101" t="str">
        <f t="shared" si="6"/>
        <v/>
      </c>
      <c r="J80" s="101" t="str">
        <f t="shared" si="7"/>
        <v/>
      </c>
      <c r="K80" s="256" t="str">
        <f t="shared" si="8"/>
        <v/>
      </c>
      <c r="L80" s="278"/>
      <c r="M80" s="278"/>
      <c r="N80" s="93"/>
    </row>
    <row r="81" customHeight="1" spans="1:14">
      <c r="A81" s="93"/>
      <c r="B81" s="93" t="str">
        <f t="shared" si="5"/>
        <v/>
      </c>
      <c r="C81" s="93"/>
      <c r="D81" s="93"/>
      <c r="E81" s="93"/>
      <c r="F81" s="96"/>
      <c r="G81" s="260" t="str">
        <f>IF(B81="","",SUMIFS(实收!E:E,实收!T:T,B81))</f>
        <v/>
      </c>
      <c r="H81" s="260" t="str">
        <f>IF(B81="","",SUMIFS(#REF!,#REF!,B81))</f>
        <v/>
      </c>
      <c r="I81" s="101" t="str">
        <f t="shared" si="6"/>
        <v/>
      </c>
      <c r="J81" s="101" t="str">
        <f t="shared" si="7"/>
        <v/>
      </c>
      <c r="K81" s="256" t="str">
        <f t="shared" si="8"/>
        <v/>
      </c>
      <c r="L81" s="278"/>
      <c r="M81" s="278"/>
      <c r="N81" s="93"/>
    </row>
    <row r="82" customHeight="1" spans="1:14">
      <c r="A82" s="93"/>
      <c r="B82" s="93" t="str">
        <f t="shared" si="5"/>
        <v/>
      </c>
      <c r="C82" s="93"/>
      <c r="D82" s="93"/>
      <c r="E82" s="93"/>
      <c r="F82" s="96"/>
      <c r="G82" s="260" t="str">
        <f>IF(B82="","",SUMIFS(实收!E:E,实收!T:T,B82))</f>
        <v/>
      </c>
      <c r="H82" s="260" t="str">
        <f>IF(B82="","",SUMIFS(#REF!,#REF!,B82))</f>
        <v/>
      </c>
      <c r="I82" s="101" t="str">
        <f t="shared" si="6"/>
        <v/>
      </c>
      <c r="J82" s="101" t="str">
        <f t="shared" si="7"/>
        <v/>
      </c>
      <c r="K82" s="256" t="str">
        <f t="shared" si="8"/>
        <v/>
      </c>
      <c r="L82" s="278"/>
      <c r="M82" s="278"/>
      <c r="N82" s="93"/>
    </row>
    <row r="83" customHeight="1" spans="1:14">
      <c r="A83" s="93"/>
      <c r="B83" s="93" t="str">
        <f t="shared" si="5"/>
        <v/>
      </c>
      <c r="C83" s="93"/>
      <c r="D83" s="93"/>
      <c r="E83" s="93"/>
      <c r="F83" s="96"/>
      <c r="G83" s="260" t="str">
        <f>IF(B83="","",SUMIFS(实收!E:E,实收!T:T,B83))</f>
        <v/>
      </c>
      <c r="H83" s="260" t="str">
        <f>IF(B83="","",SUMIFS(#REF!,#REF!,B83))</f>
        <v/>
      </c>
      <c r="I83" s="101" t="str">
        <f t="shared" si="6"/>
        <v/>
      </c>
      <c r="J83" s="101" t="str">
        <f t="shared" si="7"/>
        <v/>
      </c>
      <c r="K83" s="256" t="str">
        <f t="shared" si="8"/>
        <v/>
      </c>
      <c r="L83" s="278"/>
      <c r="M83" s="278"/>
      <c r="N83" s="93"/>
    </row>
    <row r="84" customHeight="1" spans="1:14">
      <c r="A84" s="93"/>
      <c r="B84" s="93" t="str">
        <f t="shared" si="5"/>
        <v/>
      </c>
      <c r="C84" s="93"/>
      <c r="D84" s="93"/>
      <c r="E84" s="93"/>
      <c r="F84" s="96"/>
      <c r="G84" s="260" t="str">
        <f>IF(B84="","",SUMIFS(实收!E:E,实收!T:T,B84))</f>
        <v/>
      </c>
      <c r="H84" s="260" t="str">
        <f>IF(B84="","",SUMIFS(#REF!,#REF!,B84))</f>
        <v/>
      </c>
      <c r="I84" s="101" t="str">
        <f t="shared" si="6"/>
        <v/>
      </c>
      <c r="J84" s="101" t="str">
        <f t="shared" si="7"/>
        <v/>
      </c>
      <c r="K84" s="256" t="str">
        <f t="shared" si="8"/>
        <v/>
      </c>
      <c r="L84" s="278"/>
      <c r="M84" s="278"/>
      <c r="N84" s="93"/>
    </row>
    <row r="85" customHeight="1" spans="1:14">
      <c r="A85" s="93"/>
      <c r="B85" s="93" t="str">
        <f t="shared" si="5"/>
        <v/>
      </c>
      <c r="C85" s="93"/>
      <c r="D85" s="93"/>
      <c r="E85" s="93"/>
      <c r="F85" s="96"/>
      <c r="G85" s="260" t="str">
        <f>IF(B85="","",SUMIFS(实收!E:E,实收!T:T,B85))</f>
        <v/>
      </c>
      <c r="H85" s="260" t="str">
        <f>IF(B85="","",SUMIFS(#REF!,#REF!,B85))</f>
        <v/>
      </c>
      <c r="I85" s="101" t="str">
        <f t="shared" si="6"/>
        <v/>
      </c>
      <c r="J85" s="101" t="str">
        <f t="shared" si="7"/>
        <v/>
      </c>
      <c r="K85" s="256" t="str">
        <f t="shared" si="8"/>
        <v/>
      </c>
      <c r="L85" s="278"/>
      <c r="M85" s="278"/>
      <c r="N85" s="93"/>
    </row>
    <row r="86" customHeight="1" spans="1:14">
      <c r="A86" s="93"/>
      <c r="B86" s="93" t="str">
        <f t="shared" si="5"/>
        <v/>
      </c>
      <c r="C86" s="93"/>
      <c r="D86" s="93"/>
      <c r="E86" s="93"/>
      <c r="F86" s="96"/>
      <c r="G86" s="260" t="str">
        <f>IF(B86="","",SUMIFS(实收!E:E,实收!T:T,B86))</f>
        <v/>
      </c>
      <c r="H86" s="260" t="str">
        <f>IF(B86="","",SUMIFS(#REF!,#REF!,B86))</f>
        <v/>
      </c>
      <c r="I86" s="101" t="str">
        <f t="shared" si="6"/>
        <v/>
      </c>
      <c r="J86" s="101" t="str">
        <f t="shared" si="7"/>
        <v/>
      </c>
      <c r="K86" s="256" t="str">
        <f t="shared" si="8"/>
        <v/>
      </c>
      <c r="L86" s="278"/>
      <c r="M86" s="278"/>
      <c r="N86" s="93"/>
    </row>
    <row r="87" customHeight="1" spans="1:14">
      <c r="A87" s="93"/>
      <c r="B87" s="93" t="str">
        <f t="shared" si="5"/>
        <v/>
      </c>
      <c r="C87" s="93"/>
      <c r="D87" s="93"/>
      <c r="E87" s="93"/>
      <c r="F87" s="96"/>
      <c r="G87" s="260" t="str">
        <f>IF(B87="","",SUMIFS(实收!E:E,实收!T:T,B87))</f>
        <v/>
      </c>
      <c r="H87" s="260" t="str">
        <f>IF(B87="","",SUMIFS(#REF!,#REF!,B87))</f>
        <v/>
      </c>
      <c r="I87" s="101" t="str">
        <f t="shared" si="6"/>
        <v/>
      </c>
      <c r="J87" s="101" t="str">
        <f t="shared" si="7"/>
        <v/>
      </c>
      <c r="K87" s="256" t="str">
        <f t="shared" si="8"/>
        <v/>
      </c>
      <c r="L87" s="278"/>
      <c r="M87" s="278"/>
      <c r="N87" s="93"/>
    </row>
    <row r="88" customHeight="1" spans="1:14">
      <c r="A88" s="93"/>
      <c r="B88" s="93" t="str">
        <f t="shared" si="5"/>
        <v/>
      </c>
      <c r="C88" s="93"/>
      <c r="D88" s="93"/>
      <c r="E88" s="93"/>
      <c r="F88" s="96"/>
      <c r="G88" s="260" t="str">
        <f>IF(B88="","",SUMIFS(实收!E:E,实收!T:T,B88))</f>
        <v/>
      </c>
      <c r="H88" s="260" t="str">
        <f>IF(B88="","",SUMIFS(#REF!,#REF!,B88))</f>
        <v/>
      </c>
      <c r="I88" s="101" t="str">
        <f t="shared" si="6"/>
        <v/>
      </c>
      <c r="J88" s="101" t="str">
        <f t="shared" si="7"/>
        <v/>
      </c>
      <c r="K88" s="256" t="str">
        <f t="shared" si="8"/>
        <v/>
      </c>
      <c r="L88" s="278"/>
      <c r="M88" s="278"/>
      <c r="N88" s="93"/>
    </row>
    <row r="89" customHeight="1" spans="1:14">
      <c r="A89" s="93"/>
      <c r="B89" s="93" t="str">
        <f t="shared" si="5"/>
        <v/>
      </c>
      <c r="C89" s="93"/>
      <c r="D89" s="93"/>
      <c r="E89" s="93"/>
      <c r="F89" s="96"/>
      <c r="G89" s="260" t="str">
        <f>IF(B89="","",SUMIFS(实收!E:E,实收!T:T,B89))</f>
        <v/>
      </c>
      <c r="H89" s="260" t="str">
        <f>IF(B89="","",SUMIFS(#REF!,#REF!,B89))</f>
        <v/>
      </c>
      <c r="I89" s="101" t="str">
        <f t="shared" si="6"/>
        <v/>
      </c>
      <c r="J89" s="101" t="str">
        <f t="shared" si="7"/>
        <v/>
      </c>
      <c r="K89" s="256" t="str">
        <f t="shared" si="8"/>
        <v/>
      </c>
      <c r="L89" s="278"/>
      <c r="M89" s="278"/>
      <c r="N89" s="93"/>
    </row>
    <row r="90" customHeight="1" spans="1:14">
      <c r="A90" s="93"/>
      <c r="B90" s="93" t="str">
        <f t="shared" si="5"/>
        <v/>
      </c>
      <c r="C90" s="93"/>
      <c r="D90" s="93"/>
      <c r="E90" s="93"/>
      <c r="F90" s="96"/>
      <c r="G90" s="260" t="str">
        <f>IF(B90="","",SUMIFS(实收!E:E,实收!T:T,B90))</f>
        <v/>
      </c>
      <c r="H90" s="260" t="str">
        <f>IF(B90="","",SUMIFS(#REF!,#REF!,B90))</f>
        <v/>
      </c>
      <c r="I90" s="101" t="str">
        <f t="shared" si="6"/>
        <v/>
      </c>
      <c r="J90" s="101" t="str">
        <f t="shared" si="7"/>
        <v/>
      </c>
      <c r="K90" s="256" t="str">
        <f t="shared" si="8"/>
        <v/>
      </c>
      <c r="L90" s="278"/>
      <c r="M90" s="278"/>
      <c r="N90" s="93"/>
    </row>
    <row r="91" customHeight="1" spans="1:14">
      <c r="A91" s="93"/>
      <c r="B91" s="93" t="str">
        <f t="shared" si="5"/>
        <v/>
      </c>
      <c r="C91" s="93"/>
      <c r="D91" s="93"/>
      <c r="E91" s="93"/>
      <c r="F91" s="96"/>
      <c r="G91" s="260" t="str">
        <f>IF(B91="","",SUMIFS(实收!E:E,实收!T:T,B91))</f>
        <v/>
      </c>
      <c r="H91" s="260" t="str">
        <f>IF(B91="","",SUMIFS(#REF!,#REF!,B91))</f>
        <v/>
      </c>
      <c r="I91" s="101" t="str">
        <f t="shared" si="6"/>
        <v/>
      </c>
      <c r="J91" s="101" t="str">
        <f t="shared" si="7"/>
        <v/>
      </c>
      <c r="K91" s="256" t="str">
        <f t="shared" si="8"/>
        <v/>
      </c>
      <c r="L91" s="278"/>
      <c r="M91" s="278"/>
      <c r="N91" s="93"/>
    </row>
    <row r="92" customHeight="1" spans="1:14">
      <c r="A92" s="93"/>
      <c r="B92" s="93" t="str">
        <f t="shared" si="5"/>
        <v/>
      </c>
      <c r="C92" s="93"/>
      <c r="D92" s="93"/>
      <c r="E92" s="93"/>
      <c r="F92" s="96"/>
      <c r="G92" s="260" t="str">
        <f>IF(B92="","",SUMIFS(实收!E:E,实收!T:T,B92))</f>
        <v/>
      </c>
      <c r="H92" s="260" t="str">
        <f>IF(B92="","",SUMIFS(#REF!,#REF!,B92))</f>
        <v/>
      </c>
      <c r="I92" s="101" t="str">
        <f t="shared" si="6"/>
        <v/>
      </c>
      <c r="J92" s="101" t="str">
        <f t="shared" si="7"/>
        <v/>
      </c>
      <c r="K92" s="256" t="str">
        <f t="shared" si="8"/>
        <v/>
      </c>
      <c r="L92" s="278"/>
      <c r="M92" s="278"/>
      <c r="N92" s="93"/>
    </row>
    <row r="93" customHeight="1" spans="1:14">
      <c r="A93" s="93"/>
      <c r="B93" s="93" t="str">
        <f t="shared" si="5"/>
        <v/>
      </c>
      <c r="C93" s="93"/>
      <c r="D93" s="93"/>
      <c r="E93" s="93"/>
      <c r="F93" s="96"/>
      <c r="G93" s="260" t="str">
        <f>IF(B93="","",SUMIFS(实收!E:E,实收!T:T,B93))</f>
        <v/>
      </c>
      <c r="H93" s="260" t="str">
        <f>IF(B93="","",SUMIFS(#REF!,#REF!,B93))</f>
        <v/>
      </c>
      <c r="I93" s="101" t="str">
        <f t="shared" si="6"/>
        <v/>
      </c>
      <c r="J93" s="101" t="str">
        <f t="shared" si="7"/>
        <v/>
      </c>
      <c r="K93" s="256" t="str">
        <f t="shared" si="8"/>
        <v/>
      </c>
      <c r="L93" s="278"/>
      <c r="M93" s="278"/>
      <c r="N93" s="93"/>
    </row>
    <row r="94" customHeight="1" spans="1:14">
      <c r="A94" s="93"/>
      <c r="B94" s="93" t="str">
        <f t="shared" si="5"/>
        <v/>
      </c>
      <c r="C94" s="93"/>
      <c r="D94" s="93"/>
      <c r="E94" s="93"/>
      <c r="F94" s="96"/>
      <c r="G94" s="260" t="str">
        <f>IF(B94="","",SUMIFS(实收!E:E,实收!T:T,B94))</f>
        <v/>
      </c>
      <c r="H94" s="260" t="str">
        <f>IF(B94="","",SUMIFS(#REF!,#REF!,B94))</f>
        <v/>
      </c>
      <c r="I94" s="101" t="str">
        <f t="shared" si="6"/>
        <v/>
      </c>
      <c r="J94" s="101" t="str">
        <f t="shared" si="7"/>
        <v/>
      </c>
      <c r="K94" s="256" t="str">
        <f t="shared" si="8"/>
        <v/>
      </c>
      <c r="L94" s="278"/>
      <c r="M94" s="278"/>
      <c r="N94" s="93"/>
    </row>
    <row r="95" customHeight="1" spans="1:14">
      <c r="A95" s="93"/>
      <c r="B95" s="93" t="str">
        <f t="shared" si="5"/>
        <v/>
      </c>
      <c r="C95" s="93"/>
      <c r="D95" s="93"/>
      <c r="E95" s="93"/>
      <c r="F95" s="96"/>
      <c r="G95" s="260" t="str">
        <f>IF(B95="","",SUMIFS(实收!E:E,实收!T:T,B95))</f>
        <v/>
      </c>
      <c r="H95" s="260" t="str">
        <f>IF(B95="","",SUMIFS(#REF!,#REF!,B95))</f>
        <v/>
      </c>
      <c r="I95" s="101" t="str">
        <f t="shared" si="6"/>
        <v/>
      </c>
      <c r="J95" s="101" t="str">
        <f t="shared" si="7"/>
        <v/>
      </c>
      <c r="K95" s="256" t="str">
        <f t="shared" si="8"/>
        <v/>
      </c>
      <c r="L95" s="278"/>
      <c r="M95" s="278"/>
      <c r="N95" s="93"/>
    </row>
    <row r="96" customHeight="1" spans="1:14">
      <c r="A96" s="93"/>
      <c r="B96" s="93" t="str">
        <f t="shared" si="5"/>
        <v/>
      </c>
      <c r="C96" s="93"/>
      <c r="D96" s="93"/>
      <c r="E96" s="93"/>
      <c r="F96" s="96"/>
      <c r="G96" s="260" t="str">
        <f>IF(B96="","",SUMIFS(实收!E:E,实收!T:T,B96))</f>
        <v/>
      </c>
      <c r="H96" s="260" t="str">
        <f>IF(B96="","",SUMIFS(#REF!,#REF!,B96))</f>
        <v/>
      </c>
      <c r="I96" s="101" t="str">
        <f t="shared" si="6"/>
        <v/>
      </c>
      <c r="J96" s="101" t="str">
        <f t="shared" si="7"/>
        <v/>
      </c>
      <c r="K96" s="256" t="str">
        <f t="shared" si="8"/>
        <v/>
      </c>
      <c r="L96" s="278"/>
      <c r="M96" s="278"/>
      <c r="N96" s="93"/>
    </row>
    <row r="97" customHeight="1" spans="1:14">
      <c r="A97" s="93"/>
      <c r="B97" s="93" t="str">
        <f t="shared" si="5"/>
        <v/>
      </c>
      <c r="C97" s="93"/>
      <c r="D97" s="93"/>
      <c r="E97" s="93"/>
      <c r="F97" s="96"/>
      <c r="G97" s="260" t="str">
        <f>IF(B97="","",SUMIFS(实收!E:E,实收!T:T,B97))</f>
        <v/>
      </c>
      <c r="H97" s="260" t="str">
        <f>IF(B97="","",SUMIFS(#REF!,#REF!,B97))</f>
        <v/>
      </c>
      <c r="I97" s="101" t="str">
        <f t="shared" si="6"/>
        <v/>
      </c>
      <c r="J97" s="101" t="str">
        <f t="shared" si="7"/>
        <v/>
      </c>
      <c r="K97" s="256" t="str">
        <f t="shared" si="8"/>
        <v/>
      </c>
      <c r="L97" s="278"/>
      <c r="M97" s="278"/>
      <c r="N97" s="93"/>
    </row>
    <row r="98" customHeight="1" spans="1:14">
      <c r="A98" s="93"/>
      <c r="B98" s="93" t="str">
        <f t="shared" si="5"/>
        <v/>
      </c>
      <c r="C98" s="93"/>
      <c r="D98" s="93"/>
      <c r="E98" s="93"/>
      <c r="F98" s="96"/>
      <c r="G98" s="260" t="str">
        <f>IF(B98="","",SUMIFS(实收!E:E,实收!T:T,B98))</f>
        <v/>
      </c>
      <c r="H98" s="260" t="str">
        <f>IF(B98="","",SUMIFS(#REF!,#REF!,B98))</f>
        <v/>
      </c>
      <c r="I98" s="101" t="str">
        <f t="shared" si="6"/>
        <v/>
      </c>
      <c r="J98" s="101" t="str">
        <f t="shared" si="7"/>
        <v/>
      </c>
      <c r="K98" s="256" t="str">
        <f t="shared" si="8"/>
        <v/>
      </c>
      <c r="L98" s="278"/>
      <c r="M98" s="278"/>
      <c r="N98" s="93"/>
    </row>
    <row r="99" customHeight="1" spans="1:14">
      <c r="A99" s="93"/>
      <c r="B99" s="93" t="str">
        <f t="shared" si="5"/>
        <v/>
      </c>
      <c r="C99" s="93"/>
      <c r="D99" s="93"/>
      <c r="E99" s="93"/>
      <c r="F99" s="96"/>
      <c r="G99" s="260" t="str">
        <f>IF(B99="","",SUMIFS(实收!E:E,实收!T:T,B99))</f>
        <v/>
      </c>
      <c r="H99" s="260" t="str">
        <f>IF(B99="","",SUMIFS(#REF!,#REF!,B99))</f>
        <v/>
      </c>
      <c r="I99" s="101" t="str">
        <f t="shared" si="6"/>
        <v/>
      </c>
      <c r="J99" s="101" t="str">
        <f t="shared" si="7"/>
        <v/>
      </c>
      <c r="K99" s="256" t="str">
        <f t="shared" si="8"/>
        <v/>
      </c>
      <c r="L99" s="278"/>
      <c r="M99" s="278"/>
      <c r="N99" s="93"/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21"/>
  <sheetViews>
    <sheetView workbookViewId="0">
      <pane xSplit="2" ySplit="1" topLeftCell="C3" activePane="bottomRight" state="frozen"/>
      <selection/>
      <selection pane="topRight"/>
      <selection pane="bottomLeft"/>
      <selection pane="bottomRight" activeCell="AJ374" sqref="AJ374"/>
    </sheetView>
  </sheetViews>
  <sheetFormatPr defaultColWidth="8.83333333333333" defaultRowHeight="30" customHeight="1"/>
  <cols>
    <col min="1" max="1" width="3.5" style="138" customWidth="1"/>
    <col min="2" max="2" width="83.8333333333333" style="138" customWidth="1"/>
    <col min="3" max="3" width="14.1666666666667" style="138" hidden="1" customWidth="1"/>
    <col min="4" max="4" width="6" style="138" hidden="1" customWidth="1"/>
    <col min="5" max="5" width="8.66666666666667" style="138" hidden="1" customWidth="1"/>
    <col min="6" max="6" width="7.83333333333333" style="138" hidden="1" customWidth="1"/>
    <col min="7" max="7" width="11.6666666666667" style="138" hidden="1" customWidth="1"/>
    <col min="8" max="8" width="6.83333333333333" style="138" hidden="1" customWidth="1"/>
    <col min="9" max="9" width="19.8333333333333" style="138" hidden="1" customWidth="1"/>
    <col min="10" max="10" width="7" style="138" hidden="1" customWidth="1"/>
    <col min="11" max="11" width="11.6666666666667" style="138" hidden="1" customWidth="1"/>
    <col min="12" max="12" width="5.66666666666667" style="138" hidden="1" customWidth="1"/>
    <col min="13" max="13" width="6.5" style="138" hidden="1" customWidth="1"/>
    <col min="14" max="14" width="17.8333333333333" style="138" hidden="1" customWidth="1"/>
    <col min="15" max="15" width="19.8333333333333" style="138" hidden="1" customWidth="1"/>
    <col min="16" max="16" width="15" style="138" hidden="1" customWidth="1"/>
    <col min="17" max="18" width="11.8333333333333" style="138" hidden="1" customWidth="1"/>
    <col min="19" max="19" width="44.8333333333333" style="138" hidden="1" customWidth="1"/>
    <col min="20" max="20" width="16.5" style="138" hidden="1" customWidth="1"/>
    <col min="21" max="22" width="12.6666666666667" style="138" hidden="1" customWidth="1"/>
    <col min="23" max="23" width="20" style="138" hidden="1" customWidth="1"/>
    <col min="24" max="24" width="26.1666666666667" style="138" hidden="1" customWidth="1"/>
    <col min="25" max="25" width="9.66666666666667" style="138" hidden="1" customWidth="1"/>
    <col min="26" max="26" width="8.83333333333333" style="138" hidden="1" customWidth="1"/>
    <col min="27" max="28" width="9.66666666666667" style="138" hidden="1" customWidth="1"/>
  </cols>
  <sheetData>
    <row r="1" customHeight="1" spans="1:28">
      <c r="A1" s="194" t="s">
        <v>0</v>
      </c>
      <c r="B1" s="195" t="s">
        <v>230</v>
      </c>
      <c r="C1" s="196" t="s">
        <v>509</v>
      </c>
      <c r="D1" s="197" t="s">
        <v>510</v>
      </c>
      <c r="E1" s="196" t="s">
        <v>511</v>
      </c>
      <c r="F1" s="196" t="s">
        <v>512</v>
      </c>
      <c r="G1" s="196" t="s">
        <v>513</v>
      </c>
      <c r="H1" s="198" t="s">
        <v>33</v>
      </c>
      <c r="I1" s="203" t="s">
        <v>514</v>
      </c>
      <c r="J1" s="203" t="s">
        <v>224</v>
      </c>
      <c r="K1" s="203" t="s">
        <v>225</v>
      </c>
      <c r="L1" s="204" t="s">
        <v>515</v>
      </c>
      <c r="M1" s="204" t="s">
        <v>516</v>
      </c>
      <c r="N1" s="205" t="s">
        <v>517</v>
      </c>
      <c r="O1" s="206" t="s">
        <v>283</v>
      </c>
      <c r="P1" s="206" t="s">
        <v>518</v>
      </c>
      <c r="Q1" s="208" t="s">
        <v>519</v>
      </c>
      <c r="R1" s="209" t="s">
        <v>520</v>
      </c>
      <c r="S1" s="210" t="s">
        <v>521</v>
      </c>
      <c r="T1" s="211" t="s">
        <v>522</v>
      </c>
      <c r="U1" s="212" t="s">
        <v>523</v>
      </c>
      <c r="V1" s="212" t="s">
        <v>524</v>
      </c>
      <c r="W1" s="208" t="s">
        <v>227</v>
      </c>
      <c r="X1" s="206"/>
      <c r="Y1" s="206"/>
      <c r="Z1" s="215"/>
      <c r="AA1" s="216"/>
      <c r="AB1" s="216"/>
    </row>
    <row r="2" customHeight="1" spans="1:28">
      <c r="A2" s="199"/>
      <c r="B2" s="200" t="str">
        <f t="shared" ref="B2:B65" si="0">IF(O2="","",_xlfn.TEXTJOIN("-",1,W2,I2,P2,TEXT(U2,"YYYYMMDD"),T2))</f>
        <v>P20220601-000077-能环-新星石油-运维-保养-20220601-69000</v>
      </c>
      <c r="C2" s="201"/>
      <c r="D2" s="201" t="s">
        <v>220</v>
      </c>
      <c r="E2" s="201"/>
      <c r="F2" s="201"/>
      <c r="G2" s="201"/>
      <c r="H2" s="202" t="str">
        <f>IF(D2="","",_xlfn.XLOOKUP(D2,设置!B:B,设置!C:C))</f>
        <v>一般</v>
      </c>
      <c r="I2" s="207" t="str">
        <f t="shared" ref="I2:I65" si="1">IF(D2="","",_xlfn.TEXTJOIN("-",1,D2,E2,N2))</f>
        <v>能环-新星石油</v>
      </c>
      <c r="J2" s="207" t="str">
        <f>IF($P2="","",_xlfn.XLOOKUP($P2,设置!$G:$G,设置!H:H))</f>
        <v>运维</v>
      </c>
      <c r="K2" s="207" t="str">
        <f>IF($P2="","",_xlfn.XLOOKUP($P2,设置!$G:$G,设置!I:I))</f>
        <v>保养</v>
      </c>
      <c r="L2" s="182">
        <v>123</v>
      </c>
      <c r="M2" s="182">
        <v>663</v>
      </c>
      <c r="N2" s="178" t="s">
        <v>525</v>
      </c>
      <c r="O2" s="182" t="s">
        <v>526</v>
      </c>
      <c r="P2" s="182" t="s">
        <v>527</v>
      </c>
      <c r="Q2" s="154"/>
      <c r="R2" s="213"/>
      <c r="S2" s="154" t="s">
        <v>528</v>
      </c>
      <c r="T2" s="214">
        <v>69000</v>
      </c>
      <c r="U2" s="179">
        <v>44713</v>
      </c>
      <c r="V2" s="179">
        <v>45077</v>
      </c>
      <c r="W2" s="154" t="s">
        <v>529</v>
      </c>
      <c r="X2" s="182"/>
      <c r="Y2" s="182"/>
      <c r="Z2" s="182"/>
      <c r="AA2" s="217"/>
      <c r="AB2" s="117"/>
    </row>
    <row r="3" customHeight="1" spans="1:28">
      <c r="A3" s="199"/>
      <c r="B3" s="200" t="str">
        <f t="shared" si="0"/>
        <v>P20220601-000079-荣辉-兴安嘉业物业-EMC-节能运营-20220505-8400</v>
      </c>
      <c r="C3" s="201"/>
      <c r="D3" s="201" t="s">
        <v>374</v>
      </c>
      <c r="E3" s="201"/>
      <c r="F3" s="201"/>
      <c r="G3" s="201"/>
      <c r="H3" s="202" t="str">
        <f>IF(D3="","",_xlfn.XLOOKUP(D3,设置!B:B,设置!C:C))</f>
        <v>小规模</v>
      </c>
      <c r="I3" s="207" t="str">
        <f t="shared" si="1"/>
        <v>荣辉-兴安嘉业物业</v>
      </c>
      <c r="J3" s="207" t="str">
        <f>IF($P3="","",_xlfn.XLOOKUP($P3,设置!$G:$G,设置!H:H))</f>
        <v>EMC</v>
      </c>
      <c r="K3" s="207" t="str">
        <f>IF($P3="","",_xlfn.XLOOKUP($P3,设置!$G:$G,设置!I:I))</f>
        <v>节能运营</v>
      </c>
      <c r="L3" s="182">
        <v>207</v>
      </c>
      <c r="M3" s="182">
        <v>577</v>
      </c>
      <c r="N3" s="178" t="s">
        <v>530</v>
      </c>
      <c r="O3" s="182" t="s">
        <v>531</v>
      </c>
      <c r="P3" s="182" t="s">
        <v>532</v>
      </c>
      <c r="Q3" s="154"/>
      <c r="R3" s="213"/>
      <c r="S3" s="154" t="s">
        <v>533</v>
      </c>
      <c r="T3" s="214">
        <v>8400</v>
      </c>
      <c r="U3" s="179">
        <v>44686</v>
      </c>
      <c r="V3" s="179">
        <v>44687</v>
      </c>
      <c r="W3" s="154" t="s">
        <v>534</v>
      </c>
      <c r="X3" s="182"/>
      <c r="Y3" s="182"/>
      <c r="Z3" s="182"/>
      <c r="AA3" s="117"/>
      <c r="AB3" s="117"/>
    </row>
    <row r="4" customHeight="1" spans="1:28">
      <c r="A4" s="199"/>
      <c r="B4" s="200" t="str">
        <f t="shared" si="0"/>
        <v>P20220601-000081-能环-金三环宾馆-EMC-节能运营-20220101-0</v>
      </c>
      <c r="C4" s="201"/>
      <c r="D4" s="201" t="s">
        <v>220</v>
      </c>
      <c r="E4" s="201"/>
      <c r="F4" s="201"/>
      <c r="G4" s="201"/>
      <c r="H4" s="202" t="str">
        <f>IF(D4="","",_xlfn.XLOOKUP(D4,设置!B:B,设置!C:C))</f>
        <v>一般</v>
      </c>
      <c r="I4" s="207" t="str">
        <f t="shared" si="1"/>
        <v>能环-金三环宾馆</v>
      </c>
      <c r="J4" s="207" t="str">
        <f>IF($P4="","",_xlfn.XLOOKUP($P4,设置!$G:$G,设置!H:H))</f>
        <v>EMC</v>
      </c>
      <c r="K4" s="207" t="str">
        <f>IF($P4="","",_xlfn.XLOOKUP($P4,设置!$G:$G,设置!I:I))</f>
        <v>节能运营</v>
      </c>
      <c r="L4" s="182">
        <v>621</v>
      </c>
      <c r="M4" s="182">
        <v>158</v>
      </c>
      <c r="N4" s="178" t="s">
        <v>535</v>
      </c>
      <c r="O4" s="182" t="s">
        <v>526</v>
      </c>
      <c r="P4" s="182" t="s">
        <v>532</v>
      </c>
      <c r="Q4" s="154"/>
      <c r="R4" s="213"/>
      <c r="S4" s="154" t="s">
        <v>536</v>
      </c>
      <c r="T4" s="214">
        <v>0</v>
      </c>
      <c r="U4" s="179">
        <v>44562</v>
      </c>
      <c r="V4" s="179">
        <v>44926</v>
      </c>
      <c r="W4" s="154" t="s">
        <v>537</v>
      </c>
      <c r="X4" s="182"/>
      <c r="Y4" s="182"/>
      <c r="Z4" s="182"/>
      <c r="AA4" s="117"/>
      <c r="AB4" s="117"/>
    </row>
    <row r="5" customHeight="1" spans="1:28">
      <c r="A5" s="199"/>
      <c r="B5" s="200" t="str">
        <f t="shared" si="0"/>
        <v>P20220606-000084-能环-华胜富邦-中泽农-运维-零售-20220610-2584.31</v>
      </c>
      <c r="C5" s="201"/>
      <c r="D5" s="201" t="s">
        <v>220</v>
      </c>
      <c r="E5" s="201"/>
      <c r="F5" s="201"/>
      <c r="G5" s="201"/>
      <c r="H5" s="202" t="str">
        <f>IF(D5="","",_xlfn.XLOOKUP(D5,设置!B:B,设置!C:C))</f>
        <v>一般</v>
      </c>
      <c r="I5" s="207" t="str">
        <f t="shared" si="1"/>
        <v>能环-华胜富邦-中泽农</v>
      </c>
      <c r="J5" s="207" t="str">
        <f>IF($P5="","",_xlfn.XLOOKUP($P5,设置!$G:$G,设置!H:H))</f>
        <v>运维</v>
      </c>
      <c r="K5" s="207" t="str">
        <f>IF($P5="","",_xlfn.XLOOKUP($P5,设置!$G:$G,设置!I:I))</f>
        <v>零售</v>
      </c>
      <c r="L5" s="182">
        <v>179</v>
      </c>
      <c r="M5" s="182">
        <v>606</v>
      </c>
      <c r="N5" s="178" t="s">
        <v>538</v>
      </c>
      <c r="O5" s="182" t="s">
        <v>531</v>
      </c>
      <c r="P5" s="182" t="s">
        <v>539</v>
      </c>
      <c r="Q5" s="154"/>
      <c r="R5" s="213"/>
      <c r="S5" s="154" t="s">
        <v>540</v>
      </c>
      <c r="T5" s="214">
        <v>2584.31</v>
      </c>
      <c r="U5" s="179">
        <v>44722</v>
      </c>
      <c r="V5" s="179">
        <v>44732</v>
      </c>
      <c r="W5" s="154" t="s">
        <v>541</v>
      </c>
      <c r="X5" s="182"/>
      <c r="Y5" s="182"/>
      <c r="Z5" s="182"/>
      <c r="AA5" s="117"/>
      <c r="AB5" s="117"/>
    </row>
    <row r="6" customHeight="1" spans="1:28">
      <c r="A6" s="199"/>
      <c r="B6" s="200" t="str">
        <f t="shared" si="0"/>
        <v>P20220610-000086-能环-汇恒远大-久峰月季国际酒店-运维-维修-20220526-31270</v>
      </c>
      <c r="C6" s="201"/>
      <c r="D6" s="201" t="s">
        <v>220</v>
      </c>
      <c r="E6" s="201"/>
      <c r="F6" s="201"/>
      <c r="G6" s="201"/>
      <c r="H6" s="202" t="str">
        <f>IF(D6="","",_xlfn.XLOOKUP(D6,设置!B:B,设置!C:C))</f>
        <v>一般</v>
      </c>
      <c r="I6" s="207" t="str">
        <f t="shared" si="1"/>
        <v>能环-汇恒远大-久峰月季国际酒店</v>
      </c>
      <c r="J6" s="207" t="str">
        <f>IF($P6="","",_xlfn.XLOOKUP($P6,设置!$G:$G,设置!H:H))</f>
        <v>运维</v>
      </c>
      <c r="K6" s="207" t="str">
        <f>IF($P6="","",_xlfn.XLOOKUP($P6,设置!$G:$G,设置!I:I))</f>
        <v>维修</v>
      </c>
      <c r="L6" s="182">
        <v>171</v>
      </c>
      <c r="M6" s="182">
        <v>614</v>
      </c>
      <c r="N6" s="178" t="s">
        <v>542</v>
      </c>
      <c r="O6" s="182" t="s">
        <v>531</v>
      </c>
      <c r="P6" s="182" t="s">
        <v>543</v>
      </c>
      <c r="Q6" s="154"/>
      <c r="R6" s="213"/>
      <c r="S6" s="154" t="s">
        <v>544</v>
      </c>
      <c r="T6" s="214">
        <v>31270</v>
      </c>
      <c r="U6" s="179">
        <v>44707</v>
      </c>
      <c r="V6" s="179">
        <v>44718</v>
      </c>
      <c r="W6" s="154" t="s">
        <v>545</v>
      </c>
      <c r="X6" s="182"/>
      <c r="Y6" s="182"/>
      <c r="Z6" s="182"/>
      <c r="AA6" s="117"/>
      <c r="AB6" s="117"/>
    </row>
    <row r="7" customHeight="1" spans="1:28">
      <c r="A7" s="199"/>
      <c r="B7" s="200" t="str">
        <f t="shared" si="0"/>
        <v>P20220610-000087-能环-唐山文丰-运维-零售-20220519-117000</v>
      </c>
      <c r="C7" s="201"/>
      <c r="D7" s="201" t="s">
        <v>220</v>
      </c>
      <c r="E7" s="201"/>
      <c r="F7" s="201"/>
      <c r="G7" s="201"/>
      <c r="H7" s="202" t="str">
        <f>IF(D7="","",_xlfn.XLOOKUP(D7,设置!B:B,设置!C:C))</f>
        <v>一般</v>
      </c>
      <c r="I7" s="207" t="str">
        <f t="shared" si="1"/>
        <v>能环-唐山文丰</v>
      </c>
      <c r="J7" s="207" t="str">
        <f>IF($P7="","",_xlfn.XLOOKUP($P7,设置!$G:$G,设置!H:H))</f>
        <v>运维</v>
      </c>
      <c r="K7" s="207" t="str">
        <f>IF($P7="","",_xlfn.XLOOKUP($P7,设置!$G:$G,设置!I:I))</f>
        <v>零售</v>
      </c>
      <c r="L7" s="182">
        <v>160</v>
      </c>
      <c r="M7" s="182">
        <v>625</v>
      </c>
      <c r="N7" s="178" t="s">
        <v>546</v>
      </c>
      <c r="O7" s="182" t="s">
        <v>531</v>
      </c>
      <c r="P7" s="182" t="s">
        <v>539</v>
      </c>
      <c r="Q7" s="154"/>
      <c r="R7" s="213"/>
      <c r="S7" s="154" t="s">
        <v>547</v>
      </c>
      <c r="T7" s="214">
        <v>117000</v>
      </c>
      <c r="U7" s="179">
        <v>44700</v>
      </c>
      <c r="V7" s="179">
        <v>44712</v>
      </c>
      <c r="W7" s="154" t="s">
        <v>548</v>
      </c>
      <c r="X7" s="182"/>
      <c r="Y7" s="182"/>
      <c r="Z7" s="182"/>
      <c r="AA7" s="117"/>
      <c r="AB7" s="117"/>
    </row>
    <row r="8" customHeight="1" spans="1:28">
      <c r="A8" s="199"/>
      <c r="B8" s="200" t="str">
        <f t="shared" si="0"/>
        <v>P20220610-000088-荣辉-将台酒店-运维-保养-20220420-9000</v>
      </c>
      <c r="C8" s="201"/>
      <c r="D8" s="201" t="s">
        <v>374</v>
      </c>
      <c r="E8" s="201"/>
      <c r="F8" s="201"/>
      <c r="G8" s="201"/>
      <c r="H8" s="202" t="str">
        <f>IF(D8="","",_xlfn.XLOOKUP(D8,设置!B:B,设置!C:C))</f>
        <v>小规模</v>
      </c>
      <c r="I8" s="207" t="str">
        <f t="shared" si="1"/>
        <v>荣辉-将台酒店</v>
      </c>
      <c r="J8" s="207" t="str">
        <f>IF($P8="","",_xlfn.XLOOKUP($P8,设置!$G:$G,设置!H:H))</f>
        <v>运维</v>
      </c>
      <c r="K8" s="207" t="str">
        <f>IF($P8="","",_xlfn.XLOOKUP($P8,设置!$G:$G,设置!I:I))</f>
        <v>保养</v>
      </c>
      <c r="L8" s="182">
        <v>132</v>
      </c>
      <c r="M8" s="182">
        <v>654</v>
      </c>
      <c r="N8" s="178" t="s">
        <v>549</v>
      </c>
      <c r="O8" s="182" t="s">
        <v>531</v>
      </c>
      <c r="P8" s="182" t="s">
        <v>527</v>
      </c>
      <c r="Q8" s="154"/>
      <c r="R8" s="213"/>
      <c r="S8" s="154" t="s">
        <v>550</v>
      </c>
      <c r="T8" s="214">
        <v>9000</v>
      </c>
      <c r="U8" s="179">
        <v>44671</v>
      </c>
      <c r="V8" s="179">
        <v>45035</v>
      </c>
      <c r="W8" s="154" t="s">
        <v>551</v>
      </c>
      <c r="X8" s="182"/>
      <c r="Y8" s="182"/>
      <c r="Z8" s="182"/>
      <c r="AA8" s="117"/>
      <c r="AB8" s="117"/>
    </row>
    <row r="9" customHeight="1" spans="1:28">
      <c r="A9" s="199"/>
      <c r="B9" s="200" t="str">
        <f t="shared" si="0"/>
        <v>P20220610-000089-能环-友信劳务公司-任丘华北油田-运维-清洗-20220504-4271.4</v>
      </c>
      <c r="C9" s="201"/>
      <c r="D9" s="201" t="s">
        <v>220</v>
      </c>
      <c r="E9" s="201"/>
      <c r="F9" s="201"/>
      <c r="G9" s="201"/>
      <c r="H9" s="202" t="str">
        <f>IF(D9="","",_xlfn.XLOOKUP(D9,设置!B:B,设置!C:C))</f>
        <v>一般</v>
      </c>
      <c r="I9" s="207" t="str">
        <f t="shared" si="1"/>
        <v>能环-友信劳务公司-任丘华北油田</v>
      </c>
      <c r="J9" s="207" t="str">
        <f>IF($P9="","",_xlfn.XLOOKUP($P9,设置!$G:$G,设置!H:H))</f>
        <v>运维</v>
      </c>
      <c r="K9" s="207" t="str">
        <f>IF($P9="","",_xlfn.XLOOKUP($P9,设置!$G:$G,设置!I:I))</f>
        <v>清洗</v>
      </c>
      <c r="L9" s="182">
        <v>760</v>
      </c>
      <c r="M9" s="182">
        <v>19</v>
      </c>
      <c r="N9" s="178" t="s">
        <v>552</v>
      </c>
      <c r="O9" s="182" t="s">
        <v>553</v>
      </c>
      <c r="P9" s="182" t="s">
        <v>554</v>
      </c>
      <c r="Q9" s="154"/>
      <c r="R9" s="213"/>
      <c r="S9" s="154" t="s">
        <v>555</v>
      </c>
      <c r="T9" s="214">
        <v>4271.4</v>
      </c>
      <c r="U9" s="179">
        <v>44685</v>
      </c>
      <c r="V9" s="179">
        <v>44695</v>
      </c>
      <c r="W9" s="154" t="s">
        <v>556</v>
      </c>
      <c r="X9" s="182"/>
      <c r="Y9" s="182"/>
      <c r="Z9" s="218"/>
      <c r="AA9" s="117"/>
      <c r="AB9" s="117"/>
    </row>
    <row r="10" customHeight="1" spans="1:28">
      <c r="A10" s="199"/>
      <c r="B10" s="200" t="str">
        <f t="shared" si="0"/>
        <v>P20220610-000090-能环-碧海方舟-京都儿童医院-运维-维修-20220512-5000</v>
      </c>
      <c r="C10" s="201"/>
      <c r="D10" s="201" t="s">
        <v>220</v>
      </c>
      <c r="E10" s="201"/>
      <c r="F10" s="201"/>
      <c r="G10" s="201"/>
      <c r="H10" s="202" t="str">
        <f>IF(D10="","",_xlfn.XLOOKUP(D10,设置!B:B,设置!C:C))</f>
        <v>一般</v>
      </c>
      <c r="I10" s="207" t="str">
        <f t="shared" si="1"/>
        <v>能环-碧海方舟-京都儿童医院</v>
      </c>
      <c r="J10" s="207" t="str">
        <f>IF($P10="","",_xlfn.XLOOKUP($P10,设置!$G:$G,设置!H:H))</f>
        <v>运维</v>
      </c>
      <c r="K10" s="207" t="str">
        <f>IF($P10="","",_xlfn.XLOOKUP($P10,设置!$G:$G,设置!I:I))</f>
        <v>维修</v>
      </c>
      <c r="L10" s="182">
        <v>136</v>
      </c>
      <c r="M10" s="182">
        <v>650</v>
      </c>
      <c r="N10" s="178" t="s">
        <v>557</v>
      </c>
      <c r="O10" s="182" t="s">
        <v>531</v>
      </c>
      <c r="P10" s="182" t="s">
        <v>543</v>
      </c>
      <c r="Q10" s="154"/>
      <c r="R10" s="213"/>
      <c r="S10" s="154" t="s">
        <v>558</v>
      </c>
      <c r="T10" s="214">
        <v>5000</v>
      </c>
      <c r="U10" s="179">
        <v>44693</v>
      </c>
      <c r="V10" s="179">
        <v>44701</v>
      </c>
      <c r="W10" s="154" t="s">
        <v>559</v>
      </c>
      <c r="X10" s="182"/>
      <c r="Y10" s="182"/>
      <c r="Z10" s="182"/>
      <c r="AA10" s="117"/>
      <c r="AB10" s="117"/>
    </row>
    <row r="11" customHeight="1" spans="1:28">
      <c r="A11" s="199"/>
      <c r="B11" s="200" t="str">
        <f t="shared" si="0"/>
        <v>P20220610-000091-能环-华胜富邦-中泽农-运维-零售-20220519-32815.2</v>
      </c>
      <c r="C11" s="201"/>
      <c r="D11" s="201" t="s">
        <v>220</v>
      </c>
      <c r="E11" s="201"/>
      <c r="F11" s="201"/>
      <c r="G11" s="201"/>
      <c r="H11" s="202" t="str">
        <f>IF(D11="","",_xlfn.XLOOKUP(D11,设置!B:B,设置!C:C))</f>
        <v>一般</v>
      </c>
      <c r="I11" s="207" t="str">
        <f t="shared" si="1"/>
        <v>能环-华胜富邦-中泽农</v>
      </c>
      <c r="J11" s="207" t="str">
        <f>IF($P11="","",_xlfn.XLOOKUP($P11,设置!$G:$G,设置!H:H))</f>
        <v>运维</v>
      </c>
      <c r="K11" s="207" t="str">
        <f>IF($P11="","",_xlfn.XLOOKUP($P11,设置!$G:$G,设置!I:I))</f>
        <v>零售</v>
      </c>
      <c r="L11" s="182">
        <v>134</v>
      </c>
      <c r="M11" s="182">
        <v>652</v>
      </c>
      <c r="N11" s="178" t="s">
        <v>538</v>
      </c>
      <c r="O11" s="182" t="s">
        <v>531</v>
      </c>
      <c r="P11" s="182" t="s">
        <v>539</v>
      </c>
      <c r="Q11" s="154"/>
      <c r="R11" s="213"/>
      <c r="S11" s="154" t="s">
        <v>560</v>
      </c>
      <c r="T11" s="214">
        <v>32815.2</v>
      </c>
      <c r="U11" s="179">
        <v>44700</v>
      </c>
      <c r="V11" s="179">
        <v>44712</v>
      </c>
      <c r="W11" s="154" t="s">
        <v>561</v>
      </c>
      <c r="X11" s="182"/>
      <c r="Y11" s="182"/>
      <c r="Z11" s="182"/>
      <c r="AA11" s="117"/>
      <c r="AB11" s="117"/>
    </row>
    <row r="12" customHeight="1" spans="1:28">
      <c r="A12" s="199"/>
      <c r="B12" s="200" t="str">
        <f t="shared" si="0"/>
        <v>P20220610-000092-能环-五瑞互联-北京杰富瑞大厦-运维-清洗-20220516-12000</v>
      </c>
      <c r="C12" s="201"/>
      <c r="D12" s="201" t="s">
        <v>220</v>
      </c>
      <c r="E12" s="201"/>
      <c r="F12" s="201"/>
      <c r="G12" s="201"/>
      <c r="H12" s="202" t="str">
        <f>IF(D12="","",_xlfn.XLOOKUP(D12,设置!B:B,设置!C:C))</f>
        <v>一般</v>
      </c>
      <c r="I12" s="207" t="str">
        <f t="shared" si="1"/>
        <v>能环-五瑞互联-北京杰富瑞大厦</v>
      </c>
      <c r="J12" s="207" t="str">
        <f>IF($P12="","",_xlfn.XLOOKUP($P12,设置!$G:$G,设置!H:H))</f>
        <v>运维</v>
      </c>
      <c r="K12" s="207" t="str">
        <f>IF($P12="","",_xlfn.XLOOKUP($P12,设置!$G:$G,设置!I:I))</f>
        <v>清洗</v>
      </c>
      <c r="L12" s="182">
        <v>178</v>
      </c>
      <c r="M12" s="182">
        <v>607</v>
      </c>
      <c r="N12" s="178" t="s">
        <v>562</v>
      </c>
      <c r="O12" s="182" t="s">
        <v>531</v>
      </c>
      <c r="P12" s="182" t="s">
        <v>554</v>
      </c>
      <c r="Q12" s="154"/>
      <c r="R12" s="213"/>
      <c r="S12" s="154" t="s">
        <v>563</v>
      </c>
      <c r="T12" s="214">
        <v>12000</v>
      </c>
      <c r="U12" s="179">
        <v>44697</v>
      </c>
      <c r="V12" s="179">
        <v>44712</v>
      </c>
      <c r="W12" s="154" t="s">
        <v>564</v>
      </c>
      <c r="X12" s="182"/>
      <c r="Y12" s="182"/>
      <c r="Z12" s="182"/>
      <c r="AA12" s="117"/>
      <c r="AB12" s="117"/>
    </row>
    <row r="13" customHeight="1" spans="1:28">
      <c r="A13" s="199"/>
      <c r="B13" s="200" t="str">
        <f t="shared" si="0"/>
        <v>P20220610-000094-能环-唐山文丰-运维-保养-20220427-0</v>
      </c>
      <c r="C13" s="201"/>
      <c r="D13" s="201" t="s">
        <v>220</v>
      </c>
      <c r="E13" s="201"/>
      <c r="F13" s="201"/>
      <c r="G13" s="201"/>
      <c r="H13" s="202" t="str">
        <f>IF(D13="","",_xlfn.XLOOKUP(D13,设置!B:B,设置!C:C))</f>
        <v>一般</v>
      </c>
      <c r="I13" s="207" t="str">
        <f t="shared" si="1"/>
        <v>能环-唐山文丰</v>
      </c>
      <c r="J13" s="207" t="str">
        <f>IF($P13="","",_xlfn.XLOOKUP($P13,设置!$G:$G,设置!H:H))</f>
        <v>运维</v>
      </c>
      <c r="K13" s="207" t="str">
        <f>IF($P13="","",_xlfn.XLOOKUP($P13,设置!$G:$G,设置!I:I))</f>
        <v>保养</v>
      </c>
      <c r="L13" s="182">
        <v>112</v>
      </c>
      <c r="M13" s="182">
        <v>674</v>
      </c>
      <c r="N13" s="178" t="s">
        <v>546</v>
      </c>
      <c r="O13" s="182" t="s">
        <v>531</v>
      </c>
      <c r="P13" s="182" t="s">
        <v>527</v>
      </c>
      <c r="Q13" s="154"/>
      <c r="R13" s="213"/>
      <c r="S13" s="154" t="s">
        <v>565</v>
      </c>
      <c r="T13" s="214">
        <v>0</v>
      </c>
      <c r="U13" s="179">
        <v>44678</v>
      </c>
      <c r="V13" s="179">
        <v>45042</v>
      </c>
      <c r="W13" s="154" t="s">
        <v>566</v>
      </c>
      <c r="X13" s="182"/>
      <c r="Y13" s="182"/>
      <c r="Z13" s="182"/>
      <c r="AA13" s="117"/>
      <c r="AB13" s="117"/>
    </row>
    <row r="14" customHeight="1" spans="1:28">
      <c r="A14" s="199"/>
      <c r="B14" s="200" t="str">
        <f t="shared" si="0"/>
        <v>P20220610-000095-荣辉-豪嘉酒店-众诚实业-运维-零售-20220301-894.4</v>
      </c>
      <c r="C14" s="201"/>
      <c r="D14" s="201" t="s">
        <v>374</v>
      </c>
      <c r="E14" s="201"/>
      <c r="F14" s="201"/>
      <c r="G14" s="201"/>
      <c r="H14" s="202" t="str">
        <f>IF(D14="","",_xlfn.XLOOKUP(D14,设置!B:B,设置!C:C))</f>
        <v>小规模</v>
      </c>
      <c r="I14" s="207" t="str">
        <f t="shared" si="1"/>
        <v>荣辉-豪嘉酒店-众诚实业</v>
      </c>
      <c r="J14" s="207" t="str">
        <f>IF($P14="","",_xlfn.XLOOKUP($P14,设置!$G:$G,设置!H:H))</f>
        <v>运维</v>
      </c>
      <c r="K14" s="207" t="str">
        <f>IF($P14="","",_xlfn.XLOOKUP($P14,设置!$G:$G,设置!I:I))</f>
        <v>零售</v>
      </c>
      <c r="L14" s="182">
        <v>103</v>
      </c>
      <c r="M14" s="182">
        <v>683</v>
      </c>
      <c r="N14" s="178" t="s">
        <v>567</v>
      </c>
      <c r="O14" s="182" t="s">
        <v>531</v>
      </c>
      <c r="P14" s="182" t="s">
        <v>539</v>
      </c>
      <c r="Q14" s="154"/>
      <c r="R14" s="213"/>
      <c r="S14" s="154" t="s">
        <v>568</v>
      </c>
      <c r="T14" s="214">
        <v>894.4</v>
      </c>
      <c r="U14" s="179">
        <v>44621</v>
      </c>
      <c r="V14" s="179">
        <v>44630</v>
      </c>
      <c r="W14" s="154" t="s">
        <v>569</v>
      </c>
      <c r="X14" s="182"/>
      <c r="Y14" s="182"/>
      <c r="Z14" s="182"/>
      <c r="AA14" s="117"/>
      <c r="AB14" s="117"/>
    </row>
    <row r="15" customHeight="1" spans="1:28">
      <c r="A15" s="199"/>
      <c r="B15" s="200" t="str">
        <f t="shared" si="0"/>
        <v>P20220610-000096-能环-海特光电-运维-保养-20220514-17000</v>
      </c>
      <c r="C15" s="201"/>
      <c r="D15" s="201" t="s">
        <v>220</v>
      </c>
      <c r="E15" s="201"/>
      <c r="F15" s="201"/>
      <c r="G15" s="201"/>
      <c r="H15" s="202" t="str">
        <f>IF(D15="","",_xlfn.XLOOKUP(D15,设置!B:B,设置!C:C))</f>
        <v>一般</v>
      </c>
      <c r="I15" s="207" t="str">
        <f t="shared" si="1"/>
        <v>能环-海特光电</v>
      </c>
      <c r="J15" s="207" t="str">
        <f>IF($P15="","",_xlfn.XLOOKUP($P15,设置!$G:$G,设置!H:H))</f>
        <v>运维</v>
      </c>
      <c r="K15" s="207" t="str">
        <f>IF($P15="","",_xlfn.XLOOKUP($P15,设置!$G:$G,设置!I:I))</f>
        <v>保养</v>
      </c>
      <c r="L15" s="182">
        <v>110</v>
      </c>
      <c r="M15" s="182">
        <v>676</v>
      </c>
      <c r="N15" s="178" t="s">
        <v>570</v>
      </c>
      <c r="O15" s="182" t="s">
        <v>526</v>
      </c>
      <c r="P15" s="182" t="s">
        <v>527</v>
      </c>
      <c r="Q15" s="154"/>
      <c r="R15" s="213"/>
      <c r="S15" s="154" t="s">
        <v>571</v>
      </c>
      <c r="T15" s="214">
        <v>17000</v>
      </c>
      <c r="U15" s="179">
        <v>44695</v>
      </c>
      <c r="V15" s="179">
        <v>45059</v>
      </c>
      <c r="W15" s="154" t="s">
        <v>572</v>
      </c>
      <c r="X15" s="182"/>
      <c r="Y15" s="182"/>
      <c r="Z15" s="182"/>
      <c r="AA15" s="117"/>
      <c r="AB15" s="117"/>
    </row>
    <row r="16" customHeight="1" spans="1:28">
      <c r="A16" s="199"/>
      <c r="B16" s="200" t="str">
        <f t="shared" si="0"/>
        <v>P20220610-000097-能环-荣宝斋-运维-零售-20220424-9784.67</v>
      </c>
      <c r="C16" s="201"/>
      <c r="D16" s="201" t="s">
        <v>220</v>
      </c>
      <c r="E16" s="201"/>
      <c r="F16" s="201"/>
      <c r="G16" s="201"/>
      <c r="H16" s="202" t="str">
        <f>IF(D16="","",_xlfn.XLOOKUP(D16,设置!B:B,设置!C:C))</f>
        <v>一般</v>
      </c>
      <c r="I16" s="207" t="str">
        <f t="shared" si="1"/>
        <v>能环-荣宝斋</v>
      </c>
      <c r="J16" s="207" t="str">
        <f>IF($P16="","",_xlfn.XLOOKUP($P16,设置!$G:$G,设置!H:H))</f>
        <v>运维</v>
      </c>
      <c r="K16" s="207" t="str">
        <f>IF($P16="","",_xlfn.XLOOKUP($P16,设置!$G:$G,设置!I:I))</f>
        <v>零售</v>
      </c>
      <c r="L16" s="182">
        <v>85</v>
      </c>
      <c r="M16" s="182">
        <v>701</v>
      </c>
      <c r="N16" s="178" t="s">
        <v>573</v>
      </c>
      <c r="O16" s="182" t="s">
        <v>526</v>
      </c>
      <c r="P16" s="182" t="s">
        <v>539</v>
      </c>
      <c r="Q16" s="154"/>
      <c r="R16" s="213"/>
      <c r="S16" s="154" t="s">
        <v>574</v>
      </c>
      <c r="T16" s="214">
        <v>9784.67</v>
      </c>
      <c r="U16" s="179">
        <v>44675</v>
      </c>
      <c r="V16" s="179">
        <v>44681</v>
      </c>
      <c r="W16" s="154" t="s">
        <v>575</v>
      </c>
      <c r="X16" s="182"/>
      <c r="Y16" s="182"/>
      <c r="Z16" s="182"/>
      <c r="AA16" s="117"/>
      <c r="AB16" s="117"/>
    </row>
    <row r="17" customHeight="1" spans="1:28">
      <c r="A17" s="199"/>
      <c r="B17" s="200" t="str">
        <f t="shared" si="0"/>
        <v>P20220610-000098-能环-华电轻型燃机服务-盈坤世纪-运维-保养-20220416-35000</v>
      </c>
      <c r="C17" s="201"/>
      <c r="D17" s="201" t="s">
        <v>220</v>
      </c>
      <c r="E17" s="201"/>
      <c r="F17" s="201"/>
      <c r="G17" s="201"/>
      <c r="H17" s="202" t="str">
        <f>IF(D17="","",_xlfn.XLOOKUP(D17,设置!B:B,设置!C:C))</f>
        <v>一般</v>
      </c>
      <c r="I17" s="207" t="str">
        <f t="shared" si="1"/>
        <v>能环-华电轻型燃机服务-盈坤世纪</v>
      </c>
      <c r="J17" s="207" t="str">
        <f>IF($P17="","",_xlfn.XLOOKUP($P17,设置!$G:$G,设置!H:H))</f>
        <v>运维</v>
      </c>
      <c r="K17" s="207" t="str">
        <f>IF($P17="","",_xlfn.XLOOKUP($P17,设置!$G:$G,设置!I:I))</f>
        <v>保养</v>
      </c>
      <c r="L17" s="182">
        <v>63</v>
      </c>
      <c r="M17" s="182">
        <v>723</v>
      </c>
      <c r="N17" s="178" t="s">
        <v>576</v>
      </c>
      <c r="O17" s="182" t="s">
        <v>526</v>
      </c>
      <c r="P17" s="182" t="s">
        <v>527</v>
      </c>
      <c r="Q17" s="154"/>
      <c r="R17" s="213"/>
      <c r="S17" s="154" t="s">
        <v>577</v>
      </c>
      <c r="T17" s="214">
        <v>35000</v>
      </c>
      <c r="U17" s="179">
        <v>44667</v>
      </c>
      <c r="V17" s="179">
        <v>45031</v>
      </c>
      <c r="W17" s="154" t="s">
        <v>578</v>
      </c>
      <c r="X17" s="182"/>
      <c r="Y17" s="182"/>
      <c r="Z17" s="182"/>
      <c r="AA17" s="117"/>
      <c r="AB17" s="117"/>
    </row>
    <row r="18" customHeight="1" spans="1:28">
      <c r="A18" s="199"/>
      <c r="B18" s="200" t="str">
        <f t="shared" si="0"/>
        <v>P20220610-000099-能环-程田家园古玩市场-运维-维修-20220419-69978.5</v>
      </c>
      <c r="C18" s="201"/>
      <c r="D18" s="201" t="s">
        <v>220</v>
      </c>
      <c r="E18" s="201"/>
      <c r="F18" s="201"/>
      <c r="G18" s="201"/>
      <c r="H18" s="202" t="str">
        <f>IF(D18="","",_xlfn.XLOOKUP(D18,设置!B:B,设置!C:C))</f>
        <v>一般</v>
      </c>
      <c r="I18" s="207" t="str">
        <f t="shared" si="1"/>
        <v>能环-程田家园古玩市场</v>
      </c>
      <c r="J18" s="207" t="str">
        <f>IF($P18="","",_xlfn.XLOOKUP($P18,设置!$G:$G,设置!H:H))</f>
        <v>运维</v>
      </c>
      <c r="K18" s="207" t="str">
        <f>IF($P18="","",_xlfn.XLOOKUP($P18,设置!$G:$G,设置!I:I))</f>
        <v>维修</v>
      </c>
      <c r="L18" s="182">
        <v>758</v>
      </c>
      <c r="M18" s="182">
        <v>21</v>
      </c>
      <c r="N18" s="178" t="s">
        <v>579</v>
      </c>
      <c r="O18" s="182" t="s">
        <v>531</v>
      </c>
      <c r="P18" s="182" t="s">
        <v>543</v>
      </c>
      <c r="Q18" s="154"/>
      <c r="R18" s="213"/>
      <c r="S18" s="154" t="s">
        <v>580</v>
      </c>
      <c r="T18" s="214">
        <v>69978.5</v>
      </c>
      <c r="U18" s="179">
        <v>44670</v>
      </c>
      <c r="V18" s="179">
        <v>44691</v>
      </c>
      <c r="W18" s="154" t="s">
        <v>581</v>
      </c>
      <c r="X18" s="182"/>
      <c r="Y18" s="182"/>
      <c r="Z18" s="218"/>
      <c r="AA18" s="117"/>
      <c r="AB18" s="117"/>
    </row>
    <row r="19" customHeight="1" spans="1:28">
      <c r="A19" s="199"/>
      <c r="B19" s="200" t="str">
        <f t="shared" si="0"/>
        <v>P20220610-000100-能环-味还行-蜀国演义酒店-运维-清洗-20220414-3800</v>
      </c>
      <c r="C19" s="201"/>
      <c r="D19" s="201" t="s">
        <v>220</v>
      </c>
      <c r="E19" s="201"/>
      <c r="F19" s="201"/>
      <c r="G19" s="201"/>
      <c r="H19" s="202" t="str">
        <f>IF(D19="","",_xlfn.XLOOKUP(D19,设置!B:B,设置!C:C))</f>
        <v>一般</v>
      </c>
      <c r="I19" s="207" t="str">
        <f t="shared" si="1"/>
        <v>能环-味还行-蜀国演义酒店</v>
      </c>
      <c r="J19" s="207" t="str">
        <f>IF($P19="","",_xlfn.XLOOKUP($P19,设置!$G:$G,设置!H:H))</f>
        <v>运维</v>
      </c>
      <c r="K19" s="207" t="str">
        <f>IF($P19="","",_xlfn.XLOOKUP($P19,设置!$G:$G,设置!I:I))</f>
        <v>清洗</v>
      </c>
      <c r="L19" s="182">
        <v>60</v>
      </c>
      <c r="M19" s="182">
        <v>726</v>
      </c>
      <c r="N19" s="178" t="s">
        <v>582</v>
      </c>
      <c r="O19" s="182" t="s">
        <v>531</v>
      </c>
      <c r="P19" s="182" t="s">
        <v>554</v>
      </c>
      <c r="Q19" s="154"/>
      <c r="R19" s="213"/>
      <c r="S19" s="154" t="s">
        <v>583</v>
      </c>
      <c r="T19" s="214">
        <v>3800</v>
      </c>
      <c r="U19" s="179">
        <v>44665</v>
      </c>
      <c r="V19" s="179">
        <v>44681</v>
      </c>
      <c r="W19" s="154" t="s">
        <v>584</v>
      </c>
      <c r="X19" s="182"/>
      <c r="Y19" s="182"/>
      <c r="Z19" s="218"/>
      <c r="AA19" s="117"/>
      <c r="AB19" s="117"/>
    </row>
    <row r="20" customHeight="1" spans="1:28">
      <c r="A20" s="199"/>
      <c r="B20" s="200" t="str">
        <f t="shared" si="0"/>
        <v>P20220610-000101-能环-兴安嘉业物业-EMC-节能运营-20220101-157500</v>
      </c>
      <c r="C20" s="201"/>
      <c r="D20" s="201" t="s">
        <v>220</v>
      </c>
      <c r="E20" s="201"/>
      <c r="F20" s="201"/>
      <c r="G20" s="201"/>
      <c r="H20" s="202" t="str">
        <f>IF(D20="","",_xlfn.XLOOKUP(D20,设置!B:B,设置!C:C))</f>
        <v>一般</v>
      </c>
      <c r="I20" s="207" t="str">
        <f t="shared" si="1"/>
        <v>能环-兴安嘉业物业</v>
      </c>
      <c r="J20" s="207" t="str">
        <f>IF($P20="","",_xlfn.XLOOKUP($P20,设置!$G:$G,设置!H:H))</f>
        <v>EMC</v>
      </c>
      <c r="K20" s="207" t="str">
        <f>IF($P20="","",_xlfn.XLOOKUP($P20,设置!$G:$G,设置!I:I))</f>
        <v>节能运营</v>
      </c>
      <c r="L20" s="182">
        <v>757</v>
      </c>
      <c r="M20" s="182">
        <v>22</v>
      </c>
      <c r="N20" s="178" t="s">
        <v>530</v>
      </c>
      <c r="O20" s="182" t="s">
        <v>531</v>
      </c>
      <c r="P20" s="182" t="s">
        <v>532</v>
      </c>
      <c r="Q20" s="154"/>
      <c r="R20" s="213"/>
      <c r="S20" s="154" t="s">
        <v>585</v>
      </c>
      <c r="T20" s="214">
        <v>157500</v>
      </c>
      <c r="U20" s="179">
        <v>44562</v>
      </c>
      <c r="V20" s="179">
        <v>44620</v>
      </c>
      <c r="W20" s="154" t="s">
        <v>586</v>
      </c>
      <c r="X20" s="182"/>
      <c r="Y20" s="182"/>
      <c r="Z20" s="182"/>
      <c r="AA20" s="117"/>
      <c r="AB20" s="117"/>
    </row>
    <row r="21" customHeight="1" spans="1:28">
      <c r="A21" s="199"/>
      <c r="B21" s="200" t="str">
        <f t="shared" si="0"/>
        <v>P20220610-000102-能环-西京医院-运维-保养-20220501-6000</v>
      </c>
      <c r="C21" s="201"/>
      <c r="D21" s="201" t="s">
        <v>220</v>
      </c>
      <c r="E21" s="201"/>
      <c r="F21" s="201"/>
      <c r="G21" s="201"/>
      <c r="H21" s="202" t="str">
        <f>IF(D21="","",_xlfn.XLOOKUP(D21,设置!B:B,设置!C:C))</f>
        <v>一般</v>
      </c>
      <c r="I21" s="207" t="str">
        <f t="shared" si="1"/>
        <v>能环-西京医院</v>
      </c>
      <c r="J21" s="207" t="str">
        <f>IF($P21="","",_xlfn.XLOOKUP($P21,设置!$G:$G,设置!H:H))</f>
        <v>运维</v>
      </c>
      <c r="K21" s="207" t="str">
        <f>IF($P21="","",_xlfn.XLOOKUP($P21,设置!$G:$G,设置!I:I))</f>
        <v>保养</v>
      </c>
      <c r="L21" s="182">
        <v>57</v>
      </c>
      <c r="M21" s="182">
        <v>729</v>
      </c>
      <c r="N21" s="178" t="s">
        <v>587</v>
      </c>
      <c r="O21" s="182" t="s">
        <v>526</v>
      </c>
      <c r="P21" s="182" t="s">
        <v>527</v>
      </c>
      <c r="Q21" s="154"/>
      <c r="R21" s="213"/>
      <c r="S21" s="154" t="s">
        <v>588</v>
      </c>
      <c r="T21" s="214">
        <v>6000</v>
      </c>
      <c r="U21" s="179">
        <v>44682</v>
      </c>
      <c r="V21" s="179">
        <v>45046</v>
      </c>
      <c r="W21" s="154" t="s">
        <v>589</v>
      </c>
      <c r="X21" s="182"/>
      <c r="Y21" s="182"/>
      <c r="Z21" s="182"/>
      <c r="AA21" s="117"/>
      <c r="AB21" s="117"/>
    </row>
    <row r="22" customHeight="1" spans="1:28">
      <c r="A22" s="199"/>
      <c r="B22" s="200" t="str">
        <f t="shared" si="0"/>
        <v>P20220610-000103-能环-天津平河建材城-运维-保养-20220415-20140</v>
      </c>
      <c r="C22" s="201"/>
      <c r="D22" s="201" t="s">
        <v>220</v>
      </c>
      <c r="E22" s="201"/>
      <c r="F22" s="201"/>
      <c r="G22" s="201"/>
      <c r="H22" s="202" t="str">
        <f>IF(D22="","",_xlfn.XLOOKUP(D22,设置!B:B,设置!C:C))</f>
        <v>一般</v>
      </c>
      <c r="I22" s="207" t="str">
        <f t="shared" si="1"/>
        <v>能环-天津平河建材城</v>
      </c>
      <c r="J22" s="207" t="str">
        <f>IF($P22="","",_xlfn.XLOOKUP($P22,设置!$G:$G,设置!H:H))</f>
        <v>运维</v>
      </c>
      <c r="K22" s="207" t="str">
        <f>IF($P22="","",_xlfn.XLOOKUP($P22,设置!$G:$G,设置!I:I))</f>
        <v>保养</v>
      </c>
      <c r="L22" s="182">
        <v>62</v>
      </c>
      <c r="M22" s="182">
        <v>724</v>
      </c>
      <c r="N22" s="178" t="s">
        <v>590</v>
      </c>
      <c r="O22" s="182" t="s">
        <v>531</v>
      </c>
      <c r="P22" s="182" t="s">
        <v>527</v>
      </c>
      <c r="Q22" s="154"/>
      <c r="R22" s="213"/>
      <c r="S22" s="154" t="s">
        <v>591</v>
      </c>
      <c r="T22" s="214">
        <v>20140</v>
      </c>
      <c r="U22" s="179">
        <v>44666</v>
      </c>
      <c r="V22" s="179">
        <v>45030</v>
      </c>
      <c r="W22" s="154" t="s">
        <v>592</v>
      </c>
      <c r="X22" s="182"/>
      <c r="Y22" s="182"/>
      <c r="Z22" s="182"/>
      <c r="AA22" s="117"/>
      <c r="AB22" s="117"/>
    </row>
    <row r="23" customHeight="1" spans="1:28">
      <c r="A23" s="199"/>
      <c r="B23" s="200" t="str">
        <f t="shared" si="0"/>
        <v>P20220610-000104-能环-华大钧翔-房山长阳CSD商务广场-运维-维修-20220412-182955.9</v>
      </c>
      <c r="C23" s="201"/>
      <c r="D23" s="201" t="s">
        <v>220</v>
      </c>
      <c r="E23" s="201"/>
      <c r="F23" s="201"/>
      <c r="G23" s="201"/>
      <c r="H23" s="202" t="str">
        <f>IF(D23="","",_xlfn.XLOOKUP(D23,设置!B:B,设置!C:C))</f>
        <v>一般</v>
      </c>
      <c r="I23" s="207" t="str">
        <f t="shared" si="1"/>
        <v>能环-华大钧翔-房山长阳CSD商务广场</v>
      </c>
      <c r="J23" s="207" t="str">
        <f>IF($P23="","",_xlfn.XLOOKUP($P23,设置!$G:$G,设置!H:H))</f>
        <v>运维</v>
      </c>
      <c r="K23" s="207" t="str">
        <f>IF($P23="","",_xlfn.XLOOKUP($P23,设置!$G:$G,设置!I:I))</f>
        <v>维修</v>
      </c>
      <c r="L23" s="182">
        <v>56</v>
      </c>
      <c r="M23" s="182">
        <v>730</v>
      </c>
      <c r="N23" s="178" t="s">
        <v>593</v>
      </c>
      <c r="O23" s="182" t="s">
        <v>531</v>
      </c>
      <c r="P23" s="182" t="s">
        <v>543</v>
      </c>
      <c r="Q23" s="154"/>
      <c r="R23" s="213"/>
      <c r="S23" s="154" t="s">
        <v>594</v>
      </c>
      <c r="T23" s="214">
        <v>182955.9</v>
      </c>
      <c r="U23" s="179">
        <v>44663</v>
      </c>
      <c r="V23" s="179">
        <v>44693</v>
      </c>
      <c r="W23" s="154" t="s">
        <v>595</v>
      </c>
      <c r="X23" s="182"/>
      <c r="Y23" s="182"/>
      <c r="Z23" s="182"/>
      <c r="AA23" s="117"/>
      <c r="AB23" s="117"/>
    </row>
    <row r="24" customHeight="1" spans="1:28">
      <c r="A24" s="199"/>
      <c r="B24" s="200" t="str">
        <f t="shared" si="0"/>
        <v>P20220610-000105-荣辉-兴安嘉业物业-EMC-制冷与供暖运营-20181030-4384380</v>
      </c>
      <c r="C24" s="201"/>
      <c r="D24" s="201" t="s">
        <v>374</v>
      </c>
      <c r="E24" s="201"/>
      <c r="F24" s="201"/>
      <c r="G24" s="201"/>
      <c r="H24" s="202" t="str">
        <f>IF(D24="","",_xlfn.XLOOKUP(D24,设置!B:B,设置!C:C))</f>
        <v>小规模</v>
      </c>
      <c r="I24" s="207" t="str">
        <f t="shared" si="1"/>
        <v>荣辉-兴安嘉业物业</v>
      </c>
      <c r="J24" s="207" t="str">
        <f>IF($P24="","",_xlfn.XLOOKUP($P24,设置!$G:$G,设置!H:H))</f>
        <v>EMC</v>
      </c>
      <c r="K24" s="207" t="str">
        <f>IF($P24="","",_xlfn.XLOOKUP($P24,设置!$G:$G,设置!I:I))</f>
        <v>制冷与供暖运营</v>
      </c>
      <c r="L24" s="182">
        <v>614</v>
      </c>
      <c r="M24" s="182">
        <v>165</v>
      </c>
      <c r="N24" s="178" t="s">
        <v>530</v>
      </c>
      <c r="O24" s="182" t="s">
        <v>531</v>
      </c>
      <c r="P24" s="182" t="s">
        <v>596</v>
      </c>
      <c r="Q24" s="154"/>
      <c r="R24" s="213"/>
      <c r="S24" s="154" t="s">
        <v>597</v>
      </c>
      <c r="T24" s="214">
        <v>4384380</v>
      </c>
      <c r="U24" s="179">
        <v>43403</v>
      </c>
      <c r="V24" s="179">
        <v>45229</v>
      </c>
      <c r="W24" s="154" t="s">
        <v>598</v>
      </c>
      <c r="X24" s="182"/>
      <c r="Y24" s="182"/>
      <c r="Z24" s="182"/>
      <c r="AA24" s="117"/>
      <c r="AB24" s="117"/>
    </row>
    <row r="25" customHeight="1" spans="1:28">
      <c r="A25" s="199"/>
      <c r="B25" s="200" t="str">
        <f t="shared" si="0"/>
        <v>P20220610-000106-能环-荣宝斋-运维-运行-20220401-207000</v>
      </c>
      <c r="C25" s="201"/>
      <c r="D25" s="201" t="s">
        <v>220</v>
      </c>
      <c r="E25" s="201"/>
      <c r="F25" s="201"/>
      <c r="G25" s="201"/>
      <c r="H25" s="202" t="str">
        <f>IF(D25="","",_xlfn.XLOOKUP(D25,设置!B:B,设置!C:C))</f>
        <v>一般</v>
      </c>
      <c r="I25" s="207" t="str">
        <f t="shared" si="1"/>
        <v>能环-荣宝斋</v>
      </c>
      <c r="J25" s="207" t="str">
        <f>IF($P25="","",_xlfn.XLOOKUP($P25,设置!$G:$G,设置!H:H))</f>
        <v>运维</v>
      </c>
      <c r="K25" s="207" t="str">
        <f>IF($P25="","",_xlfn.XLOOKUP($P25,设置!$G:$G,设置!I:I))</f>
        <v>运行</v>
      </c>
      <c r="L25" s="182">
        <v>84</v>
      </c>
      <c r="M25" s="182">
        <v>702</v>
      </c>
      <c r="N25" s="178" t="s">
        <v>573</v>
      </c>
      <c r="O25" s="182" t="s">
        <v>526</v>
      </c>
      <c r="P25" s="182" t="s">
        <v>599</v>
      </c>
      <c r="Q25" s="154"/>
      <c r="R25" s="213"/>
      <c r="S25" s="154" t="s">
        <v>600</v>
      </c>
      <c r="T25" s="214">
        <v>207000</v>
      </c>
      <c r="U25" s="179">
        <v>44652</v>
      </c>
      <c r="V25" s="179">
        <v>45016</v>
      </c>
      <c r="W25" s="154" t="s">
        <v>601</v>
      </c>
      <c r="X25" s="182"/>
      <c r="Y25" s="182"/>
      <c r="Z25" s="218"/>
      <c r="AA25" s="117"/>
      <c r="AB25" s="117"/>
    </row>
    <row r="26" customHeight="1" spans="1:28">
      <c r="A26" s="199"/>
      <c r="B26" s="200" t="str">
        <f t="shared" si="0"/>
        <v>P20220610-000107-能环-碧海方舟-京都儿童医院-运维-保养-20220408-33000</v>
      </c>
      <c r="C26" s="201"/>
      <c r="D26" s="201" t="s">
        <v>220</v>
      </c>
      <c r="E26" s="201"/>
      <c r="F26" s="201"/>
      <c r="G26" s="201"/>
      <c r="H26" s="202" t="str">
        <f>IF(D26="","",_xlfn.XLOOKUP(D26,设置!B:B,设置!C:C))</f>
        <v>一般</v>
      </c>
      <c r="I26" s="207" t="str">
        <f t="shared" si="1"/>
        <v>能环-碧海方舟-京都儿童医院</v>
      </c>
      <c r="J26" s="207" t="str">
        <f>IF($P26="","",_xlfn.XLOOKUP($P26,设置!$G:$G,设置!H:H))</f>
        <v>运维</v>
      </c>
      <c r="K26" s="207" t="str">
        <f>IF($P26="","",_xlfn.XLOOKUP($P26,设置!$G:$G,设置!I:I))</f>
        <v>保养</v>
      </c>
      <c r="L26" s="182">
        <v>80</v>
      </c>
      <c r="M26" s="182">
        <v>706</v>
      </c>
      <c r="N26" s="178" t="s">
        <v>557</v>
      </c>
      <c r="O26" s="182" t="s">
        <v>531</v>
      </c>
      <c r="P26" s="182" t="s">
        <v>527</v>
      </c>
      <c r="Q26" s="154"/>
      <c r="R26" s="213"/>
      <c r="S26" s="154" t="s">
        <v>602</v>
      </c>
      <c r="T26" s="214">
        <v>33000</v>
      </c>
      <c r="U26" s="179">
        <v>44659</v>
      </c>
      <c r="V26" s="179">
        <v>45023</v>
      </c>
      <c r="W26" s="154" t="s">
        <v>603</v>
      </c>
      <c r="X26" s="182"/>
      <c r="Y26" s="182"/>
      <c r="Z26" s="182"/>
      <c r="AA26" s="117"/>
      <c r="AB26" s="117"/>
    </row>
    <row r="27" customHeight="1" spans="1:28">
      <c r="A27" s="199"/>
      <c r="B27" s="200" t="str">
        <f t="shared" si="0"/>
        <v>P20220610-000108-能环-环境大厦-运维-保养-20220401-69600</v>
      </c>
      <c r="C27" s="201"/>
      <c r="D27" s="201" t="s">
        <v>220</v>
      </c>
      <c r="E27" s="201"/>
      <c r="F27" s="201"/>
      <c r="G27" s="201"/>
      <c r="H27" s="202" t="str">
        <f>IF(D27="","",_xlfn.XLOOKUP(D27,设置!B:B,设置!C:C))</f>
        <v>一般</v>
      </c>
      <c r="I27" s="207" t="str">
        <f t="shared" si="1"/>
        <v>能环-环境大厦</v>
      </c>
      <c r="J27" s="207" t="str">
        <f>IF($P27="","",_xlfn.XLOOKUP($P27,设置!$G:$G,设置!H:H))</f>
        <v>运维</v>
      </c>
      <c r="K27" s="207" t="str">
        <f>IF($P27="","",_xlfn.XLOOKUP($P27,设置!$G:$G,设置!I:I))</f>
        <v>保养</v>
      </c>
      <c r="L27" s="182">
        <v>45</v>
      </c>
      <c r="M27" s="182">
        <v>741</v>
      </c>
      <c r="N27" s="178" t="s">
        <v>604</v>
      </c>
      <c r="O27" s="182" t="s">
        <v>531</v>
      </c>
      <c r="P27" s="182" t="s">
        <v>527</v>
      </c>
      <c r="Q27" s="154"/>
      <c r="R27" s="213"/>
      <c r="S27" s="154" t="s">
        <v>605</v>
      </c>
      <c r="T27" s="214">
        <v>69600</v>
      </c>
      <c r="U27" s="179">
        <v>44652</v>
      </c>
      <c r="V27" s="179">
        <v>45016</v>
      </c>
      <c r="W27" s="154" t="s">
        <v>606</v>
      </c>
      <c r="X27" s="182"/>
      <c r="Y27" s="182"/>
      <c r="Z27" s="218"/>
      <c r="AA27" s="117"/>
      <c r="AB27" s="117"/>
    </row>
    <row r="28" customHeight="1" spans="1:28">
      <c r="A28" s="199"/>
      <c r="B28" s="200" t="str">
        <f t="shared" si="0"/>
        <v>P20220610-000109-能环-环境大厦-运维-运行-20220401-199600</v>
      </c>
      <c r="C28" s="201"/>
      <c r="D28" s="201" t="s">
        <v>220</v>
      </c>
      <c r="E28" s="201"/>
      <c r="F28" s="201"/>
      <c r="G28" s="201"/>
      <c r="H28" s="202" t="str">
        <f>IF(D28="","",_xlfn.XLOOKUP(D28,设置!B:B,设置!C:C))</f>
        <v>一般</v>
      </c>
      <c r="I28" s="207" t="str">
        <f t="shared" si="1"/>
        <v>能环-环境大厦</v>
      </c>
      <c r="J28" s="207" t="str">
        <f>IF($P28="","",_xlfn.XLOOKUP($P28,设置!$G:$G,设置!H:H))</f>
        <v>运维</v>
      </c>
      <c r="K28" s="207" t="str">
        <f>IF($P28="","",_xlfn.XLOOKUP($P28,设置!$G:$G,设置!I:I))</f>
        <v>运行</v>
      </c>
      <c r="L28" s="182">
        <v>46</v>
      </c>
      <c r="M28" s="182">
        <v>740</v>
      </c>
      <c r="N28" s="178" t="s">
        <v>604</v>
      </c>
      <c r="O28" s="182" t="s">
        <v>531</v>
      </c>
      <c r="P28" s="182" t="s">
        <v>599</v>
      </c>
      <c r="Q28" s="154"/>
      <c r="R28" s="213"/>
      <c r="S28" s="154" t="s">
        <v>607</v>
      </c>
      <c r="T28" s="214">
        <v>199600</v>
      </c>
      <c r="U28" s="179">
        <v>44652</v>
      </c>
      <c r="V28" s="179">
        <v>45016</v>
      </c>
      <c r="W28" s="154" t="s">
        <v>608</v>
      </c>
      <c r="X28" s="182"/>
      <c r="Y28" s="182"/>
      <c r="Z28" s="182"/>
      <c r="AA28" s="117"/>
      <c r="AB28" s="117"/>
    </row>
    <row r="29" customHeight="1" spans="1:28">
      <c r="A29" s="199"/>
      <c r="B29" s="200" t="str">
        <f t="shared" si="0"/>
        <v>P20220610-000110-能环-松下制冷-中石油-上地CPECC大厦-运维-改造-20220331-3312000</v>
      </c>
      <c r="C29" s="201"/>
      <c r="D29" s="201" t="s">
        <v>220</v>
      </c>
      <c r="E29" s="201"/>
      <c r="F29" s="201"/>
      <c r="G29" s="201"/>
      <c r="H29" s="202" t="str">
        <f>IF(D29="","",_xlfn.XLOOKUP(D29,设置!B:B,设置!C:C))</f>
        <v>一般</v>
      </c>
      <c r="I29" s="207" t="str">
        <f t="shared" si="1"/>
        <v>能环-松下制冷-中石油-上地CPECC大厦</v>
      </c>
      <c r="J29" s="207" t="str">
        <f>IF($P29="","",_xlfn.XLOOKUP($P29,设置!$G:$G,设置!H:H))</f>
        <v>运维</v>
      </c>
      <c r="K29" s="207" t="str">
        <f>IF($P29="","",_xlfn.XLOOKUP($P29,设置!$G:$G,设置!I:I))</f>
        <v>改造</v>
      </c>
      <c r="L29" s="182">
        <v>83</v>
      </c>
      <c r="M29" s="182">
        <v>703</v>
      </c>
      <c r="N29" s="178" t="s">
        <v>609</v>
      </c>
      <c r="O29" s="182" t="s">
        <v>531</v>
      </c>
      <c r="P29" s="182" t="s">
        <v>610</v>
      </c>
      <c r="Q29" s="154"/>
      <c r="R29" s="213"/>
      <c r="S29" s="154" t="s">
        <v>611</v>
      </c>
      <c r="T29" s="214">
        <v>3312000</v>
      </c>
      <c r="U29" s="179">
        <v>44651</v>
      </c>
      <c r="V29" s="179">
        <v>44712</v>
      </c>
      <c r="W29" s="154" t="s">
        <v>612</v>
      </c>
      <c r="X29" s="182"/>
      <c r="Y29" s="182"/>
      <c r="Z29" s="182"/>
      <c r="AA29" s="117"/>
      <c r="AB29" s="117"/>
    </row>
    <row r="30" customHeight="1" spans="1:28">
      <c r="A30" s="199"/>
      <c r="B30" s="200" t="str">
        <f t="shared" si="0"/>
        <v>P20220610-000111-荣辉-蜂巢工厂-EMC-节能运营-20220301-31500</v>
      </c>
      <c r="C30" s="201"/>
      <c r="D30" s="201" t="s">
        <v>374</v>
      </c>
      <c r="E30" s="201"/>
      <c r="F30" s="201"/>
      <c r="G30" s="201"/>
      <c r="H30" s="202" t="str">
        <f>IF(D30="","",_xlfn.XLOOKUP(D30,设置!B:B,设置!C:C))</f>
        <v>小规模</v>
      </c>
      <c r="I30" s="207" t="str">
        <f t="shared" si="1"/>
        <v>荣辉-蜂巢工厂</v>
      </c>
      <c r="J30" s="207" t="str">
        <f>IF($P30="","",_xlfn.XLOOKUP($P30,设置!$G:$G,设置!H:H))</f>
        <v>EMC</v>
      </c>
      <c r="K30" s="207" t="str">
        <f>IF($P30="","",_xlfn.XLOOKUP($P30,设置!$G:$G,设置!I:I))</f>
        <v>节能运营</v>
      </c>
      <c r="L30" s="182">
        <v>59</v>
      </c>
      <c r="M30" s="182">
        <v>727</v>
      </c>
      <c r="N30" s="178" t="s">
        <v>613</v>
      </c>
      <c r="O30" s="182" t="s">
        <v>531</v>
      </c>
      <c r="P30" s="182" t="s">
        <v>532</v>
      </c>
      <c r="Q30" s="154"/>
      <c r="R30" s="213"/>
      <c r="S30" s="154" t="s">
        <v>614</v>
      </c>
      <c r="T30" s="214">
        <v>31500</v>
      </c>
      <c r="U30" s="179">
        <v>44621</v>
      </c>
      <c r="V30" s="179">
        <v>44651</v>
      </c>
      <c r="W30" s="154" t="s">
        <v>615</v>
      </c>
      <c r="X30" s="182"/>
      <c r="Y30" s="182"/>
      <c r="Z30" s="182"/>
      <c r="AA30" s="117"/>
      <c r="AB30" s="117"/>
    </row>
    <row r="31" customHeight="1" spans="1:28">
      <c r="A31" s="199"/>
      <c r="B31" s="200" t="str">
        <f t="shared" si="0"/>
        <v>P20220610-000112-荣辉-兴安嘉业物业-EMC-节能运营-20220301-4200</v>
      </c>
      <c r="C31" s="201"/>
      <c r="D31" s="201" t="s">
        <v>374</v>
      </c>
      <c r="E31" s="201"/>
      <c r="F31" s="201"/>
      <c r="G31" s="201"/>
      <c r="H31" s="202" t="str">
        <f>IF(D31="","",_xlfn.XLOOKUP(D31,设置!B:B,设置!C:C))</f>
        <v>小规模</v>
      </c>
      <c r="I31" s="207" t="str">
        <f t="shared" si="1"/>
        <v>荣辉-兴安嘉业物业</v>
      </c>
      <c r="J31" s="207" t="str">
        <f>IF($P31="","",_xlfn.XLOOKUP($P31,设置!$G:$G,设置!H:H))</f>
        <v>EMC</v>
      </c>
      <c r="K31" s="207" t="str">
        <f>IF($P31="","",_xlfn.XLOOKUP($P31,设置!$G:$G,设置!I:I))</f>
        <v>节能运营</v>
      </c>
      <c r="L31" s="182">
        <v>74</v>
      </c>
      <c r="M31" s="182">
        <v>712</v>
      </c>
      <c r="N31" s="178" t="s">
        <v>530</v>
      </c>
      <c r="O31" s="182" t="s">
        <v>531</v>
      </c>
      <c r="P31" s="182" t="s">
        <v>532</v>
      </c>
      <c r="Q31" s="154"/>
      <c r="R31" s="213"/>
      <c r="S31" s="154" t="s">
        <v>616</v>
      </c>
      <c r="T31" s="214">
        <v>4200</v>
      </c>
      <c r="U31" s="179">
        <v>44621</v>
      </c>
      <c r="V31" s="179">
        <v>44651</v>
      </c>
      <c r="W31" s="154" t="s">
        <v>617</v>
      </c>
      <c r="X31" s="182"/>
      <c r="Y31" s="182"/>
      <c r="Z31" s="182"/>
      <c r="AA31" s="117"/>
      <c r="AB31" s="117"/>
    </row>
    <row r="32" customHeight="1" spans="1:28">
      <c r="A32" s="199"/>
      <c r="B32" s="200" t="str">
        <f t="shared" si="0"/>
        <v>P20220610-000113-能环-韩太汽车-运维-保养-20220401-26000</v>
      </c>
      <c r="C32" s="201"/>
      <c r="D32" s="201" t="s">
        <v>220</v>
      </c>
      <c r="E32" s="201"/>
      <c r="F32" s="201"/>
      <c r="G32" s="201"/>
      <c r="H32" s="202" t="str">
        <f>IF(D32="","",_xlfn.XLOOKUP(D32,设置!B:B,设置!C:C))</f>
        <v>一般</v>
      </c>
      <c r="I32" s="207" t="str">
        <f t="shared" si="1"/>
        <v>能环-韩太汽车</v>
      </c>
      <c r="J32" s="207" t="str">
        <f>IF($P32="","",_xlfn.XLOOKUP($P32,设置!$G:$G,设置!H:H))</f>
        <v>运维</v>
      </c>
      <c r="K32" s="207" t="str">
        <f>IF($P32="","",_xlfn.XLOOKUP($P32,设置!$G:$G,设置!I:I))</f>
        <v>保养</v>
      </c>
      <c r="L32" s="182">
        <v>43</v>
      </c>
      <c r="M32" s="182">
        <v>743</v>
      </c>
      <c r="N32" s="178" t="s">
        <v>618</v>
      </c>
      <c r="O32" s="182" t="s">
        <v>619</v>
      </c>
      <c r="P32" s="182" t="s">
        <v>527</v>
      </c>
      <c r="Q32" s="154"/>
      <c r="R32" s="213"/>
      <c r="S32" s="154" t="s">
        <v>620</v>
      </c>
      <c r="T32" s="214">
        <v>26000</v>
      </c>
      <c r="U32" s="179">
        <v>44652</v>
      </c>
      <c r="V32" s="179">
        <v>45016</v>
      </c>
      <c r="W32" s="154" t="s">
        <v>621</v>
      </c>
      <c r="X32" s="182"/>
      <c r="Y32" s="182"/>
      <c r="Z32" s="218"/>
      <c r="AA32" s="117"/>
      <c r="AB32" s="117"/>
    </row>
    <row r="33" customHeight="1" spans="1:28">
      <c r="A33" s="199"/>
      <c r="B33" s="200" t="str">
        <f t="shared" si="0"/>
        <v>P20220610-000114-能环-华联-公益西桥店-运维-保养-20220401-40625</v>
      </c>
      <c r="C33" s="201"/>
      <c r="D33" s="201" t="s">
        <v>220</v>
      </c>
      <c r="E33" s="201"/>
      <c r="F33" s="201"/>
      <c r="G33" s="201"/>
      <c r="H33" s="202" t="str">
        <f>IF(D33="","",_xlfn.XLOOKUP(D33,设置!B:B,设置!C:C))</f>
        <v>一般</v>
      </c>
      <c r="I33" s="207" t="str">
        <f t="shared" si="1"/>
        <v>能环-华联-公益西桥店</v>
      </c>
      <c r="J33" s="207" t="str">
        <f>IF($P33="","",_xlfn.XLOOKUP($P33,设置!$G:$G,设置!H:H))</f>
        <v>运维</v>
      </c>
      <c r="K33" s="207" t="str">
        <f>IF($P33="","",_xlfn.XLOOKUP($P33,设置!$G:$G,设置!I:I))</f>
        <v>保养</v>
      </c>
      <c r="L33" s="182">
        <v>42</v>
      </c>
      <c r="M33" s="182">
        <v>744</v>
      </c>
      <c r="N33" s="178" t="s">
        <v>622</v>
      </c>
      <c r="O33" s="182" t="s">
        <v>526</v>
      </c>
      <c r="P33" s="182" t="s">
        <v>527</v>
      </c>
      <c r="Q33" s="154"/>
      <c r="R33" s="213"/>
      <c r="S33" s="154" t="s">
        <v>623</v>
      </c>
      <c r="T33" s="214">
        <v>40625</v>
      </c>
      <c r="U33" s="179">
        <v>44652</v>
      </c>
      <c r="V33" s="179">
        <v>45016</v>
      </c>
      <c r="W33" s="154" t="s">
        <v>624</v>
      </c>
      <c r="X33" s="182"/>
      <c r="Y33" s="182"/>
      <c r="Z33" s="182"/>
      <c r="AA33" s="117"/>
      <c r="AB33" s="117"/>
    </row>
    <row r="34" customHeight="1" spans="1:28">
      <c r="A34" s="199"/>
      <c r="B34" s="200" t="str">
        <f t="shared" si="0"/>
        <v>P20220610-000115-荣辉-中物理想物业-理想大厦-运维-保养-20220401-22000</v>
      </c>
      <c r="C34" s="201"/>
      <c r="D34" s="201" t="s">
        <v>374</v>
      </c>
      <c r="E34" s="201"/>
      <c r="F34" s="201"/>
      <c r="G34" s="201"/>
      <c r="H34" s="202" t="str">
        <f>IF(D34="","",_xlfn.XLOOKUP(D34,设置!B:B,设置!C:C))</f>
        <v>小规模</v>
      </c>
      <c r="I34" s="207" t="str">
        <f t="shared" si="1"/>
        <v>荣辉-中物理想物业-理想大厦</v>
      </c>
      <c r="J34" s="207" t="str">
        <f>IF($P34="","",_xlfn.XLOOKUP($P34,设置!$G:$G,设置!H:H))</f>
        <v>运维</v>
      </c>
      <c r="K34" s="207" t="str">
        <f>IF($P34="","",_xlfn.XLOOKUP($P34,设置!$G:$G,设置!I:I))</f>
        <v>保养</v>
      </c>
      <c r="L34" s="182">
        <v>121</v>
      </c>
      <c r="M34" s="182">
        <v>665</v>
      </c>
      <c r="N34" s="178" t="s">
        <v>625</v>
      </c>
      <c r="O34" s="182" t="s">
        <v>531</v>
      </c>
      <c r="P34" s="182" t="s">
        <v>527</v>
      </c>
      <c r="Q34" s="154"/>
      <c r="R34" s="213"/>
      <c r="S34" s="154" t="s">
        <v>626</v>
      </c>
      <c r="T34" s="214">
        <v>22000</v>
      </c>
      <c r="U34" s="179">
        <v>44652</v>
      </c>
      <c r="V34" s="179">
        <v>45016</v>
      </c>
      <c r="W34" s="154" t="s">
        <v>627</v>
      </c>
      <c r="X34" s="182"/>
      <c r="Y34" s="182"/>
      <c r="Z34" s="182"/>
      <c r="AA34" s="117"/>
      <c r="AB34" s="117"/>
    </row>
    <row r="35" customHeight="1" spans="1:28">
      <c r="A35" s="199"/>
      <c r="B35" s="200" t="str">
        <f t="shared" si="0"/>
        <v>P20220610-000116-能环-荣宝斋-运维-零售-20220119-296.06</v>
      </c>
      <c r="C35" s="201"/>
      <c r="D35" s="201" t="s">
        <v>220</v>
      </c>
      <c r="E35" s="201"/>
      <c r="F35" s="201"/>
      <c r="G35" s="201"/>
      <c r="H35" s="202" t="str">
        <f>IF(D35="","",_xlfn.XLOOKUP(D35,设置!B:B,设置!C:C))</f>
        <v>一般</v>
      </c>
      <c r="I35" s="207" t="str">
        <f t="shared" si="1"/>
        <v>能环-荣宝斋</v>
      </c>
      <c r="J35" s="207" t="str">
        <f>IF($P35="","",_xlfn.XLOOKUP($P35,设置!$G:$G,设置!H:H))</f>
        <v>运维</v>
      </c>
      <c r="K35" s="207" t="str">
        <f>IF($P35="","",_xlfn.XLOOKUP($P35,设置!$G:$G,设置!I:I))</f>
        <v>零售</v>
      </c>
      <c r="L35" s="182">
        <v>25</v>
      </c>
      <c r="M35" s="182">
        <v>761</v>
      </c>
      <c r="N35" s="178" t="s">
        <v>573</v>
      </c>
      <c r="O35" s="182" t="s">
        <v>526</v>
      </c>
      <c r="P35" s="182" t="s">
        <v>539</v>
      </c>
      <c r="Q35" s="154"/>
      <c r="R35" s="213"/>
      <c r="S35" s="154" t="s">
        <v>628</v>
      </c>
      <c r="T35" s="214">
        <v>296.06</v>
      </c>
      <c r="U35" s="179">
        <v>44580</v>
      </c>
      <c r="V35" s="179">
        <v>44583</v>
      </c>
      <c r="W35" s="154" t="s">
        <v>629</v>
      </c>
      <c r="X35" s="182"/>
      <c r="Y35" s="182"/>
      <c r="Z35" s="182"/>
      <c r="AA35" s="117"/>
      <c r="AB35" s="117"/>
    </row>
    <row r="36" customHeight="1" spans="1:28">
      <c r="A36" s="199"/>
      <c r="B36" s="200" t="str">
        <f t="shared" si="0"/>
        <v>P20220610-000117-冷暖-诚通嘉晟-九章别墅会所-运维-保养-20220401-16000</v>
      </c>
      <c r="C36" s="201"/>
      <c r="D36" s="201" t="s">
        <v>356</v>
      </c>
      <c r="E36" s="201"/>
      <c r="F36" s="201"/>
      <c r="G36" s="201"/>
      <c r="H36" s="202" t="str">
        <f>IF(D36="","",_xlfn.XLOOKUP(D36,设置!B:B,设置!C:C))</f>
        <v>小规模</v>
      </c>
      <c r="I36" s="207" t="str">
        <f t="shared" si="1"/>
        <v>冷暖-诚通嘉晟-九章别墅会所</v>
      </c>
      <c r="J36" s="207" t="str">
        <f>IF($P36="","",_xlfn.XLOOKUP($P36,设置!$G:$G,设置!H:H))</f>
        <v>运维</v>
      </c>
      <c r="K36" s="207" t="str">
        <f>IF($P36="","",_xlfn.XLOOKUP($P36,设置!$G:$G,设置!I:I))</f>
        <v>保养</v>
      </c>
      <c r="L36" s="182">
        <v>26</v>
      </c>
      <c r="M36" s="182">
        <v>760</v>
      </c>
      <c r="N36" s="178" t="s">
        <v>630</v>
      </c>
      <c r="O36" s="182" t="s">
        <v>619</v>
      </c>
      <c r="P36" s="182" t="s">
        <v>527</v>
      </c>
      <c r="Q36" s="154"/>
      <c r="R36" s="213"/>
      <c r="S36" s="154" t="s">
        <v>631</v>
      </c>
      <c r="T36" s="214">
        <v>16000</v>
      </c>
      <c r="U36" s="179">
        <v>44652</v>
      </c>
      <c r="V36" s="179">
        <v>45016</v>
      </c>
      <c r="W36" s="154" t="s">
        <v>632</v>
      </c>
      <c r="X36" s="182"/>
      <c r="Y36" s="182"/>
      <c r="Z36" s="182"/>
      <c r="AA36" s="117"/>
      <c r="AB36" s="117"/>
    </row>
    <row r="37" customHeight="1" spans="1:28">
      <c r="A37" s="199"/>
      <c r="B37" s="200" t="str">
        <f t="shared" si="0"/>
        <v>P20220610-000118-能环-北青华宁-运维-保养-20220401-50000</v>
      </c>
      <c r="C37" s="201"/>
      <c r="D37" s="201" t="s">
        <v>220</v>
      </c>
      <c r="E37" s="201"/>
      <c r="F37" s="201"/>
      <c r="G37" s="201"/>
      <c r="H37" s="202" t="str">
        <f>IF(D37="","",_xlfn.XLOOKUP(D37,设置!B:B,设置!C:C))</f>
        <v>一般</v>
      </c>
      <c r="I37" s="207" t="str">
        <f t="shared" si="1"/>
        <v>能环-北青华宁</v>
      </c>
      <c r="J37" s="207" t="str">
        <f>IF($P37="","",_xlfn.XLOOKUP($P37,设置!$G:$G,设置!H:H))</f>
        <v>运维</v>
      </c>
      <c r="K37" s="207" t="str">
        <f>IF($P37="","",_xlfn.XLOOKUP($P37,设置!$G:$G,设置!I:I))</f>
        <v>保养</v>
      </c>
      <c r="L37" s="182">
        <v>18</v>
      </c>
      <c r="M37" s="182">
        <v>768</v>
      </c>
      <c r="N37" s="178" t="s">
        <v>633</v>
      </c>
      <c r="O37" s="182" t="s">
        <v>531</v>
      </c>
      <c r="P37" s="182" t="s">
        <v>527</v>
      </c>
      <c r="Q37" s="154"/>
      <c r="R37" s="213"/>
      <c r="S37" s="154" t="s">
        <v>634</v>
      </c>
      <c r="T37" s="214">
        <v>50000</v>
      </c>
      <c r="U37" s="179">
        <v>44652</v>
      </c>
      <c r="V37" s="179">
        <v>45016</v>
      </c>
      <c r="W37" s="154" t="s">
        <v>635</v>
      </c>
      <c r="X37" s="182"/>
      <c r="Y37" s="182"/>
      <c r="Z37" s="182"/>
      <c r="AA37" s="117"/>
      <c r="AB37" s="117"/>
    </row>
    <row r="38" customHeight="1" spans="1:28">
      <c r="A38" s="199"/>
      <c r="B38" s="200" t="str">
        <f t="shared" si="0"/>
        <v>P20220610-000119-能环-博源紫宸-博源大厦-运维-保养-20220401-66000</v>
      </c>
      <c r="C38" s="201"/>
      <c r="D38" s="201" t="s">
        <v>220</v>
      </c>
      <c r="E38" s="201"/>
      <c r="F38" s="201"/>
      <c r="G38" s="201"/>
      <c r="H38" s="202" t="str">
        <f>IF(D38="","",_xlfn.XLOOKUP(D38,设置!B:B,设置!C:C))</f>
        <v>一般</v>
      </c>
      <c r="I38" s="207" t="str">
        <f t="shared" si="1"/>
        <v>能环-博源紫宸-博源大厦</v>
      </c>
      <c r="J38" s="207" t="str">
        <f>IF($P38="","",_xlfn.XLOOKUP($P38,设置!$G:$G,设置!H:H))</f>
        <v>运维</v>
      </c>
      <c r="K38" s="207" t="str">
        <f>IF($P38="","",_xlfn.XLOOKUP($P38,设置!$G:$G,设置!I:I))</f>
        <v>保养</v>
      </c>
      <c r="L38" s="182">
        <v>13</v>
      </c>
      <c r="M38" s="182">
        <v>773</v>
      </c>
      <c r="N38" s="178" t="s">
        <v>636</v>
      </c>
      <c r="O38" s="182" t="s">
        <v>526</v>
      </c>
      <c r="P38" s="182" t="s">
        <v>527</v>
      </c>
      <c r="Q38" s="154"/>
      <c r="R38" s="213"/>
      <c r="S38" s="154" t="s">
        <v>637</v>
      </c>
      <c r="T38" s="214">
        <v>66000</v>
      </c>
      <c r="U38" s="179">
        <v>44652</v>
      </c>
      <c r="V38" s="179">
        <v>45016</v>
      </c>
      <c r="W38" s="154" t="s">
        <v>638</v>
      </c>
      <c r="X38" s="182"/>
      <c r="Y38" s="182"/>
      <c r="Z38" s="218"/>
      <c r="AA38" s="117"/>
      <c r="AB38" s="117"/>
    </row>
    <row r="39" customHeight="1" spans="1:28">
      <c r="A39" s="199"/>
      <c r="B39" s="200" t="str">
        <f t="shared" si="0"/>
        <v>P20220610-000120-能环-平房青年路汽车商贸-东方活力-运维-维修-20220311-8136</v>
      </c>
      <c r="C39" s="201"/>
      <c r="D39" s="201" t="s">
        <v>220</v>
      </c>
      <c r="E39" s="201"/>
      <c r="F39" s="201"/>
      <c r="G39" s="201"/>
      <c r="H39" s="202" t="str">
        <f>IF(D39="","",_xlfn.XLOOKUP(D39,设置!B:B,设置!C:C))</f>
        <v>一般</v>
      </c>
      <c r="I39" s="207" t="str">
        <f t="shared" si="1"/>
        <v>能环-平房青年路汽车商贸-东方活力</v>
      </c>
      <c r="J39" s="207" t="str">
        <f>IF($P39="","",_xlfn.XLOOKUP($P39,设置!$G:$G,设置!H:H))</f>
        <v>运维</v>
      </c>
      <c r="K39" s="207" t="str">
        <f>IF($P39="","",_xlfn.XLOOKUP($P39,设置!$G:$G,设置!I:I))</f>
        <v>维修</v>
      </c>
      <c r="L39" s="182">
        <v>12</v>
      </c>
      <c r="M39" s="182">
        <v>774</v>
      </c>
      <c r="N39" s="178" t="s">
        <v>639</v>
      </c>
      <c r="O39" s="182" t="s">
        <v>531</v>
      </c>
      <c r="P39" s="182" t="s">
        <v>543</v>
      </c>
      <c r="Q39" s="154"/>
      <c r="R39" s="213"/>
      <c r="S39" s="154" t="s">
        <v>640</v>
      </c>
      <c r="T39" s="214">
        <v>8136</v>
      </c>
      <c r="U39" s="179">
        <v>44631</v>
      </c>
      <c r="V39" s="179">
        <v>44650</v>
      </c>
      <c r="W39" s="154" t="s">
        <v>641</v>
      </c>
      <c r="X39" s="182"/>
      <c r="Y39" s="182"/>
      <c r="Z39" s="218"/>
      <c r="AA39" s="117"/>
      <c r="AB39" s="117"/>
    </row>
    <row r="40" customHeight="1" spans="1:28">
      <c r="A40" s="199"/>
      <c r="B40" s="200" t="str">
        <f t="shared" si="0"/>
        <v>P20220610-000121-能环-金融街物业-西直门华电大厦-运维-运行-20220101-328176</v>
      </c>
      <c r="C40" s="201"/>
      <c r="D40" s="201" t="s">
        <v>220</v>
      </c>
      <c r="E40" s="201"/>
      <c r="F40" s="201"/>
      <c r="G40" s="201"/>
      <c r="H40" s="202" t="str">
        <f>IF(D40="","",_xlfn.XLOOKUP(D40,设置!B:B,设置!C:C))</f>
        <v>一般</v>
      </c>
      <c r="I40" s="207" t="str">
        <f t="shared" si="1"/>
        <v>能环-金融街物业-西直门华电大厦</v>
      </c>
      <c r="J40" s="207" t="str">
        <f>IF($P40="","",_xlfn.XLOOKUP($P40,设置!$G:$G,设置!H:H))</f>
        <v>运维</v>
      </c>
      <c r="K40" s="207" t="str">
        <f>IF($P40="","",_xlfn.XLOOKUP($P40,设置!$G:$G,设置!I:I))</f>
        <v>运行</v>
      </c>
      <c r="L40" s="182">
        <v>3</v>
      </c>
      <c r="M40" s="182">
        <v>783</v>
      </c>
      <c r="N40" s="178" t="s">
        <v>642</v>
      </c>
      <c r="O40" s="182" t="s">
        <v>531</v>
      </c>
      <c r="P40" s="182" t="s">
        <v>599</v>
      </c>
      <c r="Q40" s="154"/>
      <c r="R40" s="213"/>
      <c r="S40" s="154" t="s">
        <v>643</v>
      </c>
      <c r="T40" s="214">
        <v>328176</v>
      </c>
      <c r="U40" s="179">
        <v>44562</v>
      </c>
      <c r="V40" s="179">
        <v>44926</v>
      </c>
      <c r="W40" s="154" t="s">
        <v>644</v>
      </c>
      <c r="X40" s="182"/>
      <c r="Y40" s="182"/>
      <c r="Z40" s="182"/>
      <c r="AA40" s="117"/>
      <c r="AB40" s="117"/>
    </row>
    <row r="41" customHeight="1" spans="1:28">
      <c r="A41" s="199"/>
      <c r="B41" s="200" t="str">
        <f t="shared" si="0"/>
        <v>P20220610-000122-冷暖-金鼎达-华严北里八号院-运维-维修-20220305-1000</v>
      </c>
      <c r="C41" s="201"/>
      <c r="D41" s="201" t="s">
        <v>356</v>
      </c>
      <c r="E41" s="201"/>
      <c r="F41" s="201"/>
      <c r="G41" s="201"/>
      <c r="H41" s="202" t="str">
        <f>IF(D41="","",_xlfn.XLOOKUP(D41,设置!B:B,设置!C:C))</f>
        <v>小规模</v>
      </c>
      <c r="I41" s="207" t="str">
        <f t="shared" si="1"/>
        <v>冷暖-金鼎达-华严北里八号院</v>
      </c>
      <c r="J41" s="207" t="str">
        <f>IF($P41="","",_xlfn.XLOOKUP($P41,设置!$G:$G,设置!H:H))</f>
        <v>运维</v>
      </c>
      <c r="K41" s="207" t="str">
        <f>IF($P41="","",_xlfn.XLOOKUP($P41,设置!$G:$G,设置!I:I))</f>
        <v>维修</v>
      </c>
      <c r="L41" s="182">
        <v>11</v>
      </c>
      <c r="M41" s="182">
        <v>775</v>
      </c>
      <c r="N41" s="178" t="s">
        <v>645</v>
      </c>
      <c r="O41" s="182" t="s">
        <v>531</v>
      </c>
      <c r="P41" s="182" t="s">
        <v>543</v>
      </c>
      <c r="Q41" s="154"/>
      <c r="R41" s="213"/>
      <c r="S41" s="154" t="s">
        <v>646</v>
      </c>
      <c r="T41" s="214">
        <v>1000</v>
      </c>
      <c r="U41" s="179">
        <v>44625</v>
      </c>
      <c r="V41" s="179">
        <v>44626</v>
      </c>
      <c r="W41" s="154" t="s">
        <v>647</v>
      </c>
      <c r="X41" s="182"/>
      <c r="Y41" s="182"/>
      <c r="Z41" s="218"/>
      <c r="AA41" s="117"/>
      <c r="AB41" s="117"/>
    </row>
    <row r="42" customHeight="1" spans="1:28">
      <c r="A42" s="199"/>
      <c r="B42" s="200" t="str">
        <f t="shared" si="0"/>
        <v>P20220610-000123-荣辉-兴安嘉业物业-运维-零售-20220221-559.54</v>
      </c>
      <c r="C42" s="201"/>
      <c r="D42" s="201" t="s">
        <v>374</v>
      </c>
      <c r="E42" s="201"/>
      <c r="F42" s="201"/>
      <c r="G42" s="201"/>
      <c r="H42" s="202" t="str">
        <f>IF(D42="","",_xlfn.XLOOKUP(D42,设置!B:B,设置!C:C))</f>
        <v>小规模</v>
      </c>
      <c r="I42" s="207" t="str">
        <f t="shared" si="1"/>
        <v>荣辉-兴安嘉业物业</v>
      </c>
      <c r="J42" s="207" t="str">
        <f>IF($P42="","",_xlfn.XLOOKUP($P42,设置!$G:$G,设置!H:H))</f>
        <v>运维</v>
      </c>
      <c r="K42" s="207" t="str">
        <f>IF($P42="","",_xlfn.XLOOKUP($P42,设置!$G:$G,设置!I:I))</f>
        <v>零售</v>
      </c>
      <c r="L42" s="182">
        <v>54</v>
      </c>
      <c r="M42" s="182">
        <v>732</v>
      </c>
      <c r="N42" s="178" t="s">
        <v>530</v>
      </c>
      <c r="O42" s="182" t="s">
        <v>531</v>
      </c>
      <c r="P42" s="182" t="s">
        <v>539</v>
      </c>
      <c r="Q42" s="154"/>
      <c r="R42" s="213"/>
      <c r="S42" s="154" t="s">
        <v>648</v>
      </c>
      <c r="T42" s="214">
        <v>559.54</v>
      </c>
      <c r="U42" s="179">
        <v>44613</v>
      </c>
      <c r="V42" s="179">
        <v>44620</v>
      </c>
      <c r="W42" s="154" t="s">
        <v>649</v>
      </c>
      <c r="X42" s="182"/>
      <c r="Y42" s="182"/>
      <c r="Z42" s="182"/>
      <c r="AA42" s="117"/>
      <c r="AB42" s="117"/>
    </row>
    <row r="43" customHeight="1" spans="1:28">
      <c r="A43" s="199"/>
      <c r="B43" s="200" t="str">
        <f t="shared" si="0"/>
        <v>P20220610-000124-能环-环境大厦-运维-维修-20220223-99779</v>
      </c>
      <c r="C43" s="201"/>
      <c r="D43" s="201" t="s">
        <v>220</v>
      </c>
      <c r="E43" s="201"/>
      <c r="F43" s="201"/>
      <c r="G43" s="201"/>
      <c r="H43" s="202" t="str">
        <f>IF(D43="","",_xlfn.XLOOKUP(D43,设置!B:B,设置!C:C))</f>
        <v>一般</v>
      </c>
      <c r="I43" s="207" t="str">
        <f t="shared" si="1"/>
        <v>能环-环境大厦</v>
      </c>
      <c r="J43" s="207" t="str">
        <f>IF($P43="","",_xlfn.XLOOKUP($P43,设置!$G:$G,设置!H:H))</f>
        <v>运维</v>
      </c>
      <c r="K43" s="207" t="str">
        <f>IF($P43="","",_xlfn.XLOOKUP($P43,设置!$G:$G,设置!I:I))</f>
        <v>维修</v>
      </c>
      <c r="L43" s="182">
        <v>1</v>
      </c>
      <c r="M43" s="182">
        <v>785</v>
      </c>
      <c r="N43" s="178" t="s">
        <v>604</v>
      </c>
      <c r="O43" s="182" t="s">
        <v>531</v>
      </c>
      <c r="P43" s="182" t="s">
        <v>543</v>
      </c>
      <c r="Q43" s="154"/>
      <c r="R43" s="213"/>
      <c r="S43" s="154" t="s">
        <v>650</v>
      </c>
      <c r="T43" s="214">
        <v>99779</v>
      </c>
      <c r="U43" s="179">
        <v>44615</v>
      </c>
      <c r="V43" s="179">
        <v>44630</v>
      </c>
      <c r="W43" s="154" t="s">
        <v>651</v>
      </c>
      <c r="X43" s="182"/>
      <c r="Y43" s="182"/>
      <c r="Z43" s="218"/>
      <c r="AA43" s="117"/>
      <c r="AB43" s="117"/>
    </row>
    <row r="44" customHeight="1" spans="1:28">
      <c r="A44" s="199"/>
      <c r="B44" s="200" t="str">
        <f t="shared" si="0"/>
        <v>P20220610-000125-能环-成都华昌物业-妇女儿童中心-运维-保养-20220301-23499.96</v>
      </c>
      <c r="C44" s="201"/>
      <c r="D44" s="201" t="s">
        <v>220</v>
      </c>
      <c r="E44" s="201"/>
      <c r="F44" s="201"/>
      <c r="G44" s="201"/>
      <c r="H44" s="202" t="str">
        <f>IF(D44="","",_xlfn.XLOOKUP(D44,设置!B:B,设置!C:C))</f>
        <v>一般</v>
      </c>
      <c r="I44" s="207" t="str">
        <f t="shared" si="1"/>
        <v>能环-成都华昌物业-妇女儿童中心</v>
      </c>
      <c r="J44" s="207" t="str">
        <f>IF($P44="","",_xlfn.XLOOKUP($P44,设置!$G:$G,设置!H:H))</f>
        <v>运维</v>
      </c>
      <c r="K44" s="207" t="str">
        <f>IF($P44="","",_xlfn.XLOOKUP($P44,设置!$G:$G,设置!I:I))</f>
        <v>保养</v>
      </c>
      <c r="L44" s="182">
        <v>756</v>
      </c>
      <c r="M44" s="182">
        <v>23</v>
      </c>
      <c r="N44" s="178" t="s">
        <v>652</v>
      </c>
      <c r="O44" s="182" t="s">
        <v>531</v>
      </c>
      <c r="P44" s="182" t="s">
        <v>527</v>
      </c>
      <c r="Q44" s="154"/>
      <c r="R44" s="213"/>
      <c r="S44" s="154" t="s">
        <v>653</v>
      </c>
      <c r="T44" s="214">
        <v>23499.96</v>
      </c>
      <c r="U44" s="179">
        <v>44621</v>
      </c>
      <c r="V44" s="179">
        <v>44804</v>
      </c>
      <c r="W44" s="154" t="s">
        <v>654</v>
      </c>
      <c r="X44" s="182"/>
      <c r="Y44" s="182"/>
      <c r="Z44" s="182"/>
      <c r="AA44" s="117"/>
      <c r="AB44" s="117"/>
    </row>
    <row r="45" customHeight="1" spans="1:28">
      <c r="A45" s="199"/>
      <c r="B45" s="200" t="str">
        <f t="shared" si="0"/>
        <v>P20220610-000126-荣辉-兴安嘉业物业-运维-零售-20220221-410.06</v>
      </c>
      <c r="C45" s="201"/>
      <c r="D45" s="201" t="s">
        <v>374</v>
      </c>
      <c r="E45" s="201"/>
      <c r="F45" s="201"/>
      <c r="G45" s="201"/>
      <c r="H45" s="202" t="str">
        <f>IF(D45="","",_xlfn.XLOOKUP(D45,设置!B:B,设置!C:C))</f>
        <v>小规模</v>
      </c>
      <c r="I45" s="207" t="str">
        <f t="shared" si="1"/>
        <v>荣辉-兴安嘉业物业</v>
      </c>
      <c r="J45" s="207" t="str">
        <f>IF($P45="","",_xlfn.XLOOKUP($P45,设置!$G:$G,设置!H:H))</f>
        <v>运维</v>
      </c>
      <c r="K45" s="207" t="str">
        <f>IF($P45="","",_xlfn.XLOOKUP($P45,设置!$G:$G,设置!I:I))</f>
        <v>零售</v>
      </c>
      <c r="L45" s="182">
        <v>55</v>
      </c>
      <c r="M45" s="182">
        <v>731</v>
      </c>
      <c r="N45" s="178" t="s">
        <v>530</v>
      </c>
      <c r="O45" s="182" t="s">
        <v>531</v>
      </c>
      <c r="P45" s="182" t="s">
        <v>539</v>
      </c>
      <c r="Q45" s="154"/>
      <c r="R45" s="213"/>
      <c r="S45" s="154" t="s">
        <v>655</v>
      </c>
      <c r="T45" s="214">
        <v>410.06</v>
      </c>
      <c r="U45" s="179">
        <v>44613</v>
      </c>
      <c r="V45" s="179">
        <v>44620</v>
      </c>
      <c r="W45" s="154" t="s">
        <v>656</v>
      </c>
      <c r="X45" s="182"/>
      <c r="Y45" s="182"/>
      <c r="Z45" s="218"/>
      <c r="AA45" s="117"/>
      <c r="AB45" s="117"/>
    </row>
    <row r="46" customHeight="1" spans="1:28">
      <c r="A46" s="199"/>
      <c r="B46" s="200" t="str">
        <f t="shared" si="0"/>
        <v>P20220610-000127-能环-中安恒鑫-新华国际中心-工程-安装-20211021-12014.11</v>
      </c>
      <c r="C46" s="201"/>
      <c r="D46" s="201" t="s">
        <v>220</v>
      </c>
      <c r="E46" s="201"/>
      <c r="F46" s="201"/>
      <c r="G46" s="201"/>
      <c r="H46" s="202" t="str">
        <f>IF(D46="","",_xlfn.XLOOKUP(D46,设置!B:B,设置!C:C))</f>
        <v>一般</v>
      </c>
      <c r="I46" s="207" t="str">
        <f t="shared" si="1"/>
        <v>能环-中安恒鑫-新华国际中心</v>
      </c>
      <c r="J46" s="207" t="str">
        <f>IF($P46="","",_xlfn.XLOOKUP($P46,设置!$G:$G,设置!H:H))</f>
        <v>工程</v>
      </c>
      <c r="K46" s="207" t="str">
        <f>IF($P46="","",_xlfn.XLOOKUP($P46,设置!$G:$G,设置!I:I))</f>
        <v>安装</v>
      </c>
      <c r="L46" s="182">
        <v>754</v>
      </c>
      <c r="M46" s="182">
        <v>25</v>
      </c>
      <c r="N46" s="178" t="s">
        <v>657</v>
      </c>
      <c r="O46" s="182" t="s">
        <v>658</v>
      </c>
      <c r="P46" s="182" t="s">
        <v>659</v>
      </c>
      <c r="Q46" s="154"/>
      <c r="R46" s="213"/>
      <c r="S46" s="154" t="s">
        <v>660</v>
      </c>
      <c r="T46" s="214">
        <v>12014.11</v>
      </c>
      <c r="U46" s="179">
        <v>44490</v>
      </c>
      <c r="V46" s="179">
        <v>44499</v>
      </c>
      <c r="W46" s="154" t="s">
        <v>661</v>
      </c>
      <c r="X46" s="182"/>
      <c r="Y46" s="182"/>
      <c r="Z46" s="218"/>
      <c r="AA46" s="117"/>
      <c r="AB46" s="117"/>
    </row>
    <row r="47" customHeight="1" spans="1:28">
      <c r="A47" s="199"/>
      <c r="B47" s="200" t="str">
        <f t="shared" si="0"/>
        <v>P20220610-000128-能环-中安恒鑫-新华国际中心-工程-安装-20211021-12728.68</v>
      </c>
      <c r="C47" s="201"/>
      <c r="D47" s="201" t="s">
        <v>220</v>
      </c>
      <c r="E47" s="201"/>
      <c r="F47" s="201"/>
      <c r="G47" s="201"/>
      <c r="H47" s="202" t="str">
        <f>IF(D47="","",_xlfn.XLOOKUP(D47,设置!B:B,设置!C:C))</f>
        <v>一般</v>
      </c>
      <c r="I47" s="207" t="str">
        <f t="shared" si="1"/>
        <v>能环-中安恒鑫-新华国际中心</v>
      </c>
      <c r="J47" s="207" t="str">
        <f>IF($P47="","",_xlfn.XLOOKUP($P47,设置!$G:$G,设置!H:H))</f>
        <v>工程</v>
      </c>
      <c r="K47" s="207" t="str">
        <f>IF($P47="","",_xlfn.XLOOKUP($P47,设置!$G:$G,设置!I:I))</f>
        <v>安装</v>
      </c>
      <c r="L47" s="182">
        <v>753</v>
      </c>
      <c r="M47" s="182">
        <v>26</v>
      </c>
      <c r="N47" s="178" t="s">
        <v>657</v>
      </c>
      <c r="O47" s="182" t="s">
        <v>658</v>
      </c>
      <c r="P47" s="182" t="s">
        <v>659</v>
      </c>
      <c r="Q47" s="154"/>
      <c r="R47" s="213"/>
      <c r="S47" s="154" t="s">
        <v>662</v>
      </c>
      <c r="T47" s="214">
        <v>12728.68</v>
      </c>
      <c r="U47" s="179">
        <v>44490</v>
      </c>
      <c r="V47" s="179">
        <v>44499</v>
      </c>
      <c r="W47" s="154" t="s">
        <v>663</v>
      </c>
      <c r="X47" s="182"/>
      <c r="Y47" s="182"/>
      <c r="Z47" s="182"/>
      <c r="AA47" s="117"/>
      <c r="AB47" s="117"/>
    </row>
    <row r="48" customHeight="1" spans="1:28">
      <c r="A48" s="199"/>
      <c r="B48" s="200" t="str">
        <f t="shared" si="0"/>
        <v>P20220610-000129-能环-中安恒鑫-新华国际中心-工程-安装-20211021-10141.73</v>
      </c>
      <c r="C48" s="201"/>
      <c r="D48" s="201" t="s">
        <v>220</v>
      </c>
      <c r="E48" s="201"/>
      <c r="F48" s="201"/>
      <c r="G48" s="201"/>
      <c r="H48" s="202" t="str">
        <f>IF(D48="","",_xlfn.XLOOKUP(D48,设置!B:B,设置!C:C))</f>
        <v>一般</v>
      </c>
      <c r="I48" s="207" t="str">
        <f t="shared" si="1"/>
        <v>能环-中安恒鑫-新华国际中心</v>
      </c>
      <c r="J48" s="207" t="str">
        <f>IF($P48="","",_xlfn.XLOOKUP($P48,设置!$G:$G,设置!H:H))</f>
        <v>工程</v>
      </c>
      <c r="K48" s="207" t="str">
        <f>IF($P48="","",_xlfn.XLOOKUP($P48,设置!$G:$G,设置!I:I))</f>
        <v>安装</v>
      </c>
      <c r="L48" s="182">
        <v>752</v>
      </c>
      <c r="M48" s="182">
        <v>27</v>
      </c>
      <c r="N48" s="178" t="s">
        <v>657</v>
      </c>
      <c r="O48" s="182" t="s">
        <v>658</v>
      </c>
      <c r="P48" s="182" t="s">
        <v>659</v>
      </c>
      <c r="Q48" s="154"/>
      <c r="R48" s="213"/>
      <c r="S48" s="154" t="s">
        <v>664</v>
      </c>
      <c r="T48" s="214">
        <v>10141.73</v>
      </c>
      <c r="U48" s="179">
        <v>44490</v>
      </c>
      <c r="V48" s="179">
        <v>44499</v>
      </c>
      <c r="W48" s="154" t="s">
        <v>665</v>
      </c>
      <c r="X48" s="182"/>
      <c r="Y48" s="182"/>
      <c r="Z48" s="182"/>
      <c r="AA48" s="117"/>
      <c r="AB48" s="117"/>
    </row>
    <row r="49" customHeight="1" spans="1:28">
      <c r="A49" s="199"/>
      <c r="B49" s="200" t="str">
        <f t="shared" si="0"/>
        <v>P20220610-000130-能环-中安恒鑫-新华国际中心-工程-安装-20211021-39100</v>
      </c>
      <c r="C49" s="201"/>
      <c r="D49" s="201" t="s">
        <v>220</v>
      </c>
      <c r="E49" s="201"/>
      <c r="F49" s="201"/>
      <c r="G49" s="201"/>
      <c r="H49" s="202" t="str">
        <f>IF(D49="","",_xlfn.XLOOKUP(D49,设置!B:B,设置!C:C))</f>
        <v>一般</v>
      </c>
      <c r="I49" s="207" t="str">
        <f t="shared" si="1"/>
        <v>能环-中安恒鑫-新华国际中心</v>
      </c>
      <c r="J49" s="207" t="str">
        <f>IF($P49="","",_xlfn.XLOOKUP($P49,设置!$G:$G,设置!H:H))</f>
        <v>工程</v>
      </c>
      <c r="K49" s="207" t="str">
        <f>IF($P49="","",_xlfn.XLOOKUP($P49,设置!$G:$G,设置!I:I))</f>
        <v>安装</v>
      </c>
      <c r="L49" s="182">
        <v>751</v>
      </c>
      <c r="M49" s="182">
        <v>28</v>
      </c>
      <c r="N49" s="178" t="s">
        <v>657</v>
      </c>
      <c r="O49" s="182" t="s">
        <v>658</v>
      </c>
      <c r="P49" s="182" t="s">
        <v>659</v>
      </c>
      <c r="Q49" s="154"/>
      <c r="R49" s="213"/>
      <c r="S49" s="154" t="s">
        <v>666</v>
      </c>
      <c r="T49" s="214">
        <v>39100</v>
      </c>
      <c r="U49" s="179">
        <v>44490</v>
      </c>
      <c r="V49" s="179">
        <v>44499</v>
      </c>
      <c r="W49" s="154" t="s">
        <v>667</v>
      </c>
      <c r="X49" s="182"/>
      <c r="Y49" s="182"/>
      <c r="Z49" s="218"/>
      <c r="AA49" s="117"/>
      <c r="AB49" s="117"/>
    </row>
    <row r="50" customHeight="1" spans="1:28">
      <c r="A50" s="199"/>
      <c r="B50" s="200" t="str">
        <f t="shared" si="0"/>
        <v>P20220610-000131-能环-九号温泉-运维-维修-20220216-48000</v>
      </c>
      <c r="C50" s="201"/>
      <c r="D50" s="201" t="s">
        <v>220</v>
      </c>
      <c r="E50" s="201"/>
      <c r="F50" s="201"/>
      <c r="G50" s="201"/>
      <c r="H50" s="202" t="str">
        <f>IF(D50="","",_xlfn.XLOOKUP(D50,设置!B:B,设置!C:C))</f>
        <v>一般</v>
      </c>
      <c r="I50" s="207" t="str">
        <f t="shared" si="1"/>
        <v>能环-九号温泉</v>
      </c>
      <c r="J50" s="207" t="str">
        <f>IF($P50="","",_xlfn.XLOOKUP($P50,设置!$G:$G,设置!H:H))</f>
        <v>运维</v>
      </c>
      <c r="K50" s="207" t="str">
        <f>IF($P50="","",_xlfn.XLOOKUP($P50,设置!$G:$G,设置!I:I))</f>
        <v>维修</v>
      </c>
      <c r="L50" s="182">
        <v>720</v>
      </c>
      <c r="M50" s="182">
        <v>59</v>
      </c>
      <c r="N50" s="178" t="s">
        <v>668</v>
      </c>
      <c r="O50" s="182" t="s">
        <v>619</v>
      </c>
      <c r="P50" s="182" t="s">
        <v>543</v>
      </c>
      <c r="Q50" s="154"/>
      <c r="R50" s="213"/>
      <c r="S50" s="154" t="s">
        <v>669</v>
      </c>
      <c r="T50" s="214">
        <v>48000</v>
      </c>
      <c r="U50" s="179">
        <v>44608</v>
      </c>
      <c r="V50" s="179">
        <v>44622</v>
      </c>
      <c r="W50" s="154" t="s">
        <v>670</v>
      </c>
      <c r="X50" s="182"/>
      <c r="Y50" s="182"/>
      <c r="Z50" s="182"/>
      <c r="AA50" s="117"/>
      <c r="AB50" s="117"/>
    </row>
    <row r="51" customHeight="1" spans="1:28">
      <c r="A51" s="199"/>
      <c r="B51" s="200" t="str">
        <f t="shared" si="0"/>
        <v>P20220610-000132-能环-包钢稀土钢板材-运维-运行-20220201-738794</v>
      </c>
      <c r="C51" s="201"/>
      <c r="D51" s="201" t="s">
        <v>220</v>
      </c>
      <c r="E51" s="201"/>
      <c r="F51" s="201"/>
      <c r="G51" s="201"/>
      <c r="H51" s="202" t="str">
        <f>IF(D51="","",_xlfn.XLOOKUP(D51,设置!B:B,设置!C:C))</f>
        <v>一般</v>
      </c>
      <c r="I51" s="207" t="str">
        <f t="shared" si="1"/>
        <v>能环-包钢稀土钢板材</v>
      </c>
      <c r="J51" s="207" t="str">
        <f>IF($P51="","",_xlfn.XLOOKUP($P51,设置!$G:$G,设置!H:H))</f>
        <v>运维</v>
      </c>
      <c r="K51" s="207" t="str">
        <f>IF($P51="","",_xlfn.XLOOKUP($P51,设置!$G:$G,设置!I:I))</f>
        <v>运行</v>
      </c>
      <c r="L51" s="182">
        <v>81</v>
      </c>
      <c r="M51" s="182">
        <v>705</v>
      </c>
      <c r="N51" s="178" t="s">
        <v>671</v>
      </c>
      <c r="O51" s="182" t="s">
        <v>531</v>
      </c>
      <c r="P51" s="182" t="s">
        <v>599</v>
      </c>
      <c r="Q51" s="154"/>
      <c r="R51" s="213"/>
      <c r="S51" s="154" t="s">
        <v>672</v>
      </c>
      <c r="T51" s="214">
        <v>738794</v>
      </c>
      <c r="U51" s="179">
        <v>44593</v>
      </c>
      <c r="V51" s="179">
        <v>44957</v>
      </c>
      <c r="W51" s="154" t="s">
        <v>673</v>
      </c>
      <c r="X51" s="182"/>
      <c r="Y51" s="182"/>
      <c r="Z51" s="182"/>
      <c r="AA51" s="117"/>
      <c r="AB51" s="117"/>
    </row>
    <row r="52" customHeight="1" spans="1:28">
      <c r="A52" s="199"/>
      <c r="B52" s="200" t="str">
        <f t="shared" si="0"/>
        <v>P20220610-000133-荣辉-兴安嘉业物业-运维-零售-20220221-5656</v>
      </c>
      <c r="C52" s="201"/>
      <c r="D52" s="201" t="s">
        <v>374</v>
      </c>
      <c r="E52" s="201"/>
      <c r="F52" s="201"/>
      <c r="G52" s="201"/>
      <c r="H52" s="202" t="str">
        <f>IF(D52="","",_xlfn.XLOOKUP(D52,设置!B:B,设置!C:C))</f>
        <v>小规模</v>
      </c>
      <c r="I52" s="207" t="str">
        <f t="shared" si="1"/>
        <v>荣辉-兴安嘉业物业</v>
      </c>
      <c r="J52" s="207" t="str">
        <f>IF($P52="","",_xlfn.XLOOKUP($P52,设置!$G:$G,设置!H:H))</f>
        <v>运维</v>
      </c>
      <c r="K52" s="207" t="str">
        <f>IF($P52="","",_xlfn.XLOOKUP($P52,设置!$G:$G,设置!I:I))</f>
        <v>零售</v>
      </c>
      <c r="L52" s="182">
        <v>49</v>
      </c>
      <c r="M52" s="182">
        <v>737</v>
      </c>
      <c r="N52" s="178" t="s">
        <v>530</v>
      </c>
      <c r="O52" s="182" t="s">
        <v>531</v>
      </c>
      <c r="P52" s="182" t="s">
        <v>539</v>
      </c>
      <c r="Q52" s="154"/>
      <c r="R52" s="213"/>
      <c r="S52" s="154" t="s">
        <v>674</v>
      </c>
      <c r="T52" s="214">
        <v>5656</v>
      </c>
      <c r="U52" s="179">
        <v>44613</v>
      </c>
      <c r="V52" s="179">
        <v>44620</v>
      </c>
      <c r="W52" s="154" t="s">
        <v>675</v>
      </c>
      <c r="X52" s="182"/>
      <c r="Y52" s="182"/>
      <c r="Z52" s="182"/>
      <c r="AA52" s="117"/>
      <c r="AB52" s="117"/>
    </row>
    <row r="53" customHeight="1" spans="1:28">
      <c r="A53" s="199"/>
      <c r="B53" s="200" t="str">
        <f t="shared" si="0"/>
        <v>P20220610-000136-能环-长治金鼎煤焦化公司-运维-维修-20220210-201200</v>
      </c>
      <c r="C53" s="201"/>
      <c r="D53" s="201" t="s">
        <v>220</v>
      </c>
      <c r="E53" s="201"/>
      <c r="F53" s="201"/>
      <c r="G53" s="201"/>
      <c r="H53" s="202" t="str">
        <f>IF(D53="","",_xlfn.XLOOKUP(D53,设置!B:B,设置!C:C))</f>
        <v>一般</v>
      </c>
      <c r="I53" s="207" t="str">
        <f t="shared" si="1"/>
        <v>能环-长治金鼎煤焦化公司</v>
      </c>
      <c r="J53" s="207" t="str">
        <f>IF($P53="","",_xlfn.XLOOKUP($P53,设置!$G:$G,设置!H:H))</f>
        <v>运维</v>
      </c>
      <c r="K53" s="207" t="str">
        <f>IF($P53="","",_xlfn.XLOOKUP($P53,设置!$G:$G,设置!I:I))</f>
        <v>维修</v>
      </c>
      <c r="L53" s="182">
        <v>113</v>
      </c>
      <c r="M53" s="182">
        <v>673</v>
      </c>
      <c r="N53" s="178" t="s">
        <v>676</v>
      </c>
      <c r="O53" s="182" t="s">
        <v>531</v>
      </c>
      <c r="P53" s="182" t="s">
        <v>543</v>
      </c>
      <c r="Q53" s="154"/>
      <c r="R53" s="213"/>
      <c r="S53" s="154" t="s">
        <v>677</v>
      </c>
      <c r="T53" s="214">
        <v>201200</v>
      </c>
      <c r="U53" s="179">
        <v>44602</v>
      </c>
      <c r="V53" s="179">
        <v>44630</v>
      </c>
      <c r="W53" s="154" t="s">
        <v>678</v>
      </c>
      <c r="X53" s="182"/>
      <c r="Y53" s="182"/>
      <c r="Z53" s="182"/>
      <c r="AA53" s="117"/>
      <c r="AB53" s="117"/>
    </row>
    <row r="54" customHeight="1" spans="1:28">
      <c r="A54" s="199"/>
      <c r="B54" s="200" t="str">
        <f t="shared" si="0"/>
        <v>P20220610-000137-能环-第一太平戴维斯-东方梅地亚中心-运维-维修-20220119-38645.25</v>
      </c>
      <c r="C54" s="201"/>
      <c r="D54" s="201" t="s">
        <v>220</v>
      </c>
      <c r="E54" s="201"/>
      <c r="F54" s="201"/>
      <c r="G54" s="201"/>
      <c r="H54" s="202" t="str">
        <f>IF(D54="","",_xlfn.XLOOKUP(D54,设置!B:B,设置!C:C))</f>
        <v>一般</v>
      </c>
      <c r="I54" s="207" t="str">
        <f t="shared" si="1"/>
        <v>能环-第一太平戴维斯-东方梅地亚中心</v>
      </c>
      <c r="J54" s="207" t="str">
        <f>IF($P54="","",_xlfn.XLOOKUP($P54,设置!$G:$G,设置!H:H))</f>
        <v>运维</v>
      </c>
      <c r="K54" s="207" t="str">
        <f>IF($P54="","",_xlfn.XLOOKUP($P54,设置!$G:$G,设置!I:I))</f>
        <v>维修</v>
      </c>
      <c r="L54" s="182">
        <v>750</v>
      </c>
      <c r="M54" s="182">
        <v>29</v>
      </c>
      <c r="N54" s="178" t="s">
        <v>679</v>
      </c>
      <c r="O54" s="182" t="s">
        <v>553</v>
      </c>
      <c r="P54" s="182" t="s">
        <v>543</v>
      </c>
      <c r="Q54" s="154"/>
      <c r="R54" s="213"/>
      <c r="S54" s="154" t="s">
        <v>680</v>
      </c>
      <c r="T54" s="214">
        <v>38645.25</v>
      </c>
      <c r="U54" s="179">
        <v>44580</v>
      </c>
      <c r="V54" s="179">
        <v>44590</v>
      </c>
      <c r="W54" s="154" t="s">
        <v>681</v>
      </c>
      <c r="X54" s="182"/>
      <c r="Y54" s="182"/>
      <c r="Z54" s="182"/>
      <c r="AA54" s="117"/>
      <c r="AB54" s="117"/>
    </row>
    <row r="55" customHeight="1" spans="1:28">
      <c r="A55" s="199"/>
      <c r="B55" s="200" t="str">
        <f t="shared" si="0"/>
        <v>P20220610-000138-能环-纵横三北热力-北发大酒店-运维-维修-20220117-9540</v>
      </c>
      <c r="C55" s="201"/>
      <c r="D55" s="201" t="s">
        <v>220</v>
      </c>
      <c r="E55" s="201"/>
      <c r="F55" s="201"/>
      <c r="G55" s="201"/>
      <c r="H55" s="202" t="str">
        <f>IF(D55="","",_xlfn.XLOOKUP(D55,设置!B:B,设置!C:C))</f>
        <v>一般</v>
      </c>
      <c r="I55" s="207" t="str">
        <f t="shared" si="1"/>
        <v>能环-纵横三北热力-北发大酒店</v>
      </c>
      <c r="J55" s="207" t="str">
        <f>IF($P55="","",_xlfn.XLOOKUP($P55,设置!$G:$G,设置!H:H))</f>
        <v>运维</v>
      </c>
      <c r="K55" s="207" t="str">
        <f>IF($P55="","",_xlfn.XLOOKUP($P55,设置!$G:$G,设置!I:I))</f>
        <v>维修</v>
      </c>
      <c r="L55" s="182">
        <v>684</v>
      </c>
      <c r="M55" s="182">
        <v>95</v>
      </c>
      <c r="N55" s="178" t="s">
        <v>682</v>
      </c>
      <c r="O55" s="182" t="s">
        <v>531</v>
      </c>
      <c r="P55" s="182" t="s">
        <v>543</v>
      </c>
      <c r="Q55" s="154"/>
      <c r="R55" s="213"/>
      <c r="S55" s="154" t="s">
        <v>683</v>
      </c>
      <c r="T55" s="214">
        <v>9540</v>
      </c>
      <c r="U55" s="179">
        <v>44578</v>
      </c>
      <c r="V55" s="179">
        <v>44579</v>
      </c>
      <c r="W55" s="154" t="s">
        <v>684</v>
      </c>
      <c r="X55" s="182"/>
      <c r="Y55" s="182"/>
      <c r="Z55" s="182"/>
      <c r="AA55" s="117"/>
      <c r="AB55" s="117"/>
    </row>
    <row r="56" customHeight="1" spans="1:28">
      <c r="A56" s="199"/>
      <c r="B56" s="200" t="str">
        <f t="shared" si="0"/>
        <v>P20220610-000139-能环-茂汇万华-燕郊韦斯特商业大厦-运维-维修-20220117-13780</v>
      </c>
      <c r="C56" s="201"/>
      <c r="D56" s="201" t="s">
        <v>220</v>
      </c>
      <c r="E56" s="201"/>
      <c r="F56" s="201"/>
      <c r="G56" s="201"/>
      <c r="H56" s="202" t="str">
        <f>IF(D56="","",_xlfn.XLOOKUP(D56,设置!B:B,设置!C:C))</f>
        <v>一般</v>
      </c>
      <c r="I56" s="207" t="str">
        <f t="shared" si="1"/>
        <v>能环-茂汇万华-燕郊韦斯特商业大厦</v>
      </c>
      <c r="J56" s="207" t="str">
        <f>IF($P56="","",_xlfn.XLOOKUP($P56,设置!$G:$G,设置!H:H))</f>
        <v>运维</v>
      </c>
      <c r="K56" s="207" t="str">
        <f>IF($P56="","",_xlfn.XLOOKUP($P56,设置!$G:$G,设置!I:I))</f>
        <v>维修</v>
      </c>
      <c r="L56" s="182">
        <v>645</v>
      </c>
      <c r="M56" s="182">
        <v>134</v>
      </c>
      <c r="N56" s="178" t="s">
        <v>685</v>
      </c>
      <c r="O56" s="182" t="s">
        <v>531</v>
      </c>
      <c r="P56" s="182" t="s">
        <v>543</v>
      </c>
      <c r="Q56" s="154"/>
      <c r="R56" s="213"/>
      <c r="S56" s="154" t="s">
        <v>686</v>
      </c>
      <c r="T56" s="214">
        <v>13780</v>
      </c>
      <c r="U56" s="179">
        <v>44578</v>
      </c>
      <c r="V56" s="179">
        <v>44588</v>
      </c>
      <c r="W56" s="154" t="s">
        <v>687</v>
      </c>
      <c r="X56" s="182"/>
      <c r="Y56" s="182"/>
      <c r="Z56" s="182"/>
      <c r="AA56" s="117"/>
      <c r="AB56" s="117"/>
    </row>
    <row r="57" customHeight="1" spans="1:28">
      <c r="A57" s="199"/>
      <c r="B57" s="200" t="str">
        <f t="shared" si="0"/>
        <v>P20220610-000140-冷暖-金鼎达-华严北里八号院-运维-维修-20220115-1000</v>
      </c>
      <c r="C57" s="201"/>
      <c r="D57" s="201" t="s">
        <v>356</v>
      </c>
      <c r="E57" s="201"/>
      <c r="F57" s="201"/>
      <c r="G57" s="201"/>
      <c r="H57" s="202" t="str">
        <f>IF(D57="","",_xlfn.XLOOKUP(D57,设置!B:B,设置!C:C))</f>
        <v>小规模</v>
      </c>
      <c r="I57" s="207" t="str">
        <f t="shared" si="1"/>
        <v>冷暖-金鼎达-华严北里八号院</v>
      </c>
      <c r="J57" s="207" t="str">
        <f>IF($P57="","",_xlfn.XLOOKUP($P57,设置!$G:$G,设置!H:H))</f>
        <v>运维</v>
      </c>
      <c r="K57" s="207" t="str">
        <f>IF($P57="","",_xlfn.XLOOKUP($P57,设置!$G:$G,设置!I:I))</f>
        <v>维修</v>
      </c>
      <c r="L57" s="182">
        <v>644</v>
      </c>
      <c r="M57" s="182">
        <v>135</v>
      </c>
      <c r="N57" s="178" t="s">
        <v>645</v>
      </c>
      <c r="O57" s="182" t="s">
        <v>619</v>
      </c>
      <c r="P57" s="182" t="s">
        <v>543</v>
      </c>
      <c r="Q57" s="154"/>
      <c r="R57" s="213"/>
      <c r="S57" s="154" t="s">
        <v>646</v>
      </c>
      <c r="T57" s="214">
        <v>1000</v>
      </c>
      <c r="U57" s="179">
        <v>44576</v>
      </c>
      <c r="V57" s="179">
        <v>44577</v>
      </c>
      <c r="W57" s="154" t="s">
        <v>688</v>
      </c>
      <c r="X57" s="182"/>
      <c r="Y57" s="182"/>
      <c r="Z57" s="218"/>
      <c r="AA57" s="117"/>
      <c r="AB57" s="117"/>
    </row>
    <row r="58" customHeight="1" spans="1:28">
      <c r="A58" s="199"/>
      <c r="B58" s="200" t="str">
        <f t="shared" si="0"/>
        <v>P20220610-000141-能环-博识物业-冬残奥村-运维-运行-20220101-805600</v>
      </c>
      <c r="C58" s="201"/>
      <c r="D58" s="201" t="s">
        <v>220</v>
      </c>
      <c r="E58" s="201"/>
      <c r="F58" s="201"/>
      <c r="G58" s="201"/>
      <c r="H58" s="202" t="str">
        <f>IF(D58="","",_xlfn.XLOOKUP(D58,设置!B:B,设置!C:C))</f>
        <v>一般</v>
      </c>
      <c r="I58" s="207" t="str">
        <f t="shared" si="1"/>
        <v>能环-博识物业-冬残奥村</v>
      </c>
      <c r="J58" s="207" t="str">
        <f>IF($P58="","",_xlfn.XLOOKUP($P58,设置!$G:$G,设置!H:H))</f>
        <v>运维</v>
      </c>
      <c r="K58" s="207" t="str">
        <f>IF($P58="","",_xlfn.XLOOKUP($P58,设置!$G:$G,设置!I:I))</f>
        <v>运行</v>
      </c>
      <c r="L58" s="182">
        <v>719</v>
      </c>
      <c r="M58" s="182">
        <v>60</v>
      </c>
      <c r="N58" s="178" t="s">
        <v>689</v>
      </c>
      <c r="O58" s="182" t="s">
        <v>690</v>
      </c>
      <c r="P58" s="182" t="s">
        <v>599</v>
      </c>
      <c r="Q58" s="154"/>
      <c r="R58" s="213"/>
      <c r="S58" s="154" t="s">
        <v>691</v>
      </c>
      <c r="T58" s="214">
        <v>805600</v>
      </c>
      <c r="U58" s="179">
        <v>44562</v>
      </c>
      <c r="V58" s="179">
        <v>44667</v>
      </c>
      <c r="W58" s="154" t="s">
        <v>692</v>
      </c>
      <c r="X58" s="182"/>
      <c r="Y58" s="182"/>
      <c r="Z58" s="182"/>
      <c r="AA58" s="117"/>
      <c r="AB58" s="117"/>
    </row>
    <row r="59" customHeight="1" spans="1:28">
      <c r="A59" s="199"/>
      <c r="B59" s="200" t="str">
        <f t="shared" si="0"/>
        <v>P20220610-000142-能环-六合恒盛-运维-零售-20220114-488350</v>
      </c>
      <c r="C59" s="201"/>
      <c r="D59" s="201" t="s">
        <v>220</v>
      </c>
      <c r="E59" s="201"/>
      <c r="F59" s="201"/>
      <c r="G59" s="201"/>
      <c r="H59" s="202" t="str">
        <f>IF(D59="","",_xlfn.XLOOKUP(D59,设置!B:B,设置!C:C))</f>
        <v>一般</v>
      </c>
      <c r="I59" s="207" t="str">
        <f t="shared" si="1"/>
        <v>能环-六合恒盛</v>
      </c>
      <c r="J59" s="207" t="str">
        <f>IF($P59="","",_xlfn.XLOOKUP($P59,设置!$G:$G,设置!H:H))</f>
        <v>运维</v>
      </c>
      <c r="K59" s="207" t="str">
        <f>IF($P59="","",_xlfn.XLOOKUP($P59,设置!$G:$G,设置!I:I))</f>
        <v>零售</v>
      </c>
      <c r="L59" s="182">
        <v>647</v>
      </c>
      <c r="M59" s="182">
        <v>132</v>
      </c>
      <c r="N59" s="178" t="s">
        <v>693</v>
      </c>
      <c r="O59" s="182" t="s">
        <v>619</v>
      </c>
      <c r="P59" s="182" t="s">
        <v>539</v>
      </c>
      <c r="Q59" s="154"/>
      <c r="R59" s="213"/>
      <c r="S59" s="154" t="s">
        <v>694</v>
      </c>
      <c r="T59" s="214">
        <v>488350</v>
      </c>
      <c r="U59" s="179">
        <v>44575</v>
      </c>
      <c r="V59" s="179">
        <v>44650</v>
      </c>
      <c r="W59" s="154" t="s">
        <v>695</v>
      </c>
      <c r="X59" s="182"/>
      <c r="Y59" s="182"/>
      <c r="Z59" s="218"/>
      <c r="AA59" s="117"/>
      <c r="AB59" s="117"/>
    </row>
    <row r="60" customHeight="1" spans="1:28">
      <c r="A60" s="199"/>
      <c r="B60" s="200" t="str">
        <f t="shared" si="0"/>
        <v>P20220610-000143-能环-北京蓝天瑞德-明发广场-运维-零售-20220111-7800</v>
      </c>
      <c r="C60" s="201"/>
      <c r="D60" s="201" t="s">
        <v>220</v>
      </c>
      <c r="E60" s="201"/>
      <c r="F60" s="201"/>
      <c r="G60" s="201"/>
      <c r="H60" s="202" t="str">
        <f>IF(D60="","",_xlfn.XLOOKUP(D60,设置!B:B,设置!C:C))</f>
        <v>一般</v>
      </c>
      <c r="I60" s="207" t="str">
        <f t="shared" si="1"/>
        <v>能环-北京蓝天瑞德-明发广场</v>
      </c>
      <c r="J60" s="207" t="str">
        <f>IF($P60="","",_xlfn.XLOOKUP($P60,设置!$G:$G,设置!H:H))</f>
        <v>运维</v>
      </c>
      <c r="K60" s="207" t="str">
        <f>IF($P60="","",_xlfn.XLOOKUP($P60,设置!$G:$G,设置!I:I))</f>
        <v>零售</v>
      </c>
      <c r="L60" s="182">
        <v>749</v>
      </c>
      <c r="M60" s="182">
        <v>30</v>
      </c>
      <c r="N60" s="178" t="s">
        <v>696</v>
      </c>
      <c r="O60" s="182" t="s">
        <v>531</v>
      </c>
      <c r="P60" s="182" t="s">
        <v>539</v>
      </c>
      <c r="Q60" s="154"/>
      <c r="R60" s="213"/>
      <c r="S60" s="154" t="s">
        <v>697</v>
      </c>
      <c r="T60" s="214">
        <v>7800</v>
      </c>
      <c r="U60" s="179">
        <v>44572</v>
      </c>
      <c r="V60" s="179">
        <v>44581</v>
      </c>
      <c r="W60" s="154" t="s">
        <v>698</v>
      </c>
      <c r="X60" s="182"/>
      <c r="Y60" s="182"/>
      <c r="Z60" s="182"/>
      <c r="AA60" s="117"/>
      <c r="AB60" s="117"/>
    </row>
    <row r="61" customHeight="1" spans="1:28">
      <c r="A61" s="199"/>
      <c r="B61" s="200" t="str">
        <f t="shared" si="0"/>
        <v>P20220610-000144-能环-博大开拓-万源分公司五厂+一厂-运维-零售-20220112-3800</v>
      </c>
      <c r="C61" s="201"/>
      <c r="D61" s="201" t="s">
        <v>220</v>
      </c>
      <c r="E61" s="201"/>
      <c r="F61" s="201"/>
      <c r="G61" s="201"/>
      <c r="H61" s="202" t="str">
        <f>IF(D61="","",_xlfn.XLOOKUP(D61,设置!B:B,设置!C:C))</f>
        <v>一般</v>
      </c>
      <c r="I61" s="207" t="str">
        <f t="shared" si="1"/>
        <v>能环-博大开拓-万源分公司五厂+一厂</v>
      </c>
      <c r="J61" s="207" t="str">
        <f>IF($P61="","",_xlfn.XLOOKUP($P61,设置!$G:$G,设置!H:H))</f>
        <v>运维</v>
      </c>
      <c r="K61" s="207" t="str">
        <f>IF($P61="","",_xlfn.XLOOKUP($P61,设置!$G:$G,设置!I:I))</f>
        <v>零售</v>
      </c>
      <c r="L61" s="182">
        <v>721</v>
      </c>
      <c r="M61" s="182">
        <v>58</v>
      </c>
      <c r="N61" s="178" t="s">
        <v>699</v>
      </c>
      <c r="O61" s="182" t="s">
        <v>531</v>
      </c>
      <c r="P61" s="182" t="s">
        <v>539</v>
      </c>
      <c r="Q61" s="154"/>
      <c r="R61" s="213"/>
      <c r="S61" s="154" t="s">
        <v>700</v>
      </c>
      <c r="T61" s="214">
        <v>3800</v>
      </c>
      <c r="U61" s="179">
        <v>44573</v>
      </c>
      <c r="V61" s="179">
        <v>44583</v>
      </c>
      <c r="W61" s="154" t="s">
        <v>701</v>
      </c>
      <c r="X61" s="182"/>
      <c r="Y61" s="182"/>
      <c r="Z61" s="182"/>
      <c r="AA61" s="117"/>
      <c r="AB61" s="117"/>
    </row>
    <row r="62" customHeight="1" spans="1:28">
      <c r="A62" s="199"/>
      <c r="B62" s="200" t="str">
        <f t="shared" si="0"/>
        <v>P20220610-000145-能环-聚佳豪庭酒店-运维-零售-20220110-1264</v>
      </c>
      <c r="C62" s="201"/>
      <c r="D62" s="201" t="s">
        <v>220</v>
      </c>
      <c r="E62" s="201"/>
      <c r="F62" s="201"/>
      <c r="G62" s="201"/>
      <c r="H62" s="202" t="str">
        <f>IF(D62="","",_xlfn.XLOOKUP(D62,设置!B:B,设置!C:C))</f>
        <v>一般</v>
      </c>
      <c r="I62" s="207" t="str">
        <f t="shared" si="1"/>
        <v>能环-聚佳豪庭酒店</v>
      </c>
      <c r="J62" s="207" t="str">
        <f>IF($P62="","",_xlfn.XLOOKUP($P62,设置!$G:$G,设置!H:H))</f>
        <v>运维</v>
      </c>
      <c r="K62" s="207" t="str">
        <f>IF($P62="","",_xlfn.XLOOKUP($P62,设置!$G:$G,设置!I:I))</f>
        <v>零售</v>
      </c>
      <c r="L62" s="182">
        <v>591</v>
      </c>
      <c r="M62" s="182">
        <v>188</v>
      </c>
      <c r="N62" s="178" t="s">
        <v>702</v>
      </c>
      <c r="O62" s="182" t="s">
        <v>531</v>
      </c>
      <c r="P62" s="182" t="s">
        <v>539</v>
      </c>
      <c r="Q62" s="154"/>
      <c r="R62" s="213"/>
      <c r="S62" s="154" t="s">
        <v>703</v>
      </c>
      <c r="T62" s="214">
        <v>1264</v>
      </c>
      <c r="U62" s="179">
        <v>44571</v>
      </c>
      <c r="V62" s="179">
        <v>44573</v>
      </c>
      <c r="W62" s="154" t="s">
        <v>704</v>
      </c>
      <c r="X62" s="182"/>
      <c r="Y62" s="182"/>
      <c r="Z62" s="218"/>
      <c r="AA62" s="117"/>
      <c r="AB62" s="117"/>
    </row>
    <row r="63" customHeight="1" spans="1:28">
      <c r="A63" s="199"/>
      <c r="B63" s="200" t="str">
        <f t="shared" si="0"/>
        <v>P20220610-000146-能环-第一太平戴维斯-东方梅地亚中心-运维-维修-20220106-3087.16</v>
      </c>
      <c r="C63" s="201"/>
      <c r="D63" s="201" t="s">
        <v>220</v>
      </c>
      <c r="E63" s="201"/>
      <c r="F63" s="201"/>
      <c r="G63" s="201"/>
      <c r="H63" s="202" t="str">
        <f>IF(D63="","",_xlfn.XLOOKUP(D63,设置!B:B,设置!C:C))</f>
        <v>一般</v>
      </c>
      <c r="I63" s="207" t="str">
        <f t="shared" si="1"/>
        <v>能环-第一太平戴维斯-东方梅地亚中心</v>
      </c>
      <c r="J63" s="207" t="str">
        <f>IF($P63="","",_xlfn.XLOOKUP($P63,设置!$G:$G,设置!H:H))</f>
        <v>运维</v>
      </c>
      <c r="K63" s="207" t="str">
        <f>IF($P63="","",_xlfn.XLOOKUP($P63,设置!$G:$G,设置!I:I))</f>
        <v>维修</v>
      </c>
      <c r="L63" s="182">
        <v>563</v>
      </c>
      <c r="M63" s="182">
        <v>219</v>
      </c>
      <c r="N63" s="178" t="s">
        <v>679</v>
      </c>
      <c r="O63" s="182" t="s">
        <v>531</v>
      </c>
      <c r="P63" s="182" t="s">
        <v>543</v>
      </c>
      <c r="Q63" s="154"/>
      <c r="R63" s="213"/>
      <c r="S63" s="154" t="s">
        <v>705</v>
      </c>
      <c r="T63" s="214">
        <v>3087.16</v>
      </c>
      <c r="U63" s="179">
        <v>44567</v>
      </c>
      <c r="V63" s="179">
        <v>44571</v>
      </c>
      <c r="W63" s="154" t="s">
        <v>706</v>
      </c>
      <c r="X63" s="182"/>
      <c r="Y63" s="182"/>
      <c r="Z63" s="218"/>
      <c r="AA63" s="117"/>
      <c r="AB63" s="117"/>
    </row>
    <row r="64" customHeight="1" spans="1:28">
      <c r="A64" s="199"/>
      <c r="B64" s="200" t="str">
        <f t="shared" si="0"/>
        <v>P20220610-000147-能环-同方科迅-国粹苑-运维-零售-20220105-5424</v>
      </c>
      <c r="C64" s="201"/>
      <c r="D64" s="201" t="s">
        <v>220</v>
      </c>
      <c r="E64" s="201"/>
      <c r="F64" s="201"/>
      <c r="G64" s="201"/>
      <c r="H64" s="202" t="str">
        <f>IF(D64="","",_xlfn.XLOOKUP(D64,设置!B:B,设置!C:C))</f>
        <v>一般</v>
      </c>
      <c r="I64" s="207" t="str">
        <f t="shared" si="1"/>
        <v>能环-同方科迅-国粹苑</v>
      </c>
      <c r="J64" s="207" t="str">
        <f>IF($P64="","",_xlfn.XLOOKUP($P64,设置!$G:$G,设置!H:H))</f>
        <v>运维</v>
      </c>
      <c r="K64" s="207" t="str">
        <f>IF($P64="","",_xlfn.XLOOKUP($P64,设置!$G:$G,设置!I:I))</f>
        <v>零售</v>
      </c>
      <c r="L64" s="182">
        <v>590</v>
      </c>
      <c r="M64" s="182">
        <v>189</v>
      </c>
      <c r="N64" s="178" t="s">
        <v>707</v>
      </c>
      <c r="O64" s="182" t="s">
        <v>531</v>
      </c>
      <c r="P64" s="182" t="s">
        <v>539</v>
      </c>
      <c r="Q64" s="154"/>
      <c r="R64" s="213"/>
      <c r="S64" s="154" t="s">
        <v>708</v>
      </c>
      <c r="T64" s="214">
        <v>5424</v>
      </c>
      <c r="U64" s="179">
        <v>44566</v>
      </c>
      <c r="V64" s="179">
        <v>44576</v>
      </c>
      <c r="W64" s="154" t="s">
        <v>709</v>
      </c>
      <c r="X64" s="182"/>
      <c r="Y64" s="182"/>
      <c r="Z64" s="182"/>
      <c r="AA64" s="117"/>
      <c r="AB64" s="117"/>
    </row>
    <row r="65" customHeight="1" spans="1:28">
      <c r="A65" s="199"/>
      <c r="B65" s="200" t="str">
        <f t="shared" si="0"/>
        <v>P20220610-000148-能环-同方科迅-通惠大厦-运维-零售-20220105-1871.28</v>
      </c>
      <c r="C65" s="201"/>
      <c r="D65" s="201" t="s">
        <v>220</v>
      </c>
      <c r="E65" s="201"/>
      <c r="F65" s="201"/>
      <c r="G65" s="201"/>
      <c r="H65" s="202" t="str">
        <f>IF(D65="","",_xlfn.XLOOKUP(D65,设置!B:B,设置!C:C))</f>
        <v>一般</v>
      </c>
      <c r="I65" s="207" t="str">
        <f t="shared" si="1"/>
        <v>能环-同方科迅-通惠大厦</v>
      </c>
      <c r="J65" s="207" t="str">
        <f>IF($P65="","",_xlfn.XLOOKUP($P65,设置!$G:$G,设置!H:H))</f>
        <v>运维</v>
      </c>
      <c r="K65" s="207" t="str">
        <f>IF($P65="","",_xlfn.XLOOKUP($P65,设置!$G:$G,设置!I:I))</f>
        <v>零售</v>
      </c>
      <c r="L65" s="182">
        <v>588</v>
      </c>
      <c r="M65" s="182">
        <v>191</v>
      </c>
      <c r="N65" s="178" t="s">
        <v>710</v>
      </c>
      <c r="O65" s="182" t="s">
        <v>531</v>
      </c>
      <c r="P65" s="182" t="s">
        <v>539</v>
      </c>
      <c r="Q65" s="154"/>
      <c r="R65" s="213"/>
      <c r="S65" s="154" t="s">
        <v>711</v>
      </c>
      <c r="T65" s="214">
        <v>1871.28</v>
      </c>
      <c r="U65" s="179">
        <v>44566</v>
      </c>
      <c r="V65" s="179">
        <v>44576</v>
      </c>
      <c r="W65" s="154" t="s">
        <v>712</v>
      </c>
      <c r="X65" s="182"/>
      <c r="Y65" s="182"/>
      <c r="Z65" s="218"/>
      <c r="AA65" s="117"/>
      <c r="AB65" s="117"/>
    </row>
    <row r="66" customHeight="1" spans="1:28">
      <c r="A66" s="199"/>
      <c r="B66" s="200" t="str">
        <f t="shared" ref="B66:B129" si="2">IF(O66="","",_xlfn.TEXTJOIN("-",1,W66,I66,P66,TEXT(U66,"YYYYMMDD"),T66))</f>
        <v>P20220610-000149-能环-荣宝斋-运维-零售-20220104-522.06</v>
      </c>
      <c r="C66" s="201"/>
      <c r="D66" s="201" t="s">
        <v>220</v>
      </c>
      <c r="E66" s="201"/>
      <c r="F66" s="201"/>
      <c r="G66" s="201"/>
      <c r="H66" s="202" t="str">
        <f>IF(D66="","",_xlfn.XLOOKUP(D66,设置!B:B,设置!C:C))</f>
        <v>一般</v>
      </c>
      <c r="I66" s="207" t="str">
        <f t="shared" ref="I66:I129" si="3">IF(D66="","",_xlfn.TEXTJOIN("-",1,D66,E66,N66))</f>
        <v>能环-荣宝斋</v>
      </c>
      <c r="J66" s="207" t="str">
        <f>IF($P66="","",_xlfn.XLOOKUP($P66,设置!$G:$G,设置!H:H))</f>
        <v>运维</v>
      </c>
      <c r="K66" s="207" t="str">
        <f>IF($P66="","",_xlfn.XLOOKUP($P66,设置!$G:$G,设置!I:I))</f>
        <v>零售</v>
      </c>
      <c r="L66" s="182">
        <v>554</v>
      </c>
      <c r="M66" s="182">
        <v>228</v>
      </c>
      <c r="N66" s="178" t="s">
        <v>573</v>
      </c>
      <c r="O66" s="182" t="s">
        <v>526</v>
      </c>
      <c r="P66" s="182" t="s">
        <v>539</v>
      </c>
      <c r="Q66" s="154"/>
      <c r="R66" s="213"/>
      <c r="S66" s="154" t="s">
        <v>713</v>
      </c>
      <c r="T66" s="214">
        <v>522.06</v>
      </c>
      <c r="U66" s="179">
        <v>44565</v>
      </c>
      <c r="V66" s="179">
        <v>44571</v>
      </c>
      <c r="W66" s="154" t="s">
        <v>714</v>
      </c>
      <c r="X66" s="182"/>
      <c r="Y66" s="182"/>
      <c r="Z66" s="218"/>
      <c r="AA66" s="117"/>
      <c r="AB66" s="117"/>
    </row>
    <row r="67" customHeight="1" spans="1:28">
      <c r="A67" s="199"/>
      <c r="B67" s="200" t="str">
        <f t="shared" si="2"/>
        <v>P20220610-000150-能环-韩太汽车-运维-维修-20220101-4820.58</v>
      </c>
      <c r="C67" s="201"/>
      <c r="D67" s="201" t="s">
        <v>220</v>
      </c>
      <c r="E67" s="201"/>
      <c r="F67" s="201"/>
      <c r="G67" s="201"/>
      <c r="H67" s="202" t="str">
        <f>IF(D67="","",_xlfn.XLOOKUP(D67,设置!B:B,设置!C:C))</f>
        <v>一般</v>
      </c>
      <c r="I67" s="207" t="str">
        <f t="shared" si="3"/>
        <v>能环-韩太汽车</v>
      </c>
      <c r="J67" s="207" t="str">
        <f>IF($P67="","",_xlfn.XLOOKUP($P67,设置!$G:$G,设置!H:H))</f>
        <v>运维</v>
      </c>
      <c r="K67" s="207" t="str">
        <f>IF($P67="","",_xlfn.XLOOKUP($P67,设置!$G:$G,设置!I:I))</f>
        <v>维修</v>
      </c>
      <c r="L67" s="182">
        <v>547</v>
      </c>
      <c r="M67" s="182">
        <v>235</v>
      </c>
      <c r="N67" s="178" t="s">
        <v>618</v>
      </c>
      <c r="O67" s="182" t="s">
        <v>526</v>
      </c>
      <c r="P67" s="182" t="s">
        <v>543</v>
      </c>
      <c r="Q67" s="154"/>
      <c r="R67" s="213"/>
      <c r="S67" s="154" t="s">
        <v>715</v>
      </c>
      <c r="T67" s="214">
        <v>4820.58</v>
      </c>
      <c r="U67" s="179">
        <v>44562</v>
      </c>
      <c r="V67" s="179">
        <v>44567</v>
      </c>
      <c r="W67" s="154" t="s">
        <v>716</v>
      </c>
      <c r="X67" s="182"/>
      <c r="Y67" s="182"/>
      <c r="Z67" s="182"/>
      <c r="AA67" s="117"/>
      <c r="AB67" s="117"/>
    </row>
    <row r="68" customHeight="1" spans="1:28">
      <c r="A68" s="199"/>
      <c r="B68" s="200" t="str">
        <f t="shared" si="2"/>
        <v>P20220610-000151-能环-乔治费歇尔-运维-保养-20220101-33000</v>
      </c>
      <c r="C68" s="201"/>
      <c r="D68" s="201" t="s">
        <v>220</v>
      </c>
      <c r="E68" s="201"/>
      <c r="F68" s="201"/>
      <c r="G68" s="201"/>
      <c r="H68" s="202" t="str">
        <f>IF(D68="","",_xlfn.XLOOKUP(D68,设置!B:B,设置!C:C))</f>
        <v>一般</v>
      </c>
      <c r="I68" s="207" t="str">
        <f t="shared" si="3"/>
        <v>能环-乔治费歇尔</v>
      </c>
      <c r="J68" s="207" t="str">
        <f>IF($P68="","",_xlfn.XLOOKUP($P68,设置!$G:$G,设置!H:H))</f>
        <v>运维</v>
      </c>
      <c r="K68" s="207" t="str">
        <f>IF($P68="","",_xlfn.XLOOKUP($P68,设置!$G:$G,设置!I:I))</f>
        <v>保养</v>
      </c>
      <c r="L68" s="182">
        <v>206</v>
      </c>
      <c r="M68" s="182">
        <v>578</v>
      </c>
      <c r="N68" s="178" t="s">
        <v>717</v>
      </c>
      <c r="O68" s="182" t="s">
        <v>531</v>
      </c>
      <c r="P68" s="182" t="s">
        <v>527</v>
      </c>
      <c r="Q68" s="154"/>
      <c r="R68" s="213"/>
      <c r="S68" s="154" t="s">
        <v>718</v>
      </c>
      <c r="T68" s="214">
        <v>33000</v>
      </c>
      <c r="U68" s="179">
        <v>44562</v>
      </c>
      <c r="V68" s="179">
        <v>44926</v>
      </c>
      <c r="W68" s="154" t="s">
        <v>719</v>
      </c>
      <c r="X68" s="182"/>
      <c r="Y68" s="182"/>
      <c r="Z68" s="182"/>
      <c r="AA68" s="117"/>
      <c r="AB68" s="117"/>
    </row>
    <row r="69" customHeight="1" spans="1:28">
      <c r="A69" s="199"/>
      <c r="B69" s="200" t="str">
        <f t="shared" si="2"/>
        <v>P20220610-000153-能环-国家管网-廊坊管道局-运维-保养-20220101-98000</v>
      </c>
      <c r="C69" s="201"/>
      <c r="D69" s="201" t="s">
        <v>220</v>
      </c>
      <c r="E69" s="201"/>
      <c r="F69" s="201"/>
      <c r="G69" s="201"/>
      <c r="H69" s="202" t="str">
        <f>IF(D69="","",_xlfn.XLOOKUP(D69,设置!B:B,设置!C:C))</f>
        <v>一般</v>
      </c>
      <c r="I69" s="207" t="str">
        <f t="shared" si="3"/>
        <v>能环-国家管网-廊坊管道局</v>
      </c>
      <c r="J69" s="207" t="str">
        <f>IF($P69="","",_xlfn.XLOOKUP($P69,设置!$G:$G,设置!H:H))</f>
        <v>运维</v>
      </c>
      <c r="K69" s="207" t="str">
        <f>IF($P69="","",_xlfn.XLOOKUP($P69,设置!$G:$G,设置!I:I))</f>
        <v>保养</v>
      </c>
      <c r="L69" s="182">
        <v>348</v>
      </c>
      <c r="M69" s="182">
        <v>435</v>
      </c>
      <c r="N69" s="178" t="s">
        <v>720</v>
      </c>
      <c r="O69" s="182" t="s">
        <v>531</v>
      </c>
      <c r="P69" s="182" t="s">
        <v>527</v>
      </c>
      <c r="Q69" s="154"/>
      <c r="R69" s="213"/>
      <c r="S69" s="154" t="s">
        <v>721</v>
      </c>
      <c r="T69" s="214">
        <v>98000</v>
      </c>
      <c r="U69" s="179">
        <v>44562</v>
      </c>
      <c r="V69" s="179">
        <v>44926</v>
      </c>
      <c r="W69" s="154" t="s">
        <v>722</v>
      </c>
      <c r="X69" s="182"/>
      <c r="Y69" s="182"/>
      <c r="Z69" s="182"/>
      <c r="AA69" s="117"/>
      <c r="AB69" s="117"/>
    </row>
    <row r="70" customHeight="1" spans="1:28">
      <c r="A70" s="199"/>
      <c r="B70" s="200" t="str">
        <f t="shared" si="2"/>
        <v>P20220610-000154-能环-翠微-公主坟+牡丹店-运维-保养-20220101-42075</v>
      </c>
      <c r="C70" s="201"/>
      <c r="D70" s="201" t="s">
        <v>220</v>
      </c>
      <c r="E70" s="201"/>
      <c r="F70" s="201"/>
      <c r="G70" s="201"/>
      <c r="H70" s="202" t="str">
        <f>IF(D70="","",_xlfn.XLOOKUP(D70,设置!B:B,设置!C:C))</f>
        <v>一般</v>
      </c>
      <c r="I70" s="207" t="str">
        <f t="shared" si="3"/>
        <v>能环-翠微-公主坟+牡丹店</v>
      </c>
      <c r="J70" s="207" t="str">
        <f>IF($P70="","",_xlfn.XLOOKUP($P70,设置!$G:$G,设置!H:H))</f>
        <v>运维</v>
      </c>
      <c r="K70" s="207" t="str">
        <f>IF($P70="","",_xlfn.XLOOKUP($P70,设置!$G:$G,设置!I:I))</f>
        <v>保养</v>
      </c>
      <c r="L70" s="182">
        <v>704</v>
      </c>
      <c r="M70" s="182">
        <v>75</v>
      </c>
      <c r="N70" s="178" t="s">
        <v>723</v>
      </c>
      <c r="O70" s="182" t="s">
        <v>531</v>
      </c>
      <c r="P70" s="182" t="s">
        <v>527</v>
      </c>
      <c r="Q70" s="154"/>
      <c r="R70" s="213"/>
      <c r="S70" s="154" t="s">
        <v>724</v>
      </c>
      <c r="T70" s="214">
        <v>42075</v>
      </c>
      <c r="U70" s="179">
        <v>44562</v>
      </c>
      <c r="V70" s="179">
        <v>44926</v>
      </c>
      <c r="W70" s="154" t="s">
        <v>725</v>
      </c>
      <c r="X70" s="182"/>
      <c r="Y70" s="182"/>
      <c r="Z70" s="218"/>
      <c r="AA70" s="117"/>
      <c r="AB70" s="117"/>
    </row>
    <row r="71" customHeight="1" spans="1:28">
      <c r="A71" s="199"/>
      <c r="B71" s="200" t="str">
        <f t="shared" si="2"/>
        <v>P20220610-000155-能环-东方航空-运维-保养-20220101-0</v>
      </c>
      <c r="C71" s="201"/>
      <c r="D71" s="201" t="s">
        <v>220</v>
      </c>
      <c r="E71" s="201"/>
      <c r="F71" s="201"/>
      <c r="G71" s="201"/>
      <c r="H71" s="202" t="str">
        <f>IF(D71="","",_xlfn.XLOOKUP(D71,设置!B:B,设置!C:C))</f>
        <v>一般</v>
      </c>
      <c r="I71" s="207" t="str">
        <f t="shared" si="3"/>
        <v>能环-东方航空</v>
      </c>
      <c r="J71" s="207" t="str">
        <f>IF($P71="","",_xlfn.XLOOKUP($P71,设置!$G:$G,设置!H:H))</f>
        <v>运维</v>
      </c>
      <c r="K71" s="207" t="str">
        <f>IF($P71="","",_xlfn.XLOOKUP($P71,设置!$G:$G,设置!I:I))</f>
        <v>保养</v>
      </c>
      <c r="L71" s="182">
        <v>546</v>
      </c>
      <c r="M71" s="182">
        <v>236</v>
      </c>
      <c r="N71" s="178" t="s">
        <v>726</v>
      </c>
      <c r="O71" s="182" t="s">
        <v>526</v>
      </c>
      <c r="P71" s="182" t="s">
        <v>527</v>
      </c>
      <c r="Q71" s="154"/>
      <c r="R71" s="213"/>
      <c r="S71" s="154" t="s">
        <v>727</v>
      </c>
      <c r="T71" s="214">
        <v>0</v>
      </c>
      <c r="U71" s="179">
        <v>44562</v>
      </c>
      <c r="V71" s="179">
        <v>45291</v>
      </c>
      <c r="W71" s="154" t="s">
        <v>728</v>
      </c>
      <c r="X71" s="182"/>
      <c r="Y71" s="182"/>
      <c r="Z71" s="218"/>
      <c r="AA71" s="117"/>
      <c r="AB71" s="117"/>
    </row>
    <row r="72" customHeight="1" spans="1:28">
      <c r="A72" s="199"/>
      <c r="B72" s="200" t="str">
        <f t="shared" si="2"/>
        <v>P20220610-000156-能环-中石油-上地CPECC大厦-运维-保养-20220101-26000</v>
      </c>
      <c r="C72" s="201"/>
      <c r="D72" s="201" t="s">
        <v>220</v>
      </c>
      <c r="E72" s="201"/>
      <c r="F72" s="201"/>
      <c r="G72" s="201"/>
      <c r="H72" s="202" t="str">
        <f>IF(D72="","",_xlfn.XLOOKUP(D72,设置!B:B,设置!C:C))</f>
        <v>一般</v>
      </c>
      <c r="I72" s="207" t="str">
        <f t="shared" si="3"/>
        <v>能环-中石油-上地CPECC大厦</v>
      </c>
      <c r="J72" s="207" t="str">
        <f>IF($P72="","",_xlfn.XLOOKUP($P72,设置!$G:$G,设置!H:H))</f>
        <v>运维</v>
      </c>
      <c r="K72" s="207" t="str">
        <f>IF($P72="","",_xlfn.XLOOKUP($P72,设置!$G:$G,设置!I:I))</f>
        <v>保养</v>
      </c>
      <c r="L72" s="182">
        <v>259</v>
      </c>
      <c r="M72" s="182">
        <v>524</v>
      </c>
      <c r="N72" s="178" t="s">
        <v>729</v>
      </c>
      <c r="O72" s="182" t="s">
        <v>526</v>
      </c>
      <c r="P72" s="182" t="s">
        <v>527</v>
      </c>
      <c r="Q72" s="154"/>
      <c r="R72" s="213"/>
      <c r="S72" s="154" t="s">
        <v>730</v>
      </c>
      <c r="T72" s="214">
        <v>26000</v>
      </c>
      <c r="U72" s="179">
        <v>44562</v>
      </c>
      <c r="V72" s="179">
        <v>44926</v>
      </c>
      <c r="W72" s="154" t="s">
        <v>731</v>
      </c>
      <c r="X72" s="182"/>
      <c r="Y72" s="182"/>
      <c r="Z72" s="218"/>
      <c r="AA72" s="117"/>
      <c r="AB72" s="117"/>
    </row>
    <row r="73" customHeight="1" spans="1:28">
      <c r="A73" s="199"/>
      <c r="B73" s="200" t="str">
        <f t="shared" si="2"/>
        <v>P20220610-000157-能环-深圳南山热电-运维-保养-20211221-70000</v>
      </c>
      <c r="C73" s="201"/>
      <c r="D73" s="201" t="s">
        <v>220</v>
      </c>
      <c r="E73" s="201"/>
      <c r="F73" s="201"/>
      <c r="G73" s="201"/>
      <c r="H73" s="202" t="str">
        <f>IF(D73="","",_xlfn.XLOOKUP(D73,设置!B:B,设置!C:C))</f>
        <v>一般</v>
      </c>
      <c r="I73" s="207" t="str">
        <f t="shared" si="3"/>
        <v>能环-深圳南山热电</v>
      </c>
      <c r="J73" s="207" t="str">
        <f>IF($P73="","",_xlfn.XLOOKUP($P73,设置!$G:$G,设置!H:H))</f>
        <v>运维</v>
      </c>
      <c r="K73" s="207" t="str">
        <f>IF($P73="","",_xlfn.XLOOKUP($P73,设置!$G:$G,设置!I:I))</f>
        <v>保养</v>
      </c>
      <c r="L73" s="182">
        <v>748</v>
      </c>
      <c r="M73" s="182">
        <v>31</v>
      </c>
      <c r="N73" s="178" t="s">
        <v>732</v>
      </c>
      <c r="O73" s="182" t="s">
        <v>531</v>
      </c>
      <c r="P73" s="182" t="s">
        <v>527</v>
      </c>
      <c r="Q73" s="154"/>
      <c r="R73" s="213"/>
      <c r="S73" s="154" t="s">
        <v>733</v>
      </c>
      <c r="T73" s="214">
        <v>70000</v>
      </c>
      <c r="U73" s="179">
        <v>44551</v>
      </c>
      <c r="V73" s="179">
        <v>44916</v>
      </c>
      <c r="W73" s="154" t="s">
        <v>734</v>
      </c>
      <c r="X73" s="182"/>
      <c r="Y73" s="182"/>
      <c r="Z73" s="218"/>
      <c r="AA73" s="117"/>
      <c r="AB73" s="117"/>
    </row>
    <row r="74" customHeight="1" spans="1:28">
      <c r="A74" s="199"/>
      <c r="B74" s="200" t="str">
        <f t="shared" si="2"/>
        <v>P20220610-000158-能环-中石油-鼓楼外大街店-运维-保养-20220101-100560</v>
      </c>
      <c r="C74" s="201"/>
      <c r="D74" s="201" t="s">
        <v>220</v>
      </c>
      <c r="E74" s="201"/>
      <c r="F74" s="201"/>
      <c r="G74" s="201"/>
      <c r="H74" s="202" t="str">
        <f>IF(D74="","",_xlfn.XLOOKUP(D74,设置!B:B,设置!C:C))</f>
        <v>一般</v>
      </c>
      <c r="I74" s="207" t="str">
        <f t="shared" si="3"/>
        <v>能环-中石油-鼓楼外大街店</v>
      </c>
      <c r="J74" s="207" t="str">
        <f>IF($P74="","",_xlfn.XLOOKUP($P74,设置!$G:$G,设置!H:H))</f>
        <v>运维</v>
      </c>
      <c r="K74" s="207" t="str">
        <f>IF($P74="","",_xlfn.XLOOKUP($P74,设置!$G:$G,设置!I:I))</f>
        <v>保养</v>
      </c>
      <c r="L74" s="182">
        <v>718</v>
      </c>
      <c r="M74" s="182">
        <v>61</v>
      </c>
      <c r="N74" s="178" t="s">
        <v>735</v>
      </c>
      <c r="O74" s="182" t="s">
        <v>531</v>
      </c>
      <c r="P74" s="182" t="s">
        <v>527</v>
      </c>
      <c r="Q74" s="154"/>
      <c r="R74" s="213"/>
      <c r="S74" s="154" t="s">
        <v>736</v>
      </c>
      <c r="T74" s="214">
        <v>100560</v>
      </c>
      <c r="U74" s="179">
        <v>44562</v>
      </c>
      <c r="V74" s="179">
        <v>44926</v>
      </c>
      <c r="W74" s="154" t="s">
        <v>737</v>
      </c>
      <c r="X74" s="182"/>
      <c r="Y74" s="182"/>
      <c r="Z74" s="218"/>
      <c r="AA74" s="117"/>
      <c r="AB74" s="117"/>
    </row>
    <row r="75" customHeight="1" spans="1:28">
      <c r="A75" s="199"/>
      <c r="B75" s="200" t="str">
        <f t="shared" si="2"/>
        <v>P20220610-000161-能环-同方科迅-通惠大厦-运维-保养-20210801-16000</v>
      </c>
      <c r="C75" s="201"/>
      <c r="D75" s="201" t="s">
        <v>220</v>
      </c>
      <c r="E75" s="201"/>
      <c r="F75" s="201"/>
      <c r="G75" s="201"/>
      <c r="H75" s="202" t="str">
        <f>IF(D75="","",_xlfn.XLOOKUP(D75,设置!B:B,设置!C:C))</f>
        <v>一般</v>
      </c>
      <c r="I75" s="207" t="str">
        <f t="shared" si="3"/>
        <v>能环-同方科迅-通惠大厦</v>
      </c>
      <c r="J75" s="207" t="str">
        <f>IF($P75="","",_xlfn.XLOOKUP($P75,设置!$G:$G,设置!H:H))</f>
        <v>运维</v>
      </c>
      <c r="K75" s="207" t="str">
        <f>IF($P75="","",_xlfn.XLOOKUP($P75,设置!$G:$G,设置!I:I))</f>
        <v>保养</v>
      </c>
      <c r="L75" s="182">
        <v>746</v>
      </c>
      <c r="M75" s="182">
        <v>33</v>
      </c>
      <c r="N75" s="178" t="s">
        <v>710</v>
      </c>
      <c r="O75" s="182" t="s">
        <v>553</v>
      </c>
      <c r="P75" s="182" t="s">
        <v>527</v>
      </c>
      <c r="Q75" s="154"/>
      <c r="R75" s="213"/>
      <c r="S75" s="154" t="s">
        <v>738</v>
      </c>
      <c r="T75" s="214">
        <v>16000</v>
      </c>
      <c r="U75" s="179">
        <v>44409</v>
      </c>
      <c r="V75" s="179">
        <v>44773</v>
      </c>
      <c r="W75" s="154" t="s">
        <v>739</v>
      </c>
      <c r="X75" s="182"/>
      <c r="Y75" s="182"/>
      <c r="Z75" s="218"/>
      <c r="AA75" s="117"/>
      <c r="AB75" s="117"/>
    </row>
    <row r="76" customHeight="1" spans="1:28">
      <c r="A76" s="199"/>
      <c r="B76" s="200" t="str">
        <f t="shared" si="2"/>
        <v>P20220610-000164-能环-华地融信-新华东方科技园-工程-安装-20211213-126699.85</v>
      </c>
      <c r="C76" s="201"/>
      <c r="D76" s="201" t="s">
        <v>220</v>
      </c>
      <c r="E76" s="201"/>
      <c r="F76" s="201"/>
      <c r="G76" s="201"/>
      <c r="H76" s="202" t="str">
        <f>IF(D76="","",_xlfn.XLOOKUP(D76,设置!B:B,设置!C:C))</f>
        <v>一般</v>
      </c>
      <c r="I76" s="207" t="str">
        <f t="shared" si="3"/>
        <v>能环-华地融信-新华东方科技园</v>
      </c>
      <c r="J76" s="207" t="str">
        <f>IF($P76="","",_xlfn.XLOOKUP($P76,设置!$G:$G,设置!H:H))</f>
        <v>工程</v>
      </c>
      <c r="K76" s="207" t="str">
        <f>IF($P76="","",_xlfn.XLOOKUP($P76,设置!$G:$G,设置!I:I))</f>
        <v>安装</v>
      </c>
      <c r="L76" s="182">
        <v>745</v>
      </c>
      <c r="M76" s="182">
        <v>34</v>
      </c>
      <c r="N76" s="178" t="s">
        <v>740</v>
      </c>
      <c r="O76" s="182" t="s">
        <v>658</v>
      </c>
      <c r="P76" s="182" t="s">
        <v>659</v>
      </c>
      <c r="Q76" s="154"/>
      <c r="R76" s="213"/>
      <c r="S76" s="154" t="s">
        <v>741</v>
      </c>
      <c r="T76" s="214">
        <v>126699.85</v>
      </c>
      <c r="U76" s="179">
        <v>44543</v>
      </c>
      <c r="V76" s="179">
        <v>44550</v>
      </c>
      <c r="W76" s="154" t="s">
        <v>742</v>
      </c>
      <c r="X76" s="182"/>
      <c r="Y76" s="182"/>
      <c r="Z76" s="218"/>
      <c r="AA76" s="117"/>
      <c r="AB76" s="117"/>
    </row>
    <row r="77" customHeight="1" spans="1:28">
      <c r="A77" s="199"/>
      <c r="B77" s="200" t="str">
        <f t="shared" si="2"/>
        <v>P20220610-000169-能环-中国移动学院-运维-维修-20211111-23504</v>
      </c>
      <c r="C77" s="201"/>
      <c r="D77" s="201" t="s">
        <v>220</v>
      </c>
      <c r="E77" s="201"/>
      <c r="F77" s="201"/>
      <c r="G77" s="201"/>
      <c r="H77" s="202" t="str">
        <f>IF(D77="","",_xlfn.XLOOKUP(D77,设置!B:B,设置!C:C))</f>
        <v>一般</v>
      </c>
      <c r="I77" s="207" t="str">
        <f t="shared" si="3"/>
        <v>能环-中国移动学院</v>
      </c>
      <c r="J77" s="207" t="str">
        <f>IF($P77="","",_xlfn.XLOOKUP($P77,设置!$G:$G,设置!H:H))</f>
        <v>运维</v>
      </c>
      <c r="K77" s="207" t="str">
        <f>IF($P77="","",_xlfn.XLOOKUP($P77,设置!$G:$G,设置!I:I))</f>
        <v>维修</v>
      </c>
      <c r="L77" s="182">
        <v>744</v>
      </c>
      <c r="M77" s="182">
        <v>35</v>
      </c>
      <c r="N77" s="178" t="s">
        <v>743</v>
      </c>
      <c r="O77" s="182" t="s">
        <v>553</v>
      </c>
      <c r="P77" s="182" t="s">
        <v>543</v>
      </c>
      <c r="Q77" s="154"/>
      <c r="R77" s="213"/>
      <c r="S77" s="154" t="s">
        <v>744</v>
      </c>
      <c r="T77" s="214">
        <v>23504</v>
      </c>
      <c r="U77" s="179">
        <v>44511</v>
      </c>
      <c r="V77" s="179">
        <v>44541</v>
      </c>
      <c r="W77" s="154" t="s">
        <v>745</v>
      </c>
      <c r="X77" s="182"/>
      <c r="Y77" s="182"/>
      <c r="Z77" s="218"/>
      <c r="AA77" s="117"/>
      <c r="AB77" s="117"/>
    </row>
    <row r="78" customHeight="1" spans="1:28">
      <c r="A78" s="199"/>
      <c r="B78" s="200" t="str">
        <f t="shared" si="2"/>
        <v>P20220610-000170-能环-深圳南山热电-运维-零售-20211202-152000</v>
      </c>
      <c r="C78" s="201"/>
      <c r="D78" s="201" t="s">
        <v>220</v>
      </c>
      <c r="E78" s="201"/>
      <c r="F78" s="201"/>
      <c r="G78" s="201"/>
      <c r="H78" s="202" t="str">
        <f>IF(D78="","",_xlfn.XLOOKUP(D78,设置!B:B,设置!C:C))</f>
        <v>一般</v>
      </c>
      <c r="I78" s="207" t="str">
        <f t="shared" si="3"/>
        <v>能环-深圳南山热电</v>
      </c>
      <c r="J78" s="207" t="str">
        <f>IF($P78="","",_xlfn.XLOOKUP($P78,设置!$G:$G,设置!H:H))</f>
        <v>运维</v>
      </c>
      <c r="K78" s="207" t="str">
        <f>IF($P78="","",_xlfn.XLOOKUP($P78,设置!$G:$G,设置!I:I))</f>
        <v>零售</v>
      </c>
      <c r="L78" s="182">
        <v>743</v>
      </c>
      <c r="M78" s="182">
        <v>36</v>
      </c>
      <c r="N78" s="178" t="s">
        <v>732</v>
      </c>
      <c r="O78" s="182" t="s">
        <v>553</v>
      </c>
      <c r="P78" s="182" t="s">
        <v>539</v>
      </c>
      <c r="Q78" s="154"/>
      <c r="R78" s="213"/>
      <c r="S78" s="154" t="s">
        <v>746</v>
      </c>
      <c r="T78" s="214">
        <v>152000</v>
      </c>
      <c r="U78" s="179">
        <v>44532</v>
      </c>
      <c r="V78" s="179">
        <v>44897</v>
      </c>
      <c r="W78" s="154" t="s">
        <v>747</v>
      </c>
      <c r="X78" s="182"/>
      <c r="Y78" s="182"/>
      <c r="Z78" s="218"/>
      <c r="AA78" s="117"/>
      <c r="AB78" s="117"/>
    </row>
    <row r="79" customHeight="1" spans="1:28">
      <c r="A79" s="199"/>
      <c r="B79" s="200" t="str">
        <f t="shared" si="2"/>
        <v>P20220610-000172-能环-华联-回龙观同城街店-运维-保养-20220101-68000</v>
      </c>
      <c r="C79" s="201"/>
      <c r="D79" s="201" t="s">
        <v>220</v>
      </c>
      <c r="E79" s="201"/>
      <c r="F79" s="201"/>
      <c r="G79" s="201"/>
      <c r="H79" s="202" t="str">
        <f>IF(D79="","",_xlfn.XLOOKUP(D79,设置!B:B,设置!C:C))</f>
        <v>一般</v>
      </c>
      <c r="I79" s="207" t="str">
        <f t="shared" si="3"/>
        <v>能环-华联-回龙观同城街店</v>
      </c>
      <c r="J79" s="207" t="str">
        <f>IF($P79="","",_xlfn.XLOOKUP($P79,设置!$G:$G,设置!H:H))</f>
        <v>运维</v>
      </c>
      <c r="K79" s="207" t="str">
        <f>IF($P79="","",_xlfn.XLOOKUP($P79,设置!$G:$G,设置!I:I))</f>
        <v>保养</v>
      </c>
      <c r="L79" s="182">
        <v>48</v>
      </c>
      <c r="M79" s="182">
        <v>738</v>
      </c>
      <c r="N79" s="178" t="s">
        <v>748</v>
      </c>
      <c r="O79" s="182" t="s">
        <v>531</v>
      </c>
      <c r="P79" s="182" t="s">
        <v>527</v>
      </c>
      <c r="Q79" s="154"/>
      <c r="R79" s="213"/>
      <c r="S79" s="154" t="s">
        <v>749</v>
      </c>
      <c r="T79" s="214">
        <v>68000</v>
      </c>
      <c r="U79" s="179">
        <v>44562</v>
      </c>
      <c r="V79" s="179">
        <v>44926</v>
      </c>
      <c r="W79" s="154" t="s">
        <v>750</v>
      </c>
      <c r="X79" s="182"/>
      <c r="Y79" s="182"/>
      <c r="Z79" s="218"/>
      <c r="AA79" s="117"/>
      <c r="AB79" s="117"/>
    </row>
    <row r="80" customHeight="1" spans="1:28">
      <c r="A80" s="199"/>
      <c r="B80" s="200" t="str">
        <f t="shared" si="2"/>
        <v>P20220610-000177-能环-包头医学院第二附属医院-工程-安装-20220501-133000</v>
      </c>
      <c r="C80" s="201"/>
      <c r="D80" s="201" t="s">
        <v>220</v>
      </c>
      <c r="E80" s="201"/>
      <c r="F80" s="201"/>
      <c r="G80" s="201"/>
      <c r="H80" s="202" t="str">
        <f>IF(D80="","",_xlfn.XLOOKUP(D80,设置!B:B,设置!C:C))</f>
        <v>一般</v>
      </c>
      <c r="I80" s="207" t="str">
        <f t="shared" si="3"/>
        <v>能环-包头医学院第二附属医院</v>
      </c>
      <c r="J80" s="207" t="str">
        <f>IF($P80="","",_xlfn.XLOOKUP($P80,设置!$G:$G,设置!H:H))</f>
        <v>工程</v>
      </c>
      <c r="K80" s="207" t="str">
        <f>IF($P80="","",_xlfn.XLOOKUP($P80,设置!$G:$G,设置!I:I))</f>
        <v>安装</v>
      </c>
      <c r="L80" s="182">
        <v>174</v>
      </c>
      <c r="M80" s="182">
        <v>611</v>
      </c>
      <c r="N80" s="178" t="s">
        <v>751</v>
      </c>
      <c r="O80" s="182" t="s">
        <v>526</v>
      </c>
      <c r="P80" s="182" t="s">
        <v>659</v>
      </c>
      <c r="Q80" s="154"/>
      <c r="R80" s="213"/>
      <c r="S80" s="154" t="s">
        <v>752</v>
      </c>
      <c r="T80" s="214">
        <v>133000</v>
      </c>
      <c r="U80" s="179">
        <v>44682</v>
      </c>
      <c r="V80" s="179">
        <v>44742</v>
      </c>
      <c r="W80" s="154" t="s">
        <v>753</v>
      </c>
      <c r="X80" s="182"/>
      <c r="Y80" s="182"/>
      <c r="Z80" s="218"/>
      <c r="AA80" s="117"/>
      <c r="AB80" s="117"/>
    </row>
    <row r="81" customHeight="1" spans="1:28">
      <c r="A81" s="199"/>
      <c r="B81" s="200" t="str">
        <f t="shared" si="2"/>
        <v>P20220610-000178-能环-五瑞互联-北京杰富瑞大厦-运维-维修-20211109-97000</v>
      </c>
      <c r="C81" s="201"/>
      <c r="D81" s="201" t="s">
        <v>220</v>
      </c>
      <c r="E81" s="201"/>
      <c r="F81" s="201"/>
      <c r="G81" s="201"/>
      <c r="H81" s="202" t="str">
        <f>IF(D81="","",_xlfn.XLOOKUP(D81,设置!B:B,设置!C:C))</f>
        <v>一般</v>
      </c>
      <c r="I81" s="207" t="str">
        <f t="shared" si="3"/>
        <v>能环-五瑞互联-北京杰富瑞大厦</v>
      </c>
      <c r="J81" s="207" t="str">
        <f>IF($P81="","",_xlfn.XLOOKUP($P81,设置!$G:$G,设置!H:H))</f>
        <v>运维</v>
      </c>
      <c r="K81" s="207" t="str">
        <f>IF($P81="","",_xlfn.XLOOKUP($P81,设置!$G:$G,设置!I:I))</f>
        <v>维修</v>
      </c>
      <c r="L81" s="182">
        <v>742</v>
      </c>
      <c r="M81" s="182">
        <v>37</v>
      </c>
      <c r="N81" s="178" t="s">
        <v>562</v>
      </c>
      <c r="O81" s="182" t="s">
        <v>531</v>
      </c>
      <c r="P81" s="182" t="s">
        <v>543</v>
      </c>
      <c r="Q81" s="154"/>
      <c r="R81" s="213"/>
      <c r="S81" s="154" t="s">
        <v>754</v>
      </c>
      <c r="T81" s="214">
        <v>97000</v>
      </c>
      <c r="U81" s="179">
        <v>44509</v>
      </c>
      <c r="V81" s="179">
        <v>44530</v>
      </c>
      <c r="W81" s="154" t="s">
        <v>755</v>
      </c>
      <c r="X81" s="182"/>
      <c r="Y81" s="182"/>
      <c r="Z81" s="218"/>
      <c r="AA81" s="117"/>
      <c r="AB81" s="117"/>
    </row>
    <row r="82" customHeight="1" spans="1:28">
      <c r="A82" s="199"/>
      <c r="B82" s="200" t="str">
        <f t="shared" si="2"/>
        <v>P20220610-000181-能环-同方科迅-国粹苑-运维-维修-20211105-73000</v>
      </c>
      <c r="C82" s="201"/>
      <c r="D82" s="201" t="s">
        <v>220</v>
      </c>
      <c r="E82" s="201"/>
      <c r="F82" s="201"/>
      <c r="G82" s="201"/>
      <c r="H82" s="202" t="str">
        <f>IF(D82="","",_xlfn.XLOOKUP(D82,设置!B:B,设置!C:C))</f>
        <v>一般</v>
      </c>
      <c r="I82" s="207" t="str">
        <f t="shared" si="3"/>
        <v>能环-同方科迅-国粹苑</v>
      </c>
      <c r="J82" s="207" t="str">
        <f>IF($P82="","",_xlfn.XLOOKUP($P82,设置!$G:$G,设置!H:H))</f>
        <v>运维</v>
      </c>
      <c r="K82" s="207" t="str">
        <f>IF($P82="","",_xlfn.XLOOKUP($P82,设置!$G:$G,设置!I:I))</f>
        <v>维修</v>
      </c>
      <c r="L82" s="182">
        <v>741</v>
      </c>
      <c r="M82" s="182">
        <v>38</v>
      </c>
      <c r="N82" s="178" t="s">
        <v>707</v>
      </c>
      <c r="O82" s="182" t="s">
        <v>531</v>
      </c>
      <c r="P82" s="182" t="s">
        <v>543</v>
      </c>
      <c r="Q82" s="154"/>
      <c r="R82" s="213"/>
      <c r="S82" s="154" t="s">
        <v>756</v>
      </c>
      <c r="T82" s="214">
        <v>73000</v>
      </c>
      <c r="U82" s="179">
        <v>44505</v>
      </c>
      <c r="V82" s="179">
        <v>44530</v>
      </c>
      <c r="W82" s="154" t="s">
        <v>757</v>
      </c>
      <c r="X82" s="182"/>
      <c r="Y82" s="182"/>
      <c r="Z82" s="218"/>
      <c r="AA82" s="117"/>
      <c r="AB82" s="117"/>
    </row>
    <row r="83" customHeight="1" spans="1:28">
      <c r="A83" s="199"/>
      <c r="B83" s="200" t="str">
        <f t="shared" si="2"/>
        <v>P20220610-000182-能环-新疆华泰氯碱厂-运维-维修-20211105-2068920</v>
      </c>
      <c r="C83" s="201"/>
      <c r="D83" s="201" t="s">
        <v>220</v>
      </c>
      <c r="E83" s="201"/>
      <c r="F83" s="201"/>
      <c r="G83" s="201"/>
      <c r="H83" s="202" t="str">
        <f>IF(D83="","",_xlfn.XLOOKUP(D83,设置!B:B,设置!C:C))</f>
        <v>一般</v>
      </c>
      <c r="I83" s="207" t="str">
        <f t="shared" si="3"/>
        <v>能环-新疆华泰氯碱厂</v>
      </c>
      <c r="J83" s="207" t="str">
        <f>IF($P83="","",_xlfn.XLOOKUP($P83,设置!$G:$G,设置!H:H))</f>
        <v>运维</v>
      </c>
      <c r="K83" s="207" t="str">
        <f>IF($P83="","",_xlfn.XLOOKUP($P83,设置!$G:$G,设置!I:I))</f>
        <v>维修</v>
      </c>
      <c r="L83" s="182">
        <v>740</v>
      </c>
      <c r="M83" s="182">
        <v>39</v>
      </c>
      <c r="N83" s="178" t="s">
        <v>758</v>
      </c>
      <c r="O83" s="182" t="s">
        <v>531</v>
      </c>
      <c r="P83" s="182" t="s">
        <v>543</v>
      </c>
      <c r="Q83" s="154"/>
      <c r="R83" s="213"/>
      <c r="S83" s="154" t="s">
        <v>759</v>
      </c>
      <c r="T83" s="214">
        <v>2068920</v>
      </c>
      <c r="U83" s="179">
        <v>44505</v>
      </c>
      <c r="V83" s="179">
        <v>44561</v>
      </c>
      <c r="W83" s="154" t="s">
        <v>760</v>
      </c>
      <c r="X83" s="182"/>
      <c r="Y83" s="182"/>
      <c r="Z83" s="218"/>
      <c r="AA83" s="117"/>
      <c r="AB83" s="117"/>
    </row>
    <row r="84" customHeight="1" spans="1:28">
      <c r="A84" s="199"/>
      <c r="B84" s="200" t="str">
        <f t="shared" si="2"/>
        <v>P20220610-000184-能环-平房青年路汽车商贸-东方活力-运维-保养-20211115-80000</v>
      </c>
      <c r="C84" s="201"/>
      <c r="D84" s="201" t="s">
        <v>220</v>
      </c>
      <c r="E84" s="201"/>
      <c r="F84" s="201"/>
      <c r="G84" s="201"/>
      <c r="H84" s="202" t="str">
        <f>IF(D84="","",_xlfn.XLOOKUP(D84,设置!B:B,设置!C:C))</f>
        <v>一般</v>
      </c>
      <c r="I84" s="207" t="str">
        <f t="shared" si="3"/>
        <v>能环-平房青年路汽车商贸-东方活力</v>
      </c>
      <c r="J84" s="207" t="str">
        <f>IF($P84="","",_xlfn.XLOOKUP($P84,设置!$G:$G,设置!H:H))</f>
        <v>运维</v>
      </c>
      <c r="K84" s="207" t="str">
        <f>IF($P84="","",_xlfn.XLOOKUP($P84,设置!$G:$G,设置!I:I))</f>
        <v>保养</v>
      </c>
      <c r="L84" s="182">
        <v>739</v>
      </c>
      <c r="M84" s="182">
        <v>40</v>
      </c>
      <c r="N84" s="178" t="s">
        <v>639</v>
      </c>
      <c r="O84" s="182" t="s">
        <v>531</v>
      </c>
      <c r="P84" s="182" t="s">
        <v>527</v>
      </c>
      <c r="Q84" s="154"/>
      <c r="R84" s="213"/>
      <c r="S84" s="154" t="s">
        <v>761</v>
      </c>
      <c r="T84" s="214">
        <v>80000</v>
      </c>
      <c r="U84" s="179">
        <v>44515</v>
      </c>
      <c r="V84" s="179">
        <v>44879</v>
      </c>
      <c r="W84" s="154" t="s">
        <v>762</v>
      </c>
      <c r="X84" s="182"/>
      <c r="Y84" s="182"/>
      <c r="Z84" s="218"/>
      <c r="AA84" s="117"/>
      <c r="AB84" s="117"/>
    </row>
    <row r="85" customHeight="1" spans="1:28">
      <c r="A85" s="199"/>
      <c r="B85" s="200" t="str">
        <f t="shared" si="2"/>
        <v>P20220610-000186-能环-沁园公寓-EMC-制冷与供暖运营-20210315-27712960</v>
      </c>
      <c r="C85" s="201"/>
      <c r="D85" s="201" t="s">
        <v>220</v>
      </c>
      <c r="E85" s="201"/>
      <c r="F85" s="201"/>
      <c r="G85" s="201"/>
      <c r="H85" s="202" t="str">
        <f>IF(D85="","",_xlfn.XLOOKUP(D85,设置!B:B,设置!C:C))</f>
        <v>一般</v>
      </c>
      <c r="I85" s="207" t="str">
        <f t="shared" si="3"/>
        <v>能环-沁园公寓</v>
      </c>
      <c r="J85" s="207" t="str">
        <f>IF($P85="","",_xlfn.XLOOKUP($P85,设置!$G:$G,设置!H:H))</f>
        <v>EMC</v>
      </c>
      <c r="K85" s="207" t="str">
        <f>IF($P85="","",_xlfn.XLOOKUP($P85,设置!$G:$G,设置!I:I))</f>
        <v>制冷与供暖运营</v>
      </c>
      <c r="L85" s="182">
        <v>642</v>
      </c>
      <c r="M85" s="182">
        <v>137</v>
      </c>
      <c r="N85" s="178" t="s">
        <v>763</v>
      </c>
      <c r="O85" s="182" t="s">
        <v>531</v>
      </c>
      <c r="P85" s="182" t="s">
        <v>596</v>
      </c>
      <c r="Q85" s="154"/>
      <c r="R85" s="213"/>
      <c r="S85" s="154" t="s">
        <v>764</v>
      </c>
      <c r="T85" s="214">
        <v>27712960</v>
      </c>
      <c r="U85" s="179">
        <v>44270</v>
      </c>
      <c r="V85" s="179">
        <v>51575</v>
      </c>
      <c r="W85" s="154" t="s">
        <v>765</v>
      </c>
      <c r="X85" s="182"/>
      <c r="Y85" s="182"/>
      <c r="Z85" s="218"/>
      <c r="AA85" s="117"/>
      <c r="AB85" s="117"/>
    </row>
    <row r="86" customHeight="1" spans="1:28">
      <c r="A86" s="199"/>
      <c r="B86" s="200" t="str">
        <f t="shared" si="2"/>
        <v>P20220610-000189-能环-科学出版社-工程-改造-20211026-121656.4</v>
      </c>
      <c r="C86" s="201"/>
      <c r="D86" s="201" t="s">
        <v>220</v>
      </c>
      <c r="E86" s="201"/>
      <c r="F86" s="201"/>
      <c r="G86" s="201"/>
      <c r="H86" s="202" t="str">
        <f>IF(D86="","",_xlfn.XLOOKUP(D86,设置!B:B,设置!C:C))</f>
        <v>一般</v>
      </c>
      <c r="I86" s="207" t="str">
        <f t="shared" si="3"/>
        <v>能环-科学出版社</v>
      </c>
      <c r="J86" s="207" t="str">
        <f>IF($P86="","",_xlfn.XLOOKUP($P86,设置!$G:$G,设置!H:H))</f>
        <v>工程</v>
      </c>
      <c r="K86" s="207" t="str">
        <f>IF($P86="","",_xlfn.XLOOKUP($P86,设置!$G:$G,设置!I:I))</f>
        <v>改造</v>
      </c>
      <c r="L86" s="182">
        <v>738</v>
      </c>
      <c r="M86" s="182">
        <v>41</v>
      </c>
      <c r="N86" s="178" t="s">
        <v>766</v>
      </c>
      <c r="O86" s="182" t="s">
        <v>658</v>
      </c>
      <c r="P86" s="182" t="s">
        <v>767</v>
      </c>
      <c r="Q86" s="154"/>
      <c r="R86" s="213"/>
      <c r="S86" s="154" t="s">
        <v>768</v>
      </c>
      <c r="T86" s="214">
        <v>121656.4</v>
      </c>
      <c r="U86" s="179">
        <v>44495</v>
      </c>
      <c r="V86" s="179">
        <v>44651</v>
      </c>
      <c r="W86" s="154" t="s">
        <v>769</v>
      </c>
      <c r="X86" s="182"/>
      <c r="Y86" s="182"/>
      <c r="Z86" s="218"/>
      <c r="AA86" s="117"/>
      <c r="AB86" s="117"/>
    </row>
    <row r="87" customHeight="1" spans="1:28">
      <c r="A87" s="199"/>
      <c r="B87" s="200" t="str">
        <f t="shared" si="2"/>
        <v>P20220610-000192-能环-秦皇岛明珠购物中心-运维-保养-20211015-10000</v>
      </c>
      <c r="C87" s="201"/>
      <c r="D87" s="201" t="s">
        <v>220</v>
      </c>
      <c r="E87" s="201"/>
      <c r="F87" s="201"/>
      <c r="G87" s="201"/>
      <c r="H87" s="202" t="str">
        <f>IF(D87="","",_xlfn.XLOOKUP(D87,设置!B:B,设置!C:C))</f>
        <v>一般</v>
      </c>
      <c r="I87" s="207" t="str">
        <f t="shared" si="3"/>
        <v>能环-秦皇岛明珠购物中心</v>
      </c>
      <c r="J87" s="207" t="str">
        <f>IF($P87="","",_xlfn.XLOOKUP($P87,设置!$G:$G,设置!H:H))</f>
        <v>运维</v>
      </c>
      <c r="K87" s="207" t="str">
        <f>IF($P87="","",_xlfn.XLOOKUP($P87,设置!$G:$G,设置!I:I))</f>
        <v>保养</v>
      </c>
      <c r="L87" s="182">
        <v>737</v>
      </c>
      <c r="M87" s="182">
        <v>42</v>
      </c>
      <c r="N87" s="178" t="s">
        <v>770</v>
      </c>
      <c r="O87" s="182" t="s">
        <v>531</v>
      </c>
      <c r="P87" s="182" t="s">
        <v>527</v>
      </c>
      <c r="Q87" s="154"/>
      <c r="R87" s="213"/>
      <c r="S87" s="154" t="s">
        <v>771</v>
      </c>
      <c r="T87" s="214">
        <v>10000</v>
      </c>
      <c r="U87" s="179">
        <v>44484</v>
      </c>
      <c r="V87" s="179">
        <v>44848</v>
      </c>
      <c r="W87" s="154" t="s">
        <v>772</v>
      </c>
      <c r="X87" s="182"/>
      <c r="Y87" s="182"/>
      <c r="Z87" s="218"/>
      <c r="AA87" s="117"/>
      <c r="AB87" s="117"/>
    </row>
    <row r="88" customHeight="1" spans="1:28">
      <c r="A88" s="199"/>
      <c r="B88" s="200" t="str">
        <f t="shared" si="2"/>
        <v>P20220610-000193-能环-华联-回龙观同城街店-运维-维修-20211010-410000</v>
      </c>
      <c r="C88" s="201"/>
      <c r="D88" s="201" t="s">
        <v>220</v>
      </c>
      <c r="E88" s="201"/>
      <c r="F88" s="201"/>
      <c r="G88" s="201"/>
      <c r="H88" s="202" t="str">
        <f>IF(D88="","",_xlfn.XLOOKUP(D88,设置!B:B,设置!C:C))</f>
        <v>一般</v>
      </c>
      <c r="I88" s="207" t="str">
        <f t="shared" si="3"/>
        <v>能环-华联-回龙观同城街店</v>
      </c>
      <c r="J88" s="207" t="str">
        <f>IF($P88="","",_xlfn.XLOOKUP($P88,设置!$G:$G,设置!H:H))</f>
        <v>运维</v>
      </c>
      <c r="K88" s="207" t="str">
        <f>IF($P88="","",_xlfn.XLOOKUP($P88,设置!$G:$G,设置!I:I))</f>
        <v>维修</v>
      </c>
      <c r="L88" s="182">
        <v>736</v>
      </c>
      <c r="M88" s="182">
        <v>43</v>
      </c>
      <c r="N88" s="178" t="s">
        <v>748</v>
      </c>
      <c r="O88" s="182" t="s">
        <v>531</v>
      </c>
      <c r="P88" s="182" t="s">
        <v>543</v>
      </c>
      <c r="Q88" s="154"/>
      <c r="R88" s="213"/>
      <c r="S88" s="154" t="s">
        <v>773</v>
      </c>
      <c r="T88" s="214">
        <v>410000</v>
      </c>
      <c r="U88" s="179">
        <v>44479</v>
      </c>
      <c r="V88" s="179">
        <v>44510</v>
      </c>
      <c r="W88" s="154" t="s">
        <v>774</v>
      </c>
      <c r="X88" s="182"/>
      <c r="Y88" s="182"/>
      <c r="Z88" s="218"/>
      <c r="AA88" s="117"/>
      <c r="AB88" s="117"/>
    </row>
    <row r="89" customHeight="1" spans="1:28">
      <c r="A89" s="199"/>
      <c r="B89" s="200" t="str">
        <f t="shared" si="2"/>
        <v>P20220610-000197-能环-聚佳豪庭酒店-运维-保养-20211015-26000</v>
      </c>
      <c r="C89" s="201"/>
      <c r="D89" s="201" t="s">
        <v>220</v>
      </c>
      <c r="E89" s="201"/>
      <c r="F89" s="201"/>
      <c r="G89" s="201"/>
      <c r="H89" s="202" t="str">
        <f>IF(D89="","",_xlfn.XLOOKUP(D89,设置!B:B,设置!C:C))</f>
        <v>一般</v>
      </c>
      <c r="I89" s="207" t="str">
        <f t="shared" si="3"/>
        <v>能环-聚佳豪庭酒店</v>
      </c>
      <c r="J89" s="207" t="str">
        <f>IF($P89="","",_xlfn.XLOOKUP($P89,设置!$G:$G,设置!H:H))</f>
        <v>运维</v>
      </c>
      <c r="K89" s="207" t="str">
        <f>IF($P89="","",_xlfn.XLOOKUP($P89,设置!$G:$G,设置!I:I))</f>
        <v>保养</v>
      </c>
      <c r="L89" s="182">
        <v>735</v>
      </c>
      <c r="M89" s="182">
        <v>44</v>
      </c>
      <c r="N89" s="178" t="s">
        <v>702</v>
      </c>
      <c r="O89" s="182" t="s">
        <v>531</v>
      </c>
      <c r="P89" s="182" t="s">
        <v>527</v>
      </c>
      <c r="Q89" s="154"/>
      <c r="R89" s="213"/>
      <c r="S89" s="154" t="s">
        <v>775</v>
      </c>
      <c r="T89" s="214">
        <v>26000</v>
      </c>
      <c r="U89" s="179">
        <v>44484</v>
      </c>
      <c r="V89" s="179">
        <v>44848</v>
      </c>
      <c r="W89" s="154" t="s">
        <v>776</v>
      </c>
      <c r="X89" s="182"/>
      <c r="Y89" s="182"/>
      <c r="Z89" s="218"/>
      <c r="AA89" s="117"/>
      <c r="AB89" s="117"/>
    </row>
    <row r="90" customHeight="1" spans="1:28">
      <c r="A90" s="199"/>
      <c r="B90" s="200" t="str">
        <f t="shared" si="2"/>
        <v>P20220610-000199-能环-汇金世达-新华科技大厦-工程-安装-20210930-107800.48</v>
      </c>
      <c r="C90" s="201"/>
      <c r="D90" s="201" t="s">
        <v>220</v>
      </c>
      <c r="E90" s="201"/>
      <c r="F90" s="201"/>
      <c r="G90" s="201"/>
      <c r="H90" s="202" t="str">
        <f>IF(D90="","",_xlfn.XLOOKUP(D90,设置!B:B,设置!C:C))</f>
        <v>一般</v>
      </c>
      <c r="I90" s="207" t="str">
        <f t="shared" si="3"/>
        <v>能环-汇金世达-新华科技大厦</v>
      </c>
      <c r="J90" s="207" t="str">
        <f>IF($P90="","",_xlfn.XLOOKUP($P90,设置!$G:$G,设置!H:H))</f>
        <v>工程</v>
      </c>
      <c r="K90" s="207" t="str">
        <f>IF($P90="","",_xlfn.XLOOKUP($P90,设置!$G:$G,设置!I:I))</f>
        <v>安装</v>
      </c>
      <c r="L90" s="182">
        <v>734</v>
      </c>
      <c r="M90" s="182">
        <v>45</v>
      </c>
      <c r="N90" s="178" t="s">
        <v>777</v>
      </c>
      <c r="O90" s="182" t="s">
        <v>658</v>
      </c>
      <c r="P90" s="182" t="s">
        <v>659</v>
      </c>
      <c r="Q90" s="154"/>
      <c r="R90" s="213"/>
      <c r="S90" s="154" t="s">
        <v>778</v>
      </c>
      <c r="T90" s="214">
        <v>107800.48</v>
      </c>
      <c r="U90" s="179">
        <v>44469</v>
      </c>
      <c r="V90" s="179">
        <v>44489</v>
      </c>
      <c r="W90" s="154" t="s">
        <v>779</v>
      </c>
      <c r="X90" s="182"/>
      <c r="Y90" s="182"/>
      <c r="Z90" s="218"/>
      <c r="AA90" s="117"/>
      <c r="AB90" s="117"/>
    </row>
    <row r="91" customHeight="1" spans="1:28">
      <c r="A91" s="199"/>
      <c r="B91" s="200" t="str">
        <f t="shared" si="2"/>
        <v>P20220610-000201-能环-华地融信-新华东方科技园-工程-安装-20210819-89000</v>
      </c>
      <c r="C91" s="201"/>
      <c r="D91" s="201" t="s">
        <v>220</v>
      </c>
      <c r="E91" s="201"/>
      <c r="F91" s="201"/>
      <c r="G91" s="201"/>
      <c r="H91" s="202" t="str">
        <f>IF(D91="","",_xlfn.XLOOKUP(D91,设置!B:B,设置!C:C))</f>
        <v>一般</v>
      </c>
      <c r="I91" s="207" t="str">
        <f t="shared" si="3"/>
        <v>能环-华地融信-新华东方科技园</v>
      </c>
      <c r="J91" s="207" t="str">
        <f>IF($P91="","",_xlfn.XLOOKUP($P91,设置!$G:$G,设置!H:H))</f>
        <v>工程</v>
      </c>
      <c r="K91" s="207" t="str">
        <f>IF($P91="","",_xlfn.XLOOKUP($P91,设置!$G:$G,设置!I:I))</f>
        <v>安装</v>
      </c>
      <c r="L91" s="182">
        <v>733</v>
      </c>
      <c r="M91" s="182">
        <v>46</v>
      </c>
      <c r="N91" s="178" t="s">
        <v>740</v>
      </c>
      <c r="O91" s="182" t="s">
        <v>658</v>
      </c>
      <c r="P91" s="182" t="s">
        <v>659</v>
      </c>
      <c r="Q91" s="154"/>
      <c r="R91" s="213"/>
      <c r="S91" s="154" t="s">
        <v>780</v>
      </c>
      <c r="T91" s="214">
        <v>89000</v>
      </c>
      <c r="U91" s="179">
        <v>44427</v>
      </c>
      <c r="V91" s="179">
        <v>44458</v>
      </c>
      <c r="W91" s="154" t="s">
        <v>781</v>
      </c>
      <c r="X91" s="182"/>
      <c r="Y91" s="182"/>
      <c r="Z91" s="218"/>
      <c r="AA91" s="117"/>
      <c r="AB91" s="117"/>
    </row>
    <row r="92" customHeight="1" spans="1:28">
      <c r="A92" s="199"/>
      <c r="B92" s="200" t="str">
        <f t="shared" si="2"/>
        <v>P20220610-000203-能环-中安恒鑫-新华国际中心-工程-安装-20210813-13779.75</v>
      </c>
      <c r="C92" s="201"/>
      <c r="D92" s="201" t="s">
        <v>220</v>
      </c>
      <c r="E92" s="201"/>
      <c r="F92" s="201"/>
      <c r="G92" s="201"/>
      <c r="H92" s="202" t="str">
        <f>IF(D92="","",_xlfn.XLOOKUP(D92,设置!B:B,设置!C:C))</f>
        <v>一般</v>
      </c>
      <c r="I92" s="207" t="str">
        <f t="shared" si="3"/>
        <v>能环-中安恒鑫-新华国际中心</v>
      </c>
      <c r="J92" s="207" t="str">
        <f>IF($P92="","",_xlfn.XLOOKUP($P92,设置!$G:$G,设置!H:H))</f>
        <v>工程</v>
      </c>
      <c r="K92" s="207" t="str">
        <f>IF($P92="","",_xlfn.XLOOKUP($P92,设置!$G:$G,设置!I:I))</f>
        <v>安装</v>
      </c>
      <c r="L92" s="182">
        <v>732</v>
      </c>
      <c r="M92" s="182">
        <v>47</v>
      </c>
      <c r="N92" s="178" t="s">
        <v>657</v>
      </c>
      <c r="O92" s="182" t="s">
        <v>658</v>
      </c>
      <c r="P92" s="182" t="s">
        <v>659</v>
      </c>
      <c r="Q92" s="154"/>
      <c r="R92" s="213"/>
      <c r="S92" s="154" t="s">
        <v>782</v>
      </c>
      <c r="T92" s="214">
        <v>13779.75</v>
      </c>
      <c r="U92" s="179">
        <v>44421</v>
      </c>
      <c r="V92" s="179">
        <v>44427</v>
      </c>
      <c r="W92" s="154" t="s">
        <v>783</v>
      </c>
      <c r="X92" s="182"/>
      <c r="Y92" s="182"/>
      <c r="Z92" s="218"/>
      <c r="AA92" s="117"/>
      <c r="AB92" s="117"/>
    </row>
    <row r="93" customHeight="1" spans="1:28">
      <c r="A93" s="199"/>
      <c r="B93" s="200" t="str">
        <f t="shared" si="2"/>
        <v>P20220610-000204-能环-中安恒鑫-新华国际中心-工程-安装-20210813-19737.48</v>
      </c>
      <c r="C93" s="201"/>
      <c r="D93" s="201" t="s">
        <v>220</v>
      </c>
      <c r="E93" s="201"/>
      <c r="F93" s="201"/>
      <c r="G93" s="201"/>
      <c r="H93" s="202" t="str">
        <f>IF(D93="","",_xlfn.XLOOKUP(D93,设置!B:B,设置!C:C))</f>
        <v>一般</v>
      </c>
      <c r="I93" s="207" t="str">
        <f t="shared" si="3"/>
        <v>能环-中安恒鑫-新华国际中心</v>
      </c>
      <c r="J93" s="207" t="str">
        <f>IF($P93="","",_xlfn.XLOOKUP($P93,设置!$G:$G,设置!H:H))</f>
        <v>工程</v>
      </c>
      <c r="K93" s="207" t="str">
        <f>IF($P93="","",_xlfn.XLOOKUP($P93,设置!$G:$G,设置!I:I))</f>
        <v>安装</v>
      </c>
      <c r="L93" s="182">
        <v>731</v>
      </c>
      <c r="M93" s="182">
        <v>48</v>
      </c>
      <c r="N93" s="178" t="s">
        <v>657</v>
      </c>
      <c r="O93" s="182" t="s">
        <v>658</v>
      </c>
      <c r="P93" s="182" t="s">
        <v>659</v>
      </c>
      <c r="Q93" s="154"/>
      <c r="R93" s="213"/>
      <c r="S93" s="154" t="s">
        <v>784</v>
      </c>
      <c r="T93" s="214">
        <v>19737.48</v>
      </c>
      <c r="U93" s="179">
        <v>44421</v>
      </c>
      <c r="V93" s="179">
        <v>44427</v>
      </c>
      <c r="W93" s="154" t="s">
        <v>785</v>
      </c>
      <c r="X93" s="182"/>
      <c r="Y93" s="182"/>
      <c r="Z93" s="218"/>
      <c r="AA93" s="117"/>
      <c r="AB93" s="117"/>
    </row>
    <row r="94" customHeight="1" spans="1:28">
      <c r="A94" s="199"/>
      <c r="B94" s="200" t="str">
        <f t="shared" si="2"/>
        <v>P20220610-000205-能环-中安恒鑫-新华国际中心-工程-安装-20210806-18575.06</v>
      </c>
      <c r="C94" s="201"/>
      <c r="D94" s="201" t="s">
        <v>220</v>
      </c>
      <c r="E94" s="201"/>
      <c r="F94" s="201"/>
      <c r="G94" s="201"/>
      <c r="H94" s="202" t="str">
        <f>IF(D94="","",_xlfn.XLOOKUP(D94,设置!B:B,设置!C:C))</f>
        <v>一般</v>
      </c>
      <c r="I94" s="207" t="str">
        <f t="shared" si="3"/>
        <v>能环-中安恒鑫-新华国际中心</v>
      </c>
      <c r="J94" s="207" t="str">
        <f>IF($P94="","",_xlfn.XLOOKUP($P94,设置!$G:$G,设置!H:H))</f>
        <v>工程</v>
      </c>
      <c r="K94" s="207" t="str">
        <f>IF($P94="","",_xlfn.XLOOKUP($P94,设置!$G:$G,设置!I:I))</f>
        <v>安装</v>
      </c>
      <c r="L94" s="182">
        <v>730</v>
      </c>
      <c r="M94" s="182">
        <v>49</v>
      </c>
      <c r="N94" s="178" t="s">
        <v>657</v>
      </c>
      <c r="O94" s="182" t="s">
        <v>658</v>
      </c>
      <c r="P94" s="182" t="s">
        <v>659</v>
      </c>
      <c r="Q94" s="154"/>
      <c r="R94" s="213"/>
      <c r="S94" s="154" t="s">
        <v>786</v>
      </c>
      <c r="T94" s="214">
        <v>18575.06</v>
      </c>
      <c r="U94" s="179">
        <v>44414</v>
      </c>
      <c r="V94" s="179">
        <v>44420</v>
      </c>
      <c r="W94" s="154" t="s">
        <v>787</v>
      </c>
      <c r="X94" s="182"/>
      <c r="Y94" s="182"/>
      <c r="Z94" s="218"/>
      <c r="AA94" s="117"/>
      <c r="AB94" s="117"/>
    </row>
    <row r="95" customHeight="1" spans="1:28">
      <c r="A95" s="199"/>
      <c r="B95" s="200" t="str">
        <f t="shared" si="2"/>
        <v>P20220610-000206-能环-中安恒鑫-新华国际中心-工程-安装-20210813-18260.14</v>
      </c>
      <c r="C95" s="201"/>
      <c r="D95" s="201" t="s">
        <v>220</v>
      </c>
      <c r="E95" s="201"/>
      <c r="F95" s="201"/>
      <c r="G95" s="201"/>
      <c r="H95" s="202" t="str">
        <f>IF(D95="","",_xlfn.XLOOKUP(D95,设置!B:B,设置!C:C))</f>
        <v>一般</v>
      </c>
      <c r="I95" s="207" t="str">
        <f t="shared" si="3"/>
        <v>能环-中安恒鑫-新华国际中心</v>
      </c>
      <c r="J95" s="207" t="str">
        <f>IF($P95="","",_xlfn.XLOOKUP($P95,设置!$G:$G,设置!H:H))</f>
        <v>工程</v>
      </c>
      <c r="K95" s="207" t="str">
        <f>IF($P95="","",_xlfn.XLOOKUP($P95,设置!$G:$G,设置!I:I))</f>
        <v>安装</v>
      </c>
      <c r="L95" s="182">
        <v>729</v>
      </c>
      <c r="M95" s="182">
        <v>50</v>
      </c>
      <c r="N95" s="178" t="s">
        <v>657</v>
      </c>
      <c r="O95" s="182" t="s">
        <v>658</v>
      </c>
      <c r="P95" s="182" t="s">
        <v>659</v>
      </c>
      <c r="Q95" s="154"/>
      <c r="R95" s="213"/>
      <c r="S95" s="154" t="s">
        <v>788</v>
      </c>
      <c r="T95" s="214">
        <v>18260.14</v>
      </c>
      <c r="U95" s="179">
        <v>44421</v>
      </c>
      <c r="V95" s="179">
        <v>44430</v>
      </c>
      <c r="W95" s="154" t="s">
        <v>789</v>
      </c>
      <c r="X95" s="182"/>
      <c r="Y95" s="182"/>
      <c r="Z95" s="218"/>
      <c r="AA95" s="117"/>
      <c r="AB95" s="117"/>
    </row>
    <row r="96" customHeight="1" spans="1:28">
      <c r="A96" s="199"/>
      <c r="B96" s="200" t="str">
        <f t="shared" si="2"/>
        <v>P20220610-000209-能环-中安恒鑫-新华国际中心-工程-安装-20210813-18477.67</v>
      </c>
      <c r="C96" s="201"/>
      <c r="D96" s="201" t="s">
        <v>220</v>
      </c>
      <c r="E96" s="201"/>
      <c r="F96" s="201"/>
      <c r="G96" s="201"/>
      <c r="H96" s="202" t="str">
        <f>IF(D96="","",_xlfn.XLOOKUP(D96,设置!B:B,设置!C:C))</f>
        <v>一般</v>
      </c>
      <c r="I96" s="207" t="str">
        <f t="shared" si="3"/>
        <v>能环-中安恒鑫-新华国际中心</v>
      </c>
      <c r="J96" s="207" t="str">
        <f>IF($P96="","",_xlfn.XLOOKUP($P96,设置!$G:$G,设置!H:H))</f>
        <v>工程</v>
      </c>
      <c r="K96" s="207" t="str">
        <f>IF($P96="","",_xlfn.XLOOKUP($P96,设置!$G:$G,设置!I:I))</f>
        <v>安装</v>
      </c>
      <c r="L96" s="182">
        <v>728</v>
      </c>
      <c r="M96" s="182">
        <v>51</v>
      </c>
      <c r="N96" s="178" t="s">
        <v>657</v>
      </c>
      <c r="O96" s="182" t="s">
        <v>658</v>
      </c>
      <c r="P96" s="182" t="s">
        <v>659</v>
      </c>
      <c r="Q96" s="154"/>
      <c r="R96" s="213"/>
      <c r="S96" s="154" t="s">
        <v>790</v>
      </c>
      <c r="T96" s="214">
        <v>18477.67</v>
      </c>
      <c r="U96" s="179">
        <v>44421</v>
      </c>
      <c r="V96" s="179">
        <v>44430</v>
      </c>
      <c r="W96" s="154" t="s">
        <v>791</v>
      </c>
      <c r="X96" s="182"/>
      <c r="Y96" s="182"/>
      <c r="Z96" s="218"/>
      <c r="AA96" s="117"/>
      <c r="AB96" s="117"/>
    </row>
    <row r="97" customHeight="1" spans="1:28">
      <c r="A97" s="199"/>
      <c r="B97" s="200" t="str">
        <f t="shared" si="2"/>
        <v>P20220610-000212-能环-华地恒达-新华东方文创大厦-工程-安装-20210902-36741.77</v>
      </c>
      <c r="C97" s="201"/>
      <c r="D97" s="201" t="s">
        <v>220</v>
      </c>
      <c r="E97" s="201"/>
      <c r="F97" s="201"/>
      <c r="G97" s="201"/>
      <c r="H97" s="202" t="str">
        <f>IF(D97="","",_xlfn.XLOOKUP(D97,设置!B:B,设置!C:C))</f>
        <v>一般</v>
      </c>
      <c r="I97" s="207" t="str">
        <f t="shared" si="3"/>
        <v>能环-华地恒达-新华东方文创大厦</v>
      </c>
      <c r="J97" s="207" t="str">
        <f>IF($P97="","",_xlfn.XLOOKUP($P97,设置!$G:$G,设置!H:H))</f>
        <v>工程</v>
      </c>
      <c r="K97" s="207" t="str">
        <f>IF($P97="","",_xlfn.XLOOKUP($P97,设置!$G:$G,设置!I:I))</f>
        <v>安装</v>
      </c>
      <c r="L97" s="182">
        <v>727</v>
      </c>
      <c r="M97" s="182">
        <v>52</v>
      </c>
      <c r="N97" s="178" t="s">
        <v>792</v>
      </c>
      <c r="O97" s="182" t="s">
        <v>658</v>
      </c>
      <c r="P97" s="182" t="s">
        <v>659</v>
      </c>
      <c r="Q97" s="154"/>
      <c r="R97" s="213"/>
      <c r="S97" s="154" t="s">
        <v>793</v>
      </c>
      <c r="T97" s="214">
        <v>36741.77</v>
      </c>
      <c r="U97" s="179">
        <v>44441</v>
      </c>
      <c r="V97" s="179">
        <v>44461</v>
      </c>
      <c r="W97" s="154" t="s">
        <v>794</v>
      </c>
      <c r="X97" s="182"/>
      <c r="Y97" s="182"/>
      <c r="Z97" s="218"/>
      <c r="AA97" s="117"/>
      <c r="AB97" s="117"/>
    </row>
    <row r="98" customHeight="1" spans="1:28">
      <c r="A98" s="199"/>
      <c r="B98" s="200" t="str">
        <f t="shared" si="2"/>
        <v>P20220610-000216-能环-新疆华泰氯碱厂-工程-自控-20210720-480000</v>
      </c>
      <c r="C98" s="201"/>
      <c r="D98" s="201" t="s">
        <v>220</v>
      </c>
      <c r="E98" s="201"/>
      <c r="F98" s="201"/>
      <c r="G98" s="201"/>
      <c r="H98" s="202" t="str">
        <f>IF(D98="","",_xlfn.XLOOKUP(D98,设置!B:B,设置!C:C))</f>
        <v>一般</v>
      </c>
      <c r="I98" s="207" t="str">
        <f t="shared" si="3"/>
        <v>能环-新疆华泰氯碱厂</v>
      </c>
      <c r="J98" s="207" t="str">
        <f>IF($P98="","",_xlfn.XLOOKUP($P98,设置!$G:$G,设置!H:H))</f>
        <v>工程</v>
      </c>
      <c r="K98" s="207" t="str">
        <f>IF($P98="","",_xlfn.XLOOKUP($P98,设置!$G:$G,设置!I:I))</f>
        <v>自控</v>
      </c>
      <c r="L98" s="182">
        <v>726</v>
      </c>
      <c r="M98" s="182">
        <v>53</v>
      </c>
      <c r="N98" s="178" t="s">
        <v>758</v>
      </c>
      <c r="O98" s="182" t="s">
        <v>531</v>
      </c>
      <c r="P98" s="182" t="s">
        <v>795</v>
      </c>
      <c r="Q98" s="154"/>
      <c r="R98" s="213"/>
      <c r="S98" s="154" t="s">
        <v>796</v>
      </c>
      <c r="T98" s="214">
        <v>480000</v>
      </c>
      <c r="U98" s="179">
        <v>44397</v>
      </c>
      <c r="V98" s="179">
        <v>44469</v>
      </c>
      <c r="W98" s="154" t="s">
        <v>797</v>
      </c>
      <c r="X98" s="182"/>
      <c r="Y98" s="182"/>
      <c r="Z98" s="218"/>
      <c r="AA98" s="117"/>
      <c r="AB98" s="117"/>
    </row>
    <row r="99" customHeight="1" spans="1:28">
      <c r="A99" s="199"/>
      <c r="B99" s="200" t="str">
        <f t="shared" si="2"/>
        <v>P20220610-000218-能环-中国移动学院-运维-零售-20210901-96298.6</v>
      </c>
      <c r="C99" s="201"/>
      <c r="D99" s="201" t="s">
        <v>220</v>
      </c>
      <c r="E99" s="201"/>
      <c r="F99" s="201"/>
      <c r="G99" s="201"/>
      <c r="H99" s="202" t="str">
        <f>IF(D99="","",_xlfn.XLOOKUP(D99,设置!B:B,设置!C:C))</f>
        <v>一般</v>
      </c>
      <c r="I99" s="207" t="str">
        <f t="shared" si="3"/>
        <v>能环-中国移动学院</v>
      </c>
      <c r="J99" s="207" t="str">
        <f>IF($P99="","",_xlfn.XLOOKUP($P99,设置!$G:$G,设置!H:H))</f>
        <v>运维</v>
      </c>
      <c r="K99" s="207" t="str">
        <f>IF($P99="","",_xlfn.XLOOKUP($P99,设置!$G:$G,设置!I:I))</f>
        <v>零售</v>
      </c>
      <c r="L99" s="182">
        <v>725</v>
      </c>
      <c r="M99" s="182">
        <v>54</v>
      </c>
      <c r="N99" s="178" t="s">
        <v>743</v>
      </c>
      <c r="O99" s="182" t="s">
        <v>553</v>
      </c>
      <c r="P99" s="182" t="s">
        <v>539</v>
      </c>
      <c r="Q99" s="154"/>
      <c r="R99" s="213"/>
      <c r="S99" s="154" t="s">
        <v>798</v>
      </c>
      <c r="T99" s="214">
        <v>96298.6</v>
      </c>
      <c r="U99" s="179">
        <v>44440</v>
      </c>
      <c r="V99" s="179">
        <v>44470</v>
      </c>
      <c r="W99" s="154" t="s">
        <v>799</v>
      </c>
      <c r="X99" s="182"/>
      <c r="Y99" s="182"/>
      <c r="Z99" s="218"/>
      <c r="AA99" s="117"/>
      <c r="AB99" s="117"/>
    </row>
    <row r="100" customHeight="1" spans="1:28">
      <c r="A100" s="199"/>
      <c r="B100" s="200" t="str">
        <f t="shared" si="2"/>
        <v>P20220610-000219-能环-中安恒鑫-新华国际中心-工程-安装-20210820-37136.93</v>
      </c>
      <c r="C100" s="201"/>
      <c r="D100" s="201" t="s">
        <v>220</v>
      </c>
      <c r="E100" s="201"/>
      <c r="F100" s="201"/>
      <c r="G100" s="201"/>
      <c r="H100" s="202" t="str">
        <f>IF(D100="","",_xlfn.XLOOKUP(D100,设置!B:B,设置!C:C))</f>
        <v>一般</v>
      </c>
      <c r="I100" s="207" t="str">
        <f t="shared" si="3"/>
        <v>能环-中安恒鑫-新华国际中心</v>
      </c>
      <c r="J100" s="207" t="str">
        <f>IF($P100="","",_xlfn.XLOOKUP($P100,设置!$G:$G,设置!H:H))</f>
        <v>工程</v>
      </c>
      <c r="K100" s="207" t="str">
        <f>IF($P100="","",_xlfn.XLOOKUP($P100,设置!$G:$G,设置!I:I))</f>
        <v>安装</v>
      </c>
      <c r="L100" s="182">
        <v>724</v>
      </c>
      <c r="M100" s="182">
        <v>55</v>
      </c>
      <c r="N100" s="178" t="s">
        <v>657</v>
      </c>
      <c r="O100" s="182" t="s">
        <v>658</v>
      </c>
      <c r="P100" s="182" t="s">
        <v>659</v>
      </c>
      <c r="Q100" s="154"/>
      <c r="R100" s="213"/>
      <c r="S100" s="154" t="s">
        <v>800</v>
      </c>
      <c r="T100" s="214">
        <v>37136.93</v>
      </c>
      <c r="U100" s="179">
        <v>44428</v>
      </c>
      <c r="V100" s="179">
        <v>44442</v>
      </c>
      <c r="W100" s="154" t="s">
        <v>801</v>
      </c>
      <c r="X100" s="182"/>
      <c r="Y100" s="182"/>
      <c r="Z100" s="218"/>
      <c r="AA100" s="117"/>
      <c r="AB100" s="117"/>
    </row>
    <row r="101" customHeight="1" spans="1:28">
      <c r="A101" s="199"/>
      <c r="B101" s="200" t="str">
        <f t="shared" si="2"/>
        <v>P20220610-000224-能环-华地恒泰-新华创新产业园草桥-工程-安装-20210818-137936.49</v>
      </c>
      <c r="C101" s="201"/>
      <c r="D101" s="201" t="s">
        <v>220</v>
      </c>
      <c r="E101" s="201"/>
      <c r="F101" s="201"/>
      <c r="G101" s="201"/>
      <c r="H101" s="202" t="str">
        <f>IF(D101="","",_xlfn.XLOOKUP(D101,设置!B:B,设置!C:C))</f>
        <v>一般</v>
      </c>
      <c r="I101" s="207" t="str">
        <f t="shared" si="3"/>
        <v>能环-华地恒泰-新华创新产业园草桥</v>
      </c>
      <c r="J101" s="207" t="str">
        <f>IF($P101="","",_xlfn.XLOOKUP($P101,设置!$G:$G,设置!H:H))</f>
        <v>工程</v>
      </c>
      <c r="K101" s="207" t="str">
        <f>IF($P101="","",_xlfn.XLOOKUP($P101,设置!$G:$G,设置!I:I))</f>
        <v>安装</v>
      </c>
      <c r="L101" s="182">
        <v>723</v>
      </c>
      <c r="M101" s="182">
        <v>56</v>
      </c>
      <c r="N101" s="178" t="s">
        <v>802</v>
      </c>
      <c r="O101" s="182" t="s">
        <v>658</v>
      </c>
      <c r="P101" s="182" t="s">
        <v>659</v>
      </c>
      <c r="Q101" s="154"/>
      <c r="R101" s="213"/>
      <c r="S101" s="154" t="s">
        <v>803</v>
      </c>
      <c r="T101" s="214">
        <v>137936.49</v>
      </c>
      <c r="U101" s="179">
        <v>44426</v>
      </c>
      <c r="V101" s="179">
        <v>44449</v>
      </c>
      <c r="W101" s="154" t="s">
        <v>804</v>
      </c>
      <c r="X101" s="182"/>
      <c r="Y101" s="182"/>
      <c r="Z101" s="218"/>
      <c r="AA101" s="117"/>
      <c r="AB101" s="117"/>
    </row>
    <row r="102" customHeight="1" spans="1:28">
      <c r="A102" s="199"/>
      <c r="B102" s="200" t="str">
        <f t="shared" si="2"/>
        <v>P20220610-000227-能环-华地恒泰-新华创新产业园草桥-工程-安装-20210821-14000</v>
      </c>
      <c r="C102" s="201"/>
      <c r="D102" s="201" t="s">
        <v>220</v>
      </c>
      <c r="E102" s="201"/>
      <c r="F102" s="201"/>
      <c r="G102" s="201"/>
      <c r="H102" s="202" t="str">
        <f>IF(D102="","",_xlfn.XLOOKUP(D102,设置!B:B,设置!C:C))</f>
        <v>一般</v>
      </c>
      <c r="I102" s="207" t="str">
        <f t="shared" si="3"/>
        <v>能环-华地恒泰-新华创新产业园草桥</v>
      </c>
      <c r="J102" s="207" t="str">
        <f>IF($P102="","",_xlfn.XLOOKUP($P102,设置!$G:$G,设置!H:H))</f>
        <v>工程</v>
      </c>
      <c r="K102" s="207" t="str">
        <f>IF($P102="","",_xlfn.XLOOKUP($P102,设置!$G:$G,设置!I:I))</f>
        <v>安装</v>
      </c>
      <c r="L102" s="182">
        <v>722</v>
      </c>
      <c r="M102" s="182">
        <v>57</v>
      </c>
      <c r="N102" s="178" t="s">
        <v>802</v>
      </c>
      <c r="O102" s="182" t="s">
        <v>658</v>
      </c>
      <c r="P102" s="182" t="s">
        <v>659</v>
      </c>
      <c r="Q102" s="154"/>
      <c r="R102" s="213"/>
      <c r="S102" s="154" t="s">
        <v>805</v>
      </c>
      <c r="T102" s="214">
        <v>14000</v>
      </c>
      <c r="U102" s="179">
        <v>44429</v>
      </c>
      <c r="V102" s="179">
        <v>44435</v>
      </c>
      <c r="W102" s="154" t="s">
        <v>806</v>
      </c>
      <c r="X102" s="182"/>
      <c r="Y102" s="182"/>
      <c r="Z102" s="218"/>
      <c r="AA102" s="117"/>
      <c r="AB102" s="117"/>
    </row>
    <row r="103" customHeight="1" spans="1:28">
      <c r="A103" s="199"/>
      <c r="B103" s="200" t="str">
        <f t="shared" si="2"/>
        <v>P20220610-000228-能环-尚西泊图-工程-安装-20210920-2100000</v>
      </c>
      <c r="C103" s="201"/>
      <c r="D103" s="201" t="s">
        <v>220</v>
      </c>
      <c r="E103" s="201"/>
      <c r="F103" s="201"/>
      <c r="G103" s="201"/>
      <c r="H103" s="202" t="str">
        <f>IF(D103="","",_xlfn.XLOOKUP(D103,设置!B:B,设置!C:C))</f>
        <v>一般</v>
      </c>
      <c r="I103" s="207" t="str">
        <f t="shared" si="3"/>
        <v>能环-尚西泊图</v>
      </c>
      <c r="J103" s="207" t="str">
        <f>IF($P103="","",_xlfn.XLOOKUP($P103,设置!$G:$G,设置!H:H))</f>
        <v>工程</v>
      </c>
      <c r="K103" s="207" t="str">
        <f>IF($P103="","",_xlfn.XLOOKUP($P103,设置!$G:$G,设置!I:I))</f>
        <v>安装</v>
      </c>
      <c r="L103" s="182">
        <v>717</v>
      </c>
      <c r="M103" s="182">
        <v>62</v>
      </c>
      <c r="N103" s="178" t="s">
        <v>807</v>
      </c>
      <c r="O103" s="182" t="s">
        <v>531</v>
      </c>
      <c r="P103" s="182" t="s">
        <v>659</v>
      </c>
      <c r="Q103" s="154"/>
      <c r="R103" s="213"/>
      <c r="S103" s="154" t="s">
        <v>808</v>
      </c>
      <c r="T103" s="214">
        <v>2100000</v>
      </c>
      <c r="U103" s="179">
        <v>44459</v>
      </c>
      <c r="V103" s="179">
        <v>44520</v>
      </c>
      <c r="W103" s="154" t="s">
        <v>809</v>
      </c>
      <c r="X103" s="182"/>
      <c r="Y103" s="182"/>
      <c r="Z103" s="218"/>
      <c r="AA103" s="117"/>
      <c r="AB103" s="117"/>
    </row>
    <row r="104" customHeight="1" spans="1:28">
      <c r="A104" s="199"/>
      <c r="B104" s="200" t="str">
        <f t="shared" si="2"/>
        <v>P20220610-000230-能环-运达通汇-林奥嘉园-工程-安装-20210501-53236.64</v>
      </c>
      <c r="C104" s="201"/>
      <c r="D104" s="201" t="s">
        <v>220</v>
      </c>
      <c r="E104" s="201"/>
      <c r="F104" s="201"/>
      <c r="G104" s="201"/>
      <c r="H104" s="202" t="str">
        <f>IF(D104="","",_xlfn.XLOOKUP(D104,设置!B:B,设置!C:C))</f>
        <v>一般</v>
      </c>
      <c r="I104" s="207" t="str">
        <f t="shared" si="3"/>
        <v>能环-运达通汇-林奥嘉园</v>
      </c>
      <c r="J104" s="207" t="str">
        <f>IF($P104="","",_xlfn.XLOOKUP($P104,设置!$G:$G,设置!H:H))</f>
        <v>工程</v>
      </c>
      <c r="K104" s="207" t="str">
        <f>IF($P104="","",_xlfn.XLOOKUP($P104,设置!$G:$G,设置!I:I))</f>
        <v>安装</v>
      </c>
      <c r="L104" s="182">
        <v>716</v>
      </c>
      <c r="M104" s="182">
        <v>63</v>
      </c>
      <c r="N104" s="178" t="s">
        <v>810</v>
      </c>
      <c r="O104" s="182" t="s">
        <v>531</v>
      </c>
      <c r="P104" s="182" t="s">
        <v>659</v>
      </c>
      <c r="Q104" s="154"/>
      <c r="R104" s="213"/>
      <c r="S104" s="154" t="s">
        <v>811</v>
      </c>
      <c r="T104" s="214">
        <v>53236.64</v>
      </c>
      <c r="U104" s="179">
        <v>44317</v>
      </c>
      <c r="V104" s="179">
        <v>44331</v>
      </c>
      <c r="W104" s="154" t="s">
        <v>812</v>
      </c>
      <c r="X104" s="182"/>
      <c r="Y104" s="182"/>
      <c r="Z104" s="218"/>
      <c r="AA104" s="117"/>
      <c r="AB104" s="117"/>
    </row>
    <row r="105" customHeight="1" spans="1:28">
      <c r="A105" s="199"/>
      <c r="B105" s="200" t="str">
        <f t="shared" si="2"/>
        <v>P20220610-000231-能环-同方科迅-国粹苑-运维-维修-20210806-7000</v>
      </c>
      <c r="C105" s="201"/>
      <c r="D105" s="201" t="s">
        <v>220</v>
      </c>
      <c r="E105" s="201"/>
      <c r="F105" s="201"/>
      <c r="G105" s="201"/>
      <c r="H105" s="202" t="str">
        <f>IF(D105="","",_xlfn.XLOOKUP(D105,设置!B:B,设置!C:C))</f>
        <v>一般</v>
      </c>
      <c r="I105" s="207" t="str">
        <f t="shared" si="3"/>
        <v>能环-同方科迅-国粹苑</v>
      </c>
      <c r="J105" s="207" t="str">
        <f>IF($P105="","",_xlfn.XLOOKUP($P105,设置!$G:$G,设置!H:H))</f>
        <v>运维</v>
      </c>
      <c r="K105" s="207" t="str">
        <f>IF($P105="","",_xlfn.XLOOKUP($P105,设置!$G:$G,设置!I:I))</f>
        <v>维修</v>
      </c>
      <c r="L105" s="182">
        <v>715</v>
      </c>
      <c r="M105" s="182">
        <v>64</v>
      </c>
      <c r="N105" s="178" t="s">
        <v>707</v>
      </c>
      <c r="O105" s="182" t="s">
        <v>526</v>
      </c>
      <c r="P105" s="182" t="s">
        <v>543</v>
      </c>
      <c r="Q105" s="154"/>
      <c r="R105" s="213"/>
      <c r="S105" s="154" t="s">
        <v>813</v>
      </c>
      <c r="T105" s="214">
        <v>7000</v>
      </c>
      <c r="U105" s="179">
        <v>44414</v>
      </c>
      <c r="V105" s="179">
        <v>44421</v>
      </c>
      <c r="W105" s="154" t="s">
        <v>814</v>
      </c>
      <c r="X105" s="182"/>
      <c r="Y105" s="182"/>
      <c r="Z105" s="218"/>
      <c r="AA105" s="117"/>
      <c r="AB105" s="117"/>
    </row>
    <row r="106" customHeight="1" spans="1:28">
      <c r="A106" s="199"/>
      <c r="B106" s="200" t="str">
        <f t="shared" si="2"/>
        <v>P20220610-000234-能环-华地恒泰-新华创新产业园草桥-工程-安装-20210704-27798</v>
      </c>
      <c r="C106" s="201"/>
      <c r="D106" s="201" t="s">
        <v>220</v>
      </c>
      <c r="E106" s="201"/>
      <c r="F106" s="201"/>
      <c r="G106" s="201"/>
      <c r="H106" s="202" t="str">
        <f>IF(D106="","",_xlfn.XLOOKUP(D106,设置!B:B,设置!C:C))</f>
        <v>一般</v>
      </c>
      <c r="I106" s="207" t="str">
        <f t="shared" si="3"/>
        <v>能环-华地恒泰-新华创新产业园草桥</v>
      </c>
      <c r="J106" s="207" t="str">
        <f>IF($P106="","",_xlfn.XLOOKUP($P106,设置!$G:$G,设置!H:H))</f>
        <v>工程</v>
      </c>
      <c r="K106" s="207" t="str">
        <f>IF($P106="","",_xlfn.XLOOKUP($P106,设置!$G:$G,设置!I:I))</f>
        <v>安装</v>
      </c>
      <c r="L106" s="182">
        <v>712</v>
      </c>
      <c r="M106" s="182">
        <v>67</v>
      </c>
      <c r="N106" s="178" t="s">
        <v>802</v>
      </c>
      <c r="O106" s="182" t="s">
        <v>658</v>
      </c>
      <c r="P106" s="182" t="s">
        <v>659</v>
      </c>
      <c r="Q106" s="154"/>
      <c r="R106" s="213"/>
      <c r="S106" s="154" t="s">
        <v>815</v>
      </c>
      <c r="T106" s="214">
        <v>27798</v>
      </c>
      <c r="U106" s="179">
        <v>44381</v>
      </c>
      <c r="V106" s="179">
        <v>44408</v>
      </c>
      <c r="W106" s="154" t="s">
        <v>816</v>
      </c>
      <c r="X106" s="182"/>
      <c r="Y106" s="182"/>
      <c r="Z106" s="218"/>
      <c r="AA106" s="117"/>
      <c r="AB106" s="117"/>
    </row>
    <row r="107" customHeight="1" spans="1:28">
      <c r="A107" s="199"/>
      <c r="B107" s="200" t="str">
        <f t="shared" si="2"/>
        <v>P20220610-000239-能环-新疆华泰氯碱厂-运维-零售-20210728-221000</v>
      </c>
      <c r="C107" s="201"/>
      <c r="D107" s="201" t="s">
        <v>220</v>
      </c>
      <c r="E107" s="201"/>
      <c r="F107" s="201"/>
      <c r="G107" s="201"/>
      <c r="H107" s="202" t="str">
        <f>IF(D107="","",_xlfn.XLOOKUP(D107,设置!B:B,设置!C:C))</f>
        <v>一般</v>
      </c>
      <c r="I107" s="207" t="str">
        <f t="shared" si="3"/>
        <v>能环-新疆华泰氯碱厂</v>
      </c>
      <c r="J107" s="207" t="str">
        <f>IF($P107="","",_xlfn.XLOOKUP($P107,设置!$G:$G,设置!H:H))</f>
        <v>运维</v>
      </c>
      <c r="K107" s="207" t="str">
        <f>IF($P107="","",_xlfn.XLOOKUP($P107,设置!$G:$G,设置!I:I))</f>
        <v>零售</v>
      </c>
      <c r="L107" s="182">
        <v>711</v>
      </c>
      <c r="M107" s="182">
        <v>68</v>
      </c>
      <c r="N107" s="178" t="s">
        <v>758</v>
      </c>
      <c r="O107" s="182" t="s">
        <v>526</v>
      </c>
      <c r="P107" s="182" t="s">
        <v>539</v>
      </c>
      <c r="Q107" s="154"/>
      <c r="R107" s="213"/>
      <c r="S107" s="154" t="s">
        <v>817</v>
      </c>
      <c r="T107" s="214">
        <v>221000</v>
      </c>
      <c r="U107" s="179">
        <v>44405</v>
      </c>
      <c r="V107" s="179">
        <v>44436</v>
      </c>
      <c r="W107" s="154" t="s">
        <v>818</v>
      </c>
      <c r="X107" s="182"/>
      <c r="Y107" s="182"/>
      <c r="Z107" s="218"/>
      <c r="AA107" s="117"/>
      <c r="AB107" s="117"/>
    </row>
    <row r="108" customHeight="1" spans="1:28">
      <c r="A108" s="199"/>
      <c r="B108" s="200" t="str">
        <f t="shared" si="2"/>
        <v>P20220610-000243-能环-广州富力美好置业-富力万丽酒店-运维-保养-20210701-179000</v>
      </c>
      <c r="C108" s="201"/>
      <c r="D108" s="201" t="s">
        <v>220</v>
      </c>
      <c r="E108" s="201"/>
      <c r="F108" s="201"/>
      <c r="G108" s="201"/>
      <c r="H108" s="202" t="str">
        <f>IF(D108="","",_xlfn.XLOOKUP(D108,设置!B:B,设置!C:C))</f>
        <v>一般</v>
      </c>
      <c r="I108" s="207" t="str">
        <f t="shared" si="3"/>
        <v>能环-广州富力美好置业-富力万丽酒店</v>
      </c>
      <c r="J108" s="207" t="str">
        <f>IF($P108="","",_xlfn.XLOOKUP($P108,设置!$G:$G,设置!H:H))</f>
        <v>运维</v>
      </c>
      <c r="K108" s="207" t="str">
        <f>IF($P108="","",_xlfn.XLOOKUP($P108,设置!$G:$G,设置!I:I))</f>
        <v>保养</v>
      </c>
      <c r="L108" s="182">
        <v>710</v>
      </c>
      <c r="M108" s="182">
        <v>69</v>
      </c>
      <c r="N108" s="178" t="s">
        <v>819</v>
      </c>
      <c r="O108" s="182" t="s">
        <v>531</v>
      </c>
      <c r="P108" s="182" t="s">
        <v>527</v>
      </c>
      <c r="Q108" s="154"/>
      <c r="R108" s="213"/>
      <c r="S108" s="154" t="s">
        <v>820</v>
      </c>
      <c r="T108" s="214">
        <v>179000</v>
      </c>
      <c r="U108" s="179">
        <v>44378</v>
      </c>
      <c r="V108" s="179">
        <v>44742</v>
      </c>
      <c r="W108" s="154" t="s">
        <v>821</v>
      </c>
      <c r="X108" s="182"/>
      <c r="Y108" s="182"/>
      <c r="Z108" s="218"/>
      <c r="AA108" s="117"/>
      <c r="AB108" s="117"/>
    </row>
    <row r="109" customHeight="1" spans="1:28">
      <c r="A109" s="199"/>
      <c r="B109" s="200" t="str">
        <f t="shared" si="2"/>
        <v>P20220610-000253-能环-中国移动学院-运维-维修-20210706-6384.5</v>
      </c>
      <c r="C109" s="201"/>
      <c r="D109" s="201" t="s">
        <v>220</v>
      </c>
      <c r="E109" s="201"/>
      <c r="F109" s="201"/>
      <c r="G109" s="201"/>
      <c r="H109" s="202" t="str">
        <f>IF(D109="","",_xlfn.XLOOKUP(D109,设置!B:B,设置!C:C))</f>
        <v>一般</v>
      </c>
      <c r="I109" s="207" t="str">
        <f t="shared" si="3"/>
        <v>能环-中国移动学院</v>
      </c>
      <c r="J109" s="207" t="str">
        <f>IF($P109="","",_xlfn.XLOOKUP($P109,设置!$G:$G,设置!H:H))</f>
        <v>运维</v>
      </c>
      <c r="K109" s="207" t="str">
        <f>IF($P109="","",_xlfn.XLOOKUP($P109,设置!$G:$G,设置!I:I))</f>
        <v>维修</v>
      </c>
      <c r="L109" s="182">
        <v>709</v>
      </c>
      <c r="M109" s="182">
        <v>70</v>
      </c>
      <c r="N109" s="178" t="s">
        <v>743</v>
      </c>
      <c r="O109" s="182" t="s">
        <v>531</v>
      </c>
      <c r="P109" s="182" t="s">
        <v>543</v>
      </c>
      <c r="Q109" s="154"/>
      <c r="R109" s="213"/>
      <c r="S109" s="154" t="s">
        <v>822</v>
      </c>
      <c r="T109" s="214">
        <v>6384.5</v>
      </c>
      <c r="U109" s="179">
        <v>44383</v>
      </c>
      <c r="V109" s="179">
        <v>44400</v>
      </c>
      <c r="W109" s="154" t="s">
        <v>823</v>
      </c>
      <c r="X109" s="182"/>
      <c r="Y109" s="182"/>
      <c r="Z109" s="218"/>
      <c r="AA109" s="117"/>
      <c r="AB109" s="117"/>
    </row>
    <row r="110" customHeight="1" spans="1:28">
      <c r="A110" s="199"/>
      <c r="B110" s="200" t="str">
        <f t="shared" si="2"/>
        <v>P20220610-000255-能环-汇金世达-新华科技大厦-工程-安装-20210703-113184</v>
      </c>
      <c r="C110" s="201"/>
      <c r="D110" s="201" t="s">
        <v>220</v>
      </c>
      <c r="E110" s="201"/>
      <c r="F110" s="201"/>
      <c r="G110" s="201"/>
      <c r="H110" s="202" t="str">
        <f>IF(D110="","",_xlfn.XLOOKUP(D110,设置!B:B,设置!C:C))</f>
        <v>一般</v>
      </c>
      <c r="I110" s="207" t="str">
        <f t="shared" si="3"/>
        <v>能环-汇金世达-新华科技大厦</v>
      </c>
      <c r="J110" s="207" t="str">
        <f>IF($P110="","",_xlfn.XLOOKUP($P110,设置!$G:$G,设置!H:H))</f>
        <v>工程</v>
      </c>
      <c r="K110" s="207" t="str">
        <f>IF($P110="","",_xlfn.XLOOKUP($P110,设置!$G:$G,设置!I:I))</f>
        <v>安装</v>
      </c>
      <c r="L110" s="182">
        <v>708</v>
      </c>
      <c r="M110" s="182">
        <v>71</v>
      </c>
      <c r="N110" s="178" t="s">
        <v>777</v>
      </c>
      <c r="O110" s="182" t="s">
        <v>658</v>
      </c>
      <c r="P110" s="182" t="s">
        <v>659</v>
      </c>
      <c r="Q110" s="154"/>
      <c r="R110" s="213"/>
      <c r="S110" s="154" t="s">
        <v>824</v>
      </c>
      <c r="T110" s="214">
        <v>113184</v>
      </c>
      <c r="U110" s="179">
        <v>44380</v>
      </c>
      <c r="V110" s="179">
        <v>44411</v>
      </c>
      <c r="W110" s="154" t="s">
        <v>825</v>
      </c>
      <c r="X110" s="182"/>
      <c r="Y110" s="182"/>
      <c r="Z110" s="218"/>
      <c r="AA110" s="117"/>
      <c r="AB110" s="117"/>
    </row>
    <row r="111" customHeight="1" spans="1:28">
      <c r="A111" s="199"/>
      <c r="B111" s="200" t="str">
        <f t="shared" si="2"/>
        <v>P20220610-000257-能环-中安恒鑫-新华国际中心-工程-安装-20210707-97461</v>
      </c>
      <c r="C111" s="201"/>
      <c r="D111" s="201" t="s">
        <v>220</v>
      </c>
      <c r="E111" s="201"/>
      <c r="F111" s="201"/>
      <c r="G111" s="201"/>
      <c r="H111" s="202" t="str">
        <f>IF(D111="","",_xlfn.XLOOKUP(D111,设置!B:B,设置!C:C))</f>
        <v>一般</v>
      </c>
      <c r="I111" s="207" t="str">
        <f t="shared" si="3"/>
        <v>能环-中安恒鑫-新华国际中心</v>
      </c>
      <c r="J111" s="207" t="str">
        <f>IF($P111="","",_xlfn.XLOOKUP($P111,设置!$G:$G,设置!H:H))</f>
        <v>工程</v>
      </c>
      <c r="K111" s="207" t="str">
        <f>IF($P111="","",_xlfn.XLOOKUP($P111,设置!$G:$G,设置!I:I))</f>
        <v>安装</v>
      </c>
      <c r="L111" s="182">
        <v>707</v>
      </c>
      <c r="M111" s="182">
        <v>72</v>
      </c>
      <c r="N111" s="178" t="s">
        <v>657</v>
      </c>
      <c r="O111" s="182" t="s">
        <v>658</v>
      </c>
      <c r="P111" s="182" t="s">
        <v>659</v>
      </c>
      <c r="Q111" s="154"/>
      <c r="R111" s="213"/>
      <c r="S111" s="154" t="s">
        <v>826</v>
      </c>
      <c r="T111" s="214">
        <v>97461</v>
      </c>
      <c r="U111" s="179">
        <v>44384</v>
      </c>
      <c r="V111" s="179">
        <v>44397</v>
      </c>
      <c r="W111" s="154" t="s">
        <v>827</v>
      </c>
      <c r="X111" s="182"/>
      <c r="Y111" s="182"/>
      <c r="Z111" s="218"/>
      <c r="AA111" s="117"/>
      <c r="AB111" s="117"/>
    </row>
    <row r="112" customHeight="1" spans="1:28">
      <c r="A112" s="199"/>
      <c r="B112" s="200" t="str">
        <f t="shared" si="2"/>
        <v>P20220610-000258-能环-华地恒泰-新华创新产业园草桥-工程-安装-20210717-8500</v>
      </c>
      <c r="C112" s="201"/>
      <c r="D112" s="201" t="s">
        <v>220</v>
      </c>
      <c r="E112" s="201"/>
      <c r="F112" s="201"/>
      <c r="G112" s="201"/>
      <c r="H112" s="202" t="str">
        <f>IF(D112="","",_xlfn.XLOOKUP(D112,设置!B:B,设置!C:C))</f>
        <v>一般</v>
      </c>
      <c r="I112" s="207" t="str">
        <f t="shared" si="3"/>
        <v>能环-华地恒泰-新华创新产业园草桥</v>
      </c>
      <c r="J112" s="207" t="str">
        <f>IF($P112="","",_xlfn.XLOOKUP($P112,设置!$G:$G,设置!H:H))</f>
        <v>工程</v>
      </c>
      <c r="K112" s="207" t="str">
        <f>IF($P112="","",_xlfn.XLOOKUP($P112,设置!$G:$G,设置!I:I))</f>
        <v>安装</v>
      </c>
      <c r="L112" s="182">
        <v>706</v>
      </c>
      <c r="M112" s="182">
        <v>73</v>
      </c>
      <c r="N112" s="178" t="s">
        <v>802</v>
      </c>
      <c r="O112" s="182" t="s">
        <v>658</v>
      </c>
      <c r="P112" s="182" t="s">
        <v>659</v>
      </c>
      <c r="Q112" s="154"/>
      <c r="R112" s="213"/>
      <c r="S112" s="154" t="s">
        <v>828</v>
      </c>
      <c r="T112" s="214">
        <v>8500</v>
      </c>
      <c r="U112" s="179">
        <v>44394</v>
      </c>
      <c r="V112" s="179">
        <v>44395</v>
      </c>
      <c r="W112" s="154" t="s">
        <v>829</v>
      </c>
      <c r="X112" s="182"/>
      <c r="Y112" s="182"/>
      <c r="Z112" s="218"/>
      <c r="AA112" s="117"/>
      <c r="AB112" s="117"/>
    </row>
    <row r="113" customHeight="1" spans="1:28">
      <c r="A113" s="199"/>
      <c r="B113" s="200" t="str">
        <f t="shared" si="2"/>
        <v>P20220610-000260-能环-华地恒泰-新华创新产业园草桥-工程-安装-20210705-79552.58</v>
      </c>
      <c r="C113" s="201"/>
      <c r="D113" s="201" t="s">
        <v>220</v>
      </c>
      <c r="E113" s="201"/>
      <c r="F113" s="201"/>
      <c r="G113" s="201"/>
      <c r="H113" s="202" t="str">
        <f>IF(D113="","",_xlfn.XLOOKUP(D113,设置!B:B,设置!C:C))</f>
        <v>一般</v>
      </c>
      <c r="I113" s="207" t="str">
        <f t="shared" si="3"/>
        <v>能环-华地恒泰-新华创新产业园草桥</v>
      </c>
      <c r="J113" s="207" t="str">
        <f>IF($P113="","",_xlfn.XLOOKUP($P113,设置!$G:$G,设置!H:H))</f>
        <v>工程</v>
      </c>
      <c r="K113" s="207" t="str">
        <f>IF($P113="","",_xlfn.XLOOKUP($P113,设置!$G:$G,设置!I:I))</f>
        <v>安装</v>
      </c>
      <c r="L113" s="182">
        <v>705</v>
      </c>
      <c r="M113" s="182">
        <v>74</v>
      </c>
      <c r="N113" s="178" t="s">
        <v>802</v>
      </c>
      <c r="O113" s="182" t="s">
        <v>658</v>
      </c>
      <c r="P113" s="182" t="s">
        <v>659</v>
      </c>
      <c r="Q113" s="154"/>
      <c r="R113" s="213"/>
      <c r="S113" s="154" t="s">
        <v>830</v>
      </c>
      <c r="T113" s="214">
        <v>79552.58</v>
      </c>
      <c r="U113" s="179">
        <v>44382</v>
      </c>
      <c r="V113" s="179">
        <v>44412</v>
      </c>
      <c r="W113" s="154" t="s">
        <v>831</v>
      </c>
      <c r="X113" s="182"/>
      <c r="Y113" s="182"/>
      <c r="Z113" s="218"/>
      <c r="AA113" s="117"/>
      <c r="AB113" s="117"/>
    </row>
    <row r="114" customHeight="1" spans="1:28">
      <c r="A114" s="199"/>
      <c r="B114" s="200" t="str">
        <f t="shared" si="2"/>
        <v>P20220610-000265-能环-华联-公益西桥店-运维-维修-20210628-8350</v>
      </c>
      <c r="C114" s="201"/>
      <c r="D114" s="201" t="s">
        <v>220</v>
      </c>
      <c r="E114" s="201"/>
      <c r="F114" s="201"/>
      <c r="G114" s="201"/>
      <c r="H114" s="202" t="str">
        <f>IF(D114="","",_xlfn.XLOOKUP(D114,设置!B:B,设置!C:C))</f>
        <v>一般</v>
      </c>
      <c r="I114" s="207" t="str">
        <f t="shared" si="3"/>
        <v>能环-华联-公益西桥店</v>
      </c>
      <c r="J114" s="207" t="str">
        <f>IF($P114="","",_xlfn.XLOOKUP($P114,设置!$G:$G,设置!H:H))</f>
        <v>运维</v>
      </c>
      <c r="K114" s="207" t="str">
        <f>IF($P114="","",_xlfn.XLOOKUP($P114,设置!$G:$G,设置!I:I))</f>
        <v>维修</v>
      </c>
      <c r="L114" s="182">
        <v>703</v>
      </c>
      <c r="M114" s="182">
        <v>76</v>
      </c>
      <c r="N114" s="178" t="s">
        <v>622</v>
      </c>
      <c r="O114" s="182" t="s">
        <v>526</v>
      </c>
      <c r="P114" s="182" t="s">
        <v>543</v>
      </c>
      <c r="Q114" s="154"/>
      <c r="R114" s="213"/>
      <c r="S114" s="154" t="s">
        <v>832</v>
      </c>
      <c r="T114" s="214">
        <v>8350</v>
      </c>
      <c r="U114" s="179">
        <v>44375</v>
      </c>
      <c r="V114" s="179">
        <v>44389</v>
      </c>
      <c r="W114" s="154" t="s">
        <v>833</v>
      </c>
      <c r="X114" s="182"/>
      <c r="Y114" s="182"/>
      <c r="Z114" s="218"/>
      <c r="AA114" s="117"/>
      <c r="AB114" s="117"/>
    </row>
    <row r="115" customHeight="1" spans="1:28">
      <c r="A115" s="199"/>
      <c r="B115" s="200" t="str">
        <f t="shared" si="2"/>
        <v>P20220610-000276-能环-松下制冷-中坤广场-工程-安装-20210120-2677446.65</v>
      </c>
      <c r="C115" s="201"/>
      <c r="D115" s="201" t="s">
        <v>220</v>
      </c>
      <c r="E115" s="201"/>
      <c r="F115" s="201"/>
      <c r="G115" s="201"/>
      <c r="H115" s="202" t="str">
        <f>IF(D115="","",_xlfn.XLOOKUP(D115,设置!B:B,设置!C:C))</f>
        <v>一般</v>
      </c>
      <c r="I115" s="207" t="str">
        <f t="shared" si="3"/>
        <v>能环-松下制冷-中坤广场</v>
      </c>
      <c r="J115" s="207" t="str">
        <f>IF($P115="","",_xlfn.XLOOKUP($P115,设置!$G:$G,设置!H:H))</f>
        <v>工程</v>
      </c>
      <c r="K115" s="207" t="str">
        <f>IF($P115="","",_xlfn.XLOOKUP($P115,设置!$G:$G,设置!I:I))</f>
        <v>安装</v>
      </c>
      <c r="L115" s="182">
        <v>701</v>
      </c>
      <c r="M115" s="182">
        <v>78</v>
      </c>
      <c r="N115" s="178" t="s">
        <v>834</v>
      </c>
      <c r="O115" s="182" t="s">
        <v>531</v>
      </c>
      <c r="P115" s="182" t="s">
        <v>659</v>
      </c>
      <c r="Q115" s="154"/>
      <c r="R115" s="213"/>
      <c r="S115" s="154" t="s">
        <v>835</v>
      </c>
      <c r="T115" s="214">
        <v>2677446.65</v>
      </c>
      <c r="U115" s="179">
        <v>44216</v>
      </c>
      <c r="V115" s="179">
        <v>44445</v>
      </c>
      <c r="W115" s="154" t="s">
        <v>836</v>
      </c>
      <c r="X115" s="182"/>
      <c r="Y115" s="182"/>
      <c r="Z115" s="218"/>
      <c r="AA115" s="117"/>
      <c r="AB115" s="117"/>
    </row>
    <row r="116" customHeight="1" spans="1:28">
      <c r="A116" s="199"/>
      <c r="B116" s="200" t="str">
        <f t="shared" si="2"/>
        <v>P20220610-000280-能环-北方联合电力-包头第二热电厂东泵站-运维-维修-20210609-195000</v>
      </c>
      <c r="C116" s="201"/>
      <c r="D116" s="201" t="s">
        <v>220</v>
      </c>
      <c r="E116" s="201"/>
      <c r="F116" s="201"/>
      <c r="G116" s="201"/>
      <c r="H116" s="202" t="str">
        <f>IF(D116="","",_xlfn.XLOOKUP(D116,设置!B:B,设置!C:C))</f>
        <v>一般</v>
      </c>
      <c r="I116" s="207" t="str">
        <f t="shared" si="3"/>
        <v>能环-北方联合电力-包头第二热电厂东泵站</v>
      </c>
      <c r="J116" s="207" t="str">
        <f>IF($P116="","",_xlfn.XLOOKUP($P116,设置!$G:$G,设置!H:H))</f>
        <v>运维</v>
      </c>
      <c r="K116" s="207" t="str">
        <f>IF($P116="","",_xlfn.XLOOKUP($P116,设置!$G:$G,设置!I:I))</f>
        <v>维修</v>
      </c>
      <c r="L116" s="182">
        <v>700</v>
      </c>
      <c r="M116" s="182">
        <v>79</v>
      </c>
      <c r="N116" s="178" t="s">
        <v>837</v>
      </c>
      <c r="O116" s="182" t="s">
        <v>531</v>
      </c>
      <c r="P116" s="182" t="s">
        <v>543</v>
      </c>
      <c r="Q116" s="154"/>
      <c r="R116" s="213"/>
      <c r="S116" s="154" t="s">
        <v>838</v>
      </c>
      <c r="T116" s="214">
        <v>195000</v>
      </c>
      <c r="U116" s="179">
        <v>44356</v>
      </c>
      <c r="V116" s="179">
        <v>44408</v>
      </c>
      <c r="W116" s="154" t="s">
        <v>839</v>
      </c>
      <c r="X116" s="182"/>
      <c r="Y116" s="182"/>
      <c r="Z116" s="218"/>
      <c r="AA116" s="117"/>
      <c r="AB116" s="117"/>
    </row>
    <row r="117" customHeight="1" spans="1:28">
      <c r="A117" s="199"/>
      <c r="B117" s="200" t="str">
        <f t="shared" si="2"/>
        <v>P20220610-000288-能环-华地恒泰-新华创新产业园草桥-工程-安装-20210524-77628.35</v>
      </c>
      <c r="C117" s="201"/>
      <c r="D117" s="201" t="s">
        <v>220</v>
      </c>
      <c r="E117" s="201"/>
      <c r="F117" s="201"/>
      <c r="G117" s="201"/>
      <c r="H117" s="202" t="str">
        <f>IF(D117="","",_xlfn.XLOOKUP(D117,设置!B:B,设置!C:C))</f>
        <v>一般</v>
      </c>
      <c r="I117" s="207" t="str">
        <f t="shared" si="3"/>
        <v>能环-华地恒泰-新华创新产业园草桥</v>
      </c>
      <c r="J117" s="207" t="str">
        <f>IF($P117="","",_xlfn.XLOOKUP($P117,设置!$G:$G,设置!H:H))</f>
        <v>工程</v>
      </c>
      <c r="K117" s="207" t="str">
        <f>IF($P117="","",_xlfn.XLOOKUP($P117,设置!$G:$G,设置!I:I))</f>
        <v>安装</v>
      </c>
      <c r="L117" s="182">
        <v>699</v>
      </c>
      <c r="M117" s="182">
        <v>80</v>
      </c>
      <c r="N117" s="178" t="s">
        <v>802</v>
      </c>
      <c r="O117" s="182" t="s">
        <v>658</v>
      </c>
      <c r="P117" s="182" t="s">
        <v>659</v>
      </c>
      <c r="Q117" s="154"/>
      <c r="R117" s="213"/>
      <c r="S117" s="154" t="s">
        <v>840</v>
      </c>
      <c r="T117" s="214">
        <v>77628.35</v>
      </c>
      <c r="U117" s="179">
        <v>44340</v>
      </c>
      <c r="V117" s="179">
        <v>44359</v>
      </c>
      <c r="W117" s="154" t="s">
        <v>841</v>
      </c>
      <c r="X117" s="182"/>
      <c r="Y117" s="182"/>
      <c r="Z117" s="218"/>
      <c r="AA117" s="117"/>
      <c r="AB117" s="117"/>
    </row>
    <row r="118" customHeight="1" spans="1:28">
      <c r="A118" s="199"/>
      <c r="B118" s="200" t="str">
        <f t="shared" si="2"/>
        <v>P20220610-000290-能环-同方科迅-通惠大厦-运维-维修-20210522-7000</v>
      </c>
      <c r="C118" s="201"/>
      <c r="D118" s="201" t="s">
        <v>220</v>
      </c>
      <c r="E118" s="201"/>
      <c r="F118" s="201"/>
      <c r="G118" s="201"/>
      <c r="H118" s="202" t="str">
        <f>IF(D118="","",_xlfn.XLOOKUP(D118,设置!B:B,设置!C:C))</f>
        <v>一般</v>
      </c>
      <c r="I118" s="207" t="str">
        <f t="shared" si="3"/>
        <v>能环-同方科迅-通惠大厦</v>
      </c>
      <c r="J118" s="207" t="str">
        <f>IF($P118="","",_xlfn.XLOOKUP($P118,设置!$G:$G,设置!H:H))</f>
        <v>运维</v>
      </c>
      <c r="K118" s="207" t="str">
        <f>IF($P118="","",_xlfn.XLOOKUP($P118,设置!$G:$G,设置!I:I))</f>
        <v>维修</v>
      </c>
      <c r="L118" s="182">
        <v>698</v>
      </c>
      <c r="M118" s="182">
        <v>81</v>
      </c>
      <c r="N118" s="178" t="s">
        <v>710</v>
      </c>
      <c r="O118" s="182" t="s">
        <v>658</v>
      </c>
      <c r="P118" s="182" t="s">
        <v>543</v>
      </c>
      <c r="Q118" s="154"/>
      <c r="R118" s="213"/>
      <c r="S118" s="154" t="s">
        <v>842</v>
      </c>
      <c r="T118" s="214">
        <v>7000</v>
      </c>
      <c r="U118" s="179">
        <v>44338</v>
      </c>
      <c r="V118" s="179">
        <v>44346</v>
      </c>
      <c r="W118" s="154" t="s">
        <v>843</v>
      </c>
      <c r="X118" s="182"/>
      <c r="Y118" s="182"/>
      <c r="Z118" s="218"/>
      <c r="AA118" s="117"/>
      <c r="AB118" s="117"/>
    </row>
    <row r="119" customHeight="1" spans="1:28">
      <c r="A119" s="199"/>
      <c r="B119" s="200" t="str">
        <f t="shared" si="2"/>
        <v>P20220610-000293-能环-松下制冷-中石油-鼓楼外大街店-工程-安装-20191125-2008300</v>
      </c>
      <c r="C119" s="201"/>
      <c r="D119" s="201" t="s">
        <v>220</v>
      </c>
      <c r="E119" s="201"/>
      <c r="F119" s="201"/>
      <c r="G119" s="201"/>
      <c r="H119" s="202" t="str">
        <f>IF(D119="","",_xlfn.XLOOKUP(D119,设置!B:B,设置!C:C))</f>
        <v>一般</v>
      </c>
      <c r="I119" s="207" t="str">
        <f t="shared" si="3"/>
        <v>能环-松下制冷-中石油-鼓楼外大街店</v>
      </c>
      <c r="J119" s="207" t="str">
        <f>IF($P119="","",_xlfn.XLOOKUP($P119,设置!$G:$G,设置!H:H))</f>
        <v>工程</v>
      </c>
      <c r="K119" s="207" t="str">
        <f>IF($P119="","",_xlfn.XLOOKUP($P119,设置!$G:$G,设置!I:I))</f>
        <v>安装</v>
      </c>
      <c r="L119" s="182">
        <v>697</v>
      </c>
      <c r="M119" s="182">
        <v>82</v>
      </c>
      <c r="N119" s="178" t="s">
        <v>844</v>
      </c>
      <c r="O119" s="182" t="s">
        <v>531</v>
      </c>
      <c r="P119" s="182" t="s">
        <v>659</v>
      </c>
      <c r="Q119" s="154"/>
      <c r="R119" s="213"/>
      <c r="S119" s="154" t="s">
        <v>845</v>
      </c>
      <c r="T119" s="214">
        <v>2008300</v>
      </c>
      <c r="U119" s="179">
        <v>43794</v>
      </c>
      <c r="V119" s="179">
        <v>43814</v>
      </c>
      <c r="W119" s="154" t="s">
        <v>846</v>
      </c>
      <c r="X119" s="182"/>
      <c r="Y119" s="182"/>
      <c r="Z119" s="218"/>
      <c r="AA119" s="117"/>
      <c r="AB119" s="117"/>
    </row>
    <row r="120" customHeight="1" spans="1:28">
      <c r="A120" s="199"/>
      <c r="B120" s="200" t="str">
        <f t="shared" si="2"/>
        <v>P20220610-000296-能环-天铭弘-中石油-鼓楼外大街店-运维-改造-20210406-203667.14</v>
      </c>
      <c r="C120" s="201"/>
      <c r="D120" s="201" t="s">
        <v>220</v>
      </c>
      <c r="E120" s="201"/>
      <c r="F120" s="201"/>
      <c r="G120" s="201"/>
      <c r="H120" s="202" t="str">
        <f>IF(D120="","",_xlfn.XLOOKUP(D120,设置!B:B,设置!C:C))</f>
        <v>一般</v>
      </c>
      <c r="I120" s="207" t="str">
        <f t="shared" si="3"/>
        <v>能环-天铭弘-中石油-鼓楼外大街店</v>
      </c>
      <c r="J120" s="207" t="str">
        <f>IF($P120="","",_xlfn.XLOOKUP($P120,设置!$G:$G,设置!H:H))</f>
        <v>运维</v>
      </c>
      <c r="K120" s="207" t="str">
        <f>IF($P120="","",_xlfn.XLOOKUP($P120,设置!$G:$G,设置!I:I))</f>
        <v>改造</v>
      </c>
      <c r="L120" s="219">
        <v>695</v>
      </c>
      <c r="M120" s="219">
        <v>84</v>
      </c>
      <c r="N120" s="178" t="s">
        <v>847</v>
      </c>
      <c r="O120" s="182" t="s">
        <v>526</v>
      </c>
      <c r="P120" s="182" t="s">
        <v>610</v>
      </c>
      <c r="Q120" s="154"/>
      <c r="R120" s="213"/>
      <c r="S120" s="154" t="s">
        <v>848</v>
      </c>
      <c r="T120" s="214">
        <v>203667.14</v>
      </c>
      <c r="U120" s="179">
        <v>44292</v>
      </c>
      <c r="V120" s="179">
        <v>44322</v>
      </c>
      <c r="W120" s="154" t="s">
        <v>849</v>
      </c>
      <c r="X120" s="182"/>
      <c r="Y120" s="182"/>
      <c r="Z120" s="218"/>
      <c r="AA120" s="117"/>
      <c r="AB120" s="117"/>
    </row>
    <row r="121" customHeight="1" spans="1:28">
      <c r="A121" s="199"/>
      <c r="B121" s="200" t="str">
        <f t="shared" si="2"/>
        <v>P20220610-000297-能环-新华阳关-集团一部（科技大厦）-工程-安装-20210506-0</v>
      </c>
      <c r="C121" s="201"/>
      <c r="D121" s="201" t="s">
        <v>220</v>
      </c>
      <c r="E121" s="201"/>
      <c r="F121" s="201"/>
      <c r="G121" s="201"/>
      <c r="H121" s="202" t="str">
        <f>IF(D121="","",_xlfn.XLOOKUP(D121,设置!B:B,设置!C:C))</f>
        <v>一般</v>
      </c>
      <c r="I121" s="207" t="str">
        <f t="shared" si="3"/>
        <v>能环-新华阳关-集团一部（科技大厦）</v>
      </c>
      <c r="J121" s="207" t="str">
        <f>IF($P121="","",_xlfn.XLOOKUP($P121,设置!$G:$G,设置!H:H))</f>
        <v>工程</v>
      </c>
      <c r="K121" s="207" t="str">
        <f>IF($P121="","",_xlfn.XLOOKUP($P121,设置!$G:$G,设置!I:I))</f>
        <v>安装</v>
      </c>
      <c r="L121" s="182">
        <v>694</v>
      </c>
      <c r="M121" s="182">
        <v>85</v>
      </c>
      <c r="N121" s="178" t="s">
        <v>850</v>
      </c>
      <c r="O121" s="182" t="s">
        <v>553</v>
      </c>
      <c r="P121" s="182" t="s">
        <v>659</v>
      </c>
      <c r="Q121" s="154"/>
      <c r="R121" s="213"/>
      <c r="S121" s="154" t="s">
        <v>851</v>
      </c>
      <c r="T121" s="214">
        <v>0</v>
      </c>
      <c r="U121" s="179">
        <v>44322</v>
      </c>
      <c r="V121" s="179">
        <v>44686</v>
      </c>
      <c r="W121" s="154" t="s">
        <v>852</v>
      </c>
      <c r="X121" s="182"/>
      <c r="Y121" s="182"/>
      <c r="Z121" s="218"/>
      <c r="AA121" s="117"/>
      <c r="AB121" s="117"/>
    </row>
    <row r="122" customHeight="1" spans="1:28">
      <c r="A122" s="199"/>
      <c r="B122" s="200" t="str">
        <f t="shared" si="2"/>
        <v>P20220610-000298-能环-新诺咨询-梅地亚中心-EMC-节能运营-20170725-1000000</v>
      </c>
      <c r="C122" s="201"/>
      <c r="D122" s="201" t="s">
        <v>220</v>
      </c>
      <c r="E122" s="201"/>
      <c r="F122" s="201"/>
      <c r="G122" s="201"/>
      <c r="H122" s="202" t="str">
        <f>IF(D122="","",_xlfn.XLOOKUP(D122,设置!B:B,设置!C:C))</f>
        <v>一般</v>
      </c>
      <c r="I122" s="207" t="str">
        <f t="shared" si="3"/>
        <v>能环-新诺咨询-梅地亚中心</v>
      </c>
      <c r="J122" s="207" t="str">
        <f>IF($P122="","",_xlfn.XLOOKUP($P122,设置!$G:$G,设置!H:H))</f>
        <v>EMC</v>
      </c>
      <c r="K122" s="207" t="str">
        <f>IF($P122="","",_xlfn.XLOOKUP($P122,设置!$G:$G,设置!I:I))</f>
        <v>节能运营</v>
      </c>
      <c r="L122" s="182">
        <v>629</v>
      </c>
      <c r="M122" s="182">
        <v>150</v>
      </c>
      <c r="N122" s="178" t="s">
        <v>853</v>
      </c>
      <c r="O122" s="182" t="s">
        <v>531</v>
      </c>
      <c r="P122" s="182" t="s">
        <v>532</v>
      </c>
      <c r="Q122" s="154"/>
      <c r="R122" s="213"/>
      <c r="S122" s="154" t="s">
        <v>854</v>
      </c>
      <c r="T122" s="214">
        <v>1000000</v>
      </c>
      <c r="U122" s="179">
        <v>42941</v>
      </c>
      <c r="V122" s="179">
        <v>46593</v>
      </c>
      <c r="W122" s="154" t="s">
        <v>855</v>
      </c>
      <c r="X122" s="182"/>
      <c r="Y122" s="182"/>
      <c r="Z122" s="218"/>
      <c r="AA122" s="117"/>
      <c r="AB122" s="117"/>
    </row>
    <row r="123" customHeight="1" spans="1:28">
      <c r="A123" s="199"/>
      <c r="B123" s="200" t="str">
        <f t="shared" si="2"/>
        <v>P20220610-000304-能环-新华阳关-集团二部（国际中心）-工程-安装-20210412-0</v>
      </c>
      <c r="C123" s="201"/>
      <c r="D123" s="201" t="s">
        <v>220</v>
      </c>
      <c r="E123" s="201"/>
      <c r="F123" s="201"/>
      <c r="G123" s="201"/>
      <c r="H123" s="202" t="str">
        <f>IF(D123="","",_xlfn.XLOOKUP(D123,设置!B:B,设置!C:C))</f>
        <v>一般</v>
      </c>
      <c r="I123" s="207" t="str">
        <f t="shared" si="3"/>
        <v>能环-新华阳关-集团二部（国际中心）</v>
      </c>
      <c r="J123" s="207" t="str">
        <f>IF($P123="","",_xlfn.XLOOKUP($P123,设置!$G:$G,设置!H:H))</f>
        <v>工程</v>
      </c>
      <c r="K123" s="207" t="str">
        <f>IF($P123="","",_xlfn.XLOOKUP($P123,设置!$G:$G,设置!I:I))</f>
        <v>安装</v>
      </c>
      <c r="L123" s="182">
        <v>693</v>
      </c>
      <c r="M123" s="182">
        <v>86</v>
      </c>
      <c r="N123" s="178" t="s">
        <v>856</v>
      </c>
      <c r="O123" s="182" t="s">
        <v>658</v>
      </c>
      <c r="P123" s="182" t="s">
        <v>659</v>
      </c>
      <c r="Q123" s="154"/>
      <c r="R123" s="213"/>
      <c r="S123" s="154" t="s">
        <v>857</v>
      </c>
      <c r="T123" s="214">
        <v>0</v>
      </c>
      <c r="U123" s="179">
        <v>44298</v>
      </c>
      <c r="V123" s="179">
        <v>44662</v>
      </c>
      <c r="W123" s="154" t="s">
        <v>858</v>
      </c>
      <c r="X123" s="182"/>
      <c r="Y123" s="182"/>
      <c r="Z123" s="218"/>
      <c r="AA123" s="117"/>
      <c r="AB123" s="117"/>
    </row>
    <row r="124" customHeight="1" spans="1:28">
      <c r="A124" s="199"/>
      <c r="B124" s="200" t="str">
        <f t="shared" si="2"/>
        <v>P20220610-000305-能环-宣钢-焦化厂一净化+二净化-运维-保养-20210501-291500</v>
      </c>
      <c r="C124" s="201"/>
      <c r="D124" s="201" t="s">
        <v>220</v>
      </c>
      <c r="E124" s="201"/>
      <c r="F124" s="201"/>
      <c r="G124" s="201"/>
      <c r="H124" s="202" t="str">
        <f>IF(D124="","",_xlfn.XLOOKUP(D124,设置!B:B,设置!C:C))</f>
        <v>一般</v>
      </c>
      <c r="I124" s="207" t="str">
        <f t="shared" si="3"/>
        <v>能环-宣钢-焦化厂一净化+二净化</v>
      </c>
      <c r="J124" s="207" t="str">
        <f>IF($P124="","",_xlfn.XLOOKUP($P124,设置!$G:$G,设置!H:H))</f>
        <v>运维</v>
      </c>
      <c r="K124" s="207" t="str">
        <f>IF($P124="","",_xlfn.XLOOKUP($P124,设置!$G:$G,设置!I:I))</f>
        <v>保养</v>
      </c>
      <c r="L124" s="182">
        <v>692</v>
      </c>
      <c r="M124" s="182">
        <v>87</v>
      </c>
      <c r="N124" s="178" t="s">
        <v>859</v>
      </c>
      <c r="O124" s="182" t="s">
        <v>526</v>
      </c>
      <c r="P124" s="182" t="s">
        <v>527</v>
      </c>
      <c r="Q124" s="154"/>
      <c r="R124" s="213"/>
      <c r="S124" s="154" t="s">
        <v>860</v>
      </c>
      <c r="T124" s="214">
        <v>291500</v>
      </c>
      <c r="U124" s="179">
        <v>44317</v>
      </c>
      <c r="V124" s="179">
        <v>44469</v>
      </c>
      <c r="W124" s="154" t="s">
        <v>861</v>
      </c>
      <c r="X124" s="182"/>
      <c r="Y124" s="182"/>
      <c r="Z124" s="218"/>
      <c r="AA124" s="117"/>
      <c r="AB124" s="117"/>
    </row>
    <row r="125" customHeight="1" spans="1:28">
      <c r="A125" s="199"/>
      <c r="B125" s="200" t="str">
        <f t="shared" si="2"/>
        <v>P20220610-000308-能环-金三环宾馆-运维-保养-20210508-0</v>
      </c>
      <c r="C125" s="201"/>
      <c r="D125" s="201" t="s">
        <v>220</v>
      </c>
      <c r="E125" s="201"/>
      <c r="F125" s="201"/>
      <c r="G125" s="201"/>
      <c r="H125" s="202" t="str">
        <f>IF(D125="","",_xlfn.XLOOKUP(D125,设置!B:B,设置!C:C))</f>
        <v>一般</v>
      </c>
      <c r="I125" s="207" t="str">
        <f t="shared" si="3"/>
        <v>能环-金三环宾馆</v>
      </c>
      <c r="J125" s="207" t="str">
        <f>IF($P125="","",_xlfn.XLOOKUP($P125,设置!$G:$G,设置!H:H))</f>
        <v>运维</v>
      </c>
      <c r="K125" s="207" t="str">
        <f>IF($P125="","",_xlfn.XLOOKUP($P125,设置!$G:$G,设置!I:I))</f>
        <v>保养</v>
      </c>
      <c r="L125" s="182">
        <v>691</v>
      </c>
      <c r="M125" s="182">
        <v>88</v>
      </c>
      <c r="N125" s="178" t="s">
        <v>535</v>
      </c>
      <c r="O125" s="182" t="s">
        <v>531</v>
      </c>
      <c r="P125" s="182" t="s">
        <v>527</v>
      </c>
      <c r="Q125" s="154"/>
      <c r="R125" s="213"/>
      <c r="S125" s="154" t="s">
        <v>862</v>
      </c>
      <c r="T125" s="214">
        <v>0</v>
      </c>
      <c r="U125" s="179">
        <v>44324</v>
      </c>
      <c r="V125" s="179">
        <v>44689</v>
      </c>
      <c r="W125" s="154" t="s">
        <v>863</v>
      </c>
      <c r="X125" s="182"/>
      <c r="Y125" s="182"/>
      <c r="Z125" s="218"/>
      <c r="AA125" s="117"/>
      <c r="AB125" s="117"/>
    </row>
    <row r="126" customHeight="1" spans="1:28">
      <c r="A126" s="199"/>
      <c r="B126" s="200" t="str">
        <f t="shared" si="2"/>
        <v>P20220610-000310-能环-豪嘉酒店-众诚实业-运维-维修-20210425-3500</v>
      </c>
      <c r="C126" s="201"/>
      <c r="D126" s="201" t="s">
        <v>220</v>
      </c>
      <c r="E126" s="201"/>
      <c r="F126" s="201"/>
      <c r="G126" s="201"/>
      <c r="H126" s="202" t="str">
        <f>IF(D126="","",_xlfn.XLOOKUP(D126,设置!B:B,设置!C:C))</f>
        <v>一般</v>
      </c>
      <c r="I126" s="207" t="str">
        <f t="shared" si="3"/>
        <v>能环-豪嘉酒店-众诚实业</v>
      </c>
      <c r="J126" s="207" t="str">
        <f>IF($P126="","",_xlfn.XLOOKUP($P126,设置!$G:$G,设置!H:H))</f>
        <v>运维</v>
      </c>
      <c r="K126" s="207" t="str">
        <f>IF($P126="","",_xlfn.XLOOKUP($P126,设置!$G:$G,设置!I:I))</f>
        <v>维修</v>
      </c>
      <c r="L126" s="182">
        <v>690</v>
      </c>
      <c r="M126" s="182">
        <v>89</v>
      </c>
      <c r="N126" s="178" t="s">
        <v>567</v>
      </c>
      <c r="O126" s="182" t="s">
        <v>658</v>
      </c>
      <c r="P126" s="182" t="s">
        <v>543</v>
      </c>
      <c r="Q126" s="154"/>
      <c r="R126" s="213"/>
      <c r="S126" s="154" t="s">
        <v>864</v>
      </c>
      <c r="T126" s="214">
        <v>3500</v>
      </c>
      <c r="U126" s="179">
        <v>44311</v>
      </c>
      <c r="V126" s="179">
        <v>44317</v>
      </c>
      <c r="W126" s="154" t="s">
        <v>865</v>
      </c>
      <c r="X126" s="182"/>
      <c r="Y126" s="182"/>
      <c r="Z126" s="218"/>
      <c r="AA126" s="117"/>
      <c r="AB126" s="117"/>
    </row>
    <row r="127" customHeight="1" spans="1:28">
      <c r="A127" s="199"/>
      <c r="B127" s="200" t="str">
        <f t="shared" si="2"/>
        <v>P20220610-000314-能环-华联-公益西桥店-运维-保养-20210401-40625</v>
      </c>
      <c r="C127" s="201"/>
      <c r="D127" s="201" t="s">
        <v>220</v>
      </c>
      <c r="E127" s="201"/>
      <c r="F127" s="201"/>
      <c r="G127" s="201"/>
      <c r="H127" s="202" t="str">
        <f>IF(D127="","",_xlfn.XLOOKUP(D127,设置!B:B,设置!C:C))</f>
        <v>一般</v>
      </c>
      <c r="I127" s="207" t="str">
        <f t="shared" si="3"/>
        <v>能环-华联-公益西桥店</v>
      </c>
      <c r="J127" s="207" t="str">
        <f>IF($P127="","",_xlfn.XLOOKUP($P127,设置!$G:$G,设置!H:H))</f>
        <v>运维</v>
      </c>
      <c r="K127" s="207" t="str">
        <f>IF($P127="","",_xlfn.XLOOKUP($P127,设置!$G:$G,设置!I:I))</f>
        <v>保养</v>
      </c>
      <c r="L127" s="182">
        <v>687</v>
      </c>
      <c r="M127" s="182">
        <v>92</v>
      </c>
      <c r="N127" s="178" t="s">
        <v>622</v>
      </c>
      <c r="O127" s="182" t="s">
        <v>526</v>
      </c>
      <c r="P127" s="182" t="s">
        <v>527</v>
      </c>
      <c r="Q127" s="154"/>
      <c r="R127" s="213"/>
      <c r="S127" s="154" t="s">
        <v>866</v>
      </c>
      <c r="T127" s="214">
        <v>40625</v>
      </c>
      <c r="U127" s="179">
        <v>44287</v>
      </c>
      <c r="V127" s="179">
        <v>44651</v>
      </c>
      <c r="W127" s="154" t="s">
        <v>867</v>
      </c>
      <c r="X127" s="182"/>
      <c r="Y127" s="182"/>
      <c r="Z127" s="218"/>
      <c r="AA127" s="117"/>
      <c r="AB127" s="117"/>
    </row>
    <row r="128" customHeight="1" spans="1:28">
      <c r="A128" s="199"/>
      <c r="B128" s="200" t="str">
        <f t="shared" si="2"/>
        <v>P20220610-000350-能环-科协大厦-运维-维修-20210202-20000</v>
      </c>
      <c r="C128" s="201"/>
      <c r="D128" s="201" t="s">
        <v>220</v>
      </c>
      <c r="E128" s="201"/>
      <c r="F128" s="201"/>
      <c r="G128" s="201"/>
      <c r="H128" s="202" t="str">
        <f>IF(D128="","",_xlfn.XLOOKUP(D128,设置!B:B,设置!C:C))</f>
        <v>一般</v>
      </c>
      <c r="I128" s="207" t="str">
        <f t="shared" si="3"/>
        <v>能环-科协大厦</v>
      </c>
      <c r="J128" s="207" t="str">
        <f>IF($P128="","",_xlfn.XLOOKUP($P128,设置!$G:$G,设置!H:H))</f>
        <v>运维</v>
      </c>
      <c r="K128" s="207" t="str">
        <f>IF($P128="","",_xlfn.XLOOKUP($P128,设置!$G:$G,设置!I:I))</f>
        <v>维修</v>
      </c>
      <c r="L128" s="117"/>
      <c r="M128" s="117"/>
      <c r="N128" s="178" t="s">
        <v>868</v>
      </c>
      <c r="O128" s="182" t="s">
        <v>619</v>
      </c>
      <c r="P128" s="182" t="s">
        <v>543</v>
      </c>
      <c r="Q128" s="154"/>
      <c r="R128" s="213"/>
      <c r="S128" s="154" t="s">
        <v>869</v>
      </c>
      <c r="T128" s="214">
        <v>20000</v>
      </c>
      <c r="U128" s="179">
        <v>44229</v>
      </c>
      <c r="V128" s="179">
        <v>44257</v>
      </c>
      <c r="W128" s="154" t="s">
        <v>870</v>
      </c>
      <c r="X128" s="182"/>
      <c r="Y128" s="182"/>
      <c r="Z128" s="218"/>
      <c r="AA128" s="117"/>
      <c r="AB128" s="117"/>
    </row>
    <row r="129" customHeight="1" spans="1:28">
      <c r="A129" s="199"/>
      <c r="B129" s="200" t="str">
        <f t="shared" si="2"/>
        <v>P20220610-000351-能环-建龙钢铁-运维-维修-20140515-163000</v>
      </c>
      <c r="C129" s="201"/>
      <c r="D129" s="201" t="s">
        <v>220</v>
      </c>
      <c r="E129" s="201"/>
      <c r="F129" s="201"/>
      <c r="G129" s="201"/>
      <c r="H129" s="202" t="str">
        <f>IF(D129="","",_xlfn.XLOOKUP(D129,设置!B:B,设置!C:C))</f>
        <v>一般</v>
      </c>
      <c r="I129" s="207" t="str">
        <f t="shared" si="3"/>
        <v>能环-建龙钢铁</v>
      </c>
      <c r="J129" s="207" t="str">
        <f>IF($P129="","",_xlfn.XLOOKUP($P129,设置!$G:$G,设置!H:H))</f>
        <v>运维</v>
      </c>
      <c r="K129" s="207" t="str">
        <f>IF($P129="","",_xlfn.XLOOKUP($P129,设置!$G:$G,设置!I:I))</f>
        <v>维修</v>
      </c>
      <c r="L129" s="182">
        <v>679</v>
      </c>
      <c r="M129" s="182">
        <v>100</v>
      </c>
      <c r="N129" s="178" t="s">
        <v>871</v>
      </c>
      <c r="O129" s="182" t="s">
        <v>658</v>
      </c>
      <c r="P129" s="182" t="s">
        <v>543</v>
      </c>
      <c r="Q129" s="154"/>
      <c r="R129" s="213"/>
      <c r="S129" s="154" t="s">
        <v>872</v>
      </c>
      <c r="T129" s="214">
        <v>163000</v>
      </c>
      <c r="U129" s="179">
        <v>41774</v>
      </c>
      <c r="V129" s="179">
        <v>42139</v>
      </c>
      <c r="W129" s="154" t="s">
        <v>873</v>
      </c>
      <c r="X129" s="182"/>
      <c r="Y129" s="182"/>
      <c r="Z129" s="218"/>
      <c r="AA129" s="117"/>
      <c r="AB129" s="117"/>
    </row>
    <row r="130" customHeight="1" spans="1:28">
      <c r="A130" s="199"/>
      <c r="B130" s="200" t="str">
        <f t="shared" ref="B130:B193" si="4">IF(O130="","",_xlfn.TEXTJOIN("-",1,W130,I130,P130,TEXT(U130,"YYYYMMDD"),T130))</f>
        <v>P20220610-000355-能环-国安-香河天下第一城-运维-保养-20190520-88257.3</v>
      </c>
      <c r="C130" s="201"/>
      <c r="D130" s="201" t="s">
        <v>220</v>
      </c>
      <c r="E130" s="201"/>
      <c r="F130" s="201"/>
      <c r="G130" s="201"/>
      <c r="H130" s="202" t="str">
        <f>IF(D130="","",_xlfn.XLOOKUP(D130,设置!B:B,设置!C:C))</f>
        <v>一般</v>
      </c>
      <c r="I130" s="207" t="str">
        <f t="shared" ref="I130:I193" si="5">IF(D130="","",_xlfn.TEXTJOIN("-",1,D130,E130,N130))</f>
        <v>能环-国安-香河天下第一城</v>
      </c>
      <c r="J130" s="207" t="str">
        <f>IF($P130="","",_xlfn.XLOOKUP($P130,设置!$G:$G,设置!H:H))</f>
        <v>运维</v>
      </c>
      <c r="K130" s="207" t="str">
        <f>IF($P130="","",_xlfn.XLOOKUP($P130,设置!$G:$G,设置!I:I))</f>
        <v>保养</v>
      </c>
      <c r="L130" s="182">
        <v>678</v>
      </c>
      <c r="M130" s="182">
        <v>101</v>
      </c>
      <c r="N130" s="178" t="s">
        <v>874</v>
      </c>
      <c r="O130" s="182" t="s">
        <v>531</v>
      </c>
      <c r="P130" s="182" t="s">
        <v>527</v>
      </c>
      <c r="Q130" s="154"/>
      <c r="R130" s="213"/>
      <c r="S130" s="154" t="s">
        <v>875</v>
      </c>
      <c r="T130" s="214">
        <v>88257.3</v>
      </c>
      <c r="U130" s="179">
        <v>43605</v>
      </c>
      <c r="V130" s="179">
        <v>43646</v>
      </c>
      <c r="W130" s="154" t="s">
        <v>876</v>
      </c>
      <c r="X130" s="182"/>
      <c r="Y130" s="182"/>
      <c r="Z130" s="218"/>
      <c r="AA130" s="117"/>
      <c r="AB130" s="117"/>
    </row>
    <row r="131" customHeight="1" spans="1:28">
      <c r="A131" s="199"/>
      <c r="B131" s="200" t="str">
        <f t="shared" si="4"/>
        <v>P20220610-000356-能环-国安-香河天下第一城-运维-保养-20180501-317374.14</v>
      </c>
      <c r="C131" s="201"/>
      <c r="D131" s="201" t="s">
        <v>220</v>
      </c>
      <c r="E131" s="201"/>
      <c r="F131" s="201"/>
      <c r="G131" s="201"/>
      <c r="H131" s="202" t="str">
        <f>IF(D131="","",_xlfn.XLOOKUP(D131,设置!B:B,设置!C:C))</f>
        <v>一般</v>
      </c>
      <c r="I131" s="207" t="str">
        <f t="shared" si="5"/>
        <v>能环-国安-香河天下第一城</v>
      </c>
      <c r="J131" s="207" t="str">
        <f>IF($P131="","",_xlfn.XLOOKUP($P131,设置!$G:$G,设置!H:H))</f>
        <v>运维</v>
      </c>
      <c r="K131" s="207" t="str">
        <f>IF($P131="","",_xlfn.XLOOKUP($P131,设置!$G:$G,设置!I:I))</f>
        <v>保养</v>
      </c>
      <c r="L131" s="182">
        <v>676</v>
      </c>
      <c r="M131" s="182">
        <v>103</v>
      </c>
      <c r="N131" s="178" t="s">
        <v>874</v>
      </c>
      <c r="O131" s="182" t="s">
        <v>531</v>
      </c>
      <c r="P131" s="182" t="s">
        <v>527</v>
      </c>
      <c r="Q131" s="154"/>
      <c r="R131" s="213"/>
      <c r="S131" s="154" t="s">
        <v>877</v>
      </c>
      <c r="T131" s="214">
        <v>317374.14</v>
      </c>
      <c r="U131" s="179">
        <v>43221</v>
      </c>
      <c r="V131" s="179">
        <v>43311</v>
      </c>
      <c r="W131" s="154" t="s">
        <v>878</v>
      </c>
      <c r="X131" s="182"/>
      <c r="Y131" s="182"/>
      <c r="Z131" s="218"/>
      <c r="AA131" s="117"/>
      <c r="AB131" s="117"/>
    </row>
    <row r="132" customHeight="1" spans="1:28">
      <c r="A132" s="199"/>
      <c r="B132" s="200" t="str">
        <f t="shared" si="4"/>
        <v>P20220610-000357-能环-建工博海-富力万丽酒店-运维-改造-20210201-1587956.49</v>
      </c>
      <c r="C132" s="201"/>
      <c r="D132" s="201" t="s">
        <v>220</v>
      </c>
      <c r="E132" s="201"/>
      <c r="F132" s="201"/>
      <c r="G132" s="201"/>
      <c r="H132" s="202" t="str">
        <f>IF(D132="","",_xlfn.XLOOKUP(D132,设置!B:B,设置!C:C))</f>
        <v>一般</v>
      </c>
      <c r="I132" s="207" t="str">
        <f t="shared" si="5"/>
        <v>能环-建工博海-富力万丽酒店</v>
      </c>
      <c r="J132" s="207" t="str">
        <f>IF($P132="","",_xlfn.XLOOKUP($P132,设置!$G:$G,设置!H:H))</f>
        <v>运维</v>
      </c>
      <c r="K132" s="207" t="str">
        <f>IF($P132="","",_xlfn.XLOOKUP($P132,设置!$G:$G,设置!I:I))</f>
        <v>改造</v>
      </c>
      <c r="L132" s="182">
        <v>671</v>
      </c>
      <c r="M132" s="182">
        <v>108</v>
      </c>
      <c r="N132" s="178" t="s">
        <v>879</v>
      </c>
      <c r="O132" s="182" t="s">
        <v>526</v>
      </c>
      <c r="P132" s="182" t="s">
        <v>610</v>
      </c>
      <c r="Q132" s="154"/>
      <c r="R132" s="213"/>
      <c r="S132" s="154" t="s">
        <v>880</v>
      </c>
      <c r="T132" s="214">
        <v>1587956.49</v>
      </c>
      <c r="U132" s="179">
        <v>44228</v>
      </c>
      <c r="V132" s="179">
        <v>44985</v>
      </c>
      <c r="W132" s="154" t="s">
        <v>881</v>
      </c>
      <c r="X132" s="182"/>
      <c r="Y132" s="182"/>
      <c r="Z132" s="218"/>
      <c r="AA132" s="117"/>
      <c r="AB132" s="117"/>
    </row>
    <row r="133" customHeight="1" spans="1:28">
      <c r="A133" s="199"/>
      <c r="B133" s="200" t="str">
        <f t="shared" si="4"/>
        <v>P20220610-000367-能环-第一太平戴维斯-东方梅地亚中心-运维-维修-20210111-363230</v>
      </c>
      <c r="C133" s="201"/>
      <c r="D133" s="201" t="s">
        <v>220</v>
      </c>
      <c r="E133" s="201"/>
      <c r="F133" s="201"/>
      <c r="G133" s="201"/>
      <c r="H133" s="202" t="str">
        <f>IF(D133="","",_xlfn.XLOOKUP(D133,设置!B:B,设置!C:C))</f>
        <v>一般</v>
      </c>
      <c r="I133" s="207" t="str">
        <f t="shared" si="5"/>
        <v>能环-第一太平戴维斯-东方梅地亚中心</v>
      </c>
      <c r="J133" s="207" t="str">
        <f>IF($P133="","",_xlfn.XLOOKUP($P133,设置!$G:$G,设置!H:H))</f>
        <v>运维</v>
      </c>
      <c r="K133" s="207" t="str">
        <f>IF($P133="","",_xlfn.XLOOKUP($P133,设置!$G:$G,设置!I:I))</f>
        <v>维修</v>
      </c>
      <c r="L133" s="182">
        <v>670</v>
      </c>
      <c r="M133" s="182">
        <v>109</v>
      </c>
      <c r="N133" s="178" t="s">
        <v>679</v>
      </c>
      <c r="O133" s="182" t="s">
        <v>531</v>
      </c>
      <c r="P133" s="182" t="s">
        <v>543</v>
      </c>
      <c r="Q133" s="154"/>
      <c r="R133" s="213"/>
      <c r="S133" s="154" t="s">
        <v>882</v>
      </c>
      <c r="T133" s="214">
        <v>363230</v>
      </c>
      <c r="U133" s="179">
        <v>44207</v>
      </c>
      <c r="V133" s="179">
        <v>44227</v>
      </c>
      <c r="W133" s="154" t="s">
        <v>883</v>
      </c>
      <c r="X133" s="182"/>
      <c r="Y133" s="182"/>
      <c r="Z133" s="218"/>
      <c r="AA133" s="117"/>
      <c r="AB133" s="117"/>
    </row>
    <row r="134" customHeight="1" spans="1:28">
      <c r="A134" s="199"/>
      <c r="B134" s="200" t="str">
        <f t="shared" si="4"/>
        <v>P20220610-000368-能环-凯雷德热力-江山赋-运维-零售-20210111-340000</v>
      </c>
      <c r="C134" s="201"/>
      <c r="D134" s="201" t="s">
        <v>220</v>
      </c>
      <c r="E134" s="201"/>
      <c r="F134" s="201"/>
      <c r="G134" s="201"/>
      <c r="H134" s="202" t="str">
        <f>IF(D134="","",_xlfn.XLOOKUP(D134,设置!B:B,设置!C:C))</f>
        <v>一般</v>
      </c>
      <c r="I134" s="207" t="str">
        <f t="shared" si="5"/>
        <v>能环-凯雷德热力-江山赋</v>
      </c>
      <c r="J134" s="207" t="str">
        <f>IF($P134="","",_xlfn.XLOOKUP($P134,设置!$G:$G,设置!H:H))</f>
        <v>运维</v>
      </c>
      <c r="K134" s="207" t="str">
        <f>IF($P134="","",_xlfn.XLOOKUP($P134,设置!$G:$G,设置!I:I))</f>
        <v>零售</v>
      </c>
      <c r="L134" s="182">
        <v>667</v>
      </c>
      <c r="M134" s="182">
        <v>112</v>
      </c>
      <c r="N134" s="178" t="s">
        <v>884</v>
      </c>
      <c r="O134" s="182" t="s">
        <v>531</v>
      </c>
      <c r="P134" s="182" t="s">
        <v>539</v>
      </c>
      <c r="Q134" s="154"/>
      <c r="R134" s="213"/>
      <c r="S134" s="154" t="s">
        <v>885</v>
      </c>
      <c r="T134" s="214">
        <v>340000</v>
      </c>
      <c r="U134" s="179">
        <v>44207</v>
      </c>
      <c r="V134" s="179">
        <v>45016</v>
      </c>
      <c r="W134" s="154" t="s">
        <v>886</v>
      </c>
      <c r="X134" s="182"/>
      <c r="Y134" s="182"/>
      <c r="Z134" s="218"/>
      <c r="AA134" s="117"/>
      <c r="AB134" s="117"/>
    </row>
    <row r="135" customHeight="1" spans="1:28">
      <c r="A135" s="199"/>
      <c r="B135" s="200" t="str">
        <f t="shared" si="4"/>
        <v>P20220610-000370-能环-星河商贸-富地广场-运维-清洗-20210106-2900</v>
      </c>
      <c r="C135" s="201"/>
      <c r="D135" s="201" t="s">
        <v>220</v>
      </c>
      <c r="E135" s="201"/>
      <c r="F135" s="201"/>
      <c r="G135" s="201"/>
      <c r="H135" s="202" t="str">
        <f>IF(D135="","",_xlfn.XLOOKUP(D135,设置!B:B,设置!C:C))</f>
        <v>一般</v>
      </c>
      <c r="I135" s="207" t="str">
        <f t="shared" si="5"/>
        <v>能环-星河商贸-富地广场</v>
      </c>
      <c r="J135" s="207" t="str">
        <f>IF($P135="","",_xlfn.XLOOKUP($P135,设置!$G:$G,设置!H:H))</f>
        <v>运维</v>
      </c>
      <c r="K135" s="207" t="str">
        <f>IF($P135="","",_xlfn.XLOOKUP($P135,设置!$G:$G,设置!I:I))</f>
        <v>清洗</v>
      </c>
      <c r="L135" s="182">
        <v>666</v>
      </c>
      <c r="M135" s="182">
        <v>113</v>
      </c>
      <c r="N135" s="178" t="s">
        <v>887</v>
      </c>
      <c r="O135" s="182" t="s">
        <v>658</v>
      </c>
      <c r="P135" s="182" t="s">
        <v>554</v>
      </c>
      <c r="Q135" s="154"/>
      <c r="R135" s="213"/>
      <c r="S135" s="154" t="s">
        <v>888</v>
      </c>
      <c r="T135" s="214">
        <v>2900</v>
      </c>
      <c r="U135" s="179">
        <v>44202</v>
      </c>
      <c r="V135" s="179">
        <v>44217</v>
      </c>
      <c r="W135" s="154" t="s">
        <v>889</v>
      </c>
      <c r="X135" s="182"/>
      <c r="Y135" s="182"/>
      <c r="Z135" s="218"/>
      <c r="AA135" s="117"/>
      <c r="AB135" s="117"/>
    </row>
    <row r="136" customHeight="1" spans="1:28">
      <c r="A136" s="199"/>
      <c r="B136" s="200" t="str">
        <f t="shared" si="4"/>
        <v>P20220610-000371-能环-承德白楼宾馆-运维-维修-20210104-55995.5</v>
      </c>
      <c r="C136" s="201"/>
      <c r="D136" s="201" t="s">
        <v>220</v>
      </c>
      <c r="E136" s="201"/>
      <c r="F136" s="201"/>
      <c r="G136" s="201"/>
      <c r="H136" s="202" t="str">
        <f>IF(D136="","",_xlfn.XLOOKUP(D136,设置!B:B,设置!C:C))</f>
        <v>一般</v>
      </c>
      <c r="I136" s="207" t="str">
        <f t="shared" si="5"/>
        <v>能环-承德白楼宾馆</v>
      </c>
      <c r="J136" s="207" t="str">
        <f>IF($P136="","",_xlfn.XLOOKUP($P136,设置!$G:$G,设置!H:H))</f>
        <v>运维</v>
      </c>
      <c r="K136" s="207" t="str">
        <f>IF($P136="","",_xlfn.XLOOKUP($P136,设置!$G:$G,设置!I:I))</f>
        <v>维修</v>
      </c>
      <c r="L136" s="182">
        <v>664</v>
      </c>
      <c r="M136" s="182">
        <v>115</v>
      </c>
      <c r="N136" s="178" t="s">
        <v>890</v>
      </c>
      <c r="O136" s="182" t="s">
        <v>531</v>
      </c>
      <c r="P136" s="182" t="s">
        <v>543</v>
      </c>
      <c r="Q136" s="154"/>
      <c r="R136" s="213"/>
      <c r="S136" s="154" t="s">
        <v>891</v>
      </c>
      <c r="T136" s="214">
        <v>55995.5</v>
      </c>
      <c r="U136" s="179">
        <v>44200</v>
      </c>
      <c r="V136" s="179">
        <v>44207</v>
      </c>
      <c r="W136" s="154" t="s">
        <v>892</v>
      </c>
      <c r="X136" s="182"/>
      <c r="Y136" s="182"/>
      <c r="Z136" s="218"/>
      <c r="AA136" s="117"/>
      <c r="AB136" s="117"/>
    </row>
    <row r="137" customHeight="1" spans="1:28">
      <c r="A137" s="199"/>
      <c r="B137" s="200" t="str">
        <f t="shared" si="4"/>
        <v>P20220610-000374-能环-银隆商业-缤纷五洲酒店-运维-保养-20210101-245400</v>
      </c>
      <c r="C137" s="201"/>
      <c r="D137" s="201" t="s">
        <v>220</v>
      </c>
      <c r="E137" s="201"/>
      <c r="F137" s="201"/>
      <c r="G137" s="201"/>
      <c r="H137" s="202" t="str">
        <f>IF(D137="","",_xlfn.XLOOKUP(D137,设置!B:B,设置!C:C))</f>
        <v>一般</v>
      </c>
      <c r="I137" s="207" t="str">
        <f t="shared" si="5"/>
        <v>能环-银隆商业-缤纷五洲酒店</v>
      </c>
      <c r="J137" s="207" t="str">
        <f>IF($P137="","",_xlfn.XLOOKUP($P137,设置!$G:$G,设置!H:H))</f>
        <v>运维</v>
      </c>
      <c r="K137" s="207" t="str">
        <f>IF($P137="","",_xlfn.XLOOKUP($P137,设置!$G:$G,设置!I:I))</f>
        <v>保养</v>
      </c>
      <c r="L137" s="182">
        <v>465</v>
      </c>
      <c r="M137" s="182">
        <v>318</v>
      </c>
      <c r="N137" s="178" t="s">
        <v>893</v>
      </c>
      <c r="O137" s="182" t="s">
        <v>531</v>
      </c>
      <c r="P137" s="182" t="s">
        <v>527</v>
      </c>
      <c r="Q137" s="154"/>
      <c r="R137" s="213"/>
      <c r="S137" s="154" t="s">
        <v>894</v>
      </c>
      <c r="T137" s="214">
        <v>245400</v>
      </c>
      <c r="U137" s="179">
        <v>44197</v>
      </c>
      <c r="V137" s="179">
        <v>44926</v>
      </c>
      <c r="W137" s="154" t="s">
        <v>895</v>
      </c>
      <c r="X137" s="182"/>
      <c r="Y137" s="182"/>
      <c r="Z137" s="218"/>
      <c r="AA137" s="117"/>
      <c r="AB137" s="117"/>
    </row>
    <row r="138" customHeight="1" spans="1:28">
      <c r="A138" s="199"/>
      <c r="B138" s="200" t="str">
        <f t="shared" si="4"/>
        <v>P20220610-000375-能环-承德白楼宾馆-运维-零售-20201230-54300</v>
      </c>
      <c r="C138" s="201"/>
      <c r="D138" s="201" t="s">
        <v>220</v>
      </c>
      <c r="E138" s="201"/>
      <c r="F138" s="201"/>
      <c r="G138" s="201"/>
      <c r="H138" s="202" t="str">
        <f>IF(D138="","",_xlfn.XLOOKUP(D138,设置!B:B,设置!C:C))</f>
        <v>一般</v>
      </c>
      <c r="I138" s="207" t="str">
        <f t="shared" si="5"/>
        <v>能环-承德白楼宾馆</v>
      </c>
      <c r="J138" s="207" t="str">
        <f>IF($P138="","",_xlfn.XLOOKUP($P138,设置!$G:$G,设置!H:H))</f>
        <v>运维</v>
      </c>
      <c r="K138" s="207" t="str">
        <f>IF($P138="","",_xlfn.XLOOKUP($P138,设置!$G:$G,设置!I:I))</f>
        <v>零售</v>
      </c>
      <c r="L138" s="182">
        <v>662</v>
      </c>
      <c r="M138" s="182">
        <v>117</v>
      </c>
      <c r="N138" s="178" t="s">
        <v>890</v>
      </c>
      <c r="O138" s="182" t="s">
        <v>531</v>
      </c>
      <c r="P138" s="182" t="s">
        <v>539</v>
      </c>
      <c r="Q138" s="154"/>
      <c r="R138" s="213"/>
      <c r="S138" s="154" t="s">
        <v>896</v>
      </c>
      <c r="T138" s="214">
        <v>54300</v>
      </c>
      <c r="U138" s="179">
        <v>44195</v>
      </c>
      <c r="V138" s="179">
        <v>44206</v>
      </c>
      <c r="W138" s="154" t="s">
        <v>897</v>
      </c>
      <c r="X138" s="182"/>
      <c r="Y138" s="182"/>
      <c r="Z138" s="218"/>
      <c r="AA138" s="117"/>
      <c r="AB138" s="117"/>
    </row>
    <row r="139" customHeight="1" spans="1:28">
      <c r="A139" s="199"/>
      <c r="B139" s="200" t="str">
        <f t="shared" si="4"/>
        <v>P20220610-000376-能环-致绿科技-前门三庆园酒店-运维-维修-20201230-12000</v>
      </c>
      <c r="C139" s="201"/>
      <c r="D139" s="201" t="s">
        <v>220</v>
      </c>
      <c r="E139" s="201"/>
      <c r="F139" s="201"/>
      <c r="G139" s="201"/>
      <c r="H139" s="202" t="str">
        <f>IF(D139="","",_xlfn.XLOOKUP(D139,设置!B:B,设置!C:C))</f>
        <v>一般</v>
      </c>
      <c r="I139" s="207" t="str">
        <f t="shared" si="5"/>
        <v>能环-致绿科技-前门三庆园酒店</v>
      </c>
      <c r="J139" s="207" t="str">
        <f>IF($P139="","",_xlfn.XLOOKUP($P139,设置!$G:$G,设置!H:H))</f>
        <v>运维</v>
      </c>
      <c r="K139" s="207" t="str">
        <f>IF($P139="","",_xlfn.XLOOKUP($P139,设置!$G:$G,设置!I:I))</f>
        <v>维修</v>
      </c>
      <c r="L139" s="182">
        <v>659</v>
      </c>
      <c r="M139" s="182">
        <v>120</v>
      </c>
      <c r="N139" s="178" t="s">
        <v>898</v>
      </c>
      <c r="O139" s="182" t="s">
        <v>658</v>
      </c>
      <c r="P139" s="182" t="s">
        <v>543</v>
      </c>
      <c r="Q139" s="154"/>
      <c r="R139" s="213"/>
      <c r="S139" s="154" t="s">
        <v>899</v>
      </c>
      <c r="T139" s="214">
        <v>12000</v>
      </c>
      <c r="U139" s="179">
        <v>44195</v>
      </c>
      <c r="V139" s="179">
        <v>44561</v>
      </c>
      <c r="W139" s="154" t="s">
        <v>900</v>
      </c>
      <c r="X139" s="182"/>
      <c r="Y139" s="182"/>
      <c r="Z139" s="218"/>
      <c r="AA139" s="117"/>
      <c r="AB139" s="117"/>
    </row>
    <row r="140" customHeight="1" spans="1:28">
      <c r="A140" s="199"/>
      <c r="B140" s="200" t="str">
        <f t="shared" si="4"/>
        <v>P20220610-000377-能环-新疆华泰氯碱厂-运维-维修-20201229-1318540</v>
      </c>
      <c r="C140" s="201"/>
      <c r="D140" s="201" t="s">
        <v>220</v>
      </c>
      <c r="E140" s="201"/>
      <c r="F140" s="201"/>
      <c r="G140" s="201"/>
      <c r="H140" s="202" t="str">
        <f>IF(D140="","",_xlfn.XLOOKUP(D140,设置!B:B,设置!C:C))</f>
        <v>一般</v>
      </c>
      <c r="I140" s="207" t="str">
        <f t="shared" si="5"/>
        <v>能环-新疆华泰氯碱厂</v>
      </c>
      <c r="J140" s="207" t="str">
        <f>IF($P140="","",_xlfn.XLOOKUP($P140,设置!$G:$G,设置!H:H))</f>
        <v>运维</v>
      </c>
      <c r="K140" s="207" t="str">
        <f>IF($P140="","",_xlfn.XLOOKUP($P140,设置!$G:$G,设置!I:I))</f>
        <v>维修</v>
      </c>
      <c r="L140" s="182">
        <v>656</v>
      </c>
      <c r="M140" s="182">
        <v>123</v>
      </c>
      <c r="N140" s="178" t="s">
        <v>758</v>
      </c>
      <c r="O140" s="182" t="s">
        <v>531</v>
      </c>
      <c r="P140" s="182" t="s">
        <v>543</v>
      </c>
      <c r="Q140" s="154"/>
      <c r="R140" s="213"/>
      <c r="S140" s="154" t="s">
        <v>901</v>
      </c>
      <c r="T140" s="214">
        <v>1318540</v>
      </c>
      <c r="U140" s="179">
        <v>44194</v>
      </c>
      <c r="V140" s="179">
        <v>44225</v>
      </c>
      <c r="W140" s="154" t="s">
        <v>902</v>
      </c>
      <c r="X140" s="182"/>
      <c r="Y140" s="182"/>
      <c r="Z140" s="218"/>
      <c r="AA140" s="117"/>
      <c r="AB140" s="117"/>
    </row>
    <row r="141" customHeight="1" spans="1:28">
      <c r="A141" s="199"/>
      <c r="B141" s="200" t="str">
        <f t="shared" si="4"/>
        <v>P20220610-000382-能环-中国移动学院-运维-保养-20200101-129040</v>
      </c>
      <c r="C141" s="201"/>
      <c r="D141" s="201" t="s">
        <v>220</v>
      </c>
      <c r="E141" s="201"/>
      <c r="F141" s="201"/>
      <c r="G141" s="201"/>
      <c r="H141" s="202" t="str">
        <f>IF(D141="","",_xlfn.XLOOKUP(D141,设置!B:B,设置!C:C))</f>
        <v>一般</v>
      </c>
      <c r="I141" s="207" t="str">
        <f t="shared" si="5"/>
        <v>能环-中国移动学院</v>
      </c>
      <c r="J141" s="207" t="str">
        <f>IF($P141="","",_xlfn.XLOOKUP($P141,设置!$G:$G,设置!H:H))</f>
        <v>运维</v>
      </c>
      <c r="K141" s="207" t="str">
        <f>IF($P141="","",_xlfn.XLOOKUP($P141,设置!$G:$G,设置!I:I))</f>
        <v>保养</v>
      </c>
      <c r="L141" s="182">
        <v>655</v>
      </c>
      <c r="M141" s="182">
        <v>124</v>
      </c>
      <c r="N141" s="178" t="s">
        <v>743</v>
      </c>
      <c r="O141" s="182" t="s">
        <v>531</v>
      </c>
      <c r="P141" s="182" t="s">
        <v>527</v>
      </c>
      <c r="Q141" s="154"/>
      <c r="R141" s="213"/>
      <c r="S141" s="154" t="s">
        <v>903</v>
      </c>
      <c r="T141" s="214">
        <v>129040</v>
      </c>
      <c r="U141" s="179">
        <v>43831</v>
      </c>
      <c r="V141" s="179">
        <v>44561</v>
      </c>
      <c r="W141" s="154" t="s">
        <v>904</v>
      </c>
      <c r="X141" s="182"/>
      <c r="Y141" s="182"/>
      <c r="Z141" s="218"/>
      <c r="AA141" s="117"/>
      <c r="AB141" s="117"/>
    </row>
    <row r="142" customHeight="1" spans="1:28">
      <c r="A142" s="199"/>
      <c r="B142" s="200" t="str">
        <f t="shared" si="4"/>
        <v>P20220610-000387-能环-新华阳光-新华金融大厦-工程-安装-20190501-47000</v>
      </c>
      <c r="C142" s="201"/>
      <c r="D142" s="201" t="s">
        <v>220</v>
      </c>
      <c r="E142" s="201"/>
      <c r="F142" s="201"/>
      <c r="G142" s="201"/>
      <c r="H142" s="202" t="str">
        <f>IF(D142="","",_xlfn.XLOOKUP(D142,设置!B:B,设置!C:C))</f>
        <v>一般</v>
      </c>
      <c r="I142" s="207" t="str">
        <f t="shared" si="5"/>
        <v>能环-新华阳光-新华金融大厦</v>
      </c>
      <c r="J142" s="207" t="str">
        <f>IF($P142="","",_xlfn.XLOOKUP($P142,设置!$G:$G,设置!H:H))</f>
        <v>工程</v>
      </c>
      <c r="K142" s="207" t="str">
        <f>IF($P142="","",_xlfn.XLOOKUP($P142,设置!$G:$G,设置!I:I))</f>
        <v>安装</v>
      </c>
      <c r="L142" s="182">
        <v>651</v>
      </c>
      <c r="M142" s="182">
        <v>128</v>
      </c>
      <c r="N142" s="178" t="s">
        <v>905</v>
      </c>
      <c r="O142" s="182" t="s">
        <v>526</v>
      </c>
      <c r="P142" s="182" t="s">
        <v>659</v>
      </c>
      <c r="Q142" s="154"/>
      <c r="R142" s="213"/>
      <c r="S142" s="154" t="s">
        <v>906</v>
      </c>
      <c r="T142" s="214">
        <v>47000</v>
      </c>
      <c r="U142" s="179">
        <v>43586</v>
      </c>
      <c r="V142" s="179">
        <v>43595</v>
      </c>
      <c r="W142" s="154" t="s">
        <v>907</v>
      </c>
      <c r="X142" s="182"/>
      <c r="Y142" s="182"/>
      <c r="Z142" s="218"/>
      <c r="AA142" s="117"/>
      <c r="AB142" s="117"/>
    </row>
    <row r="143" customHeight="1" spans="1:28">
      <c r="A143" s="199"/>
      <c r="B143" s="200" t="str">
        <f t="shared" si="4"/>
        <v>P20220610-000390-能环-华电轻型燃机服务-盈坤世纪-运维-维修-20190901-38670</v>
      </c>
      <c r="C143" s="201"/>
      <c r="D143" s="201" t="s">
        <v>220</v>
      </c>
      <c r="E143" s="201"/>
      <c r="F143" s="201"/>
      <c r="G143" s="201"/>
      <c r="H143" s="202" t="str">
        <f>IF(D143="","",_xlfn.XLOOKUP(D143,设置!B:B,设置!C:C))</f>
        <v>一般</v>
      </c>
      <c r="I143" s="207" t="str">
        <f t="shared" si="5"/>
        <v>能环-华电轻型燃机服务-盈坤世纪</v>
      </c>
      <c r="J143" s="207" t="str">
        <f>IF($P143="","",_xlfn.XLOOKUP($P143,设置!$G:$G,设置!H:H))</f>
        <v>运维</v>
      </c>
      <c r="K143" s="207" t="str">
        <f>IF($P143="","",_xlfn.XLOOKUP($P143,设置!$G:$G,设置!I:I))</f>
        <v>维修</v>
      </c>
      <c r="L143" s="182">
        <v>636</v>
      </c>
      <c r="M143" s="182">
        <v>143</v>
      </c>
      <c r="N143" s="178" t="s">
        <v>576</v>
      </c>
      <c r="O143" s="182" t="s">
        <v>531</v>
      </c>
      <c r="P143" s="182" t="s">
        <v>543</v>
      </c>
      <c r="Q143" s="154"/>
      <c r="R143" s="213"/>
      <c r="S143" s="154" t="s">
        <v>908</v>
      </c>
      <c r="T143" s="214">
        <v>38670</v>
      </c>
      <c r="U143" s="179">
        <v>43709</v>
      </c>
      <c r="V143" s="179">
        <v>43753</v>
      </c>
      <c r="W143" s="154" t="s">
        <v>909</v>
      </c>
      <c r="X143" s="182"/>
      <c r="Y143" s="182"/>
      <c r="Z143" s="218"/>
      <c r="AA143" s="117"/>
      <c r="AB143" s="117"/>
    </row>
    <row r="144" customHeight="1" spans="1:28">
      <c r="A144" s="199"/>
      <c r="B144" s="200" t="str">
        <f t="shared" si="4"/>
        <v>P20220610-000391-能环-华电轻型燃机服务-盈坤世纪-运维-零售-20190808-9550</v>
      </c>
      <c r="C144" s="201"/>
      <c r="D144" s="201" t="s">
        <v>220</v>
      </c>
      <c r="E144" s="201"/>
      <c r="F144" s="201"/>
      <c r="G144" s="201"/>
      <c r="H144" s="202" t="str">
        <f>IF(D144="","",_xlfn.XLOOKUP(D144,设置!B:B,设置!C:C))</f>
        <v>一般</v>
      </c>
      <c r="I144" s="207" t="str">
        <f t="shared" si="5"/>
        <v>能环-华电轻型燃机服务-盈坤世纪</v>
      </c>
      <c r="J144" s="207" t="str">
        <f>IF($P144="","",_xlfn.XLOOKUP($P144,设置!$G:$G,设置!H:H))</f>
        <v>运维</v>
      </c>
      <c r="K144" s="207" t="str">
        <f>IF($P144="","",_xlfn.XLOOKUP($P144,设置!$G:$G,设置!I:I))</f>
        <v>零售</v>
      </c>
      <c r="L144" s="182">
        <v>632</v>
      </c>
      <c r="M144" s="182">
        <v>147</v>
      </c>
      <c r="N144" s="178" t="s">
        <v>576</v>
      </c>
      <c r="O144" s="182" t="s">
        <v>531</v>
      </c>
      <c r="P144" s="182" t="s">
        <v>539</v>
      </c>
      <c r="Q144" s="154"/>
      <c r="R144" s="213"/>
      <c r="S144" s="154" t="s">
        <v>910</v>
      </c>
      <c r="T144" s="214">
        <v>9550</v>
      </c>
      <c r="U144" s="179">
        <v>43685</v>
      </c>
      <c r="V144" s="179">
        <v>43700</v>
      </c>
      <c r="W144" s="154" t="s">
        <v>911</v>
      </c>
      <c r="X144" s="182"/>
      <c r="Y144" s="182"/>
      <c r="Z144" s="218"/>
      <c r="AA144" s="117"/>
      <c r="AB144" s="117"/>
    </row>
    <row r="145" customHeight="1" spans="1:28">
      <c r="A145" s="199"/>
      <c r="B145" s="200" t="str">
        <f t="shared" si="4"/>
        <v>P20220610-000392-能环-华电轻型燃机服务-盈坤世纪-运维-零售-20190515-2200</v>
      </c>
      <c r="C145" s="201"/>
      <c r="D145" s="201" t="s">
        <v>220</v>
      </c>
      <c r="E145" s="201"/>
      <c r="F145" s="201"/>
      <c r="G145" s="201"/>
      <c r="H145" s="202" t="str">
        <f>IF(D145="","",_xlfn.XLOOKUP(D145,设置!B:B,设置!C:C))</f>
        <v>一般</v>
      </c>
      <c r="I145" s="207" t="str">
        <f t="shared" si="5"/>
        <v>能环-华电轻型燃机服务-盈坤世纪</v>
      </c>
      <c r="J145" s="207" t="str">
        <f>IF($P145="","",_xlfn.XLOOKUP($P145,设置!$G:$G,设置!H:H))</f>
        <v>运维</v>
      </c>
      <c r="K145" s="207" t="str">
        <f>IF($P145="","",_xlfn.XLOOKUP($P145,设置!$G:$G,设置!I:I))</f>
        <v>零售</v>
      </c>
      <c r="L145" s="182">
        <v>630</v>
      </c>
      <c r="M145" s="182">
        <v>149</v>
      </c>
      <c r="N145" s="178" t="s">
        <v>576</v>
      </c>
      <c r="O145" s="182" t="s">
        <v>531</v>
      </c>
      <c r="P145" s="182" t="s">
        <v>539</v>
      </c>
      <c r="Q145" s="154"/>
      <c r="R145" s="213"/>
      <c r="S145" s="220" t="s">
        <v>912</v>
      </c>
      <c r="T145" s="214">
        <v>2200</v>
      </c>
      <c r="U145" s="179">
        <v>43600</v>
      </c>
      <c r="V145" s="179">
        <v>43608</v>
      </c>
      <c r="W145" s="154" t="s">
        <v>913</v>
      </c>
      <c r="X145" s="182"/>
      <c r="Y145" s="182"/>
      <c r="Z145" s="218"/>
      <c r="AA145" s="117"/>
      <c r="AB145" s="117"/>
    </row>
    <row r="146" customHeight="1" spans="1:28">
      <c r="A146" s="199"/>
      <c r="B146" s="200" t="str">
        <f t="shared" si="4"/>
        <v>P20220610-000393-能环-华电轻型燃机服务-盈坤世纪-运维-零售-20190614-10500</v>
      </c>
      <c r="C146" s="201"/>
      <c r="D146" s="201" t="s">
        <v>220</v>
      </c>
      <c r="E146" s="201"/>
      <c r="F146" s="201"/>
      <c r="G146" s="201"/>
      <c r="H146" s="202" t="str">
        <f>IF(D146="","",_xlfn.XLOOKUP(D146,设置!B:B,设置!C:C))</f>
        <v>一般</v>
      </c>
      <c r="I146" s="207" t="str">
        <f t="shared" si="5"/>
        <v>能环-华电轻型燃机服务-盈坤世纪</v>
      </c>
      <c r="J146" s="207" t="str">
        <f>IF($P146="","",_xlfn.XLOOKUP($P146,设置!$G:$G,设置!H:H))</f>
        <v>运维</v>
      </c>
      <c r="K146" s="207" t="str">
        <f>IF($P146="","",_xlfn.XLOOKUP($P146,设置!$G:$G,设置!I:I))</f>
        <v>零售</v>
      </c>
      <c r="L146" s="182">
        <v>620</v>
      </c>
      <c r="M146" s="182">
        <v>159</v>
      </c>
      <c r="N146" s="178" t="s">
        <v>576</v>
      </c>
      <c r="O146" s="182" t="s">
        <v>531</v>
      </c>
      <c r="P146" s="182" t="s">
        <v>539</v>
      </c>
      <c r="Q146" s="154"/>
      <c r="R146" s="213"/>
      <c r="S146" s="154" t="s">
        <v>914</v>
      </c>
      <c r="T146" s="214">
        <v>10500</v>
      </c>
      <c r="U146" s="179">
        <v>43630</v>
      </c>
      <c r="V146" s="179">
        <v>43658</v>
      </c>
      <c r="W146" s="154" t="s">
        <v>915</v>
      </c>
      <c r="X146" s="182"/>
      <c r="Y146" s="182"/>
      <c r="Z146" s="218"/>
      <c r="AA146" s="117"/>
      <c r="AB146" s="117"/>
    </row>
    <row r="147" customHeight="1" spans="1:28">
      <c r="A147" s="199"/>
      <c r="B147" s="200" t="str">
        <f t="shared" si="4"/>
        <v>P20220610-000401-能环-中汇博泰（北京）-运维-保养-20191220-35000</v>
      </c>
      <c r="C147" s="201"/>
      <c r="D147" s="201" t="s">
        <v>220</v>
      </c>
      <c r="E147" s="201"/>
      <c r="F147" s="201"/>
      <c r="G147" s="201"/>
      <c r="H147" s="202" t="str">
        <f>IF(D147="","",_xlfn.XLOOKUP(D147,设置!B:B,设置!C:C))</f>
        <v>一般</v>
      </c>
      <c r="I147" s="207" t="str">
        <f t="shared" si="5"/>
        <v>能环-中汇博泰（北京）</v>
      </c>
      <c r="J147" s="207" t="str">
        <f>IF($P147="","",_xlfn.XLOOKUP($P147,设置!$G:$G,设置!H:H))</f>
        <v>运维</v>
      </c>
      <c r="K147" s="207" t="str">
        <f>IF($P147="","",_xlfn.XLOOKUP($P147,设置!$G:$G,设置!I:I))</f>
        <v>保养</v>
      </c>
      <c r="L147" s="182">
        <v>617</v>
      </c>
      <c r="M147" s="182">
        <v>162</v>
      </c>
      <c r="N147" s="178" t="s">
        <v>916</v>
      </c>
      <c r="O147" s="182" t="s">
        <v>658</v>
      </c>
      <c r="P147" s="182" t="s">
        <v>527</v>
      </c>
      <c r="Q147" s="154"/>
      <c r="R147" s="213"/>
      <c r="S147" s="154" t="s">
        <v>917</v>
      </c>
      <c r="T147" s="214">
        <v>35000</v>
      </c>
      <c r="U147" s="179">
        <v>43819</v>
      </c>
      <c r="V147" s="179">
        <v>44184</v>
      </c>
      <c r="W147" s="154" t="s">
        <v>918</v>
      </c>
      <c r="X147" s="182"/>
      <c r="Y147" s="182"/>
      <c r="Z147" s="218"/>
      <c r="AA147" s="117"/>
      <c r="AB147" s="117"/>
    </row>
    <row r="148" customHeight="1" spans="1:28">
      <c r="A148" s="199"/>
      <c r="B148" s="200" t="str">
        <f t="shared" si="4"/>
        <v>P20220610-000403-能环-中汇博泰（北京）-运维-保养-20181220-35000</v>
      </c>
      <c r="C148" s="201"/>
      <c r="D148" s="201" t="s">
        <v>220</v>
      </c>
      <c r="E148" s="201"/>
      <c r="F148" s="201"/>
      <c r="G148" s="201"/>
      <c r="H148" s="202" t="str">
        <f>IF(D148="","",_xlfn.XLOOKUP(D148,设置!B:B,设置!C:C))</f>
        <v>一般</v>
      </c>
      <c r="I148" s="207" t="str">
        <f t="shared" si="5"/>
        <v>能环-中汇博泰（北京）</v>
      </c>
      <c r="J148" s="207" t="str">
        <f>IF($P148="","",_xlfn.XLOOKUP($P148,设置!$G:$G,设置!H:H))</f>
        <v>运维</v>
      </c>
      <c r="K148" s="207" t="str">
        <f>IF($P148="","",_xlfn.XLOOKUP($P148,设置!$G:$G,设置!I:I))</f>
        <v>保养</v>
      </c>
      <c r="L148" s="182">
        <v>609</v>
      </c>
      <c r="M148" s="182">
        <v>170</v>
      </c>
      <c r="N148" s="178" t="s">
        <v>916</v>
      </c>
      <c r="O148" s="182" t="s">
        <v>658</v>
      </c>
      <c r="P148" s="182" t="s">
        <v>527</v>
      </c>
      <c r="Q148" s="154"/>
      <c r="R148" s="213"/>
      <c r="S148" s="154" t="s">
        <v>919</v>
      </c>
      <c r="T148" s="214">
        <v>35000</v>
      </c>
      <c r="U148" s="179">
        <v>43454</v>
      </c>
      <c r="V148" s="179">
        <v>43818</v>
      </c>
      <c r="W148" s="154" t="s">
        <v>920</v>
      </c>
      <c r="X148" s="182"/>
      <c r="Y148" s="182"/>
      <c r="Z148" s="218"/>
      <c r="AA148" s="117"/>
      <c r="AB148" s="117"/>
    </row>
    <row r="149" customHeight="1" spans="1:28">
      <c r="A149" s="199"/>
      <c r="B149" s="200" t="str">
        <f t="shared" si="4"/>
        <v>P20220610-000405-能环-中安兴徽-新华汇金中心-运维-保养-20190614-19250</v>
      </c>
      <c r="C149" s="201"/>
      <c r="D149" s="201" t="s">
        <v>220</v>
      </c>
      <c r="E149" s="201"/>
      <c r="F149" s="201"/>
      <c r="G149" s="201"/>
      <c r="H149" s="202" t="str">
        <f>IF(D149="","",_xlfn.XLOOKUP(D149,设置!B:B,设置!C:C))</f>
        <v>一般</v>
      </c>
      <c r="I149" s="207" t="str">
        <f t="shared" si="5"/>
        <v>能环-中安兴徽-新华汇金中心</v>
      </c>
      <c r="J149" s="207" t="str">
        <f>IF($P149="","",_xlfn.XLOOKUP($P149,设置!$G:$G,设置!H:H))</f>
        <v>运维</v>
      </c>
      <c r="K149" s="207" t="str">
        <f>IF($P149="","",_xlfn.XLOOKUP($P149,设置!$G:$G,设置!I:I))</f>
        <v>保养</v>
      </c>
      <c r="L149" s="182">
        <v>605</v>
      </c>
      <c r="M149" s="182">
        <v>174</v>
      </c>
      <c r="N149" s="178" t="s">
        <v>921</v>
      </c>
      <c r="O149" s="182" t="s">
        <v>531</v>
      </c>
      <c r="P149" s="182" t="s">
        <v>527</v>
      </c>
      <c r="Q149" s="154"/>
      <c r="R149" s="213"/>
      <c r="S149" s="154" t="s">
        <v>922</v>
      </c>
      <c r="T149" s="214">
        <v>19250</v>
      </c>
      <c r="U149" s="179">
        <v>43630</v>
      </c>
      <c r="V149" s="179">
        <v>43996</v>
      </c>
      <c r="W149" s="154" t="s">
        <v>923</v>
      </c>
      <c r="X149" s="182"/>
      <c r="Y149" s="182"/>
      <c r="Z149" s="218"/>
      <c r="AA149" s="117"/>
      <c r="AB149" s="117"/>
    </row>
    <row r="150" customHeight="1" spans="1:28">
      <c r="A150" s="199"/>
      <c r="B150" s="200" t="str">
        <f t="shared" si="4"/>
        <v>P20220610-000406-能环-中安兴徽-新华汇金中心-运维-保养-20180614-19250</v>
      </c>
      <c r="C150" s="201"/>
      <c r="D150" s="201" t="s">
        <v>220</v>
      </c>
      <c r="E150" s="201"/>
      <c r="F150" s="201"/>
      <c r="G150" s="201"/>
      <c r="H150" s="202" t="str">
        <f>IF(D150="","",_xlfn.XLOOKUP(D150,设置!B:B,设置!C:C))</f>
        <v>一般</v>
      </c>
      <c r="I150" s="207" t="str">
        <f t="shared" si="5"/>
        <v>能环-中安兴徽-新华汇金中心</v>
      </c>
      <c r="J150" s="207" t="str">
        <f>IF($P150="","",_xlfn.XLOOKUP($P150,设置!$G:$G,设置!H:H))</f>
        <v>运维</v>
      </c>
      <c r="K150" s="207" t="str">
        <f>IF($P150="","",_xlfn.XLOOKUP($P150,设置!$G:$G,设置!I:I))</f>
        <v>保养</v>
      </c>
      <c r="L150" s="182">
        <v>595</v>
      </c>
      <c r="M150" s="182">
        <v>184</v>
      </c>
      <c r="N150" s="178" t="s">
        <v>921</v>
      </c>
      <c r="O150" s="182" t="s">
        <v>531</v>
      </c>
      <c r="P150" s="182" t="s">
        <v>527</v>
      </c>
      <c r="Q150" s="154"/>
      <c r="R150" s="213"/>
      <c r="S150" s="154" t="s">
        <v>924</v>
      </c>
      <c r="T150" s="214">
        <v>19250</v>
      </c>
      <c r="U150" s="179">
        <v>43265</v>
      </c>
      <c r="V150" s="179">
        <v>43630</v>
      </c>
      <c r="W150" s="154" t="s">
        <v>925</v>
      </c>
      <c r="X150" s="182"/>
      <c r="Y150" s="182"/>
      <c r="Z150" s="218"/>
      <c r="AA150" s="117"/>
      <c r="AB150" s="117"/>
    </row>
    <row r="151" customHeight="1" spans="1:28">
      <c r="A151" s="199"/>
      <c r="B151" s="200" t="str">
        <f t="shared" si="4"/>
        <v>P20220610-000411-能环-尚西泊图-运维-维修-20190901-178500</v>
      </c>
      <c r="C151" s="201"/>
      <c r="D151" s="201" t="s">
        <v>220</v>
      </c>
      <c r="E151" s="201"/>
      <c r="F151" s="201"/>
      <c r="G151" s="201"/>
      <c r="H151" s="202" t="str">
        <f>IF(D151="","",_xlfn.XLOOKUP(D151,设置!B:B,设置!C:C))</f>
        <v>一般</v>
      </c>
      <c r="I151" s="207" t="str">
        <f t="shared" si="5"/>
        <v>能环-尚西泊图</v>
      </c>
      <c r="J151" s="207" t="str">
        <f>IF($P151="","",_xlfn.XLOOKUP($P151,设置!$G:$G,设置!H:H))</f>
        <v>运维</v>
      </c>
      <c r="K151" s="207" t="str">
        <f>IF($P151="","",_xlfn.XLOOKUP($P151,设置!$G:$G,设置!I:I))</f>
        <v>维修</v>
      </c>
      <c r="L151" s="182">
        <v>574</v>
      </c>
      <c r="M151" s="182">
        <v>207</v>
      </c>
      <c r="N151" s="178" t="s">
        <v>807</v>
      </c>
      <c r="O151" s="182" t="s">
        <v>526</v>
      </c>
      <c r="P151" s="182" t="s">
        <v>543</v>
      </c>
      <c r="Q151" s="154"/>
      <c r="R151" s="213"/>
      <c r="S151" s="154" t="s">
        <v>926</v>
      </c>
      <c r="T151" s="214">
        <v>178500</v>
      </c>
      <c r="U151" s="179">
        <v>43709</v>
      </c>
      <c r="V151" s="179">
        <v>43738</v>
      </c>
      <c r="W151" s="154" t="s">
        <v>927</v>
      </c>
      <c r="X151" s="182"/>
      <c r="Y151" s="182"/>
      <c r="Z151" s="218"/>
      <c r="AA151" s="117"/>
      <c r="AB151" s="117"/>
    </row>
    <row r="152" customHeight="1" spans="1:28">
      <c r="A152" s="199"/>
      <c r="B152" s="200" t="str">
        <f t="shared" si="4"/>
        <v>P20220610-000416-能环-艺海兴龙-天竺空港工业区-运维-保养-20180909-66000</v>
      </c>
      <c r="C152" s="201"/>
      <c r="D152" s="201" t="s">
        <v>220</v>
      </c>
      <c r="E152" s="201"/>
      <c r="F152" s="201"/>
      <c r="G152" s="201"/>
      <c r="H152" s="202" t="str">
        <f>IF(D152="","",_xlfn.XLOOKUP(D152,设置!B:B,设置!C:C))</f>
        <v>一般</v>
      </c>
      <c r="I152" s="207" t="str">
        <f t="shared" si="5"/>
        <v>能环-艺海兴龙-天竺空港工业区</v>
      </c>
      <c r="J152" s="207" t="str">
        <f>IF($P152="","",_xlfn.XLOOKUP($P152,设置!$G:$G,设置!H:H))</f>
        <v>运维</v>
      </c>
      <c r="K152" s="207" t="str">
        <f>IF($P152="","",_xlfn.XLOOKUP($P152,设置!$G:$G,设置!I:I))</f>
        <v>保养</v>
      </c>
      <c r="L152" s="182">
        <v>570</v>
      </c>
      <c r="M152" s="182">
        <v>211</v>
      </c>
      <c r="N152" s="178" t="s">
        <v>928</v>
      </c>
      <c r="O152" s="182" t="s">
        <v>531</v>
      </c>
      <c r="P152" s="182" t="s">
        <v>527</v>
      </c>
      <c r="Q152" s="154"/>
      <c r="R152" s="213"/>
      <c r="S152" s="154" t="s">
        <v>929</v>
      </c>
      <c r="T152" s="214">
        <v>66000</v>
      </c>
      <c r="U152" s="179">
        <v>43352</v>
      </c>
      <c r="V152" s="179">
        <v>43716</v>
      </c>
      <c r="W152" s="154" t="s">
        <v>930</v>
      </c>
      <c r="X152" s="182"/>
      <c r="Y152" s="182"/>
      <c r="Z152" s="218"/>
      <c r="AA152" s="117"/>
      <c r="AB152" s="117"/>
    </row>
    <row r="153" customHeight="1" spans="1:28">
      <c r="A153" s="199"/>
      <c r="B153" s="200" t="str">
        <f t="shared" si="4"/>
        <v>P20220610-000418-能环-第一太平戴维斯-东方梅地亚中心-运维-保养-20200101-10000000</v>
      </c>
      <c r="C153" s="201"/>
      <c r="D153" s="201" t="s">
        <v>220</v>
      </c>
      <c r="E153" s="201"/>
      <c r="F153" s="201"/>
      <c r="G153" s="201"/>
      <c r="H153" s="202" t="str">
        <f>IF(D153="","",_xlfn.XLOOKUP(D153,设置!B:B,设置!C:C))</f>
        <v>一般</v>
      </c>
      <c r="I153" s="207" t="str">
        <f t="shared" si="5"/>
        <v>能环-第一太平戴维斯-东方梅地亚中心</v>
      </c>
      <c r="J153" s="207" t="str">
        <f>IF($P153="","",_xlfn.XLOOKUP($P153,设置!$G:$G,设置!H:H))</f>
        <v>运维</v>
      </c>
      <c r="K153" s="207" t="str">
        <f>IF($P153="","",_xlfn.XLOOKUP($P153,设置!$G:$G,设置!I:I))</f>
        <v>保养</v>
      </c>
      <c r="L153" s="182">
        <v>185</v>
      </c>
      <c r="M153" s="182">
        <v>600</v>
      </c>
      <c r="N153" s="178" t="s">
        <v>679</v>
      </c>
      <c r="O153" s="182" t="s">
        <v>531</v>
      </c>
      <c r="P153" s="182" t="s">
        <v>527</v>
      </c>
      <c r="Q153" s="154"/>
      <c r="R153" s="213"/>
      <c r="S153" s="154" t="s">
        <v>931</v>
      </c>
      <c r="T153" s="214">
        <v>10000000</v>
      </c>
      <c r="U153" s="179">
        <v>43831</v>
      </c>
      <c r="V153" s="179">
        <v>47483</v>
      </c>
      <c r="W153" s="154" t="s">
        <v>932</v>
      </c>
      <c r="X153" s="182"/>
      <c r="Y153" s="182"/>
      <c r="Z153" s="218"/>
      <c r="AA153" s="117"/>
      <c r="AB153" s="117"/>
    </row>
    <row r="154" customHeight="1" spans="1:28">
      <c r="A154" s="199"/>
      <c r="B154" s="200" t="str">
        <f t="shared" si="4"/>
        <v>P20220610-000419-能环-华地恒达-新华东方文创大厦-运维-保养-20190718-15000</v>
      </c>
      <c r="C154" s="201"/>
      <c r="D154" s="201" t="s">
        <v>220</v>
      </c>
      <c r="E154" s="201"/>
      <c r="F154" s="201"/>
      <c r="G154" s="201"/>
      <c r="H154" s="202" t="str">
        <f>IF(D154="","",_xlfn.XLOOKUP(D154,设置!B:B,设置!C:C))</f>
        <v>一般</v>
      </c>
      <c r="I154" s="207" t="str">
        <f t="shared" si="5"/>
        <v>能环-华地恒达-新华东方文创大厦</v>
      </c>
      <c r="J154" s="207" t="str">
        <f>IF($P154="","",_xlfn.XLOOKUP($P154,设置!$G:$G,设置!H:H))</f>
        <v>运维</v>
      </c>
      <c r="K154" s="207" t="str">
        <f>IF($P154="","",_xlfn.XLOOKUP($P154,设置!$G:$G,设置!I:I))</f>
        <v>保养</v>
      </c>
      <c r="L154" s="182">
        <v>561</v>
      </c>
      <c r="M154" s="182">
        <v>221</v>
      </c>
      <c r="N154" s="178" t="s">
        <v>792</v>
      </c>
      <c r="O154" s="182" t="s">
        <v>531</v>
      </c>
      <c r="P154" s="182" t="s">
        <v>527</v>
      </c>
      <c r="Q154" s="154"/>
      <c r="R154" s="213"/>
      <c r="S154" s="154" t="s">
        <v>933</v>
      </c>
      <c r="T154" s="214">
        <v>15000</v>
      </c>
      <c r="U154" s="179">
        <v>43664</v>
      </c>
      <c r="V154" s="179">
        <v>44029</v>
      </c>
      <c r="W154" s="154" t="s">
        <v>934</v>
      </c>
      <c r="X154" s="182"/>
      <c r="Y154" s="182"/>
      <c r="Z154" s="218"/>
      <c r="AA154" s="117"/>
      <c r="AB154" s="117"/>
    </row>
    <row r="155" customHeight="1" spans="1:28">
      <c r="A155" s="199"/>
      <c r="B155" s="200" t="str">
        <f t="shared" si="4"/>
        <v>P20220610-000431-能环-同方科迅-国粹苑-运维-清洗-20190906-50000</v>
      </c>
      <c r="C155" s="201"/>
      <c r="D155" s="201" t="s">
        <v>220</v>
      </c>
      <c r="E155" s="201"/>
      <c r="F155" s="201"/>
      <c r="G155" s="201"/>
      <c r="H155" s="202" t="str">
        <f>IF(D155="","",_xlfn.XLOOKUP(D155,设置!B:B,设置!C:C))</f>
        <v>一般</v>
      </c>
      <c r="I155" s="207" t="str">
        <f t="shared" si="5"/>
        <v>能环-同方科迅-国粹苑</v>
      </c>
      <c r="J155" s="207" t="str">
        <f>IF($P155="","",_xlfn.XLOOKUP($P155,设置!$G:$G,设置!H:H))</f>
        <v>运维</v>
      </c>
      <c r="K155" s="207" t="str">
        <f>IF($P155="","",_xlfn.XLOOKUP($P155,设置!$G:$G,设置!I:I))</f>
        <v>清洗</v>
      </c>
      <c r="L155" s="182">
        <v>558</v>
      </c>
      <c r="M155" s="182">
        <v>224</v>
      </c>
      <c r="N155" s="178" t="s">
        <v>707</v>
      </c>
      <c r="O155" s="182" t="s">
        <v>526</v>
      </c>
      <c r="P155" s="182" t="s">
        <v>554</v>
      </c>
      <c r="Q155" s="154"/>
      <c r="R155" s="213"/>
      <c r="S155" s="154" t="s">
        <v>935</v>
      </c>
      <c r="T155" s="214">
        <v>50000</v>
      </c>
      <c r="U155" s="179">
        <v>43714</v>
      </c>
      <c r="V155" s="179">
        <v>43743</v>
      </c>
      <c r="W155" s="154" t="s">
        <v>936</v>
      </c>
      <c r="X155" s="182"/>
      <c r="Y155" s="182"/>
      <c r="Z155" s="218"/>
      <c r="AA155" s="117"/>
      <c r="AB155" s="117"/>
    </row>
    <row r="156" customHeight="1" spans="1:28">
      <c r="A156" s="199"/>
      <c r="B156" s="200" t="str">
        <f t="shared" si="4"/>
        <v>P20220610-000444-能环-德兰伟业-北京市东城区法院南院-运维-保养-20200408-16000</v>
      </c>
      <c r="C156" s="201"/>
      <c r="D156" s="201" t="s">
        <v>220</v>
      </c>
      <c r="E156" s="201"/>
      <c r="F156" s="201"/>
      <c r="G156" s="201"/>
      <c r="H156" s="202" t="str">
        <f>IF(D156="","",_xlfn.XLOOKUP(D156,设置!B:B,设置!C:C))</f>
        <v>一般</v>
      </c>
      <c r="I156" s="207" t="str">
        <f t="shared" si="5"/>
        <v>能环-德兰伟业-北京市东城区法院南院</v>
      </c>
      <c r="J156" s="207" t="str">
        <f>IF($P156="","",_xlfn.XLOOKUP($P156,设置!$G:$G,设置!H:H))</f>
        <v>运维</v>
      </c>
      <c r="K156" s="207" t="str">
        <f>IF($P156="","",_xlfn.XLOOKUP($P156,设置!$G:$G,设置!I:I))</f>
        <v>保养</v>
      </c>
      <c r="L156" s="182">
        <v>555</v>
      </c>
      <c r="M156" s="182">
        <v>227</v>
      </c>
      <c r="N156" s="178" t="s">
        <v>937</v>
      </c>
      <c r="O156" s="182" t="s">
        <v>531</v>
      </c>
      <c r="P156" s="182" t="s">
        <v>527</v>
      </c>
      <c r="Q156" s="154"/>
      <c r="R156" s="213"/>
      <c r="S156" s="154" t="s">
        <v>938</v>
      </c>
      <c r="T156" s="214">
        <v>16000</v>
      </c>
      <c r="U156" s="179">
        <v>43929</v>
      </c>
      <c r="V156" s="179">
        <v>44293</v>
      </c>
      <c r="W156" s="154" t="s">
        <v>939</v>
      </c>
      <c r="X156" s="182"/>
      <c r="Y156" s="182"/>
      <c r="Z156" s="218"/>
      <c r="AA156" s="117"/>
      <c r="AB156" s="117"/>
    </row>
    <row r="157" customHeight="1" spans="1:28">
      <c r="A157" s="199"/>
      <c r="B157" s="200" t="str">
        <f t="shared" si="4"/>
        <v>P20220610-000447-能环-三河星罗城购物中心-工程-安装-20200210-3106943.18</v>
      </c>
      <c r="C157" s="201"/>
      <c r="D157" s="201" t="s">
        <v>220</v>
      </c>
      <c r="E157" s="201"/>
      <c r="F157" s="201"/>
      <c r="G157" s="201"/>
      <c r="H157" s="202" t="str">
        <f>IF(D157="","",_xlfn.XLOOKUP(D157,设置!B:B,设置!C:C))</f>
        <v>一般</v>
      </c>
      <c r="I157" s="207" t="str">
        <f t="shared" si="5"/>
        <v>能环-三河星罗城购物中心</v>
      </c>
      <c r="J157" s="207" t="str">
        <f>IF($P157="","",_xlfn.XLOOKUP($P157,设置!$G:$G,设置!H:H))</f>
        <v>工程</v>
      </c>
      <c r="K157" s="207" t="str">
        <f>IF($P157="","",_xlfn.XLOOKUP($P157,设置!$G:$G,设置!I:I))</f>
        <v>安装</v>
      </c>
      <c r="L157" s="182">
        <v>553</v>
      </c>
      <c r="M157" s="182">
        <v>229</v>
      </c>
      <c r="N157" s="178" t="s">
        <v>940</v>
      </c>
      <c r="O157" s="182" t="s">
        <v>526</v>
      </c>
      <c r="P157" s="182" t="s">
        <v>659</v>
      </c>
      <c r="Q157" s="154"/>
      <c r="R157" s="213"/>
      <c r="S157" s="154" t="s">
        <v>941</v>
      </c>
      <c r="T157" s="214">
        <v>3106943.18</v>
      </c>
      <c r="U157" s="179">
        <v>43871</v>
      </c>
      <c r="V157" s="179">
        <v>43936</v>
      </c>
      <c r="W157" s="154" t="s">
        <v>942</v>
      </c>
      <c r="X157" s="182"/>
      <c r="Y157" s="182"/>
      <c r="Z157" s="218"/>
      <c r="AA157" s="117"/>
      <c r="AB157" s="117"/>
    </row>
    <row r="158" customHeight="1" spans="1:28">
      <c r="A158" s="199"/>
      <c r="B158" s="200" t="str">
        <f t="shared" si="4"/>
        <v>P20220610-000464-能环-天津天保热电-运维-维修-20201103-145105</v>
      </c>
      <c r="C158" s="201"/>
      <c r="D158" s="201" t="s">
        <v>220</v>
      </c>
      <c r="E158" s="201"/>
      <c r="F158" s="201"/>
      <c r="G158" s="201"/>
      <c r="H158" s="202" t="str">
        <f>IF(D158="","",_xlfn.XLOOKUP(D158,设置!B:B,设置!C:C))</f>
        <v>一般</v>
      </c>
      <c r="I158" s="207" t="str">
        <f t="shared" si="5"/>
        <v>能环-天津天保热电</v>
      </c>
      <c r="J158" s="207" t="str">
        <f>IF($P158="","",_xlfn.XLOOKUP($P158,设置!$G:$G,设置!H:H))</f>
        <v>运维</v>
      </c>
      <c r="K158" s="207" t="str">
        <f>IF($P158="","",_xlfn.XLOOKUP($P158,设置!$G:$G,设置!I:I))</f>
        <v>维修</v>
      </c>
      <c r="L158" s="182">
        <v>542</v>
      </c>
      <c r="M158" s="182">
        <v>241</v>
      </c>
      <c r="N158" s="178" t="s">
        <v>943</v>
      </c>
      <c r="O158" s="182" t="s">
        <v>526</v>
      </c>
      <c r="P158" s="182" t="s">
        <v>543</v>
      </c>
      <c r="Q158" s="154"/>
      <c r="R158" s="213"/>
      <c r="S158" s="154" t="s">
        <v>944</v>
      </c>
      <c r="T158" s="214">
        <v>145105</v>
      </c>
      <c r="U158" s="179">
        <v>44138</v>
      </c>
      <c r="V158" s="179">
        <v>44162</v>
      </c>
      <c r="W158" s="154" t="s">
        <v>945</v>
      </c>
      <c r="X158" s="182"/>
      <c r="Y158" s="182"/>
      <c r="Z158" s="218"/>
      <c r="AA158" s="117"/>
      <c r="AB158" s="117"/>
    </row>
    <row r="159" customHeight="1" spans="1:28">
      <c r="A159" s="199"/>
      <c r="B159" s="200" t="str">
        <f t="shared" si="4"/>
        <v>P20220610-000466-能环-创新联盟-可味美食城十八区-运维-保养-20200901-50000</v>
      </c>
      <c r="C159" s="201"/>
      <c r="D159" s="201" t="s">
        <v>220</v>
      </c>
      <c r="E159" s="201"/>
      <c r="F159" s="201"/>
      <c r="G159" s="201"/>
      <c r="H159" s="202" t="str">
        <f>IF(D159="","",_xlfn.XLOOKUP(D159,设置!B:B,设置!C:C))</f>
        <v>一般</v>
      </c>
      <c r="I159" s="207" t="str">
        <f t="shared" si="5"/>
        <v>能环-创新联盟-可味美食城十八区</v>
      </c>
      <c r="J159" s="207" t="str">
        <f>IF($P159="","",_xlfn.XLOOKUP($P159,设置!$G:$G,设置!H:H))</f>
        <v>运维</v>
      </c>
      <c r="K159" s="207" t="str">
        <f>IF($P159="","",_xlfn.XLOOKUP($P159,设置!$G:$G,设置!I:I))</f>
        <v>保养</v>
      </c>
      <c r="L159" s="182">
        <v>538</v>
      </c>
      <c r="M159" s="182">
        <v>245</v>
      </c>
      <c r="N159" s="178" t="s">
        <v>946</v>
      </c>
      <c r="O159" s="182" t="s">
        <v>526</v>
      </c>
      <c r="P159" s="182" t="s">
        <v>527</v>
      </c>
      <c r="Q159" s="154"/>
      <c r="R159" s="213"/>
      <c r="S159" s="154" t="s">
        <v>947</v>
      </c>
      <c r="T159" s="214">
        <v>50000</v>
      </c>
      <c r="U159" s="179">
        <v>44075</v>
      </c>
      <c r="V159" s="179">
        <v>44439</v>
      </c>
      <c r="W159" s="154" t="s">
        <v>948</v>
      </c>
      <c r="X159" s="182"/>
      <c r="Y159" s="182"/>
      <c r="Z159" s="218"/>
      <c r="AA159" s="117"/>
      <c r="AB159" s="117"/>
    </row>
    <row r="160" customHeight="1" spans="1:28">
      <c r="A160" s="199"/>
      <c r="B160" s="200" t="str">
        <f t="shared" si="4"/>
        <v>P20220610-000483-能环-曼海能源-立业大厦-工程-其他-20201015-280000</v>
      </c>
      <c r="C160" s="201"/>
      <c r="D160" s="201" t="s">
        <v>220</v>
      </c>
      <c r="E160" s="201"/>
      <c r="F160" s="201"/>
      <c r="G160" s="201"/>
      <c r="H160" s="202" t="str">
        <f>IF(D160="","",_xlfn.XLOOKUP(D160,设置!B:B,设置!C:C))</f>
        <v>一般</v>
      </c>
      <c r="I160" s="207" t="str">
        <f t="shared" si="5"/>
        <v>能环-曼海能源-立业大厦</v>
      </c>
      <c r="J160" s="207" t="str">
        <f>IF($P160="","",_xlfn.XLOOKUP($P160,设置!$G:$G,设置!H:H))</f>
        <v>工程</v>
      </c>
      <c r="K160" s="207" t="str">
        <f>IF($P160="","",_xlfn.XLOOKUP($P160,设置!$G:$G,设置!I:I))</f>
        <v>其他</v>
      </c>
      <c r="L160" s="182">
        <v>501</v>
      </c>
      <c r="M160" s="182">
        <v>282</v>
      </c>
      <c r="N160" s="178" t="s">
        <v>949</v>
      </c>
      <c r="O160" s="182" t="s">
        <v>531</v>
      </c>
      <c r="P160" s="182" t="s">
        <v>950</v>
      </c>
      <c r="Q160" s="154"/>
      <c r="R160" s="213"/>
      <c r="S160" s="221" t="s">
        <v>951</v>
      </c>
      <c r="T160" s="214">
        <v>280000</v>
      </c>
      <c r="U160" s="179">
        <v>44119</v>
      </c>
      <c r="V160" s="179">
        <v>44160</v>
      </c>
      <c r="W160" s="154" t="s">
        <v>952</v>
      </c>
      <c r="X160" s="182"/>
      <c r="Y160" s="182"/>
      <c r="Z160" s="182"/>
      <c r="AA160" s="117"/>
      <c r="AB160" s="117"/>
    </row>
    <row r="161" customHeight="1" spans="1:28">
      <c r="A161" s="199"/>
      <c r="B161" s="200" t="str">
        <f t="shared" si="4"/>
        <v>P20220610-000491-能环-星河商贸-富地广场-EMC-节能运营-20201115-4960000</v>
      </c>
      <c r="C161" s="201"/>
      <c r="D161" s="201" t="s">
        <v>220</v>
      </c>
      <c r="E161" s="201"/>
      <c r="F161" s="201"/>
      <c r="G161" s="201"/>
      <c r="H161" s="202" t="str">
        <f>IF(D161="","",_xlfn.XLOOKUP(D161,设置!B:B,设置!C:C))</f>
        <v>一般</v>
      </c>
      <c r="I161" s="207" t="str">
        <f t="shared" si="5"/>
        <v>能环-星河商贸-富地广场</v>
      </c>
      <c r="J161" s="207" t="str">
        <f>IF($P161="","",_xlfn.XLOOKUP($P161,设置!$G:$G,设置!H:H))</f>
        <v>EMC</v>
      </c>
      <c r="K161" s="207" t="str">
        <f>IF($P161="","",_xlfn.XLOOKUP($P161,设置!$G:$G,设置!I:I))</f>
        <v>节能运营</v>
      </c>
      <c r="L161" s="182">
        <v>639</v>
      </c>
      <c r="M161" s="182">
        <v>140</v>
      </c>
      <c r="N161" s="178" t="s">
        <v>887</v>
      </c>
      <c r="O161" s="182" t="s">
        <v>619</v>
      </c>
      <c r="P161" s="182" t="s">
        <v>532</v>
      </c>
      <c r="Q161" s="154"/>
      <c r="R161" s="213"/>
      <c r="S161" s="154" t="s">
        <v>953</v>
      </c>
      <c r="T161" s="214">
        <v>4960000</v>
      </c>
      <c r="U161" s="179">
        <v>44150</v>
      </c>
      <c r="V161" s="179">
        <v>47557</v>
      </c>
      <c r="W161" s="154" t="s">
        <v>954</v>
      </c>
      <c r="X161" s="182"/>
      <c r="Y161" s="182"/>
      <c r="Z161" s="218"/>
      <c r="AA161" s="117"/>
      <c r="AB161" s="117"/>
    </row>
    <row r="162" customHeight="1" spans="1:28">
      <c r="A162" s="199"/>
      <c r="B162" s="200" t="str">
        <f t="shared" si="4"/>
        <v>P20220610-000494-能环-第一太平戴维斯-东方梅地亚中心-EMC-节能运营-20280316-11560000</v>
      </c>
      <c r="C162" s="201"/>
      <c r="D162" s="201" t="s">
        <v>220</v>
      </c>
      <c r="E162" s="201"/>
      <c r="F162" s="201"/>
      <c r="G162" s="201"/>
      <c r="H162" s="202" t="str">
        <f>IF(D162="","",_xlfn.XLOOKUP(D162,设置!B:B,设置!C:C))</f>
        <v>一般</v>
      </c>
      <c r="I162" s="207" t="str">
        <f t="shared" si="5"/>
        <v>能环-第一太平戴维斯-东方梅地亚中心</v>
      </c>
      <c r="J162" s="207" t="str">
        <f>IF($P162="","",_xlfn.XLOOKUP($P162,设置!$G:$G,设置!H:H))</f>
        <v>EMC</v>
      </c>
      <c r="K162" s="207" t="str">
        <f>IF($P162="","",_xlfn.XLOOKUP($P162,设置!$G:$G,设置!I:I))</f>
        <v>节能运营</v>
      </c>
      <c r="L162" s="182">
        <v>497</v>
      </c>
      <c r="M162" s="182">
        <v>286</v>
      </c>
      <c r="N162" s="178" t="s">
        <v>679</v>
      </c>
      <c r="O162" s="182" t="s">
        <v>531</v>
      </c>
      <c r="P162" s="182" t="s">
        <v>532</v>
      </c>
      <c r="Q162" s="154"/>
      <c r="R162" s="213"/>
      <c r="S162" s="154" t="s">
        <v>955</v>
      </c>
      <c r="T162" s="214">
        <v>11560000</v>
      </c>
      <c r="U162" s="179">
        <v>46828</v>
      </c>
      <c r="V162" s="179">
        <v>47557</v>
      </c>
      <c r="W162" s="154" t="s">
        <v>956</v>
      </c>
      <c r="X162" s="182"/>
      <c r="Y162" s="182"/>
      <c r="Z162" s="218"/>
      <c r="AA162" s="117"/>
      <c r="AB162" s="117"/>
    </row>
    <row r="163" customHeight="1" spans="1:28">
      <c r="A163" s="199"/>
      <c r="B163" s="200" t="str">
        <f t="shared" si="4"/>
        <v>P20220610-000499-能环-中建八局-朗诗大厦-工程-安装-20200910-2857657</v>
      </c>
      <c r="C163" s="201"/>
      <c r="D163" s="201" t="s">
        <v>220</v>
      </c>
      <c r="E163" s="201"/>
      <c r="F163" s="201"/>
      <c r="G163" s="201"/>
      <c r="H163" s="202" t="str">
        <f>IF(D163="","",_xlfn.XLOOKUP(D163,设置!B:B,设置!C:C))</f>
        <v>一般</v>
      </c>
      <c r="I163" s="207" t="str">
        <f t="shared" si="5"/>
        <v>能环-中建八局-朗诗大厦</v>
      </c>
      <c r="J163" s="207" t="str">
        <f>IF($P163="","",_xlfn.XLOOKUP($P163,设置!$G:$G,设置!H:H))</f>
        <v>工程</v>
      </c>
      <c r="K163" s="207" t="str">
        <f>IF($P163="","",_xlfn.XLOOKUP($P163,设置!$G:$G,设置!I:I))</f>
        <v>安装</v>
      </c>
      <c r="L163" s="182">
        <v>496</v>
      </c>
      <c r="M163" s="182">
        <v>287</v>
      </c>
      <c r="N163" s="178" t="s">
        <v>957</v>
      </c>
      <c r="O163" s="182" t="s">
        <v>526</v>
      </c>
      <c r="P163" s="182" t="s">
        <v>659</v>
      </c>
      <c r="Q163" s="154"/>
      <c r="R163" s="213"/>
      <c r="S163" s="154" t="s">
        <v>958</v>
      </c>
      <c r="T163" s="214">
        <v>2857657</v>
      </c>
      <c r="U163" s="179">
        <v>44084</v>
      </c>
      <c r="V163" s="179">
        <v>44135</v>
      </c>
      <c r="W163" s="154" t="s">
        <v>959</v>
      </c>
      <c r="X163" s="182"/>
      <c r="Y163" s="182"/>
      <c r="Z163" s="218"/>
      <c r="AA163" s="117"/>
      <c r="AB163" s="117"/>
    </row>
    <row r="164" customHeight="1" spans="1:28">
      <c r="A164" s="199"/>
      <c r="B164" s="200" t="str">
        <f t="shared" si="4"/>
        <v>P20220610-000504-能环-宣钢-焦化厂一净化+二净化-运维-维修-20200424-349800</v>
      </c>
      <c r="C164" s="201"/>
      <c r="D164" s="201" t="s">
        <v>220</v>
      </c>
      <c r="E164" s="201"/>
      <c r="F164" s="201"/>
      <c r="G164" s="201"/>
      <c r="H164" s="202" t="str">
        <f>IF(D164="","",_xlfn.XLOOKUP(D164,设置!B:B,设置!C:C))</f>
        <v>一般</v>
      </c>
      <c r="I164" s="207" t="str">
        <f t="shared" si="5"/>
        <v>能环-宣钢-焦化厂一净化+二净化</v>
      </c>
      <c r="J164" s="207" t="str">
        <f>IF($P164="","",_xlfn.XLOOKUP($P164,设置!$G:$G,设置!H:H))</f>
        <v>运维</v>
      </c>
      <c r="K164" s="207" t="str">
        <f>IF($P164="","",_xlfn.XLOOKUP($P164,设置!$G:$G,设置!I:I))</f>
        <v>维修</v>
      </c>
      <c r="L164" s="182">
        <v>495</v>
      </c>
      <c r="M164" s="182">
        <v>288</v>
      </c>
      <c r="N164" s="178" t="s">
        <v>859</v>
      </c>
      <c r="O164" s="182" t="s">
        <v>526</v>
      </c>
      <c r="P164" s="182" t="s">
        <v>543</v>
      </c>
      <c r="Q164" s="154"/>
      <c r="R164" s="213"/>
      <c r="S164" s="154" t="s">
        <v>960</v>
      </c>
      <c r="T164" s="214">
        <v>349800</v>
      </c>
      <c r="U164" s="179">
        <v>43945</v>
      </c>
      <c r="V164" s="179">
        <v>44128</v>
      </c>
      <c r="W164" s="154" t="s">
        <v>961</v>
      </c>
      <c r="X164" s="182"/>
      <c r="Y164" s="182"/>
      <c r="Z164" s="218"/>
      <c r="AA164" s="117"/>
      <c r="AB164" s="117"/>
    </row>
    <row r="165" customHeight="1" spans="1:28">
      <c r="A165" s="199"/>
      <c r="B165" s="200" t="str">
        <f t="shared" si="4"/>
        <v>P20220610-000505-能环-江苏杨辉物业-华汇大厦-运维-零售-20200909-31000</v>
      </c>
      <c r="C165" s="201"/>
      <c r="D165" s="201" t="s">
        <v>220</v>
      </c>
      <c r="E165" s="201"/>
      <c r="F165" s="201"/>
      <c r="G165" s="201"/>
      <c r="H165" s="202" t="str">
        <f>IF(D165="","",_xlfn.XLOOKUP(D165,设置!B:B,设置!C:C))</f>
        <v>一般</v>
      </c>
      <c r="I165" s="207" t="str">
        <f t="shared" si="5"/>
        <v>能环-江苏杨辉物业-华汇大厦</v>
      </c>
      <c r="J165" s="207" t="str">
        <f>IF($P165="","",_xlfn.XLOOKUP($P165,设置!$G:$G,设置!H:H))</f>
        <v>运维</v>
      </c>
      <c r="K165" s="207" t="str">
        <f>IF($P165="","",_xlfn.XLOOKUP($P165,设置!$G:$G,设置!I:I))</f>
        <v>零售</v>
      </c>
      <c r="L165" s="182">
        <v>485</v>
      </c>
      <c r="M165" s="182">
        <v>298</v>
      </c>
      <c r="N165" s="178" t="s">
        <v>962</v>
      </c>
      <c r="O165" s="182" t="s">
        <v>531</v>
      </c>
      <c r="P165" s="182" t="s">
        <v>539</v>
      </c>
      <c r="Q165" s="154"/>
      <c r="R165" s="213"/>
      <c r="S165" s="154" t="s">
        <v>963</v>
      </c>
      <c r="T165" s="214">
        <v>31000</v>
      </c>
      <c r="U165" s="179">
        <v>44083</v>
      </c>
      <c r="V165" s="179">
        <v>44092</v>
      </c>
      <c r="W165" s="154" t="s">
        <v>964</v>
      </c>
      <c r="X165" s="182"/>
      <c r="Y165" s="182"/>
      <c r="Z165" s="218"/>
      <c r="AA165" s="117"/>
      <c r="AB165" s="117"/>
    </row>
    <row r="166" customHeight="1" spans="1:28">
      <c r="A166" s="199"/>
      <c r="B166" s="200" t="str">
        <f t="shared" si="4"/>
        <v>P20220610-000506-能环-金三环宾馆-运维-保养-20200501-46000</v>
      </c>
      <c r="C166" s="201"/>
      <c r="D166" s="201" t="s">
        <v>220</v>
      </c>
      <c r="E166" s="201"/>
      <c r="F166" s="201"/>
      <c r="G166" s="201"/>
      <c r="H166" s="202" t="str">
        <f>IF(D166="","",_xlfn.XLOOKUP(D166,设置!B:B,设置!C:C))</f>
        <v>一般</v>
      </c>
      <c r="I166" s="207" t="str">
        <f t="shared" si="5"/>
        <v>能环-金三环宾馆</v>
      </c>
      <c r="J166" s="207" t="str">
        <f>IF($P166="","",_xlfn.XLOOKUP($P166,设置!$G:$G,设置!H:H))</f>
        <v>运维</v>
      </c>
      <c r="K166" s="207" t="str">
        <f>IF($P166="","",_xlfn.XLOOKUP($P166,设置!$G:$G,设置!I:I))</f>
        <v>保养</v>
      </c>
      <c r="L166" s="182">
        <v>484</v>
      </c>
      <c r="M166" s="182">
        <v>299</v>
      </c>
      <c r="N166" s="178" t="s">
        <v>535</v>
      </c>
      <c r="O166" s="182" t="s">
        <v>531</v>
      </c>
      <c r="P166" s="182" t="s">
        <v>527</v>
      </c>
      <c r="Q166" s="154"/>
      <c r="R166" s="213"/>
      <c r="S166" s="154" t="s">
        <v>965</v>
      </c>
      <c r="T166" s="214">
        <v>46000</v>
      </c>
      <c r="U166" s="179">
        <v>43952</v>
      </c>
      <c r="V166" s="179">
        <v>44316</v>
      </c>
      <c r="W166" s="154" t="s">
        <v>966</v>
      </c>
      <c r="X166" s="182"/>
      <c r="Y166" s="182"/>
      <c r="Z166" s="218"/>
      <c r="AA166" s="117"/>
      <c r="AB166" s="117"/>
    </row>
    <row r="167" customHeight="1" spans="1:28">
      <c r="A167" s="199"/>
      <c r="B167" s="200" t="str">
        <f t="shared" si="4"/>
        <v>P20220610-000508-能环-第一太平戴维斯-宇达创意中心-EMC-制冷与供暖运营-20171115-14000000</v>
      </c>
      <c r="C167" s="201"/>
      <c r="D167" s="201" t="s">
        <v>220</v>
      </c>
      <c r="E167" s="201"/>
      <c r="F167" s="201"/>
      <c r="G167" s="201"/>
      <c r="H167" s="202" t="str">
        <f>IF(D167="","",_xlfn.XLOOKUP(D167,设置!B:B,设置!C:C))</f>
        <v>一般</v>
      </c>
      <c r="I167" s="207" t="str">
        <f t="shared" si="5"/>
        <v>能环-第一太平戴维斯-宇达创意中心</v>
      </c>
      <c r="J167" s="207" t="str">
        <f>IF($P167="","",_xlfn.XLOOKUP($P167,设置!$G:$G,设置!H:H))</f>
        <v>EMC</v>
      </c>
      <c r="K167" s="207" t="str">
        <f>IF($P167="","",_xlfn.XLOOKUP($P167,设置!$G:$G,设置!I:I))</f>
        <v>制冷与供暖运营</v>
      </c>
      <c r="L167" s="182">
        <v>98</v>
      </c>
      <c r="M167" s="182">
        <v>688</v>
      </c>
      <c r="N167" s="178" t="s">
        <v>967</v>
      </c>
      <c r="O167" s="182" t="s">
        <v>690</v>
      </c>
      <c r="P167" s="182" t="s">
        <v>596</v>
      </c>
      <c r="Q167" s="154"/>
      <c r="R167" s="213"/>
      <c r="S167" s="154" t="s">
        <v>764</v>
      </c>
      <c r="T167" s="214">
        <v>14000000</v>
      </c>
      <c r="U167" s="179">
        <v>43054</v>
      </c>
      <c r="V167" s="179">
        <v>50359</v>
      </c>
      <c r="W167" s="154" t="s">
        <v>968</v>
      </c>
      <c r="X167" s="182"/>
      <c r="Y167" s="182"/>
      <c r="Z167" s="218"/>
      <c r="AA167" s="117"/>
      <c r="AB167" s="117"/>
    </row>
    <row r="168" customHeight="1" spans="1:28">
      <c r="A168" s="199"/>
      <c r="B168" s="200" t="str">
        <f t="shared" si="4"/>
        <v>P20220610-000509-能环-京广心诺广告传媒-EMC-节能运营-20170315-1000000</v>
      </c>
      <c r="C168" s="201"/>
      <c r="D168" s="201" t="s">
        <v>220</v>
      </c>
      <c r="E168" s="201"/>
      <c r="F168" s="201"/>
      <c r="G168" s="201"/>
      <c r="H168" s="202" t="str">
        <f>IF(D168="","",_xlfn.XLOOKUP(D168,设置!B:B,设置!C:C))</f>
        <v>一般</v>
      </c>
      <c r="I168" s="207" t="str">
        <f t="shared" si="5"/>
        <v>能环-京广心诺广告传媒</v>
      </c>
      <c r="J168" s="207" t="str">
        <f>IF($P168="","",_xlfn.XLOOKUP($P168,设置!$G:$G,设置!H:H))</f>
        <v>EMC</v>
      </c>
      <c r="K168" s="207" t="str">
        <f>IF($P168="","",_xlfn.XLOOKUP($P168,设置!$G:$G,设置!I:I))</f>
        <v>节能运营</v>
      </c>
      <c r="L168" s="182">
        <v>482</v>
      </c>
      <c r="M168" s="182">
        <v>301</v>
      </c>
      <c r="N168" s="178" t="s">
        <v>969</v>
      </c>
      <c r="O168" s="182" t="s">
        <v>526</v>
      </c>
      <c r="P168" s="182" t="s">
        <v>532</v>
      </c>
      <c r="Q168" s="154"/>
      <c r="R168" s="213"/>
      <c r="S168" s="154" t="s">
        <v>970</v>
      </c>
      <c r="T168" s="214">
        <v>1000000</v>
      </c>
      <c r="U168" s="179">
        <v>42809</v>
      </c>
      <c r="V168" s="179">
        <v>46460</v>
      </c>
      <c r="W168" s="154" t="s">
        <v>971</v>
      </c>
      <c r="X168" s="182"/>
      <c r="Y168" s="182"/>
      <c r="Z168" s="218"/>
      <c r="AA168" s="117"/>
      <c r="AB168" s="117"/>
    </row>
    <row r="169" customHeight="1" spans="1:28">
      <c r="A169" s="199"/>
      <c r="B169" s="200" t="str">
        <f t="shared" si="4"/>
        <v>P20220610-000510-能环-江苏杨辉物业-华汇大厦-运维-保养-20200828-1200</v>
      </c>
      <c r="C169" s="201"/>
      <c r="D169" s="201" t="s">
        <v>220</v>
      </c>
      <c r="E169" s="201"/>
      <c r="F169" s="201"/>
      <c r="G169" s="201"/>
      <c r="H169" s="202" t="str">
        <f>IF(D169="","",_xlfn.XLOOKUP(D169,设置!B:B,设置!C:C))</f>
        <v>一般</v>
      </c>
      <c r="I169" s="207" t="str">
        <f t="shared" si="5"/>
        <v>能环-江苏杨辉物业-华汇大厦</v>
      </c>
      <c r="J169" s="207" t="str">
        <f>IF($P169="","",_xlfn.XLOOKUP($P169,设置!$G:$G,设置!H:H))</f>
        <v>运维</v>
      </c>
      <c r="K169" s="207" t="str">
        <f>IF($P169="","",_xlfn.XLOOKUP($P169,设置!$G:$G,设置!I:I))</f>
        <v>保养</v>
      </c>
      <c r="L169" s="182">
        <v>481</v>
      </c>
      <c r="M169" s="182">
        <v>302</v>
      </c>
      <c r="N169" s="178" t="s">
        <v>962</v>
      </c>
      <c r="O169" s="182" t="s">
        <v>526</v>
      </c>
      <c r="P169" s="182" t="s">
        <v>527</v>
      </c>
      <c r="Q169" s="154"/>
      <c r="R169" s="213"/>
      <c r="S169" s="154" t="s">
        <v>972</v>
      </c>
      <c r="T169" s="214">
        <v>1200</v>
      </c>
      <c r="U169" s="179">
        <v>44071</v>
      </c>
      <c r="V169" s="179">
        <v>44071</v>
      </c>
      <c r="W169" s="154" t="s">
        <v>973</v>
      </c>
      <c r="X169" s="182"/>
      <c r="Y169" s="182"/>
      <c r="Z169" s="218"/>
      <c r="AA169" s="117"/>
      <c r="AB169" s="117"/>
    </row>
    <row r="170" customHeight="1" spans="1:28">
      <c r="A170" s="199"/>
      <c r="B170" s="200" t="str">
        <f t="shared" si="4"/>
        <v>P20220610-000511-能环-天津劝宝超市-劝宝购物广场-EMC-节能运营-20220101-42077.3</v>
      </c>
      <c r="C170" s="201"/>
      <c r="D170" s="201" t="s">
        <v>220</v>
      </c>
      <c r="E170" s="201"/>
      <c r="F170" s="201"/>
      <c r="G170" s="201"/>
      <c r="H170" s="202" t="str">
        <f>IF(D170="","",_xlfn.XLOOKUP(D170,设置!B:B,设置!C:C))</f>
        <v>一般</v>
      </c>
      <c r="I170" s="207" t="str">
        <f t="shared" si="5"/>
        <v>能环-天津劝宝超市-劝宝购物广场</v>
      </c>
      <c r="J170" s="207" t="str">
        <f>IF($P170="","",_xlfn.XLOOKUP($P170,设置!$G:$G,设置!H:H))</f>
        <v>EMC</v>
      </c>
      <c r="K170" s="207" t="str">
        <f>IF($P170="","",_xlfn.XLOOKUP($P170,设置!$G:$G,设置!I:I))</f>
        <v>节能运营</v>
      </c>
      <c r="L170" s="182">
        <v>624</v>
      </c>
      <c r="M170" s="182">
        <v>155</v>
      </c>
      <c r="N170" s="178" t="s">
        <v>974</v>
      </c>
      <c r="O170" s="182" t="s">
        <v>975</v>
      </c>
      <c r="P170" s="182" t="s">
        <v>532</v>
      </c>
      <c r="Q170" s="154"/>
      <c r="R170" s="213"/>
      <c r="S170" s="154" t="s">
        <v>976</v>
      </c>
      <c r="T170" s="214">
        <v>42077.3</v>
      </c>
      <c r="U170" s="179">
        <v>44562</v>
      </c>
      <c r="V170" s="179">
        <v>44926</v>
      </c>
      <c r="W170" s="154" t="s">
        <v>977</v>
      </c>
      <c r="X170" s="182"/>
      <c r="Y170" s="182"/>
      <c r="Z170" s="218"/>
      <c r="AA170" s="117"/>
      <c r="AB170" s="117"/>
    </row>
    <row r="171" customHeight="1" spans="1:28">
      <c r="A171" s="199"/>
      <c r="B171" s="200" t="str">
        <f t="shared" si="4"/>
        <v>P20220610-000514-能环-江苏杨辉物业-华汇大厦-运维-保养-20200828-8000</v>
      </c>
      <c r="C171" s="201"/>
      <c r="D171" s="201" t="s">
        <v>220</v>
      </c>
      <c r="E171" s="201"/>
      <c r="F171" s="201"/>
      <c r="G171" s="201"/>
      <c r="H171" s="202" t="str">
        <f>IF(D171="","",_xlfn.XLOOKUP(D171,设置!B:B,设置!C:C))</f>
        <v>一般</v>
      </c>
      <c r="I171" s="207" t="str">
        <f t="shared" si="5"/>
        <v>能环-江苏杨辉物业-华汇大厦</v>
      </c>
      <c r="J171" s="207" t="str">
        <f>IF($P171="","",_xlfn.XLOOKUP($P171,设置!$G:$G,设置!H:H))</f>
        <v>运维</v>
      </c>
      <c r="K171" s="207" t="str">
        <f>IF($P171="","",_xlfn.XLOOKUP($P171,设置!$G:$G,设置!I:I))</f>
        <v>保养</v>
      </c>
      <c r="L171" s="182">
        <v>476</v>
      </c>
      <c r="M171" s="182">
        <v>307</v>
      </c>
      <c r="N171" s="178" t="s">
        <v>962</v>
      </c>
      <c r="O171" s="182" t="s">
        <v>531</v>
      </c>
      <c r="P171" s="182" t="s">
        <v>527</v>
      </c>
      <c r="Q171" s="154"/>
      <c r="R171" s="213"/>
      <c r="S171" s="154" t="s">
        <v>978</v>
      </c>
      <c r="T171" s="214">
        <v>8000</v>
      </c>
      <c r="U171" s="179">
        <v>44071</v>
      </c>
      <c r="V171" s="179">
        <v>44073</v>
      </c>
      <c r="W171" s="154" t="s">
        <v>979</v>
      </c>
      <c r="X171" s="182"/>
      <c r="Y171" s="182"/>
      <c r="Z171" s="218"/>
      <c r="AA171" s="117"/>
      <c r="AB171" s="117"/>
    </row>
    <row r="172" customHeight="1" spans="1:28">
      <c r="A172" s="199"/>
      <c r="B172" s="200" t="str">
        <f t="shared" si="4"/>
        <v>P20220610-000517-能环-第一太平戴维斯-东方梅地亚中心-EMC-制冷与供暖运营-20170520-63580000</v>
      </c>
      <c r="C172" s="201"/>
      <c r="D172" s="201" t="s">
        <v>220</v>
      </c>
      <c r="E172" s="201"/>
      <c r="F172" s="201"/>
      <c r="G172" s="201"/>
      <c r="H172" s="202" t="str">
        <f>IF(D172="","",_xlfn.XLOOKUP(D172,设置!B:B,设置!C:C))</f>
        <v>一般</v>
      </c>
      <c r="I172" s="207" t="str">
        <f t="shared" si="5"/>
        <v>能环-第一太平戴维斯-东方梅地亚中心</v>
      </c>
      <c r="J172" s="207" t="str">
        <f>IF($P172="","",_xlfn.XLOOKUP($P172,设置!$G:$G,设置!H:H))</f>
        <v>EMC</v>
      </c>
      <c r="K172" s="207" t="str">
        <f>IF($P172="","",_xlfn.XLOOKUP($P172,设置!$G:$G,设置!I:I))</f>
        <v>制冷与供暖运营</v>
      </c>
      <c r="L172" s="182">
        <v>593</v>
      </c>
      <c r="M172" s="182">
        <v>186</v>
      </c>
      <c r="N172" s="178" t="s">
        <v>679</v>
      </c>
      <c r="O172" s="182" t="s">
        <v>531</v>
      </c>
      <c r="P172" s="182" t="s">
        <v>596</v>
      </c>
      <c r="Q172" s="154"/>
      <c r="R172" s="213"/>
      <c r="S172" s="154" t="s">
        <v>764</v>
      </c>
      <c r="T172" s="214">
        <v>63580000</v>
      </c>
      <c r="U172" s="179">
        <v>42875</v>
      </c>
      <c r="V172" s="179">
        <v>46893</v>
      </c>
      <c r="W172" s="154" t="s">
        <v>980</v>
      </c>
      <c r="X172" s="182"/>
      <c r="Y172" s="182"/>
      <c r="Z172" s="218"/>
      <c r="AA172" s="117"/>
      <c r="AB172" s="117"/>
    </row>
    <row r="173" customHeight="1" spans="1:28">
      <c r="A173" s="199"/>
      <c r="B173" s="200" t="str">
        <f t="shared" si="4"/>
        <v>P20220610-000521-能环-天津怡湾酒店有限公司-运维-零售-20200813-3500</v>
      </c>
      <c r="C173" s="201"/>
      <c r="D173" s="201" t="s">
        <v>220</v>
      </c>
      <c r="E173" s="201"/>
      <c r="F173" s="201"/>
      <c r="G173" s="201"/>
      <c r="H173" s="202" t="str">
        <f>IF(D173="","",_xlfn.XLOOKUP(D173,设置!B:B,设置!C:C))</f>
        <v>一般</v>
      </c>
      <c r="I173" s="207" t="str">
        <f t="shared" si="5"/>
        <v>能环-天津怡湾酒店有限公司</v>
      </c>
      <c r="J173" s="207" t="str">
        <f>IF($P173="","",_xlfn.XLOOKUP($P173,设置!$G:$G,设置!H:H))</f>
        <v>运维</v>
      </c>
      <c r="K173" s="207" t="str">
        <f>IF($P173="","",_xlfn.XLOOKUP($P173,设置!$G:$G,设置!I:I))</f>
        <v>零售</v>
      </c>
      <c r="L173" s="182">
        <v>475</v>
      </c>
      <c r="M173" s="182">
        <v>308</v>
      </c>
      <c r="N173" s="178" t="s">
        <v>981</v>
      </c>
      <c r="O173" s="182" t="s">
        <v>553</v>
      </c>
      <c r="P173" s="182" t="s">
        <v>539</v>
      </c>
      <c r="Q173" s="154"/>
      <c r="R173" s="213"/>
      <c r="S173" s="154" t="s">
        <v>982</v>
      </c>
      <c r="T173" s="214">
        <v>3500</v>
      </c>
      <c r="U173" s="179">
        <v>44056</v>
      </c>
      <c r="V173" s="179">
        <v>44057</v>
      </c>
      <c r="W173" s="154" t="s">
        <v>983</v>
      </c>
      <c r="X173" s="182"/>
      <c r="Y173" s="182"/>
      <c r="Z173" s="218"/>
      <c r="AA173" s="117"/>
      <c r="AB173" s="117"/>
    </row>
    <row r="174" customHeight="1" spans="1:28">
      <c r="A174" s="199"/>
      <c r="B174" s="200" t="str">
        <f t="shared" si="4"/>
        <v>P20220610-000522-能环-北京融昆-鼎昆大厦-工程-安装-20200815-1156653.2</v>
      </c>
      <c r="C174" s="201"/>
      <c r="D174" s="201" t="s">
        <v>220</v>
      </c>
      <c r="E174" s="201"/>
      <c r="F174" s="201"/>
      <c r="G174" s="201"/>
      <c r="H174" s="202" t="str">
        <f>IF(D174="","",_xlfn.XLOOKUP(D174,设置!B:B,设置!C:C))</f>
        <v>一般</v>
      </c>
      <c r="I174" s="207" t="str">
        <f t="shared" si="5"/>
        <v>能环-北京融昆-鼎昆大厦</v>
      </c>
      <c r="J174" s="207" t="str">
        <f>IF($P174="","",_xlfn.XLOOKUP($P174,设置!$G:$G,设置!H:H))</f>
        <v>工程</v>
      </c>
      <c r="K174" s="207" t="str">
        <f>IF($P174="","",_xlfn.XLOOKUP($P174,设置!$G:$G,设置!I:I))</f>
        <v>安装</v>
      </c>
      <c r="L174" s="182">
        <v>470</v>
      </c>
      <c r="M174" s="182">
        <v>313</v>
      </c>
      <c r="N174" s="178" t="s">
        <v>984</v>
      </c>
      <c r="O174" s="182" t="s">
        <v>531</v>
      </c>
      <c r="P174" s="182" t="s">
        <v>659</v>
      </c>
      <c r="Q174" s="154"/>
      <c r="R174" s="213"/>
      <c r="S174" s="154" t="s">
        <v>985</v>
      </c>
      <c r="T174" s="214">
        <v>1156653.2</v>
      </c>
      <c r="U174" s="179">
        <v>44058</v>
      </c>
      <c r="V174" s="179">
        <v>44145</v>
      </c>
      <c r="W174" s="154" t="s">
        <v>986</v>
      </c>
      <c r="X174" s="182"/>
      <c r="Y174" s="182"/>
      <c r="Z174" s="218"/>
      <c r="AA174" s="117"/>
      <c r="AB174" s="117"/>
    </row>
    <row r="175" customHeight="1" spans="1:28">
      <c r="A175" s="199"/>
      <c r="B175" s="200" t="str">
        <f t="shared" si="4"/>
        <v>P20220610-000526-能环-同方科迅-通惠大厦-运维-保养-20200801-16000</v>
      </c>
      <c r="C175" s="201"/>
      <c r="D175" s="201" t="s">
        <v>220</v>
      </c>
      <c r="E175" s="201"/>
      <c r="F175" s="201"/>
      <c r="G175" s="201"/>
      <c r="H175" s="202" t="str">
        <f>IF(D175="","",_xlfn.XLOOKUP(D175,设置!B:B,设置!C:C))</f>
        <v>一般</v>
      </c>
      <c r="I175" s="207" t="str">
        <f t="shared" si="5"/>
        <v>能环-同方科迅-通惠大厦</v>
      </c>
      <c r="J175" s="207" t="str">
        <f>IF($P175="","",_xlfn.XLOOKUP($P175,设置!$G:$G,设置!H:H))</f>
        <v>运维</v>
      </c>
      <c r="K175" s="207" t="str">
        <f>IF($P175="","",_xlfn.XLOOKUP($P175,设置!$G:$G,设置!I:I))</f>
        <v>保养</v>
      </c>
      <c r="L175" s="182">
        <v>462</v>
      </c>
      <c r="M175" s="182">
        <v>321</v>
      </c>
      <c r="N175" s="178" t="s">
        <v>710</v>
      </c>
      <c r="O175" s="182" t="s">
        <v>531</v>
      </c>
      <c r="P175" s="182" t="s">
        <v>527</v>
      </c>
      <c r="Q175" s="154"/>
      <c r="R175" s="213"/>
      <c r="S175" s="154" t="s">
        <v>987</v>
      </c>
      <c r="T175" s="214">
        <v>16000</v>
      </c>
      <c r="U175" s="179">
        <v>44044</v>
      </c>
      <c r="V175" s="179">
        <v>44408</v>
      </c>
      <c r="W175" s="154" t="s">
        <v>988</v>
      </c>
      <c r="X175" s="182"/>
      <c r="Y175" s="182"/>
      <c r="Z175" s="218"/>
      <c r="AA175" s="117"/>
      <c r="AB175" s="117"/>
    </row>
    <row r="176" customHeight="1" spans="1:28">
      <c r="A176" s="199"/>
      <c r="B176" s="200" t="str">
        <f t="shared" si="4"/>
        <v>P20220610-000527-能环-同方科迅-通惠大厦-运维-保养-20190801-16000</v>
      </c>
      <c r="C176" s="201"/>
      <c r="D176" s="201" t="s">
        <v>220</v>
      </c>
      <c r="E176" s="201"/>
      <c r="F176" s="201"/>
      <c r="G176" s="201"/>
      <c r="H176" s="202" t="str">
        <f>IF(D176="","",_xlfn.XLOOKUP(D176,设置!B:B,设置!C:C))</f>
        <v>一般</v>
      </c>
      <c r="I176" s="207" t="str">
        <f t="shared" si="5"/>
        <v>能环-同方科迅-通惠大厦</v>
      </c>
      <c r="J176" s="207" t="str">
        <f>IF($P176="","",_xlfn.XLOOKUP($P176,设置!$G:$G,设置!H:H))</f>
        <v>运维</v>
      </c>
      <c r="K176" s="207" t="str">
        <f>IF($P176="","",_xlfn.XLOOKUP($P176,设置!$G:$G,设置!I:I))</f>
        <v>保养</v>
      </c>
      <c r="L176" s="182">
        <v>461</v>
      </c>
      <c r="M176" s="182">
        <v>322</v>
      </c>
      <c r="N176" s="178" t="s">
        <v>710</v>
      </c>
      <c r="O176" s="182" t="s">
        <v>531</v>
      </c>
      <c r="P176" s="182" t="s">
        <v>527</v>
      </c>
      <c r="Q176" s="154"/>
      <c r="R176" s="213"/>
      <c r="S176" s="154" t="s">
        <v>989</v>
      </c>
      <c r="T176" s="214">
        <v>16000</v>
      </c>
      <c r="U176" s="179">
        <v>43678</v>
      </c>
      <c r="V176" s="179">
        <v>44043</v>
      </c>
      <c r="W176" s="154" t="s">
        <v>990</v>
      </c>
      <c r="X176" s="182"/>
      <c r="Y176" s="182"/>
      <c r="Z176" s="218"/>
      <c r="AA176" s="117"/>
      <c r="AB176" s="117"/>
    </row>
    <row r="177" customHeight="1" spans="1:28">
      <c r="A177" s="199"/>
      <c r="B177" s="200" t="str">
        <f t="shared" si="4"/>
        <v>P20220610-000528-能环-同方科迅-国粹苑-运维-保养-20190615-30000</v>
      </c>
      <c r="C177" s="201"/>
      <c r="D177" s="201" t="s">
        <v>220</v>
      </c>
      <c r="E177" s="201"/>
      <c r="F177" s="201"/>
      <c r="G177" s="201"/>
      <c r="H177" s="202" t="str">
        <f>IF(D177="","",_xlfn.XLOOKUP(D177,设置!B:B,设置!C:C))</f>
        <v>一般</v>
      </c>
      <c r="I177" s="207" t="str">
        <f t="shared" si="5"/>
        <v>能环-同方科迅-国粹苑</v>
      </c>
      <c r="J177" s="207" t="str">
        <f>IF($P177="","",_xlfn.XLOOKUP($P177,设置!$G:$G,设置!H:H))</f>
        <v>运维</v>
      </c>
      <c r="K177" s="207" t="str">
        <f>IF($P177="","",_xlfn.XLOOKUP($P177,设置!$G:$G,设置!I:I))</f>
        <v>保养</v>
      </c>
      <c r="L177" s="182">
        <v>460</v>
      </c>
      <c r="M177" s="182">
        <v>323</v>
      </c>
      <c r="N177" s="178" t="s">
        <v>707</v>
      </c>
      <c r="O177" s="182" t="s">
        <v>526</v>
      </c>
      <c r="P177" s="182" t="s">
        <v>527</v>
      </c>
      <c r="Q177" s="154"/>
      <c r="R177" s="213"/>
      <c r="S177" s="154" t="s">
        <v>991</v>
      </c>
      <c r="T177" s="214">
        <v>30000</v>
      </c>
      <c r="U177" s="179">
        <v>43631</v>
      </c>
      <c r="V177" s="179">
        <v>43996</v>
      </c>
      <c r="W177" s="154" t="s">
        <v>992</v>
      </c>
      <c r="X177" s="182"/>
      <c r="Y177" s="182"/>
      <c r="Z177" s="182"/>
      <c r="AA177" s="117"/>
      <c r="AB177" s="117"/>
    </row>
    <row r="178" customHeight="1" spans="1:28">
      <c r="A178" s="199"/>
      <c r="B178" s="200" t="str">
        <f t="shared" si="4"/>
        <v>P20220610-000530-能环-同方科迅-国粹苑-运维-保养-20200615-30000</v>
      </c>
      <c r="C178" s="201"/>
      <c r="D178" s="201" t="s">
        <v>220</v>
      </c>
      <c r="E178" s="201"/>
      <c r="F178" s="201"/>
      <c r="G178" s="201"/>
      <c r="H178" s="202" t="str">
        <f>IF(D178="","",_xlfn.XLOOKUP(D178,设置!B:B,设置!C:C))</f>
        <v>一般</v>
      </c>
      <c r="I178" s="207" t="str">
        <f t="shared" si="5"/>
        <v>能环-同方科迅-国粹苑</v>
      </c>
      <c r="J178" s="207" t="str">
        <f>IF($P178="","",_xlfn.XLOOKUP($P178,设置!$G:$G,设置!H:H))</f>
        <v>运维</v>
      </c>
      <c r="K178" s="207" t="str">
        <f>IF($P178="","",_xlfn.XLOOKUP($P178,设置!$G:$G,设置!I:I))</f>
        <v>保养</v>
      </c>
      <c r="L178" s="182">
        <v>459</v>
      </c>
      <c r="M178" s="182">
        <v>324</v>
      </c>
      <c r="N178" s="178" t="s">
        <v>707</v>
      </c>
      <c r="O178" s="182" t="s">
        <v>531</v>
      </c>
      <c r="P178" s="182" t="s">
        <v>527</v>
      </c>
      <c r="Q178" s="154"/>
      <c r="R178" s="213"/>
      <c r="S178" s="154" t="s">
        <v>993</v>
      </c>
      <c r="T178" s="214">
        <v>30000</v>
      </c>
      <c r="U178" s="179">
        <v>43997</v>
      </c>
      <c r="V178" s="179">
        <v>44361</v>
      </c>
      <c r="W178" s="154" t="s">
        <v>994</v>
      </c>
      <c r="X178" s="182"/>
      <c r="Y178" s="182"/>
      <c r="Z178" s="218"/>
      <c r="AA178" s="117"/>
      <c r="AB178" s="117"/>
    </row>
    <row r="179" customHeight="1" spans="1:28">
      <c r="A179" s="199"/>
      <c r="B179" s="200" t="str">
        <f t="shared" si="4"/>
        <v>P20220610-000541-能环-创新联盟-可味美食城十八区-运维-维修-20200723-43000</v>
      </c>
      <c r="C179" s="201"/>
      <c r="D179" s="201" t="s">
        <v>220</v>
      </c>
      <c r="E179" s="201"/>
      <c r="F179" s="201"/>
      <c r="G179" s="201"/>
      <c r="H179" s="202" t="str">
        <f>IF(D179="","",_xlfn.XLOOKUP(D179,设置!B:B,设置!C:C))</f>
        <v>一般</v>
      </c>
      <c r="I179" s="207" t="str">
        <f t="shared" si="5"/>
        <v>能环-创新联盟-可味美食城十八区</v>
      </c>
      <c r="J179" s="207" t="str">
        <f>IF($P179="","",_xlfn.XLOOKUP($P179,设置!$G:$G,设置!H:H))</f>
        <v>运维</v>
      </c>
      <c r="K179" s="207" t="str">
        <f>IF($P179="","",_xlfn.XLOOKUP($P179,设置!$G:$G,设置!I:I))</f>
        <v>维修</v>
      </c>
      <c r="L179" s="182">
        <v>455</v>
      </c>
      <c r="M179" s="182">
        <v>328</v>
      </c>
      <c r="N179" s="178" t="s">
        <v>946</v>
      </c>
      <c r="O179" s="182" t="s">
        <v>526</v>
      </c>
      <c r="P179" s="182" t="s">
        <v>543</v>
      </c>
      <c r="Q179" s="154"/>
      <c r="R179" s="213"/>
      <c r="S179" s="154" t="s">
        <v>995</v>
      </c>
      <c r="T179" s="214">
        <v>43000</v>
      </c>
      <c r="U179" s="179">
        <v>44035</v>
      </c>
      <c r="V179" s="179">
        <v>44066</v>
      </c>
      <c r="W179" s="154" t="s">
        <v>996</v>
      </c>
      <c r="X179" s="182"/>
      <c r="Y179" s="182"/>
      <c r="Z179" s="218"/>
      <c r="AA179" s="117"/>
      <c r="AB179" s="117"/>
    </row>
    <row r="180" customHeight="1" spans="1:28">
      <c r="A180" s="199"/>
      <c r="B180" s="200" t="str">
        <f t="shared" si="4"/>
        <v>P20220610-000542-能环-邢台钢铁-运维-维修-20190325-342700</v>
      </c>
      <c r="C180" s="201"/>
      <c r="D180" s="201" t="s">
        <v>220</v>
      </c>
      <c r="E180" s="201"/>
      <c r="F180" s="201"/>
      <c r="G180" s="201"/>
      <c r="H180" s="202" t="str">
        <f>IF(D180="","",_xlfn.XLOOKUP(D180,设置!B:B,设置!C:C))</f>
        <v>一般</v>
      </c>
      <c r="I180" s="207" t="str">
        <f t="shared" si="5"/>
        <v>能环-邢台钢铁</v>
      </c>
      <c r="J180" s="207" t="str">
        <f>IF($P180="","",_xlfn.XLOOKUP($P180,设置!$G:$G,设置!H:H))</f>
        <v>运维</v>
      </c>
      <c r="K180" s="207" t="str">
        <f>IF($P180="","",_xlfn.XLOOKUP($P180,设置!$G:$G,设置!I:I))</f>
        <v>维修</v>
      </c>
      <c r="L180" s="182">
        <v>451</v>
      </c>
      <c r="M180" s="182">
        <v>332</v>
      </c>
      <c r="N180" s="178" t="s">
        <v>997</v>
      </c>
      <c r="O180" s="182" t="s">
        <v>526</v>
      </c>
      <c r="P180" s="182" t="s">
        <v>543</v>
      </c>
      <c r="Q180" s="154"/>
      <c r="R180" s="213"/>
      <c r="S180" s="154" t="s">
        <v>998</v>
      </c>
      <c r="T180" s="214">
        <v>342700</v>
      </c>
      <c r="U180" s="179">
        <v>43549</v>
      </c>
      <c r="V180" s="179">
        <v>43581</v>
      </c>
      <c r="W180" s="154" t="s">
        <v>999</v>
      </c>
      <c r="X180" s="182"/>
      <c r="Y180" s="182"/>
      <c r="Z180" s="218"/>
      <c r="AA180" s="117"/>
      <c r="AB180" s="117"/>
    </row>
    <row r="181" customHeight="1" spans="1:28">
      <c r="A181" s="199"/>
      <c r="B181" s="200" t="str">
        <f t="shared" si="4"/>
        <v>P20220610-000544-能环-朝阳规划艺术馆-运维-保养-20200715-304000</v>
      </c>
      <c r="C181" s="201"/>
      <c r="D181" s="201" t="s">
        <v>220</v>
      </c>
      <c r="E181" s="201"/>
      <c r="F181" s="201"/>
      <c r="G181" s="201"/>
      <c r="H181" s="202" t="str">
        <f>IF(D181="","",_xlfn.XLOOKUP(D181,设置!B:B,设置!C:C))</f>
        <v>一般</v>
      </c>
      <c r="I181" s="207" t="str">
        <f t="shared" si="5"/>
        <v>能环-朝阳规划艺术馆</v>
      </c>
      <c r="J181" s="207" t="str">
        <f>IF($P181="","",_xlfn.XLOOKUP($P181,设置!$G:$G,设置!H:H))</f>
        <v>运维</v>
      </c>
      <c r="K181" s="207" t="str">
        <f>IF($P181="","",_xlfn.XLOOKUP($P181,设置!$G:$G,设置!I:I))</f>
        <v>保养</v>
      </c>
      <c r="L181" s="182">
        <v>449</v>
      </c>
      <c r="M181" s="182">
        <v>334</v>
      </c>
      <c r="N181" s="178" t="s">
        <v>1000</v>
      </c>
      <c r="O181" s="182" t="s">
        <v>553</v>
      </c>
      <c r="P181" s="182" t="s">
        <v>527</v>
      </c>
      <c r="Q181" s="154"/>
      <c r="R181" s="213"/>
      <c r="S181" s="154" t="s">
        <v>1001</v>
      </c>
      <c r="T181" s="214">
        <v>304000</v>
      </c>
      <c r="U181" s="179">
        <v>44027</v>
      </c>
      <c r="V181" s="179">
        <v>44756</v>
      </c>
      <c r="W181" s="154" t="s">
        <v>1002</v>
      </c>
      <c r="X181" s="182"/>
      <c r="Y181" s="182"/>
      <c r="Z181" s="218"/>
      <c r="AA181" s="117"/>
      <c r="AB181" s="117"/>
    </row>
    <row r="182" customHeight="1" spans="1:28">
      <c r="A182" s="199"/>
      <c r="B182" s="200" t="str">
        <f t="shared" si="4"/>
        <v>P20220610-000559-能环-瑞成盛达-华亨大厦-运维-零售-20191206-8600</v>
      </c>
      <c r="C182" s="201"/>
      <c r="D182" s="201" t="s">
        <v>220</v>
      </c>
      <c r="E182" s="201"/>
      <c r="F182" s="201"/>
      <c r="G182" s="201"/>
      <c r="H182" s="202" t="str">
        <f>IF(D182="","",_xlfn.XLOOKUP(D182,设置!B:B,设置!C:C))</f>
        <v>一般</v>
      </c>
      <c r="I182" s="207" t="str">
        <f t="shared" si="5"/>
        <v>能环-瑞成盛达-华亨大厦</v>
      </c>
      <c r="J182" s="207" t="str">
        <f>IF($P182="","",_xlfn.XLOOKUP($P182,设置!$G:$G,设置!H:H))</f>
        <v>运维</v>
      </c>
      <c r="K182" s="207" t="str">
        <f>IF($P182="","",_xlfn.XLOOKUP($P182,设置!$G:$G,设置!I:I))</f>
        <v>零售</v>
      </c>
      <c r="L182" s="182">
        <v>447</v>
      </c>
      <c r="M182" s="182">
        <v>336</v>
      </c>
      <c r="N182" s="178" t="s">
        <v>1003</v>
      </c>
      <c r="O182" s="182" t="s">
        <v>531</v>
      </c>
      <c r="P182" s="182" t="s">
        <v>539</v>
      </c>
      <c r="Q182" s="154"/>
      <c r="R182" s="213"/>
      <c r="S182" s="154" t="s">
        <v>1004</v>
      </c>
      <c r="T182" s="214">
        <v>8600</v>
      </c>
      <c r="U182" s="179">
        <v>43805</v>
      </c>
      <c r="V182" s="179">
        <v>43814</v>
      </c>
      <c r="W182" s="154" t="s">
        <v>1005</v>
      </c>
      <c r="X182" s="182"/>
      <c r="Y182" s="182"/>
      <c r="Z182" s="218"/>
      <c r="AA182" s="117"/>
      <c r="AB182" s="117"/>
    </row>
    <row r="183" customHeight="1" spans="1:28">
      <c r="A183" s="199"/>
      <c r="B183" s="200" t="str">
        <f t="shared" si="4"/>
        <v>P20220610-000562-能环-遵化国际饭店-运维-维修-20200525-20500</v>
      </c>
      <c r="C183" s="201"/>
      <c r="D183" s="201" t="s">
        <v>220</v>
      </c>
      <c r="E183" s="201"/>
      <c r="F183" s="201"/>
      <c r="G183" s="201"/>
      <c r="H183" s="202" t="str">
        <f>IF(D183="","",_xlfn.XLOOKUP(D183,设置!B:B,设置!C:C))</f>
        <v>一般</v>
      </c>
      <c r="I183" s="207" t="str">
        <f t="shared" si="5"/>
        <v>能环-遵化国际饭店</v>
      </c>
      <c r="J183" s="207" t="str">
        <f>IF($P183="","",_xlfn.XLOOKUP($P183,设置!$G:$G,设置!H:H))</f>
        <v>运维</v>
      </c>
      <c r="K183" s="207" t="str">
        <f>IF($P183="","",_xlfn.XLOOKUP($P183,设置!$G:$G,设置!I:I))</f>
        <v>维修</v>
      </c>
      <c r="L183" s="182">
        <v>446</v>
      </c>
      <c r="M183" s="182">
        <v>337</v>
      </c>
      <c r="N183" s="178" t="s">
        <v>1006</v>
      </c>
      <c r="O183" s="182" t="s">
        <v>526</v>
      </c>
      <c r="P183" s="182" t="s">
        <v>543</v>
      </c>
      <c r="Q183" s="154"/>
      <c r="R183" s="213"/>
      <c r="S183" s="154" t="s">
        <v>1007</v>
      </c>
      <c r="T183" s="214">
        <v>20500</v>
      </c>
      <c r="U183" s="179">
        <v>43976</v>
      </c>
      <c r="V183" s="179">
        <v>43997</v>
      </c>
      <c r="W183" s="154" t="s">
        <v>1008</v>
      </c>
      <c r="X183" s="182"/>
      <c r="Y183" s="182"/>
      <c r="Z183" s="218"/>
      <c r="AA183" s="117"/>
      <c r="AB183" s="117"/>
    </row>
    <row r="184" customHeight="1" spans="1:28">
      <c r="A184" s="199"/>
      <c r="B184" s="200" t="str">
        <f t="shared" si="4"/>
        <v>P20220610-000563-能环-中汇博泰（北京）-运维-保养-20200515-14000</v>
      </c>
      <c r="C184" s="201"/>
      <c r="D184" s="201" t="s">
        <v>220</v>
      </c>
      <c r="E184" s="201"/>
      <c r="F184" s="201"/>
      <c r="G184" s="201"/>
      <c r="H184" s="202" t="str">
        <f>IF(D184="","",_xlfn.XLOOKUP(D184,设置!B:B,设置!C:C))</f>
        <v>一般</v>
      </c>
      <c r="I184" s="207" t="str">
        <f t="shared" si="5"/>
        <v>能环-中汇博泰（北京）</v>
      </c>
      <c r="J184" s="207" t="str">
        <f>IF($P184="","",_xlfn.XLOOKUP($P184,设置!$G:$G,设置!H:H))</f>
        <v>运维</v>
      </c>
      <c r="K184" s="207" t="str">
        <f>IF($P184="","",_xlfn.XLOOKUP($P184,设置!$G:$G,设置!I:I))</f>
        <v>保养</v>
      </c>
      <c r="L184" s="182">
        <v>442</v>
      </c>
      <c r="M184" s="182">
        <v>341</v>
      </c>
      <c r="N184" s="178" t="s">
        <v>916</v>
      </c>
      <c r="O184" s="182" t="s">
        <v>1009</v>
      </c>
      <c r="P184" s="182" t="s">
        <v>527</v>
      </c>
      <c r="Q184" s="154"/>
      <c r="R184" s="213"/>
      <c r="S184" s="154" t="s">
        <v>1010</v>
      </c>
      <c r="T184" s="214">
        <v>14000</v>
      </c>
      <c r="U184" s="179">
        <v>43966</v>
      </c>
      <c r="V184" s="179">
        <v>44119</v>
      </c>
      <c r="W184" s="154" t="s">
        <v>1011</v>
      </c>
      <c r="X184" s="182"/>
      <c r="Y184" s="182"/>
      <c r="Z184" s="218"/>
      <c r="AA184" s="117"/>
      <c r="AB184" s="117"/>
    </row>
    <row r="185" customHeight="1" spans="1:28">
      <c r="A185" s="199"/>
      <c r="B185" s="200" t="str">
        <f t="shared" si="4"/>
        <v>P20220610-000579-冷暖-美洋物业-和乔丽晶-EMC-制冷与供暖运营-20190518-54000000</v>
      </c>
      <c r="C185" s="201"/>
      <c r="D185" s="201" t="s">
        <v>356</v>
      </c>
      <c r="E185" s="201"/>
      <c r="F185" s="201"/>
      <c r="G185" s="201"/>
      <c r="H185" s="202" t="str">
        <f>IF(D185="","",_xlfn.XLOOKUP(D185,设置!B:B,设置!C:C))</f>
        <v>小规模</v>
      </c>
      <c r="I185" s="207" t="str">
        <f t="shared" si="5"/>
        <v>冷暖-美洋物业-和乔丽晶</v>
      </c>
      <c r="J185" s="207" t="str">
        <f>IF($P185="","",_xlfn.XLOOKUP($P185,设置!$G:$G,设置!H:H))</f>
        <v>EMC</v>
      </c>
      <c r="K185" s="207" t="str">
        <f>IF($P185="","",_xlfn.XLOOKUP($P185,设置!$G:$G,设置!I:I))</f>
        <v>制冷与供暖运营</v>
      </c>
      <c r="L185" s="182">
        <v>643</v>
      </c>
      <c r="M185" s="182">
        <v>136</v>
      </c>
      <c r="N185" s="178" t="s">
        <v>1012</v>
      </c>
      <c r="O185" s="182" t="s">
        <v>531</v>
      </c>
      <c r="P185" s="182" t="s">
        <v>596</v>
      </c>
      <c r="Q185" s="154"/>
      <c r="R185" s="213"/>
      <c r="S185" s="154" t="s">
        <v>764</v>
      </c>
      <c r="T185" s="214">
        <v>54000000</v>
      </c>
      <c r="U185" s="179">
        <v>43603</v>
      </c>
      <c r="V185" s="179">
        <v>50907</v>
      </c>
      <c r="W185" s="154" t="s">
        <v>1013</v>
      </c>
      <c r="X185" s="182"/>
      <c r="Y185" s="182"/>
      <c r="Z185" s="218"/>
      <c r="AA185" s="117"/>
      <c r="AB185" s="117"/>
    </row>
    <row r="186" customHeight="1" spans="1:28">
      <c r="A186" s="199"/>
      <c r="B186" s="200" t="str">
        <f t="shared" si="4"/>
        <v>P20220610-000580-能环-江苏杨辉物业-华汇大厦-运维-保养-20200401-38000</v>
      </c>
      <c r="C186" s="201"/>
      <c r="D186" s="201" t="s">
        <v>220</v>
      </c>
      <c r="E186" s="201"/>
      <c r="F186" s="201"/>
      <c r="G186" s="201"/>
      <c r="H186" s="202" t="str">
        <f>IF(D186="","",_xlfn.XLOOKUP(D186,设置!B:B,设置!C:C))</f>
        <v>一般</v>
      </c>
      <c r="I186" s="207" t="str">
        <f t="shared" si="5"/>
        <v>能环-江苏杨辉物业-华汇大厦</v>
      </c>
      <c r="J186" s="207" t="str">
        <f>IF($P186="","",_xlfn.XLOOKUP($P186,设置!$G:$G,设置!H:H))</f>
        <v>运维</v>
      </c>
      <c r="K186" s="207" t="str">
        <f>IF($P186="","",_xlfn.XLOOKUP($P186,设置!$G:$G,设置!I:I))</f>
        <v>保养</v>
      </c>
      <c r="L186" s="182">
        <v>441</v>
      </c>
      <c r="M186" s="182">
        <v>342</v>
      </c>
      <c r="N186" s="178" t="s">
        <v>962</v>
      </c>
      <c r="O186" s="182" t="s">
        <v>531</v>
      </c>
      <c r="P186" s="182" t="s">
        <v>527</v>
      </c>
      <c r="Q186" s="154"/>
      <c r="R186" s="213"/>
      <c r="S186" s="154" t="s">
        <v>1014</v>
      </c>
      <c r="T186" s="214">
        <v>38000</v>
      </c>
      <c r="U186" s="179">
        <v>43922</v>
      </c>
      <c r="V186" s="179">
        <v>44286</v>
      </c>
      <c r="W186" s="154" t="s">
        <v>1015</v>
      </c>
      <c r="X186" s="182"/>
      <c r="Y186" s="182"/>
      <c r="Z186" s="218"/>
      <c r="AA186" s="117"/>
      <c r="AB186" s="117"/>
    </row>
    <row r="187" customHeight="1" spans="1:28">
      <c r="A187" s="199"/>
      <c r="B187" s="200" t="str">
        <f t="shared" si="4"/>
        <v>P20220610-000584-冷暖-骏马国际酒店-运维-保养-20200517-20000</v>
      </c>
      <c r="C187" s="201"/>
      <c r="D187" s="201" t="s">
        <v>356</v>
      </c>
      <c r="E187" s="201"/>
      <c r="F187" s="201"/>
      <c r="G187" s="201"/>
      <c r="H187" s="202" t="str">
        <f>IF(D187="","",_xlfn.XLOOKUP(D187,设置!B:B,设置!C:C))</f>
        <v>小规模</v>
      </c>
      <c r="I187" s="207" t="str">
        <f t="shared" si="5"/>
        <v>冷暖-骏马国际酒店</v>
      </c>
      <c r="J187" s="207" t="str">
        <f>IF($P187="","",_xlfn.XLOOKUP($P187,设置!$G:$G,设置!H:H))</f>
        <v>运维</v>
      </c>
      <c r="K187" s="207" t="str">
        <f>IF($P187="","",_xlfn.XLOOKUP($P187,设置!$G:$G,设置!I:I))</f>
        <v>保养</v>
      </c>
      <c r="L187" s="182">
        <v>436</v>
      </c>
      <c r="M187" s="182">
        <v>347</v>
      </c>
      <c r="N187" s="178" t="s">
        <v>1016</v>
      </c>
      <c r="O187" s="182" t="s">
        <v>1009</v>
      </c>
      <c r="P187" s="182" t="s">
        <v>527</v>
      </c>
      <c r="Q187" s="154"/>
      <c r="R187" s="213"/>
      <c r="S187" s="154" t="s">
        <v>1017</v>
      </c>
      <c r="T187" s="214">
        <v>20000</v>
      </c>
      <c r="U187" s="179">
        <v>43968</v>
      </c>
      <c r="V187" s="179">
        <v>44393</v>
      </c>
      <c r="W187" s="154" t="s">
        <v>1018</v>
      </c>
      <c r="X187" s="182"/>
      <c r="Y187" s="182"/>
      <c r="Z187" s="218"/>
      <c r="AA187" s="117"/>
      <c r="AB187" s="117"/>
    </row>
    <row r="188" customHeight="1" spans="1:28">
      <c r="A188" s="199"/>
      <c r="B188" s="200" t="str">
        <f t="shared" si="4"/>
        <v>P20220613-000587-能环-内蒙古鹿勤-包头市人民政府服务中心-运维-保养-20220615-155000</v>
      </c>
      <c r="C188" s="201"/>
      <c r="D188" s="201" t="s">
        <v>220</v>
      </c>
      <c r="E188" s="201"/>
      <c r="F188" s="201"/>
      <c r="G188" s="201"/>
      <c r="H188" s="202" t="str">
        <f>IF(D188="","",_xlfn.XLOOKUP(D188,设置!B:B,设置!C:C))</f>
        <v>一般</v>
      </c>
      <c r="I188" s="207" t="str">
        <f t="shared" si="5"/>
        <v>能环-内蒙古鹿勤-包头市人民政府服务中心</v>
      </c>
      <c r="J188" s="207" t="str">
        <f>IF($P188="","",_xlfn.XLOOKUP($P188,设置!$G:$G,设置!H:H))</f>
        <v>运维</v>
      </c>
      <c r="K188" s="207" t="str">
        <f>IF($P188="","",_xlfn.XLOOKUP($P188,设置!$G:$G,设置!I:I))</f>
        <v>保养</v>
      </c>
      <c r="L188" s="182">
        <v>189</v>
      </c>
      <c r="M188" s="182">
        <v>595</v>
      </c>
      <c r="N188" s="178" t="s">
        <v>1019</v>
      </c>
      <c r="O188" s="182" t="s">
        <v>531</v>
      </c>
      <c r="P188" s="182" t="s">
        <v>527</v>
      </c>
      <c r="Q188" s="154"/>
      <c r="R188" s="213"/>
      <c r="S188" s="154" t="s">
        <v>1020</v>
      </c>
      <c r="T188" s="214">
        <v>155000</v>
      </c>
      <c r="U188" s="179">
        <v>44727</v>
      </c>
      <c r="V188" s="179">
        <v>45092</v>
      </c>
      <c r="W188" s="154" t="s">
        <v>1021</v>
      </c>
      <c r="X188" s="182"/>
      <c r="Y188" s="182"/>
      <c r="Z188" s="218"/>
      <c r="AA188" s="117"/>
      <c r="AB188" s="117"/>
    </row>
    <row r="189" customHeight="1" spans="1:28">
      <c r="A189" s="199"/>
      <c r="B189" s="200" t="str">
        <f t="shared" si="4"/>
        <v>P20220614-000588-能环-北京大学-北大畅春园-运维-保养-20220505-12000</v>
      </c>
      <c r="C189" s="201"/>
      <c r="D189" s="201" t="s">
        <v>220</v>
      </c>
      <c r="E189" s="201"/>
      <c r="F189" s="201"/>
      <c r="G189" s="201"/>
      <c r="H189" s="202" t="str">
        <f>IF(D189="","",_xlfn.XLOOKUP(D189,设置!B:B,设置!C:C))</f>
        <v>一般</v>
      </c>
      <c r="I189" s="207" t="str">
        <f t="shared" si="5"/>
        <v>能环-北京大学-北大畅春园</v>
      </c>
      <c r="J189" s="207" t="str">
        <f>IF($P189="","",_xlfn.XLOOKUP($P189,设置!$G:$G,设置!H:H))</f>
        <v>运维</v>
      </c>
      <c r="K189" s="207" t="str">
        <f>IF($P189="","",_xlfn.XLOOKUP($P189,设置!$G:$G,设置!I:I))</f>
        <v>保养</v>
      </c>
      <c r="L189" s="182">
        <v>208</v>
      </c>
      <c r="M189" s="182">
        <v>576</v>
      </c>
      <c r="N189" s="178" t="s">
        <v>1022</v>
      </c>
      <c r="O189" s="182" t="s">
        <v>619</v>
      </c>
      <c r="P189" s="182" t="s">
        <v>527</v>
      </c>
      <c r="Q189" s="154"/>
      <c r="R189" s="213"/>
      <c r="S189" s="154" t="s">
        <v>1023</v>
      </c>
      <c r="T189" s="214">
        <v>12000</v>
      </c>
      <c r="U189" s="179">
        <v>44686</v>
      </c>
      <c r="V189" s="179">
        <v>45050</v>
      </c>
      <c r="W189" s="154" t="s">
        <v>1024</v>
      </c>
      <c r="X189" s="182"/>
      <c r="Y189" s="182"/>
      <c r="Z189" s="182"/>
      <c r="AA189" s="117"/>
      <c r="AB189" s="117"/>
    </row>
    <row r="190" customHeight="1" spans="1:28">
      <c r="A190" s="199"/>
      <c r="B190" s="200" t="str">
        <f t="shared" si="4"/>
        <v>P20220614-000589-能环-韩太汽车-工程-安装-20220614-19000</v>
      </c>
      <c r="C190" s="201"/>
      <c r="D190" s="201" t="s">
        <v>220</v>
      </c>
      <c r="E190" s="201"/>
      <c r="F190" s="201"/>
      <c r="G190" s="201"/>
      <c r="H190" s="202" t="str">
        <f>IF(D190="","",_xlfn.XLOOKUP(D190,设置!B:B,设置!C:C))</f>
        <v>一般</v>
      </c>
      <c r="I190" s="207" t="str">
        <f t="shared" si="5"/>
        <v>能环-韩太汽车</v>
      </c>
      <c r="J190" s="207" t="str">
        <f>IF($P190="","",_xlfn.XLOOKUP($P190,设置!$G:$G,设置!H:H))</f>
        <v>工程</v>
      </c>
      <c r="K190" s="207" t="str">
        <f>IF($P190="","",_xlfn.XLOOKUP($P190,设置!$G:$G,设置!I:I))</f>
        <v>安装</v>
      </c>
      <c r="L190" s="182">
        <v>180</v>
      </c>
      <c r="M190" s="182">
        <v>605</v>
      </c>
      <c r="N190" s="178" t="s">
        <v>618</v>
      </c>
      <c r="O190" s="182" t="s">
        <v>526</v>
      </c>
      <c r="P190" s="182" t="s">
        <v>659</v>
      </c>
      <c r="Q190" s="154"/>
      <c r="R190" s="213"/>
      <c r="S190" s="154" t="s">
        <v>1025</v>
      </c>
      <c r="T190" s="214">
        <v>19000</v>
      </c>
      <c r="U190" s="179">
        <v>44726</v>
      </c>
      <c r="V190" s="179">
        <v>44755</v>
      </c>
      <c r="W190" s="154" t="s">
        <v>1026</v>
      </c>
      <c r="X190" s="182"/>
      <c r="Y190" s="182"/>
      <c r="Z190" s="218"/>
      <c r="AA190" s="117"/>
      <c r="AB190" s="117"/>
    </row>
    <row r="191" customHeight="1" spans="1:28">
      <c r="A191" s="199"/>
      <c r="B191" s="200" t="str">
        <f t="shared" si="4"/>
        <v>P20220614-000591-能环-星河商贸-富地广场-运维-清洗-20211029-6000</v>
      </c>
      <c r="C191" s="201"/>
      <c r="D191" s="201" t="s">
        <v>220</v>
      </c>
      <c r="E191" s="201"/>
      <c r="F191" s="201"/>
      <c r="G191" s="201"/>
      <c r="H191" s="202" t="str">
        <f>IF(D191="","",_xlfn.XLOOKUP(D191,设置!B:B,设置!C:C))</f>
        <v>一般</v>
      </c>
      <c r="I191" s="207" t="str">
        <f t="shared" si="5"/>
        <v>能环-星河商贸-富地广场</v>
      </c>
      <c r="J191" s="207" t="str">
        <f>IF($P191="","",_xlfn.XLOOKUP($P191,设置!$G:$G,设置!H:H))</f>
        <v>运维</v>
      </c>
      <c r="K191" s="207" t="str">
        <f>IF($P191="","",_xlfn.XLOOKUP($P191,设置!$G:$G,设置!I:I))</f>
        <v>清洗</v>
      </c>
      <c r="L191" s="182">
        <v>434</v>
      </c>
      <c r="M191" s="182">
        <v>349</v>
      </c>
      <c r="N191" s="178" t="s">
        <v>887</v>
      </c>
      <c r="O191" s="182" t="s">
        <v>531</v>
      </c>
      <c r="P191" s="182" t="s">
        <v>554</v>
      </c>
      <c r="Q191" s="154"/>
      <c r="R191" s="213"/>
      <c r="S191" s="154" t="s">
        <v>1027</v>
      </c>
      <c r="T191" s="214">
        <v>6000</v>
      </c>
      <c r="U191" s="179">
        <v>44498</v>
      </c>
      <c r="V191" s="179">
        <v>44510</v>
      </c>
      <c r="W191" s="154" t="s">
        <v>1028</v>
      </c>
      <c r="X191" s="182"/>
      <c r="Y191" s="182"/>
      <c r="Z191" s="218"/>
      <c r="AA191" s="117"/>
      <c r="AB191" s="117"/>
    </row>
    <row r="192" customHeight="1" spans="1:28">
      <c r="A192" s="199"/>
      <c r="B192" s="200" t="str">
        <f t="shared" si="4"/>
        <v>P20220614-000593-冷暖-博源紫宸-博源大厦-运维-清洗-20220507-2500</v>
      </c>
      <c r="C192" s="201"/>
      <c r="D192" s="201" t="s">
        <v>356</v>
      </c>
      <c r="E192" s="201"/>
      <c r="F192" s="201"/>
      <c r="G192" s="201"/>
      <c r="H192" s="202" t="str">
        <f>IF(D192="","",_xlfn.XLOOKUP(D192,设置!B:B,设置!C:C))</f>
        <v>小规模</v>
      </c>
      <c r="I192" s="207" t="str">
        <f t="shared" si="5"/>
        <v>冷暖-博源紫宸-博源大厦</v>
      </c>
      <c r="J192" s="207" t="str">
        <f>IF($P192="","",_xlfn.XLOOKUP($P192,设置!$G:$G,设置!H:H))</f>
        <v>运维</v>
      </c>
      <c r="K192" s="207" t="str">
        <f>IF($P192="","",_xlfn.XLOOKUP($P192,设置!$G:$G,设置!I:I))</f>
        <v>清洗</v>
      </c>
      <c r="L192" s="182">
        <v>118</v>
      </c>
      <c r="M192" s="182">
        <v>668</v>
      </c>
      <c r="N192" s="178" t="s">
        <v>636</v>
      </c>
      <c r="O192" s="182" t="s">
        <v>531</v>
      </c>
      <c r="P192" s="182" t="s">
        <v>554</v>
      </c>
      <c r="Q192" s="154"/>
      <c r="R192" s="213"/>
      <c r="S192" s="154" t="s">
        <v>1029</v>
      </c>
      <c r="T192" s="214">
        <v>2500</v>
      </c>
      <c r="U192" s="179">
        <v>44688</v>
      </c>
      <c r="V192" s="179">
        <v>44690</v>
      </c>
      <c r="W192" s="154" t="s">
        <v>1030</v>
      </c>
      <c r="X192" s="182"/>
      <c r="Y192" s="182"/>
      <c r="Z192" s="218"/>
      <c r="AA192" s="117"/>
      <c r="AB192" s="117"/>
    </row>
    <row r="193" customHeight="1" spans="1:28">
      <c r="A193" s="199"/>
      <c r="B193" s="200" t="str">
        <f t="shared" si="4"/>
        <v>P20220614-000594-能环-建工博海-富力万丽酒店-运维-零售-20180716-5320000</v>
      </c>
      <c r="C193" s="201"/>
      <c r="D193" s="201" t="s">
        <v>220</v>
      </c>
      <c r="E193" s="201"/>
      <c r="F193" s="201"/>
      <c r="G193" s="201"/>
      <c r="H193" s="202" t="str">
        <f>IF(D193="","",_xlfn.XLOOKUP(D193,设置!B:B,设置!C:C))</f>
        <v>一般</v>
      </c>
      <c r="I193" s="207" t="str">
        <f t="shared" si="5"/>
        <v>能环-建工博海-富力万丽酒店</v>
      </c>
      <c r="J193" s="207" t="str">
        <f>IF($P193="","",_xlfn.XLOOKUP($P193,设置!$G:$G,设置!H:H))</f>
        <v>运维</v>
      </c>
      <c r="K193" s="207" t="str">
        <f>IF($P193="","",_xlfn.XLOOKUP($P193,设置!$G:$G,设置!I:I))</f>
        <v>零售</v>
      </c>
      <c r="L193" s="182">
        <v>433</v>
      </c>
      <c r="M193" s="182">
        <v>350</v>
      </c>
      <c r="N193" s="178" t="s">
        <v>879</v>
      </c>
      <c r="O193" s="182" t="s">
        <v>531</v>
      </c>
      <c r="P193" s="182" t="s">
        <v>539</v>
      </c>
      <c r="Q193" s="154"/>
      <c r="R193" s="213"/>
      <c r="S193" s="154" t="s">
        <v>1031</v>
      </c>
      <c r="T193" s="214">
        <v>5320000</v>
      </c>
      <c r="U193" s="179">
        <v>43297</v>
      </c>
      <c r="V193" s="179">
        <v>43282</v>
      </c>
      <c r="W193" s="154" t="s">
        <v>1032</v>
      </c>
      <c r="X193" s="182"/>
      <c r="Y193" s="182"/>
      <c r="Z193" s="218"/>
      <c r="AA193" s="117"/>
      <c r="AB193" s="117"/>
    </row>
    <row r="194" customHeight="1" spans="1:28">
      <c r="A194" s="199"/>
      <c r="B194" s="200" t="str">
        <f t="shared" ref="B194:B257" si="6">IF(O194="","",_xlfn.TEXTJOIN("-",1,W194,I194,P194,TEXT(U194,"YYYYMMDD"),T194))</f>
        <v>P20220614-000595-能环-博识物业-冬残奥村-运维-运行-20220512-73200</v>
      </c>
      <c r="C194" s="201"/>
      <c r="D194" s="201" t="s">
        <v>220</v>
      </c>
      <c r="E194" s="201"/>
      <c r="F194" s="201"/>
      <c r="G194" s="201"/>
      <c r="H194" s="202" t="str">
        <f>IF(D194="","",_xlfn.XLOOKUP(D194,设置!B:B,设置!C:C))</f>
        <v>一般</v>
      </c>
      <c r="I194" s="207" t="str">
        <f t="shared" ref="I194:I257" si="7">IF(D194="","",_xlfn.TEXTJOIN("-",1,D194,E194,N194))</f>
        <v>能环-博识物业-冬残奥村</v>
      </c>
      <c r="J194" s="207" t="str">
        <f>IF($P194="","",_xlfn.XLOOKUP($P194,设置!$G:$G,设置!H:H))</f>
        <v>运维</v>
      </c>
      <c r="K194" s="207" t="str">
        <f>IF($P194="","",_xlfn.XLOOKUP($P194,设置!$G:$G,设置!I:I))</f>
        <v>运行</v>
      </c>
      <c r="L194" s="182">
        <v>251</v>
      </c>
      <c r="M194" s="182">
        <v>532</v>
      </c>
      <c r="N194" s="178" t="s">
        <v>689</v>
      </c>
      <c r="O194" s="182" t="s">
        <v>690</v>
      </c>
      <c r="P194" s="182" t="s">
        <v>599</v>
      </c>
      <c r="Q194" s="154"/>
      <c r="R194" s="213"/>
      <c r="S194" s="154" t="s">
        <v>1033</v>
      </c>
      <c r="T194" s="214">
        <v>73200</v>
      </c>
      <c r="U194" s="179">
        <v>44693</v>
      </c>
      <c r="V194" s="179">
        <v>44753</v>
      </c>
      <c r="W194" s="154" t="s">
        <v>1034</v>
      </c>
      <c r="X194" s="182"/>
      <c r="Y194" s="182"/>
      <c r="Z194" s="182"/>
      <c r="AA194" s="117"/>
      <c r="AB194" s="117"/>
    </row>
    <row r="195" customHeight="1" spans="1:28">
      <c r="A195" s="199"/>
      <c r="B195" s="200" t="str">
        <f t="shared" si="6"/>
        <v>P20220614-000596-能环-碧海方舟-京都儿童医院-运维-维修-20220526-72000</v>
      </c>
      <c r="C195" s="201"/>
      <c r="D195" s="201" t="s">
        <v>220</v>
      </c>
      <c r="E195" s="201"/>
      <c r="F195" s="201"/>
      <c r="G195" s="201"/>
      <c r="H195" s="202" t="str">
        <f>IF(D195="","",_xlfn.XLOOKUP(D195,设置!B:B,设置!C:C))</f>
        <v>一般</v>
      </c>
      <c r="I195" s="207" t="str">
        <f t="shared" si="7"/>
        <v>能环-碧海方舟-京都儿童医院</v>
      </c>
      <c r="J195" s="207" t="str">
        <f>IF($P195="","",_xlfn.XLOOKUP($P195,设置!$G:$G,设置!H:H))</f>
        <v>运维</v>
      </c>
      <c r="K195" s="207" t="str">
        <f>IF($P195="","",_xlfn.XLOOKUP($P195,设置!$G:$G,设置!I:I))</f>
        <v>维修</v>
      </c>
      <c r="L195" s="182">
        <v>139</v>
      </c>
      <c r="M195" s="182">
        <v>647</v>
      </c>
      <c r="N195" s="178" t="s">
        <v>557</v>
      </c>
      <c r="O195" s="182" t="s">
        <v>531</v>
      </c>
      <c r="P195" s="182" t="s">
        <v>543</v>
      </c>
      <c r="Q195" s="154"/>
      <c r="R195" s="213"/>
      <c r="S195" s="154" t="s">
        <v>1035</v>
      </c>
      <c r="T195" s="214">
        <v>72000</v>
      </c>
      <c r="U195" s="179">
        <v>44707</v>
      </c>
      <c r="V195" s="179">
        <v>44738</v>
      </c>
      <c r="W195" s="154" t="s">
        <v>1036</v>
      </c>
      <c r="X195" s="182"/>
      <c r="Y195" s="182"/>
      <c r="Z195" s="218"/>
      <c r="AA195" s="117"/>
      <c r="AB195" s="117"/>
    </row>
    <row r="196" customHeight="1" spans="1:28">
      <c r="A196" s="199"/>
      <c r="B196" s="200" t="str">
        <f t="shared" si="6"/>
        <v>P20220614-000597-能环-望京合生麒麟新天地-运维-维修-20220616-403000</v>
      </c>
      <c r="C196" s="201"/>
      <c r="D196" s="201" t="s">
        <v>220</v>
      </c>
      <c r="E196" s="201"/>
      <c r="F196" s="201"/>
      <c r="G196" s="201"/>
      <c r="H196" s="202" t="str">
        <f>IF(D196="","",_xlfn.XLOOKUP(D196,设置!B:B,设置!C:C))</f>
        <v>一般</v>
      </c>
      <c r="I196" s="207" t="str">
        <f t="shared" si="7"/>
        <v>能环-望京合生麒麟新天地</v>
      </c>
      <c r="J196" s="207" t="str">
        <f>IF($P196="","",_xlfn.XLOOKUP($P196,设置!$G:$G,设置!H:H))</f>
        <v>运维</v>
      </c>
      <c r="K196" s="207" t="str">
        <f>IF($P196="","",_xlfn.XLOOKUP($P196,设置!$G:$G,设置!I:I))</f>
        <v>维修</v>
      </c>
      <c r="L196" s="182">
        <v>182</v>
      </c>
      <c r="M196" s="182">
        <v>603</v>
      </c>
      <c r="N196" s="178" t="s">
        <v>1037</v>
      </c>
      <c r="O196" s="182" t="s">
        <v>526</v>
      </c>
      <c r="P196" s="182" t="s">
        <v>543</v>
      </c>
      <c r="Q196" s="154"/>
      <c r="R196" s="213"/>
      <c r="S196" s="154" t="s">
        <v>1038</v>
      </c>
      <c r="T196" s="214">
        <v>403000</v>
      </c>
      <c r="U196" s="179">
        <v>44728</v>
      </c>
      <c r="V196" s="179">
        <v>46219</v>
      </c>
      <c r="W196" s="154" t="s">
        <v>1039</v>
      </c>
      <c r="X196" s="182"/>
      <c r="Y196" s="182"/>
      <c r="Z196" s="218"/>
      <c r="AA196" s="117"/>
      <c r="AB196" s="117"/>
    </row>
    <row r="197" customHeight="1" spans="1:28">
      <c r="A197" s="199"/>
      <c r="B197" s="200" t="str">
        <f t="shared" si="6"/>
        <v>P20220615-000598-能环-明拓集团-运维-零售-20220614-7000</v>
      </c>
      <c r="C197" s="201"/>
      <c r="D197" s="201" t="s">
        <v>220</v>
      </c>
      <c r="E197" s="201"/>
      <c r="F197" s="201"/>
      <c r="G197" s="201"/>
      <c r="H197" s="202" t="str">
        <f>IF(D197="","",_xlfn.XLOOKUP(D197,设置!B:B,设置!C:C))</f>
        <v>一般</v>
      </c>
      <c r="I197" s="207" t="str">
        <f t="shared" si="7"/>
        <v>能环-明拓集团</v>
      </c>
      <c r="J197" s="207" t="str">
        <f>IF($P197="","",_xlfn.XLOOKUP($P197,设置!$G:$G,设置!H:H))</f>
        <v>运维</v>
      </c>
      <c r="K197" s="207" t="str">
        <f>IF($P197="","",_xlfn.XLOOKUP($P197,设置!$G:$G,设置!I:I))</f>
        <v>零售</v>
      </c>
      <c r="L197" s="182">
        <v>184</v>
      </c>
      <c r="M197" s="182">
        <v>601</v>
      </c>
      <c r="N197" s="178" t="s">
        <v>1040</v>
      </c>
      <c r="O197" s="182" t="s">
        <v>531</v>
      </c>
      <c r="P197" s="182" t="s">
        <v>539</v>
      </c>
      <c r="Q197" s="154"/>
      <c r="R197" s="213"/>
      <c r="S197" s="154" t="s">
        <v>1041</v>
      </c>
      <c r="T197" s="214">
        <v>7000</v>
      </c>
      <c r="U197" s="179">
        <v>44726</v>
      </c>
      <c r="V197" s="179">
        <v>44742</v>
      </c>
      <c r="W197" s="154" t="s">
        <v>1042</v>
      </c>
      <c r="X197" s="182"/>
      <c r="Y197" s="182"/>
      <c r="Z197" s="218"/>
      <c r="AA197" s="117"/>
      <c r="AB197" s="117"/>
    </row>
    <row r="198" customHeight="1" spans="1:28">
      <c r="A198" s="199"/>
      <c r="B198" s="200" t="str">
        <f t="shared" si="6"/>
        <v>P20220616-000601-能环-宝健-运维-维修-20220520-62603.25</v>
      </c>
      <c r="C198" s="201"/>
      <c r="D198" s="201" t="s">
        <v>220</v>
      </c>
      <c r="E198" s="201"/>
      <c r="F198" s="201"/>
      <c r="G198" s="201"/>
      <c r="H198" s="202" t="str">
        <f>IF(D198="","",_xlfn.XLOOKUP(D198,设置!B:B,设置!C:C))</f>
        <v>一般</v>
      </c>
      <c r="I198" s="207" t="str">
        <f t="shared" si="7"/>
        <v>能环-宝健</v>
      </c>
      <c r="J198" s="207" t="str">
        <f>IF($P198="","",_xlfn.XLOOKUP($P198,设置!$G:$G,设置!H:H))</f>
        <v>运维</v>
      </c>
      <c r="K198" s="207" t="str">
        <f>IF($P198="","",_xlfn.XLOOKUP($P198,设置!$G:$G,设置!I:I))</f>
        <v>维修</v>
      </c>
      <c r="L198" s="182">
        <v>124</v>
      </c>
      <c r="M198" s="182">
        <v>662</v>
      </c>
      <c r="N198" s="178" t="s">
        <v>1043</v>
      </c>
      <c r="O198" s="182" t="s">
        <v>531</v>
      </c>
      <c r="P198" s="182" t="s">
        <v>543</v>
      </c>
      <c r="Q198" s="154"/>
      <c r="R198" s="213"/>
      <c r="S198" s="154" t="s">
        <v>1044</v>
      </c>
      <c r="T198" s="214">
        <v>62603.25</v>
      </c>
      <c r="U198" s="179">
        <v>44701</v>
      </c>
      <c r="V198" s="179">
        <v>44732</v>
      </c>
      <c r="W198" s="154" t="s">
        <v>1045</v>
      </c>
      <c r="X198" s="182"/>
      <c r="Y198" s="182"/>
      <c r="Z198" s="218"/>
      <c r="AA198" s="117"/>
      <c r="AB198" s="117"/>
    </row>
    <row r="199" customHeight="1" spans="1:28">
      <c r="A199" s="199"/>
      <c r="B199" s="200" t="str">
        <f t="shared" si="6"/>
        <v>P20220621-000604-能环-海特光电-运维-清洗-20220616-3530</v>
      </c>
      <c r="C199" s="201"/>
      <c r="D199" s="201" t="s">
        <v>220</v>
      </c>
      <c r="E199" s="201"/>
      <c r="F199" s="201"/>
      <c r="G199" s="201"/>
      <c r="H199" s="202" t="str">
        <f>IF(D199="","",_xlfn.XLOOKUP(D199,设置!B:B,设置!C:C))</f>
        <v>一般</v>
      </c>
      <c r="I199" s="207" t="str">
        <f t="shared" si="7"/>
        <v>能环-海特光电</v>
      </c>
      <c r="J199" s="207" t="str">
        <f>IF($P199="","",_xlfn.XLOOKUP($P199,设置!$G:$G,设置!H:H))</f>
        <v>运维</v>
      </c>
      <c r="K199" s="207" t="str">
        <f>IF($P199="","",_xlfn.XLOOKUP($P199,设置!$G:$G,设置!I:I))</f>
        <v>清洗</v>
      </c>
      <c r="L199" s="182">
        <v>190</v>
      </c>
      <c r="M199" s="182">
        <v>594</v>
      </c>
      <c r="N199" s="178" t="s">
        <v>570</v>
      </c>
      <c r="O199" s="182" t="s">
        <v>531</v>
      </c>
      <c r="P199" s="182" t="s">
        <v>554</v>
      </c>
      <c r="Q199" s="154"/>
      <c r="R199" s="213"/>
      <c r="S199" s="154" t="s">
        <v>1046</v>
      </c>
      <c r="T199" s="214">
        <v>3530</v>
      </c>
      <c r="U199" s="179">
        <v>44728</v>
      </c>
      <c r="V199" s="179">
        <v>44732</v>
      </c>
      <c r="W199" s="154" t="s">
        <v>1047</v>
      </c>
      <c r="X199" s="182"/>
      <c r="Y199" s="182"/>
      <c r="Z199" s="218"/>
      <c r="AA199" s="117"/>
      <c r="AB199" s="117"/>
    </row>
    <row r="200" customHeight="1" spans="1:28">
      <c r="A200" s="199"/>
      <c r="B200" s="200" t="str">
        <f t="shared" si="6"/>
        <v>P20220622-000606-能环-天工兴邦-嘉美风尚-运维-保养-20220615-26000</v>
      </c>
      <c r="C200" s="201"/>
      <c r="D200" s="201" t="s">
        <v>220</v>
      </c>
      <c r="E200" s="201"/>
      <c r="F200" s="201"/>
      <c r="G200" s="201"/>
      <c r="H200" s="202" t="str">
        <f>IF(D200="","",_xlfn.XLOOKUP(D200,设置!B:B,设置!C:C))</f>
        <v>一般</v>
      </c>
      <c r="I200" s="207" t="str">
        <f t="shared" si="7"/>
        <v>能环-天工兴邦-嘉美风尚</v>
      </c>
      <c r="J200" s="207" t="str">
        <f>IF($P200="","",_xlfn.XLOOKUP($P200,设置!$G:$G,设置!H:H))</f>
        <v>运维</v>
      </c>
      <c r="K200" s="207" t="str">
        <f>IF($P200="","",_xlfn.XLOOKUP($P200,设置!$G:$G,设置!I:I))</f>
        <v>保养</v>
      </c>
      <c r="L200" s="182">
        <v>192</v>
      </c>
      <c r="M200" s="182">
        <v>592</v>
      </c>
      <c r="N200" s="178" t="s">
        <v>1048</v>
      </c>
      <c r="O200" s="182" t="s">
        <v>531</v>
      </c>
      <c r="P200" s="182" t="s">
        <v>527</v>
      </c>
      <c r="Q200" s="154"/>
      <c r="R200" s="213"/>
      <c r="S200" s="154" t="s">
        <v>1049</v>
      </c>
      <c r="T200" s="214">
        <v>26000</v>
      </c>
      <c r="U200" s="179">
        <v>44727</v>
      </c>
      <c r="V200" s="179">
        <v>45091</v>
      </c>
      <c r="W200" s="154" t="s">
        <v>1050</v>
      </c>
      <c r="X200" s="182"/>
      <c r="Y200" s="182"/>
      <c r="Z200" s="218"/>
      <c r="AA200" s="117"/>
      <c r="AB200" s="117"/>
    </row>
    <row r="201" customHeight="1" spans="1:28">
      <c r="A201" s="199"/>
      <c r="B201" s="200" t="str">
        <f t="shared" si="6"/>
        <v>P20220622-000607-能环-深圳南山热电-运维-零售-20220629-21678</v>
      </c>
      <c r="C201" s="201"/>
      <c r="D201" s="201" t="s">
        <v>220</v>
      </c>
      <c r="E201" s="201"/>
      <c r="F201" s="201"/>
      <c r="G201" s="201"/>
      <c r="H201" s="202" t="str">
        <f>IF(D201="","",_xlfn.XLOOKUP(D201,设置!B:B,设置!C:C))</f>
        <v>一般</v>
      </c>
      <c r="I201" s="207" t="str">
        <f t="shared" si="7"/>
        <v>能环-深圳南山热电</v>
      </c>
      <c r="J201" s="207" t="str">
        <f>IF($P201="","",_xlfn.XLOOKUP($P201,设置!$G:$G,设置!H:H))</f>
        <v>运维</v>
      </c>
      <c r="K201" s="207" t="str">
        <f>IF($P201="","",_xlfn.XLOOKUP($P201,设置!$G:$G,设置!I:I))</f>
        <v>零售</v>
      </c>
      <c r="L201" s="182">
        <v>263</v>
      </c>
      <c r="M201" s="182">
        <v>520</v>
      </c>
      <c r="N201" s="178" t="s">
        <v>732</v>
      </c>
      <c r="O201" s="182" t="s">
        <v>531</v>
      </c>
      <c r="P201" s="182" t="s">
        <v>539</v>
      </c>
      <c r="Q201" s="154"/>
      <c r="R201" s="213"/>
      <c r="S201" s="154" t="s">
        <v>1051</v>
      </c>
      <c r="T201" s="214">
        <v>21678</v>
      </c>
      <c r="U201" s="179">
        <v>44741</v>
      </c>
      <c r="V201" s="179">
        <v>44771</v>
      </c>
      <c r="W201" s="154" t="s">
        <v>1052</v>
      </c>
      <c r="X201" s="182"/>
      <c r="Y201" s="182"/>
      <c r="Z201" s="218"/>
      <c r="AA201" s="117"/>
      <c r="AB201" s="117"/>
    </row>
    <row r="202" customHeight="1" spans="1:28">
      <c r="A202" s="199"/>
      <c r="B202" s="200" t="str">
        <f t="shared" si="6"/>
        <v>P20220623-000610-能环-荣宝斋-工程-安装-20220622-4668.24</v>
      </c>
      <c r="C202" s="201"/>
      <c r="D202" s="201" t="s">
        <v>220</v>
      </c>
      <c r="E202" s="201"/>
      <c r="F202" s="201"/>
      <c r="G202" s="201"/>
      <c r="H202" s="202" t="str">
        <f>IF(D202="","",_xlfn.XLOOKUP(D202,设置!B:B,设置!C:C))</f>
        <v>一般</v>
      </c>
      <c r="I202" s="207" t="str">
        <f t="shared" si="7"/>
        <v>能环-荣宝斋</v>
      </c>
      <c r="J202" s="207" t="str">
        <f>IF($P202="","",_xlfn.XLOOKUP($P202,设置!$G:$G,设置!H:H))</f>
        <v>工程</v>
      </c>
      <c r="K202" s="207" t="str">
        <f>IF($P202="","",_xlfn.XLOOKUP($P202,设置!$G:$G,设置!I:I))</f>
        <v>安装</v>
      </c>
      <c r="L202" s="182">
        <v>193</v>
      </c>
      <c r="M202" s="182">
        <v>591</v>
      </c>
      <c r="N202" s="178" t="s">
        <v>573</v>
      </c>
      <c r="O202" s="182" t="s">
        <v>526</v>
      </c>
      <c r="P202" s="182" t="s">
        <v>659</v>
      </c>
      <c r="Q202" s="154"/>
      <c r="R202" s="213"/>
      <c r="S202" s="154" t="s">
        <v>1053</v>
      </c>
      <c r="T202" s="214">
        <v>4668.24</v>
      </c>
      <c r="U202" s="179">
        <v>44734</v>
      </c>
      <c r="V202" s="179">
        <v>44737</v>
      </c>
      <c r="W202" s="154" t="s">
        <v>1054</v>
      </c>
      <c r="X202" s="182"/>
      <c r="Y202" s="182"/>
      <c r="Z202" s="218"/>
      <c r="AA202" s="117"/>
      <c r="AB202" s="117"/>
    </row>
    <row r="203" customHeight="1" spans="1:28">
      <c r="A203" s="199"/>
      <c r="B203" s="200" t="str">
        <f t="shared" si="6"/>
        <v>P20220627-000612-能环-韩太汽车-运维-保养-20220801-36000</v>
      </c>
      <c r="C203" s="201"/>
      <c r="D203" s="201" t="s">
        <v>220</v>
      </c>
      <c r="E203" s="201"/>
      <c r="F203" s="201"/>
      <c r="G203" s="201"/>
      <c r="H203" s="202" t="str">
        <f>IF(D203="","",_xlfn.XLOOKUP(D203,设置!B:B,设置!C:C))</f>
        <v>一般</v>
      </c>
      <c r="I203" s="207" t="str">
        <f t="shared" si="7"/>
        <v>能环-韩太汽车</v>
      </c>
      <c r="J203" s="207" t="str">
        <f>IF($P203="","",_xlfn.XLOOKUP($P203,设置!$G:$G,设置!H:H))</f>
        <v>运维</v>
      </c>
      <c r="K203" s="207" t="str">
        <f>IF($P203="","",_xlfn.XLOOKUP($P203,设置!$G:$G,设置!I:I))</f>
        <v>保养</v>
      </c>
      <c r="L203" s="182">
        <v>213</v>
      </c>
      <c r="M203" s="182">
        <v>570</v>
      </c>
      <c r="N203" s="178" t="s">
        <v>618</v>
      </c>
      <c r="O203" s="182" t="s">
        <v>526</v>
      </c>
      <c r="P203" s="182" t="s">
        <v>527</v>
      </c>
      <c r="Q203" s="154"/>
      <c r="R203" s="213"/>
      <c r="S203" s="154" t="s">
        <v>1055</v>
      </c>
      <c r="T203" s="214">
        <v>36000</v>
      </c>
      <c r="U203" s="179">
        <v>44774</v>
      </c>
      <c r="V203" s="179">
        <v>45138</v>
      </c>
      <c r="W203" s="154" t="s">
        <v>1056</v>
      </c>
      <c r="X203" s="182"/>
      <c r="Y203" s="182"/>
      <c r="Z203" s="218"/>
      <c r="AA203" s="117"/>
      <c r="AB203" s="117"/>
    </row>
    <row r="204" customHeight="1" spans="1:28">
      <c r="A204" s="199"/>
      <c r="B204" s="200" t="str">
        <f t="shared" si="6"/>
        <v>P20220627-000613-能环-青海宜化-运维-维修-20220720-126000</v>
      </c>
      <c r="C204" s="201"/>
      <c r="D204" s="201" t="s">
        <v>220</v>
      </c>
      <c r="E204" s="201"/>
      <c r="F204" s="201"/>
      <c r="G204" s="201"/>
      <c r="H204" s="202" t="str">
        <f>IF(D204="","",_xlfn.XLOOKUP(D204,设置!B:B,设置!C:C))</f>
        <v>一般</v>
      </c>
      <c r="I204" s="207" t="str">
        <f t="shared" si="7"/>
        <v>能环-青海宜化</v>
      </c>
      <c r="J204" s="207" t="str">
        <f>IF($P204="","",_xlfn.XLOOKUP($P204,设置!$G:$G,设置!H:H))</f>
        <v>运维</v>
      </c>
      <c r="K204" s="207" t="str">
        <f>IF($P204="","",_xlfn.XLOOKUP($P204,设置!$G:$G,设置!I:I))</f>
        <v>维修</v>
      </c>
      <c r="L204" s="182">
        <v>217</v>
      </c>
      <c r="M204" s="182">
        <v>566</v>
      </c>
      <c r="N204" s="178" t="s">
        <v>1057</v>
      </c>
      <c r="O204" s="182" t="s">
        <v>531</v>
      </c>
      <c r="P204" s="182" t="s">
        <v>543</v>
      </c>
      <c r="Q204" s="154"/>
      <c r="R204" s="213"/>
      <c r="S204" s="154" t="s">
        <v>1058</v>
      </c>
      <c r="T204" s="214">
        <v>126000</v>
      </c>
      <c r="U204" s="179">
        <v>44762</v>
      </c>
      <c r="V204" s="179">
        <v>44792</v>
      </c>
      <c r="W204" s="154" t="s">
        <v>1059</v>
      </c>
      <c r="X204" s="182"/>
      <c r="Y204" s="182"/>
      <c r="Z204" s="218"/>
      <c r="AA204" s="117"/>
      <c r="AB204" s="117"/>
    </row>
    <row r="205" customHeight="1" spans="1:28">
      <c r="A205" s="199"/>
      <c r="B205" s="200" t="str">
        <f t="shared" si="6"/>
        <v>P20220628-000614-能环-东方上达-翠微大成路店-运维-清洗-20220508-20000</v>
      </c>
      <c r="C205" s="201"/>
      <c r="D205" s="201" t="s">
        <v>220</v>
      </c>
      <c r="E205" s="201"/>
      <c r="F205" s="201"/>
      <c r="G205" s="201"/>
      <c r="H205" s="202" t="str">
        <f>IF(D205="","",_xlfn.XLOOKUP(D205,设置!B:B,设置!C:C))</f>
        <v>一般</v>
      </c>
      <c r="I205" s="207" t="str">
        <f t="shared" si="7"/>
        <v>能环-东方上达-翠微大成路店</v>
      </c>
      <c r="J205" s="207" t="str">
        <f>IF($P205="","",_xlfn.XLOOKUP($P205,设置!$G:$G,设置!H:H))</f>
        <v>运维</v>
      </c>
      <c r="K205" s="207" t="str">
        <f>IF($P205="","",_xlfn.XLOOKUP($P205,设置!$G:$G,设置!I:I))</f>
        <v>清洗</v>
      </c>
      <c r="L205" s="182">
        <v>201</v>
      </c>
      <c r="M205" s="182">
        <v>583</v>
      </c>
      <c r="N205" s="178" t="s">
        <v>1060</v>
      </c>
      <c r="O205" s="182" t="s">
        <v>531</v>
      </c>
      <c r="P205" s="182" t="s">
        <v>554</v>
      </c>
      <c r="Q205" s="154"/>
      <c r="R205" s="213"/>
      <c r="S205" s="154" t="s">
        <v>1061</v>
      </c>
      <c r="T205" s="214">
        <v>20000</v>
      </c>
      <c r="U205" s="179">
        <v>44689</v>
      </c>
      <c r="V205" s="179">
        <v>44696</v>
      </c>
      <c r="W205" s="154" t="s">
        <v>1062</v>
      </c>
      <c r="X205" s="182"/>
      <c r="Y205" s="182"/>
      <c r="Z205" s="182"/>
      <c r="AA205" s="117"/>
      <c r="AB205" s="117"/>
    </row>
    <row r="206" customHeight="1" spans="1:28">
      <c r="A206" s="199"/>
      <c r="B206" s="200" t="str">
        <f t="shared" si="6"/>
        <v>P20220630-000616-能环-中检大厦-工程-改造-20220905-1429404.46</v>
      </c>
      <c r="C206" s="201"/>
      <c r="D206" s="201" t="s">
        <v>220</v>
      </c>
      <c r="E206" s="201"/>
      <c r="F206" s="201"/>
      <c r="G206" s="201"/>
      <c r="H206" s="202" t="str">
        <f>IF(D206="","",_xlfn.XLOOKUP(D206,设置!B:B,设置!C:C))</f>
        <v>一般</v>
      </c>
      <c r="I206" s="207" t="str">
        <f t="shared" si="7"/>
        <v>能环-中检大厦</v>
      </c>
      <c r="J206" s="207" t="str">
        <f>IF($P206="","",_xlfn.XLOOKUP($P206,设置!$G:$G,设置!H:H))</f>
        <v>工程</v>
      </c>
      <c r="K206" s="207" t="str">
        <f>IF($P206="","",_xlfn.XLOOKUP($P206,设置!$G:$G,设置!I:I))</f>
        <v>改造</v>
      </c>
      <c r="L206" s="182">
        <v>261</v>
      </c>
      <c r="M206" s="182">
        <v>522</v>
      </c>
      <c r="N206" s="178" t="s">
        <v>1063</v>
      </c>
      <c r="O206" s="182" t="s">
        <v>531</v>
      </c>
      <c r="P206" s="182" t="s">
        <v>767</v>
      </c>
      <c r="Q206" s="154"/>
      <c r="R206" s="213"/>
      <c r="S206" s="154" t="s">
        <v>1064</v>
      </c>
      <c r="T206" s="214">
        <v>1429404.46</v>
      </c>
      <c r="U206" s="179">
        <v>44809</v>
      </c>
      <c r="V206" s="179">
        <v>45009</v>
      </c>
      <c r="W206" s="154" t="s">
        <v>1065</v>
      </c>
      <c r="X206" s="182"/>
      <c r="Y206" s="182"/>
      <c r="Z206" s="218"/>
      <c r="AA206" s="117"/>
      <c r="AB206" s="117"/>
    </row>
    <row r="207" customHeight="1" spans="1:28">
      <c r="A207" s="199"/>
      <c r="B207" s="200" t="str">
        <f t="shared" si="6"/>
        <v>P20220701-000618-能环-中牧实业-运维-保养-20220701-79924</v>
      </c>
      <c r="C207" s="201"/>
      <c r="D207" s="201" t="s">
        <v>220</v>
      </c>
      <c r="E207" s="201"/>
      <c r="F207" s="201"/>
      <c r="G207" s="201"/>
      <c r="H207" s="202" t="str">
        <f>IF(D207="","",_xlfn.XLOOKUP(D207,设置!B:B,设置!C:C))</f>
        <v>一般</v>
      </c>
      <c r="I207" s="207" t="str">
        <f t="shared" si="7"/>
        <v>能环-中牧实业</v>
      </c>
      <c r="J207" s="207" t="str">
        <f>IF($P207="","",_xlfn.XLOOKUP($P207,设置!$G:$G,设置!H:H))</f>
        <v>运维</v>
      </c>
      <c r="K207" s="207" t="str">
        <f>IF($P207="","",_xlfn.XLOOKUP($P207,设置!$G:$G,设置!I:I))</f>
        <v>保养</v>
      </c>
      <c r="L207" s="182">
        <v>191</v>
      </c>
      <c r="M207" s="182">
        <v>593</v>
      </c>
      <c r="N207" s="178" t="s">
        <v>1066</v>
      </c>
      <c r="O207" s="182" t="s">
        <v>531</v>
      </c>
      <c r="P207" s="182" t="s">
        <v>527</v>
      </c>
      <c r="Q207" s="154"/>
      <c r="R207" s="213"/>
      <c r="S207" s="154" t="s">
        <v>1067</v>
      </c>
      <c r="T207" s="214">
        <v>79924</v>
      </c>
      <c r="U207" s="179">
        <v>44743</v>
      </c>
      <c r="V207" s="179">
        <v>45107</v>
      </c>
      <c r="W207" s="154" t="s">
        <v>1068</v>
      </c>
      <c r="X207" s="182"/>
      <c r="Y207" s="182"/>
      <c r="Z207" s="218"/>
      <c r="AA207" s="117"/>
      <c r="AB207" s="117"/>
    </row>
    <row r="208" customHeight="1" spans="1:28">
      <c r="A208" s="199"/>
      <c r="B208" s="200" t="str">
        <f t="shared" si="6"/>
        <v>P20220701-000620-能环-松下冷机-果蔬好生活北京泛亚店-运维-保养-20220701-1060</v>
      </c>
      <c r="C208" s="201"/>
      <c r="D208" s="201" t="s">
        <v>220</v>
      </c>
      <c r="E208" s="201"/>
      <c r="F208" s="201"/>
      <c r="G208" s="201"/>
      <c r="H208" s="202" t="str">
        <f>IF(D208="","",_xlfn.XLOOKUP(D208,设置!B:B,设置!C:C))</f>
        <v>一般</v>
      </c>
      <c r="I208" s="207" t="str">
        <f t="shared" si="7"/>
        <v>能环-松下冷机-果蔬好生活北京泛亚店</v>
      </c>
      <c r="J208" s="207" t="str">
        <f>IF($P208="","",_xlfn.XLOOKUP($P208,设置!$G:$G,设置!H:H))</f>
        <v>运维</v>
      </c>
      <c r="K208" s="207" t="str">
        <f>IF($P208="","",_xlfn.XLOOKUP($P208,设置!$G:$G,设置!I:I))</f>
        <v>保养</v>
      </c>
      <c r="L208" s="182">
        <v>245</v>
      </c>
      <c r="M208" s="182">
        <v>538</v>
      </c>
      <c r="N208" s="178" t="s">
        <v>1069</v>
      </c>
      <c r="O208" s="182" t="s">
        <v>526</v>
      </c>
      <c r="P208" s="182" t="s">
        <v>527</v>
      </c>
      <c r="Q208" s="154"/>
      <c r="R208" s="213"/>
      <c r="S208" s="154" t="s">
        <v>1070</v>
      </c>
      <c r="T208" s="214">
        <v>1060</v>
      </c>
      <c r="U208" s="179">
        <v>44743</v>
      </c>
      <c r="V208" s="179">
        <v>44803</v>
      </c>
      <c r="W208" s="154" t="s">
        <v>1071</v>
      </c>
      <c r="X208" s="182"/>
      <c r="Y208" s="182"/>
      <c r="Z208" s="218"/>
      <c r="AA208" s="117"/>
      <c r="AB208" s="117"/>
    </row>
    <row r="209" customHeight="1" spans="1:28">
      <c r="A209" s="199"/>
      <c r="B209" s="200" t="str">
        <f t="shared" si="6"/>
        <v>P20220701-000621-能环-荣宝斋-工程-安装-20220701-5936</v>
      </c>
      <c r="C209" s="201"/>
      <c r="D209" s="201" t="s">
        <v>220</v>
      </c>
      <c r="E209" s="201"/>
      <c r="F209" s="201"/>
      <c r="G209" s="201"/>
      <c r="H209" s="202" t="str">
        <f>IF(D209="","",_xlfn.XLOOKUP(D209,设置!B:B,设置!C:C))</f>
        <v>一般</v>
      </c>
      <c r="I209" s="207" t="str">
        <f t="shared" si="7"/>
        <v>能环-荣宝斋</v>
      </c>
      <c r="J209" s="207" t="str">
        <f>IF($P209="","",_xlfn.XLOOKUP($P209,设置!$G:$G,设置!H:H))</f>
        <v>工程</v>
      </c>
      <c r="K209" s="207" t="str">
        <f>IF($P209="","",_xlfn.XLOOKUP($P209,设置!$G:$G,设置!I:I))</f>
        <v>安装</v>
      </c>
      <c r="L209" s="182">
        <v>197</v>
      </c>
      <c r="M209" s="182">
        <v>587</v>
      </c>
      <c r="N209" s="178" t="s">
        <v>573</v>
      </c>
      <c r="O209" s="182" t="s">
        <v>526</v>
      </c>
      <c r="P209" s="182" t="s">
        <v>659</v>
      </c>
      <c r="Q209" s="154"/>
      <c r="R209" s="213"/>
      <c r="S209" s="154" t="s">
        <v>1072</v>
      </c>
      <c r="T209" s="214">
        <v>5936</v>
      </c>
      <c r="U209" s="179">
        <v>44743</v>
      </c>
      <c r="V209" s="179">
        <v>44747</v>
      </c>
      <c r="W209" s="154" t="s">
        <v>1073</v>
      </c>
      <c r="X209" s="182"/>
      <c r="Y209" s="182"/>
      <c r="Z209" s="182"/>
      <c r="AA209" s="117"/>
      <c r="AB209" s="117"/>
    </row>
    <row r="210" customHeight="1" spans="1:28">
      <c r="A210" s="199"/>
      <c r="B210" s="200" t="str">
        <f t="shared" si="6"/>
        <v>P20220704-000622-能环-博源紫宸-博源大厦-运维-零售-20220620-980</v>
      </c>
      <c r="C210" s="201"/>
      <c r="D210" s="201" t="s">
        <v>220</v>
      </c>
      <c r="E210" s="201"/>
      <c r="F210" s="201"/>
      <c r="G210" s="201"/>
      <c r="H210" s="202" t="str">
        <f>IF(D210="","",_xlfn.XLOOKUP(D210,设置!B:B,设置!C:C))</f>
        <v>一般</v>
      </c>
      <c r="I210" s="207" t="str">
        <f t="shared" si="7"/>
        <v>能环-博源紫宸-博源大厦</v>
      </c>
      <c r="J210" s="207" t="str">
        <f>IF($P210="","",_xlfn.XLOOKUP($P210,设置!$G:$G,设置!H:H))</f>
        <v>运维</v>
      </c>
      <c r="K210" s="207" t="str">
        <f>IF($P210="","",_xlfn.XLOOKUP($P210,设置!$G:$G,设置!I:I))</f>
        <v>零售</v>
      </c>
      <c r="L210" s="182">
        <v>198</v>
      </c>
      <c r="M210" s="182">
        <v>586</v>
      </c>
      <c r="N210" s="178" t="s">
        <v>636</v>
      </c>
      <c r="O210" s="182" t="s">
        <v>526</v>
      </c>
      <c r="P210" s="182" t="s">
        <v>539</v>
      </c>
      <c r="Q210" s="154"/>
      <c r="R210" s="213"/>
      <c r="S210" s="154" t="s">
        <v>1074</v>
      </c>
      <c r="T210" s="214">
        <v>980</v>
      </c>
      <c r="U210" s="179">
        <v>44732</v>
      </c>
      <c r="V210" s="179">
        <v>44737</v>
      </c>
      <c r="W210" s="154" t="s">
        <v>1075</v>
      </c>
      <c r="X210" s="182"/>
      <c r="Y210" s="182"/>
      <c r="Z210" s="182"/>
      <c r="AA210" s="117"/>
      <c r="AB210" s="117"/>
    </row>
    <row r="211" customHeight="1" spans="1:28">
      <c r="A211" s="199"/>
      <c r="B211" s="200" t="str">
        <f t="shared" si="6"/>
        <v>P20220705-000625-能环-天津劝宝超市-劝宝购物广场-运维-保养-20220701-34000</v>
      </c>
      <c r="C211" s="201"/>
      <c r="D211" s="201" t="s">
        <v>220</v>
      </c>
      <c r="E211" s="201"/>
      <c r="F211" s="201"/>
      <c r="G211" s="201"/>
      <c r="H211" s="202" t="str">
        <f>IF(D211="","",_xlfn.XLOOKUP(D211,设置!B:B,设置!C:C))</f>
        <v>一般</v>
      </c>
      <c r="I211" s="207" t="str">
        <f t="shared" si="7"/>
        <v>能环-天津劝宝超市-劝宝购物广场</v>
      </c>
      <c r="J211" s="207" t="str">
        <f>IF($P211="","",_xlfn.XLOOKUP($P211,设置!$G:$G,设置!H:H))</f>
        <v>运维</v>
      </c>
      <c r="K211" s="207" t="str">
        <f>IF($P211="","",_xlfn.XLOOKUP($P211,设置!$G:$G,设置!I:I))</f>
        <v>保养</v>
      </c>
      <c r="L211" s="182">
        <v>239</v>
      </c>
      <c r="M211" s="182">
        <v>544</v>
      </c>
      <c r="N211" s="178" t="s">
        <v>974</v>
      </c>
      <c r="O211" s="182" t="s">
        <v>531</v>
      </c>
      <c r="P211" s="182" t="s">
        <v>527</v>
      </c>
      <c r="Q211" s="154"/>
      <c r="R211" s="213"/>
      <c r="S211" s="154" t="s">
        <v>1076</v>
      </c>
      <c r="T211" s="214">
        <v>34000</v>
      </c>
      <c r="U211" s="179">
        <v>44743</v>
      </c>
      <c r="V211" s="179">
        <v>45107</v>
      </c>
      <c r="W211" s="154" t="s">
        <v>1077</v>
      </c>
      <c r="X211" s="182"/>
      <c r="Y211" s="182"/>
      <c r="Z211" s="182"/>
      <c r="AA211" s="117"/>
      <c r="AB211" s="117"/>
    </row>
    <row r="212" customHeight="1" spans="1:28">
      <c r="A212" s="199"/>
      <c r="B212" s="200" t="str">
        <f t="shared" si="6"/>
        <v>P20220705-000627-能环-天津劝宝超市-劝宝新都汇-运维-保养-20220701-14000</v>
      </c>
      <c r="C212" s="201"/>
      <c r="D212" s="201" t="s">
        <v>220</v>
      </c>
      <c r="E212" s="201"/>
      <c r="F212" s="201"/>
      <c r="G212" s="201"/>
      <c r="H212" s="202" t="str">
        <f>IF(D212="","",_xlfn.XLOOKUP(D212,设置!B:B,设置!C:C))</f>
        <v>一般</v>
      </c>
      <c r="I212" s="207" t="str">
        <f t="shared" si="7"/>
        <v>能环-天津劝宝超市-劝宝新都汇</v>
      </c>
      <c r="J212" s="207" t="str">
        <f>IF($P212="","",_xlfn.XLOOKUP($P212,设置!$G:$G,设置!H:H))</f>
        <v>运维</v>
      </c>
      <c r="K212" s="207" t="str">
        <f>IF($P212="","",_xlfn.XLOOKUP($P212,设置!$G:$G,设置!I:I))</f>
        <v>保养</v>
      </c>
      <c r="L212" s="182">
        <v>240</v>
      </c>
      <c r="M212" s="182">
        <v>543</v>
      </c>
      <c r="N212" s="178" t="s">
        <v>1078</v>
      </c>
      <c r="O212" s="182" t="s">
        <v>531</v>
      </c>
      <c r="P212" s="182" t="s">
        <v>527</v>
      </c>
      <c r="Q212" s="154"/>
      <c r="R212" s="213"/>
      <c r="S212" s="154" t="s">
        <v>1079</v>
      </c>
      <c r="T212" s="214">
        <v>14000</v>
      </c>
      <c r="U212" s="179">
        <v>44743</v>
      </c>
      <c r="V212" s="179">
        <v>45107</v>
      </c>
      <c r="W212" s="154" t="s">
        <v>1080</v>
      </c>
      <c r="X212" s="182"/>
      <c r="Y212" s="182"/>
      <c r="Z212" s="182"/>
      <c r="AA212" s="117"/>
      <c r="AB212" s="117"/>
    </row>
    <row r="213" customHeight="1" spans="1:28">
      <c r="A213" s="199"/>
      <c r="B213" s="200" t="str">
        <f t="shared" si="6"/>
        <v>P20220705-000628-能环-天津鲁华-运维-维修-20220719-33500</v>
      </c>
      <c r="C213" s="201"/>
      <c r="D213" s="201" t="s">
        <v>220</v>
      </c>
      <c r="E213" s="201"/>
      <c r="F213" s="201"/>
      <c r="G213" s="201"/>
      <c r="H213" s="202" t="str">
        <f>IF(D213="","",_xlfn.XLOOKUP(D213,设置!B:B,设置!C:C))</f>
        <v>一般</v>
      </c>
      <c r="I213" s="207" t="str">
        <f t="shared" si="7"/>
        <v>能环-天津鲁华</v>
      </c>
      <c r="J213" s="207" t="str">
        <f>IF($P213="","",_xlfn.XLOOKUP($P213,设置!$G:$G,设置!H:H))</f>
        <v>运维</v>
      </c>
      <c r="K213" s="207" t="str">
        <f>IF($P213="","",_xlfn.XLOOKUP($P213,设置!$G:$G,设置!I:I))</f>
        <v>维修</v>
      </c>
      <c r="L213" s="182">
        <v>218</v>
      </c>
      <c r="M213" s="182">
        <v>565</v>
      </c>
      <c r="N213" s="178" t="s">
        <v>1081</v>
      </c>
      <c r="O213" s="182" t="s">
        <v>526</v>
      </c>
      <c r="P213" s="182" t="s">
        <v>543</v>
      </c>
      <c r="Q213" s="154"/>
      <c r="R213" s="213"/>
      <c r="S213" s="154" t="s">
        <v>1082</v>
      </c>
      <c r="T213" s="214">
        <v>33500</v>
      </c>
      <c r="U213" s="179">
        <v>44761</v>
      </c>
      <c r="V213" s="179">
        <v>44814</v>
      </c>
      <c r="W213" s="154" t="s">
        <v>1083</v>
      </c>
      <c r="X213" s="182"/>
      <c r="Y213" s="182"/>
      <c r="Z213" s="182"/>
      <c r="AA213" s="117"/>
      <c r="AB213" s="117"/>
    </row>
    <row r="214" customHeight="1" spans="1:28">
      <c r="A214" s="199"/>
      <c r="B214" s="200" t="str">
        <f t="shared" si="6"/>
        <v>P20220705-000629-能环-望京合生麒麟新天地-工程-安装-20220701-62672</v>
      </c>
      <c r="C214" s="201"/>
      <c r="D214" s="201" t="s">
        <v>220</v>
      </c>
      <c r="E214" s="201"/>
      <c r="F214" s="201"/>
      <c r="G214" s="201"/>
      <c r="H214" s="202" t="str">
        <f>IF(D214="","",_xlfn.XLOOKUP(D214,设置!B:B,设置!C:C))</f>
        <v>一般</v>
      </c>
      <c r="I214" s="207" t="str">
        <f t="shared" si="7"/>
        <v>能环-望京合生麒麟新天地</v>
      </c>
      <c r="J214" s="207" t="str">
        <f>IF($P214="","",_xlfn.XLOOKUP($P214,设置!$G:$G,设置!H:H))</f>
        <v>工程</v>
      </c>
      <c r="K214" s="207" t="str">
        <f>IF($P214="","",_xlfn.XLOOKUP($P214,设置!$G:$G,设置!I:I))</f>
        <v>安装</v>
      </c>
      <c r="L214" s="182">
        <v>199</v>
      </c>
      <c r="M214" s="182">
        <v>585</v>
      </c>
      <c r="N214" s="178" t="s">
        <v>1037</v>
      </c>
      <c r="O214" s="182" t="s">
        <v>526</v>
      </c>
      <c r="P214" s="182" t="s">
        <v>659</v>
      </c>
      <c r="Q214" s="154"/>
      <c r="R214" s="213"/>
      <c r="S214" s="154" t="s">
        <v>1084</v>
      </c>
      <c r="T214" s="214">
        <v>62672</v>
      </c>
      <c r="U214" s="179">
        <v>44743</v>
      </c>
      <c r="V214" s="179">
        <v>44773</v>
      </c>
      <c r="W214" s="154" t="s">
        <v>1085</v>
      </c>
      <c r="X214" s="182"/>
      <c r="Y214" s="182"/>
      <c r="Z214" s="218"/>
      <c r="AA214" s="117"/>
      <c r="AB214" s="117"/>
    </row>
    <row r="215" customHeight="1" spans="1:28">
      <c r="A215" s="199"/>
      <c r="B215" s="200" t="str">
        <f t="shared" si="6"/>
        <v>P20220707-000633-能环-天津空气动力-中粮-运维-维修-20220707-47650</v>
      </c>
      <c r="C215" s="201"/>
      <c r="D215" s="201" t="s">
        <v>220</v>
      </c>
      <c r="E215" s="201"/>
      <c r="F215" s="201"/>
      <c r="G215" s="201"/>
      <c r="H215" s="202" t="str">
        <f>IF(D215="","",_xlfn.XLOOKUP(D215,设置!B:B,设置!C:C))</f>
        <v>一般</v>
      </c>
      <c r="I215" s="207" t="str">
        <f t="shared" si="7"/>
        <v>能环-天津空气动力-中粮</v>
      </c>
      <c r="J215" s="207" t="str">
        <f>IF($P215="","",_xlfn.XLOOKUP($P215,设置!$G:$G,设置!H:H))</f>
        <v>运维</v>
      </c>
      <c r="K215" s="207" t="str">
        <f>IF($P215="","",_xlfn.XLOOKUP($P215,设置!$G:$G,设置!I:I))</f>
        <v>维修</v>
      </c>
      <c r="L215" s="182">
        <v>216</v>
      </c>
      <c r="M215" s="182">
        <v>567</v>
      </c>
      <c r="N215" s="178" t="s">
        <v>1086</v>
      </c>
      <c r="O215" s="219" t="s">
        <v>531</v>
      </c>
      <c r="P215" s="182" t="s">
        <v>543</v>
      </c>
      <c r="Q215" s="154"/>
      <c r="R215" s="222"/>
      <c r="S215" s="221" t="s">
        <v>1058</v>
      </c>
      <c r="T215" s="223">
        <v>47650</v>
      </c>
      <c r="U215" s="224">
        <v>44749</v>
      </c>
      <c r="V215" s="224">
        <v>44779</v>
      </c>
      <c r="W215" s="221" t="s">
        <v>1087</v>
      </c>
      <c r="X215" s="219"/>
      <c r="Y215" s="219"/>
      <c r="Z215" s="225"/>
      <c r="AA215" s="226"/>
      <c r="AB215" s="226"/>
    </row>
    <row r="216" customHeight="1" spans="1:28">
      <c r="A216" s="199"/>
      <c r="B216" s="200" t="str">
        <f t="shared" si="6"/>
        <v>P20220707-000634-能环-城建大厦-运维-维修-20220721-151335</v>
      </c>
      <c r="C216" s="201"/>
      <c r="D216" s="201" t="s">
        <v>220</v>
      </c>
      <c r="E216" s="201"/>
      <c r="F216" s="201"/>
      <c r="G216" s="201"/>
      <c r="H216" s="202" t="str">
        <f>IF(D216="","",_xlfn.XLOOKUP(D216,设置!B:B,设置!C:C))</f>
        <v>一般</v>
      </c>
      <c r="I216" s="207" t="str">
        <f t="shared" si="7"/>
        <v>能环-城建大厦</v>
      </c>
      <c r="J216" s="207" t="str">
        <f>IF($P216="","",_xlfn.XLOOKUP($P216,设置!$G:$G,设置!H:H))</f>
        <v>运维</v>
      </c>
      <c r="K216" s="207" t="str">
        <f>IF($P216="","",_xlfn.XLOOKUP($P216,设置!$G:$G,设置!I:I))</f>
        <v>维修</v>
      </c>
      <c r="L216" s="182">
        <v>224</v>
      </c>
      <c r="M216" s="182">
        <v>559</v>
      </c>
      <c r="N216" s="178" t="s">
        <v>1088</v>
      </c>
      <c r="O216" s="182" t="s">
        <v>619</v>
      </c>
      <c r="P216" s="182" t="s">
        <v>543</v>
      </c>
      <c r="Q216" s="154"/>
      <c r="R216" s="213"/>
      <c r="S216" s="154" t="s">
        <v>1089</v>
      </c>
      <c r="T216" s="214">
        <v>151335</v>
      </c>
      <c r="U216" s="179">
        <v>44763</v>
      </c>
      <c r="V216" s="179">
        <v>44834</v>
      </c>
      <c r="W216" s="154" t="s">
        <v>1090</v>
      </c>
      <c r="X216" s="182"/>
      <c r="Y216" s="182"/>
      <c r="Z216" s="182"/>
      <c r="AA216" s="117"/>
      <c r="AB216" s="117"/>
    </row>
    <row r="217" customHeight="1" spans="1:28">
      <c r="A217" s="199"/>
      <c r="B217" s="200" t="str">
        <f t="shared" si="6"/>
        <v>P20220711-000635-能环-新星石油-工程-安装-20220723-6252.24</v>
      </c>
      <c r="C217" s="201"/>
      <c r="D217" s="201" t="s">
        <v>220</v>
      </c>
      <c r="E217" s="201"/>
      <c r="F217" s="201"/>
      <c r="G217" s="201"/>
      <c r="H217" s="202" t="str">
        <f>IF(D217="","",_xlfn.XLOOKUP(D217,设置!B:B,设置!C:C))</f>
        <v>一般</v>
      </c>
      <c r="I217" s="207" t="str">
        <f t="shared" si="7"/>
        <v>能环-新星石油</v>
      </c>
      <c r="J217" s="207" t="str">
        <f>IF($P217="","",_xlfn.XLOOKUP($P217,设置!$G:$G,设置!H:H))</f>
        <v>工程</v>
      </c>
      <c r="K217" s="207" t="str">
        <f>IF($P217="","",_xlfn.XLOOKUP($P217,设置!$G:$G,设置!I:I))</f>
        <v>安装</v>
      </c>
      <c r="L217" s="182">
        <v>230</v>
      </c>
      <c r="M217" s="182">
        <v>553</v>
      </c>
      <c r="N217" s="178" t="s">
        <v>525</v>
      </c>
      <c r="O217" s="182" t="s">
        <v>526</v>
      </c>
      <c r="P217" s="182" t="s">
        <v>659</v>
      </c>
      <c r="Q217" s="154"/>
      <c r="R217" s="213"/>
      <c r="S217" s="154" t="s">
        <v>1091</v>
      </c>
      <c r="T217" s="214">
        <v>6252.24</v>
      </c>
      <c r="U217" s="179">
        <v>44765</v>
      </c>
      <c r="V217" s="179">
        <v>44772</v>
      </c>
      <c r="W217" s="154" t="s">
        <v>1092</v>
      </c>
      <c r="X217" s="182"/>
      <c r="Y217" s="182"/>
      <c r="Z217" s="182"/>
      <c r="AA217" s="117"/>
      <c r="AB217" s="117"/>
    </row>
    <row r="218" customHeight="1" spans="1:28">
      <c r="A218" s="199"/>
      <c r="B218" s="200" t="str">
        <f t="shared" si="6"/>
        <v>P20220711-000636-能环-德胜门合生财富广场-运维-维修-20220726-13984.5</v>
      </c>
      <c r="C218" s="201"/>
      <c r="D218" s="201" t="s">
        <v>220</v>
      </c>
      <c r="E218" s="201"/>
      <c r="F218" s="201"/>
      <c r="G218" s="201"/>
      <c r="H218" s="202" t="str">
        <f>IF(D218="","",_xlfn.XLOOKUP(D218,设置!B:B,设置!C:C))</f>
        <v>一般</v>
      </c>
      <c r="I218" s="207" t="str">
        <f t="shared" si="7"/>
        <v>能环-德胜门合生财富广场</v>
      </c>
      <c r="J218" s="207" t="str">
        <f>IF($P218="","",_xlfn.XLOOKUP($P218,设置!$G:$G,设置!H:H))</f>
        <v>运维</v>
      </c>
      <c r="K218" s="207" t="str">
        <f>IF($P218="","",_xlfn.XLOOKUP($P218,设置!$G:$G,设置!I:I))</f>
        <v>维修</v>
      </c>
      <c r="L218" s="182">
        <v>231</v>
      </c>
      <c r="M218" s="182">
        <v>552</v>
      </c>
      <c r="N218" s="178" t="s">
        <v>1093</v>
      </c>
      <c r="O218" s="182" t="s">
        <v>526</v>
      </c>
      <c r="P218" s="182" t="s">
        <v>543</v>
      </c>
      <c r="Q218" s="154"/>
      <c r="R218" s="213"/>
      <c r="S218" s="154" t="s">
        <v>1094</v>
      </c>
      <c r="T218" s="214">
        <v>13984.5</v>
      </c>
      <c r="U218" s="179">
        <v>44768</v>
      </c>
      <c r="V218" s="179">
        <v>45230</v>
      </c>
      <c r="W218" s="154" t="s">
        <v>1095</v>
      </c>
      <c r="X218" s="182"/>
      <c r="Y218" s="182"/>
      <c r="Z218" s="182"/>
      <c r="AA218" s="117"/>
      <c r="AB218" s="117"/>
    </row>
    <row r="219" customHeight="1" spans="1:28">
      <c r="A219" s="199"/>
      <c r="B219" s="200" t="str">
        <f t="shared" si="6"/>
        <v>P20220712-000639-能环-同方科迅-通惠大厦-运维-保养-20220801-16000</v>
      </c>
      <c r="C219" s="201"/>
      <c r="D219" s="201" t="s">
        <v>220</v>
      </c>
      <c r="E219" s="201"/>
      <c r="F219" s="201"/>
      <c r="G219" s="201"/>
      <c r="H219" s="202" t="str">
        <f>IF(D219="","",_xlfn.XLOOKUP(D219,设置!B:B,设置!C:C))</f>
        <v>一般</v>
      </c>
      <c r="I219" s="207" t="str">
        <f t="shared" si="7"/>
        <v>能环-同方科迅-通惠大厦</v>
      </c>
      <c r="J219" s="207" t="str">
        <f>IF($P219="","",_xlfn.XLOOKUP($P219,设置!$G:$G,设置!H:H))</f>
        <v>运维</v>
      </c>
      <c r="K219" s="207" t="str">
        <f>IF($P219="","",_xlfn.XLOOKUP($P219,设置!$G:$G,设置!I:I))</f>
        <v>保养</v>
      </c>
      <c r="L219" s="182">
        <v>219</v>
      </c>
      <c r="M219" s="182">
        <v>564</v>
      </c>
      <c r="N219" s="178" t="s">
        <v>710</v>
      </c>
      <c r="O219" s="182" t="s">
        <v>531</v>
      </c>
      <c r="P219" s="182" t="s">
        <v>527</v>
      </c>
      <c r="Q219" s="154"/>
      <c r="R219" s="213"/>
      <c r="S219" s="154" t="s">
        <v>1020</v>
      </c>
      <c r="T219" s="214">
        <v>16000</v>
      </c>
      <c r="U219" s="179">
        <v>44774</v>
      </c>
      <c r="V219" s="179">
        <v>45138</v>
      </c>
      <c r="W219" s="154" t="s">
        <v>1096</v>
      </c>
      <c r="X219" s="182"/>
      <c r="Y219" s="182"/>
      <c r="Z219" s="182"/>
      <c r="AA219" s="117"/>
      <c r="AB219" s="117"/>
    </row>
    <row r="220" customHeight="1" spans="1:28">
      <c r="A220" s="199"/>
      <c r="B220" s="200" t="str">
        <f t="shared" si="6"/>
        <v>P20220715-000645-能环-环境大厦-运维-维修-20220810-128594</v>
      </c>
      <c r="C220" s="201"/>
      <c r="D220" s="201" t="s">
        <v>220</v>
      </c>
      <c r="E220" s="201"/>
      <c r="F220" s="201"/>
      <c r="G220" s="201"/>
      <c r="H220" s="202" t="str">
        <f>IF(D220="","",_xlfn.XLOOKUP(D220,设置!B:B,设置!C:C))</f>
        <v>一般</v>
      </c>
      <c r="I220" s="207" t="str">
        <f t="shared" si="7"/>
        <v>能环-环境大厦</v>
      </c>
      <c r="J220" s="207" t="str">
        <f>IF($P220="","",_xlfn.XLOOKUP($P220,设置!$G:$G,设置!H:H))</f>
        <v>运维</v>
      </c>
      <c r="K220" s="207" t="str">
        <f>IF($P220="","",_xlfn.XLOOKUP($P220,设置!$G:$G,设置!I:I))</f>
        <v>维修</v>
      </c>
      <c r="L220" s="182">
        <v>248</v>
      </c>
      <c r="M220" s="182">
        <v>535</v>
      </c>
      <c r="N220" s="178" t="s">
        <v>604</v>
      </c>
      <c r="O220" s="182" t="s">
        <v>531</v>
      </c>
      <c r="P220" s="182" t="s">
        <v>543</v>
      </c>
      <c r="Q220" s="154"/>
      <c r="R220" s="213"/>
      <c r="S220" s="154" t="s">
        <v>1097</v>
      </c>
      <c r="T220" s="214">
        <v>128594</v>
      </c>
      <c r="U220" s="179">
        <v>44783</v>
      </c>
      <c r="V220" s="179">
        <v>44804</v>
      </c>
      <c r="W220" s="154" t="s">
        <v>1098</v>
      </c>
      <c r="X220" s="182"/>
      <c r="Y220" s="182"/>
      <c r="Z220" s="182"/>
      <c r="AA220" s="117"/>
      <c r="AB220" s="117"/>
    </row>
    <row r="221" customHeight="1" spans="1:28">
      <c r="A221" s="199"/>
      <c r="B221" s="200" t="str">
        <f t="shared" si="6"/>
        <v>P20220717-000646-能环-承德围场-顶奕酒店-运维-保养-20220721-39000</v>
      </c>
      <c r="C221" s="201"/>
      <c r="D221" s="201" t="s">
        <v>220</v>
      </c>
      <c r="E221" s="201"/>
      <c r="F221" s="201"/>
      <c r="G221" s="201"/>
      <c r="H221" s="202" t="str">
        <f>IF(D221="","",_xlfn.XLOOKUP(D221,设置!B:B,设置!C:C))</f>
        <v>一般</v>
      </c>
      <c r="I221" s="207" t="str">
        <f t="shared" si="7"/>
        <v>能环-承德围场-顶奕酒店</v>
      </c>
      <c r="J221" s="207" t="str">
        <f>IF($P221="","",_xlfn.XLOOKUP($P221,设置!$G:$G,设置!H:H))</f>
        <v>运维</v>
      </c>
      <c r="K221" s="207" t="str">
        <f>IF($P221="","",_xlfn.XLOOKUP($P221,设置!$G:$G,设置!I:I))</f>
        <v>保养</v>
      </c>
      <c r="L221" s="182">
        <v>225</v>
      </c>
      <c r="M221" s="182">
        <v>558</v>
      </c>
      <c r="N221" s="178" t="s">
        <v>1099</v>
      </c>
      <c r="O221" s="182" t="s">
        <v>526</v>
      </c>
      <c r="P221" s="182" t="s">
        <v>527</v>
      </c>
      <c r="Q221" s="154" t="s">
        <v>334</v>
      </c>
      <c r="R221" s="213">
        <v>45020</v>
      </c>
      <c r="S221" s="154" t="s">
        <v>1100</v>
      </c>
      <c r="T221" s="214">
        <v>39000</v>
      </c>
      <c r="U221" s="179">
        <v>44763</v>
      </c>
      <c r="V221" s="179">
        <v>44793</v>
      </c>
      <c r="W221" s="154" t="s">
        <v>1101</v>
      </c>
      <c r="X221" s="182"/>
      <c r="Y221" s="182"/>
      <c r="Z221" s="182"/>
      <c r="AA221" s="117"/>
      <c r="AB221" s="117"/>
    </row>
    <row r="222" customHeight="1" spans="1:28">
      <c r="A222" s="199"/>
      <c r="B222" s="200" t="str">
        <f t="shared" si="6"/>
        <v>P20220718-000647-能环-宣钢-焦化厂一净化-运维-维修-20220923-450350</v>
      </c>
      <c r="C222" s="201"/>
      <c r="D222" s="201" t="s">
        <v>220</v>
      </c>
      <c r="E222" s="201"/>
      <c r="F222" s="201"/>
      <c r="G222" s="201"/>
      <c r="H222" s="202" t="str">
        <f>IF(D222="","",_xlfn.XLOOKUP(D222,设置!B:B,设置!C:C))</f>
        <v>一般</v>
      </c>
      <c r="I222" s="207" t="str">
        <f t="shared" si="7"/>
        <v>能环-宣钢-焦化厂一净化</v>
      </c>
      <c r="J222" s="207" t="str">
        <f>IF($P222="","",_xlfn.XLOOKUP($P222,设置!$G:$G,设置!H:H))</f>
        <v>运维</v>
      </c>
      <c r="K222" s="207" t="str">
        <f>IF($P222="","",_xlfn.XLOOKUP($P222,设置!$G:$G,设置!I:I))</f>
        <v>维修</v>
      </c>
      <c r="L222" s="182">
        <v>388</v>
      </c>
      <c r="M222" s="182">
        <v>395</v>
      </c>
      <c r="N222" s="178" t="s">
        <v>1102</v>
      </c>
      <c r="O222" s="182" t="s">
        <v>531</v>
      </c>
      <c r="P222" s="182" t="s">
        <v>543</v>
      </c>
      <c r="Q222" s="154"/>
      <c r="R222" s="213"/>
      <c r="S222" s="154" t="s">
        <v>1103</v>
      </c>
      <c r="T222" s="214">
        <v>450350</v>
      </c>
      <c r="U222" s="179">
        <v>44827</v>
      </c>
      <c r="V222" s="179">
        <v>44849</v>
      </c>
      <c r="W222" s="154" t="s">
        <v>1104</v>
      </c>
      <c r="X222" s="182"/>
      <c r="Y222" s="182"/>
      <c r="Z222" s="182"/>
      <c r="AA222" s="117"/>
      <c r="AB222" s="117"/>
    </row>
    <row r="223" customHeight="1" spans="1:28">
      <c r="A223" s="199"/>
      <c r="B223" s="200" t="str">
        <f t="shared" si="6"/>
        <v>P20220722-000652-能环-圆歌文化-白沟国际商贸城-运维-保养-20221010-1500</v>
      </c>
      <c r="C223" s="201"/>
      <c r="D223" s="201" t="s">
        <v>220</v>
      </c>
      <c r="E223" s="201"/>
      <c r="F223" s="201"/>
      <c r="G223" s="201"/>
      <c r="H223" s="202" t="str">
        <f>IF(D223="","",_xlfn.XLOOKUP(D223,设置!B:B,设置!C:C))</f>
        <v>一般</v>
      </c>
      <c r="I223" s="207" t="str">
        <f t="shared" si="7"/>
        <v>能环-圆歌文化-白沟国际商贸城</v>
      </c>
      <c r="J223" s="207" t="str">
        <f>IF($P223="","",_xlfn.XLOOKUP($P223,设置!$G:$G,设置!H:H))</f>
        <v>运维</v>
      </c>
      <c r="K223" s="207" t="str">
        <f>IF($P223="","",_xlfn.XLOOKUP($P223,设置!$G:$G,设置!I:I))</f>
        <v>保养</v>
      </c>
      <c r="L223" s="117"/>
      <c r="M223" s="117"/>
      <c r="N223" s="178" t="s">
        <v>1105</v>
      </c>
      <c r="O223" s="182" t="s">
        <v>975</v>
      </c>
      <c r="P223" s="182" t="s">
        <v>527</v>
      </c>
      <c r="Q223" s="154"/>
      <c r="R223" s="213"/>
      <c r="S223" s="154" t="s">
        <v>1106</v>
      </c>
      <c r="T223" s="214">
        <v>1500</v>
      </c>
      <c r="U223" s="179">
        <v>44844</v>
      </c>
      <c r="V223" s="179">
        <v>44854</v>
      </c>
      <c r="W223" s="154" t="s">
        <v>1107</v>
      </c>
      <c r="X223" s="182"/>
      <c r="Y223" s="182"/>
      <c r="Z223" s="182"/>
      <c r="AA223" s="117"/>
      <c r="AB223" s="117"/>
    </row>
    <row r="224" customHeight="1" spans="1:28">
      <c r="A224" s="199"/>
      <c r="B224" s="200" t="str">
        <f t="shared" si="6"/>
        <v>P20220726-000654-能环-上海诺冷-北京怀柔区冰上运动中心-运维-维修-20220624-12506.7</v>
      </c>
      <c r="C224" s="201"/>
      <c r="D224" s="201" t="s">
        <v>220</v>
      </c>
      <c r="E224" s="201"/>
      <c r="F224" s="201"/>
      <c r="G224" s="201"/>
      <c r="H224" s="202" t="str">
        <f>IF(D224="","",_xlfn.XLOOKUP(D224,设置!B:B,设置!C:C))</f>
        <v>一般</v>
      </c>
      <c r="I224" s="207" t="str">
        <f t="shared" si="7"/>
        <v>能环-上海诺冷-北京怀柔区冰上运动中心</v>
      </c>
      <c r="J224" s="207" t="str">
        <f>IF($P224="","",_xlfn.XLOOKUP($P224,设置!$G:$G,设置!H:H))</f>
        <v>运维</v>
      </c>
      <c r="K224" s="207" t="str">
        <f>IF($P224="","",_xlfn.XLOOKUP($P224,设置!$G:$G,设置!I:I))</f>
        <v>维修</v>
      </c>
      <c r="L224" s="182">
        <v>223</v>
      </c>
      <c r="M224" s="182">
        <v>560</v>
      </c>
      <c r="N224" s="178" t="s">
        <v>1108</v>
      </c>
      <c r="O224" s="182" t="s">
        <v>526</v>
      </c>
      <c r="P224" s="182" t="s">
        <v>543</v>
      </c>
      <c r="Q224" s="154"/>
      <c r="R224" s="213"/>
      <c r="S224" s="154" t="s">
        <v>1109</v>
      </c>
      <c r="T224" s="214">
        <v>12506.7</v>
      </c>
      <c r="U224" s="179">
        <v>44736</v>
      </c>
      <c r="V224" s="179">
        <v>44749</v>
      </c>
      <c r="W224" s="154" t="s">
        <v>1110</v>
      </c>
      <c r="X224" s="182"/>
      <c r="Y224" s="182"/>
      <c r="Z224" s="182"/>
      <c r="AA224" s="117"/>
      <c r="AB224" s="117"/>
    </row>
    <row r="225" customHeight="1" spans="1:28">
      <c r="A225" s="199"/>
      <c r="B225" s="200" t="str">
        <f t="shared" si="6"/>
        <v>P20220728-000655-能环-聚佳豪庭酒店-运维-零售-20220721-1610</v>
      </c>
      <c r="C225" s="201"/>
      <c r="D225" s="201" t="s">
        <v>220</v>
      </c>
      <c r="E225" s="201"/>
      <c r="F225" s="201"/>
      <c r="G225" s="201"/>
      <c r="H225" s="202" t="str">
        <f>IF(D225="","",_xlfn.XLOOKUP(D225,设置!B:B,设置!C:C))</f>
        <v>一般</v>
      </c>
      <c r="I225" s="207" t="str">
        <f t="shared" si="7"/>
        <v>能环-聚佳豪庭酒店</v>
      </c>
      <c r="J225" s="207" t="str">
        <f>IF($P225="","",_xlfn.XLOOKUP($P225,设置!$G:$G,设置!H:H))</f>
        <v>运维</v>
      </c>
      <c r="K225" s="207" t="str">
        <f>IF($P225="","",_xlfn.XLOOKUP($P225,设置!$G:$G,设置!I:I))</f>
        <v>零售</v>
      </c>
      <c r="L225" s="182">
        <v>232</v>
      </c>
      <c r="M225" s="182">
        <v>551</v>
      </c>
      <c r="N225" s="178" t="s">
        <v>702</v>
      </c>
      <c r="O225" s="182" t="s">
        <v>531</v>
      </c>
      <c r="P225" s="182" t="s">
        <v>539</v>
      </c>
      <c r="Q225" s="154"/>
      <c r="R225" s="213"/>
      <c r="S225" s="154" t="s">
        <v>1111</v>
      </c>
      <c r="T225" s="214">
        <v>1610</v>
      </c>
      <c r="U225" s="179">
        <v>44763</v>
      </c>
      <c r="V225" s="179">
        <v>44772</v>
      </c>
      <c r="W225" s="154" t="s">
        <v>1112</v>
      </c>
      <c r="X225" s="182"/>
      <c r="Y225" s="182"/>
      <c r="Z225" s="182"/>
      <c r="AA225" s="117"/>
      <c r="AB225" s="117"/>
    </row>
    <row r="226" customHeight="1" spans="1:28">
      <c r="A226" s="199"/>
      <c r="B226" s="200" t="str">
        <f t="shared" si="6"/>
        <v>P20220728-000656-能环-瑞成盛达-华亨大厦-运维-保养-20220801-35000</v>
      </c>
      <c r="C226" s="201"/>
      <c r="D226" s="201" t="s">
        <v>220</v>
      </c>
      <c r="E226" s="201"/>
      <c r="F226" s="201"/>
      <c r="G226" s="201"/>
      <c r="H226" s="202" t="str">
        <f>IF(D226="","",_xlfn.XLOOKUP(D226,设置!B:B,设置!C:C))</f>
        <v>一般</v>
      </c>
      <c r="I226" s="207" t="str">
        <f t="shared" si="7"/>
        <v>能环-瑞成盛达-华亨大厦</v>
      </c>
      <c r="J226" s="207" t="str">
        <f>IF($P226="","",_xlfn.XLOOKUP($P226,设置!$G:$G,设置!H:H))</f>
        <v>运维</v>
      </c>
      <c r="K226" s="207" t="str">
        <f>IF($P226="","",_xlfn.XLOOKUP($P226,设置!$G:$G,设置!I:I))</f>
        <v>保养</v>
      </c>
      <c r="L226" s="182">
        <v>227</v>
      </c>
      <c r="M226" s="182">
        <v>556</v>
      </c>
      <c r="N226" s="178" t="s">
        <v>1003</v>
      </c>
      <c r="O226" s="182" t="s">
        <v>531</v>
      </c>
      <c r="P226" s="182" t="s">
        <v>527</v>
      </c>
      <c r="Q226" s="154"/>
      <c r="R226" s="213"/>
      <c r="S226" s="154" t="s">
        <v>1113</v>
      </c>
      <c r="T226" s="214">
        <v>35000</v>
      </c>
      <c r="U226" s="179">
        <v>44774</v>
      </c>
      <c r="V226" s="179">
        <v>45138</v>
      </c>
      <c r="W226" s="154" t="s">
        <v>1114</v>
      </c>
      <c r="X226" s="182"/>
      <c r="Y226" s="182"/>
      <c r="Z226" s="182"/>
      <c r="AA226" s="117"/>
      <c r="AB226" s="117"/>
    </row>
    <row r="227" customHeight="1" spans="1:28">
      <c r="A227" s="199"/>
      <c r="B227" s="200" t="str">
        <f t="shared" si="6"/>
        <v>P20220801-000660-能环-宝坻商业总公司-劝宝购物广场-工程-安装-20220730-140610</v>
      </c>
      <c r="C227" s="201"/>
      <c r="D227" s="201" t="s">
        <v>220</v>
      </c>
      <c r="E227" s="201"/>
      <c r="F227" s="201"/>
      <c r="G227" s="201"/>
      <c r="H227" s="202" t="str">
        <f>IF(D227="","",_xlfn.XLOOKUP(D227,设置!B:B,设置!C:C))</f>
        <v>一般</v>
      </c>
      <c r="I227" s="207" t="str">
        <f t="shared" si="7"/>
        <v>能环-宝坻商业总公司-劝宝购物广场</v>
      </c>
      <c r="J227" s="207" t="str">
        <f>IF($P227="","",_xlfn.XLOOKUP($P227,设置!$G:$G,设置!H:H))</f>
        <v>工程</v>
      </c>
      <c r="K227" s="207" t="str">
        <f>IF($P227="","",_xlfn.XLOOKUP($P227,设置!$G:$G,设置!I:I))</f>
        <v>安装</v>
      </c>
      <c r="L227" s="182">
        <v>234</v>
      </c>
      <c r="M227" s="182">
        <v>549</v>
      </c>
      <c r="N227" s="178" t="s">
        <v>1115</v>
      </c>
      <c r="O227" s="182" t="s">
        <v>531</v>
      </c>
      <c r="P227" s="182" t="s">
        <v>659</v>
      </c>
      <c r="Q227" s="154"/>
      <c r="R227" s="213"/>
      <c r="S227" s="154" t="s">
        <v>1116</v>
      </c>
      <c r="T227" s="214">
        <v>140610</v>
      </c>
      <c r="U227" s="179">
        <v>44772</v>
      </c>
      <c r="V227" s="179">
        <v>44796</v>
      </c>
      <c r="W227" s="154" t="s">
        <v>1117</v>
      </c>
      <c r="X227" s="182"/>
      <c r="Y227" s="182"/>
      <c r="Z227" s="182"/>
      <c r="AA227" s="117"/>
      <c r="AB227" s="117"/>
    </row>
    <row r="228" customHeight="1" spans="1:28">
      <c r="A228" s="199"/>
      <c r="B228" s="200" t="str">
        <f t="shared" si="6"/>
        <v>P20220801-000661-能环-味还行-蜀国演义酒店-运维-保养-20220801-15000</v>
      </c>
      <c r="C228" s="201"/>
      <c r="D228" s="201" t="s">
        <v>220</v>
      </c>
      <c r="E228" s="201"/>
      <c r="F228" s="201"/>
      <c r="G228" s="201"/>
      <c r="H228" s="202" t="str">
        <f>IF(D228="","",_xlfn.XLOOKUP(D228,设置!B:B,设置!C:C))</f>
        <v>一般</v>
      </c>
      <c r="I228" s="207" t="str">
        <f t="shared" si="7"/>
        <v>能环-味还行-蜀国演义酒店</v>
      </c>
      <c r="J228" s="207" t="str">
        <f>IF($P228="","",_xlfn.XLOOKUP($P228,设置!$G:$G,设置!H:H))</f>
        <v>运维</v>
      </c>
      <c r="K228" s="207" t="str">
        <f>IF($P228="","",_xlfn.XLOOKUP($P228,设置!$G:$G,设置!I:I))</f>
        <v>保养</v>
      </c>
      <c r="L228" s="182">
        <v>236</v>
      </c>
      <c r="M228" s="182">
        <v>547</v>
      </c>
      <c r="N228" s="178" t="s">
        <v>582</v>
      </c>
      <c r="O228" s="182" t="s">
        <v>531</v>
      </c>
      <c r="P228" s="182" t="s">
        <v>527</v>
      </c>
      <c r="Q228" s="154"/>
      <c r="R228" s="213"/>
      <c r="S228" s="154" t="s">
        <v>1079</v>
      </c>
      <c r="T228" s="214">
        <v>15000</v>
      </c>
      <c r="U228" s="179">
        <v>44774</v>
      </c>
      <c r="V228" s="179">
        <v>45138</v>
      </c>
      <c r="W228" s="154" t="s">
        <v>1118</v>
      </c>
      <c r="X228" s="182"/>
      <c r="Y228" s="182"/>
      <c r="Z228" s="182"/>
      <c r="AA228" s="117"/>
      <c r="AB228" s="117"/>
    </row>
    <row r="229" customHeight="1" spans="1:28">
      <c r="A229" s="199"/>
      <c r="B229" s="200" t="str">
        <f t="shared" si="6"/>
        <v>P20220801-000662-能环-首商伟业-运维-保养-20220801-15000</v>
      </c>
      <c r="C229" s="201"/>
      <c r="D229" s="201" t="s">
        <v>220</v>
      </c>
      <c r="E229" s="201"/>
      <c r="F229" s="201"/>
      <c r="G229" s="201"/>
      <c r="H229" s="202" t="str">
        <f>IF(D229="","",_xlfn.XLOOKUP(D229,设置!B:B,设置!C:C))</f>
        <v>一般</v>
      </c>
      <c r="I229" s="207" t="str">
        <f t="shared" si="7"/>
        <v>能环-首商伟业</v>
      </c>
      <c r="J229" s="207" t="str">
        <f>IF($P229="","",_xlfn.XLOOKUP($P229,设置!$G:$G,设置!H:H))</f>
        <v>运维</v>
      </c>
      <c r="K229" s="207" t="str">
        <f>IF($P229="","",_xlfn.XLOOKUP($P229,设置!$G:$G,设置!I:I))</f>
        <v>保养</v>
      </c>
      <c r="L229" s="182">
        <v>238</v>
      </c>
      <c r="M229" s="182">
        <v>545</v>
      </c>
      <c r="N229" s="178" t="s">
        <v>1119</v>
      </c>
      <c r="O229" s="182" t="s">
        <v>531</v>
      </c>
      <c r="P229" s="182" t="s">
        <v>527</v>
      </c>
      <c r="Q229" s="154"/>
      <c r="R229" s="213"/>
      <c r="S229" s="154" t="s">
        <v>1120</v>
      </c>
      <c r="T229" s="214">
        <v>15000</v>
      </c>
      <c r="U229" s="179">
        <v>44774</v>
      </c>
      <c r="V229" s="179">
        <v>45138</v>
      </c>
      <c r="W229" s="154" t="s">
        <v>1121</v>
      </c>
      <c r="X229" s="182"/>
      <c r="Y229" s="182"/>
      <c r="Z229" s="182"/>
      <c r="AA229" s="117"/>
      <c r="AB229" s="117"/>
    </row>
    <row r="230" customHeight="1" spans="1:28">
      <c r="A230" s="199"/>
      <c r="B230" s="200" t="str">
        <f t="shared" si="6"/>
        <v>P20220802-000663-能环-新星石油-运维-维修-20220726-12000</v>
      </c>
      <c r="C230" s="201"/>
      <c r="D230" s="201" t="s">
        <v>220</v>
      </c>
      <c r="E230" s="201"/>
      <c r="F230" s="201"/>
      <c r="G230" s="201"/>
      <c r="H230" s="202" t="str">
        <f>IF(D230="","",_xlfn.XLOOKUP(D230,设置!B:B,设置!C:C))</f>
        <v>一般</v>
      </c>
      <c r="I230" s="207" t="str">
        <f t="shared" si="7"/>
        <v>能环-新星石油</v>
      </c>
      <c r="J230" s="207" t="str">
        <f>IF($P230="","",_xlfn.XLOOKUP($P230,设置!$G:$G,设置!H:H))</f>
        <v>运维</v>
      </c>
      <c r="K230" s="207" t="str">
        <f>IF($P230="","",_xlfn.XLOOKUP($P230,设置!$G:$G,设置!I:I))</f>
        <v>维修</v>
      </c>
      <c r="L230" s="182">
        <v>242</v>
      </c>
      <c r="M230" s="182">
        <v>541</v>
      </c>
      <c r="N230" s="178" t="s">
        <v>525</v>
      </c>
      <c r="O230" s="182" t="s">
        <v>526</v>
      </c>
      <c r="P230" s="182" t="s">
        <v>543</v>
      </c>
      <c r="Q230" s="154"/>
      <c r="R230" s="213"/>
      <c r="S230" s="154" t="s">
        <v>1122</v>
      </c>
      <c r="T230" s="214">
        <v>12000</v>
      </c>
      <c r="U230" s="179">
        <v>44768</v>
      </c>
      <c r="V230" s="179">
        <v>44780</v>
      </c>
      <c r="W230" s="154" t="s">
        <v>1123</v>
      </c>
      <c r="X230" s="182"/>
      <c r="Y230" s="182"/>
      <c r="Z230" s="182"/>
      <c r="AA230" s="117"/>
      <c r="AB230" s="117"/>
    </row>
    <row r="231" customHeight="1" spans="1:28">
      <c r="A231" s="199"/>
      <c r="B231" s="200" t="str">
        <f t="shared" si="6"/>
        <v>P20220805-000664-能环-承德围场-丽都酒店-运维-保养-20221001-15071.8</v>
      </c>
      <c r="C231" s="201"/>
      <c r="D231" s="201" t="s">
        <v>220</v>
      </c>
      <c r="E231" s="201"/>
      <c r="F231" s="201"/>
      <c r="G231" s="201"/>
      <c r="H231" s="202" t="str">
        <f>IF(D231="","",_xlfn.XLOOKUP(D231,设置!B:B,设置!C:C))</f>
        <v>一般</v>
      </c>
      <c r="I231" s="207" t="str">
        <f t="shared" si="7"/>
        <v>能环-承德围场-丽都酒店</v>
      </c>
      <c r="J231" s="207" t="str">
        <f>IF($P231="","",_xlfn.XLOOKUP($P231,设置!$G:$G,设置!H:H))</f>
        <v>运维</v>
      </c>
      <c r="K231" s="207" t="str">
        <f>IF($P231="","",_xlfn.XLOOKUP($P231,设置!$G:$G,设置!I:I))</f>
        <v>保养</v>
      </c>
      <c r="L231" s="182">
        <v>273</v>
      </c>
      <c r="M231" s="182">
        <v>510</v>
      </c>
      <c r="N231" s="178" t="s">
        <v>1124</v>
      </c>
      <c r="O231" s="182" t="s">
        <v>526</v>
      </c>
      <c r="P231" s="182" t="s">
        <v>527</v>
      </c>
      <c r="Q231" s="154"/>
      <c r="R231" s="213"/>
      <c r="S231" s="154" t="s">
        <v>1125</v>
      </c>
      <c r="T231" s="214">
        <v>15071.8</v>
      </c>
      <c r="U231" s="179">
        <v>44835</v>
      </c>
      <c r="V231" s="179">
        <v>44849</v>
      </c>
      <c r="W231" s="154" t="s">
        <v>1126</v>
      </c>
      <c r="X231" s="182"/>
      <c r="Y231" s="182"/>
      <c r="Z231" s="182"/>
      <c r="AA231" s="117"/>
      <c r="AB231" s="117"/>
    </row>
    <row r="232" customHeight="1" spans="1:28">
      <c r="A232" s="199"/>
      <c r="B232" s="200" t="str">
        <f t="shared" si="6"/>
        <v>P20220809-000669-能环-北方联合电力-包头第二热电厂东泵站-运维-维修-20220818-289630</v>
      </c>
      <c r="C232" s="201"/>
      <c r="D232" s="201" t="s">
        <v>220</v>
      </c>
      <c r="E232" s="201"/>
      <c r="F232" s="201"/>
      <c r="G232" s="201"/>
      <c r="H232" s="202" t="str">
        <f>IF(D232="","",_xlfn.XLOOKUP(D232,设置!B:B,设置!C:C))</f>
        <v>一般</v>
      </c>
      <c r="I232" s="207" t="str">
        <f t="shared" si="7"/>
        <v>能环-北方联合电力-包头第二热电厂东泵站</v>
      </c>
      <c r="J232" s="207" t="str">
        <f>IF($P232="","",_xlfn.XLOOKUP($P232,设置!$G:$G,设置!H:H))</f>
        <v>运维</v>
      </c>
      <c r="K232" s="207" t="str">
        <f>IF($P232="","",_xlfn.XLOOKUP($P232,设置!$G:$G,设置!I:I))</f>
        <v>维修</v>
      </c>
      <c r="L232" s="182">
        <v>272</v>
      </c>
      <c r="M232" s="182">
        <v>511</v>
      </c>
      <c r="N232" s="178" t="s">
        <v>837</v>
      </c>
      <c r="O232" s="182" t="s">
        <v>531</v>
      </c>
      <c r="P232" s="182" t="s">
        <v>543</v>
      </c>
      <c r="Q232" s="154"/>
      <c r="R232" s="213"/>
      <c r="S232" s="154" t="s">
        <v>1127</v>
      </c>
      <c r="T232" s="214">
        <v>289630</v>
      </c>
      <c r="U232" s="179">
        <v>44791</v>
      </c>
      <c r="V232" s="179">
        <v>44834</v>
      </c>
      <c r="W232" s="154" t="s">
        <v>1128</v>
      </c>
      <c r="X232" s="182"/>
      <c r="Y232" s="182"/>
      <c r="Z232" s="182"/>
      <c r="AA232" s="117"/>
      <c r="AB232" s="117"/>
    </row>
    <row r="233" customHeight="1" spans="1:28">
      <c r="A233" s="199"/>
      <c r="B233" s="200" t="str">
        <f t="shared" si="6"/>
        <v>P20220810-000670-能环-广州富力美好置业-富力万丽酒店-运维-保养-20220701-179000</v>
      </c>
      <c r="C233" s="201"/>
      <c r="D233" s="201" t="s">
        <v>220</v>
      </c>
      <c r="E233" s="201"/>
      <c r="F233" s="201"/>
      <c r="G233" s="201"/>
      <c r="H233" s="202" t="str">
        <f>IF(D233="","",_xlfn.XLOOKUP(D233,设置!B:B,设置!C:C))</f>
        <v>一般</v>
      </c>
      <c r="I233" s="207" t="str">
        <f t="shared" si="7"/>
        <v>能环-广州富力美好置业-富力万丽酒店</v>
      </c>
      <c r="J233" s="207" t="str">
        <f>IF($P233="","",_xlfn.XLOOKUP($P233,设置!$G:$G,设置!H:H))</f>
        <v>运维</v>
      </c>
      <c r="K233" s="207" t="str">
        <f>IF($P233="","",_xlfn.XLOOKUP($P233,设置!$G:$G,设置!I:I))</f>
        <v>保养</v>
      </c>
      <c r="L233" s="182">
        <v>246</v>
      </c>
      <c r="M233" s="182">
        <v>537</v>
      </c>
      <c r="N233" s="178" t="s">
        <v>819</v>
      </c>
      <c r="O233" s="182" t="s">
        <v>531</v>
      </c>
      <c r="P233" s="182" t="s">
        <v>527</v>
      </c>
      <c r="Q233" s="154"/>
      <c r="R233" s="213"/>
      <c r="S233" s="154" t="s">
        <v>1129</v>
      </c>
      <c r="T233" s="214">
        <v>179000</v>
      </c>
      <c r="U233" s="179">
        <v>44743</v>
      </c>
      <c r="V233" s="179">
        <v>45107</v>
      </c>
      <c r="W233" s="154" t="s">
        <v>1130</v>
      </c>
      <c r="X233" s="182"/>
      <c r="Y233" s="182"/>
      <c r="Z233" s="182"/>
      <c r="AA233" s="117"/>
      <c r="AB233" s="117"/>
    </row>
    <row r="234" customHeight="1" spans="1:28">
      <c r="A234" s="199"/>
      <c r="B234" s="200" t="str">
        <f t="shared" si="6"/>
        <v>P20220812-000672-能环-朗姿女装裕华路店-运维-维修-20220810-25462.2</v>
      </c>
      <c r="C234" s="201"/>
      <c r="D234" s="201" t="s">
        <v>220</v>
      </c>
      <c r="E234" s="201"/>
      <c r="F234" s="201"/>
      <c r="G234" s="201"/>
      <c r="H234" s="202" t="str">
        <f>IF(D234="","",_xlfn.XLOOKUP(D234,设置!B:B,设置!C:C))</f>
        <v>一般</v>
      </c>
      <c r="I234" s="207" t="str">
        <f t="shared" si="7"/>
        <v>能环-朗姿女装裕华路店</v>
      </c>
      <c r="J234" s="207" t="str">
        <f>IF($P234="","",_xlfn.XLOOKUP($P234,设置!$G:$G,设置!H:H))</f>
        <v>运维</v>
      </c>
      <c r="K234" s="207" t="str">
        <f>IF($P234="","",_xlfn.XLOOKUP($P234,设置!$G:$G,设置!I:I))</f>
        <v>维修</v>
      </c>
      <c r="L234" s="182">
        <v>255</v>
      </c>
      <c r="M234" s="182">
        <v>528</v>
      </c>
      <c r="N234" s="178" t="s">
        <v>1131</v>
      </c>
      <c r="O234" s="182" t="s">
        <v>531</v>
      </c>
      <c r="P234" s="182" t="s">
        <v>543</v>
      </c>
      <c r="Q234" s="154"/>
      <c r="R234" s="213"/>
      <c r="S234" s="154" t="s">
        <v>1132</v>
      </c>
      <c r="T234" s="214">
        <v>25462.2</v>
      </c>
      <c r="U234" s="179">
        <v>44783</v>
      </c>
      <c r="V234" s="179">
        <v>44814</v>
      </c>
      <c r="W234" s="154" t="s">
        <v>1133</v>
      </c>
      <c r="X234" s="182"/>
      <c r="Y234" s="182"/>
      <c r="Z234" s="182"/>
      <c r="AA234" s="117"/>
      <c r="AB234" s="117"/>
    </row>
    <row r="235" customHeight="1" spans="1:28">
      <c r="A235" s="199"/>
      <c r="B235" s="200" t="str">
        <f t="shared" si="6"/>
        <v>P20220815-000674-能环-韩太汽车-运维-维修-20220815-4797.98</v>
      </c>
      <c r="C235" s="201"/>
      <c r="D235" s="201" t="s">
        <v>220</v>
      </c>
      <c r="E235" s="201"/>
      <c r="F235" s="201"/>
      <c r="G235" s="201"/>
      <c r="H235" s="202" t="str">
        <f>IF(D235="","",_xlfn.XLOOKUP(D235,设置!B:B,设置!C:C))</f>
        <v>一般</v>
      </c>
      <c r="I235" s="207" t="str">
        <f t="shared" si="7"/>
        <v>能环-韩太汽车</v>
      </c>
      <c r="J235" s="207" t="str">
        <f>IF($P235="","",_xlfn.XLOOKUP($P235,设置!$G:$G,设置!H:H))</f>
        <v>运维</v>
      </c>
      <c r="K235" s="207" t="str">
        <f>IF($P235="","",_xlfn.XLOOKUP($P235,设置!$G:$G,设置!I:I))</f>
        <v>维修</v>
      </c>
      <c r="L235" s="182">
        <v>254</v>
      </c>
      <c r="M235" s="182">
        <v>529</v>
      </c>
      <c r="N235" s="178" t="s">
        <v>618</v>
      </c>
      <c r="O235" s="182" t="s">
        <v>526</v>
      </c>
      <c r="P235" s="182" t="s">
        <v>543</v>
      </c>
      <c r="Q235" s="154"/>
      <c r="R235" s="213"/>
      <c r="S235" s="154" t="s">
        <v>1134</v>
      </c>
      <c r="T235" s="214">
        <v>4797.98</v>
      </c>
      <c r="U235" s="179">
        <v>44788</v>
      </c>
      <c r="V235" s="179">
        <v>44803</v>
      </c>
      <c r="W235" s="154" t="s">
        <v>1135</v>
      </c>
      <c r="X235" s="182"/>
      <c r="Y235" s="182"/>
      <c r="Z235" s="182"/>
      <c r="AA235" s="117"/>
      <c r="AB235" s="117"/>
    </row>
    <row r="236" customHeight="1" spans="1:28">
      <c r="A236" s="199"/>
      <c r="B236" s="200" t="str">
        <f t="shared" si="6"/>
        <v>P20220815-000675-能环-北京融昆-鼎昆大厦-工程-安装-20220815-19832.75</v>
      </c>
      <c r="C236" s="201"/>
      <c r="D236" s="201" t="s">
        <v>220</v>
      </c>
      <c r="E236" s="201"/>
      <c r="F236" s="201"/>
      <c r="G236" s="201"/>
      <c r="H236" s="202" t="str">
        <f>IF(D236="","",_xlfn.XLOOKUP(D236,设置!B:B,设置!C:C))</f>
        <v>一般</v>
      </c>
      <c r="I236" s="207" t="str">
        <f t="shared" si="7"/>
        <v>能环-北京融昆-鼎昆大厦</v>
      </c>
      <c r="J236" s="207" t="str">
        <f>IF($P236="","",_xlfn.XLOOKUP($P236,设置!$G:$G,设置!H:H))</f>
        <v>工程</v>
      </c>
      <c r="K236" s="207" t="str">
        <f>IF($P236="","",_xlfn.XLOOKUP($P236,设置!$G:$G,设置!I:I))</f>
        <v>安装</v>
      </c>
      <c r="L236" s="182">
        <v>257</v>
      </c>
      <c r="M236" s="182">
        <v>526</v>
      </c>
      <c r="N236" s="178" t="s">
        <v>984</v>
      </c>
      <c r="O236" s="182" t="s">
        <v>531</v>
      </c>
      <c r="P236" s="182" t="s">
        <v>659</v>
      </c>
      <c r="Q236" s="154"/>
      <c r="R236" s="213"/>
      <c r="S236" s="154" t="s">
        <v>1136</v>
      </c>
      <c r="T236" s="214">
        <v>19832.75</v>
      </c>
      <c r="U236" s="179">
        <v>44788</v>
      </c>
      <c r="V236" s="179">
        <v>44804</v>
      </c>
      <c r="W236" s="154" t="s">
        <v>1137</v>
      </c>
      <c r="X236" s="182"/>
      <c r="Y236" s="182"/>
      <c r="Z236" s="182"/>
      <c r="AA236" s="117"/>
      <c r="AB236" s="117"/>
    </row>
    <row r="237" customHeight="1" spans="1:28">
      <c r="A237" s="199"/>
      <c r="B237" s="200" t="str">
        <f t="shared" si="6"/>
        <v>P20220815-000676-能环-顶奕香河国际酒店-运维-保养-20220901-39928.2</v>
      </c>
      <c r="C237" s="201"/>
      <c r="D237" s="201" t="s">
        <v>220</v>
      </c>
      <c r="E237" s="201"/>
      <c r="F237" s="201"/>
      <c r="G237" s="201"/>
      <c r="H237" s="202" t="str">
        <f>IF(D237="","",_xlfn.XLOOKUP(D237,设置!B:B,设置!C:C))</f>
        <v>一般</v>
      </c>
      <c r="I237" s="207" t="str">
        <f t="shared" si="7"/>
        <v>能环-顶奕香河国际酒店</v>
      </c>
      <c r="J237" s="207" t="str">
        <f>IF($P237="","",_xlfn.XLOOKUP($P237,设置!$G:$G,设置!H:H))</f>
        <v>运维</v>
      </c>
      <c r="K237" s="207" t="str">
        <f>IF($P237="","",_xlfn.XLOOKUP($P237,设置!$G:$G,设置!I:I))</f>
        <v>保养</v>
      </c>
      <c r="L237" s="182">
        <v>265</v>
      </c>
      <c r="M237" s="182">
        <v>518</v>
      </c>
      <c r="N237" s="178" t="s">
        <v>1138</v>
      </c>
      <c r="O237" s="182" t="s">
        <v>531</v>
      </c>
      <c r="P237" s="182" t="s">
        <v>527</v>
      </c>
      <c r="Q237" s="154"/>
      <c r="R237" s="213"/>
      <c r="S237" s="154" t="s">
        <v>1139</v>
      </c>
      <c r="T237" s="214">
        <v>39928.2</v>
      </c>
      <c r="U237" s="179">
        <v>44805</v>
      </c>
      <c r="V237" s="179">
        <v>44819</v>
      </c>
      <c r="W237" s="154" t="s">
        <v>1140</v>
      </c>
      <c r="X237" s="182"/>
      <c r="Y237" s="182"/>
      <c r="Z237" s="182"/>
      <c r="AA237" s="117"/>
      <c r="AB237" s="117"/>
    </row>
    <row r="238" customHeight="1" spans="1:28">
      <c r="A238" s="199"/>
      <c r="B238" s="200" t="str">
        <f t="shared" si="6"/>
        <v>P20220821-000680-能环-西安新东方大厦-工程-销售-20220915-1690000</v>
      </c>
      <c r="C238" s="201"/>
      <c r="D238" s="201" t="s">
        <v>220</v>
      </c>
      <c r="E238" s="201"/>
      <c r="F238" s="201"/>
      <c r="G238" s="201"/>
      <c r="H238" s="202" t="str">
        <f>IF(D238="","",_xlfn.XLOOKUP(D238,设置!B:B,设置!C:C))</f>
        <v>一般</v>
      </c>
      <c r="I238" s="207" t="str">
        <f t="shared" si="7"/>
        <v>能环-西安新东方大厦</v>
      </c>
      <c r="J238" s="207" t="e">
        <f>IF($P238="","",_xlfn.XLOOKUP($P238,设置!$G:$G,设置!H:H))</f>
        <v>#N/A</v>
      </c>
      <c r="K238" s="207" t="e">
        <f>IF($P238="","",_xlfn.XLOOKUP($P238,设置!$G:$G,设置!I:I))</f>
        <v>#N/A</v>
      </c>
      <c r="L238" s="182">
        <v>268</v>
      </c>
      <c r="M238" s="182">
        <v>515</v>
      </c>
      <c r="N238" s="178" t="s">
        <v>1141</v>
      </c>
      <c r="O238" s="182" t="s">
        <v>531</v>
      </c>
      <c r="P238" s="182" t="s">
        <v>1142</v>
      </c>
      <c r="Q238" s="154"/>
      <c r="R238" s="213"/>
      <c r="S238" s="154" t="s">
        <v>1143</v>
      </c>
      <c r="T238" s="214">
        <v>1690000</v>
      </c>
      <c r="U238" s="179">
        <v>44819</v>
      </c>
      <c r="V238" s="179">
        <v>45915</v>
      </c>
      <c r="W238" s="154" t="s">
        <v>1144</v>
      </c>
      <c r="X238" s="182"/>
      <c r="Y238" s="182"/>
      <c r="Z238" s="182"/>
      <c r="AA238" s="117"/>
      <c r="AB238" s="117"/>
    </row>
    <row r="239" customHeight="1" spans="1:28">
      <c r="A239" s="199"/>
      <c r="B239" s="200" t="str">
        <f t="shared" si="6"/>
        <v>P20220822-000683-能环-深圳万物-万科望京时代中心-运维-维修-20221015-9967.22</v>
      </c>
      <c r="C239" s="201"/>
      <c r="D239" s="201" t="s">
        <v>220</v>
      </c>
      <c r="E239" s="201"/>
      <c r="F239" s="201"/>
      <c r="G239" s="201"/>
      <c r="H239" s="202" t="str">
        <f>IF(D239="","",_xlfn.XLOOKUP(D239,设置!B:B,设置!C:C))</f>
        <v>一般</v>
      </c>
      <c r="I239" s="207" t="str">
        <f t="shared" si="7"/>
        <v>能环-深圳万物-万科望京时代中心</v>
      </c>
      <c r="J239" s="207" t="str">
        <f>IF($P239="","",_xlfn.XLOOKUP($P239,设置!$G:$G,设置!H:H))</f>
        <v>运维</v>
      </c>
      <c r="K239" s="207" t="str">
        <f>IF($P239="","",_xlfn.XLOOKUP($P239,设置!$G:$G,设置!I:I))</f>
        <v>维修</v>
      </c>
      <c r="L239" s="182">
        <v>324</v>
      </c>
      <c r="M239" s="182">
        <v>459</v>
      </c>
      <c r="N239" s="178" t="s">
        <v>1145</v>
      </c>
      <c r="O239" s="182" t="s">
        <v>690</v>
      </c>
      <c r="P239" s="182" t="s">
        <v>543</v>
      </c>
      <c r="Q239" s="154"/>
      <c r="R239" s="213"/>
      <c r="S239" s="154" t="s">
        <v>1146</v>
      </c>
      <c r="T239" s="214">
        <v>9967.22</v>
      </c>
      <c r="U239" s="179">
        <v>44849</v>
      </c>
      <c r="V239" s="179">
        <v>44865</v>
      </c>
      <c r="W239" s="154" t="s">
        <v>1147</v>
      </c>
      <c r="X239" s="182"/>
      <c r="Y239" s="182"/>
      <c r="Z239" s="182"/>
      <c r="AA239" s="117"/>
      <c r="AB239" s="117"/>
    </row>
    <row r="240" customHeight="1" spans="1:28">
      <c r="A240" s="199"/>
      <c r="B240" s="200" t="str">
        <f t="shared" si="6"/>
        <v>P20220824-000694-能环-李家大院食府-运维-保养-20220420-12000</v>
      </c>
      <c r="C240" s="201"/>
      <c r="D240" s="201" t="s">
        <v>220</v>
      </c>
      <c r="E240" s="201"/>
      <c r="F240" s="201"/>
      <c r="G240" s="201"/>
      <c r="H240" s="202" t="str">
        <f>IF(D240="","",_xlfn.XLOOKUP(D240,设置!B:B,设置!C:C))</f>
        <v>一般</v>
      </c>
      <c r="I240" s="207" t="str">
        <f t="shared" si="7"/>
        <v>能环-李家大院食府</v>
      </c>
      <c r="J240" s="207" t="str">
        <f>IF($P240="","",_xlfn.XLOOKUP($P240,设置!$G:$G,设置!H:H))</f>
        <v>运维</v>
      </c>
      <c r="K240" s="207" t="str">
        <f>IF($P240="","",_xlfn.XLOOKUP($P240,设置!$G:$G,设置!I:I))</f>
        <v>保养</v>
      </c>
      <c r="L240" s="182">
        <v>72</v>
      </c>
      <c r="M240" s="182">
        <v>714</v>
      </c>
      <c r="N240" s="178" t="s">
        <v>1148</v>
      </c>
      <c r="O240" s="182" t="s">
        <v>531</v>
      </c>
      <c r="P240" s="182" t="s">
        <v>527</v>
      </c>
      <c r="Q240" s="154"/>
      <c r="R240" s="213"/>
      <c r="S240" s="154" t="s">
        <v>1149</v>
      </c>
      <c r="T240" s="214">
        <v>12000</v>
      </c>
      <c r="U240" s="179">
        <v>44671</v>
      </c>
      <c r="V240" s="179">
        <v>45035</v>
      </c>
      <c r="W240" s="154" t="s">
        <v>1150</v>
      </c>
      <c r="X240" s="182"/>
      <c r="Y240" s="182"/>
      <c r="Z240" s="182"/>
      <c r="AA240" s="117"/>
      <c r="AB240" s="117"/>
    </row>
    <row r="241" customHeight="1" spans="1:28">
      <c r="A241" s="199"/>
      <c r="B241" s="200" t="str">
        <f t="shared" si="6"/>
        <v>P20220831-000716-能环-平房青年路汽车商贸-东方活力-运维-零售-20220901-8858</v>
      </c>
      <c r="C241" s="201"/>
      <c r="D241" s="201" t="s">
        <v>220</v>
      </c>
      <c r="E241" s="201"/>
      <c r="F241" s="201"/>
      <c r="G241" s="201"/>
      <c r="H241" s="202" t="str">
        <f>IF(D241="","",_xlfn.XLOOKUP(D241,设置!B:B,设置!C:C))</f>
        <v>一般</v>
      </c>
      <c r="I241" s="207" t="str">
        <f t="shared" si="7"/>
        <v>能环-平房青年路汽车商贸-东方活力</v>
      </c>
      <c r="J241" s="207" t="str">
        <f>IF($P241="","",_xlfn.XLOOKUP($P241,设置!$G:$G,设置!H:H))</f>
        <v>运维</v>
      </c>
      <c r="K241" s="207" t="str">
        <f>IF($P241="","",_xlfn.XLOOKUP($P241,设置!$G:$G,设置!I:I))</f>
        <v>零售</v>
      </c>
      <c r="L241" s="182">
        <v>331</v>
      </c>
      <c r="M241" s="182">
        <v>452</v>
      </c>
      <c r="N241" s="178" t="s">
        <v>639</v>
      </c>
      <c r="O241" s="182" t="s">
        <v>531</v>
      </c>
      <c r="P241" s="182" t="s">
        <v>539</v>
      </c>
      <c r="Q241" s="154"/>
      <c r="R241" s="213"/>
      <c r="S241" s="154" t="s">
        <v>697</v>
      </c>
      <c r="T241" s="214">
        <v>8858</v>
      </c>
      <c r="U241" s="179">
        <v>44805</v>
      </c>
      <c r="V241" s="179">
        <v>44814</v>
      </c>
      <c r="W241" s="154" t="s">
        <v>1151</v>
      </c>
      <c r="X241" s="182"/>
      <c r="Y241" s="182"/>
      <c r="Z241" s="182"/>
      <c r="AA241" s="117"/>
      <c r="AB241" s="117"/>
    </row>
    <row r="242" customHeight="1" spans="1:28">
      <c r="A242" s="199"/>
      <c r="B242" s="200" t="str">
        <f t="shared" si="6"/>
        <v>P20220901-000719-能环-华联-回龙观同城街店-运维-零售-20220901-23592.14</v>
      </c>
      <c r="C242" s="201"/>
      <c r="D242" s="201" t="s">
        <v>220</v>
      </c>
      <c r="E242" s="201"/>
      <c r="F242" s="201"/>
      <c r="G242" s="201"/>
      <c r="H242" s="202" t="str">
        <f>IF(D242="","",_xlfn.XLOOKUP(D242,设置!B:B,设置!C:C))</f>
        <v>一般</v>
      </c>
      <c r="I242" s="207" t="str">
        <f t="shared" si="7"/>
        <v>能环-华联-回龙观同城街店</v>
      </c>
      <c r="J242" s="207" t="str">
        <f>IF($P242="","",_xlfn.XLOOKUP($P242,设置!$G:$G,设置!H:H))</f>
        <v>运维</v>
      </c>
      <c r="K242" s="207" t="str">
        <f>IF($P242="","",_xlfn.XLOOKUP($P242,设置!$G:$G,设置!I:I))</f>
        <v>零售</v>
      </c>
      <c r="L242" s="182">
        <v>264</v>
      </c>
      <c r="M242" s="182">
        <v>519</v>
      </c>
      <c r="N242" s="178" t="s">
        <v>748</v>
      </c>
      <c r="O242" s="182" t="s">
        <v>531</v>
      </c>
      <c r="P242" s="182" t="s">
        <v>539</v>
      </c>
      <c r="Q242" s="154"/>
      <c r="R242" s="213"/>
      <c r="S242" s="154" t="s">
        <v>1152</v>
      </c>
      <c r="T242" s="214">
        <v>23592.14</v>
      </c>
      <c r="U242" s="179">
        <v>44805</v>
      </c>
      <c r="V242" s="179">
        <v>44819</v>
      </c>
      <c r="W242" s="154" t="s">
        <v>1153</v>
      </c>
      <c r="X242" s="182"/>
      <c r="Y242" s="182"/>
      <c r="Z242" s="182"/>
      <c r="AA242" s="117"/>
      <c r="AB242" s="117"/>
    </row>
    <row r="243" customHeight="1" spans="1:28">
      <c r="A243" s="199"/>
      <c r="B243" s="200" t="str">
        <f t="shared" si="6"/>
        <v>P20220904-000721-能环-包头昊锐稀土-运维-维修-20221201-7978.8</v>
      </c>
      <c r="C243" s="201"/>
      <c r="D243" s="201" t="s">
        <v>220</v>
      </c>
      <c r="E243" s="201"/>
      <c r="F243" s="201"/>
      <c r="G243" s="201"/>
      <c r="H243" s="202" t="str">
        <f>IF(D243="","",_xlfn.XLOOKUP(D243,设置!B:B,设置!C:C))</f>
        <v>一般</v>
      </c>
      <c r="I243" s="207" t="str">
        <f t="shared" si="7"/>
        <v>能环-包头昊锐稀土</v>
      </c>
      <c r="J243" s="207" t="str">
        <f>IF($P243="","",_xlfn.XLOOKUP($P243,设置!$G:$G,设置!H:H))</f>
        <v>运维</v>
      </c>
      <c r="K243" s="207" t="str">
        <f>IF($P243="","",_xlfn.XLOOKUP($P243,设置!$G:$G,设置!I:I))</f>
        <v>维修</v>
      </c>
      <c r="L243" s="182">
        <v>341</v>
      </c>
      <c r="M243" s="182">
        <v>442</v>
      </c>
      <c r="N243" s="178" t="s">
        <v>1154</v>
      </c>
      <c r="O243" s="182" t="s">
        <v>690</v>
      </c>
      <c r="P243" s="182" t="s">
        <v>543</v>
      </c>
      <c r="Q243" s="154"/>
      <c r="R243" s="213"/>
      <c r="S243" s="154" t="s">
        <v>1155</v>
      </c>
      <c r="T243" s="214">
        <v>7978.8</v>
      </c>
      <c r="U243" s="179">
        <v>44896</v>
      </c>
      <c r="V243" s="179">
        <v>44926</v>
      </c>
      <c r="W243" s="154" t="s">
        <v>1156</v>
      </c>
      <c r="X243" s="182"/>
      <c r="Y243" s="182"/>
      <c r="Z243" s="182"/>
      <c r="AA243" s="117"/>
      <c r="AB243" s="117"/>
    </row>
    <row r="244" customHeight="1" spans="1:28">
      <c r="A244" s="199"/>
      <c r="B244" s="200" t="str">
        <f t="shared" si="6"/>
        <v>P20220906-000723-能环-华胜富邦-中泽农-运维-零售-20220914-6458.31</v>
      </c>
      <c r="C244" s="201"/>
      <c r="D244" s="201" t="s">
        <v>220</v>
      </c>
      <c r="E244" s="201"/>
      <c r="F244" s="201"/>
      <c r="G244" s="201"/>
      <c r="H244" s="202" t="str">
        <f>IF(D244="","",_xlfn.XLOOKUP(D244,设置!B:B,设置!C:C))</f>
        <v>一般</v>
      </c>
      <c r="I244" s="207" t="str">
        <f t="shared" si="7"/>
        <v>能环-华胜富邦-中泽农</v>
      </c>
      <c r="J244" s="207" t="str">
        <f>IF($P244="","",_xlfn.XLOOKUP($P244,设置!$G:$G,设置!H:H))</f>
        <v>运维</v>
      </c>
      <c r="K244" s="207" t="str">
        <f>IF($P244="","",_xlfn.XLOOKUP($P244,设置!$G:$G,设置!I:I))</f>
        <v>零售</v>
      </c>
      <c r="L244" s="182">
        <v>256</v>
      </c>
      <c r="M244" s="182">
        <v>527</v>
      </c>
      <c r="N244" s="178" t="s">
        <v>538</v>
      </c>
      <c r="O244" s="182" t="s">
        <v>531</v>
      </c>
      <c r="P244" s="182" t="s">
        <v>539</v>
      </c>
      <c r="Q244" s="154"/>
      <c r="R244" s="213"/>
      <c r="S244" s="154" t="s">
        <v>1157</v>
      </c>
      <c r="T244" s="214">
        <v>6458.31</v>
      </c>
      <c r="U244" s="179">
        <v>44818</v>
      </c>
      <c r="V244" s="179">
        <v>44834</v>
      </c>
      <c r="W244" s="154" t="s">
        <v>1158</v>
      </c>
      <c r="X244" s="182"/>
      <c r="Y244" s="182"/>
      <c r="Z244" s="182"/>
      <c r="AA244" s="117"/>
      <c r="AB244" s="117"/>
    </row>
    <row r="245" customHeight="1" spans="1:28">
      <c r="A245" s="199"/>
      <c r="B245" s="200" t="str">
        <f t="shared" si="6"/>
        <v>P20220913-000731-能环-隆福大厦-运维-运行-20221115-136800</v>
      </c>
      <c r="C245" s="201"/>
      <c r="D245" s="201" t="s">
        <v>220</v>
      </c>
      <c r="E245" s="201"/>
      <c r="F245" s="201"/>
      <c r="G245" s="201"/>
      <c r="H245" s="202" t="str">
        <f>IF(D245="","",_xlfn.XLOOKUP(D245,设置!B:B,设置!C:C))</f>
        <v>一般</v>
      </c>
      <c r="I245" s="207" t="str">
        <f t="shared" si="7"/>
        <v>能环-隆福大厦</v>
      </c>
      <c r="J245" s="207" t="str">
        <f>IF($P245="","",_xlfn.XLOOKUP($P245,设置!$G:$G,设置!H:H))</f>
        <v>运维</v>
      </c>
      <c r="K245" s="207" t="str">
        <f>IF($P245="","",_xlfn.XLOOKUP($P245,设置!$G:$G,设置!I:I))</f>
        <v>运行</v>
      </c>
      <c r="L245" s="182">
        <v>762</v>
      </c>
      <c r="M245" s="182">
        <v>17</v>
      </c>
      <c r="N245" s="178" t="s">
        <v>1159</v>
      </c>
      <c r="O245" s="182" t="s">
        <v>690</v>
      </c>
      <c r="P245" s="182" t="s">
        <v>599</v>
      </c>
      <c r="Q245" s="154"/>
      <c r="R245" s="213"/>
      <c r="S245" s="154" t="s">
        <v>1160</v>
      </c>
      <c r="T245" s="214">
        <v>136800</v>
      </c>
      <c r="U245" s="179">
        <v>44880</v>
      </c>
      <c r="V245" s="179">
        <v>45000</v>
      </c>
      <c r="W245" s="154" t="s">
        <v>1161</v>
      </c>
      <c r="X245" s="182"/>
      <c r="Y245" s="182"/>
      <c r="Z245" s="182"/>
      <c r="AA245" s="117"/>
      <c r="AB245" s="117"/>
    </row>
    <row r="246" customHeight="1" spans="1:28">
      <c r="A246" s="199"/>
      <c r="B246" s="200" t="str">
        <f t="shared" si="6"/>
        <v>P20220915-000732-能环-博大开拓-经海七厂-运维-保养-20221015-28000</v>
      </c>
      <c r="C246" s="201"/>
      <c r="D246" s="201" t="s">
        <v>220</v>
      </c>
      <c r="E246" s="201"/>
      <c r="F246" s="201"/>
      <c r="G246" s="201"/>
      <c r="H246" s="202" t="str">
        <f>IF(D246="","",_xlfn.XLOOKUP(D246,设置!B:B,设置!C:C))</f>
        <v>一般</v>
      </c>
      <c r="I246" s="207" t="str">
        <f t="shared" si="7"/>
        <v>能环-博大开拓-经海七厂</v>
      </c>
      <c r="J246" s="207" t="str">
        <f>IF($P246="","",_xlfn.XLOOKUP($P246,设置!$G:$G,设置!H:H))</f>
        <v>运维</v>
      </c>
      <c r="K246" s="207" t="str">
        <f>IF($P246="","",_xlfn.XLOOKUP($P246,设置!$G:$G,设置!I:I))</f>
        <v>保养</v>
      </c>
      <c r="L246" s="182">
        <v>322</v>
      </c>
      <c r="M246" s="182">
        <v>461</v>
      </c>
      <c r="N246" s="178" t="s">
        <v>1162</v>
      </c>
      <c r="O246" s="182" t="s">
        <v>531</v>
      </c>
      <c r="P246" s="182" t="s">
        <v>527</v>
      </c>
      <c r="Q246" s="154"/>
      <c r="R246" s="213"/>
      <c r="S246" s="154" t="s">
        <v>1163</v>
      </c>
      <c r="T246" s="214">
        <v>28000</v>
      </c>
      <c r="U246" s="179">
        <v>44849</v>
      </c>
      <c r="V246" s="179">
        <v>45213</v>
      </c>
      <c r="W246" s="154" t="s">
        <v>1164</v>
      </c>
      <c r="X246" s="182"/>
      <c r="Y246" s="182"/>
      <c r="Z246" s="182"/>
      <c r="AA246" s="117"/>
      <c r="AB246" s="117"/>
    </row>
    <row r="247" customHeight="1" spans="1:28">
      <c r="A247" s="199"/>
      <c r="B247" s="200" t="str">
        <f t="shared" si="6"/>
        <v>P20220916-000734-能环-博大开拓-经海五厂-运维-保养-20221015-28000</v>
      </c>
      <c r="C247" s="201"/>
      <c r="D247" s="201" t="s">
        <v>220</v>
      </c>
      <c r="E247" s="201"/>
      <c r="F247" s="201"/>
      <c r="G247" s="201"/>
      <c r="H247" s="202" t="str">
        <f>IF(D247="","",_xlfn.XLOOKUP(D247,设置!B:B,设置!C:C))</f>
        <v>一般</v>
      </c>
      <c r="I247" s="207" t="str">
        <f t="shared" si="7"/>
        <v>能环-博大开拓-经海五厂</v>
      </c>
      <c r="J247" s="207" t="str">
        <f>IF($P247="","",_xlfn.XLOOKUP($P247,设置!$G:$G,设置!H:H))</f>
        <v>运维</v>
      </c>
      <c r="K247" s="207" t="str">
        <f>IF($P247="","",_xlfn.XLOOKUP($P247,设置!$G:$G,设置!I:I))</f>
        <v>保养</v>
      </c>
      <c r="L247" s="182">
        <v>311</v>
      </c>
      <c r="M247" s="182">
        <v>472</v>
      </c>
      <c r="N247" s="178" t="s">
        <v>1165</v>
      </c>
      <c r="O247" s="182" t="s">
        <v>531</v>
      </c>
      <c r="P247" s="182" t="s">
        <v>527</v>
      </c>
      <c r="Q247" s="154"/>
      <c r="R247" s="213"/>
      <c r="S247" s="154" t="s">
        <v>1166</v>
      </c>
      <c r="T247" s="214">
        <v>28000</v>
      </c>
      <c r="U247" s="179">
        <v>44849</v>
      </c>
      <c r="V247" s="179">
        <v>45213</v>
      </c>
      <c r="W247" s="154" t="s">
        <v>1167</v>
      </c>
      <c r="X247" s="182"/>
      <c r="Y247" s="182"/>
      <c r="Z247" s="182"/>
      <c r="AA247" s="117"/>
      <c r="AB247" s="117"/>
    </row>
    <row r="248" customHeight="1" spans="1:28">
      <c r="A248" s="199"/>
      <c r="B248" s="200" t="str">
        <f t="shared" si="6"/>
        <v>P20220919-000737-能环-北京蓝天瑞德-明发广场-运维-保养-20221001-52000</v>
      </c>
      <c r="C248" s="201"/>
      <c r="D248" s="201" t="s">
        <v>220</v>
      </c>
      <c r="E248" s="201"/>
      <c r="F248" s="201"/>
      <c r="G248" s="201"/>
      <c r="H248" s="202" t="str">
        <f>IF(D248="","",_xlfn.XLOOKUP(D248,设置!B:B,设置!C:C))</f>
        <v>一般</v>
      </c>
      <c r="I248" s="207" t="str">
        <f t="shared" si="7"/>
        <v>能环-北京蓝天瑞德-明发广场</v>
      </c>
      <c r="J248" s="207" t="str">
        <f>IF($P248="","",_xlfn.XLOOKUP($P248,设置!$G:$G,设置!H:H))</f>
        <v>运维</v>
      </c>
      <c r="K248" s="207" t="str">
        <f>IF($P248="","",_xlfn.XLOOKUP($P248,设置!$G:$G,设置!I:I))</f>
        <v>保养</v>
      </c>
      <c r="L248" s="182">
        <v>258</v>
      </c>
      <c r="M248" s="182">
        <v>525</v>
      </c>
      <c r="N248" s="178" t="s">
        <v>696</v>
      </c>
      <c r="O248" s="182" t="s">
        <v>531</v>
      </c>
      <c r="P248" s="182" t="s">
        <v>527</v>
      </c>
      <c r="Q248" s="154"/>
      <c r="R248" s="213"/>
      <c r="S248" s="154" t="s">
        <v>1168</v>
      </c>
      <c r="T248" s="214">
        <v>52000</v>
      </c>
      <c r="U248" s="179">
        <v>44835</v>
      </c>
      <c r="V248" s="179">
        <v>45199</v>
      </c>
      <c r="W248" s="154" t="s">
        <v>1169</v>
      </c>
      <c r="X248" s="182"/>
      <c r="Y248" s="182"/>
      <c r="Z248" s="182"/>
      <c r="AA248" s="117"/>
      <c r="AB248" s="117"/>
    </row>
    <row r="249" customHeight="1" spans="1:28">
      <c r="A249" s="199"/>
      <c r="B249" s="200" t="str">
        <f t="shared" si="6"/>
        <v>P20221010-000742-能环-聚佳豪庭酒店-运维-保养-20230501-26000</v>
      </c>
      <c r="C249" s="201"/>
      <c r="D249" s="201" t="s">
        <v>220</v>
      </c>
      <c r="E249" s="201"/>
      <c r="F249" s="201"/>
      <c r="G249" s="201"/>
      <c r="H249" s="202" t="str">
        <f>IF(D249="","",_xlfn.XLOOKUP(D249,设置!B:B,设置!C:C))</f>
        <v>一般</v>
      </c>
      <c r="I249" s="207" t="str">
        <f t="shared" si="7"/>
        <v>能环-聚佳豪庭酒店</v>
      </c>
      <c r="J249" s="207" t="str">
        <f>IF($P249="","",_xlfn.XLOOKUP($P249,设置!$G:$G,设置!H:H))</f>
        <v>运维</v>
      </c>
      <c r="K249" s="207" t="str">
        <f>IF($P249="","",_xlfn.XLOOKUP($P249,设置!$G:$G,设置!I:I))</f>
        <v>保养</v>
      </c>
      <c r="L249" s="182">
        <v>289</v>
      </c>
      <c r="M249" s="182">
        <v>494</v>
      </c>
      <c r="N249" s="178" t="s">
        <v>702</v>
      </c>
      <c r="O249" s="182" t="s">
        <v>531</v>
      </c>
      <c r="P249" s="182" t="s">
        <v>527</v>
      </c>
      <c r="Q249" s="154"/>
      <c r="R249" s="213"/>
      <c r="S249" s="154" t="s">
        <v>1170</v>
      </c>
      <c r="T249" s="214">
        <v>26000</v>
      </c>
      <c r="U249" s="179">
        <v>45047</v>
      </c>
      <c r="V249" s="179">
        <v>45412</v>
      </c>
      <c r="W249" s="154" t="s">
        <v>1171</v>
      </c>
      <c r="X249" s="182"/>
      <c r="Y249" s="182"/>
      <c r="Z249" s="182"/>
      <c r="AA249" s="117"/>
      <c r="AB249" s="117"/>
    </row>
    <row r="250" customHeight="1" spans="1:28">
      <c r="A250" s="199"/>
      <c r="B250" s="200" t="str">
        <f t="shared" si="6"/>
        <v>P20221010-000743-能环-曼驰-101中学-运维-保养-20221014-28622.4</v>
      </c>
      <c r="C250" s="201"/>
      <c r="D250" s="201" t="s">
        <v>220</v>
      </c>
      <c r="E250" s="201"/>
      <c r="F250" s="201"/>
      <c r="G250" s="201"/>
      <c r="H250" s="202" t="str">
        <f>IF(D250="","",_xlfn.XLOOKUP(D250,设置!B:B,设置!C:C))</f>
        <v>一般</v>
      </c>
      <c r="I250" s="207" t="str">
        <f t="shared" si="7"/>
        <v>能环-曼驰-101中学</v>
      </c>
      <c r="J250" s="207" t="str">
        <f>IF($P250="","",_xlfn.XLOOKUP($P250,设置!$G:$G,设置!H:H))</f>
        <v>运维</v>
      </c>
      <c r="K250" s="207" t="str">
        <f>IF($P250="","",_xlfn.XLOOKUP($P250,设置!$G:$G,设置!I:I))</f>
        <v>保养</v>
      </c>
      <c r="L250" s="182">
        <v>308</v>
      </c>
      <c r="M250" s="182">
        <v>475</v>
      </c>
      <c r="N250" s="178" t="s">
        <v>1172</v>
      </c>
      <c r="O250" s="182" t="s">
        <v>526</v>
      </c>
      <c r="P250" s="182" t="s">
        <v>527</v>
      </c>
      <c r="Q250" s="154"/>
      <c r="R250" s="213"/>
      <c r="S250" s="154" t="s">
        <v>1173</v>
      </c>
      <c r="T250" s="214">
        <v>28622.4</v>
      </c>
      <c r="U250" s="179">
        <v>44848</v>
      </c>
      <c r="V250" s="179">
        <v>44851</v>
      </c>
      <c r="W250" s="154" t="s">
        <v>1174</v>
      </c>
      <c r="X250" s="182"/>
      <c r="Y250" s="182"/>
      <c r="Z250" s="182"/>
      <c r="AA250" s="117"/>
      <c r="AB250" s="117"/>
    </row>
    <row r="251" customHeight="1" spans="1:28">
      <c r="A251" s="199"/>
      <c r="B251" s="200" t="str">
        <f t="shared" si="6"/>
        <v>P20221011-000745-能环-承德白楼宾馆-运维-零售-20221010-38581</v>
      </c>
      <c r="C251" s="201"/>
      <c r="D251" s="201" t="s">
        <v>220</v>
      </c>
      <c r="E251" s="201"/>
      <c r="F251" s="201"/>
      <c r="G251" s="201"/>
      <c r="H251" s="202" t="str">
        <f>IF(D251="","",_xlfn.XLOOKUP(D251,设置!B:B,设置!C:C))</f>
        <v>一般</v>
      </c>
      <c r="I251" s="207" t="str">
        <f t="shared" si="7"/>
        <v>能环-承德白楼宾馆</v>
      </c>
      <c r="J251" s="207" t="str">
        <f>IF($P251="","",_xlfn.XLOOKUP($P251,设置!$G:$G,设置!H:H))</f>
        <v>运维</v>
      </c>
      <c r="K251" s="207" t="str">
        <f>IF($P251="","",_xlfn.XLOOKUP($P251,设置!$G:$G,设置!I:I))</f>
        <v>零售</v>
      </c>
      <c r="L251" s="182">
        <v>386</v>
      </c>
      <c r="M251" s="182">
        <v>397</v>
      </c>
      <c r="N251" s="178" t="s">
        <v>890</v>
      </c>
      <c r="O251" s="182" t="s">
        <v>531</v>
      </c>
      <c r="P251" s="182" t="s">
        <v>539</v>
      </c>
      <c r="Q251" s="154"/>
      <c r="R251" s="213"/>
      <c r="S251" s="154" t="s">
        <v>1175</v>
      </c>
      <c r="T251" s="214">
        <v>38581</v>
      </c>
      <c r="U251" s="179">
        <v>44844</v>
      </c>
      <c r="V251" s="179">
        <v>44857</v>
      </c>
      <c r="W251" s="154" t="s">
        <v>1176</v>
      </c>
      <c r="X251" s="182"/>
      <c r="Y251" s="182"/>
      <c r="Z251" s="182"/>
      <c r="AA251" s="117"/>
      <c r="AB251" s="117"/>
    </row>
    <row r="252" customHeight="1" spans="1:28">
      <c r="A252" s="199"/>
      <c r="B252" s="200" t="str">
        <f t="shared" si="6"/>
        <v>P20221012-000747-能环-国豪物业-韦伯豪家园-EMC-制冷与供暖运营-20221115-8659334.29</v>
      </c>
      <c r="C252" s="201"/>
      <c r="D252" s="201" t="s">
        <v>220</v>
      </c>
      <c r="E252" s="201"/>
      <c r="F252" s="201"/>
      <c r="G252" s="201"/>
      <c r="H252" s="202" t="str">
        <f>IF(D252="","",_xlfn.XLOOKUP(D252,设置!B:B,设置!C:C))</f>
        <v>一般</v>
      </c>
      <c r="I252" s="207" t="str">
        <f t="shared" si="7"/>
        <v>能环-国豪物业-韦伯豪家园</v>
      </c>
      <c r="J252" s="207" t="str">
        <f>IF($P252="","",_xlfn.XLOOKUP($P252,设置!$G:$G,设置!H:H))</f>
        <v>EMC</v>
      </c>
      <c r="K252" s="207" t="str">
        <f>IF($P252="","",_xlfn.XLOOKUP($P252,设置!$G:$G,设置!I:I))</f>
        <v>制冷与供暖运营</v>
      </c>
      <c r="L252" s="117"/>
      <c r="M252" s="117"/>
      <c r="N252" s="178" t="s">
        <v>1177</v>
      </c>
      <c r="O252" s="182" t="s">
        <v>690</v>
      </c>
      <c r="P252" s="182" t="s">
        <v>596</v>
      </c>
      <c r="Q252" s="154"/>
      <c r="R252" s="213"/>
      <c r="S252" s="154" t="s">
        <v>1178</v>
      </c>
      <c r="T252" s="214">
        <v>8659334.29</v>
      </c>
      <c r="U252" s="179">
        <v>44880</v>
      </c>
      <c r="V252" s="179">
        <v>45000</v>
      </c>
      <c r="W252" s="154" t="s">
        <v>1179</v>
      </c>
      <c r="X252" s="182"/>
      <c r="Y252" s="182"/>
      <c r="Z252" s="182"/>
      <c r="AA252" s="117"/>
      <c r="AB252" s="117"/>
    </row>
    <row r="253" customHeight="1" spans="1:28">
      <c r="A253" s="199"/>
      <c r="B253" s="200" t="str">
        <f t="shared" si="6"/>
        <v>P20221014-000752-能环-华胜富邦-中泽农-运维-保养-20221015-23000</v>
      </c>
      <c r="C253" s="201"/>
      <c r="D253" s="201" t="s">
        <v>220</v>
      </c>
      <c r="E253" s="201"/>
      <c r="F253" s="201"/>
      <c r="G253" s="201"/>
      <c r="H253" s="202" t="str">
        <f>IF(D253="","",_xlfn.XLOOKUP(D253,设置!B:B,设置!C:C))</f>
        <v>一般</v>
      </c>
      <c r="I253" s="207" t="str">
        <f t="shared" si="7"/>
        <v>能环-华胜富邦-中泽农</v>
      </c>
      <c r="J253" s="207" t="str">
        <f>IF($P253="","",_xlfn.XLOOKUP($P253,设置!$G:$G,设置!H:H))</f>
        <v>运维</v>
      </c>
      <c r="K253" s="207" t="str">
        <f>IF($P253="","",_xlfn.XLOOKUP($P253,设置!$G:$G,设置!I:I))</f>
        <v>保养</v>
      </c>
      <c r="L253" s="182">
        <v>293</v>
      </c>
      <c r="M253" s="182">
        <v>490</v>
      </c>
      <c r="N253" s="178" t="s">
        <v>538</v>
      </c>
      <c r="O253" s="182" t="s">
        <v>531</v>
      </c>
      <c r="P253" s="182" t="s">
        <v>527</v>
      </c>
      <c r="Q253" s="154"/>
      <c r="R253" s="213"/>
      <c r="S253" s="154" t="s">
        <v>1180</v>
      </c>
      <c r="T253" s="214">
        <v>23000</v>
      </c>
      <c r="U253" s="179">
        <v>44849</v>
      </c>
      <c r="V253" s="179">
        <v>45213</v>
      </c>
      <c r="W253" s="154" t="s">
        <v>1181</v>
      </c>
      <c r="X253" s="182"/>
      <c r="Y253" s="182"/>
      <c r="Z253" s="182"/>
      <c r="AA253" s="117"/>
      <c r="AB253" s="117"/>
    </row>
    <row r="254" customHeight="1" spans="1:28">
      <c r="A254" s="199"/>
      <c r="B254" s="200" t="str">
        <f t="shared" si="6"/>
        <v>P20221018-000757-能环-万泉庄一号院-运维-保养-20221116-4960.8</v>
      </c>
      <c r="C254" s="201"/>
      <c r="D254" s="201" t="s">
        <v>220</v>
      </c>
      <c r="E254" s="201"/>
      <c r="F254" s="201"/>
      <c r="G254" s="201"/>
      <c r="H254" s="202" t="str">
        <f>IF(D254="","",_xlfn.XLOOKUP(D254,设置!B:B,设置!C:C))</f>
        <v>一般</v>
      </c>
      <c r="I254" s="207" t="str">
        <f t="shared" si="7"/>
        <v>能环-万泉庄一号院</v>
      </c>
      <c r="J254" s="207" t="str">
        <f>IF($P254="","",_xlfn.XLOOKUP($P254,设置!$G:$G,设置!H:H))</f>
        <v>运维</v>
      </c>
      <c r="K254" s="207" t="str">
        <f>IF($P254="","",_xlfn.XLOOKUP($P254,设置!$G:$G,设置!I:I))</f>
        <v>保养</v>
      </c>
      <c r="L254" s="182">
        <v>310</v>
      </c>
      <c r="M254" s="182">
        <v>473</v>
      </c>
      <c r="N254" s="178" t="s">
        <v>1182</v>
      </c>
      <c r="O254" s="182" t="s">
        <v>690</v>
      </c>
      <c r="P254" s="182" t="s">
        <v>527</v>
      </c>
      <c r="Q254" s="154"/>
      <c r="R254" s="213"/>
      <c r="S254" s="154" t="s">
        <v>1183</v>
      </c>
      <c r="T254" s="214">
        <v>4960.8</v>
      </c>
      <c r="U254" s="179">
        <v>44881</v>
      </c>
      <c r="V254" s="179">
        <v>45245</v>
      </c>
      <c r="W254" s="154" t="s">
        <v>1184</v>
      </c>
      <c r="X254" s="182"/>
      <c r="Y254" s="182"/>
      <c r="Z254" s="182"/>
      <c r="AA254" s="117"/>
      <c r="AB254" s="117"/>
    </row>
    <row r="255" customHeight="1" spans="1:28">
      <c r="A255" s="199"/>
      <c r="B255" s="200" t="str">
        <f t="shared" si="6"/>
        <v>P20221018-000758-能环-天津南开劝业场-运维-保养-20221222-299980</v>
      </c>
      <c r="C255" s="201"/>
      <c r="D255" s="201" t="s">
        <v>220</v>
      </c>
      <c r="E255" s="201"/>
      <c r="F255" s="201"/>
      <c r="G255" s="201"/>
      <c r="H255" s="202" t="str">
        <f>IF(D255="","",_xlfn.XLOOKUP(D255,设置!B:B,设置!C:C))</f>
        <v>一般</v>
      </c>
      <c r="I255" s="207" t="str">
        <f t="shared" si="7"/>
        <v>能环-天津南开劝业场</v>
      </c>
      <c r="J255" s="207" t="str">
        <f>IF($P255="","",_xlfn.XLOOKUP($P255,设置!$G:$G,设置!H:H))</f>
        <v>运维</v>
      </c>
      <c r="K255" s="207" t="str">
        <f>IF($P255="","",_xlfn.XLOOKUP($P255,设置!$G:$G,设置!I:I))</f>
        <v>保养</v>
      </c>
      <c r="L255" s="117"/>
      <c r="M255" s="117"/>
      <c r="N255" s="178" t="s">
        <v>1185</v>
      </c>
      <c r="O255" s="182" t="s">
        <v>531</v>
      </c>
      <c r="P255" s="182" t="s">
        <v>527</v>
      </c>
      <c r="Q255" s="154"/>
      <c r="R255" s="213"/>
      <c r="S255" s="154" t="s">
        <v>1186</v>
      </c>
      <c r="T255" s="214">
        <v>299980</v>
      </c>
      <c r="U255" s="179">
        <v>44917</v>
      </c>
      <c r="V255" s="179">
        <v>45281</v>
      </c>
      <c r="W255" s="154" t="s">
        <v>1187</v>
      </c>
      <c r="X255" s="182"/>
      <c r="Y255" s="182"/>
      <c r="Z255" s="182"/>
      <c r="AA255" s="117"/>
      <c r="AB255" s="117"/>
    </row>
    <row r="256" customHeight="1" spans="1:28">
      <c r="A256" s="199"/>
      <c r="B256" s="200" t="str">
        <f t="shared" si="6"/>
        <v>P20221105-000770-能环-上海诺冷-顺义微构工场-运维-维修-20221110-3500</v>
      </c>
      <c r="C256" s="201"/>
      <c r="D256" s="201" t="s">
        <v>220</v>
      </c>
      <c r="E256" s="201"/>
      <c r="F256" s="201"/>
      <c r="G256" s="201"/>
      <c r="H256" s="202" t="str">
        <f>IF(D256="","",_xlfn.XLOOKUP(D256,设置!B:B,设置!C:C))</f>
        <v>一般</v>
      </c>
      <c r="I256" s="207" t="str">
        <f t="shared" si="7"/>
        <v>能环-上海诺冷-顺义微构工场</v>
      </c>
      <c r="J256" s="207" t="str">
        <f>IF($P256="","",_xlfn.XLOOKUP($P256,设置!$G:$G,设置!H:H))</f>
        <v>运维</v>
      </c>
      <c r="K256" s="207" t="str">
        <f>IF($P256="","",_xlfn.XLOOKUP($P256,设置!$G:$G,设置!I:I))</f>
        <v>维修</v>
      </c>
      <c r="L256" s="182">
        <v>330</v>
      </c>
      <c r="M256" s="182">
        <v>453</v>
      </c>
      <c r="N256" s="178" t="s">
        <v>1188</v>
      </c>
      <c r="O256" s="182" t="s">
        <v>526</v>
      </c>
      <c r="P256" s="182" t="s">
        <v>543</v>
      </c>
      <c r="Q256" s="154"/>
      <c r="R256" s="213"/>
      <c r="S256" s="154" t="s">
        <v>1189</v>
      </c>
      <c r="T256" s="214">
        <v>3500</v>
      </c>
      <c r="U256" s="179">
        <v>44875</v>
      </c>
      <c r="V256" s="179">
        <v>44880</v>
      </c>
      <c r="W256" s="154" t="s">
        <v>1190</v>
      </c>
      <c r="X256" s="182"/>
      <c r="Y256" s="182"/>
      <c r="Z256" s="182"/>
      <c r="AA256" s="117"/>
      <c r="AB256" s="117"/>
    </row>
    <row r="257" customHeight="1" spans="1:28">
      <c r="A257" s="199"/>
      <c r="B257" s="200" t="str">
        <f t="shared" si="6"/>
        <v>P20221105-000771-能环-解放军93617部队-运维-运行-20221115-136860</v>
      </c>
      <c r="C257" s="201"/>
      <c r="D257" s="201" t="s">
        <v>220</v>
      </c>
      <c r="E257" s="201"/>
      <c r="F257" s="201"/>
      <c r="G257" s="201"/>
      <c r="H257" s="202" t="str">
        <f>IF(D257="","",_xlfn.XLOOKUP(D257,设置!B:B,设置!C:C))</f>
        <v>一般</v>
      </c>
      <c r="I257" s="207" t="str">
        <f t="shared" si="7"/>
        <v>能环-解放军93617部队</v>
      </c>
      <c r="J257" s="207" t="str">
        <f>IF($P257="","",_xlfn.XLOOKUP($P257,设置!$G:$G,设置!H:H))</f>
        <v>运维</v>
      </c>
      <c r="K257" s="207" t="str">
        <f>IF($P257="","",_xlfn.XLOOKUP($P257,设置!$G:$G,设置!I:I))</f>
        <v>运行</v>
      </c>
      <c r="L257" s="182">
        <v>326</v>
      </c>
      <c r="M257" s="182">
        <v>457</v>
      </c>
      <c r="N257" s="178" t="s">
        <v>1191</v>
      </c>
      <c r="O257" s="182" t="s">
        <v>690</v>
      </c>
      <c r="P257" s="182" t="s">
        <v>599</v>
      </c>
      <c r="Q257" s="154"/>
      <c r="R257" s="213"/>
      <c r="S257" s="154" t="s">
        <v>1192</v>
      </c>
      <c r="T257" s="214">
        <v>136860</v>
      </c>
      <c r="U257" s="179">
        <v>44880</v>
      </c>
      <c r="V257" s="179">
        <v>45245</v>
      </c>
      <c r="W257" s="154" t="s">
        <v>1193</v>
      </c>
      <c r="X257" s="182"/>
      <c r="Y257" s="182"/>
      <c r="Z257" s="182"/>
      <c r="AA257" s="117"/>
      <c r="AB257" s="117"/>
    </row>
    <row r="258" customHeight="1" spans="1:28">
      <c r="A258" s="199"/>
      <c r="B258" s="200" t="str">
        <f t="shared" ref="B258:B321" si="8">IF(O258="","",_xlfn.TEXTJOIN("-",1,W258,I258,P258,TEXT(U258,"YYYYMMDD"),T258))</f>
        <v>P20221107-000772-能环-金鼎达-华严北里八号院-运维-保养-20221105-2000</v>
      </c>
      <c r="C258" s="201"/>
      <c r="D258" s="201" t="s">
        <v>220</v>
      </c>
      <c r="E258" s="201"/>
      <c r="F258" s="201"/>
      <c r="G258" s="201"/>
      <c r="H258" s="202" t="str">
        <f>IF(D258="","",_xlfn.XLOOKUP(D258,设置!B:B,设置!C:C))</f>
        <v>一般</v>
      </c>
      <c r="I258" s="207" t="str">
        <f t="shared" ref="I258:I321" si="9">IF(D258="","",_xlfn.TEXTJOIN("-",1,D258,E258,N258))</f>
        <v>能环-金鼎达-华严北里八号院</v>
      </c>
      <c r="J258" s="207" t="str">
        <f>IF($P258="","",_xlfn.XLOOKUP($P258,设置!$G:$G,设置!H:H))</f>
        <v>运维</v>
      </c>
      <c r="K258" s="207" t="str">
        <f>IF($P258="","",_xlfn.XLOOKUP($P258,设置!$G:$G,设置!I:I))</f>
        <v>保养</v>
      </c>
      <c r="L258" s="182">
        <v>369</v>
      </c>
      <c r="M258" s="182">
        <v>414</v>
      </c>
      <c r="N258" s="178" t="s">
        <v>645</v>
      </c>
      <c r="O258" s="182" t="s">
        <v>531</v>
      </c>
      <c r="P258" s="182" t="s">
        <v>527</v>
      </c>
      <c r="Q258" s="154"/>
      <c r="R258" s="213"/>
      <c r="S258" s="154" t="s">
        <v>1194</v>
      </c>
      <c r="T258" s="214">
        <v>2000</v>
      </c>
      <c r="U258" s="179">
        <v>44870</v>
      </c>
      <c r="V258" s="179">
        <v>44871</v>
      </c>
      <c r="W258" s="154" t="s">
        <v>1195</v>
      </c>
      <c r="X258" s="182"/>
      <c r="Y258" s="182"/>
      <c r="Z258" s="182"/>
      <c r="AA258" s="117"/>
      <c r="AB258" s="117"/>
    </row>
    <row r="259" customHeight="1" spans="1:28">
      <c r="A259" s="199"/>
      <c r="B259" s="200" t="str">
        <f t="shared" si="8"/>
        <v>P20221114-000774-能环-远东京海制冷-克拉玛依大厦-运维-维修-20221001-15320.25</v>
      </c>
      <c r="C259" s="201"/>
      <c r="D259" s="201" t="s">
        <v>220</v>
      </c>
      <c r="E259" s="201"/>
      <c r="F259" s="201"/>
      <c r="G259" s="201"/>
      <c r="H259" s="202" t="str">
        <f>IF(D259="","",_xlfn.XLOOKUP(D259,设置!B:B,设置!C:C))</f>
        <v>一般</v>
      </c>
      <c r="I259" s="207" t="str">
        <f t="shared" si="9"/>
        <v>能环-远东京海制冷-克拉玛依大厦</v>
      </c>
      <c r="J259" s="207" t="str">
        <f>IF($P259="","",_xlfn.XLOOKUP($P259,设置!$G:$G,设置!H:H))</f>
        <v>运维</v>
      </c>
      <c r="K259" s="207" t="str">
        <f>IF($P259="","",_xlfn.XLOOKUP($P259,设置!$G:$G,设置!I:I))</f>
        <v>维修</v>
      </c>
      <c r="L259" s="182">
        <v>325</v>
      </c>
      <c r="M259" s="182">
        <v>458</v>
      </c>
      <c r="N259" s="178" t="s">
        <v>1196</v>
      </c>
      <c r="O259" s="182" t="s">
        <v>531</v>
      </c>
      <c r="P259" s="182" t="s">
        <v>543</v>
      </c>
      <c r="Q259" s="154"/>
      <c r="R259" s="213"/>
      <c r="S259" s="154" t="s">
        <v>1197</v>
      </c>
      <c r="T259" s="214">
        <v>15320.25</v>
      </c>
      <c r="U259" s="179">
        <v>44835</v>
      </c>
      <c r="V259" s="179">
        <v>45199</v>
      </c>
      <c r="W259" s="154" t="s">
        <v>1198</v>
      </c>
      <c r="X259" s="182"/>
      <c r="Y259" s="182"/>
      <c r="Z259" s="182"/>
      <c r="AA259" s="117"/>
      <c r="AB259" s="117"/>
    </row>
    <row r="260" customHeight="1" spans="1:28">
      <c r="A260" s="199"/>
      <c r="B260" s="200" t="str">
        <f t="shared" si="8"/>
        <v>P20221116-000775-能环-乔治费歇尔-运维-零售-20221201-13995</v>
      </c>
      <c r="C260" s="201"/>
      <c r="D260" s="201" t="s">
        <v>220</v>
      </c>
      <c r="E260" s="201"/>
      <c r="F260" s="201"/>
      <c r="G260" s="201"/>
      <c r="H260" s="202" t="str">
        <f>IF(D260="","",_xlfn.XLOOKUP(D260,设置!B:B,设置!C:C))</f>
        <v>一般</v>
      </c>
      <c r="I260" s="207" t="str">
        <f t="shared" si="9"/>
        <v>能环-乔治费歇尔</v>
      </c>
      <c r="J260" s="207" t="str">
        <f>IF($P260="","",_xlfn.XLOOKUP($P260,设置!$G:$G,设置!H:H))</f>
        <v>运维</v>
      </c>
      <c r="K260" s="207" t="str">
        <f>IF($P260="","",_xlfn.XLOOKUP($P260,设置!$G:$G,设置!I:I))</f>
        <v>零售</v>
      </c>
      <c r="L260" s="182">
        <v>346</v>
      </c>
      <c r="M260" s="182">
        <v>437</v>
      </c>
      <c r="N260" s="178" t="s">
        <v>717</v>
      </c>
      <c r="O260" s="182" t="s">
        <v>526</v>
      </c>
      <c r="P260" s="182" t="s">
        <v>539</v>
      </c>
      <c r="Q260" s="154"/>
      <c r="R260" s="213"/>
      <c r="S260" s="154" t="s">
        <v>1199</v>
      </c>
      <c r="T260" s="214">
        <v>13995</v>
      </c>
      <c r="U260" s="179">
        <v>44896</v>
      </c>
      <c r="V260" s="179">
        <v>44926</v>
      </c>
      <c r="W260" s="154" t="s">
        <v>1200</v>
      </c>
      <c r="X260" s="182"/>
      <c r="Y260" s="182"/>
      <c r="Z260" s="182"/>
      <c r="AA260" s="117"/>
      <c r="AB260" s="117"/>
    </row>
    <row r="261" customHeight="1" spans="1:28">
      <c r="A261" s="199"/>
      <c r="B261" s="200" t="str">
        <f t="shared" si="8"/>
        <v>P20221121-000781-能环-华联-回龙观同城街店-运维-保养-20230101-68000</v>
      </c>
      <c r="C261" s="201"/>
      <c r="D261" s="201" t="s">
        <v>220</v>
      </c>
      <c r="E261" s="201"/>
      <c r="F261" s="201"/>
      <c r="G261" s="201"/>
      <c r="H261" s="202" t="str">
        <f>IF(D261="","",_xlfn.XLOOKUP(D261,设置!B:B,设置!C:C))</f>
        <v>一般</v>
      </c>
      <c r="I261" s="207" t="str">
        <f t="shared" si="9"/>
        <v>能环-华联-回龙观同城街店</v>
      </c>
      <c r="J261" s="207" t="str">
        <f>IF($P261="","",_xlfn.XLOOKUP($P261,设置!$G:$G,设置!H:H))</f>
        <v>运维</v>
      </c>
      <c r="K261" s="207" t="str">
        <f>IF($P261="","",_xlfn.XLOOKUP($P261,设置!$G:$G,设置!I:I))</f>
        <v>保养</v>
      </c>
      <c r="L261" s="182">
        <v>361</v>
      </c>
      <c r="M261" s="182">
        <v>422</v>
      </c>
      <c r="N261" s="178" t="s">
        <v>748</v>
      </c>
      <c r="O261" s="182" t="s">
        <v>531</v>
      </c>
      <c r="P261" s="182" t="s">
        <v>527</v>
      </c>
      <c r="Q261" s="154"/>
      <c r="R261" s="213"/>
      <c r="S261" s="154" t="s">
        <v>1201</v>
      </c>
      <c r="T261" s="214">
        <v>68000</v>
      </c>
      <c r="U261" s="179">
        <v>44927</v>
      </c>
      <c r="V261" s="179">
        <v>45291</v>
      </c>
      <c r="W261" s="154" t="s">
        <v>1202</v>
      </c>
      <c r="X261" s="182"/>
      <c r="Y261" s="182"/>
      <c r="Z261" s="182"/>
      <c r="AA261" s="117"/>
      <c r="AB261" s="117"/>
    </row>
    <row r="262" customHeight="1" spans="1:28">
      <c r="A262" s="199"/>
      <c r="B262" s="200" t="str">
        <f t="shared" si="8"/>
        <v>P20221124-000783-能环-首华物业-国家体育总局训练局-运维-保养-20221101-26850</v>
      </c>
      <c r="C262" s="201"/>
      <c r="D262" s="201" t="s">
        <v>220</v>
      </c>
      <c r="E262" s="201"/>
      <c r="F262" s="201"/>
      <c r="G262" s="201"/>
      <c r="H262" s="202" t="str">
        <f>IF(D262="","",_xlfn.XLOOKUP(D262,设置!B:B,设置!C:C))</f>
        <v>一般</v>
      </c>
      <c r="I262" s="207" t="str">
        <f t="shared" si="9"/>
        <v>能环-首华物业-国家体育总局训练局</v>
      </c>
      <c r="J262" s="207" t="str">
        <f>IF($P262="","",_xlfn.XLOOKUP($P262,设置!$G:$G,设置!H:H))</f>
        <v>运维</v>
      </c>
      <c r="K262" s="207" t="str">
        <f>IF($P262="","",_xlfn.XLOOKUP($P262,设置!$G:$G,设置!I:I))</f>
        <v>保养</v>
      </c>
      <c r="L262" s="117"/>
      <c r="M262" s="117"/>
      <c r="N262" s="178" t="s">
        <v>1203</v>
      </c>
      <c r="O262" s="182" t="s">
        <v>619</v>
      </c>
      <c r="P262" s="182" t="s">
        <v>527</v>
      </c>
      <c r="Q262" s="154"/>
      <c r="R262" s="213"/>
      <c r="S262" s="154" t="s">
        <v>1204</v>
      </c>
      <c r="T262" s="214">
        <v>26850</v>
      </c>
      <c r="U262" s="179">
        <v>44866</v>
      </c>
      <c r="V262" s="179">
        <v>45230</v>
      </c>
      <c r="W262" s="154" t="s">
        <v>1205</v>
      </c>
      <c r="X262" s="182"/>
      <c r="Y262" s="182"/>
      <c r="Z262" s="182"/>
      <c r="AA262" s="117"/>
      <c r="AB262" s="117"/>
    </row>
    <row r="263" customHeight="1" spans="1:28">
      <c r="A263" s="199"/>
      <c r="B263" s="200" t="str">
        <f t="shared" si="8"/>
        <v>P20221202-000792-能环-金融街物业-西直门华电大厦-运维-运行-20230101-302227.2</v>
      </c>
      <c r="C263" s="201"/>
      <c r="D263" s="201" t="s">
        <v>220</v>
      </c>
      <c r="E263" s="201"/>
      <c r="F263" s="201"/>
      <c r="G263" s="201"/>
      <c r="H263" s="202" t="str">
        <f>IF(D263="","",_xlfn.XLOOKUP(D263,设置!B:B,设置!C:C))</f>
        <v>一般</v>
      </c>
      <c r="I263" s="207" t="str">
        <f t="shared" si="9"/>
        <v>能环-金融街物业-西直门华电大厦</v>
      </c>
      <c r="J263" s="207" t="str">
        <f>IF($P263="","",_xlfn.XLOOKUP($P263,设置!$G:$G,设置!H:H))</f>
        <v>运维</v>
      </c>
      <c r="K263" s="207" t="str">
        <f>IF($P263="","",_xlfn.XLOOKUP($P263,设置!$G:$G,设置!I:I))</f>
        <v>运行</v>
      </c>
      <c r="L263" s="182">
        <v>358</v>
      </c>
      <c r="M263" s="182">
        <v>425</v>
      </c>
      <c r="N263" s="178" t="s">
        <v>642</v>
      </c>
      <c r="O263" s="182" t="s">
        <v>531</v>
      </c>
      <c r="P263" s="182" t="s">
        <v>599</v>
      </c>
      <c r="Q263" s="154"/>
      <c r="R263" s="213"/>
      <c r="S263" s="154" t="s">
        <v>1206</v>
      </c>
      <c r="T263" s="214">
        <v>302227.2</v>
      </c>
      <c r="U263" s="179">
        <v>44927</v>
      </c>
      <c r="V263" s="179">
        <v>45291</v>
      </c>
      <c r="W263" s="154" t="s">
        <v>1207</v>
      </c>
      <c r="X263" s="182"/>
      <c r="Y263" s="182"/>
      <c r="Z263" s="182"/>
      <c r="AA263" s="117"/>
      <c r="AB263" s="117"/>
    </row>
    <row r="264" customHeight="1" spans="1:28">
      <c r="A264" s="199"/>
      <c r="B264" s="200" t="str">
        <f t="shared" si="8"/>
        <v>P20221203-000793-能环-将台酒店-运维-零售-20221202-3966.3</v>
      </c>
      <c r="C264" s="201"/>
      <c r="D264" s="201" t="s">
        <v>220</v>
      </c>
      <c r="E264" s="201"/>
      <c r="F264" s="201"/>
      <c r="G264" s="201"/>
      <c r="H264" s="202" t="str">
        <f>IF(D264="","",_xlfn.XLOOKUP(D264,设置!B:B,设置!C:C))</f>
        <v>一般</v>
      </c>
      <c r="I264" s="207" t="str">
        <f t="shared" si="9"/>
        <v>能环-将台酒店</v>
      </c>
      <c r="J264" s="207" t="str">
        <f>IF($P264="","",_xlfn.XLOOKUP($P264,设置!$G:$G,设置!H:H))</f>
        <v>运维</v>
      </c>
      <c r="K264" s="207" t="str">
        <f>IF($P264="","",_xlfn.XLOOKUP($P264,设置!$G:$G,设置!I:I))</f>
        <v>零售</v>
      </c>
      <c r="L264" s="182">
        <v>335</v>
      </c>
      <c r="M264" s="182">
        <v>448</v>
      </c>
      <c r="N264" s="178" t="s">
        <v>549</v>
      </c>
      <c r="O264" s="182" t="s">
        <v>531</v>
      </c>
      <c r="P264" s="182" t="s">
        <v>539</v>
      </c>
      <c r="Q264" s="154"/>
      <c r="R264" s="213"/>
      <c r="S264" s="154" t="s">
        <v>1208</v>
      </c>
      <c r="T264" s="214">
        <v>3966.3</v>
      </c>
      <c r="U264" s="179">
        <v>44897</v>
      </c>
      <c r="V264" s="179">
        <v>44900</v>
      </c>
      <c r="W264" s="154" t="s">
        <v>1209</v>
      </c>
      <c r="X264" s="182"/>
      <c r="Y264" s="182"/>
      <c r="Z264" s="182"/>
      <c r="AA264" s="117"/>
      <c r="AB264" s="117"/>
    </row>
    <row r="265" customHeight="1" spans="1:28">
      <c r="A265" s="199"/>
      <c r="B265" s="200" t="str">
        <f t="shared" si="8"/>
        <v>P20221205-000795-能环-中石油-上地CPECC大厦-运维-零售-20221212-4408</v>
      </c>
      <c r="C265" s="201"/>
      <c r="D265" s="201" t="s">
        <v>220</v>
      </c>
      <c r="E265" s="201"/>
      <c r="F265" s="201"/>
      <c r="G265" s="201"/>
      <c r="H265" s="202" t="str">
        <f>IF(D265="","",_xlfn.XLOOKUP(D265,设置!B:B,设置!C:C))</f>
        <v>一般</v>
      </c>
      <c r="I265" s="207" t="str">
        <f t="shared" si="9"/>
        <v>能环-中石油-上地CPECC大厦</v>
      </c>
      <c r="J265" s="207" t="str">
        <f>IF($P265="","",_xlfn.XLOOKUP($P265,设置!$G:$G,设置!H:H))</f>
        <v>运维</v>
      </c>
      <c r="K265" s="207" t="str">
        <f>IF($P265="","",_xlfn.XLOOKUP($P265,设置!$G:$G,设置!I:I))</f>
        <v>零售</v>
      </c>
      <c r="L265" s="182">
        <v>353</v>
      </c>
      <c r="M265" s="182">
        <v>430</v>
      </c>
      <c r="N265" s="178" t="s">
        <v>729</v>
      </c>
      <c r="O265" s="182" t="s">
        <v>526</v>
      </c>
      <c r="P265" s="182" t="s">
        <v>539</v>
      </c>
      <c r="Q265" s="154"/>
      <c r="R265" s="213"/>
      <c r="S265" s="154" t="s">
        <v>1210</v>
      </c>
      <c r="T265" s="214">
        <v>4408</v>
      </c>
      <c r="U265" s="179">
        <v>44907</v>
      </c>
      <c r="V265" s="179">
        <v>44918</v>
      </c>
      <c r="W265" s="154" t="s">
        <v>1211</v>
      </c>
      <c r="X265" s="182"/>
      <c r="Y265" s="182"/>
      <c r="Z265" s="182"/>
      <c r="AA265" s="117"/>
      <c r="AB265" s="117"/>
    </row>
    <row r="266" customHeight="1" spans="1:28">
      <c r="A266" s="199"/>
      <c r="B266" s="200" t="str">
        <f t="shared" si="8"/>
        <v>P20221208-000796-能环-大唐陕西发电-各火电企业-运维-保养-19000100-0</v>
      </c>
      <c r="C266" s="201"/>
      <c r="D266" s="201" t="s">
        <v>220</v>
      </c>
      <c r="E266" s="201"/>
      <c r="F266" s="201"/>
      <c r="G266" s="201"/>
      <c r="H266" s="202" t="str">
        <f>IF(D266="","",_xlfn.XLOOKUP(D266,设置!B:B,设置!C:C))</f>
        <v>一般</v>
      </c>
      <c r="I266" s="207" t="str">
        <f t="shared" si="9"/>
        <v>能环-大唐陕西发电-各火电企业</v>
      </c>
      <c r="J266" s="207" t="str">
        <f>IF($P266="","",_xlfn.XLOOKUP($P266,设置!$G:$G,设置!H:H))</f>
        <v>运维</v>
      </c>
      <c r="K266" s="207" t="str">
        <f>IF($P266="","",_xlfn.XLOOKUP($P266,设置!$G:$G,设置!I:I))</f>
        <v>保养</v>
      </c>
      <c r="L266" s="117"/>
      <c r="M266" s="117"/>
      <c r="N266" s="178" t="s">
        <v>1212</v>
      </c>
      <c r="O266" s="182" t="s">
        <v>531</v>
      </c>
      <c r="P266" s="182" t="s">
        <v>527</v>
      </c>
      <c r="Q266" s="154"/>
      <c r="R266" s="213"/>
      <c r="S266" s="154" t="s">
        <v>1213</v>
      </c>
      <c r="T266" s="214">
        <v>0</v>
      </c>
      <c r="U266" s="179"/>
      <c r="V266" s="179"/>
      <c r="W266" s="154" t="s">
        <v>1214</v>
      </c>
      <c r="X266" s="182"/>
      <c r="Y266" s="182"/>
      <c r="Z266" s="182"/>
      <c r="AA266" s="117"/>
      <c r="AB266" s="117"/>
    </row>
    <row r="267" customHeight="1" spans="1:28">
      <c r="A267" s="199"/>
      <c r="B267" s="200" t="str">
        <f t="shared" si="8"/>
        <v>P20221209-000798-能环-成都华昌物业-妇女儿童中心-运维-保养-20220901-11749.98</v>
      </c>
      <c r="C267" s="201"/>
      <c r="D267" s="201" t="s">
        <v>220</v>
      </c>
      <c r="E267" s="201"/>
      <c r="F267" s="201"/>
      <c r="G267" s="201"/>
      <c r="H267" s="202" t="str">
        <f>IF(D267="","",_xlfn.XLOOKUP(D267,设置!B:B,设置!C:C))</f>
        <v>一般</v>
      </c>
      <c r="I267" s="207" t="str">
        <f t="shared" si="9"/>
        <v>能环-成都华昌物业-妇女儿童中心</v>
      </c>
      <c r="J267" s="207" t="str">
        <f>IF($P267="","",_xlfn.XLOOKUP($P267,设置!$G:$G,设置!H:H))</f>
        <v>运维</v>
      </c>
      <c r="K267" s="207" t="str">
        <f>IF($P267="","",_xlfn.XLOOKUP($P267,设置!$G:$G,设置!I:I))</f>
        <v>保养</v>
      </c>
      <c r="L267" s="182">
        <v>338</v>
      </c>
      <c r="M267" s="182">
        <v>445</v>
      </c>
      <c r="N267" s="178" t="s">
        <v>652</v>
      </c>
      <c r="O267" s="182" t="s">
        <v>531</v>
      </c>
      <c r="P267" s="182" t="s">
        <v>527</v>
      </c>
      <c r="Q267" s="154"/>
      <c r="R267" s="213"/>
      <c r="S267" s="154" t="s">
        <v>1215</v>
      </c>
      <c r="T267" s="214">
        <v>11749.98</v>
      </c>
      <c r="U267" s="179">
        <v>44805</v>
      </c>
      <c r="V267" s="179">
        <v>44895</v>
      </c>
      <c r="W267" s="154" t="s">
        <v>1216</v>
      </c>
      <c r="X267" s="182"/>
      <c r="Y267" s="182"/>
      <c r="Z267" s="182"/>
      <c r="AA267" s="117"/>
      <c r="AB267" s="117"/>
    </row>
    <row r="268" customHeight="1" spans="1:28">
      <c r="A268" s="199"/>
      <c r="B268" s="200" t="str">
        <f t="shared" si="8"/>
        <v>P20221212-000799-能环-翠微-公主坟+牡丹店-运维-保养-20230101-31125</v>
      </c>
      <c r="C268" s="201"/>
      <c r="D268" s="201" t="s">
        <v>220</v>
      </c>
      <c r="E268" s="201"/>
      <c r="F268" s="201"/>
      <c r="G268" s="201"/>
      <c r="H268" s="202" t="str">
        <f>IF(D268="","",_xlfn.XLOOKUP(D268,设置!B:B,设置!C:C))</f>
        <v>一般</v>
      </c>
      <c r="I268" s="207" t="str">
        <f t="shared" si="9"/>
        <v>能环-翠微-公主坟+牡丹店</v>
      </c>
      <c r="J268" s="207" t="str">
        <f>IF($P268="","",_xlfn.XLOOKUP($P268,设置!$G:$G,设置!H:H))</f>
        <v>运维</v>
      </c>
      <c r="K268" s="207" t="str">
        <f>IF($P268="","",_xlfn.XLOOKUP($P268,设置!$G:$G,设置!I:I))</f>
        <v>保养</v>
      </c>
      <c r="L268" s="182">
        <v>344</v>
      </c>
      <c r="M268" s="182">
        <v>439</v>
      </c>
      <c r="N268" s="178" t="s">
        <v>723</v>
      </c>
      <c r="O268" s="182" t="s">
        <v>531</v>
      </c>
      <c r="P268" s="182" t="s">
        <v>527</v>
      </c>
      <c r="Q268" s="154"/>
      <c r="R268" s="213"/>
      <c r="S268" s="154" t="s">
        <v>1217</v>
      </c>
      <c r="T268" s="214">
        <v>31125</v>
      </c>
      <c r="U268" s="179">
        <v>44927</v>
      </c>
      <c r="V268" s="179">
        <v>45291</v>
      </c>
      <c r="W268" s="154" t="s">
        <v>1218</v>
      </c>
      <c r="X268" s="182"/>
      <c r="Y268" s="182"/>
      <c r="Z268" s="182"/>
      <c r="AA268" s="117"/>
      <c r="AB268" s="117"/>
    </row>
    <row r="269" customHeight="1" spans="1:28">
      <c r="A269" s="199"/>
      <c r="B269" s="200" t="str">
        <f t="shared" si="8"/>
        <v>P20221213-000800-能环-乔治费歇尔-运维-保养-20230101-33000</v>
      </c>
      <c r="C269" s="201"/>
      <c r="D269" s="201" t="s">
        <v>220</v>
      </c>
      <c r="E269" s="201"/>
      <c r="F269" s="201"/>
      <c r="G269" s="201"/>
      <c r="H269" s="202" t="str">
        <f>IF(D269="","",_xlfn.XLOOKUP(D269,设置!B:B,设置!C:C))</f>
        <v>一般</v>
      </c>
      <c r="I269" s="207" t="str">
        <f t="shared" si="9"/>
        <v>能环-乔治费歇尔</v>
      </c>
      <c r="J269" s="207" t="str">
        <f>IF($P269="","",_xlfn.XLOOKUP($P269,设置!$G:$G,设置!H:H))</f>
        <v>运维</v>
      </c>
      <c r="K269" s="207" t="str">
        <f>IF($P269="","",_xlfn.XLOOKUP($P269,设置!$G:$G,设置!I:I))</f>
        <v>保养</v>
      </c>
      <c r="L269" s="182">
        <v>347</v>
      </c>
      <c r="M269" s="182">
        <v>436</v>
      </c>
      <c r="N269" s="178" t="s">
        <v>717</v>
      </c>
      <c r="O269" s="182" t="s">
        <v>526</v>
      </c>
      <c r="P269" s="182" t="s">
        <v>527</v>
      </c>
      <c r="Q269" s="154"/>
      <c r="R269" s="213"/>
      <c r="S269" s="154" t="s">
        <v>1219</v>
      </c>
      <c r="T269" s="214">
        <v>33000</v>
      </c>
      <c r="U269" s="179">
        <v>44927</v>
      </c>
      <c r="V269" s="179">
        <v>45291</v>
      </c>
      <c r="W269" s="154" t="s">
        <v>1220</v>
      </c>
      <c r="X269" s="182"/>
      <c r="Y269" s="182"/>
      <c r="Z269" s="182"/>
      <c r="AA269" s="117"/>
      <c r="AB269" s="117"/>
    </row>
    <row r="270" customHeight="1" spans="1:28">
      <c r="A270" s="199"/>
      <c r="B270" s="200" t="str">
        <f t="shared" si="8"/>
        <v>P20221214-000801-能环-深圳万物-万科望京时代中心-运维-保养-20221220-79326.16</v>
      </c>
      <c r="C270" s="201"/>
      <c r="D270" s="201" t="s">
        <v>220</v>
      </c>
      <c r="E270" s="201"/>
      <c r="F270" s="201"/>
      <c r="G270" s="201"/>
      <c r="H270" s="202" t="str">
        <f>IF(D270="","",_xlfn.XLOOKUP(D270,设置!B:B,设置!C:C))</f>
        <v>一般</v>
      </c>
      <c r="I270" s="207" t="str">
        <f t="shared" si="9"/>
        <v>能环-深圳万物-万科望京时代中心</v>
      </c>
      <c r="J270" s="207" t="str">
        <f>IF($P270="","",_xlfn.XLOOKUP($P270,设置!$G:$G,设置!H:H))</f>
        <v>运维</v>
      </c>
      <c r="K270" s="207" t="str">
        <f>IF($P270="","",_xlfn.XLOOKUP($P270,设置!$G:$G,设置!I:I))</f>
        <v>保养</v>
      </c>
      <c r="L270" s="182">
        <v>408</v>
      </c>
      <c r="M270" s="182">
        <v>375</v>
      </c>
      <c r="N270" s="178" t="s">
        <v>1145</v>
      </c>
      <c r="O270" s="182" t="s">
        <v>690</v>
      </c>
      <c r="P270" s="182" t="s">
        <v>527</v>
      </c>
      <c r="Q270" s="154"/>
      <c r="R270" s="213"/>
      <c r="S270" s="154" t="s">
        <v>1221</v>
      </c>
      <c r="T270" s="214">
        <v>79326.16</v>
      </c>
      <c r="U270" s="179">
        <v>44915</v>
      </c>
      <c r="V270" s="179">
        <v>45279</v>
      </c>
      <c r="W270" s="154" t="s">
        <v>1222</v>
      </c>
      <c r="X270" s="182"/>
      <c r="Y270" s="182"/>
      <c r="Z270" s="182"/>
      <c r="AA270" s="117"/>
      <c r="AB270" s="117"/>
    </row>
    <row r="271" customHeight="1" spans="1:28">
      <c r="A271" s="199"/>
      <c r="B271" s="200" t="str">
        <f t="shared" si="8"/>
        <v>P20221223-000806-能环-国信-朝航-大兴机场-运维-保养-20221223-0</v>
      </c>
      <c r="C271" s="201"/>
      <c r="D271" s="201" t="s">
        <v>220</v>
      </c>
      <c r="E271" s="201"/>
      <c r="F271" s="201"/>
      <c r="G271" s="201"/>
      <c r="H271" s="202" t="str">
        <f>IF(D271="","",_xlfn.XLOOKUP(D271,设置!B:B,设置!C:C))</f>
        <v>一般</v>
      </c>
      <c r="I271" s="207" t="str">
        <f t="shared" si="9"/>
        <v>能环-国信-朝航-大兴机场</v>
      </c>
      <c r="J271" s="207" t="str">
        <f>IF($P271="","",_xlfn.XLOOKUP($P271,设置!$G:$G,设置!H:H))</f>
        <v>运维</v>
      </c>
      <c r="K271" s="207" t="str">
        <f>IF($P271="","",_xlfn.XLOOKUP($P271,设置!$G:$G,设置!I:I))</f>
        <v>保养</v>
      </c>
      <c r="L271" s="117"/>
      <c r="M271" s="117"/>
      <c r="N271" s="178" t="s">
        <v>1223</v>
      </c>
      <c r="O271" s="182" t="s">
        <v>531</v>
      </c>
      <c r="P271" s="182" t="s">
        <v>527</v>
      </c>
      <c r="Q271" s="154"/>
      <c r="R271" s="213"/>
      <c r="S271" s="154" t="s">
        <v>1224</v>
      </c>
      <c r="T271" s="214">
        <v>0</v>
      </c>
      <c r="U271" s="179">
        <v>44918</v>
      </c>
      <c r="V271" s="179">
        <v>45283</v>
      </c>
      <c r="W271" s="154" t="s">
        <v>1225</v>
      </c>
      <c r="X271" s="182"/>
      <c r="Y271" s="182"/>
      <c r="Z271" s="182"/>
      <c r="AA271" s="117"/>
      <c r="AB271" s="117"/>
    </row>
    <row r="272" customHeight="1" spans="1:28">
      <c r="A272" s="199"/>
      <c r="B272" s="200" t="str">
        <f t="shared" si="8"/>
        <v>P20221223-000807-能环-中石油-鼓楼外大街店-运维-保养-20230101-100560</v>
      </c>
      <c r="C272" s="201"/>
      <c r="D272" s="201" t="s">
        <v>220</v>
      </c>
      <c r="E272" s="201"/>
      <c r="F272" s="201"/>
      <c r="G272" s="201"/>
      <c r="H272" s="202" t="str">
        <f>IF(D272="","",_xlfn.XLOOKUP(D272,设置!B:B,设置!C:C))</f>
        <v>一般</v>
      </c>
      <c r="I272" s="207" t="str">
        <f t="shared" si="9"/>
        <v>能环-中石油-鼓楼外大街店</v>
      </c>
      <c r="J272" s="207" t="str">
        <f>IF($P272="","",_xlfn.XLOOKUP($P272,设置!$G:$G,设置!H:H))</f>
        <v>运维</v>
      </c>
      <c r="K272" s="207" t="str">
        <f>IF($P272="","",_xlfn.XLOOKUP($P272,设置!$G:$G,设置!I:I))</f>
        <v>保养</v>
      </c>
      <c r="L272" s="182">
        <v>340</v>
      </c>
      <c r="M272" s="182">
        <v>443</v>
      </c>
      <c r="N272" s="178" t="s">
        <v>735</v>
      </c>
      <c r="O272" s="182" t="s">
        <v>531</v>
      </c>
      <c r="P272" s="182" t="s">
        <v>527</v>
      </c>
      <c r="Q272" s="154"/>
      <c r="R272" s="213"/>
      <c r="S272" s="154" t="s">
        <v>1226</v>
      </c>
      <c r="T272" s="214">
        <v>100560</v>
      </c>
      <c r="U272" s="179">
        <v>44927</v>
      </c>
      <c r="V272" s="179">
        <v>45291</v>
      </c>
      <c r="W272" s="154" t="s">
        <v>1227</v>
      </c>
      <c r="X272" s="182"/>
      <c r="Y272" s="182"/>
      <c r="Z272" s="182"/>
      <c r="AA272" s="117"/>
      <c r="AB272" s="117"/>
    </row>
    <row r="273" customHeight="1" spans="1:28">
      <c r="A273" s="199"/>
      <c r="B273" s="200" t="str">
        <f t="shared" si="8"/>
        <v>P20221226-000809-能环-青岛广联升-泰州明发广场-运维-运行-20221115-211200</v>
      </c>
      <c r="C273" s="201"/>
      <c r="D273" s="201" t="s">
        <v>220</v>
      </c>
      <c r="E273" s="201"/>
      <c r="F273" s="201"/>
      <c r="G273" s="201"/>
      <c r="H273" s="202" t="str">
        <f>IF(D273="","",_xlfn.XLOOKUP(D273,设置!B:B,设置!C:C))</f>
        <v>一般</v>
      </c>
      <c r="I273" s="207" t="str">
        <f t="shared" si="9"/>
        <v>能环-青岛广联升-泰州明发广场</v>
      </c>
      <c r="J273" s="207" t="str">
        <f>IF($P273="","",_xlfn.XLOOKUP($P273,设置!$G:$G,设置!H:H))</f>
        <v>运维</v>
      </c>
      <c r="K273" s="207" t="str">
        <f>IF($P273="","",_xlfn.XLOOKUP($P273,设置!$G:$G,设置!I:I))</f>
        <v>运行</v>
      </c>
      <c r="L273" s="182">
        <v>768</v>
      </c>
      <c r="M273" s="182">
        <v>10</v>
      </c>
      <c r="N273" s="178" t="s">
        <v>1228</v>
      </c>
      <c r="O273" s="182" t="s">
        <v>690</v>
      </c>
      <c r="P273" s="182" t="s">
        <v>599</v>
      </c>
      <c r="Q273" s="154"/>
      <c r="R273" s="213"/>
      <c r="S273" s="154" t="s">
        <v>1229</v>
      </c>
      <c r="T273" s="214">
        <v>211200</v>
      </c>
      <c r="U273" s="179">
        <v>44880</v>
      </c>
      <c r="V273" s="179">
        <v>45000</v>
      </c>
      <c r="W273" s="154" t="s">
        <v>1230</v>
      </c>
      <c r="X273" s="182"/>
      <c r="Y273" s="182"/>
      <c r="Z273" s="182"/>
      <c r="AA273" s="117"/>
      <c r="AB273" s="117"/>
    </row>
    <row r="274" customHeight="1" spans="1:28">
      <c r="A274" s="199"/>
      <c r="B274" s="200" t="str">
        <f t="shared" si="8"/>
        <v>P20221228-000810-能环-深圳南山热电-运维-保养-20230213-67840</v>
      </c>
      <c r="C274" s="201"/>
      <c r="D274" s="201" t="s">
        <v>220</v>
      </c>
      <c r="E274" s="201"/>
      <c r="F274" s="201"/>
      <c r="G274" s="201"/>
      <c r="H274" s="202" t="str">
        <f>IF(D274="","",_xlfn.XLOOKUP(D274,设置!B:B,设置!C:C))</f>
        <v>一般</v>
      </c>
      <c r="I274" s="207" t="str">
        <f t="shared" si="9"/>
        <v>能环-深圳南山热电</v>
      </c>
      <c r="J274" s="207" t="str">
        <f>IF($P274="","",_xlfn.XLOOKUP($P274,设置!$G:$G,设置!H:H))</f>
        <v>运维</v>
      </c>
      <c r="K274" s="207" t="str">
        <f>IF($P274="","",_xlfn.XLOOKUP($P274,设置!$G:$G,设置!I:I))</f>
        <v>保养</v>
      </c>
      <c r="L274" s="182">
        <v>764</v>
      </c>
      <c r="M274" s="182">
        <v>15</v>
      </c>
      <c r="N274" s="178" t="s">
        <v>732</v>
      </c>
      <c r="O274" s="182" t="s">
        <v>531</v>
      </c>
      <c r="P274" s="182" t="s">
        <v>527</v>
      </c>
      <c r="Q274" s="154"/>
      <c r="R274" s="213"/>
      <c r="S274" s="154" t="s">
        <v>1231</v>
      </c>
      <c r="T274" s="214">
        <v>67840</v>
      </c>
      <c r="U274" s="179">
        <v>44970</v>
      </c>
      <c r="V274" s="179">
        <v>45291</v>
      </c>
      <c r="W274" s="154" t="s">
        <v>1232</v>
      </c>
      <c r="X274" s="182"/>
      <c r="Y274" s="182"/>
      <c r="Z274" s="182"/>
      <c r="AA274" s="117"/>
      <c r="AB274" s="117"/>
    </row>
    <row r="275" customHeight="1" spans="1:28">
      <c r="A275" s="199"/>
      <c r="B275" s="200" t="str">
        <f t="shared" si="8"/>
        <v>P20221228-000812-能环-新疆华泰氯碱厂-运维-零售-20230101-630000</v>
      </c>
      <c r="C275" s="201"/>
      <c r="D275" s="201" t="s">
        <v>220</v>
      </c>
      <c r="E275" s="201"/>
      <c r="F275" s="201"/>
      <c r="G275" s="201"/>
      <c r="H275" s="202" t="str">
        <f>IF(D275="","",_xlfn.XLOOKUP(D275,设置!B:B,设置!C:C))</f>
        <v>一般</v>
      </c>
      <c r="I275" s="207" t="str">
        <f t="shared" si="9"/>
        <v>能环-新疆华泰氯碱厂</v>
      </c>
      <c r="J275" s="207" t="str">
        <f>IF($P275="","",_xlfn.XLOOKUP($P275,设置!$G:$G,设置!H:H))</f>
        <v>运维</v>
      </c>
      <c r="K275" s="207" t="str">
        <f>IF($P275="","",_xlfn.XLOOKUP($P275,设置!$G:$G,设置!I:I))</f>
        <v>零售</v>
      </c>
      <c r="L275" s="182">
        <v>747</v>
      </c>
      <c r="M275" s="182">
        <v>32</v>
      </c>
      <c r="N275" s="178" t="s">
        <v>758</v>
      </c>
      <c r="O275" s="182" t="s">
        <v>526</v>
      </c>
      <c r="P275" s="182" t="s">
        <v>539</v>
      </c>
      <c r="Q275" s="154"/>
      <c r="R275" s="213"/>
      <c r="S275" s="154" t="s">
        <v>1233</v>
      </c>
      <c r="T275" s="214">
        <v>630000</v>
      </c>
      <c r="U275" s="179">
        <v>44927</v>
      </c>
      <c r="V275" s="179">
        <v>45291</v>
      </c>
      <c r="W275" s="154" t="s">
        <v>1234</v>
      </c>
      <c r="X275" s="182"/>
      <c r="Y275" s="182"/>
      <c r="Z275" s="182"/>
      <c r="AA275" s="117"/>
      <c r="AB275" s="117"/>
    </row>
    <row r="276" customHeight="1" spans="1:28">
      <c r="A276" s="199"/>
      <c r="B276" s="200" t="str">
        <f t="shared" si="8"/>
        <v>P20221228-000813-能环-中石油-上地CPECC大厦-运维-保养-20230101-100560</v>
      </c>
      <c r="C276" s="201"/>
      <c r="D276" s="201" t="s">
        <v>220</v>
      </c>
      <c r="E276" s="201"/>
      <c r="F276" s="201"/>
      <c r="G276" s="201"/>
      <c r="H276" s="202" t="str">
        <f>IF(D276="","",_xlfn.XLOOKUP(D276,设置!B:B,设置!C:C))</f>
        <v>一般</v>
      </c>
      <c r="I276" s="207" t="str">
        <f t="shared" si="9"/>
        <v>能环-中石油-上地CPECC大厦</v>
      </c>
      <c r="J276" s="207" t="str">
        <f>IF($P276="","",_xlfn.XLOOKUP($P276,设置!$G:$G,设置!H:H))</f>
        <v>运维</v>
      </c>
      <c r="K276" s="207" t="str">
        <f>IF($P276="","",_xlfn.XLOOKUP($P276,设置!$G:$G,设置!I:I))</f>
        <v>保养</v>
      </c>
      <c r="L276" s="182">
        <v>405</v>
      </c>
      <c r="M276" s="182">
        <v>378</v>
      </c>
      <c r="N276" s="178" t="s">
        <v>729</v>
      </c>
      <c r="O276" s="182" t="s">
        <v>531</v>
      </c>
      <c r="P276" s="182" t="s">
        <v>527</v>
      </c>
      <c r="Q276" s="154"/>
      <c r="R276" s="213"/>
      <c r="S276" s="154" t="s">
        <v>1226</v>
      </c>
      <c r="T276" s="214">
        <v>100560</v>
      </c>
      <c r="U276" s="179">
        <v>44927</v>
      </c>
      <c r="V276" s="179">
        <v>45291</v>
      </c>
      <c r="W276" s="154" t="s">
        <v>1235</v>
      </c>
      <c r="X276" s="182"/>
      <c r="Y276" s="182"/>
      <c r="Z276" s="182"/>
      <c r="AA276" s="117"/>
      <c r="AB276" s="117"/>
    </row>
    <row r="277" customHeight="1" spans="1:28">
      <c r="A277" s="199"/>
      <c r="B277" s="200" t="str">
        <f t="shared" si="8"/>
        <v>P20230114-000829-能环-城建大厦-运维-保养-20221030-64500</v>
      </c>
      <c r="C277" s="201"/>
      <c r="D277" s="201" t="s">
        <v>220</v>
      </c>
      <c r="E277" s="201"/>
      <c r="F277" s="201"/>
      <c r="G277" s="201"/>
      <c r="H277" s="202" t="str">
        <f>IF(D277="","",_xlfn.XLOOKUP(D277,设置!B:B,设置!C:C))</f>
        <v>一般</v>
      </c>
      <c r="I277" s="207" t="str">
        <f t="shared" si="9"/>
        <v>能环-城建大厦</v>
      </c>
      <c r="J277" s="207" t="str">
        <f>IF($P277="","",_xlfn.XLOOKUP($P277,设置!$G:$G,设置!H:H))</f>
        <v>运维</v>
      </c>
      <c r="K277" s="207" t="str">
        <f>IF($P277="","",_xlfn.XLOOKUP($P277,设置!$G:$G,设置!I:I))</f>
        <v>保养</v>
      </c>
      <c r="L277" s="117"/>
      <c r="M277" s="117"/>
      <c r="N277" s="109" t="s">
        <v>1088</v>
      </c>
      <c r="O277" s="117" t="s">
        <v>619</v>
      </c>
      <c r="P277" s="182" t="s">
        <v>527</v>
      </c>
      <c r="Q277" s="137"/>
      <c r="R277" s="230"/>
      <c r="S277" s="137" t="s">
        <v>1236</v>
      </c>
      <c r="T277" s="118">
        <v>64500</v>
      </c>
      <c r="U277" s="231">
        <v>44864</v>
      </c>
      <c r="V277" s="231">
        <v>45228</v>
      </c>
      <c r="W277" s="137" t="s">
        <v>1237</v>
      </c>
      <c r="X277" s="117"/>
      <c r="Y277" s="117"/>
      <c r="Z277" s="117"/>
      <c r="AA277" s="117"/>
      <c r="AB277" s="117"/>
    </row>
    <row r="278" customHeight="1" spans="1:28">
      <c r="A278" s="199"/>
      <c r="B278" s="200" t="str">
        <f t="shared" si="8"/>
        <v>P20230114-000830-能环-世邦魏理仕-朗诗大厦（融汇佳盛）-运维-保养-20220925-35000</v>
      </c>
      <c r="C278" s="201"/>
      <c r="D278" s="201" t="s">
        <v>220</v>
      </c>
      <c r="E278" s="201"/>
      <c r="F278" s="201"/>
      <c r="G278" s="201"/>
      <c r="H278" s="202" t="str">
        <f>IF(D278="","",_xlfn.XLOOKUP(D278,设置!B:B,设置!C:C))</f>
        <v>一般</v>
      </c>
      <c r="I278" s="207" t="str">
        <f t="shared" si="9"/>
        <v>能环-世邦魏理仕-朗诗大厦（融汇佳盛）</v>
      </c>
      <c r="J278" s="207" t="str">
        <f>IF($P278="","",_xlfn.XLOOKUP($P278,设置!$G:$G,设置!H:H))</f>
        <v>运维</v>
      </c>
      <c r="K278" s="207" t="str">
        <f>IF($P278="","",_xlfn.XLOOKUP($P278,设置!$G:$G,设置!I:I))</f>
        <v>保养</v>
      </c>
      <c r="L278" s="182">
        <v>767</v>
      </c>
      <c r="M278" s="182">
        <v>12</v>
      </c>
      <c r="N278" s="109" t="s">
        <v>1238</v>
      </c>
      <c r="O278" s="117" t="s">
        <v>531</v>
      </c>
      <c r="P278" s="182" t="s">
        <v>527</v>
      </c>
      <c r="Q278" s="137"/>
      <c r="R278" s="230"/>
      <c r="S278" s="137" t="s">
        <v>1239</v>
      </c>
      <c r="T278" s="118">
        <v>35000</v>
      </c>
      <c r="U278" s="231">
        <v>44829</v>
      </c>
      <c r="V278" s="231">
        <v>45193</v>
      </c>
      <c r="W278" s="137" t="s">
        <v>1240</v>
      </c>
      <c r="X278" s="117"/>
      <c r="Y278" s="117"/>
      <c r="Z278" s="117"/>
      <c r="AA278" s="117"/>
      <c r="AB278" s="117"/>
    </row>
    <row r="279" customHeight="1" spans="1:28">
      <c r="A279" s="199"/>
      <c r="B279" s="200" t="str">
        <f t="shared" si="8"/>
        <v>P20230201-000837-能环-三河兴达房地产-工程-改造-20230303-552085.86</v>
      </c>
      <c r="C279" s="201"/>
      <c r="D279" s="201" t="s">
        <v>220</v>
      </c>
      <c r="E279" s="201"/>
      <c r="F279" s="201"/>
      <c r="G279" s="201"/>
      <c r="H279" s="202" t="str">
        <f>IF(D279="","",_xlfn.XLOOKUP(D279,设置!B:B,设置!C:C))</f>
        <v>一般</v>
      </c>
      <c r="I279" s="207" t="str">
        <f t="shared" si="9"/>
        <v>能环-三河兴达房地产</v>
      </c>
      <c r="J279" s="207" t="str">
        <f>IF($P279="","",_xlfn.XLOOKUP($P279,设置!$G:$G,设置!H:H))</f>
        <v>工程</v>
      </c>
      <c r="K279" s="207" t="str">
        <f>IF($P279="","",_xlfn.XLOOKUP($P279,设置!$G:$G,设置!I:I))</f>
        <v>改造</v>
      </c>
      <c r="L279" s="117"/>
      <c r="M279" s="117"/>
      <c r="N279" s="109" t="s">
        <v>1241</v>
      </c>
      <c r="O279" s="117" t="s">
        <v>531</v>
      </c>
      <c r="P279" s="182" t="s">
        <v>767</v>
      </c>
      <c r="Q279" s="137"/>
      <c r="R279" s="230"/>
      <c r="S279" s="137" t="s">
        <v>1242</v>
      </c>
      <c r="T279" s="118">
        <v>552085.86</v>
      </c>
      <c r="U279" s="231">
        <v>44988</v>
      </c>
      <c r="V279" s="231">
        <v>45016</v>
      </c>
      <c r="W279" s="137" t="s">
        <v>1243</v>
      </c>
      <c r="X279" s="117"/>
      <c r="Y279" s="117"/>
      <c r="Z279" s="117"/>
      <c r="AA279" s="117"/>
      <c r="AB279" s="117"/>
    </row>
    <row r="280" customHeight="1" spans="1:28">
      <c r="A280" s="199"/>
      <c r="B280" s="200" t="str">
        <f t="shared" si="8"/>
        <v>P20230207-000842-能环-包头昊锐稀土-运维-维修-20230213-10000</v>
      </c>
      <c r="C280" s="201"/>
      <c r="D280" s="201" t="s">
        <v>220</v>
      </c>
      <c r="E280" s="201"/>
      <c r="F280" s="201"/>
      <c r="G280" s="201"/>
      <c r="H280" s="202" t="str">
        <f>IF(D280="","",_xlfn.XLOOKUP(D280,设置!B:B,设置!C:C))</f>
        <v>一般</v>
      </c>
      <c r="I280" s="207" t="str">
        <f t="shared" si="9"/>
        <v>能环-包头昊锐稀土</v>
      </c>
      <c r="J280" s="207" t="str">
        <f>IF($P280="","",_xlfn.XLOOKUP($P280,设置!$G:$G,设置!H:H))</f>
        <v>运维</v>
      </c>
      <c r="K280" s="207" t="str">
        <f>IF($P280="","",_xlfn.XLOOKUP($P280,设置!$G:$G,设置!I:I))</f>
        <v>维修</v>
      </c>
      <c r="L280" s="182">
        <v>543</v>
      </c>
      <c r="M280" s="182">
        <v>239</v>
      </c>
      <c r="N280" s="109" t="s">
        <v>1154</v>
      </c>
      <c r="O280" s="117" t="s">
        <v>690</v>
      </c>
      <c r="P280" s="182" t="s">
        <v>543</v>
      </c>
      <c r="Q280" s="137"/>
      <c r="R280" s="230"/>
      <c r="S280" s="137" t="s">
        <v>1244</v>
      </c>
      <c r="T280" s="118">
        <v>10000</v>
      </c>
      <c r="U280" s="231">
        <v>44970</v>
      </c>
      <c r="V280" s="231">
        <v>44978</v>
      </c>
      <c r="W280" s="137" t="s">
        <v>1245</v>
      </c>
      <c r="X280" s="117"/>
      <c r="Y280" s="117"/>
      <c r="Z280" s="117"/>
      <c r="AA280" s="117"/>
      <c r="AB280" s="117"/>
    </row>
    <row r="281" customHeight="1" spans="1:28">
      <c r="A281" s="199"/>
      <c r="B281" s="200" t="str">
        <f t="shared" si="8"/>
        <v>P20230207-000843-能环-华联-回龙观同城街店-运维-零售-20230207-5980</v>
      </c>
      <c r="C281" s="201"/>
      <c r="D281" s="201" t="s">
        <v>220</v>
      </c>
      <c r="E281" s="201"/>
      <c r="F281" s="201"/>
      <c r="G281" s="201"/>
      <c r="H281" s="202" t="str">
        <f>IF(D281="","",_xlfn.XLOOKUP(D281,设置!B:B,设置!C:C))</f>
        <v>一般</v>
      </c>
      <c r="I281" s="207" t="str">
        <f t="shared" si="9"/>
        <v>能环-华联-回龙观同城街店</v>
      </c>
      <c r="J281" s="207" t="str">
        <f>IF($P281="","",_xlfn.XLOOKUP($P281,设置!$G:$G,设置!H:H))</f>
        <v>运维</v>
      </c>
      <c r="K281" s="207" t="str">
        <f>IF($P281="","",_xlfn.XLOOKUP($P281,设置!$G:$G,设置!I:I))</f>
        <v>零售</v>
      </c>
      <c r="L281" s="182">
        <v>759</v>
      </c>
      <c r="M281" s="182">
        <v>20</v>
      </c>
      <c r="N281" s="109" t="s">
        <v>748</v>
      </c>
      <c r="O281" s="117" t="s">
        <v>531</v>
      </c>
      <c r="P281" s="182" t="s">
        <v>539</v>
      </c>
      <c r="Q281" s="137"/>
      <c r="R281" s="230"/>
      <c r="S281" s="137" t="s">
        <v>1246</v>
      </c>
      <c r="T281" s="118">
        <v>5980</v>
      </c>
      <c r="U281" s="231">
        <v>44964</v>
      </c>
      <c r="V281" s="231">
        <v>44971</v>
      </c>
      <c r="W281" s="137" t="s">
        <v>1247</v>
      </c>
      <c r="X281" s="117"/>
      <c r="Y281" s="117"/>
      <c r="Z281" s="117"/>
      <c r="AA281" s="117"/>
      <c r="AB281" s="117"/>
    </row>
    <row r="282" customHeight="1" spans="1:28">
      <c r="A282" s="199"/>
      <c r="B282" s="200" t="str">
        <f t="shared" si="8"/>
        <v>P20230208-000844-能环-松下制冷-中钢-工程-安装-20230201-100000</v>
      </c>
      <c r="C282" s="201"/>
      <c r="D282" s="201" t="s">
        <v>220</v>
      </c>
      <c r="E282" s="201"/>
      <c r="F282" s="201"/>
      <c r="G282" s="201"/>
      <c r="H282" s="202" t="str">
        <f>IF(D282="","",_xlfn.XLOOKUP(D282,设置!B:B,设置!C:C))</f>
        <v>一般</v>
      </c>
      <c r="I282" s="207" t="str">
        <f t="shared" si="9"/>
        <v>能环-松下制冷-中钢</v>
      </c>
      <c r="J282" s="207" t="str">
        <f>IF($P282="","",_xlfn.XLOOKUP($P282,设置!$G:$G,设置!H:H))</f>
        <v>工程</v>
      </c>
      <c r="K282" s="207" t="str">
        <f>IF($P282="","",_xlfn.XLOOKUP($P282,设置!$G:$G,设置!I:I))</f>
        <v>安装</v>
      </c>
      <c r="L282" s="117"/>
      <c r="M282" s="117"/>
      <c r="N282" s="109" t="s">
        <v>1248</v>
      </c>
      <c r="O282" s="117" t="s">
        <v>531</v>
      </c>
      <c r="P282" s="182" t="s">
        <v>659</v>
      </c>
      <c r="Q282" s="137"/>
      <c r="R282" s="230"/>
      <c r="S282" s="137" t="s">
        <v>1249</v>
      </c>
      <c r="T282" s="118">
        <v>100000</v>
      </c>
      <c r="U282" s="231">
        <v>44958</v>
      </c>
      <c r="V282" s="231">
        <v>44985</v>
      </c>
      <c r="W282" s="137" t="s">
        <v>1250</v>
      </c>
      <c r="X282" s="117"/>
      <c r="Y282" s="117"/>
      <c r="Z282" s="117"/>
      <c r="AA282" s="117"/>
      <c r="AB282" s="117"/>
    </row>
    <row r="283" customHeight="1" spans="1:28">
      <c r="A283" s="199"/>
      <c r="B283" s="200" t="str">
        <f t="shared" si="8"/>
        <v>P20230216-000848-能环-嘉诚热力-运维-保养-20230401-78705.12</v>
      </c>
      <c r="C283" s="201"/>
      <c r="D283" s="192" t="s">
        <v>220</v>
      </c>
      <c r="E283" s="201"/>
      <c r="F283" s="201"/>
      <c r="G283" s="201"/>
      <c r="H283" s="202" t="str">
        <f>IF(D283="","",_xlfn.XLOOKUP(D283,设置!B:B,设置!C:C))</f>
        <v>一般</v>
      </c>
      <c r="I283" s="207" t="str">
        <f t="shared" si="9"/>
        <v>能环-嘉诚热力</v>
      </c>
      <c r="J283" s="207" t="str">
        <f>IF($P283="","",_xlfn.XLOOKUP($P283,设置!$G:$G,设置!H:H))</f>
        <v>运维</v>
      </c>
      <c r="K283" s="207" t="str">
        <f>IF($P283="","",_xlfn.XLOOKUP($P283,设置!$G:$G,设置!I:I))</f>
        <v>保养</v>
      </c>
      <c r="L283" s="228"/>
      <c r="M283" s="228"/>
      <c r="N283" s="109" t="s">
        <v>1251</v>
      </c>
      <c r="O283" s="117" t="s">
        <v>526</v>
      </c>
      <c r="P283" s="182" t="s">
        <v>527</v>
      </c>
      <c r="Q283" s="137"/>
      <c r="R283" s="230"/>
      <c r="S283" s="137" t="s">
        <v>1252</v>
      </c>
      <c r="T283" s="118">
        <v>78705.12</v>
      </c>
      <c r="U283" s="231">
        <v>45017</v>
      </c>
      <c r="V283" s="231">
        <v>45382</v>
      </c>
      <c r="W283" s="137" t="s">
        <v>1253</v>
      </c>
      <c r="X283" s="117"/>
      <c r="Y283" s="117"/>
      <c r="Z283" s="117"/>
      <c r="AA283" s="117"/>
      <c r="AB283" s="117"/>
    </row>
    <row r="284" customHeight="1" spans="1:28">
      <c r="A284" s="199"/>
      <c r="B284" s="200" t="str">
        <f t="shared" si="8"/>
        <v>P20230220-000852-能环-华联-回龙观同城街店-运维-零售-20230221-7100</v>
      </c>
      <c r="C284" s="201"/>
      <c r="D284" s="201" t="s">
        <v>220</v>
      </c>
      <c r="E284" s="201"/>
      <c r="F284" s="201"/>
      <c r="G284" s="201"/>
      <c r="H284" s="202" t="str">
        <f>IF(D284="","",_xlfn.XLOOKUP(D284,设置!B:B,设置!C:C))</f>
        <v>一般</v>
      </c>
      <c r="I284" s="207" t="str">
        <f t="shared" si="9"/>
        <v>能环-华联-回龙观同城街店</v>
      </c>
      <c r="J284" s="207" t="str">
        <f>IF($P284="","",_xlfn.XLOOKUP($P284,设置!$G:$G,设置!H:H))</f>
        <v>运维</v>
      </c>
      <c r="K284" s="207" t="str">
        <f>IF($P284="","",_xlfn.XLOOKUP($P284,设置!$G:$G,设置!I:I))</f>
        <v>零售</v>
      </c>
      <c r="L284" s="182">
        <v>761</v>
      </c>
      <c r="M284" s="182">
        <v>18</v>
      </c>
      <c r="N284" s="109" t="s">
        <v>748</v>
      </c>
      <c r="O284" s="117" t="s">
        <v>531</v>
      </c>
      <c r="P284" s="182" t="s">
        <v>539</v>
      </c>
      <c r="Q284" s="137"/>
      <c r="R284" s="230"/>
      <c r="S284" s="137" t="s">
        <v>1254</v>
      </c>
      <c r="T284" s="118">
        <v>7100</v>
      </c>
      <c r="U284" s="231">
        <v>44978</v>
      </c>
      <c r="V284" s="231">
        <v>45016</v>
      </c>
      <c r="W284" s="137" t="s">
        <v>1255</v>
      </c>
      <c r="X284" s="117"/>
      <c r="Y284" s="117"/>
      <c r="Z284" s="117"/>
      <c r="AA284" s="117"/>
      <c r="AB284" s="117"/>
    </row>
    <row r="285" customHeight="1" spans="1:28">
      <c r="A285" s="199"/>
      <c r="B285" s="200" t="str">
        <f t="shared" si="8"/>
        <v>P20230220-000854-能环-株洲建设雅马哈-运维-零售-20230220-9450</v>
      </c>
      <c r="C285" s="201"/>
      <c r="D285" s="201" t="s">
        <v>220</v>
      </c>
      <c r="E285" s="201"/>
      <c r="F285" s="201"/>
      <c r="G285" s="201"/>
      <c r="H285" s="202" t="str">
        <f>IF(D285="","",_xlfn.XLOOKUP(D285,设置!B:B,设置!C:C))</f>
        <v>一般</v>
      </c>
      <c r="I285" s="207" t="str">
        <f t="shared" si="9"/>
        <v>能环-株洲建设雅马哈</v>
      </c>
      <c r="J285" s="207" t="str">
        <f>IF($P285="","",_xlfn.XLOOKUP($P285,设置!$G:$G,设置!H:H))</f>
        <v>运维</v>
      </c>
      <c r="K285" s="207" t="str">
        <f>IF($P285="","",_xlfn.XLOOKUP($P285,设置!$G:$G,设置!I:I))</f>
        <v>零售</v>
      </c>
      <c r="L285" s="117"/>
      <c r="M285" s="117"/>
      <c r="N285" s="109" t="s">
        <v>1256</v>
      </c>
      <c r="O285" s="117" t="s">
        <v>553</v>
      </c>
      <c r="P285" s="182" t="s">
        <v>539</v>
      </c>
      <c r="Q285" s="137"/>
      <c r="R285" s="230"/>
      <c r="S285" s="137" t="s">
        <v>1257</v>
      </c>
      <c r="T285" s="118">
        <v>9450</v>
      </c>
      <c r="U285" s="231">
        <v>44977</v>
      </c>
      <c r="V285" s="231">
        <v>45342</v>
      </c>
      <c r="W285" s="137" t="s">
        <v>1258</v>
      </c>
      <c r="X285" s="117"/>
      <c r="Y285" s="117"/>
      <c r="Z285" s="117"/>
      <c r="AA285" s="117"/>
      <c r="AB285" s="117"/>
    </row>
    <row r="286" customHeight="1" spans="1:28">
      <c r="A286" s="199"/>
      <c r="B286" s="200" t="str">
        <f t="shared" si="8"/>
        <v>P20230224-000861-能环-承德围场-顶奕酒店-运维-保养-20220721-11000</v>
      </c>
      <c r="C286" s="201"/>
      <c r="D286" s="201" t="s">
        <v>220</v>
      </c>
      <c r="E286" s="201"/>
      <c r="F286" s="201"/>
      <c r="G286" s="201"/>
      <c r="H286" s="202" t="str">
        <f>IF(D286="","",_xlfn.XLOOKUP(D286,设置!B:B,设置!C:C))</f>
        <v>一般</v>
      </c>
      <c r="I286" s="207" t="str">
        <f t="shared" si="9"/>
        <v>能环-承德围场-顶奕酒店</v>
      </c>
      <c r="J286" s="207" t="str">
        <f>IF($P286="","",_xlfn.XLOOKUP($P286,设置!$G:$G,设置!H:H))</f>
        <v>运维</v>
      </c>
      <c r="K286" s="207" t="str">
        <f>IF($P286="","",_xlfn.XLOOKUP($P286,设置!$G:$G,设置!I:I))</f>
        <v>保养</v>
      </c>
      <c r="L286" s="117"/>
      <c r="M286" s="117"/>
      <c r="N286" s="109" t="s">
        <v>1099</v>
      </c>
      <c r="O286" s="117" t="s">
        <v>526</v>
      </c>
      <c r="P286" s="182" t="s">
        <v>527</v>
      </c>
      <c r="Q286" s="137"/>
      <c r="R286" s="230"/>
      <c r="S286" s="137" t="s">
        <v>1259</v>
      </c>
      <c r="T286" s="118">
        <v>11000</v>
      </c>
      <c r="U286" s="231">
        <v>44763</v>
      </c>
      <c r="V286" s="231">
        <v>44793</v>
      </c>
      <c r="W286" s="137" t="s">
        <v>1260</v>
      </c>
      <c r="X286" s="117"/>
      <c r="Y286" s="117"/>
      <c r="Z286" s="117"/>
      <c r="AA286" s="117"/>
      <c r="AB286" s="117"/>
    </row>
    <row r="287" customHeight="1" spans="1:28">
      <c r="A287" s="199"/>
      <c r="B287" s="200" t="str">
        <f t="shared" si="8"/>
        <v>P20230301-000865-能环-中石油-鼓楼外大街店-运维-维修-20220303-5978.4</v>
      </c>
      <c r="C287" s="201"/>
      <c r="D287" s="227" t="s">
        <v>220</v>
      </c>
      <c r="E287" s="201"/>
      <c r="F287" s="201"/>
      <c r="G287" s="201"/>
      <c r="H287" s="202" t="str">
        <f>IF(D287="","",_xlfn.XLOOKUP(D287,设置!B:B,设置!C:C))</f>
        <v>一般</v>
      </c>
      <c r="I287" s="207" t="str">
        <f t="shared" si="9"/>
        <v>能环-中石油-鼓楼外大街店</v>
      </c>
      <c r="J287" s="207" t="str">
        <f>IF($P287="","",_xlfn.XLOOKUP($P287,设置!$G:$G,设置!H:H))</f>
        <v>运维</v>
      </c>
      <c r="K287" s="207" t="str">
        <f>IF($P287="","",_xlfn.XLOOKUP($P287,设置!$G:$G,设置!I:I))</f>
        <v>维修</v>
      </c>
      <c r="L287" s="228"/>
      <c r="M287" s="228"/>
      <c r="N287" s="109" t="s">
        <v>735</v>
      </c>
      <c r="O287" s="117" t="s">
        <v>975</v>
      </c>
      <c r="P287" s="182" t="s">
        <v>543</v>
      </c>
      <c r="Q287" s="137"/>
      <c r="R287" s="230"/>
      <c r="S287" s="137" t="s">
        <v>1261</v>
      </c>
      <c r="T287" s="118">
        <v>5978.4</v>
      </c>
      <c r="U287" s="231">
        <v>44623</v>
      </c>
      <c r="V287" s="231">
        <v>44990</v>
      </c>
      <c r="W287" s="137" t="s">
        <v>1262</v>
      </c>
      <c r="X287" s="117"/>
      <c r="Y287" s="117"/>
      <c r="Z287" s="117"/>
      <c r="AA287" s="117"/>
      <c r="AB287" s="117"/>
    </row>
    <row r="288" customHeight="1" spans="1:28">
      <c r="A288" s="199"/>
      <c r="B288" s="200" t="str">
        <f t="shared" si="8"/>
        <v>P20230302-000868-冷暖-天昱诚-天津汉沽如家酒店-运维-维修-20220119-5500</v>
      </c>
      <c r="C288" s="201"/>
      <c r="D288" s="201" t="s">
        <v>356</v>
      </c>
      <c r="E288" s="201"/>
      <c r="F288" s="201"/>
      <c r="G288" s="201"/>
      <c r="H288" s="202" t="str">
        <f>IF(D288="","",_xlfn.XLOOKUP(D288,设置!B:B,设置!C:C))</f>
        <v>小规模</v>
      </c>
      <c r="I288" s="207" t="str">
        <f t="shared" si="9"/>
        <v>冷暖-天昱诚-天津汉沽如家酒店</v>
      </c>
      <c r="J288" s="207" t="str">
        <f>IF($P288="","",_xlfn.XLOOKUP($P288,设置!$G:$G,设置!H:H))</f>
        <v>运维</v>
      </c>
      <c r="K288" s="207" t="str">
        <f>IF($P288="","",_xlfn.XLOOKUP($P288,设置!$G:$G,设置!I:I))</f>
        <v>维修</v>
      </c>
      <c r="L288" s="182">
        <v>649</v>
      </c>
      <c r="M288" s="182">
        <v>130</v>
      </c>
      <c r="N288" s="109" t="s">
        <v>1263</v>
      </c>
      <c r="O288" s="117" t="s">
        <v>531</v>
      </c>
      <c r="P288" s="182" t="s">
        <v>543</v>
      </c>
      <c r="Q288" s="137"/>
      <c r="R288" s="230"/>
      <c r="S288" s="137" t="s">
        <v>1264</v>
      </c>
      <c r="T288" s="118">
        <v>5500</v>
      </c>
      <c r="U288" s="231">
        <v>44580</v>
      </c>
      <c r="V288" s="231">
        <v>44590</v>
      </c>
      <c r="W288" s="137" t="s">
        <v>1265</v>
      </c>
      <c r="X288" s="117"/>
      <c r="Y288" s="117"/>
      <c r="Z288" s="117"/>
      <c r="AA288" s="117"/>
      <c r="AB288" s="117"/>
    </row>
    <row r="289" customHeight="1" spans="1:28">
      <c r="A289" s="199"/>
      <c r="B289" s="200" t="str">
        <f t="shared" si="8"/>
        <v>P20230302-000869-能环-顶奕香河国际酒店-运维-维修-20230110-1900</v>
      </c>
      <c r="C289" s="201"/>
      <c r="D289" s="201" t="s">
        <v>220</v>
      </c>
      <c r="E289" s="201"/>
      <c r="F289" s="201"/>
      <c r="G289" s="201"/>
      <c r="H289" s="202" t="str">
        <f>IF(D289="","",_xlfn.XLOOKUP(D289,设置!B:B,设置!C:C))</f>
        <v>一般</v>
      </c>
      <c r="I289" s="207" t="str">
        <f t="shared" si="9"/>
        <v>能环-顶奕香河国际酒店</v>
      </c>
      <c r="J289" s="207" t="str">
        <f>IF($P289="","",_xlfn.XLOOKUP($P289,设置!$G:$G,设置!H:H))</f>
        <v>运维</v>
      </c>
      <c r="K289" s="207" t="str">
        <f>IF($P289="","",_xlfn.XLOOKUP($P289,设置!$G:$G,设置!I:I))</f>
        <v>维修</v>
      </c>
      <c r="L289" s="117"/>
      <c r="M289" s="117"/>
      <c r="N289" s="109" t="s">
        <v>1138</v>
      </c>
      <c r="O289" s="117" t="s">
        <v>526</v>
      </c>
      <c r="P289" s="182" t="s">
        <v>543</v>
      </c>
      <c r="Q289" s="137"/>
      <c r="R289" s="230"/>
      <c r="S289" s="137" t="s">
        <v>1266</v>
      </c>
      <c r="T289" s="118">
        <v>1900</v>
      </c>
      <c r="U289" s="231">
        <v>44936</v>
      </c>
      <c r="V289" s="231">
        <v>44936</v>
      </c>
      <c r="W289" s="137" t="s">
        <v>1267</v>
      </c>
      <c r="X289" s="117"/>
      <c r="Y289" s="117"/>
      <c r="Z289" s="117"/>
      <c r="AA289" s="117"/>
      <c r="AB289" s="117"/>
    </row>
    <row r="290" customHeight="1" spans="1:28">
      <c r="A290" s="199"/>
      <c r="B290" s="200" t="str">
        <f t="shared" si="8"/>
        <v>P20230302-000870-能环-圆歌文化-宜佳旺购物广场-运维-保养-20220820-17000</v>
      </c>
      <c r="C290" s="201"/>
      <c r="D290" s="201" t="s">
        <v>220</v>
      </c>
      <c r="E290" s="201"/>
      <c r="F290" s="201"/>
      <c r="G290" s="201"/>
      <c r="H290" s="202" t="str">
        <f>IF(D290="","",_xlfn.XLOOKUP(D290,设置!B:B,设置!C:C))</f>
        <v>一般</v>
      </c>
      <c r="I290" s="207" t="str">
        <f t="shared" si="9"/>
        <v>能环-圆歌文化-宜佳旺购物广场</v>
      </c>
      <c r="J290" s="207" t="str">
        <f>IF($P290="","",_xlfn.XLOOKUP($P290,设置!$G:$G,设置!H:H))</f>
        <v>运维</v>
      </c>
      <c r="K290" s="207" t="str">
        <f>IF($P290="","",_xlfn.XLOOKUP($P290,设置!$G:$G,设置!I:I))</f>
        <v>保养</v>
      </c>
      <c r="L290" s="182">
        <v>290</v>
      </c>
      <c r="M290" s="182">
        <v>493</v>
      </c>
      <c r="N290" s="109" t="s">
        <v>1268</v>
      </c>
      <c r="O290" s="117" t="s">
        <v>526</v>
      </c>
      <c r="P290" s="182" t="s">
        <v>527</v>
      </c>
      <c r="Q290" s="137"/>
      <c r="R290" s="230"/>
      <c r="S290" s="137" t="s">
        <v>1269</v>
      </c>
      <c r="T290" s="118">
        <v>17000</v>
      </c>
      <c r="U290" s="231">
        <v>44793</v>
      </c>
      <c r="V290" s="231">
        <v>45157</v>
      </c>
      <c r="W290" s="137" t="s">
        <v>1270</v>
      </c>
      <c r="X290" s="117"/>
      <c r="Y290" s="117"/>
      <c r="Z290" s="117"/>
      <c r="AA290" s="117"/>
      <c r="AB290" s="117"/>
    </row>
    <row r="291" customHeight="1" spans="1:28">
      <c r="A291" s="199"/>
      <c r="B291" s="200" t="str">
        <f t="shared" si="8"/>
        <v>P20230302-000871-能环-中牧实业-运维-维修-20221201-4800</v>
      </c>
      <c r="C291" s="201"/>
      <c r="D291" s="201" t="s">
        <v>220</v>
      </c>
      <c r="E291" s="201"/>
      <c r="F291" s="201"/>
      <c r="G291" s="201"/>
      <c r="H291" s="202" t="str">
        <f>IF(D291="","",_xlfn.XLOOKUP(D291,设置!B:B,设置!C:C))</f>
        <v>一般</v>
      </c>
      <c r="I291" s="207" t="str">
        <f t="shared" si="9"/>
        <v>能环-中牧实业</v>
      </c>
      <c r="J291" s="207" t="str">
        <f>IF($P291="","",_xlfn.XLOOKUP($P291,设置!$G:$G,设置!H:H))</f>
        <v>运维</v>
      </c>
      <c r="K291" s="207" t="str">
        <f>IF($P291="","",_xlfn.XLOOKUP($P291,设置!$G:$G,设置!I:I))</f>
        <v>维修</v>
      </c>
      <c r="L291" s="117"/>
      <c r="M291" s="117"/>
      <c r="N291" s="109" t="s">
        <v>1066</v>
      </c>
      <c r="O291" s="117" t="s">
        <v>531</v>
      </c>
      <c r="P291" s="182" t="s">
        <v>543</v>
      </c>
      <c r="Q291" s="137" t="s">
        <v>308</v>
      </c>
      <c r="R291" s="230">
        <v>44846</v>
      </c>
      <c r="S291" s="137" t="s">
        <v>1271</v>
      </c>
      <c r="T291" s="118">
        <v>4800</v>
      </c>
      <c r="U291" s="231">
        <v>44896</v>
      </c>
      <c r="V291" s="231">
        <v>44926</v>
      </c>
      <c r="W291" s="137" t="s">
        <v>1272</v>
      </c>
      <c r="X291" s="117"/>
      <c r="Y291" s="117"/>
      <c r="Z291" s="117"/>
      <c r="AA291" s="117"/>
      <c r="AB291" s="117"/>
    </row>
    <row r="292" customHeight="1" spans="1:28">
      <c r="A292" s="199"/>
      <c r="B292" s="200" t="str">
        <f t="shared" si="8"/>
        <v>P20230303-000872-荣辉-云郦酒店-运维-保养-20230401-26000</v>
      </c>
      <c r="C292" s="201"/>
      <c r="D292" s="201" t="s">
        <v>374</v>
      </c>
      <c r="E292" s="201"/>
      <c r="F292" s="201"/>
      <c r="G292" s="201"/>
      <c r="H292" s="202" t="str">
        <f>IF(D292="","",_xlfn.XLOOKUP(D292,设置!B:B,设置!C:C))</f>
        <v>小规模</v>
      </c>
      <c r="I292" s="207" t="str">
        <f t="shared" si="9"/>
        <v>荣辉-云郦酒店</v>
      </c>
      <c r="J292" s="207" t="str">
        <f>IF($P292="","",_xlfn.XLOOKUP($P292,设置!$G:$G,设置!H:H))</f>
        <v>运维</v>
      </c>
      <c r="K292" s="207" t="str">
        <f>IF($P292="","",_xlfn.XLOOKUP($P292,设置!$G:$G,设置!I:I))</f>
        <v>保养</v>
      </c>
      <c r="L292" s="117"/>
      <c r="M292" s="117"/>
      <c r="N292" s="109" t="s">
        <v>1273</v>
      </c>
      <c r="O292" s="182" t="s">
        <v>531</v>
      </c>
      <c r="P292" s="182" t="s">
        <v>527</v>
      </c>
      <c r="Q292" s="137" t="s">
        <v>358</v>
      </c>
      <c r="R292" s="230">
        <v>44992</v>
      </c>
      <c r="S292" s="154" t="s">
        <v>1274</v>
      </c>
      <c r="T292" s="214">
        <v>26000</v>
      </c>
      <c r="U292" s="231">
        <v>45017</v>
      </c>
      <c r="V292" s="231">
        <v>45382</v>
      </c>
      <c r="W292" s="137" t="s">
        <v>1275</v>
      </c>
      <c r="X292" s="117"/>
      <c r="Y292" s="117"/>
      <c r="Z292" s="117"/>
      <c r="AA292" s="117"/>
      <c r="AB292" s="117"/>
    </row>
    <row r="293" customHeight="1" spans="1:28">
      <c r="A293" s="199"/>
      <c r="B293" s="200" t="str">
        <f t="shared" si="8"/>
        <v>P20230307-000879-能环-环境大厦-运维-保养-20230401-69600</v>
      </c>
      <c r="C293" s="201"/>
      <c r="D293" s="201" t="s">
        <v>220</v>
      </c>
      <c r="E293" s="201"/>
      <c r="F293" s="201"/>
      <c r="G293" s="201"/>
      <c r="H293" s="202" t="str">
        <f>IF(D293="","",_xlfn.XLOOKUP(D293,设置!B:B,设置!C:C))</f>
        <v>一般</v>
      </c>
      <c r="I293" s="207" t="str">
        <f t="shared" si="9"/>
        <v>能环-环境大厦</v>
      </c>
      <c r="J293" s="207" t="str">
        <f>IF($P293="","",_xlfn.XLOOKUP($P293,设置!$G:$G,设置!H:H))</f>
        <v>运维</v>
      </c>
      <c r="K293" s="207" t="str">
        <f>IF($P293="","",_xlfn.XLOOKUP($P293,设置!$G:$G,设置!I:I))</f>
        <v>保养</v>
      </c>
      <c r="L293" s="117"/>
      <c r="M293" s="117"/>
      <c r="N293" s="109" t="s">
        <v>604</v>
      </c>
      <c r="O293" s="182" t="s">
        <v>531</v>
      </c>
      <c r="P293" s="182" t="s">
        <v>527</v>
      </c>
      <c r="Q293" s="154" t="s">
        <v>358</v>
      </c>
      <c r="R293" s="213">
        <v>44992</v>
      </c>
      <c r="S293" s="154" t="s">
        <v>1276</v>
      </c>
      <c r="T293" s="214">
        <v>69600</v>
      </c>
      <c r="U293" s="231">
        <v>45017</v>
      </c>
      <c r="V293" s="231">
        <v>45382</v>
      </c>
      <c r="W293" s="137" t="s">
        <v>1277</v>
      </c>
      <c r="X293" s="117"/>
      <c r="Y293" s="117"/>
      <c r="Z293" s="117"/>
      <c r="AA293" s="117"/>
      <c r="AB293" s="117"/>
    </row>
    <row r="294" customHeight="1" spans="1:28">
      <c r="A294" s="199"/>
      <c r="B294" s="200" t="str">
        <f t="shared" si="8"/>
        <v>P20230307-000880-能环-环境大厦-运维-运行-20230401-199600</v>
      </c>
      <c r="C294" s="201"/>
      <c r="D294" s="201" t="s">
        <v>220</v>
      </c>
      <c r="E294" s="201"/>
      <c r="F294" s="201"/>
      <c r="G294" s="201"/>
      <c r="H294" s="202" t="str">
        <f>IF(D294="","",_xlfn.XLOOKUP(D294,设置!B:B,设置!C:C))</f>
        <v>一般</v>
      </c>
      <c r="I294" s="207" t="str">
        <f t="shared" si="9"/>
        <v>能环-环境大厦</v>
      </c>
      <c r="J294" s="207" t="str">
        <f>IF($P294="","",_xlfn.XLOOKUP($P294,设置!$G:$G,设置!H:H))</f>
        <v>运维</v>
      </c>
      <c r="K294" s="207" t="str">
        <f>IF($P294="","",_xlfn.XLOOKUP($P294,设置!$G:$G,设置!I:I))</f>
        <v>运行</v>
      </c>
      <c r="L294" s="178" t="s">
        <v>604</v>
      </c>
      <c r="M294" s="182" t="s">
        <v>531</v>
      </c>
      <c r="N294" s="109" t="s">
        <v>604</v>
      </c>
      <c r="O294" s="117" t="s">
        <v>531</v>
      </c>
      <c r="P294" s="182" t="s">
        <v>599</v>
      </c>
      <c r="Q294" s="137"/>
      <c r="R294" s="230">
        <v>44229</v>
      </c>
      <c r="S294" s="154" t="s">
        <v>1278</v>
      </c>
      <c r="T294" s="118">
        <v>199600</v>
      </c>
      <c r="U294" s="231">
        <v>45017</v>
      </c>
      <c r="V294" s="231">
        <v>45382</v>
      </c>
      <c r="W294" s="137" t="s">
        <v>1279</v>
      </c>
      <c r="X294" s="117"/>
      <c r="Y294" s="117"/>
      <c r="Z294" s="117"/>
      <c r="AA294" s="117"/>
      <c r="AB294" s="117"/>
    </row>
    <row r="295" customHeight="1" spans="1:28">
      <c r="A295" s="199"/>
      <c r="B295" s="200" t="str">
        <f t="shared" si="8"/>
        <v>P20230313-000886-能环-韩太汽车-运维-保养-20230401-26000</v>
      </c>
      <c r="C295" s="201"/>
      <c r="D295" s="192" t="s">
        <v>220</v>
      </c>
      <c r="E295" s="201"/>
      <c r="F295" s="201"/>
      <c r="G295" s="201"/>
      <c r="H295" s="202" t="str">
        <f>IF(D295="","",_xlfn.XLOOKUP(D295,设置!B:B,设置!C:C))</f>
        <v>一般</v>
      </c>
      <c r="I295" s="207" t="str">
        <f t="shared" si="9"/>
        <v>能环-韩太汽车</v>
      </c>
      <c r="J295" s="207" t="str">
        <f>IF($P295="","",_xlfn.XLOOKUP($P295,设置!$G:$G,设置!H:H))</f>
        <v>运维</v>
      </c>
      <c r="K295" s="207" t="str">
        <f>IF($P295="","",_xlfn.XLOOKUP($P295,设置!$G:$G,设置!I:I))</f>
        <v>保养</v>
      </c>
      <c r="L295" s="228"/>
      <c r="M295" s="228"/>
      <c r="N295" s="109" t="s">
        <v>618</v>
      </c>
      <c r="O295" s="229" t="s">
        <v>619</v>
      </c>
      <c r="P295" s="182" t="s">
        <v>527</v>
      </c>
      <c r="Q295" s="137" t="s">
        <v>334</v>
      </c>
      <c r="R295" s="230">
        <v>45022</v>
      </c>
      <c r="S295" s="154" t="s">
        <v>634</v>
      </c>
      <c r="T295" s="118">
        <v>26000</v>
      </c>
      <c r="U295" s="231">
        <v>45017</v>
      </c>
      <c r="V295" s="231">
        <v>45382</v>
      </c>
      <c r="W295" s="137" t="s">
        <v>1280</v>
      </c>
      <c r="X295" s="117"/>
      <c r="Y295" s="232"/>
      <c r="Z295" s="117"/>
      <c r="AA295" s="117"/>
      <c r="AB295" s="117"/>
    </row>
    <row r="296" customHeight="1" spans="1:28">
      <c r="A296" s="199"/>
      <c r="B296" s="200" t="str">
        <f t="shared" si="8"/>
        <v>P20230313-000887-荣辉-中物理想物业-理想大厦-运维-保养-20230401-22000</v>
      </c>
      <c r="C296" s="201"/>
      <c r="D296" s="201" t="s">
        <v>374</v>
      </c>
      <c r="E296" s="201"/>
      <c r="F296" s="201"/>
      <c r="G296" s="201"/>
      <c r="H296" s="202" t="str">
        <f>IF(D296="","",_xlfn.XLOOKUP(D296,设置!B:B,设置!C:C))</f>
        <v>小规模</v>
      </c>
      <c r="I296" s="207" t="str">
        <f t="shared" si="9"/>
        <v>荣辉-中物理想物业-理想大厦</v>
      </c>
      <c r="J296" s="207" t="str">
        <f>IF($P296="","",_xlfn.XLOOKUP($P296,设置!$G:$G,设置!H:H))</f>
        <v>运维</v>
      </c>
      <c r="K296" s="207" t="str">
        <f>IF($P296="","",_xlfn.XLOOKUP($P296,设置!$G:$G,设置!I:I))</f>
        <v>保养</v>
      </c>
      <c r="L296" s="117"/>
      <c r="M296" s="117"/>
      <c r="N296" s="109" t="s">
        <v>625</v>
      </c>
      <c r="O296" s="117" t="s">
        <v>531</v>
      </c>
      <c r="P296" s="182" t="s">
        <v>527</v>
      </c>
      <c r="Q296" s="137"/>
      <c r="R296" s="230"/>
      <c r="S296" s="137" t="s">
        <v>1281</v>
      </c>
      <c r="T296" s="118">
        <v>22000</v>
      </c>
      <c r="U296" s="231">
        <v>45017</v>
      </c>
      <c r="V296" s="231">
        <v>45382</v>
      </c>
      <c r="W296" s="137" t="s">
        <v>1282</v>
      </c>
      <c r="X296" s="117"/>
      <c r="Y296" s="117"/>
      <c r="Z296" s="117"/>
      <c r="AA296" s="117"/>
      <c r="AB296" s="117"/>
    </row>
    <row r="297" customHeight="1" spans="1:28">
      <c r="A297" s="199"/>
      <c r="B297" s="200" t="str">
        <f t="shared" si="8"/>
        <v>P20230315-000890-冷暖-博源紫宸-博源大厦-运维-维修-20230315-2000</v>
      </c>
      <c r="C297" s="201"/>
      <c r="D297" s="227" t="s">
        <v>356</v>
      </c>
      <c r="E297" s="201"/>
      <c r="F297" s="201"/>
      <c r="G297" s="201"/>
      <c r="H297" s="202" t="str">
        <f>IF(D297="","",_xlfn.XLOOKUP(D297,设置!B:B,设置!C:C))</f>
        <v>小规模</v>
      </c>
      <c r="I297" s="207" t="str">
        <f t="shared" si="9"/>
        <v>冷暖-博源紫宸-博源大厦</v>
      </c>
      <c r="J297" s="207" t="str">
        <f>IF($P297="","",_xlfn.XLOOKUP($P297,设置!$G:$G,设置!H:H))</f>
        <v>运维</v>
      </c>
      <c r="K297" s="207" t="str">
        <f>IF($P297="","",_xlfn.XLOOKUP($P297,设置!$G:$G,设置!I:I))</f>
        <v>维修</v>
      </c>
      <c r="L297" s="228"/>
      <c r="M297" s="228"/>
      <c r="N297" s="109" t="s">
        <v>636</v>
      </c>
      <c r="O297" s="117" t="s">
        <v>526</v>
      </c>
      <c r="P297" s="182" t="s">
        <v>543</v>
      </c>
      <c r="Q297" s="137" t="s">
        <v>451</v>
      </c>
      <c r="R297" s="230">
        <v>44652</v>
      </c>
      <c r="S297" s="137" t="s">
        <v>1283</v>
      </c>
      <c r="T297" s="118">
        <v>2000</v>
      </c>
      <c r="U297" s="231">
        <v>45000</v>
      </c>
      <c r="V297" s="231">
        <v>45003</v>
      </c>
      <c r="W297" s="137" t="s">
        <v>1284</v>
      </c>
      <c r="X297" s="117"/>
      <c r="Y297" s="117"/>
      <c r="Z297" s="117"/>
      <c r="AA297" s="117"/>
      <c r="AB297" s="117"/>
    </row>
    <row r="298" customHeight="1" spans="1:28">
      <c r="A298" s="199"/>
      <c r="B298" s="200" t="str">
        <f t="shared" si="8"/>
        <v>P20230324-000906-能环-科学出版社-工程-改造-20211026-208758.7</v>
      </c>
      <c r="C298" s="201"/>
      <c r="D298" s="227" t="s">
        <v>220</v>
      </c>
      <c r="E298" s="201"/>
      <c r="F298" s="201"/>
      <c r="G298" s="201"/>
      <c r="H298" s="202" t="str">
        <f>IF(D298="","",_xlfn.XLOOKUP(D298,设置!B:B,设置!C:C))</f>
        <v>一般</v>
      </c>
      <c r="I298" s="207" t="str">
        <f t="shared" si="9"/>
        <v>能环-科学出版社</v>
      </c>
      <c r="J298" s="207" t="str">
        <f>IF($P298="","",_xlfn.XLOOKUP($P298,设置!$G:$G,设置!H:H))</f>
        <v>工程</v>
      </c>
      <c r="K298" s="207" t="str">
        <f>IF($P298="","",_xlfn.XLOOKUP($P298,设置!$G:$G,设置!I:I))</f>
        <v>改造</v>
      </c>
      <c r="L298" s="228"/>
      <c r="M298" s="228"/>
      <c r="N298" s="109" t="s">
        <v>766</v>
      </c>
      <c r="O298" s="117" t="s">
        <v>658</v>
      </c>
      <c r="P298" s="182" t="s">
        <v>767</v>
      </c>
      <c r="Q298" s="137" t="s">
        <v>341</v>
      </c>
      <c r="R298" s="230">
        <v>44652</v>
      </c>
      <c r="S298" s="137" t="s">
        <v>1285</v>
      </c>
      <c r="T298" s="118">
        <v>208758.7</v>
      </c>
      <c r="U298" s="231">
        <v>44495</v>
      </c>
      <c r="V298" s="231">
        <v>44651</v>
      </c>
      <c r="W298" s="137" t="s">
        <v>1286</v>
      </c>
      <c r="X298" s="117"/>
      <c r="Y298" s="117"/>
      <c r="Z298" s="117"/>
      <c r="AA298" s="117"/>
      <c r="AB298" s="117"/>
    </row>
    <row r="299" customHeight="1" spans="1:28">
      <c r="A299" s="199"/>
      <c r="B299" s="200" t="str">
        <f t="shared" si="8"/>
        <v>P20230404-000920-荣辉-兴安嘉业-运维-维修-20230411-58085</v>
      </c>
      <c r="C299" s="201"/>
      <c r="D299" s="201" t="s">
        <v>374</v>
      </c>
      <c r="E299" s="201"/>
      <c r="F299" s="201"/>
      <c r="G299" s="201"/>
      <c r="H299" s="202" t="str">
        <f>IF(D299="","",_xlfn.XLOOKUP(D299,设置!B:B,设置!C:C))</f>
        <v>小规模</v>
      </c>
      <c r="I299" s="207" t="str">
        <f t="shared" si="9"/>
        <v>荣辉-兴安嘉业</v>
      </c>
      <c r="J299" s="207" t="str">
        <f>IF($P299="","",_xlfn.XLOOKUP($P299,设置!$G:$G,设置!H:H))</f>
        <v>运维</v>
      </c>
      <c r="K299" s="207" t="str">
        <f>IF($P299="","",_xlfn.XLOOKUP($P299,设置!$G:$G,设置!I:I))</f>
        <v>维修</v>
      </c>
      <c r="L299" s="182">
        <v>702</v>
      </c>
      <c r="M299" s="182">
        <v>77</v>
      </c>
      <c r="N299" s="109" t="s">
        <v>1287</v>
      </c>
      <c r="O299" s="117" t="s">
        <v>1288</v>
      </c>
      <c r="P299" s="182" t="s">
        <v>543</v>
      </c>
      <c r="Q299" s="137" t="s">
        <v>434</v>
      </c>
      <c r="R299" s="230">
        <v>44652</v>
      </c>
      <c r="S299" s="137" t="s">
        <v>1289</v>
      </c>
      <c r="T299" s="118">
        <v>58085</v>
      </c>
      <c r="U299" s="231">
        <v>45027</v>
      </c>
      <c r="V299" s="231">
        <v>45392</v>
      </c>
      <c r="W299" s="137" t="s">
        <v>1290</v>
      </c>
      <c r="X299" s="117"/>
      <c r="Y299" s="117"/>
      <c r="Z299" s="117"/>
      <c r="AA299" s="117"/>
      <c r="AB299" s="117"/>
    </row>
    <row r="300" customHeight="1" spans="1:28">
      <c r="A300" s="199"/>
      <c r="B300" s="200" t="str">
        <f t="shared" si="8"/>
        <v>P20230406-000922-能环-昌平南口-北京昌乐万达广场商业运营管理有限公司-运维-维修-20230406-20000</v>
      </c>
      <c r="C300" s="201"/>
      <c r="D300" s="201" t="s">
        <v>220</v>
      </c>
      <c r="E300" s="201"/>
      <c r="F300" s="201"/>
      <c r="G300" s="201"/>
      <c r="H300" s="202" t="str">
        <f>IF(D300="","",_xlfn.XLOOKUP(D300,设置!B:B,设置!C:C))</f>
        <v>一般</v>
      </c>
      <c r="I300" s="207" t="str">
        <f t="shared" si="9"/>
        <v>能环-昌平南口-北京昌乐万达广场商业运营管理有限公司</v>
      </c>
      <c r="J300" s="207" t="str">
        <f>IF($P300="","",_xlfn.XLOOKUP($P300,设置!$G:$G,设置!H:H))</f>
        <v>运维</v>
      </c>
      <c r="K300" s="207" t="str">
        <f>IF($P300="","",_xlfn.XLOOKUP($P300,设置!$G:$G,设置!I:I))</f>
        <v>维修</v>
      </c>
      <c r="L300" s="117"/>
      <c r="M300" s="117"/>
      <c r="N300" s="109" t="s">
        <v>1291</v>
      </c>
      <c r="O300" s="117" t="s">
        <v>531</v>
      </c>
      <c r="P300" s="182" t="s">
        <v>543</v>
      </c>
      <c r="Q300" s="137" t="s">
        <v>341</v>
      </c>
      <c r="R300" s="230">
        <v>44652</v>
      </c>
      <c r="S300" s="137" t="s">
        <v>1292</v>
      </c>
      <c r="T300" s="118">
        <v>20000</v>
      </c>
      <c r="U300" s="231">
        <v>45022</v>
      </c>
      <c r="V300" s="231">
        <v>45387</v>
      </c>
      <c r="W300" s="137" t="s">
        <v>1293</v>
      </c>
      <c r="X300" s="117"/>
      <c r="Y300" s="117"/>
      <c r="Z300" s="117"/>
      <c r="AA300" s="117"/>
      <c r="AB300" s="117"/>
    </row>
    <row r="301" customHeight="1" spans="1:28">
      <c r="A301" s="199"/>
      <c r="B301" s="200" t="str">
        <f t="shared" si="8"/>
        <v>P20230411-000927-能环-华联-回龙观同城街店-运维-清洗-20230415-42996.78</v>
      </c>
      <c r="C301" s="201"/>
      <c r="D301" s="227" t="s">
        <v>220</v>
      </c>
      <c r="E301" s="201"/>
      <c r="F301" s="201"/>
      <c r="G301" s="201"/>
      <c r="H301" s="202" t="str">
        <f>IF(D301="","",_xlfn.XLOOKUP(D301,设置!B:B,设置!C:C))</f>
        <v>一般</v>
      </c>
      <c r="I301" s="207" t="str">
        <f t="shared" si="9"/>
        <v>能环-华联-回龙观同城街店</v>
      </c>
      <c r="J301" s="207" t="str">
        <f>IF($P301="","",_xlfn.XLOOKUP($P301,设置!$G:$G,设置!H:H))</f>
        <v>运维</v>
      </c>
      <c r="K301" s="207" t="str">
        <f>IF($P301="","",_xlfn.XLOOKUP($P301,设置!$G:$G,设置!I:I))</f>
        <v>清洗</v>
      </c>
      <c r="L301" s="228"/>
      <c r="M301" s="228"/>
      <c r="N301" s="109" t="s">
        <v>748</v>
      </c>
      <c r="O301" s="117" t="s">
        <v>531</v>
      </c>
      <c r="P301" s="182" t="s">
        <v>554</v>
      </c>
      <c r="Q301" s="137" t="s">
        <v>341</v>
      </c>
      <c r="R301" s="230">
        <v>44652</v>
      </c>
      <c r="S301" s="137" t="s">
        <v>1252</v>
      </c>
      <c r="T301" s="118">
        <v>42996.78</v>
      </c>
      <c r="U301" s="231">
        <v>45031</v>
      </c>
      <c r="V301" s="231">
        <v>45396</v>
      </c>
      <c r="W301" s="137" t="s">
        <v>1294</v>
      </c>
      <c r="X301" s="117"/>
      <c r="Y301" s="117"/>
      <c r="Z301" s="117"/>
      <c r="AA301" s="117"/>
      <c r="AB301" s="117"/>
    </row>
    <row r="302" customHeight="1" spans="1:28">
      <c r="A302" s="199"/>
      <c r="B302" s="200" t="str">
        <f t="shared" si="8"/>
        <v>Z20230413-000001-能环-信翔恒瑞-皇城国际-运维-保养-19000100-10200</v>
      </c>
      <c r="C302" s="201"/>
      <c r="D302" s="201" t="s">
        <v>220</v>
      </c>
      <c r="E302" s="201"/>
      <c r="F302" s="201"/>
      <c r="G302" s="201"/>
      <c r="H302" s="202" t="str">
        <f>IF(D302="","",_xlfn.XLOOKUP(D302,设置!B:B,设置!C:C))</f>
        <v>一般</v>
      </c>
      <c r="I302" s="207" t="str">
        <f t="shared" si="9"/>
        <v>能环-信翔恒瑞-皇城国际</v>
      </c>
      <c r="J302" s="207" t="str">
        <f>IF($P302="","",_xlfn.XLOOKUP($P302,设置!$G:$G,设置!H:H))</f>
        <v>运维</v>
      </c>
      <c r="K302" s="207" t="str">
        <f>IF($P302="","",_xlfn.XLOOKUP($P302,设置!$G:$G,设置!I:I))</f>
        <v>保养</v>
      </c>
      <c r="L302" s="117"/>
      <c r="M302" s="117"/>
      <c r="N302" s="109" t="s">
        <v>1295</v>
      </c>
      <c r="O302" s="117" t="s">
        <v>531</v>
      </c>
      <c r="P302" s="182" t="s">
        <v>527</v>
      </c>
      <c r="Q302" s="137" t="s">
        <v>445</v>
      </c>
      <c r="R302" s="230">
        <v>44652</v>
      </c>
      <c r="S302" s="137"/>
      <c r="T302" s="118">
        <v>10200</v>
      </c>
      <c r="U302" s="231"/>
      <c r="V302" s="231"/>
      <c r="W302" s="137" t="s">
        <v>1296</v>
      </c>
      <c r="X302" s="117"/>
      <c r="Y302" s="117"/>
      <c r="Z302" s="117"/>
      <c r="AA302" s="117"/>
      <c r="AB302" s="117"/>
    </row>
    <row r="303" customHeight="1" spans="1:28">
      <c r="A303" s="199"/>
      <c r="B303" s="200" t="str">
        <f t="shared" si="8"/>
        <v>Z20230413-000002-能环-运维部-管理-部门-20220401-0</v>
      </c>
      <c r="C303" s="201"/>
      <c r="D303" s="201" t="s">
        <v>220</v>
      </c>
      <c r="E303" s="201"/>
      <c r="F303" s="201"/>
      <c r="G303" s="201"/>
      <c r="H303" s="202" t="str">
        <f>IF(D303="","",_xlfn.XLOOKUP(D303,设置!B:B,设置!C:C))</f>
        <v>一般</v>
      </c>
      <c r="I303" s="207" t="str">
        <f t="shared" si="9"/>
        <v>能环-运维部</v>
      </c>
      <c r="J303" s="207" t="str">
        <f>IF($P303="","",_xlfn.XLOOKUP($P303,设置!$G:$G,设置!H:H))</f>
        <v>管理</v>
      </c>
      <c r="K303" s="207" t="str">
        <f>IF($P303="","",_xlfn.XLOOKUP($P303,设置!$G:$G,设置!I:I))</f>
        <v>部门</v>
      </c>
      <c r="L303" s="117"/>
      <c r="M303" s="117"/>
      <c r="N303" s="109" t="s">
        <v>361</v>
      </c>
      <c r="O303" s="117" t="s">
        <v>1297</v>
      </c>
      <c r="P303" s="182" t="s">
        <v>1298</v>
      </c>
      <c r="Q303" s="137" t="s">
        <v>321</v>
      </c>
      <c r="R303" s="230">
        <v>44652</v>
      </c>
      <c r="S303" s="137" t="s">
        <v>1299</v>
      </c>
      <c r="T303" s="118">
        <v>0</v>
      </c>
      <c r="U303" s="231">
        <v>44652</v>
      </c>
      <c r="V303" s="231">
        <v>45016</v>
      </c>
      <c r="W303" s="137" t="s">
        <v>1300</v>
      </c>
      <c r="X303" s="117"/>
      <c r="Y303" s="117"/>
      <c r="Z303" s="117"/>
      <c r="AA303" s="117"/>
      <c r="AB303" s="117"/>
    </row>
    <row r="304" customHeight="1" spans="1:28">
      <c r="A304" s="199"/>
      <c r="B304" s="200" t="str">
        <f t="shared" si="8"/>
        <v>Z20230413-000003-能环-销售部-管理-部门-20220401-0</v>
      </c>
      <c r="C304" s="201"/>
      <c r="D304" s="201" t="s">
        <v>220</v>
      </c>
      <c r="E304" s="201"/>
      <c r="F304" s="201"/>
      <c r="G304" s="201"/>
      <c r="H304" s="202" t="str">
        <f>IF(D304="","",_xlfn.XLOOKUP(D304,设置!B:B,设置!C:C))</f>
        <v>一般</v>
      </c>
      <c r="I304" s="207" t="str">
        <f t="shared" si="9"/>
        <v>能环-销售部</v>
      </c>
      <c r="J304" s="207" t="str">
        <f>IF($P304="","",_xlfn.XLOOKUP($P304,设置!$G:$G,设置!H:H))</f>
        <v>管理</v>
      </c>
      <c r="K304" s="207" t="str">
        <f>IF($P304="","",_xlfn.XLOOKUP($P304,设置!$G:$G,设置!I:I))</f>
        <v>部门</v>
      </c>
      <c r="L304" s="117"/>
      <c r="M304" s="117"/>
      <c r="N304" s="109" t="s">
        <v>313</v>
      </c>
      <c r="O304" s="117" t="s">
        <v>1297</v>
      </c>
      <c r="P304" s="182" t="s">
        <v>1298</v>
      </c>
      <c r="Q304" s="137" t="s">
        <v>420</v>
      </c>
      <c r="R304" s="230">
        <v>44652</v>
      </c>
      <c r="S304" s="137" t="s">
        <v>1301</v>
      </c>
      <c r="T304" s="118">
        <v>0</v>
      </c>
      <c r="U304" s="231">
        <v>44652</v>
      </c>
      <c r="V304" s="231">
        <v>45016</v>
      </c>
      <c r="W304" s="137" t="s">
        <v>1302</v>
      </c>
      <c r="X304" s="117"/>
      <c r="Y304" s="117"/>
      <c r="Z304" s="117"/>
      <c r="AA304" s="117"/>
      <c r="AB304" s="117"/>
    </row>
    <row r="305" customHeight="1" spans="1:28">
      <c r="A305" s="199"/>
      <c r="B305" s="200" t="str">
        <f t="shared" si="8"/>
        <v>Z20230413-000004-能环-工程部-管理-部门-20220401-0</v>
      </c>
      <c r="C305" s="201"/>
      <c r="D305" s="201" t="s">
        <v>220</v>
      </c>
      <c r="E305" s="201"/>
      <c r="F305" s="201"/>
      <c r="G305" s="201"/>
      <c r="H305" s="202" t="str">
        <f>IF(D305="","",_xlfn.XLOOKUP(D305,设置!B:B,设置!C:C))</f>
        <v>一般</v>
      </c>
      <c r="I305" s="207" t="str">
        <f t="shared" si="9"/>
        <v>能环-工程部</v>
      </c>
      <c r="J305" s="207" t="str">
        <f>IF($P305="","",_xlfn.XLOOKUP($P305,设置!$G:$G,设置!H:H))</f>
        <v>管理</v>
      </c>
      <c r="K305" s="207" t="str">
        <f>IF($P305="","",_xlfn.XLOOKUP($P305,设置!$G:$G,设置!I:I))</f>
        <v>部门</v>
      </c>
      <c r="L305" s="117"/>
      <c r="M305" s="117"/>
      <c r="N305" s="109" t="s">
        <v>380</v>
      </c>
      <c r="O305" s="117" t="s">
        <v>1297</v>
      </c>
      <c r="P305" s="182" t="s">
        <v>1298</v>
      </c>
      <c r="Q305" s="137" t="s">
        <v>334</v>
      </c>
      <c r="R305" s="230">
        <v>44652</v>
      </c>
      <c r="S305" s="137" t="s">
        <v>1303</v>
      </c>
      <c r="T305" s="118">
        <v>0</v>
      </c>
      <c r="U305" s="231">
        <v>44652</v>
      </c>
      <c r="V305" s="231">
        <v>45016</v>
      </c>
      <c r="W305" s="137" t="s">
        <v>1304</v>
      </c>
      <c r="X305" s="117"/>
      <c r="Y305" s="117"/>
      <c r="Z305" s="117"/>
      <c r="AA305" s="117"/>
      <c r="AB305" s="117"/>
    </row>
    <row r="306" customHeight="1" spans="1:28">
      <c r="A306" s="199"/>
      <c r="B306" s="200" t="str">
        <f t="shared" si="8"/>
        <v>Z20230413-000005-能环-总裁室-管理-部门-20220401-0</v>
      </c>
      <c r="C306" s="201"/>
      <c r="D306" s="201" t="s">
        <v>220</v>
      </c>
      <c r="E306" s="201"/>
      <c r="F306" s="201"/>
      <c r="G306" s="201"/>
      <c r="H306" s="202" t="str">
        <f>IF(D306="","",_xlfn.XLOOKUP(D306,设置!B:B,设置!C:C))</f>
        <v>一般</v>
      </c>
      <c r="I306" s="207" t="str">
        <f t="shared" si="9"/>
        <v>能环-总裁室</v>
      </c>
      <c r="J306" s="207" t="str">
        <f>IF($P306="","",_xlfn.XLOOKUP($P306,设置!$G:$G,设置!H:H))</f>
        <v>管理</v>
      </c>
      <c r="K306" s="207" t="str">
        <f>IF($P306="","",_xlfn.XLOOKUP($P306,设置!$G:$G,设置!I:I))</f>
        <v>部门</v>
      </c>
      <c r="L306" s="117"/>
      <c r="M306" s="117"/>
      <c r="N306" s="109" t="s">
        <v>429</v>
      </c>
      <c r="O306" s="117" t="s">
        <v>1297</v>
      </c>
      <c r="P306" s="182" t="s">
        <v>1298</v>
      </c>
      <c r="Q306" s="137" t="s">
        <v>308</v>
      </c>
      <c r="R306" s="230">
        <v>45017</v>
      </c>
      <c r="S306" s="137" t="s">
        <v>1305</v>
      </c>
      <c r="T306" s="118">
        <v>0</v>
      </c>
      <c r="U306" s="231">
        <v>44652</v>
      </c>
      <c r="V306" s="231">
        <v>45016</v>
      </c>
      <c r="W306" s="137" t="s">
        <v>1306</v>
      </c>
      <c r="X306" s="117"/>
      <c r="Y306" s="232"/>
      <c r="Z306" s="117"/>
      <c r="AA306" s="117"/>
      <c r="AB306" s="117"/>
    </row>
    <row r="307" customHeight="1" spans="1:28">
      <c r="A307" s="199"/>
      <c r="B307" s="200" t="str">
        <f t="shared" si="8"/>
        <v>Z20230413-000006-能环-财务部-管理-部门-20220401-0</v>
      </c>
      <c r="C307" s="201"/>
      <c r="D307" s="201" t="s">
        <v>220</v>
      </c>
      <c r="E307" s="201"/>
      <c r="F307" s="201"/>
      <c r="G307" s="201"/>
      <c r="H307" s="202" t="str">
        <f>IF(D307="","",_xlfn.XLOOKUP(D307,设置!B:B,设置!C:C))</f>
        <v>一般</v>
      </c>
      <c r="I307" s="207" t="str">
        <f t="shared" si="9"/>
        <v>能环-财务部</v>
      </c>
      <c r="J307" s="207" t="str">
        <f>IF($P307="","",_xlfn.XLOOKUP($P307,设置!$G:$G,设置!H:H))</f>
        <v>管理</v>
      </c>
      <c r="K307" s="207" t="str">
        <f>IF($P307="","",_xlfn.XLOOKUP($P307,设置!$G:$G,设置!I:I))</f>
        <v>部门</v>
      </c>
      <c r="L307" s="117"/>
      <c r="M307" s="117"/>
      <c r="N307" s="109" t="s">
        <v>290</v>
      </c>
      <c r="O307" s="117" t="s">
        <v>1297</v>
      </c>
      <c r="P307" s="182" t="s">
        <v>1298</v>
      </c>
      <c r="Q307" s="137" t="s">
        <v>341</v>
      </c>
      <c r="R307" s="230">
        <v>45017</v>
      </c>
      <c r="S307" s="137" t="s">
        <v>1307</v>
      </c>
      <c r="T307" s="118">
        <v>0</v>
      </c>
      <c r="U307" s="231">
        <v>44652</v>
      </c>
      <c r="V307" s="231">
        <v>45016</v>
      </c>
      <c r="W307" s="137" t="s">
        <v>1308</v>
      </c>
      <c r="X307" s="117"/>
      <c r="Y307" s="232"/>
      <c r="Z307" s="117"/>
      <c r="AA307" s="117"/>
      <c r="AB307" s="117"/>
    </row>
    <row r="308" customHeight="1" spans="1:28">
      <c r="A308" s="199"/>
      <c r="B308" s="200" t="str">
        <f t="shared" si="8"/>
        <v>Z20230413-000007-能环-信息部-管理-部门-20220401-0</v>
      </c>
      <c r="C308" s="201"/>
      <c r="D308" s="201" t="s">
        <v>220</v>
      </c>
      <c r="E308" s="201"/>
      <c r="F308" s="201"/>
      <c r="G308" s="201"/>
      <c r="H308" s="202" t="str">
        <f>IF(D308="","",_xlfn.XLOOKUP(D308,设置!B:B,设置!C:C))</f>
        <v>一般</v>
      </c>
      <c r="I308" s="207" t="str">
        <f t="shared" si="9"/>
        <v>能环-信息部</v>
      </c>
      <c r="J308" s="207" t="str">
        <f>IF($P308="","",_xlfn.XLOOKUP($P308,设置!$G:$G,设置!H:H))</f>
        <v>管理</v>
      </c>
      <c r="K308" s="207" t="str">
        <f>IF($P308="","",_xlfn.XLOOKUP($P308,设置!$G:$G,设置!I:I))</f>
        <v>部门</v>
      </c>
      <c r="L308" s="117"/>
      <c r="M308" s="117"/>
      <c r="N308" s="109" t="s">
        <v>404</v>
      </c>
      <c r="O308" s="117" t="s">
        <v>1297</v>
      </c>
      <c r="P308" s="182" t="s">
        <v>1298</v>
      </c>
      <c r="Q308" s="137" t="s">
        <v>434</v>
      </c>
      <c r="R308" s="230">
        <v>45017</v>
      </c>
      <c r="S308" s="137" t="s">
        <v>1309</v>
      </c>
      <c r="T308" s="118">
        <v>0</v>
      </c>
      <c r="U308" s="231">
        <v>44652</v>
      </c>
      <c r="V308" s="231">
        <v>45016</v>
      </c>
      <c r="W308" s="137" t="s">
        <v>1310</v>
      </c>
      <c r="X308" s="117"/>
      <c r="Y308" s="232"/>
      <c r="Z308" s="117"/>
      <c r="AA308" s="117"/>
      <c r="AB308" s="117"/>
    </row>
    <row r="309" customHeight="1" spans="1:28">
      <c r="A309" s="199"/>
      <c r="B309" s="200" t="str">
        <f t="shared" si="8"/>
        <v>Z20230413-000008-能环-商贸部-管理-部门-20220401-0</v>
      </c>
      <c r="C309" s="201"/>
      <c r="D309" s="201" t="s">
        <v>220</v>
      </c>
      <c r="E309" s="201"/>
      <c r="F309" s="201"/>
      <c r="G309" s="201"/>
      <c r="H309" s="202" t="str">
        <f>IF(D309="","",_xlfn.XLOOKUP(D309,设置!B:B,设置!C:C))</f>
        <v>一般</v>
      </c>
      <c r="I309" s="207" t="str">
        <f t="shared" si="9"/>
        <v>能环-商贸部</v>
      </c>
      <c r="J309" s="207" t="str">
        <f>IF($P309="","",_xlfn.XLOOKUP($P309,设置!$G:$G,设置!H:H))</f>
        <v>管理</v>
      </c>
      <c r="K309" s="207" t="str">
        <f>IF($P309="","",_xlfn.XLOOKUP($P309,设置!$G:$G,设置!I:I))</f>
        <v>部门</v>
      </c>
      <c r="L309" s="117"/>
      <c r="M309" s="117"/>
      <c r="N309" s="109" t="s">
        <v>394</v>
      </c>
      <c r="O309" s="117" t="s">
        <v>1297</v>
      </c>
      <c r="P309" s="182" t="s">
        <v>1298</v>
      </c>
      <c r="Q309" s="137" t="s">
        <v>341</v>
      </c>
      <c r="R309" s="230">
        <v>45017</v>
      </c>
      <c r="S309" s="137" t="s">
        <v>1311</v>
      </c>
      <c r="T309" s="118">
        <v>0</v>
      </c>
      <c r="U309" s="231">
        <v>44652</v>
      </c>
      <c r="V309" s="231">
        <v>45016</v>
      </c>
      <c r="W309" s="137" t="s">
        <v>1312</v>
      </c>
      <c r="X309" s="117"/>
      <c r="Y309" s="232"/>
      <c r="Z309" s="117"/>
      <c r="AA309" s="117"/>
      <c r="AB309" s="117"/>
    </row>
    <row r="310" customHeight="1" spans="1:28">
      <c r="A310" s="199"/>
      <c r="B310" s="200" t="str">
        <f t="shared" si="8"/>
        <v>Z20230413-000009-能环-综合部-管理-部门-20220401-0</v>
      </c>
      <c r="C310" s="201"/>
      <c r="D310" s="201" t="s">
        <v>220</v>
      </c>
      <c r="E310" s="201"/>
      <c r="F310" s="201"/>
      <c r="G310" s="201"/>
      <c r="H310" s="202" t="str">
        <f>IF(D310="","",_xlfn.XLOOKUP(D310,设置!B:B,设置!C:C))</f>
        <v>一般</v>
      </c>
      <c r="I310" s="207" t="str">
        <f t="shared" si="9"/>
        <v>能环-综合部</v>
      </c>
      <c r="J310" s="207" t="str">
        <f>IF($P310="","",_xlfn.XLOOKUP($P310,设置!$G:$G,设置!H:H))</f>
        <v>管理</v>
      </c>
      <c r="K310" s="207" t="str">
        <f>IF($P310="","",_xlfn.XLOOKUP($P310,设置!$G:$G,设置!I:I))</f>
        <v>部门</v>
      </c>
      <c r="L310" s="117"/>
      <c r="M310" s="117"/>
      <c r="N310" s="109" t="s">
        <v>413</v>
      </c>
      <c r="O310" s="117" t="s">
        <v>1297</v>
      </c>
      <c r="P310" s="182" t="s">
        <v>1298</v>
      </c>
      <c r="Q310" s="137" t="s">
        <v>341</v>
      </c>
      <c r="R310" s="230">
        <v>45017</v>
      </c>
      <c r="S310" s="137" t="s">
        <v>1313</v>
      </c>
      <c r="T310" s="118">
        <v>0</v>
      </c>
      <c r="U310" s="231">
        <v>44652</v>
      </c>
      <c r="V310" s="231">
        <v>45016</v>
      </c>
      <c r="W310" s="137" t="s">
        <v>1314</v>
      </c>
      <c r="X310" s="117"/>
      <c r="Y310" s="232"/>
      <c r="Z310" s="117"/>
      <c r="AA310" s="117"/>
      <c r="AB310" s="117"/>
    </row>
    <row r="311" customHeight="1" spans="1:28">
      <c r="A311" s="199"/>
      <c r="B311" s="200" t="str">
        <f t="shared" si="8"/>
        <v>Z20230413-000010-能环-客服部-管理-部门-20220401-0</v>
      </c>
      <c r="C311" s="201"/>
      <c r="D311" s="201" t="s">
        <v>220</v>
      </c>
      <c r="E311" s="201"/>
      <c r="F311" s="201"/>
      <c r="G311" s="201"/>
      <c r="H311" s="202" t="str">
        <f>IF(D311="","",_xlfn.XLOOKUP(D311,设置!B:B,设置!C:C))</f>
        <v>一般</v>
      </c>
      <c r="I311" s="207" t="str">
        <f t="shared" si="9"/>
        <v>能环-客服部</v>
      </c>
      <c r="J311" s="207" t="str">
        <f>IF($P311="","",_xlfn.XLOOKUP($P311,设置!$G:$G,设置!H:H))</f>
        <v>管理</v>
      </c>
      <c r="K311" s="207" t="str">
        <f>IF($P311="","",_xlfn.XLOOKUP($P311,设置!$G:$G,设置!I:I))</f>
        <v>部门</v>
      </c>
      <c r="L311" s="117"/>
      <c r="M311" s="117"/>
      <c r="N311" s="109" t="s">
        <v>338</v>
      </c>
      <c r="O311" s="117" t="s">
        <v>1297</v>
      </c>
      <c r="P311" s="182" t="s">
        <v>1298</v>
      </c>
      <c r="Q311" s="137" t="s">
        <v>445</v>
      </c>
      <c r="R311" s="230">
        <v>45017</v>
      </c>
      <c r="S311" s="137" t="s">
        <v>1315</v>
      </c>
      <c r="T311" s="118">
        <v>0</v>
      </c>
      <c r="U311" s="231">
        <v>44652</v>
      </c>
      <c r="V311" s="231">
        <v>45016</v>
      </c>
      <c r="W311" s="137" t="s">
        <v>1316</v>
      </c>
      <c r="X311" s="117"/>
      <c r="Y311" s="232"/>
      <c r="Z311" s="117"/>
      <c r="AA311" s="117"/>
      <c r="AB311" s="117"/>
    </row>
    <row r="312" customHeight="1" spans="1:28">
      <c r="A312" s="199"/>
      <c r="B312" s="200" t="str">
        <f t="shared" si="8"/>
        <v>Z20230413-000011-能环-运维部-管理-部门-20230401-0</v>
      </c>
      <c r="C312" s="201"/>
      <c r="D312" s="201" t="s">
        <v>220</v>
      </c>
      <c r="E312" s="201"/>
      <c r="F312" s="201"/>
      <c r="G312" s="201"/>
      <c r="H312" s="202" t="str">
        <f>IF(D312="","",_xlfn.XLOOKUP(D312,设置!B:B,设置!C:C))</f>
        <v>一般</v>
      </c>
      <c r="I312" s="207" t="str">
        <f t="shared" si="9"/>
        <v>能环-运维部</v>
      </c>
      <c r="J312" s="207" t="str">
        <f>IF($P312="","",_xlfn.XLOOKUP($P312,设置!$G:$G,设置!H:H))</f>
        <v>管理</v>
      </c>
      <c r="K312" s="207" t="str">
        <f>IF($P312="","",_xlfn.XLOOKUP($P312,设置!$G:$G,设置!I:I))</f>
        <v>部门</v>
      </c>
      <c r="L312" s="117"/>
      <c r="M312" s="117"/>
      <c r="N312" s="109" t="s">
        <v>361</v>
      </c>
      <c r="O312" s="117" t="s">
        <v>1297</v>
      </c>
      <c r="P312" s="182" t="s">
        <v>1298</v>
      </c>
      <c r="Q312" s="137" t="s">
        <v>321</v>
      </c>
      <c r="R312" s="230">
        <v>45017</v>
      </c>
      <c r="S312" s="137" t="s">
        <v>1317</v>
      </c>
      <c r="T312" s="118">
        <v>0</v>
      </c>
      <c r="U312" s="231">
        <v>45017</v>
      </c>
      <c r="V312" s="231">
        <v>45382</v>
      </c>
      <c r="W312" s="137" t="s">
        <v>1318</v>
      </c>
      <c r="X312" s="117"/>
      <c r="Y312" s="232"/>
      <c r="Z312" s="117"/>
      <c r="AA312" s="117"/>
      <c r="AB312" s="117"/>
    </row>
    <row r="313" customHeight="1" spans="1:28">
      <c r="A313" s="199"/>
      <c r="B313" s="200" t="str">
        <f t="shared" si="8"/>
        <v>Z20230413-000012-能环-销售部-管理-部门-20230401-0</v>
      </c>
      <c r="C313" s="201"/>
      <c r="D313" s="201" t="s">
        <v>220</v>
      </c>
      <c r="E313" s="201"/>
      <c r="F313" s="201"/>
      <c r="G313" s="201"/>
      <c r="H313" s="202" t="str">
        <f>IF(D313="","",_xlfn.XLOOKUP(D313,设置!B:B,设置!C:C))</f>
        <v>一般</v>
      </c>
      <c r="I313" s="207" t="str">
        <f t="shared" si="9"/>
        <v>能环-销售部</v>
      </c>
      <c r="J313" s="207" t="str">
        <f>IF($P313="","",_xlfn.XLOOKUP($P313,设置!$G:$G,设置!H:H))</f>
        <v>管理</v>
      </c>
      <c r="K313" s="207" t="str">
        <f>IF($P313="","",_xlfn.XLOOKUP($P313,设置!$G:$G,设置!I:I))</f>
        <v>部门</v>
      </c>
      <c r="L313" s="117"/>
      <c r="M313" s="117"/>
      <c r="N313" s="109" t="s">
        <v>313</v>
      </c>
      <c r="O313" s="117" t="s">
        <v>1297</v>
      </c>
      <c r="P313" s="182" t="s">
        <v>1298</v>
      </c>
      <c r="Q313" s="137" t="s">
        <v>420</v>
      </c>
      <c r="R313" s="230">
        <v>45017</v>
      </c>
      <c r="S313" s="137" t="s">
        <v>1319</v>
      </c>
      <c r="T313" s="118">
        <v>0</v>
      </c>
      <c r="U313" s="231">
        <v>45017</v>
      </c>
      <c r="V313" s="231">
        <v>45382</v>
      </c>
      <c r="W313" s="137" t="s">
        <v>1320</v>
      </c>
      <c r="X313" s="117"/>
      <c r="Y313" s="232"/>
      <c r="Z313" s="117"/>
      <c r="AA313" s="117"/>
      <c r="AB313" s="117"/>
    </row>
    <row r="314" customHeight="1" spans="1:28">
      <c r="A314" s="199"/>
      <c r="B314" s="200" t="str">
        <f t="shared" si="8"/>
        <v>Z20230413-000013-能环-工程部-管理-部门-20230401-0</v>
      </c>
      <c r="C314" s="201"/>
      <c r="D314" s="201" t="s">
        <v>220</v>
      </c>
      <c r="E314" s="201"/>
      <c r="F314" s="201"/>
      <c r="G314" s="201"/>
      <c r="H314" s="202" t="str">
        <f>IF(D314="","",_xlfn.XLOOKUP(D314,设置!B:B,设置!C:C))</f>
        <v>一般</v>
      </c>
      <c r="I314" s="207" t="str">
        <f t="shared" si="9"/>
        <v>能环-工程部</v>
      </c>
      <c r="J314" s="207" t="str">
        <f>IF($P314="","",_xlfn.XLOOKUP($P314,设置!$G:$G,设置!H:H))</f>
        <v>管理</v>
      </c>
      <c r="K314" s="207" t="str">
        <f>IF($P314="","",_xlfn.XLOOKUP($P314,设置!$G:$G,设置!I:I))</f>
        <v>部门</v>
      </c>
      <c r="L314" s="117"/>
      <c r="M314" s="117"/>
      <c r="N314" s="109" t="s">
        <v>380</v>
      </c>
      <c r="O314" s="117" t="s">
        <v>1297</v>
      </c>
      <c r="P314" s="182" t="s">
        <v>1298</v>
      </c>
      <c r="Q314" s="137" t="s">
        <v>334</v>
      </c>
      <c r="R314" s="230">
        <v>45017</v>
      </c>
      <c r="S314" s="137" t="s">
        <v>1321</v>
      </c>
      <c r="T314" s="118">
        <v>0</v>
      </c>
      <c r="U314" s="231">
        <v>45017</v>
      </c>
      <c r="V314" s="231">
        <v>45382</v>
      </c>
      <c r="W314" s="137" t="s">
        <v>1322</v>
      </c>
      <c r="X314" s="117"/>
      <c r="Y314" s="232"/>
      <c r="Z314" s="117"/>
      <c r="AA314" s="117"/>
      <c r="AB314" s="117"/>
    </row>
    <row r="315" customHeight="1" spans="1:28">
      <c r="A315" s="199"/>
      <c r="B315" s="200" t="str">
        <f t="shared" si="8"/>
        <v>Z20230413-000014-能环-总裁室-管理-部门-20230401-0</v>
      </c>
      <c r="C315" s="201"/>
      <c r="D315" s="201" t="s">
        <v>220</v>
      </c>
      <c r="E315" s="201"/>
      <c r="F315" s="201"/>
      <c r="G315" s="201"/>
      <c r="H315" s="202" t="str">
        <f>IF(D315="","",_xlfn.XLOOKUP(D315,设置!B:B,设置!C:C))</f>
        <v>一般</v>
      </c>
      <c r="I315" s="207" t="str">
        <f t="shared" si="9"/>
        <v>能环-总裁室</v>
      </c>
      <c r="J315" s="207" t="str">
        <f>IF($P315="","",_xlfn.XLOOKUP($P315,设置!$G:$G,设置!H:H))</f>
        <v>管理</v>
      </c>
      <c r="K315" s="207" t="str">
        <f>IF($P315="","",_xlfn.XLOOKUP($P315,设置!$G:$G,设置!I:I))</f>
        <v>部门</v>
      </c>
      <c r="L315" s="117"/>
      <c r="M315" s="117"/>
      <c r="N315" s="109" t="s">
        <v>429</v>
      </c>
      <c r="O315" s="117" t="s">
        <v>1297</v>
      </c>
      <c r="P315" s="182" t="s">
        <v>1298</v>
      </c>
      <c r="Q315" s="137" t="s">
        <v>308</v>
      </c>
      <c r="R315" s="230">
        <v>45017</v>
      </c>
      <c r="S315" s="137" t="s">
        <v>1323</v>
      </c>
      <c r="T315" s="118">
        <v>0</v>
      </c>
      <c r="U315" s="231">
        <v>45017</v>
      </c>
      <c r="V315" s="231">
        <v>45382</v>
      </c>
      <c r="W315" s="137" t="s">
        <v>1324</v>
      </c>
      <c r="X315" s="117"/>
      <c r="Y315" s="117"/>
      <c r="Z315" s="117"/>
      <c r="AA315" s="117"/>
      <c r="AB315" s="117"/>
    </row>
    <row r="316" customHeight="1" spans="1:28">
      <c r="A316" s="199"/>
      <c r="B316" s="200" t="str">
        <f t="shared" si="8"/>
        <v>Z20230413-000015-能环-财务部-管理-部门-20230401-0</v>
      </c>
      <c r="C316" s="201"/>
      <c r="D316" s="201" t="s">
        <v>220</v>
      </c>
      <c r="E316" s="201"/>
      <c r="F316" s="201"/>
      <c r="G316" s="201"/>
      <c r="H316" s="202" t="str">
        <f>IF(D316="","",_xlfn.XLOOKUP(D316,设置!B:B,设置!C:C))</f>
        <v>一般</v>
      </c>
      <c r="I316" s="207" t="str">
        <f t="shared" si="9"/>
        <v>能环-财务部</v>
      </c>
      <c r="J316" s="207" t="str">
        <f>IF($P316="","",_xlfn.XLOOKUP($P316,设置!$G:$G,设置!H:H))</f>
        <v>管理</v>
      </c>
      <c r="K316" s="207" t="str">
        <f>IF($P316="","",_xlfn.XLOOKUP($P316,设置!$G:$G,设置!I:I))</f>
        <v>部门</v>
      </c>
      <c r="L316" s="117"/>
      <c r="M316" s="117"/>
      <c r="N316" s="109" t="s">
        <v>290</v>
      </c>
      <c r="O316" s="117" t="s">
        <v>1297</v>
      </c>
      <c r="P316" s="182" t="s">
        <v>1298</v>
      </c>
      <c r="Q316" s="137" t="s">
        <v>341</v>
      </c>
      <c r="R316" s="230">
        <v>45017</v>
      </c>
      <c r="S316" s="137" t="s">
        <v>1325</v>
      </c>
      <c r="T316" s="118">
        <v>0</v>
      </c>
      <c r="U316" s="231">
        <v>45017</v>
      </c>
      <c r="V316" s="231">
        <v>45382</v>
      </c>
      <c r="W316" s="137" t="s">
        <v>1326</v>
      </c>
      <c r="X316" s="117"/>
      <c r="Y316" s="117"/>
      <c r="Z316" s="117"/>
      <c r="AA316" s="117"/>
      <c r="AB316" s="117"/>
    </row>
    <row r="317" customHeight="1" spans="1:28">
      <c r="A317" s="199"/>
      <c r="B317" s="200" t="str">
        <f t="shared" si="8"/>
        <v>Z20230413-000016-能环-信息部-管理-部门-20230401-0</v>
      </c>
      <c r="C317" s="201"/>
      <c r="D317" s="201" t="s">
        <v>220</v>
      </c>
      <c r="E317" s="201"/>
      <c r="F317" s="201"/>
      <c r="G317" s="201"/>
      <c r="H317" s="202" t="str">
        <f>IF(D317="","",_xlfn.XLOOKUP(D317,设置!B:B,设置!C:C))</f>
        <v>一般</v>
      </c>
      <c r="I317" s="207" t="str">
        <f t="shared" si="9"/>
        <v>能环-信息部</v>
      </c>
      <c r="J317" s="207" t="str">
        <f>IF($P317="","",_xlfn.XLOOKUP($P317,设置!$G:$G,设置!H:H))</f>
        <v>管理</v>
      </c>
      <c r="K317" s="207" t="str">
        <f>IF($P317="","",_xlfn.XLOOKUP($P317,设置!$G:$G,设置!I:I))</f>
        <v>部门</v>
      </c>
      <c r="L317" s="117"/>
      <c r="M317" s="117"/>
      <c r="N317" s="109" t="s">
        <v>404</v>
      </c>
      <c r="O317" s="117" t="s">
        <v>1297</v>
      </c>
      <c r="P317" s="182" t="s">
        <v>1298</v>
      </c>
      <c r="Q317" s="137" t="s">
        <v>341</v>
      </c>
      <c r="R317" s="230">
        <v>45017</v>
      </c>
      <c r="S317" s="137" t="s">
        <v>1327</v>
      </c>
      <c r="T317" s="118">
        <v>0</v>
      </c>
      <c r="U317" s="231">
        <v>45017</v>
      </c>
      <c r="V317" s="231">
        <v>45382</v>
      </c>
      <c r="W317" s="137" t="s">
        <v>1328</v>
      </c>
      <c r="X317" s="117"/>
      <c r="Y317" s="117"/>
      <c r="Z317" s="117"/>
      <c r="AA317" s="117"/>
      <c r="AB317" s="117"/>
    </row>
    <row r="318" customHeight="1" spans="1:28">
      <c r="A318" s="199"/>
      <c r="B318" s="200" t="str">
        <f t="shared" si="8"/>
        <v>Z20230413-000017-能环-商贸部-管理-部门-20230401-0</v>
      </c>
      <c r="C318" s="201"/>
      <c r="D318" s="201" t="s">
        <v>220</v>
      </c>
      <c r="E318" s="201"/>
      <c r="F318" s="201"/>
      <c r="G318" s="201"/>
      <c r="H318" s="202" t="str">
        <f>IF(D318="","",_xlfn.XLOOKUP(D318,设置!B:B,设置!C:C))</f>
        <v>一般</v>
      </c>
      <c r="I318" s="207" t="str">
        <f t="shared" si="9"/>
        <v>能环-商贸部</v>
      </c>
      <c r="J318" s="207" t="str">
        <f>IF($P318="","",_xlfn.XLOOKUP($P318,设置!$G:$G,设置!H:H))</f>
        <v>管理</v>
      </c>
      <c r="K318" s="207" t="str">
        <f>IF($P318="","",_xlfn.XLOOKUP($P318,设置!$G:$G,设置!I:I))</f>
        <v>部门</v>
      </c>
      <c r="L318" s="117"/>
      <c r="M318" s="117"/>
      <c r="N318" s="109" t="s">
        <v>394</v>
      </c>
      <c r="O318" s="117" t="s">
        <v>1297</v>
      </c>
      <c r="P318" s="182" t="s">
        <v>1298</v>
      </c>
      <c r="Q318" s="137" t="s">
        <v>445</v>
      </c>
      <c r="R318" s="230">
        <v>45017</v>
      </c>
      <c r="S318" s="137" t="s">
        <v>1329</v>
      </c>
      <c r="T318" s="118">
        <v>0</v>
      </c>
      <c r="U318" s="231">
        <v>45017</v>
      </c>
      <c r="V318" s="231">
        <v>45382</v>
      </c>
      <c r="W318" s="137" t="s">
        <v>1330</v>
      </c>
      <c r="X318" s="117"/>
      <c r="Y318" s="117"/>
      <c r="Z318" s="117"/>
      <c r="AA318" s="117"/>
      <c r="AB318" s="117"/>
    </row>
    <row r="319" customHeight="1" spans="1:28">
      <c r="A319" s="199"/>
      <c r="B319" s="200" t="str">
        <f t="shared" si="8"/>
        <v>Z20230413-000018-能环-综合部-管理-部门-20230401-0</v>
      </c>
      <c r="C319" s="201"/>
      <c r="D319" s="201" t="s">
        <v>220</v>
      </c>
      <c r="E319" s="201"/>
      <c r="F319" s="201"/>
      <c r="G319" s="201"/>
      <c r="H319" s="202" t="str">
        <f>IF(D319="","",_xlfn.XLOOKUP(D319,设置!B:B,设置!C:C))</f>
        <v>一般</v>
      </c>
      <c r="I319" s="207" t="str">
        <f t="shared" si="9"/>
        <v>能环-综合部</v>
      </c>
      <c r="J319" s="207" t="str">
        <f>IF($P319="","",_xlfn.XLOOKUP($P319,设置!$G:$G,设置!H:H))</f>
        <v>管理</v>
      </c>
      <c r="K319" s="207" t="str">
        <f>IF($P319="","",_xlfn.XLOOKUP($P319,设置!$G:$G,设置!I:I))</f>
        <v>部门</v>
      </c>
      <c r="L319" s="117"/>
      <c r="M319" s="117"/>
      <c r="N319" s="109" t="s">
        <v>413</v>
      </c>
      <c r="O319" s="117" t="s">
        <v>1297</v>
      </c>
      <c r="P319" s="182" t="s">
        <v>1298</v>
      </c>
      <c r="Q319" s="137" t="s">
        <v>321</v>
      </c>
      <c r="R319" s="230">
        <v>45017</v>
      </c>
      <c r="S319" s="137" t="s">
        <v>1331</v>
      </c>
      <c r="T319" s="118">
        <v>0</v>
      </c>
      <c r="U319" s="231">
        <v>45017</v>
      </c>
      <c r="V319" s="231">
        <v>45382</v>
      </c>
      <c r="W319" s="137" t="s">
        <v>1332</v>
      </c>
      <c r="X319" s="117"/>
      <c r="Y319" s="117"/>
      <c r="Z319" s="117"/>
      <c r="AA319" s="117"/>
      <c r="AB319" s="117"/>
    </row>
    <row r="320" customHeight="1" spans="1:28">
      <c r="A320" s="199"/>
      <c r="B320" s="200" t="str">
        <f t="shared" si="8"/>
        <v>Z20230413-000019-能环-客服部-管理-部门-20230401-0</v>
      </c>
      <c r="C320" s="201"/>
      <c r="D320" s="201" t="s">
        <v>220</v>
      </c>
      <c r="E320" s="201"/>
      <c r="F320" s="201"/>
      <c r="G320" s="201"/>
      <c r="H320" s="202" t="str">
        <f>IF(D320="","",_xlfn.XLOOKUP(D320,设置!B:B,设置!C:C))</f>
        <v>一般</v>
      </c>
      <c r="I320" s="207" t="str">
        <f t="shared" si="9"/>
        <v>能环-客服部</v>
      </c>
      <c r="J320" s="207" t="str">
        <f>IF($P320="","",_xlfn.XLOOKUP($P320,设置!$G:$G,设置!H:H))</f>
        <v>管理</v>
      </c>
      <c r="K320" s="207" t="str">
        <f>IF($P320="","",_xlfn.XLOOKUP($P320,设置!$G:$G,设置!I:I))</f>
        <v>部门</v>
      </c>
      <c r="L320" s="117"/>
      <c r="M320" s="117"/>
      <c r="N320" s="109" t="s">
        <v>338</v>
      </c>
      <c r="O320" s="117" t="s">
        <v>1297</v>
      </c>
      <c r="P320" s="182" t="s">
        <v>1298</v>
      </c>
      <c r="Q320" s="137" t="s">
        <v>420</v>
      </c>
      <c r="R320" s="230">
        <v>45017</v>
      </c>
      <c r="S320" s="137" t="s">
        <v>1333</v>
      </c>
      <c r="T320" s="118">
        <v>0</v>
      </c>
      <c r="U320" s="231">
        <v>45017</v>
      </c>
      <c r="V320" s="231">
        <v>45382</v>
      </c>
      <c r="W320" s="137" t="s">
        <v>1334</v>
      </c>
      <c r="X320" s="117"/>
      <c r="Y320" s="117"/>
      <c r="Z320" s="117"/>
      <c r="AA320" s="117"/>
      <c r="AB320" s="117"/>
    </row>
    <row r="321" customHeight="1" spans="1:28">
      <c r="A321" s="199"/>
      <c r="B321" s="200" t="str">
        <f t="shared" si="8"/>
        <v>Z20230413-000029-冷暖-运维部-管理-部门-20230401-0</v>
      </c>
      <c r="C321" s="201"/>
      <c r="D321" s="201" t="s">
        <v>356</v>
      </c>
      <c r="E321" s="201"/>
      <c r="F321" s="201"/>
      <c r="G321" s="201"/>
      <c r="H321" s="202" t="str">
        <f>IF(D321="","",_xlfn.XLOOKUP(D321,设置!B:B,设置!C:C))</f>
        <v>小规模</v>
      </c>
      <c r="I321" s="207" t="str">
        <f t="shared" si="9"/>
        <v>冷暖-运维部</v>
      </c>
      <c r="J321" s="207" t="str">
        <f>IF($P321="","",_xlfn.XLOOKUP($P321,设置!$G:$G,设置!H:H))</f>
        <v>管理</v>
      </c>
      <c r="K321" s="207" t="str">
        <f>IF($P321="","",_xlfn.XLOOKUP($P321,设置!$G:$G,设置!I:I))</f>
        <v>部门</v>
      </c>
      <c r="L321" s="117"/>
      <c r="M321" s="117"/>
      <c r="N321" s="109" t="s">
        <v>361</v>
      </c>
      <c r="O321" s="117" t="s">
        <v>1297</v>
      </c>
      <c r="P321" s="182" t="s">
        <v>1298</v>
      </c>
      <c r="Q321" s="137" t="s">
        <v>334</v>
      </c>
      <c r="R321" s="230">
        <v>45017</v>
      </c>
      <c r="S321" s="137" t="s">
        <v>1317</v>
      </c>
      <c r="T321" s="118">
        <v>0</v>
      </c>
      <c r="U321" s="231">
        <v>45017</v>
      </c>
      <c r="V321" s="231">
        <v>45382</v>
      </c>
      <c r="W321" s="137" t="s">
        <v>1335</v>
      </c>
      <c r="X321" s="117"/>
      <c r="Y321" s="117"/>
      <c r="Z321" s="117"/>
      <c r="AA321" s="117"/>
      <c r="AB321" s="117"/>
    </row>
    <row r="322" customHeight="1" spans="1:28">
      <c r="A322" s="199"/>
      <c r="B322" s="200" t="str">
        <f t="shared" ref="B322:B385" si="10">IF(O322="","",_xlfn.TEXTJOIN("-",1,W322,I322,P322,TEXT(U322,"YYYYMMDD"),T322))</f>
        <v>Z20230413-000030-冷暖-销售部-管理-部门-20230401-0</v>
      </c>
      <c r="C322" s="201"/>
      <c r="D322" s="201" t="s">
        <v>356</v>
      </c>
      <c r="E322" s="201"/>
      <c r="F322" s="201"/>
      <c r="G322" s="201"/>
      <c r="H322" s="202" t="str">
        <f>IF(D322="","",_xlfn.XLOOKUP(D322,设置!B:B,设置!C:C))</f>
        <v>小规模</v>
      </c>
      <c r="I322" s="207" t="str">
        <f t="shared" ref="I322:I385" si="11">IF(D322="","",_xlfn.TEXTJOIN("-",1,D322,E322,N322))</f>
        <v>冷暖-销售部</v>
      </c>
      <c r="J322" s="207" t="str">
        <f>IF($P322="","",_xlfn.XLOOKUP($P322,设置!$G:$G,设置!H:H))</f>
        <v>管理</v>
      </c>
      <c r="K322" s="207" t="str">
        <f>IF($P322="","",_xlfn.XLOOKUP($P322,设置!$G:$G,设置!I:I))</f>
        <v>部门</v>
      </c>
      <c r="L322" s="117"/>
      <c r="M322" s="117"/>
      <c r="N322" s="109" t="s">
        <v>313</v>
      </c>
      <c r="O322" s="117" t="s">
        <v>1297</v>
      </c>
      <c r="P322" s="182" t="s">
        <v>1298</v>
      </c>
      <c r="Q322" s="137" t="s">
        <v>451</v>
      </c>
      <c r="R322" s="230">
        <v>45017</v>
      </c>
      <c r="S322" s="137" t="s">
        <v>1319</v>
      </c>
      <c r="T322" s="118">
        <v>0</v>
      </c>
      <c r="U322" s="231">
        <v>45017</v>
      </c>
      <c r="V322" s="231">
        <v>45382</v>
      </c>
      <c r="W322" s="137" t="s">
        <v>1336</v>
      </c>
      <c r="X322" s="117"/>
      <c r="Y322" s="117"/>
      <c r="Z322" s="117"/>
      <c r="AA322" s="117"/>
      <c r="AB322" s="117"/>
    </row>
    <row r="323" customHeight="1" spans="1:28">
      <c r="A323" s="199"/>
      <c r="B323" s="200" t="str">
        <f t="shared" si="10"/>
        <v>Z20230413-000033-冷暖-财务部-管理-部门-20230401-0</v>
      </c>
      <c r="C323" s="201"/>
      <c r="D323" s="201" t="s">
        <v>356</v>
      </c>
      <c r="E323" s="201"/>
      <c r="F323" s="201"/>
      <c r="G323" s="201"/>
      <c r="H323" s="202" t="str">
        <f>IF(D323="","",_xlfn.XLOOKUP(D323,设置!B:B,设置!C:C))</f>
        <v>小规模</v>
      </c>
      <c r="I323" s="207" t="str">
        <f t="shared" si="11"/>
        <v>冷暖-财务部</v>
      </c>
      <c r="J323" s="207" t="str">
        <f>IF($P323="","",_xlfn.XLOOKUP($P323,设置!$G:$G,设置!H:H))</f>
        <v>管理</v>
      </c>
      <c r="K323" s="207" t="str">
        <f>IF($P323="","",_xlfn.XLOOKUP($P323,设置!$G:$G,设置!I:I))</f>
        <v>部门</v>
      </c>
      <c r="L323" s="117"/>
      <c r="M323" s="117"/>
      <c r="N323" s="109" t="s">
        <v>290</v>
      </c>
      <c r="O323" s="117" t="s">
        <v>1297</v>
      </c>
      <c r="P323" s="182" t="s">
        <v>1298</v>
      </c>
      <c r="Q323" s="137" t="s">
        <v>341</v>
      </c>
      <c r="R323" s="230">
        <v>45017</v>
      </c>
      <c r="S323" s="137" t="s">
        <v>1325</v>
      </c>
      <c r="T323" s="118">
        <v>0</v>
      </c>
      <c r="U323" s="231">
        <v>45017</v>
      </c>
      <c r="V323" s="231">
        <v>45382</v>
      </c>
      <c r="W323" s="137" t="s">
        <v>1337</v>
      </c>
      <c r="X323" s="117"/>
      <c r="Y323" s="117"/>
      <c r="Z323" s="117"/>
      <c r="AA323" s="117"/>
      <c r="AB323" s="117"/>
    </row>
    <row r="324" customHeight="1" spans="1:28">
      <c r="A324" s="199"/>
      <c r="B324" s="200" t="str">
        <f t="shared" si="10"/>
        <v>Z20230413-000034-冷暖-信息部-管理-部门-20230401-0</v>
      </c>
      <c r="C324" s="201"/>
      <c r="D324" s="201" t="s">
        <v>356</v>
      </c>
      <c r="E324" s="201"/>
      <c r="F324" s="201"/>
      <c r="G324" s="201"/>
      <c r="H324" s="202" t="str">
        <f>IF(D324="","",_xlfn.XLOOKUP(D324,设置!B:B,设置!C:C))</f>
        <v>小规模</v>
      </c>
      <c r="I324" s="207" t="str">
        <f t="shared" si="11"/>
        <v>冷暖-信息部</v>
      </c>
      <c r="J324" s="207" t="str">
        <f>IF($P324="","",_xlfn.XLOOKUP($P324,设置!$G:$G,设置!H:H))</f>
        <v>管理</v>
      </c>
      <c r="K324" s="207" t="str">
        <f>IF($P324="","",_xlfn.XLOOKUP($P324,设置!$G:$G,设置!I:I))</f>
        <v>部门</v>
      </c>
      <c r="L324" s="117"/>
      <c r="M324" s="117"/>
      <c r="N324" s="109" t="s">
        <v>404</v>
      </c>
      <c r="O324" s="117" t="s">
        <v>1297</v>
      </c>
      <c r="P324" s="182" t="s">
        <v>1298</v>
      </c>
      <c r="Q324" s="137" t="s">
        <v>341</v>
      </c>
      <c r="R324" s="230">
        <v>45017</v>
      </c>
      <c r="S324" s="137" t="s">
        <v>1327</v>
      </c>
      <c r="T324" s="118">
        <v>0</v>
      </c>
      <c r="U324" s="231">
        <v>45017</v>
      </c>
      <c r="V324" s="231">
        <v>45382</v>
      </c>
      <c r="W324" s="137" t="s">
        <v>1338</v>
      </c>
      <c r="X324" s="117"/>
      <c r="Y324" s="117"/>
      <c r="Z324" s="117"/>
      <c r="AA324" s="117"/>
      <c r="AB324" s="117"/>
    </row>
    <row r="325" customHeight="1" spans="1:28">
      <c r="A325" s="199"/>
      <c r="B325" s="200" t="str">
        <f t="shared" si="10"/>
        <v>Z20230413-000035-冷暖-商贸部-管理-部门-20230401-0</v>
      </c>
      <c r="C325" s="201"/>
      <c r="D325" s="201" t="s">
        <v>356</v>
      </c>
      <c r="E325" s="201"/>
      <c r="F325" s="201"/>
      <c r="G325" s="201"/>
      <c r="H325" s="202" t="str">
        <f>IF(D325="","",_xlfn.XLOOKUP(D325,设置!B:B,设置!C:C))</f>
        <v>小规模</v>
      </c>
      <c r="I325" s="207" t="str">
        <f t="shared" si="11"/>
        <v>冷暖-商贸部</v>
      </c>
      <c r="J325" s="207" t="str">
        <f>IF($P325="","",_xlfn.XLOOKUP($P325,设置!$G:$G,设置!H:H))</f>
        <v>管理</v>
      </c>
      <c r="K325" s="207" t="str">
        <f>IF($P325="","",_xlfn.XLOOKUP($P325,设置!$G:$G,设置!I:I))</f>
        <v>部门</v>
      </c>
      <c r="L325" s="117"/>
      <c r="M325" s="117"/>
      <c r="N325" s="109" t="s">
        <v>394</v>
      </c>
      <c r="O325" s="117" t="s">
        <v>1297</v>
      </c>
      <c r="P325" s="182" t="s">
        <v>1298</v>
      </c>
      <c r="Q325" s="137" t="s">
        <v>321</v>
      </c>
      <c r="R325" s="230">
        <v>45017</v>
      </c>
      <c r="S325" s="137" t="s">
        <v>1329</v>
      </c>
      <c r="T325" s="118">
        <v>0</v>
      </c>
      <c r="U325" s="231">
        <v>45017</v>
      </c>
      <c r="V325" s="231">
        <v>45382</v>
      </c>
      <c r="W325" s="137" t="s">
        <v>1339</v>
      </c>
      <c r="X325" s="117"/>
      <c r="Y325" s="117"/>
      <c r="Z325" s="117"/>
      <c r="AA325" s="117"/>
      <c r="AB325" s="117"/>
    </row>
    <row r="326" customHeight="1" spans="1:28">
      <c r="A326" s="199"/>
      <c r="B326" s="200" t="str">
        <f t="shared" si="10"/>
        <v>Z20230413-000036-冷暖-综合部-管理-部门-20230401-0</v>
      </c>
      <c r="C326" s="201"/>
      <c r="D326" s="201" t="s">
        <v>356</v>
      </c>
      <c r="E326" s="201"/>
      <c r="F326" s="201"/>
      <c r="G326" s="201"/>
      <c r="H326" s="202" t="str">
        <f>IF(D326="","",_xlfn.XLOOKUP(D326,设置!B:B,设置!C:C))</f>
        <v>小规模</v>
      </c>
      <c r="I326" s="207" t="str">
        <f t="shared" si="11"/>
        <v>冷暖-综合部</v>
      </c>
      <c r="J326" s="207" t="str">
        <f>IF($P326="","",_xlfn.XLOOKUP($P326,设置!$G:$G,设置!H:H))</f>
        <v>管理</v>
      </c>
      <c r="K326" s="207" t="str">
        <f>IF($P326="","",_xlfn.XLOOKUP($P326,设置!$G:$G,设置!I:I))</f>
        <v>部门</v>
      </c>
      <c r="L326" s="117"/>
      <c r="M326" s="117"/>
      <c r="N326" s="109" t="s">
        <v>413</v>
      </c>
      <c r="O326" s="117" t="s">
        <v>1297</v>
      </c>
      <c r="P326" s="182" t="s">
        <v>1298</v>
      </c>
      <c r="Q326" s="137" t="s">
        <v>420</v>
      </c>
      <c r="R326" s="230">
        <v>45017</v>
      </c>
      <c r="S326" s="137" t="s">
        <v>1331</v>
      </c>
      <c r="T326" s="118">
        <v>0</v>
      </c>
      <c r="U326" s="231">
        <v>45017</v>
      </c>
      <c r="V326" s="231">
        <v>45382</v>
      </c>
      <c r="W326" s="137" t="s">
        <v>1340</v>
      </c>
      <c r="X326" s="117"/>
      <c r="Y326" s="117"/>
      <c r="Z326" s="117"/>
      <c r="AA326" s="117"/>
      <c r="AB326" s="117"/>
    </row>
    <row r="327" customHeight="1" spans="1:28">
      <c r="A327" s="199"/>
      <c r="B327" s="200" t="str">
        <f t="shared" si="10"/>
        <v>Z20230413-000037-冷暖-客服部-管理-部门-20230401-0</v>
      </c>
      <c r="C327" s="201"/>
      <c r="D327" s="201" t="s">
        <v>356</v>
      </c>
      <c r="E327" s="201"/>
      <c r="F327" s="201"/>
      <c r="G327" s="201"/>
      <c r="H327" s="202" t="str">
        <f>IF(D327="","",_xlfn.XLOOKUP(D327,设置!B:B,设置!C:C))</f>
        <v>小规模</v>
      </c>
      <c r="I327" s="207" t="str">
        <f t="shared" si="11"/>
        <v>冷暖-客服部</v>
      </c>
      <c r="J327" s="207" t="str">
        <f>IF($P327="","",_xlfn.XLOOKUP($P327,设置!$G:$G,设置!H:H))</f>
        <v>管理</v>
      </c>
      <c r="K327" s="207" t="str">
        <f>IF($P327="","",_xlfn.XLOOKUP($P327,设置!$G:$G,设置!I:I))</f>
        <v>部门</v>
      </c>
      <c r="L327" s="117"/>
      <c r="M327" s="117"/>
      <c r="N327" s="109" t="s">
        <v>338</v>
      </c>
      <c r="O327" s="117" t="s">
        <v>1297</v>
      </c>
      <c r="P327" s="182" t="s">
        <v>1298</v>
      </c>
      <c r="Q327" s="137" t="s">
        <v>334</v>
      </c>
      <c r="R327" s="230">
        <v>45017</v>
      </c>
      <c r="S327" s="137" t="s">
        <v>1333</v>
      </c>
      <c r="T327" s="118">
        <v>0</v>
      </c>
      <c r="U327" s="231">
        <v>45017</v>
      </c>
      <c r="V327" s="231">
        <v>45382</v>
      </c>
      <c r="W327" s="137" t="s">
        <v>1341</v>
      </c>
      <c r="X327" s="117"/>
      <c r="Y327" s="117"/>
      <c r="Z327" s="117"/>
      <c r="AA327" s="117"/>
      <c r="AB327" s="117"/>
    </row>
    <row r="328" customHeight="1" spans="1:28">
      <c r="A328" s="199"/>
      <c r="B328" s="200" t="str">
        <f t="shared" si="10"/>
        <v>Z20230413-000038-荣辉-运维部-管理-部门-20230401-0</v>
      </c>
      <c r="C328" s="201"/>
      <c r="D328" s="201" t="s">
        <v>374</v>
      </c>
      <c r="E328" s="201"/>
      <c r="F328" s="201"/>
      <c r="G328" s="201"/>
      <c r="H328" s="202" t="str">
        <f>IF(D328="","",_xlfn.XLOOKUP(D328,设置!B:B,设置!C:C))</f>
        <v>小规模</v>
      </c>
      <c r="I328" s="207" t="str">
        <f t="shared" si="11"/>
        <v>荣辉-运维部</v>
      </c>
      <c r="J328" s="207" t="str">
        <f>IF($P328="","",_xlfn.XLOOKUP($P328,设置!$G:$G,设置!H:H))</f>
        <v>管理</v>
      </c>
      <c r="K328" s="207" t="str">
        <f>IF($P328="","",_xlfn.XLOOKUP($P328,设置!$G:$G,设置!I:I))</f>
        <v>部门</v>
      </c>
      <c r="L328" s="117"/>
      <c r="M328" s="117"/>
      <c r="N328" s="109" t="s">
        <v>361</v>
      </c>
      <c r="O328" s="117" t="s">
        <v>1297</v>
      </c>
      <c r="P328" s="182" t="s">
        <v>1298</v>
      </c>
      <c r="Q328" s="137" t="s">
        <v>341</v>
      </c>
      <c r="R328" s="230">
        <v>45017</v>
      </c>
      <c r="S328" s="137" t="s">
        <v>1317</v>
      </c>
      <c r="T328" s="118">
        <v>0</v>
      </c>
      <c r="U328" s="231">
        <v>45017</v>
      </c>
      <c r="V328" s="231">
        <v>45382</v>
      </c>
      <c r="W328" s="137" t="s">
        <v>1342</v>
      </c>
      <c r="X328" s="117"/>
      <c r="Y328" s="117"/>
      <c r="Z328" s="117"/>
      <c r="AA328" s="117"/>
      <c r="AB328" s="117"/>
    </row>
    <row r="329" customHeight="1" spans="1:28">
      <c r="A329" s="199"/>
      <c r="B329" s="200" t="str">
        <f t="shared" si="10"/>
        <v>Z20230413-000039-荣辉-销售部-管理-部门-20230401-0</v>
      </c>
      <c r="C329" s="201"/>
      <c r="D329" s="201" t="s">
        <v>374</v>
      </c>
      <c r="E329" s="201"/>
      <c r="F329" s="201"/>
      <c r="G329" s="201"/>
      <c r="H329" s="202" t="str">
        <f>IF(D329="","",_xlfn.XLOOKUP(D329,设置!B:B,设置!C:C))</f>
        <v>小规模</v>
      </c>
      <c r="I329" s="207" t="str">
        <f t="shared" si="11"/>
        <v>荣辉-销售部</v>
      </c>
      <c r="J329" s="207" t="str">
        <f>IF($P329="","",_xlfn.XLOOKUP($P329,设置!$G:$G,设置!H:H))</f>
        <v>管理</v>
      </c>
      <c r="K329" s="207" t="str">
        <f>IF($P329="","",_xlfn.XLOOKUP($P329,设置!$G:$G,设置!I:I))</f>
        <v>部门</v>
      </c>
      <c r="L329" s="117"/>
      <c r="M329" s="117"/>
      <c r="N329" s="109" t="s">
        <v>313</v>
      </c>
      <c r="O329" s="117" t="s">
        <v>1297</v>
      </c>
      <c r="P329" s="182" t="s">
        <v>1298</v>
      </c>
      <c r="Q329" s="137" t="s">
        <v>434</v>
      </c>
      <c r="R329" s="230">
        <v>45017</v>
      </c>
      <c r="S329" s="137" t="s">
        <v>1319</v>
      </c>
      <c r="T329" s="118">
        <v>0</v>
      </c>
      <c r="U329" s="231">
        <v>45017</v>
      </c>
      <c r="V329" s="231">
        <v>45382</v>
      </c>
      <c r="W329" s="137" t="s">
        <v>1343</v>
      </c>
      <c r="X329" s="117"/>
      <c r="Y329" s="117"/>
      <c r="Z329" s="117"/>
      <c r="AA329" s="117"/>
      <c r="AB329" s="117"/>
    </row>
    <row r="330" customHeight="1" spans="1:28">
      <c r="A330" s="199"/>
      <c r="B330" s="200" t="str">
        <f t="shared" si="10"/>
        <v>Z20230413-000042-荣辉-财务部-管理-部门-20230401-0</v>
      </c>
      <c r="C330" s="201"/>
      <c r="D330" s="201" t="s">
        <v>374</v>
      </c>
      <c r="E330" s="201"/>
      <c r="F330" s="201"/>
      <c r="G330" s="201"/>
      <c r="H330" s="202" t="str">
        <f>IF(D330="","",_xlfn.XLOOKUP(D330,设置!B:B,设置!C:C))</f>
        <v>小规模</v>
      </c>
      <c r="I330" s="207" t="str">
        <f t="shared" si="11"/>
        <v>荣辉-财务部</v>
      </c>
      <c r="J330" s="207" t="str">
        <f>IF($P330="","",_xlfn.XLOOKUP($P330,设置!$G:$G,设置!H:H))</f>
        <v>管理</v>
      </c>
      <c r="K330" s="207" t="str">
        <f>IF($P330="","",_xlfn.XLOOKUP($P330,设置!$G:$G,设置!I:I))</f>
        <v>部门</v>
      </c>
      <c r="L330" s="117"/>
      <c r="M330" s="117"/>
      <c r="N330" s="109" t="s">
        <v>290</v>
      </c>
      <c r="O330" s="117" t="s">
        <v>1297</v>
      </c>
      <c r="P330" s="182" t="s">
        <v>1298</v>
      </c>
      <c r="Q330" s="137" t="s">
        <v>341</v>
      </c>
      <c r="R330" s="230">
        <v>45017</v>
      </c>
      <c r="S330" s="137" t="s">
        <v>1325</v>
      </c>
      <c r="T330" s="118">
        <v>0</v>
      </c>
      <c r="U330" s="231">
        <v>45017</v>
      </c>
      <c r="V330" s="231">
        <v>45382</v>
      </c>
      <c r="W330" s="137" t="s">
        <v>1344</v>
      </c>
      <c r="X330" s="117"/>
      <c r="Y330" s="117"/>
      <c r="Z330" s="117"/>
      <c r="AA330" s="117"/>
      <c r="AB330" s="117"/>
    </row>
    <row r="331" customHeight="1" spans="1:28">
      <c r="A331" s="233"/>
      <c r="B331" s="200" t="str">
        <f t="shared" si="10"/>
        <v>Z20230413-000044-荣辉-商贸部-管理-部门-20230401-0</v>
      </c>
      <c r="C331" s="228"/>
      <c r="D331" s="201" t="s">
        <v>374</v>
      </c>
      <c r="E331" s="228"/>
      <c r="F331" s="228"/>
      <c r="G331" s="228"/>
      <c r="H331" s="202" t="str">
        <f>IF(D331="","",_xlfn.XLOOKUP(D331,设置!B:B,设置!C:C))</f>
        <v>小规模</v>
      </c>
      <c r="I331" s="207" t="str">
        <f t="shared" si="11"/>
        <v>荣辉-商贸部</v>
      </c>
      <c r="J331" s="207" t="str">
        <f>IF($P331="","",_xlfn.XLOOKUP($P331,设置!$G:$G,设置!H:H))</f>
        <v>管理</v>
      </c>
      <c r="K331" s="207" t="str">
        <f>IF($P331="","",_xlfn.XLOOKUP($P331,设置!$G:$G,设置!I:I))</f>
        <v>部门</v>
      </c>
      <c r="L331" s="117"/>
      <c r="M331" s="117"/>
      <c r="N331" s="109" t="s">
        <v>394</v>
      </c>
      <c r="O331" s="117" t="s">
        <v>1297</v>
      </c>
      <c r="P331" s="182" t="s">
        <v>1298</v>
      </c>
      <c r="Q331" s="137" t="s">
        <v>445</v>
      </c>
      <c r="R331" s="230">
        <v>45017</v>
      </c>
      <c r="S331" s="137" t="s">
        <v>1329</v>
      </c>
      <c r="T331" s="118">
        <v>0</v>
      </c>
      <c r="U331" s="231">
        <v>45017</v>
      </c>
      <c r="V331" s="231">
        <v>45382</v>
      </c>
      <c r="W331" s="137" t="s">
        <v>1345</v>
      </c>
      <c r="X331" s="228"/>
      <c r="Y331" s="228"/>
      <c r="Z331" s="228"/>
      <c r="AA331" s="228"/>
      <c r="AB331" s="228"/>
    </row>
    <row r="332" customHeight="1" spans="1:28">
      <c r="A332" s="233"/>
      <c r="B332" s="200" t="str">
        <f t="shared" si="10"/>
        <v>Z20230413-000045-荣辉-综合部-管理-部门-20230401-0</v>
      </c>
      <c r="C332" s="228"/>
      <c r="D332" s="201" t="s">
        <v>374</v>
      </c>
      <c r="E332" s="228"/>
      <c r="F332" s="228"/>
      <c r="G332" s="228"/>
      <c r="H332" s="202" t="str">
        <f>IF(D332="","",_xlfn.XLOOKUP(D332,设置!B:B,设置!C:C))</f>
        <v>小规模</v>
      </c>
      <c r="I332" s="207" t="str">
        <f t="shared" si="11"/>
        <v>荣辉-综合部</v>
      </c>
      <c r="J332" s="207" t="str">
        <f>IF($P332="","",_xlfn.XLOOKUP($P332,设置!$G:$G,设置!H:H))</f>
        <v>管理</v>
      </c>
      <c r="K332" s="207" t="str">
        <f>IF($P332="","",_xlfn.XLOOKUP($P332,设置!$G:$G,设置!I:I))</f>
        <v>部门</v>
      </c>
      <c r="L332" s="117"/>
      <c r="M332" s="117"/>
      <c r="N332" s="109" t="s">
        <v>413</v>
      </c>
      <c r="O332" s="117" t="s">
        <v>1297</v>
      </c>
      <c r="P332" s="182" t="s">
        <v>1298</v>
      </c>
      <c r="Q332" s="137" t="s">
        <v>321</v>
      </c>
      <c r="R332" s="230">
        <v>45017</v>
      </c>
      <c r="S332" s="137" t="s">
        <v>1331</v>
      </c>
      <c r="T332" s="118">
        <v>0</v>
      </c>
      <c r="U332" s="231">
        <v>45017</v>
      </c>
      <c r="V332" s="231">
        <v>45382</v>
      </c>
      <c r="W332" s="137" t="s">
        <v>1346</v>
      </c>
      <c r="X332" s="228"/>
      <c r="Y332" s="228"/>
      <c r="Z332" s="228"/>
      <c r="AA332" s="228"/>
      <c r="AB332" s="228"/>
    </row>
    <row r="333" customHeight="1" spans="1:28">
      <c r="A333" s="233"/>
      <c r="B333" s="200" t="str">
        <f t="shared" si="10"/>
        <v>Z20230413-000046-荣辉-客服部-管理-部门-20230401-0</v>
      </c>
      <c r="C333" s="228"/>
      <c r="D333" s="201" t="s">
        <v>374</v>
      </c>
      <c r="E333" s="228"/>
      <c r="F333" s="228"/>
      <c r="G333" s="228"/>
      <c r="H333" s="202" t="str">
        <f>IF(D333="","",_xlfn.XLOOKUP(D333,设置!B:B,设置!C:C))</f>
        <v>小规模</v>
      </c>
      <c r="I333" s="207" t="str">
        <f t="shared" si="11"/>
        <v>荣辉-客服部</v>
      </c>
      <c r="J333" s="207" t="str">
        <f>IF($P333="","",_xlfn.XLOOKUP($P333,设置!$G:$G,设置!H:H))</f>
        <v>管理</v>
      </c>
      <c r="K333" s="207" t="str">
        <f>IF($P333="","",_xlfn.XLOOKUP($P333,设置!$G:$G,设置!I:I))</f>
        <v>部门</v>
      </c>
      <c r="L333" s="117"/>
      <c r="M333" s="117"/>
      <c r="N333" s="109" t="s">
        <v>338</v>
      </c>
      <c r="O333" s="117" t="s">
        <v>1297</v>
      </c>
      <c r="P333" s="182" t="s">
        <v>1298</v>
      </c>
      <c r="Q333" s="137" t="s">
        <v>420</v>
      </c>
      <c r="R333" s="230">
        <v>45017</v>
      </c>
      <c r="S333" s="137" t="s">
        <v>1333</v>
      </c>
      <c r="T333" s="118">
        <v>0</v>
      </c>
      <c r="U333" s="231">
        <v>45017</v>
      </c>
      <c r="V333" s="231">
        <v>45382</v>
      </c>
      <c r="W333" s="137" t="s">
        <v>1347</v>
      </c>
      <c r="X333" s="228"/>
      <c r="Y333" s="228"/>
      <c r="Z333" s="228"/>
      <c r="AA333" s="228"/>
      <c r="AB333" s="228"/>
    </row>
    <row r="334" customHeight="1" spans="1:28">
      <c r="A334" s="233"/>
      <c r="B334" s="200" t="str">
        <f t="shared" si="10"/>
        <v>Z20230413-000048-芝麻-销售部-管理-部门-20230401-0</v>
      </c>
      <c r="C334" s="228"/>
      <c r="D334" s="201" t="s">
        <v>389</v>
      </c>
      <c r="E334" s="228"/>
      <c r="F334" s="228"/>
      <c r="G334" s="228"/>
      <c r="H334" s="202" t="str">
        <f>IF(D334="","",_xlfn.XLOOKUP(D334,设置!B:B,设置!C:C))</f>
        <v>一般</v>
      </c>
      <c r="I334" s="207" t="str">
        <f t="shared" si="11"/>
        <v>芝麻-销售部</v>
      </c>
      <c r="J334" s="207" t="str">
        <f>IF($P334="","",_xlfn.XLOOKUP($P334,设置!$G:$G,设置!H:H))</f>
        <v>管理</v>
      </c>
      <c r="K334" s="207" t="str">
        <f>IF($P334="","",_xlfn.XLOOKUP($P334,设置!$G:$G,设置!I:I))</f>
        <v>部门</v>
      </c>
      <c r="L334" s="117"/>
      <c r="M334" s="117"/>
      <c r="N334" s="109" t="s">
        <v>313</v>
      </c>
      <c r="O334" s="117" t="s">
        <v>1297</v>
      </c>
      <c r="P334" s="182" t="s">
        <v>1298</v>
      </c>
      <c r="Q334" s="137" t="s">
        <v>334</v>
      </c>
      <c r="R334" s="230">
        <v>45017</v>
      </c>
      <c r="S334" s="137" t="s">
        <v>1319</v>
      </c>
      <c r="T334" s="118">
        <v>0</v>
      </c>
      <c r="U334" s="231">
        <v>45017</v>
      </c>
      <c r="V334" s="231">
        <v>45382</v>
      </c>
      <c r="W334" s="137" t="s">
        <v>1348</v>
      </c>
      <c r="X334" s="228"/>
      <c r="Y334" s="228"/>
      <c r="Z334" s="228"/>
      <c r="AA334" s="228"/>
      <c r="AB334" s="228"/>
    </row>
    <row r="335" customHeight="1" spans="1:28">
      <c r="A335" s="233"/>
      <c r="B335" s="200" t="str">
        <f t="shared" si="10"/>
        <v>Z20230413-000049-芝麻-工程部-管理-部门-20230401-0</v>
      </c>
      <c r="C335" s="228"/>
      <c r="D335" s="201" t="s">
        <v>389</v>
      </c>
      <c r="E335" s="228"/>
      <c r="F335" s="228"/>
      <c r="G335" s="228"/>
      <c r="H335" s="202" t="str">
        <f>IF(D335="","",_xlfn.XLOOKUP(D335,设置!B:B,设置!C:C))</f>
        <v>一般</v>
      </c>
      <c r="I335" s="207" t="str">
        <f t="shared" si="11"/>
        <v>芝麻-工程部</v>
      </c>
      <c r="J335" s="207" t="str">
        <f>IF($P335="","",_xlfn.XLOOKUP($P335,设置!$G:$G,设置!H:H))</f>
        <v>管理</v>
      </c>
      <c r="K335" s="207" t="str">
        <f>IF($P335="","",_xlfn.XLOOKUP($P335,设置!$G:$G,设置!I:I))</f>
        <v>部门</v>
      </c>
      <c r="L335" s="117"/>
      <c r="M335" s="117"/>
      <c r="N335" s="109" t="s">
        <v>380</v>
      </c>
      <c r="O335" s="117" t="s">
        <v>1297</v>
      </c>
      <c r="P335" s="182" t="s">
        <v>1298</v>
      </c>
      <c r="Q335" s="137" t="s">
        <v>451</v>
      </c>
      <c r="R335" s="230">
        <v>45017</v>
      </c>
      <c r="S335" s="137" t="s">
        <v>1321</v>
      </c>
      <c r="T335" s="118">
        <v>0</v>
      </c>
      <c r="U335" s="231">
        <v>45017</v>
      </c>
      <c r="V335" s="231">
        <v>45382</v>
      </c>
      <c r="W335" s="137" t="s">
        <v>1349</v>
      </c>
      <c r="X335" s="228"/>
      <c r="Y335" s="228"/>
      <c r="Z335" s="228"/>
      <c r="AA335" s="228"/>
      <c r="AB335" s="228"/>
    </row>
    <row r="336" customHeight="1" spans="1:28">
      <c r="A336" s="233"/>
      <c r="B336" s="200" t="str">
        <f t="shared" si="10"/>
        <v>Z20230413-000051-芝麻-财务部-管理-部门-20230401-0</v>
      </c>
      <c r="C336" s="228"/>
      <c r="D336" s="201" t="s">
        <v>389</v>
      </c>
      <c r="E336" s="228"/>
      <c r="F336" s="228"/>
      <c r="G336" s="228"/>
      <c r="H336" s="202" t="str">
        <f>IF(D336="","",_xlfn.XLOOKUP(D336,设置!B:B,设置!C:C))</f>
        <v>一般</v>
      </c>
      <c r="I336" s="207" t="str">
        <f t="shared" si="11"/>
        <v>芝麻-财务部</v>
      </c>
      <c r="J336" s="207" t="str">
        <f>IF($P336="","",_xlfn.XLOOKUP($P336,设置!$G:$G,设置!H:H))</f>
        <v>管理</v>
      </c>
      <c r="K336" s="207" t="str">
        <f>IF($P336="","",_xlfn.XLOOKUP($P336,设置!$G:$G,设置!I:I))</f>
        <v>部门</v>
      </c>
      <c r="L336" s="117"/>
      <c r="M336" s="117"/>
      <c r="N336" s="109" t="s">
        <v>290</v>
      </c>
      <c r="O336" s="117" t="s">
        <v>1297</v>
      </c>
      <c r="P336" s="182" t="s">
        <v>1298</v>
      </c>
      <c r="Q336" s="137" t="s">
        <v>341</v>
      </c>
      <c r="R336" s="230">
        <v>45017</v>
      </c>
      <c r="S336" s="137" t="s">
        <v>1325</v>
      </c>
      <c r="T336" s="118">
        <v>0</v>
      </c>
      <c r="U336" s="231">
        <v>45017</v>
      </c>
      <c r="V336" s="231">
        <v>45382</v>
      </c>
      <c r="W336" s="137" t="s">
        <v>1350</v>
      </c>
      <c r="X336" s="228"/>
      <c r="Y336" s="228"/>
      <c r="Z336" s="228"/>
      <c r="AA336" s="228"/>
      <c r="AB336" s="228"/>
    </row>
    <row r="337" customHeight="1" spans="1:28">
      <c r="A337" s="233"/>
      <c r="B337" s="200" t="str">
        <f t="shared" si="10"/>
        <v>Z20230413-000052-芝麻-信息部-管理-部门-20230401-0</v>
      </c>
      <c r="C337" s="228"/>
      <c r="D337" s="201" t="s">
        <v>389</v>
      </c>
      <c r="E337" s="228"/>
      <c r="F337" s="228"/>
      <c r="G337" s="228"/>
      <c r="H337" s="202" t="str">
        <f>IF(D337="","",_xlfn.XLOOKUP(D337,设置!B:B,设置!C:C))</f>
        <v>一般</v>
      </c>
      <c r="I337" s="207" t="str">
        <f t="shared" si="11"/>
        <v>芝麻-信息部</v>
      </c>
      <c r="J337" s="207" t="str">
        <f>IF($P337="","",_xlfn.XLOOKUP($P337,设置!$G:$G,设置!H:H))</f>
        <v>管理</v>
      </c>
      <c r="K337" s="207" t="str">
        <f>IF($P337="","",_xlfn.XLOOKUP($P337,设置!$G:$G,设置!I:I))</f>
        <v>部门</v>
      </c>
      <c r="L337" s="228"/>
      <c r="M337" s="228"/>
      <c r="N337" s="109" t="s">
        <v>404</v>
      </c>
      <c r="O337" s="117" t="s">
        <v>1297</v>
      </c>
      <c r="P337" s="182" t="s">
        <v>1298</v>
      </c>
      <c r="Q337" s="137" t="s">
        <v>341</v>
      </c>
      <c r="R337" s="230">
        <v>45017</v>
      </c>
      <c r="S337" s="137" t="s">
        <v>1327</v>
      </c>
      <c r="T337" s="118">
        <v>0</v>
      </c>
      <c r="U337" s="231">
        <v>45017</v>
      </c>
      <c r="V337" s="231">
        <v>45382</v>
      </c>
      <c r="W337" s="137" t="s">
        <v>1351</v>
      </c>
      <c r="X337" s="228"/>
      <c r="Y337" s="228"/>
      <c r="Z337" s="228"/>
      <c r="AA337" s="228"/>
      <c r="AB337" s="228"/>
    </row>
    <row r="338" customHeight="1" spans="1:28">
      <c r="A338" s="233"/>
      <c r="B338" s="200" t="str">
        <f t="shared" si="10"/>
        <v>Z20230413-000053-芝麻-商贸部-管理-部门-20230401-0</v>
      </c>
      <c r="C338" s="228"/>
      <c r="D338" s="201" t="s">
        <v>389</v>
      </c>
      <c r="E338" s="228"/>
      <c r="F338" s="228"/>
      <c r="G338" s="228"/>
      <c r="H338" s="202" t="str">
        <f>IF(D338="","",_xlfn.XLOOKUP(D338,设置!B:B,设置!C:C))</f>
        <v>一般</v>
      </c>
      <c r="I338" s="207" t="str">
        <f t="shared" si="11"/>
        <v>芝麻-商贸部</v>
      </c>
      <c r="J338" s="207" t="str">
        <f>IF($P338="","",_xlfn.XLOOKUP($P338,设置!$G:$G,设置!H:H))</f>
        <v>管理</v>
      </c>
      <c r="K338" s="207" t="str">
        <f>IF($P338="","",_xlfn.XLOOKUP($P338,设置!$G:$G,设置!I:I))</f>
        <v>部门</v>
      </c>
      <c r="L338" s="228"/>
      <c r="M338" s="228"/>
      <c r="N338" s="109" t="s">
        <v>394</v>
      </c>
      <c r="O338" s="117" t="s">
        <v>1297</v>
      </c>
      <c r="P338" s="182" t="s">
        <v>1298</v>
      </c>
      <c r="Q338" s="137" t="s">
        <v>341</v>
      </c>
      <c r="R338" s="230">
        <v>45017</v>
      </c>
      <c r="S338" s="137" t="s">
        <v>1329</v>
      </c>
      <c r="T338" s="118">
        <v>0</v>
      </c>
      <c r="U338" s="231">
        <v>45017</v>
      </c>
      <c r="V338" s="231">
        <v>45382</v>
      </c>
      <c r="W338" s="137" t="s">
        <v>1352</v>
      </c>
      <c r="X338" s="228"/>
      <c r="Y338" s="228"/>
      <c r="Z338" s="228"/>
      <c r="AA338" s="228"/>
      <c r="AB338" s="228"/>
    </row>
    <row r="339" customHeight="1" spans="1:28">
      <c r="A339" s="233"/>
      <c r="B339" s="200" t="str">
        <f t="shared" si="10"/>
        <v>Z20230413-000054-芝麻-综合部-管理-部门-20230401-0</v>
      </c>
      <c r="C339" s="228"/>
      <c r="D339" s="201" t="s">
        <v>389</v>
      </c>
      <c r="E339" s="228"/>
      <c r="F339" s="228"/>
      <c r="G339" s="228"/>
      <c r="H339" s="202" t="str">
        <f>IF(D339="","",_xlfn.XLOOKUP(D339,设置!B:B,设置!C:C))</f>
        <v>一般</v>
      </c>
      <c r="I339" s="207" t="str">
        <f t="shared" si="11"/>
        <v>芝麻-综合部</v>
      </c>
      <c r="J339" s="207" t="str">
        <f>IF($P339="","",_xlfn.XLOOKUP($P339,设置!$G:$G,设置!H:H))</f>
        <v>管理</v>
      </c>
      <c r="K339" s="207" t="str">
        <f>IF($P339="","",_xlfn.XLOOKUP($P339,设置!$G:$G,设置!I:I))</f>
        <v>部门</v>
      </c>
      <c r="L339" s="228"/>
      <c r="M339" s="228"/>
      <c r="N339" s="109" t="s">
        <v>413</v>
      </c>
      <c r="O339" s="117" t="s">
        <v>1297</v>
      </c>
      <c r="P339" s="182" t="s">
        <v>1298</v>
      </c>
      <c r="Q339" s="137" t="s">
        <v>321</v>
      </c>
      <c r="R339" s="230">
        <v>45017</v>
      </c>
      <c r="S339" s="137" t="s">
        <v>1331</v>
      </c>
      <c r="T339" s="118">
        <v>0</v>
      </c>
      <c r="U339" s="231">
        <v>45017</v>
      </c>
      <c r="V339" s="231">
        <v>45382</v>
      </c>
      <c r="W339" s="137" t="s">
        <v>1353</v>
      </c>
      <c r="X339" s="228"/>
      <c r="Y339" s="228"/>
      <c r="Z339" s="228"/>
      <c r="AA339" s="228"/>
      <c r="AB339" s="228"/>
    </row>
    <row r="340" customHeight="1" spans="1:28">
      <c r="A340" s="233"/>
      <c r="B340" s="200" t="str">
        <f t="shared" si="10"/>
        <v>Z20230413-000055-芝麻-客服部-管理-部门-20230401-0</v>
      </c>
      <c r="C340" s="228"/>
      <c r="D340" s="201" t="s">
        <v>389</v>
      </c>
      <c r="E340" s="228"/>
      <c r="F340" s="228"/>
      <c r="G340" s="228"/>
      <c r="H340" s="202" t="str">
        <f>IF(D340="","",_xlfn.XLOOKUP(D340,设置!B:B,设置!C:C))</f>
        <v>一般</v>
      </c>
      <c r="I340" s="207" t="str">
        <f t="shared" si="11"/>
        <v>芝麻-客服部</v>
      </c>
      <c r="J340" s="207" t="str">
        <f>IF($P340="","",_xlfn.XLOOKUP($P340,设置!$G:$G,设置!H:H))</f>
        <v>管理</v>
      </c>
      <c r="K340" s="207" t="str">
        <f>IF($P340="","",_xlfn.XLOOKUP($P340,设置!$G:$G,设置!I:I))</f>
        <v>部门</v>
      </c>
      <c r="L340" s="228"/>
      <c r="M340" s="228"/>
      <c r="N340" s="109" t="s">
        <v>338</v>
      </c>
      <c r="O340" s="117" t="s">
        <v>1297</v>
      </c>
      <c r="P340" s="182" t="s">
        <v>1298</v>
      </c>
      <c r="Q340" s="137" t="s">
        <v>420</v>
      </c>
      <c r="R340" s="230">
        <v>45017</v>
      </c>
      <c r="S340" s="137" t="s">
        <v>1333</v>
      </c>
      <c r="T340" s="118">
        <v>0</v>
      </c>
      <c r="U340" s="231">
        <v>45017</v>
      </c>
      <c r="V340" s="231">
        <v>45382</v>
      </c>
      <c r="W340" s="137" t="s">
        <v>1354</v>
      </c>
      <c r="X340" s="228"/>
      <c r="Y340" s="228"/>
      <c r="Z340" s="228"/>
      <c r="AA340" s="228"/>
      <c r="AB340" s="228"/>
    </row>
    <row r="341" customHeight="1" spans="1:28">
      <c r="A341" s="233"/>
      <c r="B341" s="200" t="str">
        <f t="shared" si="10"/>
        <v>Z20230413-000065-沐海-运维部-管理-部门-20230401-0</v>
      </c>
      <c r="C341" s="228"/>
      <c r="D341" s="201" t="s">
        <v>409</v>
      </c>
      <c r="E341" s="228"/>
      <c r="F341" s="228"/>
      <c r="G341" s="228"/>
      <c r="H341" s="202" t="str">
        <f>IF(D341="","",_xlfn.XLOOKUP(D341,设置!B:B,设置!C:C))</f>
        <v>小规模</v>
      </c>
      <c r="I341" s="207" t="str">
        <f t="shared" si="11"/>
        <v>沐海-运维部</v>
      </c>
      <c r="J341" s="207" t="str">
        <f>IF($P341="","",_xlfn.XLOOKUP($P341,设置!$G:$G,设置!H:H))</f>
        <v>管理</v>
      </c>
      <c r="K341" s="207" t="str">
        <f>IF($P341="","",_xlfn.XLOOKUP($P341,设置!$G:$G,设置!I:I))</f>
        <v>部门</v>
      </c>
      <c r="L341" s="228"/>
      <c r="M341" s="228"/>
      <c r="N341" s="109" t="s">
        <v>361</v>
      </c>
      <c r="O341" s="117" t="s">
        <v>1297</v>
      </c>
      <c r="P341" s="182" t="s">
        <v>1298</v>
      </c>
      <c r="Q341" s="137" t="s">
        <v>334</v>
      </c>
      <c r="R341" s="230">
        <v>45017</v>
      </c>
      <c r="S341" s="137" t="s">
        <v>1317</v>
      </c>
      <c r="T341" s="118">
        <v>0</v>
      </c>
      <c r="U341" s="231">
        <v>45017</v>
      </c>
      <c r="V341" s="231">
        <v>45382</v>
      </c>
      <c r="W341" s="137" t="s">
        <v>1355</v>
      </c>
      <c r="X341" s="228"/>
      <c r="Y341" s="228"/>
      <c r="Z341" s="228"/>
      <c r="AA341" s="228"/>
      <c r="AB341" s="228"/>
    </row>
    <row r="342" customHeight="1" spans="1:28">
      <c r="A342" s="233"/>
      <c r="B342" s="200" t="str">
        <f t="shared" si="10"/>
        <v>Z20230413-000066-沐海-销售部-管理-部门-20230401-0</v>
      </c>
      <c r="C342" s="228"/>
      <c r="D342" s="201" t="s">
        <v>409</v>
      </c>
      <c r="E342" s="228"/>
      <c r="F342" s="228"/>
      <c r="G342" s="228"/>
      <c r="H342" s="202" t="str">
        <f>IF(D342="","",_xlfn.XLOOKUP(D342,设置!B:B,设置!C:C))</f>
        <v>小规模</v>
      </c>
      <c r="I342" s="207" t="str">
        <f t="shared" si="11"/>
        <v>沐海-销售部</v>
      </c>
      <c r="J342" s="207" t="str">
        <f>IF($P342="","",_xlfn.XLOOKUP($P342,设置!$G:$G,设置!H:H))</f>
        <v>管理</v>
      </c>
      <c r="K342" s="207" t="str">
        <f>IF($P342="","",_xlfn.XLOOKUP($P342,设置!$G:$G,设置!I:I))</f>
        <v>部门</v>
      </c>
      <c r="L342" s="228"/>
      <c r="M342" s="228"/>
      <c r="N342" s="109" t="s">
        <v>313</v>
      </c>
      <c r="O342" s="117" t="s">
        <v>1297</v>
      </c>
      <c r="P342" s="182" t="s">
        <v>1298</v>
      </c>
      <c r="Q342" s="137" t="s">
        <v>451</v>
      </c>
      <c r="R342" s="230">
        <v>45017</v>
      </c>
      <c r="S342" s="137" t="s">
        <v>1319</v>
      </c>
      <c r="T342" s="118">
        <v>0</v>
      </c>
      <c r="U342" s="231">
        <v>45017</v>
      </c>
      <c r="V342" s="231">
        <v>45382</v>
      </c>
      <c r="W342" s="137" t="s">
        <v>1356</v>
      </c>
      <c r="X342" s="228"/>
      <c r="Y342" s="228"/>
      <c r="Z342" s="228"/>
      <c r="AA342" s="228"/>
      <c r="AB342" s="228"/>
    </row>
    <row r="343" customHeight="1" spans="1:28">
      <c r="A343" s="233"/>
      <c r="B343" s="200" t="str">
        <f t="shared" si="10"/>
        <v>Z20230413-000068-沐海-总裁室-管理-部门-20230401-0</v>
      </c>
      <c r="C343" s="228"/>
      <c r="D343" s="201" t="s">
        <v>409</v>
      </c>
      <c r="E343" s="228"/>
      <c r="F343" s="228"/>
      <c r="G343" s="228"/>
      <c r="H343" s="202" t="str">
        <f>IF(D343="","",_xlfn.XLOOKUP(D343,设置!B:B,设置!C:C))</f>
        <v>小规模</v>
      </c>
      <c r="I343" s="207" t="str">
        <f t="shared" si="11"/>
        <v>沐海-总裁室</v>
      </c>
      <c r="J343" s="207" t="str">
        <f>IF($P343="","",_xlfn.XLOOKUP($P343,设置!$G:$G,设置!H:H))</f>
        <v>管理</v>
      </c>
      <c r="K343" s="207" t="str">
        <f>IF($P343="","",_xlfn.XLOOKUP($P343,设置!$G:$G,设置!I:I))</f>
        <v>部门</v>
      </c>
      <c r="L343" s="228"/>
      <c r="M343" s="228"/>
      <c r="N343" s="109" t="s">
        <v>429</v>
      </c>
      <c r="O343" s="117" t="s">
        <v>1297</v>
      </c>
      <c r="P343" s="182" t="s">
        <v>1298</v>
      </c>
      <c r="Q343" s="137" t="s">
        <v>341</v>
      </c>
      <c r="R343" s="230">
        <v>45017</v>
      </c>
      <c r="S343" s="137" t="s">
        <v>1323</v>
      </c>
      <c r="T343" s="118">
        <v>0</v>
      </c>
      <c r="U343" s="231">
        <v>45017</v>
      </c>
      <c r="V343" s="231">
        <v>45382</v>
      </c>
      <c r="W343" s="137" t="s">
        <v>1357</v>
      </c>
      <c r="X343" s="228"/>
      <c r="Y343" s="228"/>
      <c r="Z343" s="228"/>
      <c r="AA343" s="228"/>
      <c r="AB343" s="228"/>
    </row>
    <row r="344" customHeight="1" spans="1:28">
      <c r="A344" s="233"/>
      <c r="B344" s="200" t="str">
        <f t="shared" si="10"/>
        <v>Z20230413-000069-沐海-财务部-管理-部门-20230401-0</v>
      </c>
      <c r="C344" s="228"/>
      <c r="D344" s="201" t="s">
        <v>409</v>
      </c>
      <c r="E344" s="228"/>
      <c r="F344" s="228"/>
      <c r="G344" s="228"/>
      <c r="H344" s="202" t="str">
        <f>IF(D344="","",_xlfn.XLOOKUP(D344,设置!B:B,设置!C:C))</f>
        <v>小规模</v>
      </c>
      <c r="I344" s="207" t="str">
        <f t="shared" si="11"/>
        <v>沐海-财务部</v>
      </c>
      <c r="J344" s="207" t="str">
        <f>IF($P344="","",_xlfn.XLOOKUP($P344,设置!$G:$G,设置!H:H))</f>
        <v>管理</v>
      </c>
      <c r="K344" s="207" t="str">
        <f>IF($P344="","",_xlfn.XLOOKUP($P344,设置!$G:$G,设置!I:I))</f>
        <v>部门</v>
      </c>
      <c r="L344" s="228"/>
      <c r="M344" s="228"/>
      <c r="N344" s="109" t="s">
        <v>290</v>
      </c>
      <c r="O344" s="117" t="s">
        <v>1297</v>
      </c>
      <c r="P344" s="182" t="s">
        <v>1298</v>
      </c>
      <c r="Q344" s="137" t="s">
        <v>434</v>
      </c>
      <c r="R344" s="230">
        <v>45017</v>
      </c>
      <c r="S344" s="137" t="s">
        <v>1325</v>
      </c>
      <c r="T344" s="118">
        <v>0</v>
      </c>
      <c r="U344" s="231">
        <v>45017</v>
      </c>
      <c r="V344" s="231">
        <v>45382</v>
      </c>
      <c r="W344" s="137" t="s">
        <v>1358</v>
      </c>
      <c r="X344" s="228"/>
      <c r="Y344" s="228"/>
      <c r="Z344" s="228"/>
      <c r="AA344" s="228"/>
      <c r="AB344" s="228"/>
    </row>
    <row r="345" customHeight="1" spans="1:28">
      <c r="A345" s="233"/>
      <c r="B345" s="200" t="str">
        <f t="shared" si="10"/>
        <v>Z20230413-000071-沐海-商贸部-管理-部门-20230401-0</v>
      </c>
      <c r="C345" s="228"/>
      <c r="D345" s="201" t="s">
        <v>409</v>
      </c>
      <c r="E345" s="228"/>
      <c r="F345" s="228"/>
      <c r="G345" s="228"/>
      <c r="H345" s="202" t="str">
        <f>IF(D345="","",_xlfn.XLOOKUP(D345,设置!B:B,设置!C:C))</f>
        <v>小规模</v>
      </c>
      <c r="I345" s="207" t="str">
        <f t="shared" si="11"/>
        <v>沐海-商贸部</v>
      </c>
      <c r="J345" s="207" t="str">
        <f>IF($P345="","",_xlfn.XLOOKUP($P345,设置!$G:$G,设置!H:H))</f>
        <v>管理</v>
      </c>
      <c r="K345" s="207" t="str">
        <f>IF($P345="","",_xlfn.XLOOKUP($P345,设置!$G:$G,设置!I:I))</f>
        <v>部门</v>
      </c>
      <c r="L345" s="228"/>
      <c r="M345" s="228"/>
      <c r="N345" s="109" t="s">
        <v>394</v>
      </c>
      <c r="O345" s="117" t="s">
        <v>1297</v>
      </c>
      <c r="P345" s="182" t="s">
        <v>1298</v>
      </c>
      <c r="Q345" s="137" t="s">
        <v>341</v>
      </c>
      <c r="R345" s="230">
        <v>45017</v>
      </c>
      <c r="S345" s="137" t="s">
        <v>1329</v>
      </c>
      <c r="T345" s="118">
        <v>0</v>
      </c>
      <c r="U345" s="231">
        <v>45017</v>
      </c>
      <c r="V345" s="231">
        <v>45382</v>
      </c>
      <c r="W345" s="137" t="s">
        <v>1359</v>
      </c>
      <c r="X345" s="228"/>
      <c r="Y345" s="228"/>
      <c r="Z345" s="228"/>
      <c r="AA345" s="228"/>
      <c r="AB345" s="228"/>
    </row>
    <row r="346" customHeight="1" spans="1:28">
      <c r="A346" s="233"/>
      <c r="B346" s="200" t="str">
        <f t="shared" si="10"/>
        <v>Z20230413-000072-沐海-综合部-管理-部门-20230401-0</v>
      </c>
      <c r="C346" s="228"/>
      <c r="D346" s="201" t="s">
        <v>409</v>
      </c>
      <c r="E346" s="228"/>
      <c r="F346" s="228"/>
      <c r="G346" s="228"/>
      <c r="H346" s="202" t="str">
        <f>IF(D346="","",_xlfn.XLOOKUP(D346,设置!B:B,设置!C:C))</f>
        <v>小规模</v>
      </c>
      <c r="I346" s="207" t="str">
        <f t="shared" si="11"/>
        <v>沐海-综合部</v>
      </c>
      <c r="J346" s="207" t="str">
        <f>IF($P346="","",_xlfn.XLOOKUP($P346,设置!$G:$G,设置!H:H))</f>
        <v>管理</v>
      </c>
      <c r="K346" s="207" t="str">
        <f>IF($P346="","",_xlfn.XLOOKUP($P346,设置!$G:$G,设置!I:I))</f>
        <v>部门</v>
      </c>
      <c r="L346" s="228"/>
      <c r="M346" s="228"/>
      <c r="N346" s="109" t="s">
        <v>413</v>
      </c>
      <c r="O346" s="117" t="s">
        <v>1297</v>
      </c>
      <c r="P346" s="182" t="s">
        <v>1298</v>
      </c>
      <c r="Q346" s="137" t="s">
        <v>321</v>
      </c>
      <c r="R346" s="230">
        <v>45017</v>
      </c>
      <c r="S346" s="137" t="s">
        <v>1331</v>
      </c>
      <c r="T346" s="118">
        <v>0</v>
      </c>
      <c r="U346" s="231">
        <v>45017</v>
      </c>
      <c r="V346" s="231">
        <v>45382</v>
      </c>
      <c r="W346" s="137" t="s">
        <v>1360</v>
      </c>
      <c r="X346" s="228"/>
      <c r="Y346" s="228"/>
      <c r="Z346" s="228"/>
      <c r="AA346" s="228"/>
      <c r="AB346" s="228"/>
    </row>
    <row r="347" customHeight="1" spans="1:28">
      <c r="A347" s="233"/>
      <c r="B347" s="200" t="str">
        <f t="shared" si="10"/>
        <v>Z20230413-000073-沐海-客服部-管理-部门-20230401-0</v>
      </c>
      <c r="C347" s="228"/>
      <c r="D347" s="201" t="s">
        <v>409</v>
      </c>
      <c r="E347" s="228"/>
      <c r="F347" s="228"/>
      <c r="G347" s="228"/>
      <c r="H347" s="202" t="str">
        <f>IF(D347="","",_xlfn.XLOOKUP(D347,设置!B:B,设置!C:C))</f>
        <v>小规模</v>
      </c>
      <c r="I347" s="207" t="str">
        <f t="shared" si="11"/>
        <v>沐海-客服部</v>
      </c>
      <c r="J347" s="207" t="str">
        <f>IF($P347="","",_xlfn.XLOOKUP($P347,设置!$G:$G,设置!H:H))</f>
        <v>管理</v>
      </c>
      <c r="K347" s="207" t="str">
        <f>IF($P347="","",_xlfn.XLOOKUP($P347,设置!$G:$G,设置!I:I))</f>
        <v>部门</v>
      </c>
      <c r="L347" s="228"/>
      <c r="M347" s="228"/>
      <c r="N347" s="109" t="s">
        <v>338</v>
      </c>
      <c r="O347" s="117" t="s">
        <v>1297</v>
      </c>
      <c r="P347" s="182" t="s">
        <v>1298</v>
      </c>
      <c r="Q347" s="137" t="s">
        <v>420</v>
      </c>
      <c r="R347" s="230">
        <v>45017</v>
      </c>
      <c r="S347" s="137" t="s">
        <v>1333</v>
      </c>
      <c r="T347" s="118">
        <v>0</v>
      </c>
      <c r="U347" s="231">
        <v>45017</v>
      </c>
      <c r="V347" s="231">
        <v>45382</v>
      </c>
      <c r="W347" s="137" t="s">
        <v>1361</v>
      </c>
      <c r="X347" s="228"/>
      <c r="Y347" s="228"/>
      <c r="Z347" s="228"/>
      <c r="AA347" s="228"/>
      <c r="AB347" s="228"/>
    </row>
    <row r="348" customHeight="1" spans="1:28">
      <c r="A348" s="233"/>
      <c r="B348" s="200" t="str">
        <f t="shared" si="10"/>
        <v>Z20230413-000074-峻林-运维部-管理-部门-20230401-0</v>
      </c>
      <c r="C348" s="228"/>
      <c r="D348" s="201" t="s">
        <v>418</v>
      </c>
      <c r="E348" s="228"/>
      <c r="F348" s="228"/>
      <c r="G348" s="228"/>
      <c r="H348" s="202" t="str">
        <f>IF(D348="","",_xlfn.XLOOKUP(D348,设置!B:B,设置!C:C))</f>
        <v>小规模</v>
      </c>
      <c r="I348" s="207" t="str">
        <f t="shared" si="11"/>
        <v>峻林-运维部</v>
      </c>
      <c r="J348" s="207" t="str">
        <f>IF($P348="","",_xlfn.XLOOKUP($P348,设置!$G:$G,设置!H:H))</f>
        <v>管理</v>
      </c>
      <c r="K348" s="207" t="str">
        <f>IF($P348="","",_xlfn.XLOOKUP($P348,设置!$G:$G,设置!I:I))</f>
        <v>部门</v>
      </c>
      <c r="L348" s="228"/>
      <c r="M348" s="228"/>
      <c r="N348" s="109" t="s">
        <v>361</v>
      </c>
      <c r="O348" s="117" t="s">
        <v>1297</v>
      </c>
      <c r="P348" s="182" t="s">
        <v>1298</v>
      </c>
      <c r="Q348" s="137" t="s">
        <v>334</v>
      </c>
      <c r="R348" s="230">
        <v>45017</v>
      </c>
      <c r="S348" s="137" t="s">
        <v>1317</v>
      </c>
      <c r="T348" s="118">
        <v>0</v>
      </c>
      <c r="U348" s="231">
        <v>45017</v>
      </c>
      <c r="V348" s="231">
        <v>45382</v>
      </c>
      <c r="W348" s="137" t="s">
        <v>1362</v>
      </c>
      <c r="X348" s="228"/>
      <c r="Y348" s="228"/>
      <c r="Z348" s="228"/>
      <c r="AA348" s="228"/>
      <c r="AB348" s="228"/>
    </row>
    <row r="349" customHeight="1" spans="1:28">
      <c r="A349" s="233"/>
      <c r="B349" s="200" t="str">
        <f t="shared" si="10"/>
        <v>Z20230413-000075-峻林-销售部-管理-部门-20230401-0</v>
      </c>
      <c r="C349" s="228"/>
      <c r="D349" s="201" t="s">
        <v>418</v>
      </c>
      <c r="E349" s="228"/>
      <c r="F349" s="228"/>
      <c r="G349" s="228"/>
      <c r="H349" s="202" t="str">
        <f>IF(D349="","",_xlfn.XLOOKUP(D349,设置!B:B,设置!C:C))</f>
        <v>小规模</v>
      </c>
      <c r="I349" s="207" t="str">
        <f t="shared" si="11"/>
        <v>峻林-销售部</v>
      </c>
      <c r="J349" s="207" t="str">
        <f>IF($P349="","",_xlfn.XLOOKUP($P349,设置!$G:$G,设置!H:H))</f>
        <v>管理</v>
      </c>
      <c r="K349" s="207" t="str">
        <f>IF($P349="","",_xlfn.XLOOKUP($P349,设置!$G:$G,设置!I:I))</f>
        <v>部门</v>
      </c>
      <c r="L349" s="228"/>
      <c r="M349" s="228"/>
      <c r="N349" s="117" t="s">
        <v>313</v>
      </c>
      <c r="O349" s="227" t="s">
        <v>1297</v>
      </c>
      <c r="P349" s="182" t="s">
        <v>1298</v>
      </c>
      <c r="Q349" s="234" t="s">
        <v>376</v>
      </c>
      <c r="R349" s="230">
        <v>45006</v>
      </c>
      <c r="S349" s="234" t="s">
        <v>1319</v>
      </c>
      <c r="T349" s="235">
        <v>0</v>
      </c>
      <c r="U349" s="236">
        <v>45017</v>
      </c>
      <c r="V349" s="236">
        <v>45382</v>
      </c>
      <c r="W349" s="227" t="s">
        <v>1363</v>
      </c>
      <c r="X349" s="228"/>
      <c r="Y349" s="228"/>
      <c r="Z349" s="228"/>
      <c r="AA349" s="228"/>
      <c r="AB349" s="228"/>
    </row>
    <row r="350" customHeight="1" spans="1:28">
      <c r="A350" s="233"/>
      <c r="B350" s="200" t="str">
        <f t="shared" si="10"/>
        <v>Z20230413-000076-峻林-工程部-管理-部门-20230401-0</v>
      </c>
      <c r="C350" s="228"/>
      <c r="D350" s="201" t="s">
        <v>418</v>
      </c>
      <c r="E350" s="228"/>
      <c r="F350" s="228"/>
      <c r="G350" s="228"/>
      <c r="H350" s="202" t="str">
        <f>IF(D350="","",_xlfn.XLOOKUP(D350,设置!B:B,设置!C:C))</f>
        <v>小规模</v>
      </c>
      <c r="I350" s="207" t="str">
        <f t="shared" si="11"/>
        <v>峻林-工程部</v>
      </c>
      <c r="J350" s="207" t="str">
        <f>IF($P350="","",_xlfn.XLOOKUP($P350,设置!$G:$G,设置!H:H))</f>
        <v>管理</v>
      </c>
      <c r="K350" s="207" t="str">
        <f>IF($P350="","",_xlfn.XLOOKUP($P350,设置!$G:$G,设置!I:I))</f>
        <v>部门</v>
      </c>
      <c r="L350" s="228"/>
      <c r="M350" s="228"/>
      <c r="N350" s="117" t="s">
        <v>380</v>
      </c>
      <c r="O350" s="227" t="s">
        <v>1297</v>
      </c>
      <c r="P350" s="182" t="s">
        <v>1298</v>
      </c>
      <c r="Q350" s="234" t="s">
        <v>376</v>
      </c>
      <c r="R350" s="230">
        <v>45006</v>
      </c>
      <c r="S350" s="234" t="s">
        <v>1321</v>
      </c>
      <c r="T350" s="235">
        <v>0</v>
      </c>
      <c r="U350" s="236">
        <v>45017</v>
      </c>
      <c r="V350" s="236">
        <v>45382</v>
      </c>
      <c r="W350" s="227" t="s">
        <v>1364</v>
      </c>
      <c r="X350" s="228"/>
      <c r="Y350" s="228"/>
      <c r="Z350" s="228"/>
      <c r="AA350" s="228"/>
      <c r="AB350" s="228"/>
    </row>
    <row r="351" customHeight="1" spans="1:28">
      <c r="A351" s="233"/>
      <c r="B351" s="200" t="str">
        <f t="shared" si="10"/>
        <v>Z20230413-000078-峻林-财务部-管理-部门-20230401-0</v>
      </c>
      <c r="C351" s="228"/>
      <c r="D351" s="201" t="s">
        <v>418</v>
      </c>
      <c r="E351" s="228"/>
      <c r="F351" s="228"/>
      <c r="G351" s="228"/>
      <c r="H351" s="202" t="str">
        <f>IF(D351="","",_xlfn.XLOOKUP(D351,设置!B:B,设置!C:C))</f>
        <v>小规模</v>
      </c>
      <c r="I351" s="207" t="str">
        <f t="shared" si="11"/>
        <v>峻林-财务部</v>
      </c>
      <c r="J351" s="207" t="str">
        <f>IF($P351="","",_xlfn.XLOOKUP($P351,设置!$G:$G,设置!H:H))</f>
        <v>管理</v>
      </c>
      <c r="K351" s="207" t="str">
        <f>IF($P351="","",_xlfn.XLOOKUP($P351,设置!$G:$G,设置!I:I))</f>
        <v>部门</v>
      </c>
      <c r="L351" s="228"/>
      <c r="M351" s="228"/>
      <c r="N351" s="117" t="s">
        <v>290</v>
      </c>
      <c r="O351" s="227" t="s">
        <v>1297</v>
      </c>
      <c r="P351" s="182" t="s">
        <v>1298</v>
      </c>
      <c r="Q351" s="234" t="s">
        <v>334</v>
      </c>
      <c r="R351" s="230">
        <v>44986</v>
      </c>
      <c r="S351" s="234" t="s">
        <v>1325</v>
      </c>
      <c r="T351" s="235">
        <v>0</v>
      </c>
      <c r="U351" s="237">
        <v>45017</v>
      </c>
      <c r="V351" s="236">
        <v>45382</v>
      </c>
      <c r="W351" s="227" t="s">
        <v>1365</v>
      </c>
      <c r="X351" s="228"/>
      <c r="Y351" s="228"/>
      <c r="Z351" s="228"/>
      <c r="AA351" s="228"/>
      <c r="AB351" s="228"/>
    </row>
    <row r="352" customHeight="1" spans="1:28">
      <c r="A352" s="233"/>
      <c r="B352" s="200" t="str">
        <f t="shared" si="10"/>
        <v>Z20230413-000080-峻林-商贸部-管理-部门-20230401-0</v>
      </c>
      <c r="C352" s="228"/>
      <c r="D352" s="201" t="s">
        <v>418</v>
      </c>
      <c r="E352" s="228"/>
      <c r="F352" s="228"/>
      <c r="G352" s="228"/>
      <c r="H352" s="202" t="str">
        <f>IF(D352="","",_xlfn.XLOOKUP(D352,设置!B:B,设置!C:C))</f>
        <v>小规模</v>
      </c>
      <c r="I352" s="207" t="str">
        <f t="shared" si="11"/>
        <v>峻林-商贸部</v>
      </c>
      <c r="J352" s="207" t="str">
        <f>IF($P352="","",_xlfn.XLOOKUP($P352,设置!$G:$G,设置!H:H))</f>
        <v>管理</v>
      </c>
      <c r="K352" s="207" t="str">
        <f>IF($P352="","",_xlfn.XLOOKUP($P352,设置!$G:$G,设置!I:I))</f>
        <v>部门</v>
      </c>
      <c r="L352" s="228"/>
      <c r="M352" s="228"/>
      <c r="N352" s="117" t="s">
        <v>394</v>
      </c>
      <c r="O352" s="227" t="s">
        <v>1297</v>
      </c>
      <c r="P352" s="182" t="s">
        <v>1298</v>
      </c>
      <c r="Q352" s="234" t="s">
        <v>358</v>
      </c>
      <c r="R352" s="230">
        <v>45013</v>
      </c>
      <c r="S352" s="238" t="s">
        <v>1329</v>
      </c>
      <c r="T352" s="235">
        <v>0</v>
      </c>
      <c r="U352" s="236">
        <v>45017</v>
      </c>
      <c r="V352" s="236">
        <v>45382</v>
      </c>
      <c r="W352" s="227" t="s">
        <v>1366</v>
      </c>
      <c r="X352" s="228"/>
      <c r="Y352" s="228"/>
      <c r="Z352" s="228"/>
      <c r="AA352" s="228"/>
      <c r="AB352" s="228"/>
    </row>
    <row r="353" customHeight="1" spans="1:28">
      <c r="A353" s="233"/>
      <c r="B353" s="200" t="str">
        <f t="shared" si="10"/>
        <v>Z20230413-000081-峻林-综合部-管理-部门-20230401-0</v>
      </c>
      <c r="C353" s="228"/>
      <c r="D353" s="201" t="s">
        <v>418</v>
      </c>
      <c r="E353" s="228"/>
      <c r="F353" s="228"/>
      <c r="G353" s="228"/>
      <c r="H353" s="202" t="str">
        <f>IF(D353="","",_xlfn.XLOOKUP(D353,设置!B:B,设置!C:C))</f>
        <v>小规模</v>
      </c>
      <c r="I353" s="207" t="str">
        <f t="shared" si="11"/>
        <v>峻林-综合部</v>
      </c>
      <c r="J353" s="207" t="str">
        <f>IF($P353="","",_xlfn.XLOOKUP($P353,设置!$G:$G,设置!H:H))</f>
        <v>管理</v>
      </c>
      <c r="K353" s="207" t="str">
        <f>IF($P353="","",_xlfn.XLOOKUP($P353,设置!$G:$G,设置!I:I))</f>
        <v>部门</v>
      </c>
      <c r="L353" s="228"/>
      <c r="M353" s="228"/>
      <c r="N353" s="117" t="s">
        <v>413</v>
      </c>
      <c r="O353" s="227" t="s">
        <v>1297</v>
      </c>
      <c r="P353" s="182" t="s">
        <v>1298</v>
      </c>
      <c r="Q353" s="234" t="s">
        <v>358</v>
      </c>
      <c r="R353" s="230">
        <v>44991</v>
      </c>
      <c r="S353" s="238" t="s">
        <v>1331</v>
      </c>
      <c r="T353" s="235">
        <v>0</v>
      </c>
      <c r="U353" s="236">
        <v>45017</v>
      </c>
      <c r="V353" s="236">
        <v>45382</v>
      </c>
      <c r="W353" s="239" t="s">
        <v>1367</v>
      </c>
      <c r="X353" s="228"/>
      <c r="Y353" s="228"/>
      <c r="Z353" s="228"/>
      <c r="AA353" s="228"/>
      <c r="AB353" s="228"/>
    </row>
    <row r="354" customHeight="1" spans="1:28">
      <c r="A354" s="233"/>
      <c r="B354" s="200" t="str">
        <f t="shared" si="10"/>
        <v>Z20230413-000082-峻林-客服部-管理-部门-20230401-0</v>
      </c>
      <c r="C354" s="228"/>
      <c r="D354" s="201" t="s">
        <v>418</v>
      </c>
      <c r="E354" s="228"/>
      <c r="F354" s="228"/>
      <c r="G354" s="228"/>
      <c r="H354" s="202" t="str">
        <f>IF(D354="","",_xlfn.XLOOKUP(D354,设置!B:B,设置!C:C))</f>
        <v>小规模</v>
      </c>
      <c r="I354" s="207" t="str">
        <f t="shared" si="11"/>
        <v>峻林-客服部</v>
      </c>
      <c r="J354" s="207" t="str">
        <f>IF($P354="","",_xlfn.XLOOKUP($P354,设置!$G:$G,设置!H:H))</f>
        <v>管理</v>
      </c>
      <c r="K354" s="207" t="str">
        <f>IF($P354="","",_xlfn.XLOOKUP($P354,设置!$G:$G,设置!I:I))</f>
        <v>部门</v>
      </c>
      <c r="L354" s="228"/>
      <c r="M354" s="228"/>
      <c r="N354" s="117" t="s">
        <v>338</v>
      </c>
      <c r="O354" s="227" t="s">
        <v>1297</v>
      </c>
      <c r="P354" s="182" t="s">
        <v>1298</v>
      </c>
      <c r="Q354" s="240" t="s">
        <v>334</v>
      </c>
      <c r="R354" s="230">
        <v>45029</v>
      </c>
      <c r="S354" s="234" t="s">
        <v>1333</v>
      </c>
      <c r="T354" s="235">
        <v>0</v>
      </c>
      <c r="U354" s="237">
        <v>45017</v>
      </c>
      <c r="V354" s="236">
        <v>45382</v>
      </c>
      <c r="W354" s="227" t="s">
        <v>1368</v>
      </c>
      <c r="X354" s="228"/>
      <c r="Y354" s="228"/>
      <c r="Z354" s="228"/>
      <c r="AA354" s="228"/>
      <c r="AB354" s="228"/>
    </row>
    <row r="355" customHeight="1" spans="1:28">
      <c r="A355" s="233"/>
      <c r="B355" s="200" t="str">
        <f t="shared" si="10"/>
        <v>P20220623-000609-能环-兴安嘉业-EMC-节能运营-20220623-8400</v>
      </c>
      <c r="C355" s="228"/>
      <c r="D355" s="228" t="s">
        <v>220</v>
      </c>
      <c r="E355" s="228"/>
      <c r="F355" s="228"/>
      <c r="G355" s="228"/>
      <c r="H355" s="202" t="str">
        <f>IF(D355="","",_xlfn.XLOOKUP(D355,设置!B:B,设置!C:C))</f>
        <v>一般</v>
      </c>
      <c r="I355" s="207" t="str">
        <f t="shared" si="11"/>
        <v>能环-兴安嘉业</v>
      </c>
      <c r="J355" s="207" t="str">
        <f>IF($P355="","",_xlfn.XLOOKUP($P355,设置!$G:$G,设置!H:H))</f>
        <v>EMC</v>
      </c>
      <c r="K355" s="207" t="str">
        <f>IF($P355="","",_xlfn.XLOOKUP($P355,设置!$G:$G,设置!I:I))</f>
        <v>节能运营</v>
      </c>
      <c r="L355" s="228"/>
      <c r="M355" s="228"/>
      <c r="N355" s="117" t="s">
        <v>1287</v>
      </c>
      <c r="O355" s="227" t="s">
        <v>531</v>
      </c>
      <c r="P355" s="182" t="s">
        <v>532</v>
      </c>
      <c r="Q355" s="240"/>
      <c r="R355" s="230"/>
      <c r="S355" s="234" t="s">
        <v>1369</v>
      </c>
      <c r="T355" s="235">
        <v>8400</v>
      </c>
      <c r="U355" s="236">
        <v>44735</v>
      </c>
      <c r="V355" s="236">
        <v>45100</v>
      </c>
      <c r="W355" s="228" t="s">
        <v>1370</v>
      </c>
      <c r="X355" s="228"/>
      <c r="Y355" s="228"/>
      <c r="Z355" s="228"/>
      <c r="AA355" s="228"/>
      <c r="AB355" s="228"/>
    </row>
    <row r="356" customHeight="1" spans="1:28">
      <c r="A356" s="233"/>
      <c r="B356" s="200" t="str">
        <f t="shared" si="10"/>
        <v>P20230130-000831-能环-深圳万物-望京万科时代-运维-维修-20230101-500</v>
      </c>
      <c r="C356" s="228"/>
      <c r="D356" s="228" t="s">
        <v>220</v>
      </c>
      <c r="E356" s="228"/>
      <c r="F356" s="228"/>
      <c r="G356" s="228"/>
      <c r="H356" s="202" t="str">
        <f>IF(D356="","",_xlfn.XLOOKUP(D356,设置!B:B,设置!C:C))</f>
        <v>一般</v>
      </c>
      <c r="I356" s="207" t="str">
        <f t="shared" si="11"/>
        <v>能环-深圳万物-望京万科时代</v>
      </c>
      <c r="J356" s="207" t="str">
        <f>IF($P356="","",_xlfn.XLOOKUP($P356,设置!$G:$G,设置!H:H))</f>
        <v>运维</v>
      </c>
      <c r="K356" s="207" t="str">
        <f>IF($P356="","",_xlfn.XLOOKUP($P356,设置!$G:$G,设置!I:I))</f>
        <v>维修</v>
      </c>
      <c r="L356" s="228"/>
      <c r="M356" s="228"/>
      <c r="N356" s="228" t="s">
        <v>1371</v>
      </c>
      <c r="O356" s="228" t="s">
        <v>975</v>
      </c>
      <c r="P356" s="182" t="s">
        <v>543</v>
      </c>
      <c r="Q356" s="228"/>
      <c r="R356" s="241"/>
      <c r="S356" s="228" t="s">
        <v>1372</v>
      </c>
      <c r="T356" s="242">
        <v>500</v>
      </c>
      <c r="U356" s="243">
        <v>44927</v>
      </c>
      <c r="V356" s="243">
        <v>44957</v>
      </c>
      <c r="W356" s="228" t="s">
        <v>1373</v>
      </c>
      <c r="X356" s="228"/>
      <c r="Y356" s="228"/>
      <c r="Z356" s="228"/>
      <c r="AA356" s="228"/>
      <c r="AB356" s="228"/>
    </row>
    <row r="357" customHeight="1" spans="1:28">
      <c r="A357" s="233"/>
      <c r="B357" s="200" t="str">
        <f t="shared" si="10"/>
        <v>P20230306-000876-能环-华联-公益西桥店-运维-保养-20230401-40625</v>
      </c>
      <c r="C357" s="228"/>
      <c r="D357" s="228" t="s">
        <v>220</v>
      </c>
      <c r="E357" s="228"/>
      <c r="F357" s="228"/>
      <c r="G357" s="228"/>
      <c r="H357" s="202" t="str">
        <f>IF(D357="","",_xlfn.XLOOKUP(D357,设置!B:B,设置!C:C))</f>
        <v>一般</v>
      </c>
      <c r="I357" s="207" t="str">
        <f t="shared" si="11"/>
        <v>能环-华联-公益西桥店</v>
      </c>
      <c r="J357" s="207" t="str">
        <f>IF($P357="","",_xlfn.XLOOKUP($P357,设置!$G:$G,设置!H:H))</f>
        <v>运维</v>
      </c>
      <c r="K357" s="207" t="str">
        <f>IF($P357="","",_xlfn.XLOOKUP($P357,设置!$G:$G,设置!I:I))</f>
        <v>保养</v>
      </c>
      <c r="L357" s="228"/>
      <c r="M357" s="228"/>
      <c r="N357" s="228" t="s">
        <v>622</v>
      </c>
      <c r="O357" s="228" t="s">
        <v>526</v>
      </c>
      <c r="P357" s="182" t="s">
        <v>527</v>
      </c>
      <c r="Q357" s="228"/>
      <c r="R357" s="241"/>
      <c r="S357" s="228" t="s">
        <v>1374</v>
      </c>
      <c r="T357" s="242">
        <v>40625</v>
      </c>
      <c r="U357" s="243">
        <v>45017</v>
      </c>
      <c r="V357" s="243">
        <v>45382</v>
      </c>
      <c r="W357" s="228" t="s">
        <v>1375</v>
      </c>
      <c r="X357" s="228"/>
      <c r="Y357" s="228"/>
      <c r="Z357" s="228"/>
      <c r="AA357" s="228"/>
      <c r="AB357" s="228"/>
    </row>
    <row r="358" customHeight="1" spans="1:28">
      <c r="A358" s="233"/>
      <c r="B358" s="200" t="str">
        <f t="shared" si="10"/>
        <v>P20230323-000904-能环-深圳万物-万科望京时代中心-运维-零售-20230328-2000</v>
      </c>
      <c r="C358" s="228"/>
      <c r="D358" s="228" t="s">
        <v>220</v>
      </c>
      <c r="E358" s="228"/>
      <c r="F358" s="228"/>
      <c r="G358" s="228"/>
      <c r="H358" s="202" t="str">
        <f>IF(D358="","",_xlfn.XLOOKUP(D358,设置!B:B,设置!C:C))</f>
        <v>一般</v>
      </c>
      <c r="I358" s="207" t="str">
        <f t="shared" si="11"/>
        <v>能环-深圳万物-万科望京时代中心</v>
      </c>
      <c r="J358" s="207" t="str">
        <f>IF($P358="","",_xlfn.XLOOKUP($P358,设置!$G:$G,设置!H:H))</f>
        <v>运维</v>
      </c>
      <c r="K358" s="207" t="str">
        <f>IF($P358="","",_xlfn.XLOOKUP($P358,设置!$G:$G,设置!I:I))</f>
        <v>零售</v>
      </c>
      <c r="L358" s="228"/>
      <c r="M358" s="228"/>
      <c r="N358" s="228" t="s">
        <v>1145</v>
      </c>
      <c r="O358" s="228" t="s">
        <v>690</v>
      </c>
      <c r="P358" s="182" t="s">
        <v>539</v>
      </c>
      <c r="Q358" s="228"/>
      <c r="R358" s="241"/>
      <c r="S358" s="228" t="s">
        <v>1376</v>
      </c>
      <c r="T358" s="242">
        <v>2000</v>
      </c>
      <c r="U358" s="243">
        <v>45013</v>
      </c>
      <c r="V358" s="243">
        <v>45013</v>
      </c>
      <c r="W358" s="228" t="s">
        <v>1377</v>
      </c>
      <c r="X358" s="228"/>
      <c r="Y358" s="228"/>
      <c r="Z358" s="228"/>
      <c r="AA358" s="228"/>
      <c r="AB358" s="228"/>
    </row>
    <row r="359" customHeight="1" spans="1:28">
      <c r="A359" s="233"/>
      <c r="B359" s="200" t="str">
        <f t="shared" si="10"/>
        <v>P20230327-000912-能环-韩太汽车-运维-零售-20230327-850</v>
      </c>
      <c r="C359" s="228"/>
      <c r="D359" s="228" t="s">
        <v>220</v>
      </c>
      <c r="E359" s="228"/>
      <c r="F359" s="228"/>
      <c r="G359" s="228"/>
      <c r="H359" s="202" t="str">
        <f>IF(D359="","",_xlfn.XLOOKUP(D359,设置!B:B,设置!C:C))</f>
        <v>一般</v>
      </c>
      <c r="I359" s="207" t="str">
        <f t="shared" si="11"/>
        <v>能环-韩太汽车</v>
      </c>
      <c r="J359" s="207" t="str">
        <f>IF($P359="","",_xlfn.XLOOKUP($P359,设置!$G:$G,设置!H:H))</f>
        <v>运维</v>
      </c>
      <c r="K359" s="207" t="str">
        <f>IF($P359="","",_xlfn.XLOOKUP($P359,设置!$G:$G,设置!I:I))</f>
        <v>零售</v>
      </c>
      <c r="L359" s="228"/>
      <c r="M359" s="228"/>
      <c r="N359" s="228" t="s">
        <v>618</v>
      </c>
      <c r="O359" s="228" t="s">
        <v>531</v>
      </c>
      <c r="P359" s="182" t="s">
        <v>539</v>
      </c>
      <c r="Q359" s="228" t="s">
        <v>358</v>
      </c>
      <c r="R359" s="241">
        <v>45012</v>
      </c>
      <c r="S359" s="228" t="s">
        <v>1378</v>
      </c>
      <c r="T359" s="242">
        <v>850</v>
      </c>
      <c r="U359" s="243">
        <v>45012</v>
      </c>
      <c r="V359" s="243">
        <v>45377</v>
      </c>
      <c r="W359" s="228" t="s">
        <v>1379</v>
      </c>
      <c r="X359" s="228"/>
      <c r="Y359" s="228"/>
      <c r="Z359" s="228"/>
      <c r="AA359" s="228"/>
      <c r="AB359" s="228"/>
    </row>
    <row r="360" customHeight="1" spans="1:28">
      <c r="A360" s="233"/>
      <c r="B360" s="200" t="str">
        <f t="shared" si="10"/>
        <v>P20230328-000913-能环-北京北青华宁-运维-保养-20230401-50000</v>
      </c>
      <c r="C360" s="228"/>
      <c r="D360" s="228" t="s">
        <v>220</v>
      </c>
      <c r="E360" s="228"/>
      <c r="F360" s="228"/>
      <c r="G360" s="228"/>
      <c r="H360" s="202" t="str">
        <f>IF(D360="","",_xlfn.XLOOKUP(D360,设置!B:B,设置!C:C))</f>
        <v>一般</v>
      </c>
      <c r="I360" s="207" t="str">
        <f t="shared" si="11"/>
        <v>能环-北京北青华宁</v>
      </c>
      <c r="J360" s="207" t="str">
        <f>IF($P360="","",_xlfn.XLOOKUP($P360,设置!$G:$G,设置!H:H))</f>
        <v>运维</v>
      </c>
      <c r="K360" s="207" t="str">
        <f>IF($P360="","",_xlfn.XLOOKUP($P360,设置!$G:$G,设置!I:I))</f>
        <v>保养</v>
      </c>
      <c r="L360" s="228"/>
      <c r="M360" s="228"/>
      <c r="N360" s="228" t="s">
        <v>1380</v>
      </c>
      <c r="O360" s="228" t="s">
        <v>531</v>
      </c>
      <c r="P360" s="182" t="s">
        <v>527</v>
      </c>
      <c r="Q360" s="228" t="s">
        <v>358</v>
      </c>
      <c r="R360" s="241">
        <v>45013</v>
      </c>
      <c r="S360" s="228" t="s">
        <v>1381</v>
      </c>
      <c r="T360" s="242">
        <v>50000</v>
      </c>
      <c r="U360" s="243">
        <v>45017</v>
      </c>
      <c r="V360" s="243">
        <v>45382</v>
      </c>
      <c r="W360" s="228" t="s">
        <v>1382</v>
      </c>
      <c r="X360" s="228"/>
      <c r="Y360" s="228"/>
      <c r="Z360" s="228"/>
      <c r="AA360" s="228"/>
      <c r="AB360" s="228"/>
    </row>
    <row r="361" customHeight="1" spans="1:28">
      <c r="A361" s="233"/>
      <c r="B361" s="200" t="str">
        <f t="shared" si="10"/>
        <v>P20230330-000916-能环-华电-盈坤世纪-运维-保养-20230330-0</v>
      </c>
      <c r="C361" s="228"/>
      <c r="D361" s="228" t="s">
        <v>220</v>
      </c>
      <c r="E361" s="228"/>
      <c r="F361" s="228"/>
      <c r="G361" s="228"/>
      <c r="H361" s="202" t="str">
        <f>IF(D361="","",_xlfn.XLOOKUP(D361,设置!B:B,设置!C:C))</f>
        <v>一般</v>
      </c>
      <c r="I361" s="207" t="str">
        <f t="shared" si="11"/>
        <v>能环-华电-盈坤世纪</v>
      </c>
      <c r="J361" s="207" t="str">
        <f>IF($P361="","",_xlfn.XLOOKUP($P361,设置!$G:$G,设置!H:H))</f>
        <v>运维</v>
      </c>
      <c r="K361" s="207" t="str">
        <f>IF($P361="","",_xlfn.XLOOKUP($P361,设置!$G:$G,设置!I:I))</f>
        <v>保养</v>
      </c>
      <c r="L361" s="228"/>
      <c r="M361" s="228"/>
      <c r="N361" s="228" t="s">
        <v>1383</v>
      </c>
      <c r="O361" s="228" t="s">
        <v>526</v>
      </c>
      <c r="P361" s="182" t="s">
        <v>527</v>
      </c>
      <c r="Q361" s="228"/>
      <c r="R361" s="241"/>
      <c r="S361" s="228" t="s">
        <v>1384</v>
      </c>
      <c r="T361" s="242">
        <v>0</v>
      </c>
      <c r="U361" s="243">
        <v>45015</v>
      </c>
      <c r="V361" s="243">
        <v>45380</v>
      </c>
      <c r="W361" s="228" t="s">
        <v>1385</v>
      </c>
      <c r="X361" s="228"/>
      <c r="Y361" s="228"/>
      <c r="Z361" s="228"/>
      <c r="AA361" s="228"/>
      <c r="AB361" s="228"/>
    </row>
    <row r="362" customHeight="1" spans="1:28">
      <c r="A362" s="233"/>
      <c r="B362" s="200" t="str">
        <f t="shared" si="10"/>
        <v>P20230404-000919-能环-荣宝斋-运维-保养-20230401-207000</v>
      </c>
      <c r="C362" s="228"/>
      <c r="D362" s="228" t="s">
        <v>220</v>
      </c>
      <c r="E362" s="228"/>
      <c r="F362" s="228"/>
      <c r="G362" s="228"/>
      <c r="H362" s="202" t="str">
        <f>IF(D362="","",_xlfn.XLOOKUP(D362,设置!B:B,设置!C:C))</f>
        <v>一般</v>
      </c>
      <c r="I362" s="207" t="str">
        <f t="shared" si="11"/>
        <v>能环-荣宝斋</v>
      </c>
      <c r="J362" s="207" t="str">
        <f>IF($P362="","",_xlfn.XLOOKUP($P362,设置!$G:$G,设置!H:H))</f>
        <v>运维</v>
      </c>
      <c r="K362" s="207" t="str">
        <f>IF($P362="","",_xlfn.XLOOKUP($P362,设置!$G:$G,设置!I:I))</f>
        <v>保养</v>
      </c>
      <c r="L362" s="228"/>
      <c r="M362" s="228"/>
      <c r="N362" s="228" t="s">
        <v>573</v>
      </c>
      <c r="O362" s="228" t="s">
        <v>526</v>
      </c>
      <c r="P362" s="182" t="s">
        <v>527</v>
      </c>
      <c r="Q362" s="228"/>
      <c r="R362" s="241"/>
      <c r="S362" s="228" t="s">
        <v>1386</v>
      </c>
      <c r="T362" s="242">
        <v>207000</v>
      </c>
      <c r="U362" s="243">
        <v>45017</v>
      </c>
      <c r="V362" s="243">
        <v>45382</v>
      </c>
      <c r="W362" s="228" t="s">
        <v>1387</v>
      </c>
      <c r="X362" s="228"/>
      <c r="Y362" s="228"/>
      <c r="Z362" s="228"/>
      <c r="AA362" s="228"/>
      <c r="AB362" s="228"/>
    </row>
    <row r="363" customHeight="1" spans="1:28">
      <c r="A363" s="233"/>
      <c r="B363" s="200" t="str">
        <f t="shared" si="10"/>
        <v>P20230411-000928-荣辉-将台酒店-运维-保养-20230420-9000</v>
      </c>
      <c r="C363" s="228"/>
      <c r="D363" s="228" t="s">
        <v>374</v>
      </c>
      <c r="E363" s="228"/>
      <c r="F363" s="228"/>
      <c r="G363" s="228"/>
      <c r="H363" s="202" t="str">
        <f>IF(D363="","",_xlfn.XLOOKUP(D363,设置!B:B,设置!C:C))</f>
        <v>小规模</v>
      </c>
      <c r="I363" s="207" t="str">
        <f t="shared" si="11"/>
        <v>荣辉-将台酒店</v>
      </c>
      <c r="J363" s="207" t="str">
        <f>IF($P363="","",_xlfn.XLOOKUP($P363,设置!$G:$G,设置!H:H))</f>
        <v>运维</v>
      </c>
      <c r="K363" s="207" t="str">
        <f>IF($P363="","",_xlfn.XLOOKUP($P363,设置!$G:$G,设置!I:I))</f>
        <v>保养</v>
      </c>
      <c r="L363" s="228"/>
      <c r="M363" s="228"/>
      <c r="N363" s="228" t="s">
        <v>549</v>
      </c>
      <c r="O363" s="228" t="s">
        <v>531</v>
      </c>
      <c r="P363" s="182" t="s">
        <v>527</v>
      </c>
      <c r="Q363" s="228"/>
      <c r="R363" s="241"/>
      <c r="S363" s="228" t="s">
        <v>1388</v>
      </c>
      <c r="T363" s="242">
        <v>9000</v>
      </c>
      <c r="U363" s="243">
        <v>45036</v>
      </c>
      <c r="V363" s="243">
        <v>45401</v>
      </c>
      <c r="W363" s="228" t="s">
        <v>1389</v>
      </c>
      <c r="X363" s="228"/>
      <c r="Y363" s="228"/>
      <c r="Z363" s="228"/>
      <c r="AA363" s="228"/>
      <c r="AB363" s="228"/>
    </row>
    <row r="364" customHeight="1" spans="1:28">
      <c r="A364" s="233"/>
      <c r="B364" s="200" t="str">
        <f t="shared" si="10"/>
        <v>P20230413-000935-能环-松下制冷-中坤广场-工程-安装-20210120-461681.67</v>
      </c>
      <c r="C364" s="228"/>
      <c r="D364" s="228" t="s">
        <v>220</v>
      </c>
      <c r="E364" s="228"/>
      <c r="F364" s="228"/>
      <c r="G364" s="228"/>
      <c r="H364" s="202" t="str">
        <f>IF(D364="","",_xlfn.XLOOKUP(D364,设置!B:B,设置!C:C))</f>
        <v>一般</v>
      </c>
      <c r="I364" s="207" t="str">
        <f t="shared" si="11"/>
        <v>能环-松下制冷-中坤广场</v>
      </c>
      <c r="J364" s="207" t="str">
        <f>IF($P364="","",_xlfn.XLOOKUP($P364,设置!$G:$G,设置!H:H))</f>
        <v>工程</v>
      </c>
      <c r="K364" s="207" t="str">
        <f>IF($P364="","",_xlfn.XLOOKUP($P364,设置!$G:$G,设置!I:I))</f>
        <v>安装</v>
      </c>
      <c r="L364" s="228"/>
      <c r="M364" s="228"/>
      <c r="N364" s="228" t="s">
        <v>834</v>
      </c>
      <c r="O364" s="228" t="s">
        <v>531</v>
      </c>
      <c r="P364" s="182" t="s">
        <v>659</v>
      </c>
      <c r="Q364" s="228"/>
      <c r="R364" s="241"/>
      <c r="S364" s="228" t="s">
        <v>1390</v>
      </c>
      <c r="T364" s="242">
        <v>461681.67</v>
      </c>
      <c r="U364" s="243">
        <v>44216</v>
      </c>
      <c r="V364" s="243">
        <v>44445</v>
      </c>
      <c r="W364" s="228" t="s">
        <v>1391</v>
      </c>
      <c r="X364" s="228"/>
      <c r="Y364" s="228"/>
      <c r="Z364" s="228"/>
      <c r="AA364" s="228"/>
      <c r="AB364" s="228"/>
    </row>
    <row r="365" customHeight="1" spans="1:28">
      <c r="A365" s="233"/>
      <c r="B365" s="200" t="str">
        <f t="shared" si="10"/>
        <v>P20230413-000936-能环-松下制冷-中坤广场-工程-安装-20210120-56569.88</v>
      </c>
      <c r="C365" s="228"/>
      <c r="D365" s="228" t="s">
        <v>220</v>
      </c>
      <c r="E365" s="228"/>
      <c r="F365" s="228"/>
      <c r="G365" s="228"/>
      <c r="H365" s="202" t="str">
        <f>IF(D365="","",_xlfn.XLOOKUP(D365,设置!B:B,设置!C:C))</f>
        <v>一般</v>
      </c>
      <c r="I365" s="207" t="str">
        <f t="shared" si="11"/>
        <v>能环-松下制冷-中坤广场</v>
      </c>
      <c r="J365" s="207" t="str">
        <f>IF($P365="","",_xlfn.XLOOKUP($P365,设置!$G:$G,设置!H:H))</f>
        <v>工程</v>
      </c>
      <c r="K365" s="207" t="str">
        <f>IF($P365="","",_xlfn.XLOOKUP($P365,设置!$G:$G,设置!I:I))</f>
        <v>安装</v>
      </c>
      <c r="L365" s="228"/>
      <c r="M365" s="228"/>
      <c r="N365" s="228" t="s">
        <v>834</v>
      </c>
      <c r="O365" s="228" t="s">
        <v>531</v>
      </c>
      <c r="P365" s="182" t="s">
        <v>659</v>
      </c>
      <c r="Q365" s="228"/>
      <c r="R365" s="241"/>
      <c r="S365" s="228" t="s">
        <v>1285</v>
      </c>
      <c r="T365" s="242">
        <v>56569.88</v>
      </c>
      <c r="U365" s="243">
        <v>44216</v>
      </c>
      <c r="V365" s="243">
        <v>44469</v>
      </c>
      <c r="W365" s="228" t="s">
        <v>1392</v>
      </c>
      <c r="X365" s="228"/>
      <c r="Y365" s="228"/>
      <c r="Z365" s="228"/>
      <c r="AA365" s="228"/>
      <c r="AB365" s="228"/>
    </row>
    <row r="366" customHeight="1" spans="1:28">
      <c r="A366" s="233"/>
      <c r="B366" s="200" t="str">
        <f t="shared" si="10"/>
        <v>P20230413-000937-能环-海特光电-运维-保养-20230424-17000</v>
      </c>
      <c r="C366" s="228"/>
      <c r="D366" s="228" t="s">
        <v>220</v>
      </c>
      <c r="E366" s="228"/>
      <c r="F366" s="228"/>
      <c r="G366" s="228"/>
      <c r="H366" s="202" t="str">
        <f>IF(D366="","",_xlfn.XLOOKUP(D366,设置!B:B,设置!C:C))</f>
        <v>一般</v>
      </c>
      <c r="I366" s="207" t="str">
        <f t="shared" si="11"/>
        <v>能环-海特光电</v>
      </c>
      <c r="J366" s="207" t="str">
        <f>IF($P366="","",_xlfn.XLOOKUP($P366,设置!$G:$G,设置!H:H))</f>
        <v>运维</v>
      </c>
      <c r="K366" s="207" t="str">
        <f>IF($P366="","",_xlfn.XLOOKUP($P366,设置!$G:$G,设置!I:I))</f>
        <v>保养</v>
      </c>
      <c r="L366" s="228"/>
      <c r="M366" s="228"/>
      <c r="N366" s="228" t="s">
        <v>570</v>
      </c>
      <c r="O366" s="228" t="s">
        <v>526</v>
      </c>
      <c r="P366" s="182" t="s">
        <v>527</v>
      </c>
      <c r="Q366" s="228"/>
      <c r="R366" s="241"/>
      <c r="S366" s="228" t="s">
        <v>1393</v>
      </c>
      <c r="T366" s="242">
        <v>17000</v>
      </c>
      <c r="U366" s="243">
        <v>45040</v>
      </c>
      <c r="V366" s="243">
        <v>45405</v>
      </c>
      <c r="W366" s="228" t="s">
        <v>1394</v>
      </c>
      <c r="X366" s="228"/>
      <c r="Y366" s="228"/>
      <c r="Z366" s="228"/>
      <c r="AA366" s="228"/>
      <c r="AB366" s="228"/>
    </row>
    <row r="367" customHeight="1" spans="1:28">
      <c r="A367" s="233"/>
      <c r="B367" s="200" t="str">
        <f t="shared" si="10"/>
        <v>P20230417-000943-能环-煤制甲醇合成车间B区-运维-保养-20230417-0</v>
      </c>
      <c r="C367" s="228"/>
      <c r="D367" s="228" t="s">
        <v>220</v>
      </c>
      <c r="E367" s="228"/>
      <c r="F367" s="228"/>
      <c r="G367" s="228"/>
      <c r="H367" s="202" t="str">
        <f>IF(D367="","",_xlfn.XLOOKUP(D367,设置!B:B,设置!C:C))</f>
        <v>一般</v>
      </c>
      <c r="I367" s="207" t="str">
        <f t="shared" si="11"/>
        <v>能环-煤制甲醇合成车间B区</v>
      </c>
      <c r="J367" s="207" t="str">
        <f>IF($P367="","",_xlfn.XLOOKUP($P367,设置!$G:$G,设置!H:H))</f>
        <v>运维</v>
      </c>
      <c r="K367" s="207" t="str">
        <f>IF($P367="","",_xlfn.XLOOKUP($P367,设置!$G:$G,设置!I:I))</f>
        <v>保养</v>
      </c>
      <c r="L367" s="228"/>
      <c r="M367" s="228"/>
      <c r="N367" s="228" t="s">
        <v>1395</v>
      </c>
      <c r="O367" s="228" t="s">
        <v>531</v>
      </c>
      <c r="P367" s="182" t="s">
        <v>527</v>
      </c>
      <c r="Q367" s="228"/>
      <c r="R367" s="241"/>
      <c r="S367" s="228" t="s">
        <v>1396</v>
      </c>
      <c r="T367" s="242">
        <v>0</v>
      </c>
      <c r="U367" s="243">
        <v>45033</v>
      </c>
      <c r="V367" s="243">
        <v>45398</v>
      </c>
      <c r="W367" s="228" t="s">
        <v>1397</v>
      </c>
      <c r="X367" s="228"/>
      <c r="Y367" s="228"/>
      <c r="Z367" s="228"/>
      <c r="AA367" s="228"/>
      <c r="AB367" s="228"/>
    </row>
    <row r="368" customHeight="1" spans="1:28">
      <c r="A368" s="233"/>
      <c r="B368" s="200" t="str">
        <f t="shared" si="10"/>
        <v>P20230421-000947-能环-以岭北京商务公司-运维-保养-20230421-0</v>
      </c>
      <c r="C368" s="228"/>
      <c r="D368" s="228" t="s">
        <v>220</v>
      </c>
      <c r="E368" s="228"/>
      <c r="F368" s="228"/>
      <c r="G368" s="228"/>
      <c r="H368" s="202" t="str">
        <f>IF(D368="","",_xlfn.XLOOKUP(D368,设置!B:B,设置!C:C))</f>
        <v>一般</v>
      </c>
      <c r="I368" s="207" t="str">
        <f t="shared" si="11"/>
        <v>能环-以岭北京商务公司</v>
      </c>
      <c r="J368" s="207" t="str">
        <f>IF($P368="","",_xlfn.XLOOKUP($P368,设置!$G:$G,设置!H:H))</f>
        <v>运维</v>
      </c>
      <c r="K368" s="207" t="str">
        <f>IF($P368="","",_xlfn.XLOOKUP($P368,设置!$G:$G,设置!I:I))</f>
        <v>保养</v>
      </c>
      <c r="L368" s="228"/>
      <c r="M368" s="228"/>
      <c r="N368" s="228" t="s">
        <v>1398</v>
      </c>
      <c r="O368" s="228" t="s">
        <v>553</v>
      </c>
      <c r="P368" s="182" t="s">
        <v>527</v>
      </c>
      <c r="Q368" s="228"/>
      <c r="R368" s="241"/>
      <c r="S368" s="228" t="s">
        <v>1399</v>
      </c>
      <c r="T368" s="242">
        <v>0</v>
      </c>
      <c r="U368" s="243">
        <v>45037</v>
      </c>
      <c r="V368" s="243">
        <v>45402</v>
      </c>
      <c r="W368" s="228" t="s">
        <v>1400</v>
      </c>
      <c r="X368" s="228"/>
      <c r="Y368" s="228"/>
      <c r="Z368" s="228"/>
      <c r="AA368" s="228"/>
      <c r="AB368" s="228"/>
    </row>
    <row r="369" customHeight="1" spans="1:28">
      <c r="A369" s="233"/>
      <c r="B369" s="200" t="str">
        <f t="shared" si="10"/>
        <v>P20230423-000949-能环-鑫杭盛+西单明珠商场-运维-保养-20230423-0</v>
      </c>
      <c r="C369" s="228"/>
      <c r="D369" s="228" t="s">
        <v>220</v>
      </c>
      <c r="E369" s="228"/>
      <c r="F369" s="228"/>
      <c r="G369" s="228"/>
      <c r="H369" s="202" t="str">
        <f>IF(D369="","",_xlfn.XLOOKUP(D369,设置!B:B,设置!C:C))</f>
        <v>一般</v>
      </c>
      <c r="I369" s="207" t="str">
        <f t="shared" si="11"/>
        <v>能环-鑫杭盛+西单明珠商场</v>
      </c>
      <c r="J369" s="207" t="str">
        <f>IF($P369="","",_xlfn.XLOOKUP($P369,设置!$G:$G,设置!H:H))</f>
        <v>运维</v>
      </c>
      <c r="K369" s="207" t="str">
        <f>IF($P369="","",_xlfn.XLOOKUP($P369,设置!$G:$G,设置!I:I))</f>
        <v>保养</v>
      </c>
      <c r="L369" s="228"/>
      <c r="M369" s="228"/>
      <c r="N369" s="228" t="s">
        <v>1401</v>
      </c>
      <c r="O369" s="228" t="s">
        <v>526</v>
      </c>
      <c r="P369" s="182" t="s">
        <v>527</v>
      </c>
      <c r="Q369" s="228"/>
      <c r="R369" s="241"/>
      <c r="S369" s="228" t="s">
        <v>1402</v>
      </c>
      <c r="T369" s="242">
        <v>0</v>
      </c>
      <c r="U369" s="243">
        <v>45039</v>
      </c>
      <c r="V369" s="243">
        <v>45404</v>
      </c>
      <c r="W369" s="228" t="s">
        <v>1403</v>
      </c>
      <c r="X369" s="228"/>
      <c r="Y369" s="228"/>
      <c r="Z369" s="228"/>
      <c r="AA369" s="228"/>
      <c r="AB369" s="228"/>
    </row>
    <row r="370" customHeight="1" spans="1:28">
      <c r="A370" s="233"/>
      <c r="B370" s="200" t="str">
        <f t="shared" si="10"/>
        <v>P20230216-000847-能环-中赫工体-运维-运行-20230216-0</v>
      </c>
      <c r="C370" s="228"/>
      <c r="D370" s="228" t="s">
        <v>220</v>
      </c>
      <c r="E370" s="228"/>
      <c r="F370" s="228"/>
      <c r="G370" s="228"/>
      <c r="H370" s="202" t="str">
        <f>IF(D370="","",_xlfn.XLOOKUP(D370,设置!B:B,设置!C:C))</f>
        <v>一般</v>
      </c>
      <c r="I370" s="207" t="str">
        <f t="shared" si="11"/>
        <v>能环-中赫工体</v>
      </c>
      <c r="J370" s="207" t="str">
        <f>IF($P370="","",_xlfn.XLOOKUP($P370,设置!$G:$G,设置!H:H))</f>
        <v>运维</v>
      </c>
      <c r="K370" s="207" t="str">
        <f>IF($P370="","",_xlfn.XLOOKUP($P370,设置!$G:$G,设置!I:I))</f>
        <v>运行</v>
      </c>
      <c r="L370" s="228"/>
      <c r="M370" s="228"/>
      <c r="N370" s="228" t="s">
        <v>1404</v>
      </c>
      <c r="O370" s="228" t="s">
        <v>526</v>
      </c>
      <c r="P370" s="182" t="s">
        <v>599</v>
      </c>
      <c r="Q370" s="228"/>
      <c r="R370" s="241"/>
      <c r="S370" s="228" t="s">
        <v>1405</v>
      </c>
      <c r="T370" s="242">
        <v>0</v>
      </c>
      <c r="U370" s="243">
        <v>44973</v>
      </c>
      <c r="V370" s="243">
        <v>44985</v>
      </c>
      <c r="W370" s="228" t="s">
        <v>1406</v>
      </c>
      <c r="X370" s="228"/>
      <c r="Y370" s="228"/>
      <c r="Z370" s="228"/>
      <c r="AA370" s="228"/>
      <c r="AB370" s="228"/>
    </row>
    <row r="371" customHeight="1" spans="1:28">
      <c r="A371" s="233"/>
      <c r="B371" s="200" t="str">
        <f t="shared" si="10"/>
        <v>P20230424-000952-能环-氯碱厂电解车间-商贸-其他-20230424-0</v>
      </c>
      <c r="C371" s="228"/>
      <c r="D371" s="228" t="s">
        <v>220</v>
      </c>
      <c r="E371" s="228"/>
      <c r="F371" s="228"/>
      <c r="G371" s="228"/>
      <c r="H371" s="202" t="str">
        <f>IF(D371="","",_xlfn.XLOOKUP(D371,设置!B:B,设置!C:C))</f>
        <v>一般</v>
      </c>
      <c r="I371" s="207" t="str">
        <f t="shared" si="11"/>
        <v>能环-氯碱厂电解车间</v>
      </c>
      <c r="J371" s="207" t="str">
        <f>IF($P371="","",_xlfn.XLOOKUP($P371,设置!$G:$G,设置!H:H))</f>
        <v>商贸</v>
      </c>
      <c r="K371" s="207" t="str">
        <f>IF($P371="","",_xlfn.XLOOKUP($P371,设置!$G:$G,设置!I:I))</f>
        <v>其他</v>
      </c>
      <c r="L371" s="228"/>
      <c r="M371" s="228"/>
      <c r="N371" s="228" t="s">
        <v>1407</v>
      </c>
      <c r="O371" s="228" t="s">
        <v>526</v>
      </c>
      <c r="P371" s="182" t="s">
        <v>1408</v>
      </c>
      <c r="Q371" s="228" t="s">
        <v>308</v>
      </c>
      <c r="R371" s="241">
        <v>45040</v>
      </c>
      <c r="S371" s="228" t="s">
        <v>1409</v>
      </c>
      <c r="T371" s="242">
        <v>0</v>
      </c>
      <c r="U371" s="243">
        <v>45040</v>
      </c>
      <c r="V371" s="243">
        <v>45405</v>
      </c>
      <c r="W371" s="228" t="s">
        <v>1410</v>
      </c>
      <c r="X371" s="228"/>
      <c r="Y371" s="228"/>
      <c r="Z371" s="228"/>
      <c r="AA371" s="228"/>
      <c r="AB371" s="228"/>
    </row>
    <row r="372" customHeight="1" spans="1:28">
      <c r="A372" s="233"/>
      <c r="B372" s="200" t="str">
        <f t="shared" si="10"/>
        <v>P20220610-000442-能环-承德白楼宾馆-运维-零售-20200401-134950</v>
      </c>
      <c r="C372" s="228"/>
      <c r="D372" s="228" t="s">
        <v>220</v>
      </c>
      <c r="E372" s="228"/>
      <c r="F372" s="228"/>
      <c r="G372" s="228"/>
      <c r="H372" s="202" t="str">
        <f>IF(D372="","",_xlfn.XLOOKUP(D372,设置!B:B,设置!C:C))</f>
        <v>一般</v>
      </c>
      <c r="I372" s="207" t="str">
        <f t="shared" si="11"/>
        <v>能环-承德白楼宾馆</v>
      </c>
      <c r="J372" s="207" t="str">
        <f>IF($P372="","",_xlfn.XLOOKUP($P372,设置!$G:$G,设置!H:H))</f>
        <v>运维</v>
      </c>
      <c r="K372" s="207" t="str">
        <f>IF($P372="","",_xlfn.XLOOKUP($P372,设置!$G:$G,设置!I:I))</f>
        <v>零售</v>
      </c>
      <c r="L372" s="228"/>
      <c r="M372" s="228"/>
      <c r="N372" s="228" t="s">
        <v>890</v>
      </c>
      <c r="O372" s="228" t="s">
        <v>531</v>
      </c>
      <c r="P372" s="182" t="s">
        <v>539</v>
      </c>
      <c r="Q372" s="228" t="s">
        <v>1411</v>
      </c>
      <c r="R372" s="241">
        <v>45017</v>
      </c>
      <c r="S372" s="228" t="s">
        <v>1412</v>
      </c>
      <c r="T372" s="242">
        <v>134950</v>
      </c>
      <c r="U372" s="243">
        <v>43922</v>
      </c>
      <c r="V372" s="243">
        <v>44286</v>
      </c>
      <c r="W372" s="244" t="s">
        <v>1413</v>
      </c>
      <c r="X372" s="228"/>
      <c r="Y372" s="228"/>
      <c r="Z372" s="228"/>
      <c r="AA372" s="228"/>
      <c r="AB372" s="228"/>
    </row>
    <row r="373" customHeight="1" spans="1:28">
      <c r="A373" s="233"/>
      <c r="B373" s="200" t="str">
        <f t="shared" si="10"/>
        <v>Z20230413-000083-冷暖-总裁室-管理-部门-20230401-0</v>
      </c>
      <c r="C373" s="228"/>
      <c r="D373" s="228" t="s">
        <v>356</v>
      </c>
      <c r="E373" s="228"/>
      <c r="F373" s="228"/>
      <c r="G373" s="228"/>
      <c r="H373" s="202" t="str">
        <f>IF(D373="","",_xlfn.XLOOKUP(D373,设置!B:B,设置!C:C))</f>
        <v>小规模</v>
      </c>
      <c r="I373" s="207" t="str">
        <f t="shared" si="11"/>
        <v>冷暖-总裁室</v>
      </c>
      <c r="J373" s="207" t="str">
        <f>IF($P373="","",_xlfn.XLOOKUP($P373,设置!$G:$G,设置!H:H))</f>
        <v>管理</v>
      </c>
      <c r="K373" s="207" t="str">
        <f>IF($P373="","",_xlfn.XLOOKUP($P373,设置!$G:$G,设置!I:I))</f>
        <v>部门</v>
      </c>
      <c r="L373" s="228"/>
      <c r="M373" s="228"/>
      <c r="N373" s="109" t="s">
        <v>429</v>
      </c>
      <c r="O373" s="117" t="s">
        <v>1297</v>
      </c>
      <c r="P373" s="182" t="s">
        <v>1298</v>
      </c>
      <c r="Q373" s="137" t="s">
        <v>308</v>
      </c>
      <c r="R373" s="230">
        <v>45017</v>
      </c>
      <c r="S373" s="137" t="s">
        <v>1323</v>
      </c>
      <c r="T373" s="235">
        <v>0</v>
      </c>
      <c r="U373" s="243">
        <v>45017</v>
      </c>
      <c r="V373" s="236">
        <v>45382</v>
      </c>
      <c r="W373" s="244" t="s">
        <v>1414</v>
      </c>
      <c r="X373" s="228"/>
      <c r="Y373" s="228"/>
      <c r="Z373" s="228"/>
      <c r="AA373" s="228"/>
      <c r="AB373" s="228"/>
    </row>
    <row r="374" customHeight="1" spans="1:28">
      <c r="A374" s="233"/>
      <c r="B374" s="200" t="str">
        <f t="shared" si="10"/>
        <v>P20230306-000874-能环-华昌物业-成都妇女儿童中心-运维-保养-20221201-47000</v>
      </c>
      <c r="C374" s="228"/>
      <c r="D374" s="228" t="s">
        <v>220</v>
      </c>
      <c r="E374" s="228"/>
      <c r="F374" s="228"/>
      <c r="G374" s="228"/>
      <c r="H374" s="202" t="str">
        <f>IF(D374="","",_xlfn.XLOOKUP(D374,设置!B:B,设置!C:C))</f>
        <v>一般</v>
      </c>
      <c r="I374" s="207" t="str">
        <f t="shared" si="11"/>
        <v>能环-华昌物业-成都妇女儿童中心</v>
      </c>
      <c r="J374" s="207" t="str">
        <f>IF($P374="","",_xlfn.XLOOKUP($P374,设置!$G:$G,设置!H:H))</f>
        <v>运维</v>
      </c>
      <c r="K374" s="207" t="str">
        <f>IF($P374="","",_xlfn.XLOOKUP($P374,设置!$G:$G,设置!I:I))</f>
        <v>保养</v>
      </c>
      <c r="L374" s="228"/>
      <c r="M374" s="228"/>
      <c r="N374" s="228" t="s">
        <v>1415</v>
      </c>
      <c r="O374" s="228" t="s">
        <v>1416</v>
      </c>
      <c r="P374" s="182" t="s">
        <v>527</v>
      </c>
      <c r="Q374" s="228" t="s">
        <v>334</v>
      </c>
      <c r="R374" s="241">
        <v>44991</v>
      </c>
      <c r="S374" s="228" t="s">
        <v>1417</v>
      </c>
      <c r="T374" s="242">
        <v>47000</v>
      </c>
      <c r="U374" s="243">
        <v>44896</v>
      </c>
      <c r="V374" s="243">
        <v>45260</v>
      </c>
      <c r="W374" s="228" t="s">
        <v>1418</v>
      </c>
      <c r="X374" s="228"/>
      <c r="Y374" s="228"/>
      <c r="Z374" s="228"/>
      <c r="AA374" s="228"/>
      <c r="AB374" s="228"/>
    </row>
    <row r="375" customHeight="1" spans="1:28">
      <c r="A375" s="233"/>
      <c r="B375" s="200" t="str">
        <f t="shared" si="10"/>
        <v>P20230504-000968-峻林-首华物业-国家体育总局训练局-运维-保养-20230504-0</v>
      </c>
      <c r="C375" s="228"/>
      <c r="D375" s="228" t="s">
        <v>418</v>
      </c>
      <c r="E375" s="228"/>
      <c r="F375" s="228"/>
      <c r="G375" s="228"/>
      <c r="H375" s="202" t="str">
        <f>IF(D375="","",_xlfn.XLOOKUP(D375,设置!B:B,设置!C:C))</f>
        <v>小规模</v>
      </c>
      <c r="I375" s="207" t="str">
        <f t="shared" si="11"/>
        <v>峻林-首华物业-国家体育总局训练局</v>
      </c>
      <c r="J375" s="207" t="str">
        <f>IF($P375="","",_xlfn.XLOOKUP($P375,设置!$G:$G,设置!H:H))</f>
        <v>运维</v>
      </c>
      <c r="K375" s="207" t="str">
        <f>IF($P375="","",_xlfn.XLOOKUP($P375,设置!$G:$G,设置!I:I))</f>
        <v>保养</v>
      </c>
      <c r="L375" s="228"/>
      <c r="M375" s="228"/>
      <c r="N375" s="228" t="s">
        <v>1203</v>
      </c>
      <c r="O375" s="228" t="s">
        <v>526</v>
      </c>
      <c r="P375" s="182" t="s">
        <v>527</v>
      </c>
      <c r="Q375" s="228" t="s">
        <v>358</v>
      </c>
      <c r="R375" s="241">
        <v>45050</v>
      </c>
      <c r="S375" s="228" t="s">
        <v>1419</v>
      </c>
      <c r="T375" s="242">
        <v>0</v>
      </c>
      <c r="U375" s="243">
        <v>45050</v>
      </c>
      <c r="V375" s="243">
        <v>45415</v>
      </c>
      <c r="W375" s="228" t="s">
        <v>1420</v>
      </c>
      <c r="X375" s="228"/>
      <c r="Y375" s="228"/>
      <c r="Z375" s="228"/>
      <c r="AA375" s="228"/>
      <c r="AB375" s="228"/>
    </row>
    <row r="376" customHeight="1" spans="1:28">
      <c r="A376" s="233"/>
      <c r="B376" s="200" t="str">
        <f t="shared" si="10"/>
        <v/>
      </c>
      <c r="C376" s="228"/>
      <c r="D376" s="228"/>
      <c r="E376" s="228"/>
      <c r="F376" s="228"/>
      <c r="G376" s="228"/>
      <c r="H376" s="202" t="str">
        <f>IF(D376="","",_xlfn.XLOOKUP(D376,设置!B:B,设置!C:C))</f>
        <v/>
      </c>
      <c r="I376" s="207" t="str">
        <f t="shared" si="11"/>
        <v/>
      </c>
      <c r="J376" s="207" t="str">
        <f>IF($P376="","",_xlfn.XLOOKUP($P376,设置!$G:$G,设置!H:H))</f>
        <v/>
      </c>
      <c r="K376" s="207" t="str">
        <f>IF($P376="","",_xlfn.XLOOKUP($P376,设置!$G:$G,设置!I:I))</f>
        <v/>
      </c>
      <c r="L376" s="228"/>
      <c r="M376" s="228"/>
      <c r="N376" s="228"/>
      <c r="O376" s="228"/>
      <c r="P376" s="182"/>
      <c r="Q376" s="228"/>
      <c r="R376" s="241"/>
      <c r="S376" s="228"/>
      <c r="T376" s="242"/>
      <c r="U376" s="243"/>
      <c r="V376" s="243"/>
      <c r="W376" s="228"/>
      <c r="X376" s="228"/>
      <c r="Y376" s="228"/>
      <c r="Z376" s="228"/>
      <c r="AA376" s="228"/>
      <c r="AB376" s="228"/>
    </row>
    <row r="377" customHeight="1" spans="1:28">
      <c r="A377" s="233"/>
      <c r="B377" s="200" t="str">
        <f t="shared" si="10"/>
        <v/>
      </c>
      <c r="C377" s="228"/>
      <c r="D377" s="228"/>
      <c r="E377" s="228"/>
      <c r="F377" s="228"/>
      <c r="G377" s="228"/>
      <c r="H377" s="202" t="str">
        <f>IF(D377="","",_xlfn.XLOOKUP(D377,设置!B:B,设置!C:C))</f>
        <v/>
      </c>
      <c r="I377" s="207" t="str">
        <f t="shared" si="11"/>
        <v/>
      </c>
      <c r="J377" s="207" t="str">
        <f>IF($P377="","",_xlfn.XLOOKUP($P377,设置!$G:$G,设置!H:H))</f>
        <v/>
      </c>
      <c r="K377" s="207" t="str">
        <f>IF($P377="","",_xlfn.XLOOKUP($P377,设置!$G:$G,设置!I:I))</f>
        <v/>
      </c>
      <c r="L377" s="228"/>
      <c r="M377" s="228"/>
      <c r="N377" s="228"/>
      <c r="O377" s="228"/>
      <c r="P377" s="182"/>
      <c r="Q377" s="228"/>
      <c r="R377" s="241"/>
      <c r="S377" s="228"/>
      <c r="T377" s="242"/>
      <c r="U377" s="243"/>
      <c r="V377" s="243"/>
      <c r="W377" s="228"/>
      <c r="X377" s="228"/>
      <c r="Y377" s="228"/>
      <c r="Z377" s="228"/>
      <c r="AA377" s="228"/>
      <c r="AB377" s="228"/>
    </row>
    <row r="378" customHeight="1" spans="1:28">
      <c r="A378" s="233"/>
      <c r="B378" s="200" t="str">
        <f t="shared" si="10"/>
        <v/>
      </c>
      <c r="C378" s="228"/>
      <c r="D378" s="228"/>
      <c r="E378" s="228"/>
      <c r="F378" s="228"/>
      <c r="G378" s="228"/>
      <c r="H378" s="202" t="str">
        <f>IF(D378="","",_xlfn.XLOOKUP(D378,设置!B:B,设置!C:C))</f>
        <v/>
      </c>
      <c r="I378" s="207" t="str">
        <f t="shared" si="11"/>
        <v/>
      </c>
      <c r="J378" s="207" t="str">
        <f>IF($P378="","",_xlfn.XLOOKUP($P378,设置!$G:$G,设置!H:H))</f>
        <v/>
      </c>
      <c r="K378" s="207" t="str">
        <f>IF($P378="","",_xlfn.XLOOKUP($P378,设置!$G:$G,设置!I:I))</f>
        <v/>
      </c>
      <c r="L378" s="228"/>
      <c r="M378" s="228"/>
      <c r="N378" s="228"/>
      <c r="O378" s="228"/>
      <c r="P378" s="182"/>
      <c r="Q378" s="228"/>
      <c r="R378" s="241"/>
      <c r="S378" s="228"/>
      <c r="T378" s="242"/>
      <c r="U378" s="243"/>
      <c r="V378" s="243"/>
      <c r="W378" s="228"/>
      <c r="X378" s="228"/>
      <c r="Y378" s="228"/>
      <c r="Z378" s="228"/>
      <c r="AA378" s="228"/>
      <c r="AB378" s="228"/>
    </row>
    <row r="379" customHeight="1" spans="1:28">
      <c r="A379" s="233"/>
      <c r="B379" s="200" t="str">
        <f t="shared" si="10"/>
        <v/>
      </c>
      <c r="C379" s="228"/>
      <c r="D379" s="228"/>
      <c r="E379" s="228"/>
      <c r="F379" s="228"/>
      <c r="G379" s="228"/>
      <c r="H379" s="202" t="str">
        <f>IF(D379="","",_xlfn.XLOOKUP(D379,设置!B:B,设置!C:C))</f>
        <v/>
      </c>
      <c r="I379" s="207" t="str">
        <f t="shared" si="11"/>
        <v/>
      </c>
      <c r="J379" s="207" t="str">
        <f>IF($P379="","",_xlfn.XLOOKUP($P379,设置!$G:$G,设置!H:H))</f>
        <v/>
      </c>
      <c r="K379" s="207" t="str">
        <f>IF($P379="","",_xlfn.XLOOKUP($P379,设置!$G:$G,设置!I:I))</f>
        <v/>
      </c>
      <c r="L379" s="228"/>
      <c r="M379" s="228"/>
      <c r="N379" s="228"/>
      <c r="O379" s="228"/>
      <c r="P379" s="182"/>
      <c r="Q379" s="228"/>
      <c r="R379" s="241"/>
      <c r="S379" s="228"/>
      <c r="T379" s="242"/>
      <c r="U379" s="243"/>
      <c r="V379" s="243"/>
      <c r="W379" s="228"/>
      <c r="X379" s="228"/>
      <c r="Y379" s="228"/>
      <c r="Z379" s="228"/>
      <c r="AA379" s="228"/>
      <c r="AB379" s="228"/>
    </row>
    <row r="380" customHeight="1" spans="1:28">
      <c r="A380" s="233"/>
      <c r="B380" s="200" t="str">
        <f t="shared" si="10"/>
        <v/>
      </c>
      <c r="C380" s="228"/>
      <c r="D380" s="228"/>
      <c r="E380" s="228"/>
      <c r="F380" s="228"/>
      <c r="G380" s="228"/>
      <c r="H380" s="202" t="str">
        <f>IF(D380="","",_xlfn.XLOOKUP(D380,设置!B:B,设置!C:C))</f>
        <v/>
      </c>
      <c r="I380" s="207" t="str">
        <f t="shared" si="11"/>
        <v/>
      </c>
      <c r="J380" s="207" t="str">
        <f>IF($P380="","",_xlfn.XLOOKUP($P380,设置!$G:$G,设置!H:H))</f>
        <v/>
      </c>
      <c r="K380" s="207" t="str">
        <f>IF($P380="","",_xlfn.XLOOKUP($P380,设置!$G:$G,设置!I:I))</f>
        <v/>
      </c>
      <c r="L380" s="228"/>
      <c r="M380" s="228"/>
      <c r="N380" s="228"/>
      <c r="O380" s="228"/>
      <c r="P380" s="182"/>
      <c r="Q380" s="228"/>
      <c r="R380" s="241"/>
      <c r="S380" s="228"/>
      <c r="T380" s="242"/>
      <c r="U380" s="243"/>
      <c r="V380" s="243"/>
      <c r="W380" s="228"/>
      <c r="X380" s="228"/>
      <c r="Y380" s="228"/>
      <c r="Z380" s="228"/>
      <c r="AA380" s="228"/>
      <c r="AB380" s="228"/>
    </row>
    <row r="381" customHeight="1" spans="1:28">
      <c r="A381" s="233"/>
      <c r="B381" s="200" t="str">
        <f t="shared" si="10"/>
        <v/>
      </c>
      <c r="C381" s="228"/>
      <c r="D381" s="228"/>
      <c r="E381" s="228"/>
      <c r="F381" s="228"/>
      <c r="G381" s="228"/>
      <c r="H381" s="202" t="str">
        <f>IF(D381="","",_xlfn.XLOOKUP(D381,设置!B:B,设置!C:C))</f>
        <v/>
      </c>
      <c r="I381" s="207" t="str">
        <f t="shared" si="11"/>
        <v/>
      </c>
      <c r="J381" s="207" t="str">
        <f>IF($P381="","",_xlfn.XLOOKUP($P381,设置!$G:$G,设置!H:H))</f>
        <v/>
      </c>
      <c r="K381" s="207" t="str">
        <f>IF($P381="","",_xlfn.XLOOKUP($P381,设置!$G:$G,设置!I:I))</f>
        <v/>
      </c>
      <c r="L381" s="228"/>
      <c r="M381" s="228"/>
      <c r="N381" s="228"/>
      <c r="O381" s="228"/>
      <c r="P381" s="182"/>
      <c r="Q381" s="228"/>
      <c r="R381" s="241"/>
      <c r="S381" s="228"/>
      <c r="T381" s="242"/>
      <c r="U381" s="243"/>
      <c r="V381" s="243"/>
      <c r="W381" s="228"/>
      <c r="X381" s="228"/>
      <c r="Y381" s="228"/>
      <c r="Z381" s="228"/>
      <c r="AA381" s="228"/>
      <c r="AB381" s="228"/>
    </row>
    <row r="382" customHeight="1" spans="1:28">
      <c r="A382" s="233"/>
      <c r="B382" s="200" t="str">
        <f t="shared" si="10"/>
        <v/>
      </c>
      <c r="C382" s="228"/>
      <c r="D382" s="228"/>
      <c r="E382" s="228"/>
      <c r="F382" s="228"/>
      <c r="G382" s="228"/>
      <c r="H382" s="202" t="str">
        <f>IF(D382="","",_xlfn.XLOOKUP(D382,设置!B:B,设置!C:C))</f>
        <v/>
      </c>
      <c r="I382" s="207" t="str">
        <f t="shared" si="11"/>
        <v/>
      </c>
      <c r="J382" s="207" t="str">
        <f>IF($P382="","",_xlfn.XLOOKUP($P382,设置!$G:$G,设置!H:H))</f>
        <v/>
      </c>
      <c r="K382" s="207" t="str">
        <f>IF($P382="","",_xlfn.XLOOKUP($P382,设置!$G:$G,设置!I:I))</f>
        <v/>
      </c>
      <c r="L382" s="228"/>
      <c r="M382" s="228"/>
      <c r="N382" s="228"/>
      <c r="O382" s="228"/>
      <c r="P382" s="182"/>
      <c r="Q382" s="228"/>
      <c r="R382" s="241"/>
      <c r="S382" s="228"/>
      <c r="T382" s="242"/>
      <c r="U382" s="243"/>
      <c r="V382" s="243"/>
      <c r="W382" s="228"/>
      <c r="X382" s="228"/>
      <c r="Y382" s="228"/>
      <c r="Z382" s="228"/>
      <c r="AA382" s="228"/>
      <c r="AB382" s="228"/>
    </row>
    <row r="383" customHeight="1" spans="1:28">
      <c r="A383" s="233"/>
      <c r="B383" s="200" t="str">
        <f t="shared" si="10"/>
        <v/>
      </c>
      <c r="C383" s="228"/>
      <c r="D383" s="228"/>
      <c r="E383" s="228"/>
      <c r="F383" s="228"/>
      <c r="G383" s="228"/>
      <c r="H383" s="202" t="str">
        <f>IF(D383="","",_xlfn.XLOOKUP(D383,设置!B:B,设置!C:C))</f>
        <v/>
      </c>
      <c r="I383" s="207" t="str">
        <f t="shared" si="11"/>
        <v/>
      </c>
      <c r="J383" s="207" t="str">
        <f>IF($P383="","",_xlfn.XLOOKUP($P383,设置!$G:$G,设置!H:H))</f>
        <v/>
      </c>
      <c r="K383" s="207" t="str">
        <f>IF($P383="","",_xlfn.XLOOKUP($P383,设置!$G:$G,设置!I:I))</f>
        <v/>
      </c>
      <c r="L383" s="228"/>
      <c r="M383" s="228"/>
      <c r="N383" s="228"/>
      <c r="O383" s="228"/>
      <c r="P383" s="182"/>
      <c r="Q383" s="228"/>
      <c r="R383" s="241"/>
      <c r="S383" s="228"/>
      <c r="T383" s="242"/>
      <c r="U383" s="243"/>
      <c r="V383" s="243"/>
      <c r="W383" s="228"/>
      <c r="X383" s="228"/>
      <c r="Y383" s="228"/>
      <c r="Z383" s="228"/>
      <c r="AA383" s="228"/>
      <c r="AB383" s="228"/>
    </row>
    <row r="384" customHeight="1" spans="1:28">
      <c r="A384" s="233"/>
      <c r="B384" s="200" t="str">
        <f t="shared" si="10"/>
        <v/>
      </c>
      <c r="C384" s="228"/>
      <c r="D384" s="228"/>
      <c r="E384" s="228"/>
      <c r="F384" s="228"/>
      <c r="G384" s="228"/>
      <c r="H384" s="202" t="str">
        <f>IF(D384="","",_xlfn.XLOOKUP(D384,设置!B:B,设置!C:C))</f>
        <v/>
      </c>
      <c r="I384" s="207" t="str">
        <f t="shared" si="11"/>
        <v/>
      </c>
      <c r="J384" s="207" t="str">
        <f>IF($P384="","",_xlfn.XLOOKUP($P384,设置!$G:$G,设置!H:H))</f>
        <v/>
      </c>
      <c r="K384" s="207" t="str">
        <f>IF($P384="","",_xlfn.XLOOKUP($P384,设置!$G:$G,设置!I:I))</f>
        <v/>
      </c>
      <c r="L384" s="228"/>
      <c r="M384" s="228"/>
      <c r="N384" s="228"/>
      <c r="O384" s="228"/>
      <c r="P384" s="182"/>
      <c r="Q384" s="228"/>
      <c r="R384" s="241"/>
      <c r="S384" s="228"/>
      <c r="T384" s="242"/>
      <c r="U384" s="243"/>
      <c r="V384" s="243"/>
      <c r="W384" s="228"/>
      <c r="X384" s="228"/>
      <c r="Y384" s="228"/>
      <c r="Z384" s="228"/>
      <c r="AA384" s="228"/>
      <c r="AB384" s="228"/>
    </row>
    <row r="385" customHeight="1" spans="1:28">
      <c r="A385" s="233"/>
      <c r="B385" s="200" t="str">
        <f t="shared" si="10"/>
        <v/>
      </c>
      <c r="C385" s="228"/>
      <c r="D385" s="228"/>
      <c r="E385" s="228"/>
      <c r="F385" s="228"/>
      <c r="G385" s="228"/>
      <c r="H385" s="202" t="str">
        <f>IF(D385="","",_xlfn.XLOOKUP(D385,设置!B:B,设置!C:C))</f>
        <v/>
      </c>
      <c r="I385" s="207" t="str">
        <f t="shared" si="11"/>
        <v/>
      </c>
      <c r="J385" s="207" t="str">
        <f>IF($P385="","",_xlfn.XLOOKUP($P385,设置!$G:$G,设置!H:H))</f>
        <v/>
      </c>
      <c r="K385" s="207" t="str">
        <f>IF($P385="","",_xlfn.XLOOKUP($P385,设置!$G:$G,设置!I:I))</f>
        <v/>
      </c>
      <c r="L385" s="228"/>
      <c r="M385" s="228"/>
      <c r="N385" s="228"/>
      <c r="O385" s="228"/>
      <c r="P385" s="182"/>
      <c r="Q385" s="228"/>
      <c r="R385" s="241"/>
      <c r="S385" s="228"/>
      <c r="T385" s="242"/>
      <c r="U385" s="243"/>
      <c r="V385" s="243"/>
      <c r="W385" s="228"/>
      <c r="X385" s="228"/>
      <c r="Y385" s="228"/>
      <c r="Z385" s="228"/>
      <c r="AA385" s="228"/>
      <c r="AB385" s="228"/>
    </row>
    <row r="386" customHeight="1" spans="1:28">
      <c r="A386" s="233"/>
      <c r="B386" s="200" t="str">
        <f t="shared" ref="B386:B421" si="12">IF(O386="","",_xlfn.TEXTJOIN("-",1,W386,I386,P386,TEXT(U386,"YYYYMMDD"),T386))</f>
        <v/>
      </c>
      <c r="C386" s="228"/>
      <c r="D386" s="228"/>
      <c r="E386" s="228"/>
      <c r="F386" s="228"/>
      <c r="G386" s="228"/>
      <c r="H386" s="202" t="str">
        <f>IF(D386="","",_xlfn.XLOOKUP(D386,设置!B:B,设置!C:C))</f>
        <v/>
      </c>
      <c r="I386" s="207" t="str">
        <f t="shared" ref="I386:I421" si="13">IF(D386="","",_xlfn.TEXTJOIN("-",1,D386,E386,N386))</f>
        <v/>
      </c>
      <c r="J386" s="207" t="str">
        <f>IF($P386="","",_xlfn.XLOOKUP($P386,设置!$G:$G,设置!H:H))</f>
        <v/>
      </c>
      <c r="K386" s="207" t="str">
        <f>IF($P386="","",_xlfn.XLOOKUP($P386,设置!$G:$G,设置!I:I))</f>
        <v/>
      </c>
      <c r="L386" s="228"/>
      <c r="M386" s="228"/>
      <c r="N386" s="228"/>
      <c r="O386" s="228"/>
      <c r="P386" s="182"/>
      <c r="Q386" s="228"/>
      <c r="R386" s="241"/>
      <c r="S386" s="228"/>
      <c r="T386" s="242"/>
      <c r="U386" s="243"/>
      <c r="V386" s="243"/>
      <c r="W386" s="228"/>
      <c r="X386" s="228"/>
      <c r="Y386" s="228"/>
      <c r="Z386" s="228"/>
      <c r="AA386" s="228"/>
      <c r="AB386" s="228"/>
    </row>
    <row r="387" customHeight="1" spans="1:28">
      <c r="A387" s="233"/>
      <c r="B387" s="200" t="str">
        <f t="shared" si="12"/>
        <v/>
      </c>
      <c r="C387" s="228"/>
      <c r="D387" s="228"/>
      <c r="E387" s="228"/>
      <c r="F387" s="228"/>
      <c r="G387" s="228"/>
      <c r="H387" s="202" t="str">
        <f>IF(D387="","",_xlfn.XLOOKUP(D387,设置!B:B,设置!C:C))</f>
        <v/>
      </c>
      <c r="I387" s="207" t="str">
        <f t="shared" si="13"/>
        <v/>
      </c>
      <c r="J387" s="207" t="str">
        <f>IF($P387="","",_xlfn.XLOOKUP($P387,设置!$G:$G,设置!H:H))</f>
        <v/>
      </c>
      <c r="K387" s="207" t="str">
        <f>IF($P387="","",_xlfn.XLOOKUP($P387,设置!$G:$G,设置!I:I))</f>
        <v/>
      </c>
      <c r="L387" s="228"/>
      <c r="M387" s="228"/>
      <c r="N387" s="228"/>
      <c r="O387" s="228"/>
      <c r="P387" s="182"/>
      <c r="Q387" s="228"/>
      <c r="R387" s="241"/>
      <c r="S387" s="228"/>
      <c r="T387" s="242"/>
      <c r="U387" s="243"/>
      <c r="V387" s="243"/>
      <c r="W387" s="228"/>
      <c r="X387" s="228"/>
      <c r="Y387" s="228"/>
      <c r="Z387" s="228"/>
      <c r="AA387" s="228"/>
      <c r="AB387" s="228"/>
    </row>
    <row r="388" customHeight="1" spans="1:28">
      <c r="A388" s="233"/>
      <c r="B388" s="200" t="str">
        <f t="shared" si="12"/>
        <v/>
      </c>
      <c r="C388" s="228"/>
      <c r="D388" s="228"/>
      <c r="E388" s="228"/>
      <c r="F388" s="228"/>
      <c r="G388" s="228"/>
      <c r="H388" s="202" t="str">
        <f>IF(D388="","",_xlfn.XLOOKUP(D388,设置!B:B,设置!C:C))</f>
        <v/>
      </c>
      <c r="I388" s="207" t="str">
        <f t="shared" si="13"/>
        <v/>
      </c>
      <c r="J388" s="207" t="str">
        <f>IF($P388="","",_xlfn.XLOOKUP($P388,设置!$G:$G,设置!H:H))</f>
        <v/>
      </c>
      <c r="K388" s="207" t="str">
        <f>IF($P388="","",_xlfn.XLOOKUP($P388,设置!$G:$G,设置!I:I))</f>
        <v/>
      </c>
      <c r="L388" s="228"/>
      <c r="M388" s="228"/>
      <c r="N388" s="228"/>
      <c r="O388" s="228"/>
      <c r="P388" s="182"/>
      <c r="Q388" s="228"/>
      <c r="R388" s="241"/>
      <c r="S388" s="228"/>
      <c r="T388" s="242"/>
      <c r="U388" s="243"/>
      <c r="V388" s="243"/>
      <c r="W388" s="228"/>
      <c r="X388" s="228"/>
      <c r="Y388" s="228"/>
      <c r="Z388" s="228"/>
      <c r="AA388" s="228"/>
      <c r="AB388" s="228"/>
    </row>
    <row r="389" customHeight="1" spans="1:28">
      <c r="A389" s="233"/>
      <c r="B389" s="200" t="str">
        <f t="shared" si="12"/>
        <v/>
      </c>
      <c r="C389" s="228"/>
      <c r="D389" s="228"/>
      <c r="E389" s="228"/>
      <c r="F389" s="228"/>
      <c r="G389" s="228"/>
      <c r="H389" s="202" t="str">
        <f>IF(D389="","",_xlfn.XLOOKUP(D389,设置!B:B,设置!C:C))</f>
        <v/>
      </c>
      <c r="I389" s="207" t="str">
        <f t="shared" si="13"/>
        <v/>
      </c>
      <c r="J389" s="207" t="str">
        <f>IF($P389="","",_xlfn.XLOOKUP($P389,设置!$G:$G,设置!H:H))</f>
        <v/>
      </c>
      <c r="K389" s="207" t="str">
        <f>IF($P389="","",_xlfn.XLOOKUP($P389,设置!$G:$G,设置!I:I))</f>
        <v/>
      </c>
      <c r="L389" s="228"/>
      <c r="M389" s="228"/>
      <c r="N389" s="228"/>
      <c r="O389" s="228"/>
      <c r="P389" s="182"/>
      <c r="Q389" s="228"/>
      <c r="R389" s="241"/>
      <c r="S389" s="228"/>
      <c r="T389" s="242"/>
      <c r="U389" s="243"/>
      <c r="V389" s="243"/>
      <c r="W389" s="228"/>
      <c r="X389" s="228"/>
      <c r="Y389" s="228"/>
      <c r="Z389" s="228"/>
      <c r="AA389" s="228"/>
      <c r="AB389" s="228"/>
    </row>
    <row r="390" customHeight="1" spans="1:28">
      <c r="A390" s="233"/>
      <c r="B390" s="200" t="str">
        <f t="shared" si="12"/>
        <v/>
      </c>
      <c r="C390" s="228"/>
      <c r="D390" s="228"/>
      <c r="E390" s="228"/>
      <c r="F390" s="228"/>
      <c r="G390" s="228"/>
      <c r="H390" s="202" t="str">
        <f>IF(D390="","",_xlfn.XLOOKUP(D390,设置!B:B,设置!C:C))</f>
        <v/>
      </c>
      <c r="I390" s="207" t="str">
        <f t="shared" si="13"/>
        <v/>
      </c>
      <c r="J390" s="207" t="str">
        <f>IF($P390="","",_xlfn.XLOOKUP($P390,设置!$G:$G,设置!H:H))</f>
        <v/>
      </c>
      <c r="K390" s="207" t="str">
        <f>IF($P390="","",_xlfn.XLOOKUP($P390,设置!$G:$G,设置!I:I))</f>
        <v/>
      </c>
      <c r="L390" s="228"/>
      <c r="M390" s="228"/>
      <c r="N390" s="228"/>
      <c r="O390" s="228"/>
      <c r="P390" s="182"/>
      <c r="Q390" s="228"/>
      <c r="R390" s="241"/>
      <c r="S390" s="228"/>
      <c r="T390" s="242"/>
      <c r="U390" s="243"/>
      <c r="V390" s="243"/>
      <c r="W390" s="228"/>
      <c r="X390" s="228"/>
      <c r="Y390" s="228"/>
      <c r="Z390" s="228"/>
      <c r="AA390" s="228"/>
      <c r="AB390" s="228"/>
    </row>
    <row r="391" customHeight="1" spans="1:28">
      <c r="A391" s="233"/>
      <c r="B391" s="200" t="str">
        <f t="shared" si="12"/>
        <v/>
      </c>
      <c r="C391" s="228"/>
      <c r="D391" s="228"/>
      <c r="E391" s="228"/>
      <c r="F391" s="228"/>
      <c r="G391" s="228"/>
      <c r="H391" s="202" t="str">
        <f>IF(D391="","",_xlfn.XLOOKUP(D391,设置!B:B,设置!C:C))</f>
        <v/>
      </c>
      <c r="I391" s="207" t="str">
        <f t="shared" si="13"/>
        <v/>
      </c>
      <c r="J391" s="207" t="str">
        <f>IF($P391="","",_xlfn.XLOOKUP($P391,设置!$G:$G,设置!H:H))</f>
        <v/>
      </c>
      <c r="K391" s="207" t="str">
        <f>IF($P391="","",_xlfn.XLOOKUP($P391,设置!$G:$G,设置!I:I))</f>
        <v/>
      </c>
      <c r="L391" s="228"/>
      <c r="M391" s="228"/>
      <c r="N391" s="228"/>
      <c r="O391" s="228"/>
      <c r="P391" s="182"/>
      <c r="Q391" s="228"/>
      <c r="R391" s="241"/>
      <c r="S391" s="228"/>
      <c r="T391" s="242"/>
      <c r="U391" s="243"/>
      <c r="V391" s="243"/>
      <c r="W391" s="228"/>
      <c r="X391" s="228"/>
      <c r="Y391" s="228"/>
      <c r="Z391" s="228"/>
      <c r="AA391" s="228"/>
      <c r="AB391" s="228"/>
    </row>
    <row r="392" customHeight="1" spans="1:28">
      <c r="A392" s="233"/>
      <c r="B392" s="200" t="str">
        <f t="shared" si="12"/>
        <v/>
      </c>
      <c r="C392" s="228"/>
      <c r="D392" s="228"/>
      <c r="E392" s="228"/>
      <c r="F392" s="228"/>
      <c r="G392" s="228"/>
      <c r="H392" s="202" t="str">
        <f>IF(D392="","",_xlfn.XLOOKUP(D392,设置!B:B,设置!C:C))</f>
        <v/>
      </c>
      <c r="I392" s="207" t="str">
        <f t="shared" si="13"/>
        <v/>
      </c>
      <c r="J392" s="207" t="str">
        <f>IF($P392="","",_xlfn.XLOOKUP($P392,设置!$G:$G,设置!H:H))</f>
        <v/>
      </c>
      <c r="K392" s="207" t="str">
        <f>IF($P392="","",_xlfn.XLOOKUP($P392,设置!$G:$G,设置!I:I))</f>
        <v/>
      </c>
      <c r="L392" s="228"/>
      <c r="M392" s="228"/>
      <c r="N392" s="228"/>
      <c r="O392" s="228"/>
      <c r="P392" s="182"/>
      <c r="Q392" s="228"/>
      <c r="R392" s="241"/>
      <c r="S392" s="228"/>
      <c r="T392" s="242"/>
      <c r="U392" s="243"/>
      <c r="V392" s="243"/>
      <c r="W392" s="228"/>
      <c r="X392" s="228"/>
      <c r="Y392" s="228"/>
      <c r="Z392" s="228"/>
      <c r="AA392" s="228"/>
      <c r="AB392" s="228"/>
    </row>
    <row r="393" customHeight="1" spans="1:28">
      <c r="A393" s="233"/>
      <c r="B393" s="200" t="str">
        <f t="shared" si="12"/>
        <v/>
      </c>
      <c r="C393" s="228"/>
      <c r="D393" s="228"/>
      <c r="E393" s="228"/>
      <c r="F393" s="228"/>
      <c r="G393" s="228"/>
      <c r="H393" s="202" t="str">
        <f>IF(D393="","",_xlfn.XLOOKUP(D393,设置!B:B,设置!C:C))</f>
        <v/>
      </c>
      <c r="I393" s="207" t="str">
        <f t="shared" si="13"/>
        <v/>
      </c>
      <c r="J393" s="207" t="str">
        <f>IF($P393="","",_xlfn.XLOOKUP($P393,设置!$G:$G,设置!H:H))</f>
        <v/>
      </c>
      <c r="K393" s="207" t="str">
        <f>IF($P393="","",_xlfn.XLOOKUP($P393,设置!$G:$G,设置!I:I))</f>
        <v/>
      </c>
      <c r="L393" s="228"/>
      <c r="M393" s="228"/>
      <c r="N393" s="228"/>
      <c r="O393" s="228"/>
      <c r="P393" s="182"/>
      <c r="Q393" s="228"/>
      <c r="R393" s="241"/>
      <c r="S393" s="228"/>
      <c r="T393" s="242"/>
      <c r="U393" s="243"/>
      <c r="V393" s="243"/>
      <c r="W393" s="228"/>
      <c r="X393" s="228"/>
      <c r="Y393" s="228"/>
      <c r="Z393" s="228"/>
      <c r="AA393" s="228"/>
      <c r="AB393" s="228"/>
    </row>
    <row r="394" customHeight="1" spans="1:28">
      <c r="A394" s="233"/>
      <c r="B394" s="200" t="str">
        <f t="shared" si="12"/>
        <v/>
      </c>
      <c r="C394" s="228"/>
      <c r="D394" s="228"/>
      <c r="E394" s="228"/>
      <c r="F394" s="228"/>
      <c r="G394" s="228"/>
      <c r="H394" s="202" t="str">
        <f>IF(D394="","",_xlfn.XLOOKUP(D394,设置!B:B,设置!C:C))</f>
        <v/>
      </c>
      <c r="I394" s="207" t="str">
        <f t="shared" si="13"/>
        <v/>
      </c>
      <c r="J394" s="207" t="str">
        <f>IF($P394="","",_xlfn.XLOOKUP($P394,设置!$G:$G,设置!H:H))</f>
        <v/>
      </c>
      <c r="K394" s="207" t="str">
        <f>IF($P394="","",_xlfn.XLOOKUP($P394,设置!$G:$G,设置!I:I))</f>
        <v/>
      </c>
      <c r="L394" s="228"/>
      <c r="M394" s="228"/>
      <c r="N394" s="228"/>
      <c r="O394" s="228"/>
      <c r="P394" s="182"/>
      <c r="Q394" s="228"/>
      <c r="R394" s="241"/>
      <c r="S394" s="228"/>
      <c r="T394" s="242"/>
      <c r="U394" s="243"/>
      <c r="V394" s="243"/>
      <c r="W394" s="228"/>
      <c r="X394" s="228"/>
      <c r="Y394" s="228"/>
      <c r="Z394" s="228"/>
      <c r="AA394" s="228"/>
      <c r="AB394" s="228"/>
    </row>
    <row r="395" customHeight="1" spans="1:28">
      <c r="A395" s="233"/>
      <c r="B395" s="200" t="str">
        <f t="shared" si="12"/>
        <v/>
      </c>
      <c r="C395" s="228"/>
      <c r="D395" s="228"/>
      <c r="E395" s="228"/>
      <c r="F395" s="228"/>
      <c r="G395" s="228"/>
      <c r="H395" s="202" t="str">
        <f>IF(D395="","",_xlfn.XLOOKUP(D395,设置!B:B,设置!C:C))</f>
        <v/>
      </c>
      <c r="I395" s="207" t="str">
        <f t="shared" si="13"/>
        <v/>
      </c>
      <c r="J395" s="207" t="str">
        <f>IF($P395="","",_xlfn.XLOOKUP($P395,设置!$G:$G,设置!H:H))</f>
        <v/>
      </c>
      <c r="K395" s="207" t="str">
        <f>IF($P395="","",_xlfn.XLOOKUP($P395,设置!$G:$G,设置!I:I))</f>
        <v/>
      </c>
      <c r="L395" s="228"/>
      <c r="M395" s="228"/>
      <c r="N395" s="228"/>
      <c r="O395" s="228"/>
      <c r="P395" s="182"/>
      <c r="Q395" s="228"/>
      <c r="R395" s="241"/>
      <c r="S395" s="228"/>
      <c r="T395" s="242"/>
      <c r="U395" s="243"/>
      <c r="V395" s="243"/>
      <c r="W395" s="228"/>
      <c r="X395" s="228"/>
      <c r="Y395" s="228"/>
      <c r="Z395" s="228"/>
      <c r="AA395" s="228"/>
      <c r="AB395" s="228"/>
    </row>
    <row r="396" customHeight="1" spans="1:28">
      <c r="A396" s="233"/>
      <c r="B396" s="200" t="str">
        <f t="shared" si="12"/>
        <v/>
      </c>
      <c r="C396" s="228"/>
      <c r="D396" s="228"/>
      <c r="E396" s="228"/>
      <c r="F396" s="228"/>
      <c r="G396" s="228"/>
      <c r="H396" s="202" t="str">
        <f>IF(D396="","",_xlfn.XLOOKUP(D396,设置!B:B,设置!C:C))</f>
        <v/>
      </c>
      <c r="I396" s="207" t="str">
        <f t="shared" si="13"/>
        <v/>
      </c>
      <c r="J396" s="207" t="str">
        <f>IF($P396="","",_xlfn.XLOOKUP($P396,设置!$G:$G,设置!H:H))</f>
        <v/>
      </c>
      <c r="K396" s="207" t="str">
        <f>IF($P396="","",_xlfn.XLOOKUP($P396,设置!$G:$G,设置!I:I))</f>
        <v/>
      </c>
      <c r="L396" s="228"/>
      <c r="M396" s="228"/>
      <c r="N396" s="228"/>
      <c r="O396" s="228"/>
      <c r="P396" s="182"/>
      <c r="Q396" s="228"/>
      <c r="R396" s="241"/>
      <c r="S396" s="228"/>
      <c r="T396" s="242"/>
      <c r="U396" s="243"/>
      <c r="V396" s="243"/>
      <c r="W396" s="228"/>
      <c r="X396" s="228"/>
      <c r="Y396" s="228"/>
      <c r="Z396" s="228"/>
      <c r="AA396" s="228"/>
      <c r="AB396" s="228"/>
    </row>
    <row r="397" customHeight="1" spans="1:28">
      <c r="A397" s="233"/>
      <c r="B397" s="200" t="str">
        <f t="shared" si="12"/>
        <v/>
      </c>
      <c r="C397" s="228"/>
      <c r="D397" s="228"/>
      <c r="E397" s="228"/>
      <c r="F397" s="228"/>
      <c r="G397" s="228"/>
      <c r="H397" s="202" t="str">
        <f>IF(D397="","",_xlfn.XLOOKUP(D397,设置!B:B,设置!C:C))</f>
        <v/>
      </c>
      <c r="I397" s="207" t="str">
        <f t="shared" si="13"/>
        <v/>
      </c>
      <c r="J397" s="207" t="str">
        <f>IF($P397="","",_xlfn.XLOOKUP($P397,设置!$G:$G,设置!H:H))</f>
        <v/>
      </c>
      <c r="K397" s="207" t="str">
        <f>IF($P397="","",_xlfn.XLOOKUP($P397,设置!$G:$G,设置!I:I))</f>
        <v/>
      </c>
      <c r="L397" s="228"/>
      <c r="M397" s="228"/>
      <c r="N397" s="228"/>
      <c r="O397" s="228"/>
      <c r="P397" s="182"/>
      <c r="Q397" s="228"/>
      <c r="R397" s="241"/>
      <c r="S397" s="228"/>
      <c r="T397" s="242"/>
      <c r="U397" s="243"/>
      <c r="V397" s="243"/>
      <c r="W397" s="228"/>
      <c r="X397" s="228"/>
      <c r="Y397" s="228"/>
      <c r="Z397" s="228"/>
      <c r="AA397" s="228"/>
      <c r="AB397" s="228"/>
    </row>
    <row r="398" customHeight="1" spans="1:22">
      <c r="A398" s="233"/>
      <c r="B398" s="245" t="str">
        <f t="shared" si="12"/>
        <v/>
      </c>
      <c r="H398" s="246" t="str">
        <f>IF(D398="","",_xlfn.XLOOKUP(D398,设置!B:B,设置!C:C))</f>
        <v/>
      </c>
      <c r="I398" s="247" t="str">
        <f t="shared" si="13"/>
        <v/>
      </c>
      <c r="J398" s="247" t="str">
        <f>IF($P398="","",_xlfn.XLOOKUP($P398,设置!$G:$G,设置!H:H))</f>
        <v/>
      </c>
      <c r="K398" s="247" t="str">
        <f>IF($P398="","",_xlfn.XLOOKUP($P398,设置!$G:$G,设置!I:I))</f>
        <v/>
      </c>
      <c r="P398" s="248"/>
      <c r="R398" s="249"/>
      <c r="T398" s="250"/>
      <c r="U398" s="174"/>
      <c r="V398" s="174"/>
    </row>
    <row r="399" customHeight="1" spans="1:22">
      <c r="A399" s="233"/>
      <c r="B399" s="200" t="str">
        <f t="shared" si="12"/>
        <v/>
      </c>
      <c r="H399" s="202" t="str">
        <f>IF(D399="","",_xlfn.XLOOKUP(D399,设置!B:B,设置!C:C))</f>
        <v/>
      </c>
      <c r="I399" s="207" t="str">
        <f t="shared" si="13"/>
        <v/>
      </c>
      <c r="J399" s="207" t="str">
        <f>IF($P399="","",_xlfn.XLOOKUP($P399,设置!$G:$G,设置!H:H))</f>
        <v/>
      </c>
      <c r="K399" s="207" t="str">
        <f>IF($P399="","",_xlfn.XLOOKUP($P399,设置!$G:$G,设置!I:I))</f>
        <v/>
      </c>
      <c r="P399" s="182"/>
      <c r="R399" s="249"/>
      <c r="T399" s="250"/>
      <c r="U399" s="174"/>
      <c r="V399" s="174"/>
    </row>
    <row r="400" customHeight="1" spans="1:22">
      <c r="A400" s="233"/>
      <c r="B400" s="200" t="str">
        <f t="shared" si="12"/>
        <v/>
      </c>
      <c r="H400" s="202" t="str">
        <f>IF(D400="","",_xlfn.XLOOKUP(D400,设置!B:B,设置!C:C))</f>
        <v/>
      </c>
      <c r="I400" s="207" t="str">
        <f t="shared" si="13"/>
        <v/>
      </c>
      <c r="J400" s="207" t="str">
        <f>IF($P400="","",_xlfn.XLOOKUP($P400,设置!$G:$G,设置!H:H))</f>
        <v/>
      </c>
      <c r="K400" s="207" t="str">
        <f>IF($P400="","",_xlfn.XLOOKUP($P400,设置!$G:$G,设置!I:I))</f>
        <v/>
      </c>
      <c r="P400" s="182"/>
      <c r="R400" s="249"/>
      <c r="T400" s="250"/>
      <c r="U400" s="174"/>
      <c r="V400" s="174"/>
    </row>
    <row r="401" customHeight="1" spans="1:22">
      <c r="A401" s="233"/>
      <c r="B401" s="200" t="str">
        <f t="shared" si="12"/>
        <v/>
      </c>
      <c r="H401" s="202" t="str">
        <f>IF(D401="","",_xlfn.XLOOKUP(D401,设置!B:B,设置!C:C))</f>
        <v/>
      </c>
      <c r="I401" s="207" t="str">
        <f t="shared" si="13"/>
        <v/>
      </c>
      <c r="J401" s="207" t="str">
        <f>IF($P401="","",_xlfn.XLOOKUP($P401,设置!$G:$G,设置!H:H))</f>
        <v/>
      </c>
      <c r="K401" s="207" t="str">
        <f>IF($P401="","",_xlfn.XLOOKUP($P401,设置!$G:$G,设置!I:I))</f>
        <v/>
      </c>
      <c r="P401" s="182"/>
      <c r="R401" s="249"/>
      <c r="T401" s="250"/>
      <c r="U401" s="174"/>
      <c r="V401" s="174"/>
    </row>
    <row r="402" customHeight="1" spans="1:22">
      <c r="A402" s="233"/>
      <c r="B402" s="200" t="str">
        <f t="shared" si="12"/>
        <v/>
      </c>
      <c r="H402" s="202" t="str">
        <f>IF(D402="","",_xlfn.XLOOKUP(D402,设置!B:B,设置!C:C))</f>
        <v/>
      </c>
      <c r="I402" s="207" t="str">
        <f t="shared" si="13"/>
        <v/>
      </c>
      <c r="J402" s="207" t="str">
        <f>IF($P402="","",_xlfn.XLOOKUP($P402,设置!$G:$G,设置!H:H))</f>
        <v/>
      </c>
      <c r="K402" s="207" t="str">
        <f>IF($P402="","",_xlfn.XLOOKUP($P402,设置!$G:$G,设置!I:I))</f>
        <v/>
      </c>
      <c r="P402" s="182"/>
      <c r="R402" s="249"/>
      <c r="T402" s="250"/>
      <c r="U402" s="174"/>
      <c r="V402" s="174"/>
    </row>
    <row r="403" customHeight="1" spans="1:22">
      <c r="A403" s="233"/>
      <c r="B403" s="200" t="str">
        <f t="shared" si="12"/>
        <v/>
      </c>
      <c r="H403" s="202" t="str">
        <f>IF(D403="","",_xlfn.XLOOKUP(D403,设置!B:B,设置!C:C))</f>
        <v/>
      </c>
      <c r="I403" s="207" t="str">
        <f t="shared" si="13"/>
        <v/>
      </c>
      <c r="J403" s="207" t="str">
        <f>IF($P403="","",_xlfn.XLOOKUP($P403,设置!$G:$G,设置!H:H))</f>
        <v/>
      </c>
      <c r="K403" s="207" t="str">
        <f>IF($P403="","",_xlfn.XLOOKUP($P403,设置!$G:$G,设置!I:I))</f>
        <v/>
      </c>
      <c r="P403" s="182"/>
      <c r="R403" s="249"/>
      <c r="T403" s="250"/>
      <c r="U403" s="174"/>
      <c r="V403" s="174"/>
    </row>
    <row r="404" customHeight="1" spans="1:22">
      <c r="A404" s="233"/>
      <c r="B404" s="200" t="str">
        <f t="shared" si="12"/>
        <v/>
      </c>
      <c r="H404" s="202" t="str">
        <f>IF(D404="","",_xlfn.XLOOKUP(D404,设置!B:B,设置!C:C))</f>
        <v/>
      </c>
      <c r="I404" s="207" t="str">
        <f t="shared" si="13"/>
        <v/>
      </c>
      <c r="J404" s="207" t="str">
        <f>IF($P404="","",_xlfn.XLOOKUP($P404,设置!$G:$G,设置!H:H))</f>
        <v/>
      </c>
      <c r="K404" s="207" t="str">
        <f>IF($P404="","",_xlfn.XLOOKUP($P404,设置!$G:$G,设置!I:I))</f>
        <v/>
      </c>
      <c r="P404" s="182"/>
      <c r="R404" s="249"/>
      <c r="T404" s="250"/>
      <c r="U404" s="174"/>
      <c r="V404" s="174"/>
    </row>
    <row r="405" customHeight="1" spans="1:22">
      <c r="A405" s="233"/>
      <c r="B405" s="200" t="str">
        <f t="shared" si="12"/>
        <v/>
      </c>
      <c r="H405" s="202" t="str">
        <f>IF(D405="","",_xlfn.XLOOKUP(D405,设置!B:B,设置!C:C))</f>
        <v/>
      </c>
      <c r="I405" s="207" t="str">
        <f t="shared" si="13"/>
        <v/>
      </c>
      <c r="J405" s="207" t="str">
        <f>IF($P405="","",_xlfn.XLOOKUP($P405,设置!$G:$G,设置!H:H))</f>
        <v/>
      </c>
      <c r="K405" s="207" t="str">
        <f>IF($P405="","",_xlfn.XLOOKUP($P405,设置!$G:$G,设置!I:I))</f>
        <v/>
      </c>
      <c r="P405" s="182"/>
      <c r="R405" s="249"/>
      <c r="T405" s="250"/>
      <c r="U405" s="174"/>
      <c r="V405" s="174"/>
    </row>
    <row r="406" customHeight="1" spans="1:22">
      <c r="A406" s="233"/>
      <c r="B406" s="200" t="str">
        <f t="shared" si="12"/>
        <v/>
      </c>
      <c r="H406" s="202" t="str">
        <f>IF(D406="","",_xlfn.XLOOKUP(D406,设置!B:B,设置!C:C))</f>
        <v/>
      </c>
      <c r="I406" s="207" t="str">
        <f t="shared" si="13"/>
        <v/>
      </c>
      <c r="J406" s="207" t="str">
        <f>IF($P406="","",_xlfn.XLOOKUP($P406,设置!$G:$G,设置!H:H))</f>
        <v/>
      </c>
      <c r="K406" s="207" t="str">
        <f>IF($P406="","",_xlfn.XLOOKUP($P406,设置!$G:$G,设置!I:I))</f>
        <v/>
      </c>
      <c r="P406" s="182"/>
      <c r="R406" s="249"/>
      <c r="T406" s="250"/>
      <c r="U406" s="174"/>
      <c r="V406" s="174"/>
    </row>
    <row r="407" customHeight="1" spans="1:22">
      <c r="A407" s="233"/>
      <c r="B407" s="200" t="str">
        <f t="shared" si="12"/>
        <v/>
      </c>
      <c r="H407" s="202" t="str">
        <f>IF(D407="","",_xlfn.XLOOKUP(D407,设置!B:B,设置!C:C))</f>
        <v/>
      </c>
      <c r="I407" s="207" t="str">
        <f t="shared" si="13"/>
        <v/>
      </c>
      <c r="J407" s="207" t="str">
        <f>IF($P407="","",_xlfn.XLOOKUP($P407,设置!$G:$G,设置!H:H))</f>
        <v/>
      </c>
      <c r="K407" s="207" t="str">
        <f>IF($P407="","",_xlfn.XLOOKUP($P407,设置!$G:$G,设置!I:I))</f>
        <v/>
      </c>
      <c r="P407" s="182"/>
      <c r="R407" s="249"/>
      <c r="T407" s="250"/>
      <c r="U407" s="174"/>
      <c r="V407" s="174"/>
    </row>
    <row r="408" customHeight="1" spans="1:22">
      <c r="A408" s="233"/>
      <c r="B408" s="200" t="str">
        <f t="shared" si="12"/>
        <v/>
      </c>
      <c r="H408" s="202" t="str">
        <f>IF(D408="","",_xlfn.XLOOKUP(D408,设置!B:B,设置!C:C))</f>
        <v/>
      </c>
      <c r="I408" s="207" t="str">
        <f t="shared" si="13"/>
        <v/>
      </c>
      <c r="J408" s="207" t="str">
        <f>IF($P408="","",_xlfn.XLOOKUP($P408,设置!$G:$G,设置!H:H))</f>
        <v/>
      </c>
      <c r="K408" s="207" t="str">
        <f>IF($P408="","",_xlfn.XLOOKUP($P408,设置!$G:$G,设置!I:I))</f>
        <v/>
      </c>
      <c r="P408" s="182"/>
      <c r="R408" s="249"/>
      <c r="T408" s="250"/>
      <c r="U408" s="174"/>
      <c r="V408" s="174"/>
    </row>
    <row r="409" customHeight="1" spans="1:22">
      <c r="A409" s="233"/>
      <c r="B409" s="200" t="str">
        <f t="shared" si="12"/>
        <v/>
      </c>
      <c r="H409" s="202" t="str">
        <f>IF(D409="","",_xlfn.XLOOKUP(D409,设置!B:B,设置!C:C))</f>
        <v/>
      </c>
      <c r="I409" s="207" t="str">
        <f t="shared" si="13"/>
        <v/>
      </c>
      <c r="J409" s="207" t="str">
        <f>IF($P409="","",_xlfn.XLOOKUP($P409,设置!$G:$G,设置!H:H))</f>
        <v/>
      </c>
      <c r="K409" s="207" t="str">
        <f>IF($P409="","",_xlfn.XLOOKUP($P409,设置!$G:$G,设置!I:I))</f>
        <v/>
      </c>
      <c r="P409" s="182"/>
      <c r="R409" s="249"/>
      <c r="T409" s="250"/>
      <c r="U409" s="174"/>
      <c r="V409" s="174"/>
    </row>
    <row r="410" customHeight="1" spans="1:22">
      <c r="A410" s="233"/>
      <c r="B410" s="200" t="str">
        <f t="shared" si="12"/>
        <v/>
      </c>
      <c r="H410" s="202" t="str">
        <f>IF(D410="","",_xlfn.XLOOKUP(D410,设置!B:B,设置!C:C))</f>
        <v/>
      </c>
      <c r="I410" s="207" t="str">
        <f t="shared" si="13"/>
        <v/>
      </c>
      <c r="J410" s="207" t="str">
        <f>IF($P410="","",_xlfn.XLOOKUP($P410,设置!$G:$G,设置!H:H))</f>
        <v/>
      </c>
      <c r="K410" s="207" t="str">
        <f>IF($P410="","",_xlfn.XLOOKUP($P410,设置!$G:$G,设置!I:I))</f>
        <v/>
      </c>
      <c r="P410" s="182"/>
      <c r="R410" s="249"/>
      <c r="T410" s="250"/>
      <c r="U410" s="174"/>
      <c r="V410" s="174"/>
    </row>
    <row r="411" customHeight="1" spans="1:22">
      <c r="A411" s="233"/>
      <c r="B411" s="200" t="str">
        <f t="shared" si="12"/>
        <v/>
      </c>
      <c r="H411" s="202" t="str">
        <f>IF(D411="","",_xlfn.XLOOKUP(D411,设置!B:B,设置!C:C))</f>
        <v/>
      </c>
      <c r="I411" s="207" t="str">
        <f t="shared" si="13"/>
        <v/>
      </c>
      <c r="J411" s="207" t="str">
        <f>IF($P411="","",_xlfn.XLOOKUP($P411,设置!$G:$G,设置!H:H))</f>
        <v/>
      </c>
      <c r="K411" s="207" t="str">
        <f>IF($P411="","",_xlfn.XLOOKUP($P411,设置!$G:$G,设置!I:I))</f>
        <v/>
      </c>
      <c r="P411" s="182"/>
      <c r="R411" s="249"/>
      <c r="T411" s="250"/>
      <c r="U411" s="174"/>
      <c r="V411" s="174"/>
    </row>
    <row r="412" customHeight="1" spans="1:22">
      <c r="A412" s="233"/>
      <c r="B412" s="200" t="str">
        <f t="shared" si="12"/>
        <v/>
      </c>
      <c r="H412" s="202" t="str">
        <f>IF(D412="","",_xlfn.XLOOKUP(D412,设置!B:B,设置!C:C))</f>
        <v/>
      </c>
      <c r="I412" s="207" t="str">
        <f t="shared" si="13"/>
        <v/>
      </c>
      <c r="J412" s="207" t="str">
        <f>IF($P412="","",_xlfn.XLOOKUP($P412,设置!$G:$G,设置!H:H))</f>
        <v/>
      </c>
      <c r="K412" s="207" t="str">
        <f>IF($P412="","",_xlfn.XLOOKUP($P412,设置!$G:$G,设置!I:I))</f>
        <v/>
      </c>
      <c r="P412" s="182"/>
      <c r="R412" s="249"/>
      <c r="T412" s="250"/>
      <c r="U412" s="174"/>
      <c r="V412" s="174"/>
    </row>
    <row r="413" customHeight="1" spans="1:22">
      <c r="A413" s="233"/>
      <c r="B413" s="200" t="str">
        <f t="shared" si="12"/>
        <v/>
      </c>
      <c r="H413" s="202" t="str">
        <f>IF(D413="","",_xlfn.XLOOKUP(D413,设置!B:B,设置!C:C))</f>
        <v/>
      </c>
      <c r="I413" s="207" t="str">
        <f t="shared" si="13"/>
        <v/>
      </c>
      <c r="J413" s="207" t="str">
        <f>IF($P413="","",_xlfn.XLOOKUP($P413,设置!$G:$G,设置!H:H))</f>
        <v/>
      </c>
      <c r="K413" s="207" t="str">
        <f>IF($P413="","",_xlfn.XLOOKUP($P413,设置!$G:$G,设置!I:I))</f>
        <v/>
      </c>
      <c r="P413" s="182"/>
      <c r="R413" s="249"/>
      <c r="T413" s="250"/>
      <c r="U413" s="174"/>
      <c r="V413" s="174"/>
    </row>
    <row r="414" customHeight="1" spans="1:22">
      <c r="A414" s="233"/>
      <c r="B414" s="200" t="str">
        <f t="shared" si="12"/>
        <v/>
      </c>
      <c r="H414" s="202" t="str">
        <f>IF(D414="","",_xlfn.XLOOKUP(D414,设置!B:B,设置!C:C))</f>
        <v/>
      </c>
      <c r="I414" s="207" t="str">
        <f t="shared" si="13"/>
        <v/>
      </c>
      <c r="J414" s="207" t="str">
        <f>IF($P414="","",_xlfn.XLOOKUP($P414,设置!$G:$G,设置!H:H))</f>
        <v/>
      </c>
      <c r="K414" s="207" t="str">
        <f>IF($P414="","",_xlfn.XLOOKUP($P414,设置!$G:$G,设置!I:I))</f>
        <v/>
      </c>
      <c r="P414" s="182"/>
      <c r="R414" s="249"/>
      <c r="T414" s="250"/>
      <c r="U414" s="174"/>
      <c r="V414" s="174"/>
    </row>
    <row r="415" customHeight="1" spans="1:22">
      <c r="A415" s="233"/>
      <c r="B415" s="200" t="str">
        <f t="shared" si="12"/>
        <v/>
      </c>
      <c r="H415" s="202" t="str">
        <f>IF(D415="","",_xlfn.XLOOKUP(D415,设置!B:B,设置!C:C))</f>
        <v/>
      </c>
      <c r="I415" s="207" t="str">
        <f t="shared" si="13"/>
        <v/>
      </c>
      <c r="J415" s="207" t="str">
        <f>IF($P415="","",_xlfn.XLOOKUP($P415,设置!$G:$G,设置!H:H))</f>
        <v/>
      </c>
      <c r="K415" s="207" t="str">
        <f>IF($P415="","",_xlfn.XLOOKUP($P415,设置!$G:$G,设置!I:I))</f>
        <v/>
      </c>
      <c r="P415" s="182"/>
      <c r="R415" s="249"/>
      <c r="T415" s="250"/>
      <c r="U415" s="174"/>
      <c r="V415" s="174"/>
    </row>
    <row r="416" customHeight="1" spans="1:22">
      <c r="A416" s="233"/>
      <c r="B416" s="200" t="str">
        <f t="shared" si="12"/>
        <v/>
      </c>
      <c r="H416" s="202" t="str">
        <f>IF(D416="","",_xlfn.XLOOKUP(D416,设置!B:B,设置!C:C))</f>
        <v/>
      </c>
      <c r="I416" s="207" t="str">
        <f t="shared" si="13"/>
        <v/>
      </c>
      <c r="J416" s="207" t="str">
        <f>IF($P416="","",_xlfn.XLOOKUP($P416,设置!$G:$G,设置!H:H))</f>
        <v/>
      </c>
      <c r="K416" s="207" t="str">
        <f>IF($P416="","",_xlfn.XLOOKUP($P416,设置!$G:$G,设置!I:I))</f>
        <v/>
      </c>
      <c r="P416" s="182"/>
      <c r="R416" s="249"/>
      <c r="T416" s="250"/>
      <c r="U416" s="174"/>
      <c r="V416" s="174"/>
    </row>
    <row r="417" customHeight="1" spans="1:22">
      <c r="A417" s="233"/>
      <c r="B417" s="200" t="str">
        <f t="shared" si="12"/>
        <v/>
      </c>
      <c r="H417" s="202" t="str">
        <f>IF(D417="","",_xlfn.XLOOKUP(D417,设置!B:B,设置!C:C))</f>
        <v/>
      </c>
      <c r="I417" s="207" t="str">
        <f t="shared" si="13"/>
        <v/>
      </c>
      <c r="J417" s="207" t="str">
        <f>IF($P417="","",_xlfn.XLOOKUP($P417,设置!$G:$G,设置!H:H))</f>
        <v/>
      </c>
      <c r="K417" s="207" t="str">
        <f>IF($P417="","",_xlfn.XLOOKUP($P417,设置!$G:$G,设置!I:I))</f>
        <v/>
      </c>
      <c r="P417" s="182"/>
      <c r="R417" s="249"/>
      <c r="T417" s="250"/>
      <c r="U417" s="174"/>
      <c r="V417" s="174"/>
    </row>
    <row r="418" customHeight="1" spans="1:22">
      <c r="A418" s="233"/>
      <c r="B418" s="200" t="str">
        <f t="shared" si="12"/>
        <v/>
      </c>
      <c r="H418" s="202" t="str">
        <f>IF(D418="","",_xlfn.XLOOKUP(D418,设置!B:B,设置!C:C))</f>
        <v/>
      </c>
      <c r="I418" s="207" t="str">
        <f t="shared" si="13"/>
        <v/>
      </c>
      <c r="J418" s="207" t="str">
        <f>IF($P418="","",_xlfn.XLOOKUP($P418,设置!$G:$G,设置!H:H))</f>
        <v/>
      </c>
      <c r="K418" s="207" t="str">
        <f>IF($P418="","",_xlfn.XLOOKUP($P418,设置!$G:$G,设置!I:I))</f>
        <v/>
      </c>
      <c r="P418" s="182"/>
      <c r="R418" s="249"/>
      <c r="T418" s="250"/>
      <c r="U418" s="174"/>
      <c r="V418" s="174"/>
    </row>
    <row r="419" customHeight="1" spans="1:22">
      <c r="A419" s="233"/>
      <c r="B419" s="200" t="str">
        <f t="shared" si="12"/>
        <v/>
      </c>
      <c r="H419" s="202" t="str">
        <f>IF(D419="","",_xlfn.XLOOKUP(D419,设置!B:B,设置!C:C))</f>
        <v/>
      </c>
      <c r="I419" s="207" t="str">
        <f t="shared" si="13"/>
        <v/>
      </c>
      <c r="J419" s="207" t="str">
        <f>IF($P419="","",_xlfn.XLOOKUP($P419,设置!$G:$G,设置!H:H))</f>
        <v/>
      </c>
      <c r="K419" s="207" t="str">
        <f>IF($P419="","",_xlfn.XLOOKUP($P419,设置!$G:$G,设置!I:I))</f>
        <v/>
      </c>
      <c r="P419" s="182"/>
      <c r="R419" s="249"/>
      <c r="T419" s="250"/>
      <c r="U419" s="174"/>
      <c r="V419" s="174"/>
    </row>
    <row r="420" customHeight="1" spans="1:22">
      <c r="A420" s="233"/>
      <c r="B420" s="200" t="str">
        <f t="shared" si="12"/>
        <v/>
      </c>
      <c r="H420" s="202" t="str">
        <f>IF(D420="","",_xlfn.XLOOKUP(D420,设置!B:B,设置!C:C))</f>
        <v/>
      </c>
      <c r="I420" s="207" t="str">
        <f t="shared" si="13"/>
        <v/>
      </c>
      <c r="J420" s="207" t="str">
        <f>IF($P420="","",_xlfn.XLOOKUP($P420,设置!$G:$G,设置!H:H))</f>
        <v/>
      </c>
      <c r="K420" s="207" t="str">
        <f>IF($P420="","",_xlfn.XLOOKUP($P420,设置!$G:$G,设置!I:I))</f>
        <v/>
      </c>
      <c r="P420" s="182"/>
      <c r="R420" s="249"/>
      <c r="T420" s="250"/>
      <c r="U420" s="174"/>
      <c r="V420" s="174"/>
    </row>
    <row r="421" customHeight="1" spans="1:22">
      <c r="A421" s="233"/>
      <c r="B421" s="200" t="str">
        <f t="shared" si="12"/>
        <v/>
      </c>
      <c r="H421" s="202" t="str">
        <f>IF(D421="","",_xlfn.XLOOKUP(D421,设置!B:B,设置!C:C))</f>
        <v/>
      </c>
      <c r="I421" s="207" t="str">
        <f t="shared" si="13"/>
        <v/>
      </c>
      <c r="J421" s="207" t="str">
        <f>IF($P421="","",_xlfn.XLOOKUP($P421,设置!$G:$G,设置!H:H))</f>
        <v/>
      </c>
      <c r="K421" s="207" t="str">
        <f>IF($P421="","",_xlfn.XLOOKUP($P421,设置!$G:$G,设置!I:I))</f>
        <v/>
      </c>
      <c r="P421" s="182"/>
      <c r="R421" s="249"/>
      <c r="T421" s="250"/>
      <c r="U421" s="174"/>
      <c r="V421" s="174"/>
    </row>
  </sheetData>
  <autoFilter xmlns:etc="http://www.wps.cn/officeDocument/2017/etCustomData" ref="A1:AB948" etc:filterBottomFollowUsedRange="0">
    <extLst/>
  </autoFilter>
  <conditionalFormatting sqref="S349">
    <cfRule type="duplicateValues" dxfId="0" priority="11"/>
  </conditionalFormatting>
  <conditionalFormatting sqref="S350">
    <cfRule type="duplicateValues" dxfId="0" priority="8"/>
  </conditionalFormatting>
  <conditionalFormatting sqref="S351">
    <cfRule type="duplicateValues" dxfId="0" priority="10"/>
  </conditionalFormatting>
  <conditionalFormatting sqref="S352">
    <cfRule type="duplicateValues" dxfId="0" priority="7"/>
  </conditionalFormatting>
  <conditionalFormatting sqref="S353">
    <cfRule type="duplicateValues" dxfId="0" priority="6"/>
  </conditionalFormatting>
  <conditionalFormatting sqref="S354">
    <cfRule type="duplicateValues" dxfId="0" priority="9"/>
  </conditionalFormatting>
  <conditionalFormatting sqref="W373">
    <cfRule type="duplicateValues" dxfId="0" priority="1"/>
  </conditionalFormatting>
  <conditionalFormatting sqref="W1:W348">
    <cfRule type="duplicateValues" dxfId="0" priority="14"/>
  </conditionalFormatting>
  <conditionalFormatting sqref="W349:W354">
    <cfRule type="duplicateValues" dxfId="1" priority="5"/>
  </conditionalFormatting>
  <conditionalFormatting sqref="W1:W372 W374:W421">
    <cfRule type="duplicateValues" dxfId="0" priority="4"/>
  </conditionalFormatting>
  <dataValidations count="7">
    <dataValidation type="list" allowBlank="1" showInputMessage="1" showErrorMessage="1" sqref="T373 T354:T355">
      <formula1>客户名称</formula1>
    </dataValidation>
    <dataValidation type="list" showInputMessage="1" showErrorMessage="1" sqref="C2:C1048576">
      <formula1>归档位置</formula1>
    </dataValidation>
    <dataValidation type="list" showInputMessage="1" showErrorMessage="1" sqref="F2:F1048576">
      <formula1>完成状态</formula1>
    </dataValidation>
    <dataValidation type="list" allowBlank="1" showInputMessage="1" showErrorMessage="1" sqref="O2:O1048576">
      <formula1>设备类型</formula1>
    </dataValidation>
    <dataValidation type="list" allowBlank="1" showInputMessage="1" showErrorMessage="1" sqref="P2:P1048576">
      <formula1>项目类型</formula1>
    </dataValidation>
    <dataValidation type="list" showInputMessage="1" showErrorMessage="1" sqref="Q349:Q355">
      <formula1>姓名</formula1>
    </dataValidation>
    <dataValidation type="list" showInputMessage="1" showErrorMessage="1" sqref="D2:E1048576">
      <formula1>主体</formula1>
    </dataValidation>
  </dataValidations>
  <hyperlinks>
    <hyperlink ref="W353" r:id="rId1" display="Z20230413-000081"/>
  </hyperlink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E453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AJ13" sqref="AJ13"/>
    </sheetView>
  </sheetViews>
  <sheetFormatPr defaultColWidth="8.16666666666667" defaultRowHeight="26" customHeight="1"/>
  <cols>
    <col min="1" max="1" width="2.66666666666667" style="138" customWidth="1"/>
    <col min="2" max="2" width="8" style="138" customWidth="1"/>
    <col min="3" max="3" width="10.8333333333333" style="138" customWidth="1"/>
    <col min="4" max="4" width="8.83333333333333" style="138" customWidth="1"/>
    <col min="5" max="5" width="12.6666666666667" style="138" customWidth="1"/>
    <col min="6" max="6" width="47.8333333333333" style="138" customWidth="1"/>
    <col min="7" max="7" width="33.6666666666667" style="138" customWidth="1"/>
    <col min="8" max="8" width="11.1666666666667" style="174" customWidth="1"/>
    <col min="9" max="9" width="13.5" style="138" customWidth="1"/>
    <col min="10" max="10" width="5.5" style="138" customWidth="1"/>
    <col min="11" max="11" width="6.5" style="138" customWidth="1"/>
    <col min="12" max="12" width="13.6666666666667" style="138" customWidth="1"/>
    <col min="13" max="13" width="5.66666666666667" style="138" customWidth="1"/>
    <col min="14" max="14" width="12.6666666666667" style="138" customWidth="1"/>
    <col min="15" max="15" width="12.5" style="138" customWidth="1"/>
    <col min="16" max="16" width="12.6666666666667" style="138" customWidth="1"/>
    <col min="17" max="17" width="12.5" style="138" customWidth="1"/>
    <col min="18" max="19" width="8.16666666666667" style="138" customWidth="1"/>
    <col min="20" max="20" width="9.66666666666667" style="138" customWidth="1"/>
    <col min="21" max="21" width="69.5" style="138" customWidth="1"/>
    <col min="22" max="23" width="20.3333333333333" style="138" customWidth="1"/>
    <col min="24" max="24" width="6.33333333333333" style="138" customWidth="1"/>
    <col min="25" max="25" width="36.5" style="138" customWidth="1"/>
    <col min="26" max="29" width="8.16666666666667" style="138" customWidth="1"/>
    <col min="30" max="30" width="16.8333333333333" style="138" customWidth="1"/>
    <col min="31" max="31" width="31.5" style="138" customWidth="1"/>
    <col min="32" max="40" width="4.66666666666667" style="138" customWidth="1"/>
  </cols>
  <sheetData>
    <row r="1" s="92" customFormat="1" customHeight="1" spans="1:31">
      <c r="A1" s="175" t="s">
        <v>0</v>
      </c>
      <c r="B1" s="153" t="s">
        <v>1421</v>
      </c>
      <c r="C1" s="153" t="s">
        <v>1422</v>
      </c>
      <c r="D1" s="176" t="s">
        <v>292</v>
      </c>
      <c r="E1" s="176" t="s">
        <v>1423</v>
      </c>
      <c r="F1" s="153" t="s">
        <v>230</v>
      </c>
      <c r="G1" s="153" t="s">
        <v>1424</v>
      </c>
      <c r="H1" s="177" t="s">
        <v>1425</v>
      </c>
      <c r="I1" s="161" t="s">
        <v>1426</v>
      </c>
      <c r="J1" s="152" t="s">
        <v>1427</v>
      </c>
      <c r="K1" s="153" t="s">
        <v>1428</v>
      </c>
      <c r="L1" s="153" t="s">
        <v>1429</v>
      </c>
      <c r="M1" s="183" t="s">
        <v>1430</v>
      </c>
      <c r="N1" s="159" t="s">
        <v>1431</v>
      </c>
      <c r="O1" s="159" t="s">
        <v>1432</v>
      </c>
      <c r="P1" s="159" t="s">
        <v>1433</v>
      </c>
      <c r="Q1" s="159" t="s">
        <v>1434</v>
      </c>
      <c r="R1" s="132" t="s">
        <v>1435</v>
      </c>
      <c r="S1" s="132" t="s">
        <v>1422</v>
      </c>
      <c r="T1" s="132" t="s">
        <v>1436</v>
      </c>
      <c r="U1" s="132" t="s">
        <v>1437</v>
      </c>
      <c r="V1" s="132" t="s">
        <v>227</v>
      </c>
      <c r="W1" s="132" t="s">
        <v>517</v>
      </c>
      <c r="X1" s="132" t="s">
        <v>282</v>
      </c>
      <c r="Y1" s="132" t="s">
        <v>202</v>
      </c>
      <c r="Z1" s="161" t="s">
        <v>1438</v>
      </c>
      <c r="AA1" s="153" t="s">
        <v>1439</v>
      </c>
      <c r="AB1" s="153" t="s">
        <v>1440</v>
      </c>
      <c r="AC1" s="153" t="s">
        <v>1441</v>
      </c>
      <c r="AD1" s="188"/>
      <c r="AE1" s="188"/>
    </row>
    <row r="2" s="102" customFormat="1" customHeight="1" spans="1:31">
      <c r="A2" s="175"/>
      <c r="B2" s="137"/>
      <c r="C2" s="137"/>
      <c r="D2" s="154"/>
      <c r="E2" s="154"/>
      <c r="F2" s="154"/>
      <c r="G2" s="178"/>
      <c r="H2" s="179"/>
      <c r="I2" s="167"/>
      <c r="J2" s="184"/>
      <c r="K2" s="137"/>
      <c r="L2" s="109"/>
      <c r="M2" s="185">
        <f>IF(T2="","",COUNTIFS($F$2:F2,F2))</f>
        <v>0</v>
      </c>
      <c r="N2" s="186">
        <f>IF(T2="","",SUMIFS(实收!E:E,实收!S:S,T2))</f>
        <v>0</v>
      </c>
      <c r="O2" s="186">
        <f t="shared" ref="O2:O65" si="0">IF(T2="","",I2-N2)</f>
        <v>0</v>
      </c>
      <c r="P2" s="186" t="str">
        <f>IF(D2="","",SUMIFS(#REF!,#REF!,U2))</f>
        <v/>
      </c>
      <c r="Q2" s="186" t="str">
        <f t="shared" ref="Q2:Q65" si="1">IF(D2="","",I2-P2)</f>
        <v/>
      </c>
      <c r="R2" s="135" t="str">
        <f>IF($C2="","",_xlfn.XLOOKUP($C2,设置!$M:$M,设置!N:N,""))</f>
        <v/>
      </c>
      <c r="S2" s="135" t="str">
        <f>IF($C2="","",_xlfn.XLOOKUP($C2,设置!$M:$M,设置!O:O,""))</f>
        <v/>
      </c>
      <c r="T2" s="135" t="s">
        <v>1442</v>
      </c>
      <c r="U2" s="135" t="str">
        <f t="shared" ref="U2:U65" si="2">IF(F2="","",_xlfn.TEXTJOIN("-",1,T2,F2,M2,TEXT(H2,"yyyymmdd"),J2,I2))</f>
        <v/>
      </c>
      <c r="V2" s="135" t="str">
        <f t="shared" ref="V2:V65" si="3">IF(F2="","",LEFT(F2,16))</f>
        <v/>
      </c>
      <c r="W2" s="135" t="str">
        <f>IF(V2="","",_xlfn.XLOOKUP(V2,立项!W:W,立项!N:N))</f>
        <v/>
      </c>
      <c r="X2" s="135" t="str">
        <f>IF(V2="","",_xlfn.XLOOKUP(V2,立项!W:W,立项!P:P))</f>
        <v/>
      </c>
      <c r="Y2" s="135" t="str">
        <f t="shared" ref="Y2:Y65" si="4">IF(U2="","",_xlfn.TEXTJOIN("-",1,C2,X2,V2,B2))</f>
        <v/>
      </c>
      <c r="Z2" s="162"/>
      <c r="AA2" s="137"/>
      <c r="AB2" s="137"/>
      <c r="AC2" s="137"/>
      <c r="AD2" s="138"/>
      <c r="AE2" s="138"/>
    </row>
    <row r="3" s="102" customFormat="1" customHeight="1" spans="1:31">
      <c r="A3" s="175"/>
      <c r="B3" s="137"/>
      <c r="C3" s="137"/>
      <c r="D3" s="154"/>
      <c r="E3" s="154"/>
      <c r="F3" s="154"/>
      <c r="G3" s="154"/>
      <c r="H3" s="180"/>
      <c r="I3" s="167"/>
      <c r="J3" s="187"/>
      <c r="K3" s="137"/>
      <c r="L3" s="109"/>
      <c r="M3" s="185">
        <f>IF(T3="","",COUNTIFS($F$2:F3,F3))</f>
        <v>0</v>
      </c>
      <c r="N3" s="186">
        <f>IF(T3="","",SUMIFS(实收!E:E,实收!S:S,T3))</f>
        <v>0</v>
      </c>
      <c r="O3" s="186">
        <f t="shared" si="0"/>
        <v>0</v>
      </c>
      <c r="P3" s="186" t="str">
        <f>IF(D3="","",SUMIFS(#REF!,#REF!,U3))</f>
        <v/>
      </c>
      <c r="Q3" s="186" t="str">
        <f t="shared" si="1"/>
        <v/>
      </c>
      <c r="R3" s="135" t="str">
        <f>IF($C3="","",_xlfn.XLOOKUP($C3,设置!$M:$M,设置!N:N,""))</f>
        <v/>
      </c>
      <c r="S3" s="135" t="str">
        <f>IF($C3="","",_xlfn.XLOOKUP($C3,设置!$M:$M,设置!O:O,""))</f>
        <v/>
      </c>
      <c r="T3" s="135" t="s">
        <v>1443</v>
      </c>
      <c r="U3" s="135" t="str">
        <f t="shared" si="2"/>
        <v/>
      </c>
      <c r="V3" s="135" t="str">
        <f t="shared" si="3"/>
        <v/>
      </c>
      <c r="W3" s="135" t="str">
        <f>IF(V3="","",_xlfn.XLOOKUP(V3,立项!W:W,立项!N:N))</f>
        <v/>
      </c>
      <c r="X3" s="135" t="str">
        <f>IF(V3="","",_xlfn.XLOOKUP(V3,立项!W:W,立项!P:P))</f>
        <v/>
      </c>
      <c r="Y3" s="135" t="str">
        <f t="shared" si="4"/>
        <v/>
      </c>
      <c r="Z3" s="162"/>
      <c r="AA3" s="137"/>
      <c r="AB3" s="137"/>
      <c r="AC3" s="137"/>
      <c r="AD3" s="138"/>
      <c r="AE3" s="138"/>
    </row>
    <row r="4" s="102" customFormat="1" customHeight="1" spans="1:31">
      <c r="A4" s="175"/>
      <c r="B4" s="137"/>
      <c r="C4" s="137"/>
      <c r="D4" s="154"/>
      <c r="E4" s="154"/>
      <c r="F4" s="154"/>
      <c r="G4" s="178"/>
      <c r="H4" s="180"/>
      <c r="I4" s="167"/>
      <c r="J4" s="187"/>
      <c r="K4" s="137"/>
      <c r="L4" s="109"/>
      <c r="M4" s="185">
        <f>IF(T4="","",COUNTIFS($F$2:F4,F4))</f>
        <v>0</v>
      </c>
      <c r="N4" s="186">
        <f>IF(T4="","",SUMIFS(实收!E:E,实收!S:S,T4))</f>
        <v>0</v>
      </c>
      <c r="O4" s="186">
        <f t="shared" si="0"/>
        <v>0</v>
      </c>
      <c r="P4" s="186" t="str">
        <f>IF(D4="","",SUMIFS(#REF!,#REF!,U4))</f>
        <v/>
      </c>
      <c r="Q4" s="186" t="str">
        <f t="shared" si="1"/>
        <v/>
      </c>
      <c r="R4" s="135" t="str">
        <f>IF($C4="","",_xlfn.XLOOKUP($C4,设置!$M:$M,设置!N:N,""))</f>
        <v/>
      </c>
      <c r="S4" s="135" t="str">
        <f>IF($C4="","",_xlfn.XLOOKUP($C4,设置!$M:$M,设置!O:O,""))</f>
        <v/>
      </c>
      <c r="T4" s="135" t="s">
        <v>1444</v>
      </c>
      <c r="U4" s="135" t="str">
        <f t="shared" si="2"/>
        <v/>
      </c>
      <c r="V4" s="135" t="str">
        <f t="shared" si="3"/>
        <v/>
      </c>
      <c r="W4" s="135" t="str">
        <f>IF(V4="","",_xlfn.XLOOKUP(V4,立项!W:W,立项!N:N))</f>
        <v/>
      </c>
      <c r="X4" s="135" t="str">
        <f>IF(V4="","",_xlfn.XLOOKUP(V4,立项!W:W,立项!P:P))</f>
        <v/>
      </c>
      <c r="Y4" s="135" t="str">
        <f t="shared" si="4"/>
        <v/>
      </c>
      <c r="Z4" s="162"/>
      <c r="AA4" s="137"/>
      <c r="AB4" s="137"/>
      <c r="AC4" s="137"/>
      <c r="AD4" s="138"/>
      <c r="AE4" s="138"/>
    </row>
    <row r="5" s="102" customFormat="1" customHeight="1" spans="1:31">
      <c r="A5" s="137"/>
      <c r="B5" s="137"/>
      <c r="C5" s="137"/>
      <c r="D5" s="154"/>
      <c r="E5" s="154"/>
      <c r="F5" s="154"/>
      <c r="G5" s="178"/>
      <c r="H5" s="179"/>
      <c r="I5" s="167"/>
      <c r="J5" s="187"/>
      <c r="K5" s="137"/>
      <c r="L5" s="109"/>
      <c r="M5" s="185">
        <f>IF(T5="","",COUNTIFS($F$2:F5,F5))</f>
        <v>0</v>
      </c>
      <c r="N5" s="186">
        <f>IF(T5="","",SUMIFS(实收!E:E,实收!S:S,T5))</f>
        <v>0</v>
      </c>
      <c r="O5" s="186">
        <f t="shared" si="0"/>
        <v>0</v>
      </c>
      <c r="P5" s="186" t="str">
        <f>IF(D5="","",SUMIFS(#REF!,#REF!,U5))</f>
        <v/>
      </c>
      <c r="Q5" s="186" t="str">
        <f t="shared" si="1"/>
        <v/>
      </c>
      <c r="R5" s="135" t="str">
        <f>IF($C5="","",_xlfn.XLOOKUP($C5,设置!$M:$M,设置!N:N,""))</f>
        <v/>
      </c>
      <c r="S5" s="135" t="str">
        <f>IF($C5="","",_xlfn.XLOOKUP($C5,设置!$M:$M,设置!O:O,""))</f>
        <v/>
      </c>
      <c r="T5" s="135" t="s">
        <v>1445</v>
      </c>
      <c r="U5" s="135" t="str">
        <f t="shared" si="2"/>
        <v/>
      </c>
      <c r="V5" s="135" t="str">
        <f t="shared" si="3"/>
        <v/>
      </c>
      <c r="W5" s="135" t="str">
        <f>IF(V5="","",_xlfn.XLOOKUP(V5,立项!W:W,立项!N:N))</f>
        <v/>
      </c>
      <c r="X5" s="135" t="str">
        <f>IF(V5="","",_xlfn.XLOOKUP(V5,立项!W:W,立项!P:P))</f>
        <v/>
      </c>
      <c r="Y5" s="135" t="str">
        <f t="shared" si="4"/>
        <v/>
      </c>
      <c r="Z5" s="162"/>
      <c r="AA5" s="137"/>
      <c r="AB5" s="137"/>
      <c r="AC5" s="137"/>
      <c r="AD5" s="138"/>
      <c r="AE5" s="138"/>
    </row>
    <row r="6" s="102" customFormat="1" customHeight="1" spans="1:31">
      <c r="A6" s="137"/>
      <c r="B6" s="137"/>
      <c r="C6" s="137"/>
      <c r="D6" s="154"/>
      <c r="E6" s="154"/>
      <c r="F6" s="154"/>
      <c r="G6" s="137"/>
      <c r="H6" s="180"/>
      <c r="I6" s="167"/>
      <c r="J6" s="187"/>
      <c r="K6" s="137"/>
      <c r="L6" s="109"/>
      <c r="M6" s="185">
        <f>IF(T6="","",COUNTIFS($F$2:F6,F6))</f>
        <v>0</v>
      </c>
      <c r="N6" s="186">
        <f>IF(T6="","",SUMIFS(实收!E:E,实收!S:S,T6))</f>
        <v>0</v>
      </c>
      <c r="O6" s="186">
        <f t="shared" si="0"/>
        <v>0</v>
      </c>
      <c r="P6" s="186" t="str">
        <f>IF(D6="","",SUMIFS(#REF!,#REF!,U6))</f>
        <v/>
      </c>
      <c r="Q6" s="186" t="str">
        <f t="shared" si="1"/>
        <v/>
      </c>
      <c r="R6" s="135" t="str">
        <f>IF($C6="","",_xlfn.XLOOKUP($C6,设置!$M:$M,设置!N:N,""))</f>
        <v/>
      </c>
      <c r="S6" s="135" t="str">
        <f>IF($C6="","",_xlfn.XLOOKUP($C6,设置!$M:$M,设置!O:O,""))</f>
        <v/>
      </c>
      <c r="T6" s="135" t="s">
        <v>1446</v>
      </c>
      <c r="U6" s="135" t="str">
        <f t="shared" si="2"/>
        <v/>
      </c>
      <c r="V6" s="135" t="str">
        <f t="shared" si="3"/>
        <v/>
      </c>
      <c r="W6" s="135" t="str">
        <f>IF(V6="","",_xlfn.XLOOKUP(V6,立项!W:W,立项!N:N))</f>
        <v/>
      </c>
      <c r="X6" s="135" t="str">
        <f>IF(V6="","",_xlfn.XLOOKUP(V6,立项!W:W,立项!P:P))</f>
        <v/>
      </c>
      <c r="Y6" s="135" t="str">
        <f t="shared" si="4"/>
        <v/>
      </c>
      <c r="Z6" s="162"/>
      <c r="AA6" s="137"/>
      <c r="AB6" s="137"/>
      <c r="AC6" s="137"/>
      <c r="AD6" s="138"/>
      <c r="AE6" s="138"/>
    </row>
    <row r="7" s="102" customFormat="1" customHeight="1" spans="1:31">
      <c r="A7" s="137"/>
      <c r="B7" s="137"/>
      <c r="C7" s="137"/>
      <c r="D7" s="154"/>
      <c r="E7" s="154"/>
      <c r="F7" s="154"/>
      <c r="G7" s="137"/>
      <c r="H7" s="180"/>
      <c r="I7" s="167"/>
      <c r="J7" s="187"/>
      <c r="K7" s="137"/>
      <c r="L7" s="109"/>
      <c r="M7" s="185">
        <f>IF(T7="","",COUNTIFS($F$2:F7,F7))</f>
        <v>0</v>
      </c>
      <c r="N7" s="186">
        <f>IF(T7="","",SUMIFS(实收!E:E,实收!S:S,T7))</f>
        <v>0</v>
      </c>
      <c r="O7" s="186">
        <f t="shared" si="0"/>
        <v>0</v>
      </c>
      <c r="P7" s="186" t="str">
        <f>IF(D7="","",SUMIFS(#REF!,#REF!,U7))</f>
        <v/>
      </c>
      <c r="Q7" s="186" t="str">
        <f t="shared" si="1"/>
        <v/>
      </c>
      <c r="R7" s="135" t="str">
        <f>IF($C7="","",_xlfn.XLOOKUP($C7,设置!$M:$M,设置!N:N,""))</f>
        <v/>
      </c>
      <c r="S7" s="135" t="str">
        <f>IF($C7="","",_xlfn.XLOOKUP($C7,设置!$M:$M,设置!O:O,""))</f>
        <v/>
      </c>
      <c r="T7" s="135" t="s">
        <v>1447</v>
      </c>
      <c r="U7" s="135" t="str">
        <f t="shared" si="2"/>
        <v/>
      </c>
      <c r="V7" s="135" t="str">
        <f t="shared" si="3"/>
        <v/>
      </c>
      <c r="W7" s="135" t="str">
        <f>IF(V7="","",_xlfn.XLOOKUP(V7,立项!W:W,立项!N:N))</f>
        <v/>
      </c>
      <c r="X7" s="135" t="str">
        <f>IF(V7="","",_xlfn.XLOOKUP(V7,立项!W:W,立项!P:P))</f>
        <v/>
      </c>
      <c r="Y7" s="135" t="str">
        <f t="shared" si="4"/>
        <v/>
      </c>
      <c r="Z7" s="162"/>
      <c r="AA7" s="137"/>
      <c r="AB7" s="137"/>
      <c r="AC7" s="137"/>
      <c r="AD7" s="138"/>
      <c r="AE7" s="138"/>
    </row>
    <row r="8" s="102" customFormat="1" customHeight="1" spans="1:31">
      <c r="A8" s="137"/>
      <c r="B8" s="137"/>
      <c r="C8" s="137"/>
      <c r="D8" s="137"/>
      <c r="E8" s="154"/>
      <c r="F8" s="154"/>
      <c r="G8" s="137"/>
      <c r="H8" s="180"/>
      <c r="I8" s="167"/>
      <c r="J8" s="187"/>
      <c r="K8" s="137"/>
      <c r="L8" s="109"/>
      <c r="M8" s="185">
        <f>IF(T8="","",COUNTIFS($F$2:F8,F8))</f>
        <v>0</v>
      </c>
      <c r="N8" s="186">
        <f>IF(T8="","",SUMIFS(实收!E:E,实收!S:S,T8))</f>
        <v>0</v>
      </c>
      <c r="O8" s="186">
        <f t="shared" si="0"/>
        <v>0</v>
      </c>
      <c r="P8" s="186" t="str">
        <f>IF(D8="","",SUMIFS(#REF!,#REF!,U8))</f>
        <v/>
      </c>
      <c r="Q8" s="186" t="str">
        <f t="shared" si="1"/>
        <v/>
      </c>
      <c r="R8" s="135" t="str">
        <f>IF($C8="","",_xlfn.XLOOKUP($C8,设置!$M:$M,设置!N:N,""))</f>
        <v/>
      </c>
      <c r="S8" s="135" t="str">
        <f>IF($C8="","",_xlfn.XLOOKUP($C8,设置!$M:$M,设置!O:O,""))</f>
        <v/>
      </c>
      <c r="T8" s="135" t="s">
        <v>1448</v>
      </c>
      <c r="U8" s="135" t="str">
        <f t="shared" si="2"/>
        <v/>
      </c>
      <c r="V8" s="135" t="str">
        <f t="shared" si="3"/>
        <v/>
      </c>
      <c r="W8" s="135" t="str">
        <f>IF(V8="","",_xlfn.XLOOKUP(V8,立项!W:W,立项!N:N))</f>
        <v/>
      </c>
      <c r="X8" s="135" t="str">
        <f>IF(V8="","",_xlfn.XLOOKUP(V8,立项!W:W,立项!P:P))</f>
        <v/>
      </c>
      <c r="Y8" s="135" t="str">
        <f t="shared" si="4"/>
        <v/>
      </c>
      <c r="Z8" s="162"/>
      <c r="AA8" s="137"/>
      <c r="AB8" s="137"/>
      <c r="AC8" s="137"/>
      <c r="AD8" s="138"/>
      <c r="AE8" s="138"/>
    </row>
    <row r="9" s="102" customFormat="1" customHeight="1" spans="1:31">
      <c r="A9" s="137"/>
      <c r="B9" s="137"/>
      <c r="C9" s="137"/>
      <c r="D9" s="154"/>
      <c r="E9" s="154"/>
      <c r="F9" s="154"/>
      <c r="G9" s="178"/>
      <c r="H9" s="179"/>
      <c r="I9" s="167"/>
      <c r="J9" s="187"/>
      <c r="K9" s="137"/>
      <c r="L9" s="109"/>
      <c r="M9" s="185">
        <f>IF(T9="","",COUNTIFS($F$2:F9,F9))</f>
        <v>0</v>
      </c>
      <c r="N9" s="186">
        <f>IF(T9="","",SUMIFS(实收!E:E,实收!S:S,T9))</f>
        <v>0</v>
      </c>
      <c r="O9" s="186">
        <f t="shared" si="0"/>
        <v>0</v>
      </c>
      <c r="P9" s="186" t="str">
        <f>IF(D9="","",SUMIFS(#REF!,#REF!,U9))</f>
        <v/>
      </c>
      <c r="Q9" s="186" t="str">
        <f t="shared" si="1"/>
        <v/>
      </c>
      <c r="R9" s="135" t="str">
        <f>IF($C9="","",_xlfn.XLOOKUP($C9,设置!$M:$M,设置!N:N,""))</f>
        <v/>
      </c>
      <c r="S9" s="135" t="str">
        <f>IF($C9="","",_xlfn.XLOOKUP($C9,设置!$M:$M,设置!O:O,""))</f>
        <v/>
      </c>
      <c r="T9" s="135" t="s">
        <v>1449</v>
      </c>
      <c r="U9" s="135" t="str">
        <f t="shared" si="2"/>
        <v/>
      </c>
      <c r="V9" s="135" t="str">
        <f t="shared" si="3"/>
        <v/>
      </c>
      <c r="W9" s="135" t="str">
        <f>IF(V9="","",_xlfn.XLOOKUP(V9,立项!W:W,立项!N:N))</f>
        <v/>
      </c>
      <c r="X9" s="135" t="str">
        <f>IF(V9="","",_xlfn.XLOOKUP(V9,立项!W:W,立项!P:P))</f>
        <v/>
      </c>
      <c r="Y9" s="135" t="str">
        <f t="shared" si="4"/>
        <v/>
      </c>
      <c r="Z9" s="162"/>
      <c r="AA9" s="137"/>
      <c r="AB9" s="137"/>
      <c r="AC9" s="137"/>
      <c r="AD9" s="138"/>
      <c r="AE9" s="138"/>
    </row>
    <row r="10" s="102" customFormat="1" customHeight="1" spans="1:31">
      <c r="A10" s="137"/>
      <c r="B10" s="137"/>
      <c r="C10" s="137"/>
      <c r="D10" s="154"/>
      <c r="E10" s="154"/>
      <c r="F10" s="154"/>
      <c r="G10" s="181"/>
      <c r="H10" s="179"/>
      <c r="I10" s="167"/>
      <c r="J10" s="187"/>
      <c r="K10" s="137"/>
      <c r="L10" s="109"/>
      <c r="M10" s="185">
        <f>IF(T10="","",COUNTIFS($F$2:F10,F10))</f>
        <v>0</v>
      </c>
      <c r="N10" s="186">
        <f>IF(T10="","",SUMIFS(实收!E:E,实收!S:S,T10))</f>
        <v>0</v>
      </c>
      <c r="O10" s="186">
        <f t="shared" si="0"/>
        <v>0</v>
      </c>
      <c r="P10" s="186" t="str">
        <f>IF(D10="","",SUMIFS(#REF!,#REF!,U10))</f>
        <v/>
      </c>
      <c r="Q10" s="186" t="str">
        <f t="shared" si="1"/>
        <v/>
      </c>
      <c r="R10" s="135" t="str">
        <f>IF($C10="","",_xlfn.XLOOKUP($C10,设置!$M:$M,设置!N:N,""))</f>
        <v/>
      </c>
      <c r="S10" s="135" t="str">
        <f>IF($C10="","",_xlfn.XLOOKUP($C10,设置!$M:$M,设置!O:O,""))</f>
        <v/>
      </c>
      <c r="T10" s="135" t="s">
        <v>1450</v>
      </c>
      <c r="U10" s="135" t="str">
        <f t="shared" si="2"/>
        <v/>
      </c>
      <c r="V10" s="135" t="str">
        <f t="shared" si="3"/>
        <v/>
      </c>
      <c r="W10" s="135" t="str">
        <f>IF(V10="","",_xlfn.XLOOKUP(V10,立项!W:W,立项!N:N))</f>
        <v/>
      </c>
      <c r="X10" s="135" t="str">
        <f>IF(V10="","",_xlfn.XLOOKUP(V10,立项!W:W,立项!P:P))</f>
        <v/>
      </c>
      <c r="Y10" s="135" t="str">
        <f t="shared" si="4"/>
        <v/>
      </c>
      <c r="Z10" s="162"/>
      <c r="AA10" s="137"/>
      <c r="AB10" s="137"/>
      <c r="AC10" s="137"/>
      <c r="AD10" s="138"/>
      <c r="AE10" s="138"/>
    </row>
    <row r="11" s="102" customFormat="1" customHeight="1" spans="1:31">
      <c r="A11" s="137"/>
      <c r="B11" s="137"/>
      <c r="C11" s="137"/>
      <c r="D11" s="154"/>
      <c r="E11" s="154"/>
      <c r="F11" s="154"/>
      <c r="G11" s="178"/>
      <c r="H11" s="179"/>
      <c r="I11" s="167"/>
      <c r="J11" s="187"/>
      <c r="K11" s="137"/>
      <c r="L11" s="109"/>
      <c r="M11" s="185">
        <f>IF(T11="","",COUNTIFS($F$2:F11,F11))</f>
        <v>0</v>
      </c>
      <c r="N11" s="186">
        <f>IF(T11="","",SUMIFS(实收!E:E,实收!S:S,T11))</f>
        <v>0</v>
      </c>
      <c r="O11" s="186">
        <f t="shared" si="0"/>
        <v>0</v>
      </c>
      <c r="P11" s="186" t="str">
        <f>IF(D11="","",SUMIFS(#REF!,#REF!,U11))</f>
        <v/>
      </c>
      <c r="Q11" s="186" t="str">
        <f t="shared" si="1"/>
        <v/>
      </c>
      <c r="R11" s="135" t="str">
        <f>IF($C11="","",_xlfn.XLOOKUP($C11,设置!$M:$M,设置!N:N,""))</f>
        <v/>
      </c>
      <c r="S11" s="135" t="str">
        <f>IF($C11="","",_xlfn.XLOOKUP($C11,设置!$M:$M,设置!O:O,""))</f>
        <v/>
      </c>
      <c r="T11" s="135" t="s">
        <v>1451</v>
      </c>
      <c r="U11" s="135" t="str">
        <f t="shared" si="2"/>
        <v/>
      </c>
      <c r="V11" s="135" t="str">
        <f t="shared" si="3"/>
        <v/>
      </c>
      <c r="W11" s="135" t="str">
        <f>IF(V11="","",_xlfn.XLOOKUP(V11,立项!W:W,立项!N:N))</f>
        <v/>
      </c>
      <c r="X11" s="135" t="str">
        <f>IF(V11="","",_xlfn.XLOOKUP(V11,立项!W:W,立项!P:P))</f>
        <v/>
      </c>
      <c r="Y11" s="135" t="str">
        <f t="shared" si="4"/>
        <v/>
      </c>
      <c r="Z11" s="162"/>
      <c r="AA11" s="137"/>
      <c r="AB11" s="137"/>
      <c r="AC11" s="137"/>
      <c r="AD11" s="138"/>
      <c r="AE11" s="138"/>
    </row>
    <row r="12" s="102" customFormat="1" customHeight="1" spans="1:31">
      <c r="A12" s="137"/>
      <c r="B12" s="137"/>
      <c r="C12" s="137"/>
      <c r="D12" s="154"/>
      <c r="E12" s="154"/>
      <c r="F12" s="154"/>
      <c r="G12" s="182"/>
      <c r="H12" s="179"/>
      <c r="I12" s="167"/>
      <c r="J12" s="187"/>
      <c r="K12" s="137"/>
      <c r="L12" s="109"/>
      <c r="M12" s="185">
        <f>IF(T12="","",COUNTIFS($F$2:F12,F12))</f>
        <v>0</v>
      </c>
      <c r="N12" s="186">
        <f>IF(T12="","",SUMIFS(实收!E:E,实收!S:S,T12))</f>
        <v>0</v>
      </c>
      <c r="O12" s="186">
        <f t="shared" si="0"/>
        <v>0</v>
      </c>
      <c r="P12" s="186" t="str">
        <f>IF(D12="","",SUMIFS(#REF!,#REF!,U12))</f>
        <v/>
      </c>
      <c r="Q12" s="186" t="str">
        <f t="shared" si="1"/>
        <v/>
      </c>
      <c r="R12" s="135" t="str">
        <f>IF($C12="","",_xlfn.XLOOKUP($C12,设置!$M:$M,设置!N:N,""))</f>
        <v/>
      </c>
      <c r="S12" s="135" t="str">
        <f>IF($C12="","",_xlfn.XLOOKUP($C12,设置!$M:$M,设置!O:O,""))</f>
        <v/>
      </c>
      <c r="T12" s="135" t="s">
        <v>1452</v>
      </c>
      <c r="U12" s="135" t="str">
        <f t="shared" si="2"/>
        <v/>
      </c>
      <c r="V12" s="135" t="str">
        <f t="shared" si="3"/>
        <v/>
      </c>
      <c r="W12" s="135" t="str">
        <f>IF(V12="","",_xlfn.XLOOKUP(V12,立项!W:W,立项!N:N))</f>
        <v/>
      </c>
      <c r="X12" s="135" t="str">
        <f>IF(V12="","",_xlfn.XLOOKUP(V12,立项!W:W,立项!P:P))</f>
        <v/>
      </c>
      <c r="Y12" s="135" t="str">
        <f t="shared" si="4"/>
        <v/>
      </c>
      <c r="Z12" s="162"/>
      <c r="AA12" s="137"/>
      <c r="AB12" s="137"/>
      <c r="AC12" s="137"/>
      <c r="AD12" s="138"/>
      <c r="AE12" s="138"/>
    </row>
    <row r="13" s="102" customFormat="1" customHeight="1" spans="1:31">
      <c r="A13" s="137"/>
      <c r="B13" s="137"/>
      <c r="C13" s="137"/>
      <c r="D13" s="154"/>
      <c r="E13" s="154"/>
      <c r="F13" s="154"/>
      <c r="G13" s="137"/>
      <c r="H13" s="180"/>
      <c r="I13" s="167"/>
      <c r="J13" s="187"/>
      <c r="K13" s="137"/>
      <c r="L13" s="109"/>
      <c r="M13" s="185">
        <f>IF(T13="","",COUNTIFS($F$2:F13,F13))</f>
        <v>0</v>
      </c>
      <c r="N13" s="186">
        <f>IF(T13="","",SUMIFS(实收!E:E,实收!S:S,T13))</f>
        <v>0</v>
      </c>
      <c r="O13" s="186">
        <f t="shared" si="0"/>
        <v>0</v>
      </c>
      <c r="P13" s="186" t="str">
        <f>IF(D13="","",SUMIFS(#REF!,#REF!,U13))</f>
        <v/>
      </c>
      <c r="Q13" s="186" t="str">
        <f t="shared" si="1"/>
        <v/>
      </c>
      <c r="R13" s="135" t="str">
        <f>IF($C13="","",_xlfn.XLOOKUP($C13,设置!$M:$M,设置!N:N,""))</f>
        <v/>
      </c>
      <c r="S13" s="135" t="str">
        <f>IF($C13="","",_xlfn.XLOOKUP($C13,设置!$M:$M,设置!O:O,""))</f>
        <v/>
      </c>
      <c r="T13" s="135" t="s">
        <v>1453</v>
      </c>
      <c r="U13" s="135" t="str">
        <f t="shared" si="2"/>
        <v/>
      </c>
      <c r="V13" s="135" t="str">
        <f t="shared" si="3"/>
        <v/>
      </c>
      <c r="W13" s="135" t="str">
        <f>IF(V13="","",_xlfn.XLOOKUP(V13,立项!W:W,立项!N:N))</f>
        <v/>
      </c>
      <c r="X13" s="135" t="str">
        <f>IF(V13="","",_xlfn.XLOOKUP(V13,立项!W:W,立项!P:P))</f>
        <v/>
      </c>
      <c r="Y13" s="135" t="str">
        <f t="shared" si="4"/>
        <v/>
      </c>
      <c r="Z13" s="162"/>
      <c r="AA13" s="137"/>
      <c r="AB13" s="137"/>
      <c r="AC13" s="137"/>
      <c r="AD13" s="138"/>
      <c r="AE13" s="138"/>
    </row>
    <row r="14" s="102" customFormat="1" customHeight="1" spans="1:31">
      <c r="A14" s="137"/>
      <c r="B14" s="137"/>
      <c r="C14" s="137"/>
      <c r="D14" s="154"/>
      <c r="E14" s="154"/>
      <c r="F14" s="154"/>
      <c r="G14" s="178"/>
      <c r="H14" s="179"/>
      <c r="I14" s="167"/>
      <c r="J14" s="187"/>
      <c r="K14" s="137"/>
      <c r="L14" s="109"/>
      <c r="M14" s="185">
        <f>IF(T14="","",COUNTIFS($F$2:F14,F14))</f>
        <v>0</v>
      </c>
      <c r="N14" s="186">
        <f>IF(T14="","",SUMIFS(实收!E:E,实收!S:S,T14))</f>
        <v>0</v>
      </c>
      <c r="O14" s="186">
        <f t="shared" si="0"/>
        <v>0</v>
      </c>
      <c r="P14" s="186" t="str">
        <f>IF(D14="","",SUMIFS(#REF!,#REF!,U14))</f>
        <v/>
      </c>
      <c r="Q14" s="186" t="str">
        <f t="shared" si="1"/>
        <v/>
      </c>
      <c r="R14" s="135" t="str">
        <f>IF($C14="","",_xlfn.XLOOKUP($C14,设置!$M:$M,设置!N:N,""))</f>
        <v/>
      </c>
      <c r="S14" s="135" t="str">
        <f>IF($C14="","",_xlfn.XLOOKUP($C14,设置!$M:$M,设置!O:O,""))</f>
        <v/>
      </c>
      <c r="T14" s="135" t="s">
        <v>1454</v>
      </c>
      <c r="U14" s="135" t="str">
        <f t="shared" si="2"/>
        <v/>
      </c>
      <c r="V14" s="135" t="str">
        <f t="shared" si="3"/>
        <v/>
      </c>
      <c r="W14" s="135" t="str">
        <f>IF(V14="","",_xlfn.XLOOKUP(V14,立项!W:W,立项!N:N))</f>
        <v/>
      </c>
      <c r="X14" s="135" t="str">
        <f>IF(V14="","",_xlfn.XLOOKUP(V14,立项!W:W,立项!P:P))</f>
        <v/>
      </c>
      <c r="Y14" s="135" t="str">
        <f t="shared" si="4"/>
        <v/>
      </c>
      <c r="Z14" s="162"/>
      <c r="AA14" s="137"/>
      <c r="AB14" s="137"/>
      <c r="AC14" s="137"/>
      <c r="AD14" s="138"/>
      <c r="AE14" s="138"/>
    </row>
    <row r="15" s="102" customFormat="1" customHeight="1" spans="1:31">
      <c r="A15" s="137"/>
      <c r="B15" s="137"/>
      <c r="C15" s="137"/>
      <c r="D15" s="154"/>
      <c r="E15" s="154"/>
      <c r="F15" s="154"/>
      <c r="G15" s="137"/>
      <c r="H15" s="180"/>
      <c r="I15" s="167"/>
      <c r="J15" s="187"/>
      <c r="K15" s="137"/>
      <c r="L15" s="109"/>
      <c r="M15" s="185">
        <f>IF(T15="","",COUNTIFS($F$2:F15,F15))</f>
        <v>0</v>
      </c>
      <c r="N15" s="186">
        <f>IF(T15="","",SUMIFS(实收!E:E,实收!S:S,T15))</f>
        <v>0</v>
      </c>
      <c r="O15" s="186">
        <f t="shared" si="0"/>
        <v>0</v>
      </c>
      <c r="P15" s="186" t="str">
        <f>IF(D15="","",SUMIFS(#REF!,#REF!,U15))</f>
        <v/>
      </c>
      <c r="Q15" s="186" t="str">
        <f t="shared" si="1"/>
        <v/>
      </c>
      <c r="R15" s="135" t="str">
        <f>IF($C15="","",_xlfn.XLOOKUP($C15,设置!$M:$M,设置!N:N,""))</f>
        <v/>
      </c>
      <c r="S15" s="135" t="str">
        <f>IF($C15="","",_xlfn.XLOOKUP($C15,设置!$M:$M,设置!O:O,""))</f>
        <v/>
      </c>
      <c r="T15" s="135" t="s">
        <v>1455</v>
      </c>
      <c r="U15" s="135" t="str">
        <f t="shared" si="2"/>
        <v/>
      </c>
      <c r="V15" s="135" t="str">
        <f t="shared" si="3"/>
        <v/>
      </c>
      <c r="W15" s="135" t="str">
        <f>IF(V15="","",_xlfn.XLOOKUP(V15,立项!W:W,立项!N:N))</f>
        <v/>
      </c>
      <c r="X15" s="135" t="str">
        <f>IF(V15="","",_xlfn.XLOOKUP(V15,立项!W:W,立项!P:P))</f>
        <v/>
      </c>
      <c r="Y15" s="135" t="str">
        <f t="shared" si="4"/>
        <v/>
      </c>
      <c r="Z15" s="162"/>
      <c r="AA15" s="137"/>
      <c r="AB15" s="137"/>
      <c r="AC15" s="137"/>
      <c r="AD15" s="138"/>
      <c r="AE15" s="138"/>
    </row>
    <row r="16" s="102" customFormat="1" customHeight="1" spans="1:31">
      <c r="A16" s="137"/>
      <c r="B16" s="137"/>
      <c r="C16" s="137"/>
      <c r="D16" s="154"/>
      <c r="E16" s="154"/>
      <c r="F16" s="154"/>
      <c r="G16" s="154"/>
      <c r="H16" s="179"/>
      <c r="I16" s="167"/>
      <c r="J16" s="187"/>
      <c r="K16" s="137"/>
      <c r="L16" s="109"/>
      <c r="M16" s="185">
        <f>IF(T16="","",COUNTIFS($F$2:F16,F16))</f>
        <v>0</v>
      </c>
      <c r="N16" s="186">
        <f>IF(T16="","",SUMIFS(实收!E:E,实收!S:S,T16))</f>
        <v>0</v>
      </c>
      <c r="O16" s="186">
        <f t="shared" si="0"/>
        <v>0</v>
      </c>
      <c r="P16" s="186" t="str">
        <f>IF(D16="","",SUMIFS(#REF!,#REF!,U16))</f>
        <v/>
      </c>
      <c r="Q16" s="186" t="str">
        <f t="shared" si="1"/>
        <v/>
      </c>
      <c r="R16" s="135" t="str">
        <f>IF($C16="","",_xlfn.XLOOKUP($C16,设置!$M:$M,设置!N:N,""))</f>
        <v/>
      </c>
      <c r="S16" s="135" t="str">
        <f>IF($C16="","",_xlfn.XLOOKUP($C16,设置!$M:$M,设置!O:O,""))</f>
        <v/>
      </c>
      <c r="T16" s="135" t="s">
        <v>1456</v>
      </c>
      <c r="U16" s="135" t="str">
        <f t="shared" si="2"/>
        <v/>
      </c>
      <c r="V16" s="135" t="str">
        <f t="shared" si="3"/>
        <v/>
      </c>
      <c r="W16" s="135" t="str">
        <f>IF(V16="","",_xlfn.XLOOKUP(V16,立项!W:W,立项!N:N))</f>
        <v/>
      </c>
      <c r="X16" s="135" t="str">
        <f>IF(V16="","",_xlfn.XLOOKUP(V16,立项!W:W,立项!P:P))</f>
        <v/>
      </c>
      <c r="Y16" s="135" t="str">
        <f t="shared" si="4"/>
        <v/>
      </c>
      <c r="Z16" s="162"/>
      <c r="AA16" s="137"/>
      <c r="AB16" s="137"/>
      <c r="AC16" s="137"/>
      <c r="AD16" s="138"/>
      <c r="AE16" s="138"/>
    </row>
    <row r="17" s="102" customFormat="1" customHeight="1" spans="1:31">
      <c r="A17" s="137"/>
      <c r="B17" s="137"/>
      <c r="C17" s="137"/>
      <c r="D17" s="154"/>
      <c r="E17" s="154"/>
      <c r="F17" s="154"/>
      <c r="G17" s="178"/>
      <c r="H17" s="179"/>
      <c r="I17" s="167"/>
      <c r="J17" s="187"/>
      <c r="K17" s="137"/>
      <c r="L17" s="109"/>
      <c r="M17" s="185">
        <f>IF(T17="","",COUNTIFS($F$2:F17,F17))</f>
        <v>0</v>
      </c>
      <c r="N17" s="186">
        <f>IF(T17="","",SUMIFS(实收!E:E,实收!S:S,T17))</f>
        <v>0</v>
      </c>
      <c r="O17" s="186">
        <f t="shared" si="0"/>
        <v>0</v>
      </c>
      <c r="P17" s="186" t="str">
        <f>IF(D17="","",SUMIFS(#REF!,#REF!,U17))</f>
        <v/>
      </c>
      <c r="Q17" s="186" t="str">
        <f t="shared" si="1"/>
        <v/>
      </c>
      <c r="R17" s="135" t="str">
        <f>IF($C17="","",_xlfn.XLOOKUP($C17,设置!$M:$M,设置!N:N,""))</f>
        <v/>
      </c>
      <c r="S17" s="135" t="str">
        <f>IF($C17="","",_xlfn.XLOOKUP($C17,设置!$M:$M,设置!O:O,""))</f>
        <v/>
      </c>
      <c r="T17" s="135" t="s">
        <v>1457</v>
      </c>
      <c r="U17" s="135" t="str">
        <f t="shared" si="2"/>
        <v/>
      </c>
      <c r="V17" s="135" t="str">
        <f t="shared" si="3"/>
        <v/>
      </c>
      <c r="W17" s="135" t="str">
        <f>IF(V17="","",_xlfn.XLOOKUP(V17,立项!W:W,立项!N:N))</f>
        <v/>
      </c>
      <c r="X17" s="135" t="str">
        <f>IF(V17="","",_xlfn.XLOOKUP(V17,立项!W:W,立项!P:P))</f>
        <v/>
      </c>
      <c r="Y17" s="135" t="str">
        <f t="shared" si="4"/>
        <v/>
      </c>
      <c r="Z17" s="162"/>
      <c r="AA17" s="137"/>
      <c r="AB17" s="137"/>
      <c r="AC17" s="137"/>
      <c r="AD17" s="138"/>
      <c r="AE17" s="138"/>
    </row>
    <row r="18" s="102" customFormat="1" customHeight="1" spans="1:31">
      <c r="A18" s="137"/>
      <c r="B18" s="137"/>
      <c r="C18" s="137"/>
      <c r="D18" s="154"/>
      <c r="E18" s="154"/>
      <c r="F18" s="154"/>
      <c r="G18" s="137"/>
      <c r="H18" s="180"/>
      <c r="I18" s="167"/>
      <c r="J18" s="187"/>
      <c r="K18" s="137"/>
      <c r="L18" s="109"/>
      <c r="M18" s="185">
        <f>IF(T18="","",COUNTIFS($F$2:F18,F18))</f>
        <v>0</v>
      </c>
      <c r="N18" s="186">
        <f>IF(T18="","",SUMIFS(实收!E:E,实收!S:S,T18))</f>
        <v>0</v>
      </c>
      <c r="O18" s="186">
        <f t="shared" si="0"/>
        <v>0</v>
      </c>
      <c r="P18" s="186" t="str">
        <f>IF(D18="","",SUMIFS(#REF!,#REF!,U18))</f>
        <v/>
      </c>
      <c r="Q18" s="186" t="str">
        <f t="shared" si="1"/>
        <v/>
      </c>
      <c r="R18" s="135" t="str">
        <f>IF($C18="","",_xlfn.XLOOKUP($C18,设置!$M:$M,设置!N:N,""))</f>
        <v/>
      </c>
      <c r="S18" s="135" t="str">
        <f>IF($C18="","",_xlfn.XLOOKUP($C18,设置!$M:$M,设置!O:O,""))</f>
        <v/>
      </c>
      <c r="T18" s="135" t="s">
        <v>1458</v>
      </c>
      <c r="U18" s="135" t="str">
        <f t="shared" si="2"/>
        <v/>
      </c>
      <c r="V18" s="135" t="str">
        <f t="shared" si="3"/>
        <v/>
      </c>
      <c r="W18" s="135" t="str">
        <f>IF(V18="","",_xlfn.XLOOKUP(V18,立项!W:W,立项!N:N))</f>
        <v/>
      </c>
      <c r="X18" s="135" t="str">
        <f>IF(V18="","",_xlfn.XLOOKUP(V18,立项!W:W,立项!P:P))</f>
        <v/>
      </c>
      <c r="Y18" s="135" t="str">
        <f t="shared" si="4"/>
        <v/>
      </c>
      <c r="Z18" s="162"/>
      <c r="AA18" s="137"/>
      <c r="AB18" s="137"/>
      <c r="AC18" s="137"/>
      <c r="AD18" s="138"/>
      <c r="AE18" s="138"/>
    </row>
    <row r="19" s="102" customFormat="1" customHeight="1" spans="1:31">
      <c r="A19" s="137"/>
      <c r="B19" s="137"/>
      <c r="C19" s="137"/>
      <c r="D19" s="154"/>
      <c r="E19" s="154"/>
      <c r="F19" s="154"/>
      <c r="G19" s="178"/>
      <c r="H19" s="179"/>
      <c r="I19" s="167"/>
      <c r="J19" s="187"/>
      <c r="K19" s="137"/>
      <c r="L19" s="109"/>
      <c r="M19" s="185">
        <f>IF(T19="","",COUNTIFS($F$2:F19,F19))</f>
        <v>0</v>
      </c>
      <c r="N19" s="186">
        <f>IF(T19="","",SUMIFS(实收!E:E,实收!S:S,T19))</f>
        <v>0</v>
      </c>
      <c r="O19" s="186">
        <f t="shared" si="0"/>
        <v>0</v>
      </c>
      <c r="P19" s="186" t="str">
        <f>IF(D19="","",SUMIFS(#REF!,#REF!,U19))</f>
        <v/>
      </c>
      <c r="Q19" s="186" t="str">
        <f t="shared" si="1"/>
        <v/>
      </c>
      <c r="R19" s="135" t="str">
        <f>IF($C19="","",_xlfn.XLOOKUP($C19,设置!$M:$M,设置!N:N,""))</f>
        <v/>
      </c>
      <c r="S19" s="135" t="str">
        <f>IF($C19="","",_xlfn.XLOOKUP($C19,设置!$M:$M,设置!O:O,""))</f>
        <v/>
      </c>
      <c r="T19" s="135" t="s">
        <v>1459</v>
      </c>
      <c r="U19" s="135" t="str">
        <f t="shared" si="2"/>
        <v/>
      </c>
      <c r="V19" s="135" t="str">
        <f t="shared" si="3"/>
        <v/>
      </c>
      <c r="W19" s="135" t="str">
        <f>IF(V19="","",_xlfn.XLOOKUP(V19,立项!W:W,立项!N:N))</f>
        <v/>
      </c>
      <c r="X19" s="135" t="str">
        <f>IF(V19="","",_xlfn.XLOOKUP(V19,立项!W:W,立项!P:P))</f>
        <v/>
      </c>
      <c r="Y19" s="135" t="str">
        <f t="shared" si="4"/>
        <v/>
      </c>
      <c r="Z19" s="162"/>
      <c r="AA19" s="137"/>
      <c r="AB19" s="137"/>
      <c r="AC19" s="137"/>
      <c r="AD19" s="138"/>
      <c r="AE19" s="138"/>
    </row>
    <row r="20" s="102" customFormat="1" customHeight="1" spans="1:31">
      <c r="A20" s="137"/>
      <c r="B20" s="137"/>
      <c r="C20" s="137"/>
      <c r="D20" s="154"/>
      <c r="E20" s="154"/>
      <c r="F20" s="154"/>
      <c r="G20" s="154"/>
      <c r="H20" s="180"/>
      <c r="I20" s="167"/>
      <c r="J20" s="187"/>
      <c r="K20" s="137"/>
      <c r="L20" s="109"/>
      <c r="M20" s="185">
        <f>IF(T20="","",COUNTIFS($F$2:F20,F20))</f>
        <v>0</v>
      </c>
      <c r="N20" s="186">
        <f>IF(T20="","",SUMIFS(实收!E:E,实收!S:S,T20))</f>
        <v>0</v>
      </c>
      <c r="O20" s="186">
        <f t="shared" si="0"/>
        <v>0</v>
      </c>
      <c r="P20" s="186" t="str">
        <f>IF(D20="","",SUMIFS(#REF!,#REF!,U20))</f>
        <v/>
      </c>
      <c r="Q20" s="186" t="str">
        <f t="shared" si="1"/>
        <v/>
      </c>
      <c r="R20" s="135" t="str">
        <f>IF($C20="","",_xlfn.XLOOKUP($C20,设置!$M:$M,设置!N:N,""))</f>
        <v/>
      </c>
      <c r="S20" s="135" t="str">
        <f>IF($C20="","",_xlfn.XLOOKUP($C20,设置!$M:$M,设置!O:O,""))</f>
        <v/>
      </c>
      <c r="T20" s="135" t="s">
        <v>1460</v>
      </c>
      <c r="U20" s="135" t="str">
        <f t="shared" si="2"/>
        <v/>
      </c>
      <c r="V20" s="135" t="str">
        <f t="shared" si="3"/>
        <v/>
      </c>
      <c r="W20" s="135" t="str">
        <f>IF(V20="","",_xlfn.XLOOKUP(V20,立项!W:W,立项!N:N))</f>
        <v/>
      </c>
      <c r="X20" s="135" t="str">
        <f>IF(V20="","",_xlfn.XLOOKUP(V20,立项!W:W,立项!P:P))</f>
        <v/>
      </c>
      <c r="Y20" s="135" t="str">
        <f t="shared" si="4"/>
        <v/>
      </c>
      <c r="Z20" s="162"/>
      <c r="AA20" s="137"/>
      <c r="AB20" s="137"/>
      <c r="AC20" s="137"/>
      <c r="AD20" s="138"/>
      <c r="AE20" s="138"/>
    </row>
    <row r="21" s="102" customFormat="1" customHeight="1" spans="1:31">
      <c r="A21" s="137"/>
      <c r="B21" s="137"/>
      <c r="C21" s="137"/>
      <c r="D21" s="154"/>
      <c r="E21" s="154"/>
      <c r="F21" s="154"/>
      <c r="G21" s="181"/>
      <c r="H21" s="179"/>
      <c r="I21" s="167"/>
      <c r="J21" s="187"/>
      <c r="K21" s="137"/>
      <c r="L21" s="109"/>
      <c r="M21" s="185">
        <f>IF(T21="","",COUNTIFS($F$2:F21,F21))</f>
        <v>0</v>
      </c>
      <c r="N21" s="186">
        <f>IF(T21="","",SUMIFS(实收!E:E,实收!S:S,T21))</f>
        <v>0</v>
      </c>
      <c r="O21" s="186">
        <f t="shared" si="0"/>
        <v>0</v>
      </c>
      <c r="P21" s="186" t="str">
        <f>IF(D21="","",SUMIFS(#REF!,#REF!,U21))</f>
        <v/>
      </c>
      <c r="Q21" s="186" t="str">
        <f t="shared" si="1"/>
        <v/>
      </c>
      <c r="R21" s="135" t="str">
        <f>IF($C21="","",_xlfn.XLOOKUP($C21,设置!$M:$M,设置!N:N,""))</f>
        <v/>
      </c>
      <c r="S21" s="135" t="str">
        <f>IF($C21="","",_xlfn.XLOOKUP($C21,设置!$M:$M,设置!O:O,""))</f>
        <v/>
      </c>
      <c r="T21" s="135" t="s">
        <v>1461</v>
      </c>
      <c r="U21" s="135" t="str">
        <f t="shared" si="2"/>
        <v/>
      </c>
      <c r="V21" s="135" t="str">
        <f t="shared" si="3"/>
        <v/>
      </c>
      <c r="W21" s="135" t="str">
        <f>IF(V21="","",_xlfn.XLOOKUP(V21,立项!W:W,立项!N:N))</f>
        <v/>
      </c>
      <c r="X21" s="135" t="str">
        <f>IF(V21="","",_xlfn.XLOOKUP(V21,立项!W:W,立项!P:P))</f>
        <v/>
      </c>
      <c r="Y21" s="135" t="str">
        <f t="shared" si="4"/>
        <v/>
      </c>
      <c r="Z21" s="162"/>
      <c r="AA21" s="137"/>
      <c r="AB21" s="137"/>
      <c r="AC21" s="137"/>
      <c r="AD21" s="138"/>
      <c r="AE21" s="138"/>
    </row>
    <row r="22" s="102" customFormat="1" customHeight="1" spans="1:31">
      <c r="A22" s="137"/>
      <c r="B22" s="137"/>
      <c r="C22" s="137"/>
      <c r="D22" s="154"/>
      <c r="E22" s="154"/>
      <c r="F22" s="154"/>
      <c r="G22" s="178"/>
      <c r="H22" s="179"/>
      <c r="I22" s="167"/>
      <c r="J22" s="187"/>
      <c r="K22" s="137"/>
      <c r="L22" s="109"/>
      <c r="M22" s="185">
        <f>IF(T22="","",COUNTIFS($F$2:F22,F22))</f>
        <v>0</v>
      </c>
      <c r="N22" s="186">
        <f>IF(T22="","",SUMIFS(实收!E:E,实收!S:S,T22))</f>
        <v>0</v>
      </c>
      <c r="O22" s="186">
        <f t="shared" si="0"/>
        <v>0</v>
      </c>
      <c r="P22" s="186" t="str">
        <f>IF(D22="","",SUMIFS(#REF!,#REF!,U22))</f>
        <v/>
      </c>
      <c r="Q22" s="186" t="str">
        <f t="shared" si="1"/>
        <v/>
      </c>
      <c r="R22" s="135" t="str">
        <f>IF($C22="","",_xlfn.XLOOKUP($C22,设置!$M:$M,设置!N:N,""))</f>
        <v/>
      </c>
      <c r="S22" s="135" t="str">
        <f>IF($C22="","",_xlfn.XLOOKUP($C22,设置!$M:$M,设置!O:O,""))</f>
        <v/>
      </c>
      <c r="T22" s="135" t="s">
        <v>1462</v>
      </c>
      <c r="U22" s="135" t="str">
        <f t="shared" si="2"/>
        <v/>
      </c>
      <c r="V22" s="135" t="str">
        <f t="shared" si="3"/>
        <v/>
      </c>
      <c r="W22" s="135" t="str">
        <f>IF(V22="","",_xlfn.XLOOKUP(V22,立项!W:W,立项!N:N))</f>
        <v/>
      </c>
      <c r="X22" s="135" t="str">
        <f>IF(V22="","",_xlfn.XLOOKUP(V22,立项!W:W,立项!P:P))</f>
        <v/>
      </c>
      <c r="Y22" s="135" t="str">
        <f t="shared" si="4"/>
        <v/>
      </c>
      <c r="Z22" s="162"/>
      <c r="AA22" s="137"/>
      <c r="AB22" s="137"/>
      <c r="AC22" s="137"/>
      <c r="AD22" s="138"/>
      <c r="AE22" s="138"/>
    </row>
    <row r="23" s="102" customFormat="1" customHeight="1" spans="1:31">
      <c r="A23" s="137"/>
      <c r="B23" s="137"/>
      <c r="C23" s="137"/>
      <c r="D23" s="154"/>
      <c r="E23" s="154"/>
      <c r="F23" s="154"/>
      <c r="G23" s="178"/>
      <c r="H23" s="179"/>
      <c r="I23" s="167"/>
      <c r="J23" s="187"/>
      <c r="K23" s="137"/>
      <c r="L23" s="109"/>
      <c r="M23" s="185">
        <f>IF(T23="","",COUNTIFS($F$2:F23,F23))</f>
        <v>0</v>
      </c>
      <c r="N23" s="186">
        <f>IF(T23="","",SUMIFS(实收!E:E,实收!S:S,T23))</f>
        <v>0</v>
      </c>
      <c r="O23" s="186">
        <f t="shared" si="0"/>
        <v>0</v>
      </c>
      <c r="P23" s="186" t="str">
        <f>IF(D23="","",SUMIFS(#REF!,#REF!,U23))</f>
        <v/>
      </c>
      <c r="Q23" s="186" t="str">
        <f t="shared" si="1"/>
        <v/>
      </c>
      <c r="R23" s="135" t="str">
        <f>IF($C23="","",_xlfn.XLOOKUP($C23,设置!$M:$M,设置!N:N,""))</f>
        <v/>
      </c>
      <c r="S23" s="135" t="str">
        <f>IF($C23="","",_xlfn.XLOOKUP($C23,设置!$M:$M,设置!O:O,""))</f>
        <v/>
      </c>
      <c r="T23" s="135" t="s">
        <v>1463</v>
      </c>
      <c r="U23" s="135" t="str">
        <f t="shared" si="2"/>
        <v/>
      </c>
      <c r="V23" s="135" t="str">
        <f t="shared" si="3"/>
        <v/>
      </c>
      <c r="W23" s="135" t="str">
        <f>IF(V23="","",_xlfn.XLOOKUP(V23,立项!W:W,立项!N:N))</f>
        <v/>
      </c>
      <c r="X23" s="135" t="str">
        <f>IF(V23="","",_xlfn.XLOOKUP(V23,立项!W:W,立项!P:P))</f>
        <v/>
      </c>
      <c r="Y23" s="135" t="str">
        <f t="shared" si="4"/>
        <v/>
      </c>
      <c r="Z23" s="162"/>
      <c r="AA23" s="137"/>
      <c r="AB23" s="137"/>
      <c r="AC23" s="137"/>
      <c r="AD23" s="138"/>
      <c r="AE23" s="138"/>
    </row>
    <row r="24" s="102" customFormat="1" customHeight="1" spans="1:31">
      <c r="A24" s="137"/>
      <c r="B24" s="137"/>
      <c r="C24" s="137"/>
      <c r="D24" s="154"/>
      <c r="E24" s="154"/>
      <c r="F24" s="154"/>
      <c r="G24" s="154"/>
      <c r="H24" s="179"/>
      <c r="I24" s="167"/>
      <c r="J24" s="187"/>
      <c r="K24" s="137"/>
      <c r="L24" s="109"/>
      <c r="M24" s="185">
        <f>IF(T24="","",COUNTIFS($F$2:F24,F24))</f>
        <v>0</v>
      </c>
      <c r="N24" s="186">
        <f>IF(T24="","",SUMIFS(实收!E:E,实收!S:S,T24))</f>
        <v>0</v>
      </c>
      <c r="O24" s="186">
        <f t="shared" si="0"/>
        <v>0</v>
      </c>
      <c r="P24" s="186" t="str">
        <f>IF(D24="","",SUMIFS(#REF!,#REF!,U24))</f>
        <v/>
      </c>
      <c r="Q24" s="186" t="str">
        <f t="shared" si="1"/>
        <v/>
      </c>
      <c r="R24" s="135" t="str">
        <f>IF($C24="","",_xlfn.XLOOKUP($C24,设置!$M:$M,设置!N:N,""))</f>
        <v/>
      </c>
      <c r="S24" s="135" t="str">
        <f>IF($C24="","",_xlfn.XLOOKUP($C24,设置!$M:$M,设置!O:O,""))</f>
        <v/>
      </c>
      <c r="T24" s="135" t="s">
        <v>1464</v>
      </c>
      <c r="U24" s="135" t="str">
        <f t="shared" si="2"/>
        <v/>
      </c>
      <c r="V24" s="135" t="str">
        <f t="shared" si="3"/>
        <v/>
      </c>
      <c r="W24" s="135" t="str">
        <f>IF(V24="","",_xlfn.XLOOKUP(V24,立项!W:W,立项!N:N))</f>
        <v/>
      </c>
      <c r="X24" s="135" t="str">
        <f>IF(V24="","",_xlfn.XLOOKUP(V24,立项!W:W,立项!P:P))</f>
        <v/>
      </c>
      <c r="Y24" s="135" t="str">
        <f t="shared" si="4"/>
        <v/>
      </c>
      <c r="Z24" s="162"/>
      <c r="AA24" s="137"/>
      <c r="AB24" s="137"/>
      <c r="AC24" s="137"/>
      <c r="AD24" s="138"/>
      <c r="AE24" s="138"/>
    </row>
    <row r="25" s="102" customFormat="1" customHeight="1" spans="1:31">
      <c r="A25" s="137"/>
      <c r="B25" s="137"/>
      <c r="C25" s="137"/>
      <c r="D25" s="154"/>
      <c r="E25" s="154"/>
      <c r="F25" s="154"/>
      <c r="G25" s="154"/>
      <c r="H25" s="180"/>
      <c r="I25" s="167"/>
      <c r="J25" s="187"/>
      <c r="K25" s="137"/>
      <c r="L25" s="109"/>
      <c r="M25" s="185">
        <f>IF(T25="","",COUNTIFS($F$2:F25,F25))</f>
        <v>0</v>
      </c>
      <c r="N25" s="186">
        <f>IF(T25="","",SUMIFS(实收!E:E,实收!S:S,T25))</f>
        <v>0</v>
      </c>
      <c r="O25" s="186">
        <f t="shared" si="0"/>
        <v>0</v>
      </c>
      <c r="P25" s="186" t="str">
        <f>IF(D25="","",SUMIFS(#REF!,#REF!,U25))</f>
        <v/>
      </c>
      <c r="Q25" s="186" t="str">
        <f t="shared" si="1"/>
        <v/>
      </c>
      <c r="R25" s="135" t="str">
        <f>IF($C25="","",_xlfn.XLOOKUP($C25,设置!$M:$M,设置!N:N,""))</f>
        <v/>
      </c>
      <c r="S25" s="135" t="str">
        <f>IF($C25="","",_xlfn.XLOOKUP($C25,设置!$M:$M,设置!O:O,""))</f>
        <v/>
      </c>
      <c r="T25" s="135" t="s">
        <v>1465</v>
      </c>
      <c r="U25" s="135" t="str">
        <f t="shared" si="2"/>
        <v/>
      </c>
      <c r="V25" s="135" t="str">
        <f t="shared" si="3"/>
        <v/>
      </c>
      <c r="W25" s="135" t="str">
        <f>IF(V25="","",_xlfn.XLOOKUP(V25,立项!W:W,立项!N:N))</f>
        <v/>
      </c>
      <c r="X25" s="135" t="str">
        <f>IF(V25="","",_xlfn.XLOOKUP(V25,立项!W:W,立项!P:P))</f>
        <v/>
      </c>
      <c r="Y25" s="135" t="str">
        <f t="shared" si="4"/>
        <v/>
      </c>
      <c r="Z25" s="162"/>
      <c r="AA25" s="137"/>
      <c r="AB25" s="137"/>
      <c r="AC25" s="137"/>
      <c r="AD25" s="138"/>
      <c r="AE25" s="138"/>
    </row>
    <row r="26" s="102" customFormat="1" customHeight="1" spans="1:31">
      <c r="A26" s="137"/>
      <c r="B26" s="137"/>
      <c r="C26" s="137"/>
      <c r="D26" s="154"/>
      <c r="E26" s="154"/>
      <c r="F26" s="154"/>
      <c r="G26" s="178"/>
      <c r="H26" s="179"/>
      <c r="I26" s="167"/>
      <c r="J26" s="187"/>
      <c r="K26" s="137"/>
      <c r="L26" s="109"/>
      <c r="M26" s="185">
        <f>IF(T26="","",COUNTIFS($F$2:F26,F26))</f>
        <v>0</v>
      </c>
      <c r="N26" s="186">
        <f>IF(T26="","",SUMIFS(实收!E:E,实收!S:S,T26))</f>
        <v>0</v>
      </c>
      <c r="O26" s="186">
        <f t="shared" si="0"/>
        <v>0</v>
      </c>
      <c r="P26" s="186" t="str">
        <f>IF(D26="","",SUMIFS(#REF!,#REF!,U26))</f>
        <v/>
      </c>
      <c r="Q26" s="186" t="str">
        <f t="shared" si="1"/>
        <v/>
      </c>
      <c r="R26" s="135" t="str">
        <f>IF($C26="","",_xlfn.XLOOKUP($C26,设置!$M:$M,设置!N:N,""))</f>
        <v/>
      </c>
      <c r="S26" s="135" t="str">
        <f>IF($C26="","",_xlfn.XLOOKUP($C26,设置!$M:$M,设置!O:O,""))</f>
        <v/>
      </c>
      <c r="T26" s="135" t="s">
        <v>1466</v>
      </c>
      <c r="U26" s="135" t="str">
        <f t="shared" si="2"/>
        <v/>
      </c>
      <c r="V26" s="135" t="str">
        <f t="shared" si="3"/>
        <v/>
      </c>
      <c r="W26" s="135" t="str">
        <f>IF(V26="","",_xlfn.XLOOKUP(V26,立项!W:W,立项!N:N))</f>
        <v/>
      </c>
      <c r="X26" s="135" t="str">
        <f>IF(V26="","",_xlfn.XLOOKUP(V26,立项!W:W,立项!P:P))</f>
        <v/>
      </c>
      <c r="Y26" s="135" t="str">
        <f t="shared" si="4"/>
        <v/>
      </c>
      <c r="Z26" s="162"/>
      <c r="AA26" s="137"/>
      <c r="AB26" s="137"/>
      <c r="AC26" s="137"/>
      <c r="AD26" s="138"/>
      <c r="AE26" s="138"/>
    </row>
    <row r="27" s="102" customFormat="1" customHeight="1" spans="1:31">
      <c r="A27" s="137"/>
      <c r="B27" s="137"/>
      <c r="C27" s="137"/>
      <c r="D27" s="154"/>
      <c r="E27" s="154"/>
      <c r="F27" s="154"/>
      <c r="G27" s="178"/>
      <c r="H27" s="179"/>
      <c r="I27" s="167"/>
      <c r="J27" s="187"/>
      <c r="K27" s="137"/>
      <c r="L27" s="109"/>
      <c r="M27" s="185">
        <f>IF(T27="","",COUNTIFS($F$2:F27,F27))</f>
        <v>0</v>
      </c>
      <c r="N27" s="186">
        <f>IF(T27="","",SUMIFS(实收!E:E,实收!S:S,T27))</f>
        <v>0</v>
      </c>
      <c r="O27" s="186">
        <f t="shared" si="0"/>
        <v>0</v>
      </c>
      <c r="P27" s="186" t="str">
        <f>IF(D27="","",SUMIFS(#REF!,#REF!,U27))</f>
        <v/>
      </c>
      <c r="Q27" s="186" t="str">
        <f t="shared" si="1"/>
        <v/>
      </c>
      <c r="R27" s="135" t="str">
        <f>IF($C27="","",_xlfn.XLOOKUP($C27,设置!$M:$M,设置!N:N,""))</f>
        <v/>
      </c>
      <c r="S27" s="135" t="str">
        <f>IF($C27="","",_xlfn.XLOOKUP($C27,设置!$M:$M,设置!O:O,""))</f>
        <v/>
      </c>
      <c r="T27" s="135" t="s">
        <v>1467</v>
      </c>
      <c r="U27" s="135" t="str">
        <f t="shared" si="2"/>
        <v/>
      </c>
      <c r="V27" s="135" t="str">
        <f t="shared" si="3"/>
        <v/>
      </c>
      <c r="W27" s="135" t="str">
        <f>IF(V27="","",_xlfn.XLOOKUP(V27,立项!W:W,立项!N:N))</f>
        <v/>
      </c>
      <c r="X27" s="135" t="str">
        <f>IF(V27="","",_xlfn.XLOOKUP(V27,立项!W:W,立项!P:P))</f>
        <v/>
      </c>
      <c r="Y27" s="135" t="str">
        <f t="shared" si="4"/>
        <v/>
      </c>
      <c r="Z27" s="162"/>
      <c r="AA27" s="137"/>
      <c r="AB27" s="137"/>
      <c r="AC27" s="137"/>
      <c r="AD27" s="138"/>
      <c r="AE27" s="138"/>
    </row>
    <row r="28" s="102" customFormat="1" customHeight="1" spans="1:31">
      <c r="A28" s="137"/>
      <c r="B28" s="137"/>
      <c r="C28" s="137"/>
      <c r="D28" s="154"/>
      <c r="E28" s="154"/>
      <c r="F28" s="154"/>
      <c r="G28" s="178"/>
      <c r="H28" s="179"/>
      <c r="I28" s="167"/>
      <c r="J28" s="187"/>
      <c r="K28" s="137"/>
      <c r="L28" s="109"/>
      <c r="M28" s="185">
        <f>IF(T28="","",COUNTIFS($F$2:F28,F28))</f>
        <v>0</v>
      </c>
      <c r="N28" s="186">
        <f>IF(T28="","",SUMIFS(实收!E:E,实收!S:S,T28))</f>
        <v>0</v>
      </c>
      <c r="O28" s="186">
        <f t="shared" si="0"/>
        <v>0</v>
      </c>
      <c r="P28" s="186" t="str">
        <f>IF(D28="","",SUMIFS(#REF!,#REF!,U28))</f>
        <v/>
      </c>
      <c r="Q28" s="186" t="str">
        <f t="shared" si="1"/>
        <v/>
      </c>
      <c r="R28" s="135" t="str">
        <f>IF($C28="","",_xlfn.XLOOKUP($C28,设置!$M:$M,设置!N:N,""))</f>
        <v/>
      </c>
      <c r="S28" s="135" t="str">
        <f>IF($C28="","",_xlfn.XLOOKUP($C28,设置!$M:$M,设置!O:O,""))</f>
        <v/>
      </c>
      <c r="T28" s="135" t="s">
        <v>1468</v>
      </c>
      <c r="U28" s="135" t="str">
        <f t="shared" si="2"/>
        <v/>
      </c>
      <c r="V28" s="135" t="str">
        <f t="shared" si="3"/>
        <v/>
      </c>
      <c r="W28" s="135" t="str">
        <f>IF(V28="","",_xlfn.XLOOKUP(V28,立项!W:W,立项!N:N))</f>
        <v/>
      </c>
      <c r="X28" s="135" t="str">
        <f>IF(V28="","",_xlfn.XLOOKUP(V28,立项!W:W,立项!P:P))</f>
        <v/>
      </c>
      <c r="Y28" s="135" t="str">
        <f t="shared" si="4"/>
        <v/>
      </c>
      <c r="Z28" s="162"/>
      <c r="AA28" s="137"/>
      <c r="AB28" s="137"/>
      <c r="AC28" s="137"/>
      <c r="AD28" s="138"/>
      <c r="AE28" s="138"/>
    </row>
    <row r="29" s="102" customFormat="1" customHeight="1" spans="1:31">
      <c r="A29" s="137"/>
      <c r="B29" s="137"/>
      <c r="C29" s="137"/>
      <c r="D29" s="154"/>
      <c r="E29" s="154"/>
      <c r="F29" s="154"/>
      <c r="G29" s="178"/>
      <c r="H29" s="179"/>
      <c r="I29" s="167"/>
      <c r="J29" s="187"/>
      <c r="K29" s="137"/>
      <c r="L29" s="109"/>
      <c r="M29" s="185">
        <f>IF(T29="","",COUNTIFS($F$2:F29,F29))</f>
        <v>0</v>
      </c>
      <c r="N29" s="186">
        <f>IF(T29="","",SUMIFS(实收!E:E,实收!S:S,T29))</f>
        <v>0</v>
      </c>
      <c r="O29" s="186">
        <f t="shared" si="0"/>
        <v>0</v>
      </c>
      <c r="P29" s="186" t="str">
        <f>IF(D29="","",SUMIFS(#REF!,#REF!,U29))</f>
        <v/>
      </c>
      <c r="Q29" s="186" t="str">
        <f t="shared" si="1"/>
        <v/>
      </c>
      <c r="R29" s="135" t="str">
        <f>IF($C29="","",_xlfn.XLOOKUP($C29,设置!$M:$M,设置!N:N,""))</f>
        <v/>
      </c>
      <c r="S29" s="135" t="str">
        <f>IF($C29="","",_xlfn.XLOOKUP($C29,设置!$M:$M,设置!O:O,""))</f>
        <v/>
      </c>
      <c r="T29" s="135" t="s">
        <v>1469</v>
      </c>
      <c r="U29" s="135" t="str">
        <f t="shared" si="2"/>
        <v/>
      </c>
      <c r="V29" s="135" t="str">
        <f t="shared" si="3"/>
        <v/>
      </c>
      <c r="W29" s="135" t="str">
        <f>IF(V29="","",_xlfn.XLOOKUP(V29,立项!W:W,立项!N:N))</f>
        <v/>
      </c>
      <c r="X29" s="135" t="str">
        <f>IF(V29="","",_xlfn.XLOOKUP(V29,立项!W:W,立项!P:P))</f>
        <v/>
      </c>
      <c r="Y29" s="135" t="str">
        <f t="shared" si="4"/>
        <v/>
      </c>
      <c r="Z29" s="162"/>
      <c r="AA29" s="137"/>
      <c r="AB29" s="137"/>
      <c r="AC29" s="137"/>
      <c r="AD29" s="138"/>
      <c r="AE29" s="138"/>
    </row>
    <row r="30" s="102" customFormat="1" customHeight="1" spans="1:31">
      <c r="A30" s="137"/>
      <c r="B30" s="137"/>
      <c r="C30" s="137"/>
      <c r="D30" s="137"/>
      <c r="E30" s="154"/>
      <c r="F30" s="154"/>
      <c r="G30" s="137"/>
      <c r="H30" s="180"/>
      <c r="I30" s="167"/>
      <c r="J30" s="187"/>
      <c r="K30" s="137"/>
      <c r="L30" s="109"/>
      <c r="M30" s="185">
        <f>IF(T30="","",COUNTIFS($F$2:F30,F30))</f>
        <v>0</v>
      </c>
      <c r="N30" s="186">
        <f>IF(T30="","",SUMIFS(实收!E:E,实收!S:S,T30))</f>
        <v>0</v>
      </c>
      <c r="O30" s="186">
        <f t="shared" si="0"/>
        <v>0</v>
      </c>
      <c r="P30" s="186" t="str">
        <f>IF(D30="","",SUMIFS(#REF!,#REF!,U30))</f>
        <v/>
      </c>
      <c r="Q30" s="186" t="str">
        <f t="shared" si="1"/>
        <v/>
      </c>
      <c r="R30" s="135" t="str">
        <f>IF($C30="","",_xlfn.XLOOKUP($C30,设置!$M:$M,设置!N:N,""))</f>
        <v/>
      </c>
      <c r="S30" s="135" t="str">
        <f>IF($C30="","",_xlfn.XLOOKUP($C30,设置!$M:$M,设置!O:O,""))</f>
        <v/>
      </c>
      <c r="T30" s="135" t="s">
        <v>1470</v>
      </c>
      <c r="U30" s="135" t="str">
        <f t="shared" si="2"/>
        <v/>
      </c>
      <c r="V30" s="135" t="str">
        <f t="shared" si="3"/>
        <v/>
      </c>
      <c r="W30" s="135" t="str">
        <f>IF(V30="","",_xlfn.XLOOKUP(V30,立项!W:W,立项!N:N))</f>
        <v/>
      </c>
      <c r="X30" s="135" t="str">
        <f>IF(V30="","",_xlfn.XLOOKUP(V30,立项!W:W,立项!P:P))</f>
        <v/>
      </c>
      <c r="Y30" s="135" t="str">
        <f t="shared" si="4"/>
        <v/>
      </c>
      <c r="Z30" s="162"/>
      <c r="AA30" s="137"/>
      <c r="AB30" s="137"/>
      <c r="AC30" s="137"/>
      <c r="AD30" s="138"/>
      <c r="AE30" s="138"/>
    </row>
    <row r="31" s="102" customFormat="1" customHeight="1" spans="1:31">
      <c r="A31" s="137"/>
      <c r="B31" s="137"/>
      <c r="C31" s="137"/>
      <c r="D31" s="154"/>
      <c r="E31" s="154"/>
      <c r="F31" s="154"/>
      <c r="G31" s="178"/>
      <c r="H31" s="179"/>
      <c r="I31" s="167"/>
      <c r="J31" s="187"/>
      <c r="K31" s="137"/>
      <c r="L31" s="109"/>
      <c r="M31" s="185">
        <f>IF(T31="","",COUNTIFS($F$2:F31,F31))</f>
        <v>0</v>
      </c>
      <c r="N31" s="186">
        <f>IF(T31="","",SUMIFS(实收!E:E,实收!S:S,T31))</f>
        <v>0</v>
      </c>
      <c r="O31" s="186">
        <f t="shared" si="0"/>
        <v>0</v>
      </c>
      <c r="P31" s="186" t="str">
        <f>IF(D31="","",SUMIFS(#REF!,#REF!,U31))</f>
        <v/>
      </c>
      <c r="Q31" s="186" t="str">
        <f t="shared" si="1"/>
        <v/>
      </c>
      <c r="R31" s="135" t="str">
        <f>IF($C31="","",_xlfn.XLOOKUP($C31,设置!$M:$M,设置!N:N,""))</f>
        <v/>
      </c>
      <c r="S31" s="135" t="str">
        <f>IF($C31="","",_xlfn.XLOOKUP($C31,设置!$M:$M,设置!O:O,""))</f>
        <v/>
      </c>
      <c r="T31" s="135" t="s">
        <v>1471</v>
      </c>
      <c r="U31" s="135" t="str">
        <f t="shared" si="2"/>
        <v/>
      </c>
      <c r="V31" s="135" t="str">
        <f t="shared" si="3"/>
        <v/>
      </c>
      <c r="W31" s="135" t="str">
        <f>IF(V31="","",_xlfn.XLOOKUP(V31,立项!W:W,立项!N:N))</f>
        <v/>
      </c>
      <c r="X31" s="135" t="str">
        <f>IF(V31="","",_xlfn.XLOOKUP(V31,立项!W:W,立项!P:P))</f>
        <v/>
      </c>
      <c r="Y31" s="135" t="str">
        <f t="shared" si="4"/>
        <v/>
      </c>
      <c r="Z31" s="162"/>
      <c r="AA31" s="137"/>
      <c r="AB31" s="137"/>
      <c r="AC31" s="137"/>
      <c r="AD31" s="138"/>
      <c r="AE31" s="138"/>
    </row>
    <row r="32" s="102" customFormat="1" customHeight="1" spans="1:31">
      <c r="A32" s="137"/>
      <c r="B32" s="137"/>
      <c r="C32" s="137"/>
      <c r="D32" s="154"/>
      <c r="E32" s="154"/>
      <c r="F32" s="154"/>
      <c r="G32" s="178"/>
      <c r="H32" s="179"/>
      <c r="I32" s="167"/>
      <c r="J32" s="187"/>
      <c r="K32" s="137"/>
      <c r="L32" s="109"/>
      <c r="M32" s="185">
        <f>IF(T32="","",COUNTIFS($F$2:F32,F32))</f>
        <v>0</v>
      </c>
      <c r="N32" s="186">
        <f>IF(T32="","",SUMIFS(实收!E:E,实收!S:S,T32))</f>
        <v>0</v>
      </c>
      <c r="O32" s="186">
        <f t="shared" si="0"/>
        <v>0</v>
      </c>
      <c r="P32" s="186" t="str">
        <f>IF(D32="","",SUMIFS(#REF!,#REF!,U32))</f>
        <v/>
      </c>
      <c r="Q32" s="186" t="str">
        <f t="shared" si="1"/>
        <v/>
      </c>
      <c r="R32" s="135" t="str">
        <f>IF($C32="","",_xlfn.XLOOKUP($C32,设置!$M:$M,设置!N:N,""))</f>
        <v/>
      </c>
      <c r="S32" s="135" t="str">
        <f>IF($C32="","",_xlfn.XLOOKUP($C32,设置!$M:$M,设置!O:O,""))</f>
        <v/>
      </c>
      <c r="T32" s="135" t="s">
        <v>1472</v>
      </c>
      <c r="U32" s="135" t="str">
        <f t="shared" si="2"/>
        <v/>
      </c>
      <c r="V32" s="135" t="str">
        <f t="shared" si="3"/>
        <v/>
      </c>
      <c r="W32" s="135" t="str">
        <f>IF(V32="","",_xlfn.XLOOKUP(V32,立项!W:W,立项!N:N))</f>
        <v/>
      </c>
      <c r="X32" s="135" t="str">
        <f>IF(V32="","",_xlfn.XLOOKUP(V32,立项!W:W,立项!P:P))</f>
        <v/>
      </c>
      <c r="Y32" s="135" t="str">
        <f t="shared" si="4"/>
        <v/>
      </c>
      <c r="Z32" s="162"/>
      <c r="AA32" s="137"/>
      <c r="AB32" s="137"/>
      <c r="AC32" s="137"/>
      <c r="AD32" s="138"/>
      <c r="AE32" s="138"/>
    </row>
    <row r="33" s="102" customFormat="1" customHeight="1" spans="1:31">
      <c r="A33" s="137"/>
      <c r="B33" s="137"/>
      <c r="C33" s="137"/>
      <c r="D33" s="154"/>
      <c r="E33" s="154"/>
      <c r="F33" s="154"/>
      <c r="G33" s="154"/>
      <c r="H33" s="179"/>
      <c r="I33" s="167"/>
      <c r="J33" s="187"/>
      <c r="K33" s="137"/>
      <c r="L33" s="109"/>
      <c r="M33" s="185">
        <f>IF(T33="","",COUNTIFS($F$2:F33,F33))</f>
        <v>0</v>
      </c>
      <c r="N33" s="186">
        <f>IF(T33="","",SUMIFS(实收!E:E,实收!S:S,T33))</f>
        <v>0</v>
      </c>
      <c r="O33" s="186">
        <f t="shared" si="0"/>
        <v>0</v>
      </c>
      <c r="P33" s="186" t="str">
        <f>IF(D33="","",SUMIFS(#REF!,#REF!,U33))</f>
        <v/>
      </c>
      <c r="Q33" s="186" t="str">
        <f t="shared" si="1"/>
        <v/>
      </c>
      <c r="R33" s="135" t="str">
        <f>IF($C33="","",_xlfn.XLOOKUP($C33,设置!$M:$M,设置!N:N,""))</f>
        <v/>
      </c>
      <c r="S33" s="135" t="str">
        <f>IF($C33="","",_xlfn.XLOOKUP($C33,设置!$M:$M,设置!O:O,""))</f>
        <v/>
      </c>
      <c r="T33" s="135" t="s">
        <v>1473</v>
      </c>
      <c r="U33" s="135" t="str">
        <f t="shared" si="2"/>
        <v/>
      </c>
      <c r="V33" s="135" t="str">
        <f t="shared" si="3"/>
        <v/>
      </c>
      <c r="W33" s="135" t="str">
        <f>IF(V33="","",_xlfn.XLOOKUP(V33,立项!W:W,立项!N:N))</f>
        <v/>
      </c>
      <c r="X33" s="135" t="str">
        <f>IF(V33="","",_xlfn.XLOOKUP(V33,立项!W:W,立项!P:P))</f>
        <v/>
      </c>
      <c r="Y33" s="135" t="str">
        <f t="shared" si="4"/>
        <v/>
      </c>
      <c r="Z33" s="162"/>
      <c r="AA33" s="137"/>
      <c r="AB33" s="137"/>
      <c r="AC33" s="137"/>
      <c r="AD33" s="138"/>
      <c r="AE33" s="138"/>
    </row>
    <row r="34" s="102" customFormat="1" customHeight="1" spans="1:31">
      <c r="A34" s="137"/>
      <c r="B34" s="137"/>
      <c r="C34" s="137"/>
      <c r="D34" s="154"/>
      <c r="E34" s="154"/>
      <c r="F34" s="154"/>
      <c r="G34" s="178"/>
      <c r="H34" s="179"/>
      <c r="I34" s="167"/>
      <c r="J34" s="187"/>
      <c r="K34" s="137"/>
      <c r="L34" s="109"/>
      <c r="M34" s="185">
        <f>IF(T34="","",COUNTIFS($F$2:F34,F34))</f>
        <v>0</v>
      </c>
      <c r="N34" s="186">
        <f>IF(T34="","",SUMIFS(实收!E:E,实收!S:S,T34))</f>
        <v>0</v>
      </c>
      <c r="O34" s="186">
        <f t="shared" si="0"/>
        <v>0</v>
      </c>
      <c r="P34" s="186" t="str">
        <f>IF(D34="","",SUMIFS(#REF!,#REF!,U34))</f>
        <v/>
      </c>
      <c r="Q34" s="186" t="str">
        <f t="shared" si="1"/>
        <v/>
      </c>
      <c r="R34" s="135" t="str">
        <f>IF($C34="","",_xlfn.XLOOKUP($C34,设置!$M:$M,设置!N:N,""))</f>
        <v/>
      </c>
      <c r="S34" s="135" t="str">
        <f>IF($C34="","",_xlfn.XLOOKUP($C34,设置!$M:$M,设置!O:O,""))</f>
        <v/>
      </c>
      <c r="T34" s="135" t="s">
        <v>1474</v>
      </c>
      <c r="U34" s="135" t="str">
        <f t="shared" si="2"/>
        <v/>
      </c>
      <c r="V34" s="135" t="str">
        <f t="shared" si="3"/>
        <v/>
      </c>
      <c r="W34" s="135" t="str">
        <f>IF(V34="","",_xlfn.XLOOKUP(V34,立项!W:W,立项!N:N))</f>
        <v/>
      </c>
      <c r="X34" s="135" t="str">
        <f>IF(V34="","",_xlfn.XLOOKUP(V34,立项!W:W,立项!P:P))</f>
        <v/>
      </c>
      <c r="Y34" s="135" t="str">
        <f t="shared" si="4"/>
        <v/>
      </c>
      <c r="Z34" s="162"/>
      <c r="AA34" s="137"/>
      <c r="AB34" s="137"/>
      <c r="AC34" s="137"/>
      <c r="AD34" s="138"/>
      <c r="AE34" s="138"/>
    </row>
    <row r="35" s="102" customFormat="1" customHeight="1" spans="1:31">
      <c r="A35" s="137"/>
      <c r="B35" s="137"/>
      <c r="C35" s="137"/>
      <c r="D35" s="154"/>
      <c r="E35" s="154"/>
      <c r="F35" s="154"/>
      <c r="G35" s="178"/>
      <c r="H35" s="179"/>
      <c r="I35" s="167"/>
      <c r="J35" s="187"/>
      <c r="K35" s="137"/>
      <c r="L35" s="109"/>
      <c r="M35" s="185">
        <f>IF(T35="","",COUNTIFS($F$2:F35,F35))</f>
        <v>0</v>
      </c>
      <c r="N35" s="186">
        <f>IF(T35="","",SUMIFS(实收!E:E,实收!S:S,T35))</f>
        <v>0</v>
      </c>
      <c r="O35" s="186">
        <f t="shared" si="0"/>
        <v>0</v>
      </c>
      <c r="P35" s="186" t="str">
        <f>IF(D35="","",SUMIFS(#REF!,#REF!,U35))</f>
        <v/>
      </c>
      <c r="Q35" s="186" t="str">
        <f t="shared" si="1"/>
        <v/>
      </c>
      <c r="R35" s="135" t="str">
        <f>IF($C35="","",_xlfn.XLOOKUP($C35,设置!$M:$M,设置!N:N,""))</f>
        <v/>
      </c>
      <c r="S35" s="135" t="str">
        <f>IF($C35="","",_xlfn.XLOOKUP($C35,设置!$M:$M,设置!O:O,""))</f>
        <v/>
      </c>
      <c r="T35" s="135" t="s">
        <v>1475</v>
      </c>
      <c r="U35" s="135" t="str">
        <f t="shared" si="2"/>
        <v/>
      </c>
      <c r="V35" s="135" t="str">
        <f t="shared" si="3"/>
        <v/>
      </c>
      <c r="W35" s="135" t="str">
        <f>IF(V35="","",_xlfn.XLOOKUP(V35,立项!W:W,立项!N:N))</f>
        <v/>
      </c>
      <c r="X35" s="135" t="str">
        <f>IF(V35="","",_xlfn.XLOOKUP(V35,立项!W:W,立项!P:P))</f>
        <v/>
      </c>
      <c r="Y35" s="135" t="str">
        <f t="shared" si="4"/>
        <v/>
      </c>
      <c r="Z35" s="162"/>
      <c r="AA35" s="137"/>
      <c r="AB35" s="137"/>
      <c r="AC35" s="137"/>
      <c r="AD35" s="138"/>
      <c r="AE35" s="138"/>
    </row>
    <row r="36" s="102" customFormat="1" customHeight="1" spans="1:31">
      <c r="A36" s="137"/>
      <c r="B36" s="137"/>
      <c r="C36" s="137"/>
      <c r="D36" s="154"/>
      <c r="E36" s="154"/>
      <c r="F36" s="154"/>
      <c r="G36" s="178"/>
      <c r="H36" s="179"/>
      <c r="I36" s="167"/>
      <c r="J36" s="187"/>
      <c r="K36" s="137"/>
      <c r="L36" s="109"/>
      <c r="M36" s="185">
        <f>IF(T36="","",COUNTIFS($F$2:F36,F36))</f>
        <v>0</v>
      </c>
      <c r="N36" s="186">
        <f>IF(T36="","",SUMIFS(实收!E:E,实收!S:S,T36))</f>
        <v>0</v>
      </c>
      <c r="O36" s="186">
        <f t="shared" si="0"/>
        <v>0</v>
      </c>
      <c r="P36" s="186" t="str">
        <f>IF(D36="","",SUMIFS(#REF!,#REF!,U36))</f>
        <v/>
      </c>
      <c r="Q36" s="186" t="str">
        <f t="shared" si="1"/>
        <v/>
      </c>
      <c r="R36" s="135" t="str">
        <f>IF($C36="","",_xlfn.XLOOKUP($C36,设置!$M:$M,设置!N:N,""))</f>
        <v/>
      </c>
      <c r="S36" s="135" t="str">
        <f>IF($C36="","",_xlfn.XLOOKUP($C36,设置!$M:$M,设置!O:O,""))</f>
        <v/>
      </c>
      <c r="T36" s="135" t="s">
        <v>1476</v>
      </c>
      <c r="U36" s="135" t="str">
        <f t="shared" si="2"/>
        <v/>
      </c>
      <c r="V36" s="135" t="str">
        <f t="shared" si="3"/>
        <v/>
      </c>
      <c r="W36" s="135" t="str">
        <f>IF(V36="","",_xlfn.XLOOKUP(V36,立项!W:W,立项!N:N))</f>
        <v/>
      </c>
      <c r="X36" s="135" t="str">
        <f>IF(V36="","",_xlfn.XLOOKUP(V36,立项!W:W,立项!P:P))</f>
        <v/>
      </c>
      <c r="Y36" s="135" t="str">
        <f t="shared" si="4"/>
        <v/>
      </c>
      <c r="Z36" s="162"/>
      <c r="AA36" s="137"/>
      <c r="AB36" s="137"/>
      <c r="AC36" s="137"/>
      <c r="AD36" s="138"/>
      <c r="AE36" s="138"/>
    </row>
    <row r="37" s="102" customFormat="1" customHeight="1" spans="1:31">
      <c r="A37" s="137"/>
      <c r="B37" s="137"/>
      <c r="C37" s="137"/>
      <c r="D37" s="154"/>
      <c r="E37" s="154"/>
      <c r="F37" s="154"/>
      <c r="G37" s="178"/>
      <c r="H37" s="179"/>
      <c r="I37" s="167"/>
      <c r="J37" s="187"/>
      <c r="K37" s="137"/>
      <c r="L37" s="109"/>
      <c r="M37" s="185">
        <f>IF(T37="","",COUNTIFS($F$2:F37,F37))</f>
        <v>0</v>
      </c>
      <c r="N37" s="186">
        <f>IF(T37="","",SUMIFS(实收!E:E,实收!S:S,T37))</f>
        <v>0</v>
      </c>
      <c r="O37" s="186">
        <f t="shared" si="0"/>
        <v>0</v>
      </c>
      <c r="P37" s="186" t="str">
        <f>IF(D37="","",SUMIFS(#REF!,#REF!,U37))</f>
        <v/>
      </c>
      <c r="Q37" s="186" t="str">
        <f t="shared" si="1"/>
        <v/>
      </c>
      <c r="R37" s="135" t="str">
        <f>IF($C37="","",_xlfn.XLOOKUP($C37,设置!$M:$M,设置!N:N,""))</f>
        <v/>
      </c>
      <c r="S37" s="135" t="str">
        <f>IF($C37="","",_xlfn.XLOOKUP($C37,设置!$M:$M,设置!O:O,""))</f>
        <v/>
      </c>
      <c r="T37" s="135" t="s">
        <v>1477</v>
      </c>
      <c r="U37" s="135" t="str">
        <f t="shared" si="2"/>
        <v/>
      </c>
      <c r="V37" s="135" t="str">
        <f t="shared" si="3"/>
        <v/>
      </c>
      <c r="W37" s="135" t="str">
        <f>IF(V37="","",_xlfn.XLOOKUP(V37,立项!W:W,立项!N:N))</f>
        <v/>
      </c>
      <c r="X37" s="135" t="str">
        <f>IF(V37="","",_xlfn.XLOOKUP(V37,立项!W:W,立项!P:P))</f>
        <v/>
      </c>
      <c r="Y37" s="135" t="str">
        <f t="shared" si="4"/>
        <v/>
      </c>
      <c r="Z37" s="162"/>
      <c r="AA37" s="137"/>
      <c r="AB37" s="137"/>
      <c r="AC37" s="137"/>
      <c r="AD37" s="138"/>
      <c r="AE37" s="138"/>
    </row>
    <row r="38" s="102" customFormat="1" customHeight="1" spans="1:31">
      <c r="A38" s="137"/>
      <c r="B38" s="137"/>
      <c r="C38" s="137"/>
      <c r="D38" s="154"/>
      <c r="E38" s="154"/>
      <c r="F38" s="154"/>
      <c r="G38" s="178"/>
      <c r="H38" s="179"/>
      <c r="I38" s="167"/>
      <c r="J38" s="187"/>
      <c r="K38" s="137"/>
      <c r="L38" s="109"/>
      <c r="M38" s="185">
        <f>IF(T38="","",COUNTIFS($F$2:F38,F38))</f>
        <v>0</v>
      </c>
      <c r="N38" s="186">
        <f>IF(T38="","",SUMIFS(实收!E:E,实收!S:S,T38))</f>
        <v>0</v>
      </c>
      <c r="O38" s="186">
        <f t="shared" si="0"/>
        <v>0</v>
      </c>
      <c r="P38" s="186" t="str">
        <f>IF(D38="","",SUMIFS(#REF!,#REF!,U38))</f>
        <v/>
      </c>
      <c r="Q38" s="186" t="str">
        <f t="shared" si="1"/>
        <v/>
      </c>
      <c r="R38" s="135" t="str">
        <f>IF($C38="","",_xlfn.XLOOKUP($C38,设置!$M:$M,设置!N:N,""))</f>
        <v/>
      </c>
      <c r="S38" s="135" t="str">
        <f>IF($C38="","",_xlfn.XLOOKUP($C38,设置!$M:$M,设置!O:O,""))</f>
        <v/>
      </c>
      <c r="T38" s="135" t="s">
        <v>1478</v>
      </c>
      <c r="U38" s="135" t="str">
        <f t="shared" si="2"/>
        <v/>
      </c>
      <c r="V38" s="135" t="str">
        <f t="shared" si="3"/>
        <v/>
      </c>
      <c r="W38" s="135" t="str">
        <f>IF(V38="","",_xlfn.XLOOKUP(V38,立项!W:W,立项!N:N))</f>
        <v/>
      </c>
      <c r="X38" s="135" t="str">
        <f>IF(V38="","",_xlfn.XLOOKUP(V38,立项!W:W,立项!P:P))</f>
        <v/>
      </c>
      <c r="Y38" s="135" t="str">
        <f t="shared" si="4"/>
        <v/>
      </c>
      <c r="Z38" s="162"/>
      <c r="AA38" s="137"/>
      <c r="AB38" s="137"/>
      <c r="AC38" s="137"/>
      <c r="AD38" s="138"/>
      <c r="AE38" s="138"/>
    </row>
    <row r="39" s="102" customFormat="1" customHeight="1" spans="1:31">
      <c r="A39" s="137"/>
      <c r="B39" s="137"/>
      <c r="C39" s="137"/>
      <c r="D39" s="154"/>
      <c r="E39" s="154"/>
      <c r="F39" s="154"/>
      <c r="G39" s="178"/>
      <c r="H39" s="179"/>
      <c r="I39" s="167"/>
      <c r="J39" s="187"/>
      <c r="K39" s="137"/>
      <c r="L39" s="109"/>
      <c r="M39" s="185">
        <f>IF(T39="","",COUNTIFS($F$2:F39,F39))</f>
        <v>0</v>
      </c>
      <c r="N39" s="186">
        <f>IF(T39="","",SUMIFS(实收!E:E,实收!S:S,T39))</f>
        <v>0</v>
      </c>
      <c r="O39" s="186">
        <f t="shared" si="0"/>
        <v>0</v>
      </c>
      <c r="P39" s="186" t="str">
        <f>IF(D39="","",SUMIFS(#REF!,#REF!,U39))</f>
        <v/>
      </c>
      <c r="Q39" s="186" t="str">
        <f t="shared" si="1"/>
        <v/>
      </c>
      <c r="R39" s="135" t="str">
        <f>IF($C39="","",_xlfn.XLOOKUP($C39,设置!$M:$M,设置!N:N,""))</f>
        <v/>
      </c>
      <c r="S39" s="135" t="str">
        <f>IF($C39="","",_xlfn.XLOOKUP($C39,设置!$M:$M,设置!O:O,""))</f>
        <v/>
      </c>
      <c r="T39" s="135" t="s">
        <v>1479</v>
      </c>
      <c r="U39" s="135" t="str">
        <f t="shared" si="2"/>
        <v/>
      </c>
      <c r="V39" s="135" t="str">
        <f t="shared" si="3"/>
        <v/>
      </c>
      <c r="W39" s="135" t="str">
        <f>IF(V39="","",_xlfn.XLOOKUP(V39,立项!W:W,立项!N:N))</f>
        <v/>
      </c>
      <c r="X39" s="135" t="str">
        <f>IF(V39="","",_xlfn.XLOOKUP(V39,立项!W:W,立项!P:P))</f>
        <v/>
      </c>
      <c r="Y39" s="135" t="str">
        <f t="shared" si="4"/>
        <v/>
      </c>
      <c r="Z39" s="162"/>
      <c r="AA39" s="137"/>
      <c r="AB39" s="137"/>
      <c r="AC39" s="137"/>
      <c r="AD39" s="138"/>
      <c r="AE39" s="138"/>
    </row>
    <row r="40" s="102" customFormat="1" customHeight="1" spans="1:31">
      <c r="A40" s="137"/>
      <c r="B40" s="137"/>
      <c r="C40" s="137"/>
      <c r="D40" s="154"/>
      <c r="E40" s="154"/>
      <c r="F40" s="154"/>
      <c r="G40" s="178"/>
      <c r="H40" s="179"/>
      <c r="I40" s="167"/>
      <c r="J40" s="187"/>
      <c r="K40" s="137"/>
      <c r="L40" s="109"/>
      <c r="M40" s="185">
        <f>IF(T40="","",COUNTIFS($F$2:F40,F40))</f>
        <v>0</v>
      </c>
      <c r="N40" s="186">
        <f>IF(T40="","",SUMIFS(实收!E:E,实收!S:S,T40))</f>
        <v>0</v>
      </c>
      <c r="O40" s="186">
        <f t="shared" si="0"/>
        <v>0</v>
      </c>
      <c r="P40" s="186" t="str">
        <f>IF(D40="","",SUMIFS(#REF!,#REF!,U40))</f>
        <v/>
      </c>
      <c r="Q40" s="186" t="str">
        <f t="shared" si="1"/>
        <v/>
      </c>
      <c r="R40" s="135" t="str">
        <f>IF($C40="","",_xlfn.XLOOKUP($C40,设置!$M:$M,设置!N:N,""))</f>
        <v/>
      </c>
      <c r="S40" s="135" t="str">
        <f>IF($C40="","",_xlfn.XLOOKUP($C40,设置!$M:$M,设置!O:O,""))</f>
        <v/>
      </c>
      <c r="T40" s="135" t="s">
        <v>1480</v>
      </c>
      <c r="U40" s="135" t="str">
        <f t="shared" si="2"/>
        <v/>
      </c>
      <c r="V40" s="135" t="str">
        <f t="shared" si="3"/>
        <v/>
      </c>
      <c r="W40" s="135" t="str">
        <f>IF(V40="","",_xlfn.XLOOKUP(V40,立项!W:W,立项!N:N))</f>
        <v/>
      </c>
      <c r="X40" s="135" t="str">
        <f>IF(V40="","",_xlfn.XLOOKUP(V40,立项!W:W,立项!P:P))</f>
        <v/>
      </c>
      <c r="Y40" s="135" t="str">
        <f t="shared" si="4"/>
        <v/>
      </c>
      <c r="Z40" s="162"/>
      <c r="AA40" s="137"/>
      <c r="AB40" s="137"/>
      <c r="AC40" s="137"/>
      <c r="AD40" s="138"/>
      <c r="AE40" s="138"/>
    </row>
    <row r="41" s="102" customFormat="1" customHeight="1" spans="1:31">
      <c r="A41" s="137"/>
      <c r="B41" s="137"/>
      <c r="C41" s="137"/>
      <c r="D41" s="154"/>
      <c r="E41" s="154"/>
      <c r="F41" s="154"/>
      <c r="G41" s="178"/>
      <c r="H41" s="179"/>
      <c r="I41" s="167"/>
      <c r="J41" s="187"/>
      <c r="K41" s="137"/>
      <c r="L41" s="109"/>
      <c r="M41" s="185">
        <f>IF(T41="","",COUNTIFS($F$2:F41,F41))</f>
        <v>0</v>
      </c>
      <c r="N41" s="186">
        <f>IF(T41="","",SUMIFS(实收!E:E,实收!S:S,T41))</f>
        <v>0</v>
      </c>
      <c r="O41" s="186">
        <f t="shared" si="0"/>
        <v>0</v>
      </c>
      <c r="P41" s="186" t="str">
        <f>IF(D41="","",SUMIFS(#REF!,#REF!,U41))</f>
        <v/>
      </c>
      <c r="Q41" s="186" t="str">
        <f t="shared" si="1"/>
        <v/>
      </c>
      <c r="R41" s="135" t="str">
        <f>IF($C41="","",_xlfn.XLOOKUP($C41,设置!$M:$M,设置!N:N,""))</f>
        <v/>
      </c>
      <c r="S41" s="135" t="str">
        <f>IF($C41="","",_xlfn.XLOOKUP($C41,设置!$M:$M,设置!O:O,""))</f>
        <v/>
      </c>
      <c r="T41" s="135" t="s">
        <v>1481</v>
      </c>
      <c r="U41" s="135" t="str">
        <f t="shared" si="2"/>
        <v/>
      </c>
      <c r="V41" s="135" t="str">
        <f t="shared" si="3"/>
        <v/>
      </c>
      <c r="W41" s="135" t="str">
        <f>IF(V41="","",_xlfn.XLOOKUP(V41,立项!W:W,立项!N:N))</f>
        <v/>
      </c>
      <c r="X41" s="135" t="str">
        <f>IF(V41="","",_xlfn.XLOOKUP(V41,立项!W:W,立项!P:P))</f>
        <v/>
      </c>
      <c r="Y41" s="135" t="str">
        <f t="shared" si="4"/>
        <v/>
      </c>
      <c r="Z41" s="162"/>
      <c r="AA41" s="137"/>
      <c r="AB41" s="137"/>
      <c r="AC41" s="137"/>
      <c r="AD41" s="138"/>
      <c r="AE41" s="138"/>
    </row>
    <row r="42" s="102" customFormat="1" customHeight="1" spans="1:31">
      <c r="A42" s="137"/>
      <c r="B42" s="137"/>
      <c r="C42" s="137"/>
      <c r="D42" s="154"/>
      <c r="E42" s="154"/>
      <c r="F42" s="154"/>
      <c r="G42" s="178"/>
      <c r="H42" s="179"/>
      <c r="I42" s="167"/>
      <c r="J42" s="187"/>
      <c r="K42" s="137"/>
      <c r="L42" s="109"/>
      <c r="M42" s="185">
        <f>IF(T42="","",COUNTIFS($F$2:F42,F42))</f>
        <v>0</v>
      </c>
      <c r="N42" s="186">
        <f>IF(T42="","",SUMIFS(实收!E:E,实收!S:S,T42))</f>
        <v>0</v>
      </c>
      <c r="O42" s="186">
        <f t="shared" si="0"/>
        <v>0</v>
      </c>
      <c r="P42" s="186" t="str">
        <f>IF(D42="","",SUMIFS(#REF!,#REF!,U42))</f>
        <v/>
      </c>
      <c r="Q42" s="186" t="str">
        <f t="shared" si="1"/>
        <v/>
      </c>
      <c r="R42" s="135" t="str">
        <f>IF($C42="","",_xlfn.XLOOKUP($C42,设置!$M:$M,设置!N:N,""))</f>
        <v/>
      </c>
      <c r="S42" s="135" t="str">
        <f>IF($C42="","",_xlfn.XLOOKUP($C42,设置!$M:$M,设置!O:O,""))</f>
        <v/>
      </c>
      <c r="T42" s="135" t="s">
        <v>1482</v>
      </c>
      <c r="U42" s="135" t="str">
        <f t="shared" si="2"/>
        <v/>
      </c>
      <c r="V42" s="135" t="str">
        <f t="shared" si="3"/>
        <v/>
      </c>
      <c r="W42" s="135" t="str">
        <f>IF(V42="","",_xlfn.XLOOKUP(V42,立项!W:W,立项!N:N))</f>
        <v/>
      </c>
      <c r="X42" s="135" t="str">
        <f>IF(V42="","",_xlfn.XLOOKUP(V42,立项!W:W,立项!P:P))</f>
        <v/>
      </c>
      <c r="Y42" s="135" t="str">
        <f t="shared" si="4"/>
        <v/>
      </c>
      <c r="Z42" s="162"/>
      <c r="AA42" s="137"/>
      <c r="AB42" s="137"/>
      <c r="AC42" s="137"/>
      <c r="AD42" s="138"/>
      <c r="AE42" s="138"/>
    </row>
    <row r="43" s="102" customFormat="1" customHeight="1" spans="1:31">
      <c r="A43" s="137"/>
      <c r="B43" s="137"/>
      <c r="C43" s="137"/>
      <c r="D43" s="154"/>
      <c r="E43" s="154"/>
      <c r="F43" s="154"/>
      <c r="G43" s="178"/>
      <c r="H43" s="179"/>
      <c r="I43" s="167"/>
      <c r="J43" s="187"/>
      <c r="K43" s="137"/>
      <c r="L43" s="109"/>
      <c r="M43" s="185">
        <f>IF(T43="","",COUNTIFS($F$2:F43,F43))</f>
        <v>0</v>
      </c>
      <c r="N43" s="186">
        <f>IF(T43="","",SUMIFS(实收!E:E,实收!S:S,T43))</f>
        <v>0</v>
      </c>
      <c r="O43" s="186">
        <f t="shared" si="0"/>
        <v>0</v>
      </c>
      <c r="P43" s="186" t="str">
        <f>IF(D43="","",SUMIFS(#REF!,#REF!,U43))</f>
        <v/>
      </c>
      <c r="Q43" s="186" t="str">
        <f t="shared" si="1"/>
        <v/>
      </c>
      <c r="R43" s="135" t="str">
        <f>IF($C43="","",_xlfn.XLOOKUP($C43,设置!$M:$M,设置!N:N,""))</f>
        <v/>
      </c>
      <c r="S43" s="135" t="str">
        <f>IF($C43="","",_xlfn.XLOOKUP($C43,设置!$M:$M,设置!O:O,""))</f>
        <v/>
      </c>
      <c r="T43" s="135" t="s">
        <v>1483</v>
      </c>
      <c r="U43" s="135" t="str">
        <f t="shared" si="2"/>
        <v/>
      </c>
      <c r="V43" s="135" t="str">
        <f t="shared" si="3"/>
        <v/>
      </c>
      <c r="W43" s="135" t="str">
        <f>IF(V43="","",_xlfn.XLOOKUP(V43,立项!W:W,立项!N:N))</f>
        <v/>
      </c>
      <c r="X43" s="135" t="str">
        <f>IF(V43="","",_xlfn.XLOOKUP(V43,立项!W:W,立项!P:P))</f>
        <v/>
      </c>
      <c r="Y43" s="135" t="str">
        <f t="shared" si="4"/>
        <v/>
      </c>
      <c r="Z43" s="162"/>
      <c r="AA43" s="137"/>
      <c r="AB43" s="137"/>
      <c r="AC43" s="137"/>
      <c r="AD43" s="138"/>
      <c r="AE43" s="138"/>
    </row>
    <row r="44" s="102" customFormat="1" customHeight="1" spans="1:31">
      <c r="A44" s="137"/>
      <c r="B44" s="137"/>
      <c r="C44" s="137"/>
      <c r="D44" s="154"/>
      <c r="E44" s="154"/>
      <c r="F44" s="154"/>
      <c r="G44" s="178"/>
      <c r="H44" s="179"/>
      <c r="I44" s="167"/>
      <c r="J44" s="187"/>
      <c r="K44" s="137"/>
      <c r="L44" s="109"/>
      <c r="M44" s="185">
        <f>IF(T44="","",COUNTIFS($F$2:F44,F44))</f>
        <v>0</v>
      </c>
      <c r="N44" s="186">
        <f>IF(T44="","",SUMIFS(实收!E:E,实收!S:S,T44))</f>
        <v>0</v>
      </c>
      <c r="O44" s="186">
        <f t="shared" si="0"/>
        <v>0</v>
      </c>
      <c r="P44" s="186" t="str">
        <f>IF(D44="","",SUMIFS(#REF!,#REF!,U44))</f>
        <v/>
      </c>
      <c r="Q44" s="186" t="str">
        <f t="shared" si="1"/>
        <v/>
      </c>
      <c r="R44" s="135" t="str">
        <f>IF($C44="","",_xlfn.XLOOKUP($C44,设置!$M:$M,设置!N:N,""))</f>
        <v/>
      </c>
      <c r="S44" s="135" t="str">
        <f>IF($C44="","",_xlfn.XLOOKUP($C44,设置!$M:$M,设置!O:O,""))</f>
        <v/>
      </c>
      <c r="T44" s="135" t="s">
        <v>1484</v>
      </c>
      <c r="U44" s="135" t="str">
        <f t="shared" si="2"/>
        <v/>
      </c>
      <c r="V44" s="135" t="str">
        <f t="shared" si="3"/>
        <v/>
      </c>
      <c r="W44" s="135" t="str">
        <f>IF(V44="","",_xlfn.XLOOKUP(V44,立项!W:W,立项!N:N))</f>
        <v/>
      </c>
      <c r="X44" s="135" t="str">
        <f>IF(V44="","",_xlfn.XLOOKUP(V44,立项!W:W,立项!P:P))</f>
        <v/>
      </c>
      <c r="Y44" s="135" t="str">
        <f t="shared" si="4"/>
        <v/>
      </c>
      <c r="Z44" s="162"/>
      <c r="AA44" s="137"/>
      <c r="AB44" s="137"/>
      <c r="AC44" s="137"/>
      <c r="AD44" s="138"/>
      <c r="AE44" s="138"/>
    </row>
    <row r="45" s="102" customFormat="1" customHeight="1" spans="1:31">
      <c r="A45" s="137"/>
      <c r="B45" s="137"/>
      <c r="C45" s="137"/>
      <c r="D45" s="154"/>
      <c r="E45" s="154"/>
      <c r="F45" s="154"/>
      <c r="G45" s="178"/>
      <c r="H45" s="179"/>
      <c r="I45" s="167"/>
      <c r="J45" s="187"/>
      <c r="K45" s="137"/>
      <c r="L45" s="109"/>
      <c r="M45" s="185">
        <f>IF(T45="","",COUNTIFS($F$2:F45,F45))</f>
        <v>0</v>
      </c>
      <c r="N45" s="186">
        <f>IF(T45="","",SUMIFS(实收!E:E,实收!S:S,T45))</f>
        <v>0</v>
      </c>
      <c r="O45" s="186">
        <f t="shared" si="0"/>
        <v>0</v>
      </c>
      <c r="P45" s="186" t="str">
        <f>IF(D45="","",SUMIFS(#REF!,#REF!,U45))</f>
        <v/>
      </c>
      <c r="Q45" s="186" t="str">
        <f t="shared" si="1"/>
        <v/>
      </c>
      <c r="R45" s="135" t="str">
        <f>IF($C45="","",_xlfn.XLOOKUP($C45,设置!$M:$M,设置!N:N,""))</f>
        <v/>
      </c>
      <c r="S45" s="135" t="str">
        <f>IF($C45="","",_xlfn.XLOOKUP($C45,设置!$M:$M,设置!O:O,""))</f>
        <v/>
      </c>
      <c r="T45" s="135" t="s">
        <v>1485</v>
      </c>
      <c r="U45" s="135" t="str">
        <f t="shared" si="2"/>
        <v/>
      </c>
      <c r="V45" s="135" t="str">
        <f t="shared" si="3"/>
        <v/>
      </c>
      <c r="W45" s="135" t="str">
        <f>IF(V45="","",_xlfn.XLOOKUP(V45,立项!W:W,立项!N:N))</f>
        <v/>
      </c>
      <c r="X45" s="135" t="str">
        <f>IF(V45="","",_xlfn.XLOOKUP(V45,立项!W:W,立项!P:P))</f>
        <v/>
      </c>
      <c r="Y45" s="135" t="str">
        <f t="shared" si="4"/>
        <v/>
      </c>
      <c r="Z45" s="162"/>
      <c r="AA45" s="137"/>
      <c r="AB45" s="137"/>
      <c r="AC45" s="137"/>
      <c r="AD45" s="138"/>
      <c r="AE45" s="138"/>
    </row>
    <row r="46" s="102" customFormat="1" customHeight="1" spans="1:31">
      <c r="A46" s="137"/>
      <c r="B46" s="137"/>
      <c r="C46" s="137"/>
      <c r="D46" s="154"/>
      <c r="E46" s="154"/>
      <c r="F46" s="154"/>
      <c r="G46" s="178"/>
      <c r="H46" s="179"/>
      <c r="I46" s="167"/>
      <c r="J46" s="187"/>
      <c r="K46" s="137"/>
      <c r="L46" s="109"/>
      <c r="M46" s="185">
        <f>IF(T46="","",COUNTIFS($F$2:F46,F46))</f>
        <v>0</v>
      </c>
      <c r="N46" s="186">
        <f>IF(T46="","",SUMIFS(实收!E:E,实收!S:S,T46))</f>
        <v>0</v>
      </c>
      <c r="O46" s="186">
        <f t="shared" si="0"/>
        <v>0</v>
      </c>
      <c r="P46" s="186" t="str">
        <f>IF(D46="","",SUMIFS(#REF!,#REF!,U46))</f>
        <v/>
      </c>
      <c r="Q46" s="186" t="str">
        <f t="shared" si="1"/>
        <v/>
      </c>
      <c r="R46" s="135" t="str">
        <f>IF($C46="","",_xlfn.XLOOKUP($C46,设置!$M:$M,设置!N:N,""))</f>
        <v/>
      </c>
      <c r="S46" s="135" t="str">
        <f>IF($C46="","",_xlfn.XLOOKUP($C46,设置!$M:$M,设置!O:O,""))</f>
        <v/>
      </c>
      <c r="T46" s="135" t="s">
        <v>1486</v>
      </c>
      <c r="U46" s="135" t="str">
        <f t="shared" si="2"/>
        <v/>
      </c>
      <c r="V46" s="135" t="str">
        <f t="shared" si="3"/>
        <v/>
      </c>
      <c r="W46" s="135" t="str">
        <f>IF(V46="","",_xlfn.XLOOKUP(V46,立项!W:W,立项!N:N))</f>
        <v/>
      </c>
      <c r="X46" s="135" t="str">
        <f>IF(V46="","",_xlfn.XLOOKUP(V46,立项!W:W,立项!P:P))</f>
        <v/>
      </c>
      <c r="Y46" s="135" t="str">
        <f t="shared" si="4"/>
        <v/>
      </c>
      <c r="Z46" s="162"/>
      <c r="AA46" s="137"/>
      <c r="AB46" s="137"/>
      <c r="AC46" s="137"/>
      <c r="AD46" s="138"/>
      <c r="AE46" s="138"/>
    </row>
    <row r="47" s="102" customFormat="1" customHeight="1" spans="1:31">
      <c r="A47" s="137"/>
      <c r="B47" s="137"/>
      <c r="C47" s="137"/>
      <c r="D47" s="154"/>
      <c r="E47" s="154"/>
      <c r="F47" s="154"/>
      <c r="G47" s="178"/>
      <c r="H47" s="179"/>
      <c r="I47" s="167"/>
      <c r="J47" s="187"/>
      <c r="K47" s="137"/>
      <c r="L47" s="109"/>
      <c r="M47" s="185">
        <f>IF(T47="","",COUNTIFS($F$2:F47,F47))</f>
        <v>0</v>
      </c>
      <c r="N47" s="186">
        <f>IF(T47="","",SUMIFS(实收!E:E,实收!S:S,T47))</f>
        <v>0</v>
      </c>
      <c r="O47" s="186">
        <f t="shared" si="0"/>
        <v>0</v>
      </c>
      <c r="P47" s="186" t="str">
        <f>IF(D47="","",SUMIFS(#REF!,#REF!,U47))</f>
        <v/>
      </c>
      <c r="Q47" s="186" t="str">
        <f t="shared" si="1"/>
        <v/>
      </c>
      <c r="R47" s="135" t="str">
        <f>IF($C47="","",_xlfn.XLOOKUP($C47,设置!$M:$M,设置!N:N,""))</f>
        <v/>
      </c>
      <c r="S47" s="135" t="str">
        <f>IF($C47="","",_xlfn.XLOOKUP($C47,设置!$M:$M,设置!O:O,""))</f>
        <v/>
      </c>
      <c r="T47" s="135" t="s">
        <v>1487</v>
      </c>
      <c r="U47" s="135" t="str">
        <f t="shared" si="2"/>
        <v/>
      </c>
      <c r="V47" s="135" t="str">
        <f t="shared" si="3"/>
        <v/>
      </c>
      <c r="W47" s="135" t="str">
        <f>IF(V47="","",_xlfn.XLOOKUP(V47,立项!W:W,立项!N:N))</f>
        <v/>
      </c>
      <c r="X47" s="135" t="str">
        <f>IF(V47="","",_xlfn.XLOOKUP(V47,立项!W:W,立项!P:P))</f>
        <v/>
      </c>
      <c r="Y47" s="135" t="str">
        <f t="shared" si="4"/>
        <v/>
      </c>
      <c r="Z47" s="162"/>
      <c r="AA47" s="137"/>
      <c r="AB47" s="137"/>
      <c r="AC47" s="137"/>
      <c r="AD47" s="138"/>
      <c r="AE47" s="138"/>
    </row>
    <row r="48" s="102" customFormat="1" customHeight="1" spans="1:31">
      <c r="A48" s="137"/>
      <c r="B48" s="137"/>
      <c r="C48" s="137"/>
      <c r="D48" s="154"/>
      <c r="E48" s="154"/>
      <c r="F48" s="154"/>
      <c r="G48" s="178"/>
      <c r="H48" s="179"/>
      <c r="I48" s="167"/>
      <c r="J48" s="187"/>
      <c r="K48" s="137"/>
      <c r="L48" s="109"/>
      <c r="M48" s="185">
        <f>IF(T48="","",COUNTIFS($F$2:F48,F48))</f>
        <v>0</v>
      </c>
      <c r="N48" s="186">
        <f>IF(T48="","",SUMIFS(实收!E:E,实收!S:S,T48))</f>
        <v>0</v>
      </c>
      <c r="O48" s="186">
        <f t="shared" si="0"/>
        <v>0</v>
      </c>
      <c r="P48" s="186" t="str">
        <f>IF(D48="","",SUMIFS(#REF!,#REF!,U48))</f>
        <v/>
      </c>
      <c r="Q48" s="186" t="str">
        <f t="shared" si="1"/>
        <v/>
      </c>
      <c r="R48" s="135" t="str">
        <f>IF($C48="","",_xlfn.XLOOKUP($C48,设置!$M:$M,设置!N:N,""))</f>
        <v/>
      </c>
      <c r="S48" s="135" t="str">
        <f>IF($C48="","",_xlfn.XLOOKUP($C48,设置!$M:$M,设置!O:O,""))</f>
        <v/>
      </c>
      <c r="T48" s="135" t="s">
        <v>1488</v>
      </c>
      <c r="U48" s="135" t="str">
        <f t="shared" si="2"/>
        <v/>
      </c>
      <c r="V48" s="135" t="str">
        <f t="shared" si="3"/>
        <v/>
      </c>
      <c r="W48" s="135" t="str">
        <f>IF(V48="","",_xlfn.XLOOKUP(V48,立项!W:W,立项!N:N))</f>
        <v/>
      </c>
      <c r="X48" s="135" t="str">
        <f>IF(V48="","",_xlfn.XLOOKUP(V48,立项!W:W,立项!P:P))</f>
        <v/>
      </c>
      <c r="Y48" s="135" t="str">
        <f t="shared" si="4"/>
        <v/>
      </c>
      <c r="Z48" s="162"/>
      <c r="AA48" s="137"/>
      <c r="AB48" s="137"/>
      <c r="AC48" s="137"/>
      <c r="AD48" s="138"/>
      <c r="AE48" s="138"/>
    </row>
    <row r="49" s="102" customFormat="1" customHeight="1" spans="1:31">
      <c r="A49" s="137"/>
      <c r="B49" s="137"/>
      <c r="C49" s="137"/>
      <c r="D49" s="154"/>
      <c r="E49" s="154"/>
      <c r="F49" s="154"/>
      <c r="G49" s="178"/>
      <c r="H49" s="179"/>
      <c r="I49" s="167"/>
      <c r="J49" s="187"/>
      <c r="K49" s="137"/>
      <c r="L49" s="109"/>
      <c r="M49" s="185">
        <f>IF(T49="","",COUNTIFS($F$2:F49,F49))</f>
        <v>0</v>
      </c>
      <c r="N49" s="186">
        <f>IF(T49="","",SUMIFS(实收!E:E,实收!S:S,T49))</f>
        <v>0</v>
      </c>
      <c r="O49" s="186">
        <f t="shared" si="0"/>
        <v>0</v>
      </c>
      <c r="P49" s="186" t="str">
        <f>IF(D49="","",SUMIFS(#REF!,#REF!,U49))</f>
        <v/>
      </c>
      <c r="Q49" s="186" t="str">
        <f t="shared" si="1"/>
        <v/>
      </c>
      <c r="R49" s="135" t="str">
        <f>IF($C49="","",_xlfn.XLOOKUP($C49,设置!$M:$M,设置!N:N,""))</f>
        <v/>
      </c>
      <c r="S49" s="135" t="str">
        <f>IF($C49="","",_xlfn.XLOOKUP($C49,设置!$M:$M,设置!O:O,""))</f>
        <v/>
      </c>
      <c r="T49" s="135" t="s">
        <v>1489</v>
      </c>
      <c r="U49" s="135" t="str">
        <f t="shared" si="2"/>
        <v/>
      </c>
      <c r="V49" s="135" t="str">
        <f t="shared" si="3"/>
        <v/>
      </c>
      <c r="W49" s="135" t="str">
        <f>IF(V49="","",_xlfn.XLOOKUP(V49,立项!W:W,立项!N:N))</f>
        <v/>
      </c>
      <c r="X49" s="135" t="str">
        <f>IF(V49="","",_xlfn.XLOOKUP(V49,立项!W:W,立项!P:P))</f>
        <v/>
      </c>
      <c r="Y49" s="135" t="str">
        <f t="shared" si="4"/>
        <v/>
      </c>
      <c r="Z49" s="162"/>
      <c r="AA49" s="137"/>
      <c r="AB49" s="137"/>
      <c r="AC49" s="137"/>
      <c r="AD49" s="138"/>
      <c r="AE49" s="138"/>
    </row>
    <row r="50" s="102" customFormat="1" customHeight="1" spans="1:31">
      <c r="A50" s="137"/>
      <c r="B50" s="137"/>
      <c r="C50" s="137"/>
      <c r="D50" s="154"/>
      <c r="E50" s="154"/>
      <c r="F50" s="154"/>
      <c r="G50" s="154"/>
      <c r="H50" s="179"/>
      <c r="I50" s="167"/>
      <c r="J50" s="187"/>
      <c r="K50" s="137"/>
      <c r="L50" s="109"/>
      <c r="M50" s="185">
        <f>IF(T50="","",COUNTIFS($F$2:F50,F50))</f>
        <v>0</v>
      </c>
      <c r="N50" s="186">
        <f>IF(T50="","",SUMIFS(实收!E:E,实收!S:S,T50))</f>
        <v>0</v>
      </c>
      <c r="O50" s="186">
        <f t="shared" si="0"/>
        <v>0</v>
      </c>
      <c r="P50" s="186" t="str">
        <f>IF(D50="","",SUMIFS(#REF!,#REF!,U50))</f>
        <v/>
      </c>
      <c r="Q50" s="186" t="str">
        <f t="shared" si="1"/>
        <v/>
      </c>
      <c r="R50" s="135" t="str">
        <f>IF($C50="","",_xlfn.XLOOKUP($C50,设置!$M:$M,设置!N:N,""))</f>
        <v/>
      </c>
      <c r="S50" s="135" t="str">
        <f>IF($C50="","",_xlfn.XLOOKUP($C50,设置!$M:$M,设置!O:O,""))</f>
        <v/>
      </c>
      <c r="T50" s="135" t="s">
        <v>1490</v>
      </c>
      <c r="U50" s="135" t="str">
        <f t="shared" si="2"/>
        <v/>
      </c>
      <c r="V50" s="135" t="str">
        <f t="shared" si="3"/>
        <v/>
      </c>
      <c r="W50" s="135" t="str">
        <f>IF(V50="","",_xlfn.XLOOKUP(V50,立项!W:W,立项!N:N))</f>
        <v/>
      </c>
      <c r="X50" s="135" t="str">
        <f>IF(V50="","",_xlfn.XLOOKUP(V50,立项!W:W,立项!P:P))</f>
        <v/>
      </c>
      <c r="Y50" s="135" t="str">
        <f t="shared" si="4"/>
        <v/>
      </c>
      <c r="Z50" s="162"/>
      <c r="AA50" s="137"/>
      <c r="AB50" s="137"/>
      <c r="AC50" s="137"/>
      <c r="AD50" s="138"/>
      <c r="AE50" s="138"/>
    </row>
    <row r="51" s="102" customFormat="1" customHeight="1" spans="1:31">
      <c r="A51" s="137"/>
      <c r="B51" s="137"/>
      <c r="C51" s="137"/>
      <c r="D51" s="154"/>
      <c r="E51" s="154"/>
      <c r="F51" s="154"/>
      <c r="G51" s="178"/>
      <c r="H51" s="179"/>
      <c r="I51" s="167"/>
      <c r="J51" s="187"/>
      <c r="K51" s="137"/>
      <c r="L51" s="109"/>
      <c r="M51" s="185">
        <f>IF(T51="","",COUNTIFS($F$2:F51,F51))</f>
        <v>0</v>
      </c>
      <c r="N51" s="186">
        <f>IF(T51="","",SUMIFS(实收!E:E,实收!S:S,T51))</f>
        <v>0</v>
      </c>
      <c r="O51" s="186">
        <f t="shared" si="0"/>
        <v>0</v>
      </c>
      <c r="P51" s="186" t="str">
        <f>IF(D51="","",SUMIFS(#REF!,#REF!,U51))</f>
        <v/>
      </c>
      <c r="Q51" s="186" t="str">
        <f t="shared" si="1"/>
        <v/>
      </c>
      <c r="R51" s="135" t="str">
        <f>IF($C51="","",_xlfn.XLOOKUP($C51,设置!$M:$M,设置!N:N,""))</f>
        <v/>
      </c>
      <c r="S51" s="135" t="str">
        <f>IF($C51="","",_xlfn.XLOOKUP($C51,设置!$M:$M,设置!O:O,""))</f>
        <v/>
      </c>
      <c r="T51" s="135" t="s">
        <v>1491</v>
      </c>
      <c r="U51" s="135" t="str">
        <f t="shared" si="2"/>
        <v/>
      </c>
      <c r="V51" s="135" t="str">
        <f t="shared" si="3"/>
        <v/>
      </c>
      <c r="W51" s="135" t="str">
        <f>IF(V51="","",_xlfn.XLOOKUP(V51,立项!W:W,立项!N:N))</f>
        <v/>
      </c>
      <c r="X51" s="135" t="str">
        <f>IF(V51="","",_xlfn.XLOOKUP(V51,立项!W:W,立项!P:P))</f>
        <v/>
      </c>
      <c r="Y51" s="135" t="str">
        <f t="shared" si="4"/>
        <v/>
      </c>
      <c r="Z51" s="162"/>
      <c r="AA51" s="137"/>
      <c r="AB51" s="137"/>
      <c r="AC51" s="137"/>
      <c r="AD51" s="138"/>
      <c r="AE51" s="138"/>
    </row>
    <row r="52" s="102" customFormat="1" customHeight="1" spans="1:31">
      <c r="A52" s="137"/>
      <c r="B52" s="137"/>
      <c r="C52" s="137"/>
      <c r="D52" s="154"/>
      <c r="E52" s="154"/>
      <c r="F52" s="154"/>
      <c r="G52" s="178"/>
      <c r="H52" s="179"/>
      <c r="I52" s="167"/>
      <c r="J52" s="187"/>
      <c r="K52" s="137"/>
      <c r="L52" s="109"/>
      <c r="M52" s="185">
        <f>IF(T52="","",COUNTIFS($F$2:F52,F52))</f>
        <v>0</v>
      </c>
      <c r="N52" s="186">
        <f>IF(T52="","",SUMIFS(实收!E:E,实收!S:S,T52))</f>
        <v>0</v>
      </c>
      <c r="O52" s="186">
        <f t="shared" si="0"/>
        <v>0</v>
      </c>
      <c r="P52" s="186" t="str">
        <f>IF(D52="","",SUMIFS(#REF!,#REF!,U52))</f>
        <v/>
      </c>
      <c r="Q52" s="186" t="str">
        <f t="shared" si="1"/>
        <v/>
      </c>
      <c r="R52" s="135" t="str">
        <f>IF($C52="","",_xlfn.XLOOKUP($C52,设置!$M:$M,设置!N:N,""))</f>
        <v/>
      </c>
      <c r="S52" s="135" t="str">
        <f>IF($C52="","",_xlfn.XLOOKUP($C52,设置!$M:$M,设置!O:O,""))</f>
        <v/>
      </c>
      <c r="T52" s="135" t="s">
        <v>1492</v>
      </c>
      <c r="U52" s="135" t="str">
        <f t="shared" si="2"/>
        <v/>
      </c>
      <c r="V52" s="135" t="str">
        <f t="shared" si="3"/>
        <v/>
      </c>
      <c r="W52" s="135" t="str">
        <f>IF(V52="","",_xlfn.XLOOKUP(V52,立项!W:W,立项!N:N))</f>
        <v/>
      </c>
      <c r="X52" s="135" t="str">
        <f>IF(V52="","",_xlfn.XLOOKUP(V52,立项!W:W,立项!P:P))</f>
        <v/>
      </c>
      <c r="Y52" s="135" t="str">
        <f t="shared" si="4"/>
        <v/>
      </c>
      <c r="Z52" s="162"/>
      <c r="AA52" s="137"/>
      <c r="AB52" s="137"/>
      <c r="AC52" s="137"/>
      <c r="AD52" s="138"/>
      <c r="AE52" s="138"/>
    </row>
    <row r="53" s="102" customFormat="1" customHeight="1" spans="1:31">
      <c r="A53" s="137"/>
      <c r="B53" s="137"/>
      <c r="C53" s="137"/>
      <c r="D53" s="154"/>
      <c r="E53" s="154"/>
      <c r="F53" s="154"/>
      <c r="G53" s="137"/>
      <c r="H53" s="180"/>
      <c r="I53" s="167"/>
      <c r="J53" s="187"/>
      <c r="K53" s="137"/>
      <c r="L53" s="109"/>
      <c r="M53" s="185">
        <f>IF(T53="","",COUNTIFS($F$2:F53,F53))</f>
        <v>0</v>
      </c>
      <c r="N53" s="186">
        <f>IF(T53="","",SUMIFS(实收!E:E,实收!S:S,T53))</f>
        <v>0</v>
      </c>
      <c r="O53" s="186">
        <f t="shared" si="0"/>
        <v>0</v>
      </c>
      <c r="P53" s="186" t="str">
        <f>IF(D53="","",SUMIFS(#REF!,#REF!,U53))</f>
        <v/>
      </c>
      <c r="Q53" s="186" t="str">
        <f t="shared" si="1"/>
        <v/>
      </c>
      <c r="R53" s="135" t="str">
        <f>IF($C53="","",_xlfn.XLOOKUP($C53,设置!$M:$M,设置!N:N,""))</f>
        <v/>
      </c>
      <c r="S53" s="135" t="str">
        <f>IF($C53="","",_xlfn.XLOOKUP($C53,设置!$M:$M,设置!O:O,""))</f>
        <v/>
      </c>
      <c r="T53" s="135" t="s">
        <v>1493</v>
      </c>
      <c r="U53" s="135" t="str">
        <f t="shared" si="2"/>
        <v/>
      </c>
      <c r="V53" s="135" t="str">
        <f t="shared" si="3"/>
        <v/>
      </c>
      <c r="W53" s="135" t="str">
        <f>IF(V53="","",_xlfn.XLOOKUP(V53,立项!W:W,立项!N:N))</f>
        <v/>
      </c>
      <c r="X53" s="135" t="str">
        <f>IF(V53="","",_xlfn.XLOOKUP(V53,立项!W:W,立项!P:P))</f>
        <v/>
      </c>
      <c r="Y53" s="135" t="str">
        <f t="shared" si="4"/>
        <v/>
      </c>
      <c r="Z53" s="162"/>
      <c r="AA53" s="137"/>
      <c r="AB53" s="137"/>
      <c r="AC53" s="137"/>
      <c r="AD53" s="138"/>
      <c r="AE53" s="138"/>
    </row>
    <row r="54" s="102" customFormat="1" customHeight="1" spans="1:31">
      <c r="A54" s="137"/>
      <c r="B54" s="137"/>
      <c r="C54" s="137"/>
      <c r="D54" s="154"/>
      <c r="E54" s="154"/>
      <c r="F54" s="154"/>
      <c r="G54" s="137"/>
      <c r="H54" s="180"/>
      <c r="I54" s="167"/>
      <c r="J54" s="187"/>
      <c r="K54" s="137"/>
      <c r="L54" s="109"/>
      <c r="M54" s="185">
        <f>IF(T54="","",COUNTIFS($F$2:F54,F54))</f>
        <v>0</v>
      </c>
      <c r="N54" s="186">
        <f>IF(T54="","",SUMIFS(实收!E:E,实收!S:S,T54))</f>
        <v>0</v>
      </c>
      <c r="O54" s="186">
        <f t="shared" si="0"/>
        <v>0</v>
      </c>
      <c r="P54" s="186" t="str">
        <f>IF(D54="","",SUMIFS(#REF!,#REF!,U54))</f>
        <v/>
      </c>
      <c r="Q54" s="186" t="str">
        <f t="shared" si="1"/>
        <v/>
      </c>
      <c r="R54" s="135" t="str">
        <f>IF($C54="","",_xlfn.XLOOKUP($C54,设置!$M:$M,设置!N:N,""))</f>
        <v/>
      </c>
      <c r="S54" s="135" t="str">
        <f>IF($C54="","",_xlfn.XLOOKUP($C54,设置!$M:$M,设置!O:O,""))</f>
        <v/>
      </c>
      <c r="T54" s="135" t="s">
        <v>1494</v>
      </c>
      <c r="U54" s="135" t="str">
        <f t="shared" si="2"/>
        <v/>
      </c>
      <c r="V54" s="135" t="str">
        <f t="shared" si="3"/>
        <v/>
      </c>
      <c r="W54" s="135" t="str">
        <f>IF(V54="","",_xlfn.XLOOKUP(V54,立项!W:W,立项!N:N))</f>
        <v/>
      </c>
      <c r="X54" s="135" t="str">
        <f>IF(V54="","",_xlfn.XLOOKUP(V54,立项!W:W,立项!P:P))</f>
        <v/>
      </c>
      <c r="Y54" s="135" t="str">
        <f t="shared" si="4"/>
        <v/>
      </c>
      <c r="Z54" s="162"/>
      <c r="AA54" s="137"/>
      <c r="AB54" s="137"/>
      <c r="AC54" s="137"/>
      <c r="AD54" s="138"/>
      <c r="AE54" s="138"/>
    </row>
    <row r="55" s="102" customFormat="1" customHeight="1" spans="1:31">
      <c r="A55" s="137"/>
      <c r="B55" s="137"/>
      <c r="C55" s="137"/>
      <c r="D55" s="154"/>
      <c r="E55" s="154"/>
      <c r="F55" s="154"/>
      <c r="G55" s="154"/>
      <c r="H55" s="179"/>
      <c r="I55" s="167"/>
      <c r="J55" s="187"/>
      <c r="K55" s="137"/>
      <c r="L55" s="109"/>
      <c r="M55" s="185">
        <f>IF(T55="","",COUNTIFS($F$2:F55,F55))</f>
        <v>0</v>
      </c>
      <c r="N55" s="186">
        <f>IF(T55="","",SUMIFS(实收!E:E,实收!S:S,T55))</f>
        <v>0</v>
      </c>
      <c r="O55" s="186">
        <f t="shared" si="0"/>
        <v>0</v>
      </c>
      <c r="P55" s="186" t="str">
        <f>IF(D55="","",SUMIFS(#REF!,#REF!,U55))</f>
        <v/>
      </c>
      <c r="Q55" s="186" t="str">
        <f t="shared" si="1"/>
        <v/>
      </c>
      <c r="R55" s="135" t="str">
        <f>IF($C55="","",_xlfn.XLOOKUP($C55,设置!$M:$M,设置!N:N,""))</f>
        <v/>
      </c>
      <c r="S55" s="135" t="str">
        <f>IF($C55="","",_xlfn.XLOOKUP($C55,设置!$M:$M,设置!O:O,""))</f>
        <v/>
      </c>
      <c r="T55" s="135" t="s">
        <v>1495</v>
      </c>
      <c r="U55" s="135" t="str">
        <f t="shared" si="2"/>
        <v/>
      </c>
      <c r="V55" s="135" t="str">
        <f t="shared" si="3"/>
        <v/>
      </c>
      <c r="W55" s="135" t="str">
        <f>IF(V55="","",_xlfn.XLOOKUP(V55,立项!W:W,立项!N:N))</f>
        <v/>
      </c>
      <c r="X55" s="135" t="str">
        <f>IF(V55="","",_xlfn.XLOOKUP(V55,立项!W:W,立项!P:P))</f>
        <v/>
      </c>
      <c r="Y55" s="135" t="str">
        <f t="shared" si="4"/>
        <v/>
      </c>
      <c r="Z55" s="162"/>
      <c r="AA55" s="137"/>
      <c r="AB55" s="137"/>
      <c r="AC55" s="137"/>
      <c r="AD55" s="138"/>
      <c r="AE55" s="138"/>
    </row>
    <row r="56" s="102" customFormat="1" customHeight="1" spans="1:31">
      <c r="A56" s="137"/>
      <c r="B56" s="137"/>
      <c r="C56" s="137"/>
      <c r="D56" s="154"/>
      <c r="E56" s="154"/>
      <c r="F56" s="154"/>
      <c r="G56" s="178"/>
      <c r="H56" s="180"/>
      <c r="I56" s="167"/>
      <c r="J56" s="187"/>
      <c r="K56" s="137"/>
      <c r="L56" s="109"/>
      <c r="M56" s="185">
        <f>IF(T56="","",COUNTIFS($F$2:F56,F56))</f>
        <v>0</v>
      </c>
      <c r="N56" s="186">
        <f>IF(T56="","",SUMIFS(实收!E:E,实收!S:S,T56))</f>
        <v>0</v>
      </c>
      <c r="O56" s="186">
        <f t="shared" si="0"/>
        <v>0</v>
      </c>
      <c r="P56" s="186" t="str">
        <f>IF(D56="","",SUMIFS(#REF!,#REF!,U56))</f>
        <v/>
      </c>
      <c r="Q56" s="186" t="str">
        <f t="shared" si="1"/>
        <v/>
      </c>
      <c r="R56" s="135" t="str">
        <f>IF($C56="","",_xlfn.XLOOKUP($C56,设置!$M:$M,设置!N:N,""))</f>
        <v/>
      </c>
      <c r="S56" s="135" t="str">
        <f>IF($C56="","",_xlfn.XLOOKUP($C56,设置!$M:$M,设置!O:O,""))</f>
        <v/>
      </c>
      <c r="T56" s="135" t="s">
        <v>1496</v>
      </c>
      <c r="U56" s="135" t="str">
        <f t="shared" si="2"/>
        <v/>
      </c>
      <c r="V56" s="135" t="str">
        <f t="shared" si="3"/>
        <v/>
      </c>
      <c r="W56" s="135" t="str">
        <f>IF(V56="","",_xlfn.XLOOKUP(V56,立项!W:W,立项!N:N))</f>
        <v/>
      </c>
      <c r="X56" s="135" t="str">
        <f>IF(V56="","",_xlfn.XLOOKUP(V56,立项!W:W,立项!P:P))</f>
        <v/>
      </c>
      <c r="Y56" s="135" t="str">
        <f t="shared" si="4"/>
        <v/>
      </c>
      <c r="Z56" s="162"/>
      <c r="AA56" s="137"/>
      <c r="AB56" s="137"/>
      <c r="AC56" s="137"/>
      <c r="AD56" s="138"/>
      <c r="AE56" s="138"/>
    </row>
    <row r="57" s="102" customFormat="1" customHeight="1" spans="1:31">
      <c r="A57" s="137"/>
      <c r="B57" s="137"/>
      <c r="C57" s="137"/>
      <c r="D57" s="154"/>
      <c r="E57" s="154"/>
      <c r="F57" s="154"/>
      <c r="G57" s="178"/>
      <c r="H57" s="180"/>
      <c r="I57" s="167"/>
      <c r="J57" s="187"/>
      <c r="K57" s="137"/>
      <c r="L57" s="109"/>
      <c r="M57" s="185">
        <f>IF(T57="","",COUNTIFS($F$2:F57,F57))</f>
        <v>0</v>
      </c>
      <c r="N57" s="186">
        <f>IF(T57="","",SUMIFS(实收!E:E,实收!S:S,T57))</f>
        <v>0</v>
      </c>
      <c r="O57" s="186">
        <f t="shared" si="0"/>
        <v>0</v>
      </c>
      <c r="P57" s="186" t="str">
        <f>IF(D57="","",SUMIFS(#REF!,#REF!,U57))</f>
        <v/>
      </c>
      <c r="Q57" s="186" t="str">
        <f t="shared" si="1"/>
        <v/>
      </c>
      <c r="R57" s="135" t="str">
        <f>IF($C57="","",_xlfn.XLOOKUP($C57,设置!$M:$M,设置!N:N,""))</f>
        <v/>
      </c>
      <c r="S57" s="135" t="str">
        <f>IF($C57="","",_xlfn.XLOOKUP($C57,设置!$M:$M,设置!O:O,""))</f>
        <v/>
      </c>
      <c r="T57" s="135" t="s">
        <v>1497</v>
      </c>
      <c r="U57" s="135" t="str">
        <f t="shared" si="2"/>
        <v/>
      </c>
      <c r="V57" s="135" t="str">
        <f t="shared" si="3"/>
        <v/>
      </c>
      <c r="W57" s="135" t="str">
        <f>IF(V57="","",_xlfn.XLOOKUP(V57,立项!W:W,立项!N:N))</f>
        <v/>
      </c>
      <c r="X57" s="135" t="str">
        <f>IF(V57="","",_xlfn.XLOOKUP(V57,立项!W:W,立项!P:P))</f>
        <v/>
      </c>
      <c r="Y57" s="135" t="str">
        <f t="shared" si="4"/>
        <v/>
      </c>
      <c r="Z57" s="162"/>
      <c r="AA57" s="137"/>
      <c r="AB57" s="137"/>
      <c r="AC57" s="137"/>
      <c r="AD57" s="138"/>
      <c r="AE57" s="138"/>
    </row>
    <row r="58" s="102" customFormat="1" customHeight="1" spans="1:31">
      <c r="A58" s="137"/>
      <c r="B58" s="137"/>
      <c r="C58" s="137"/>
      <c r="D58" s="154"/>
      <c r="E58" s="154"/>
      <c r="F58" s="154"/>
      <c r="G58" s="178"/>
      <c r="H58" s="180"/>
      <c r="I58" s="167"/>
      <c r="J58" s="187"/>
      <c r="K58" s="137"/>
      <c r="L58" s="109"/>
      <c r="M58" s="185">
        <f>IF(T58="","",COUNTIFS($F$2:F58,F58))</f>
        <v>0</v>
      </c>
      <c r="N58" s="186">
        <f>IF(T58="","",SUMIFS(实收!E:E,实收!S:S,T58))</f>
        <v>0</v>
      </c>
      <c r="O58" s="186">
        <f t="shared" si="0"/>
        <v>0</v>
      </c>
      <c r="P58" s="186" t="str">
        <f>IF(D58="","",SUMIFS(#REF!,#REF!,U58))</f>
        <v/>
      </c>
      <c r="Q58" s="186" t="str">
        <f t="shared" si="1"/>
        <v/>
      </c>
      <c r="R58" s="135" t="str">
        <f>IF($C58="","",_xlfn.XLOOKUP($C58,设置!$M:$M,设置!N:N,""))</f>
        <v/>
      </c>
      <c r="S58" s="135" t="str">
        <f>IF($C58="","",_xlfn.XLOOKUP($C58,设置!$M:$M,设置!O:O,""))</f>
        <v/>
      </c>
      <c r="T58" s="135" t="s">
        <v>1498</v>
      </c>
      <c r="U58" s="135" t="str">
        <f t="shared" si="2"/>
        <v/>
      </c>
      <c r="V58" s="135" t="str">
        <f t="shared" si="3"/>
        <v/>
      </c>
      <c r="W58" s="135" t="str">
        <f>IF(V58="","",_xlfn.XLOOKUP(V58,立项!W:W,立项!N:N))</f>
        <v/>
      </c>
      <c r="X58" s="135" t="str">
        <f>IF(V58="","",_xlfn.XLOOKUP(V58,立项!W:W,立项!P:P))</f>
        <v/>
      </c>
      <c r="Y58" s="135" t="str">
        <f t="shared" si="4"/>
        <v/>
      </c>
      <c r="Z58" s="162"/>
      <c r="AA58" s="137"/>
      <c r="AB58" s="137"/>
      <c r="AC58" s="137"/>
      <c r="AD58" s="138"/>
      <c r="AE58" s="138"/>
    </row>
    <row r="59" s="102" customFormat="1" customHeight="1" spans="1:31">
      <c r="A59" s="137"/>
      <c r="B59" s="137"/>
      <c r="C59" s="137"/>
      <c r="D59" s="154"/>
      <c r="E59" s="154"/>
      <c r="F59" s="154"/>
      <c r="G59" s="178"/>
      <c r="H59" s="180"/>
      <c r="I59" s="167"/>
      <c r="J59" s="187"/>
      <c r="K59" s="137"/>
      <c r="L59" s="109"/>
      <c r="M59" s="185">
        <f>IF(T59="","",COUNTIFS($F$2:F59,F59))</f>
        <v>0</v>
      </c>
      <c r="N59" s="186">
        <f>IF(T59="","",SUMIFS(实收!E:E,实收!S:S,T59))</f>
        <v>0</v>
      </c>
      <c r="O59" s="186">
        <f t="shared" si="0"/>
        <v>0</v>
      </c>
      <c r="P59" s="186" t="str">
        <f>IF(D59="","",SUMIFS(#REF!,#REF!,U59))</f>
        <v/>
      </c>
      <c r="Q59" s="186" t="str">
        <f t="shared" si="1"/>
        <v/>
      </c>
      <c r="R59" s="135" t="str">
        <f>IF($C59="","",_xlfn.XLOOKUP($C59,设置!$M:$M,设置!N:N,""))</f>
        <v/>
      </c>
      <c r="S59" s="135" t="str">
        <f>IF($C59="","",_xlfn.XLOOKUP($C59,设置!$M:$M,设置!O:O,""))</f>
        <v/>
      </c>
      <c r="T59" s="135" t="s">
        <v>1499</v>
      </c>
      <c r="U59" s="135" t="str">
        <f t="shared" si="2"/>
        <v/>
      </c>
      <c r="V59" s="135" t="str">
        <f t="shared" si="3"/>
        <v/>
      </c>
      <c r="W59" s="135" t="str">
        <f>IF(V59="","",_xlfn.XLOOKUP(V59,立项!W:W,立项!N:N))</f>
        <v/>
      </c>
      <c r="X59" s="135" t="str">
        <f>IF(V59="","",_xlfn.XLOOKUP(V59,立项!W:W,立项!P:P))</f>
        <v/>
      </c>
      <c r="Y59" s="135" t="str">
        <f t="shared" si="4"/>
        <v/>
      </c>
      <c r="Z59" s="162"/>
      <c r="AA59" s="137"/>
      <c r="AB59" s="137"/>
      <c r="AC59" s="137"/>
      <c r="AD59" s="138"/>
      <c r="AE59" s="138"/>
    </row>
    <row r="60" s="102" customFormat="1" customHeight="1" spans="1:31">
      <c r="A60" s="137"/>
      <c r="B60" s="137"/>
      <c r="C60" s="137"/>
      <c r="D60" s="154"/>
      <c r="E60" s="154"/>
      <c r="F60" s="154"/>
      <c r="G60" s="178"/>
      <c r="H60" s="180"/>
      <c r="I60" s="167"/>
      <c r="J60" s="187"/>
      <c r="K60" s="137"/>
      <c r="L60" s="109"/>
      <c r="M60" s="185">
        <f>IF(T60="","",COUNTIFS($F$2:F60,F60))</f>
        <v>0</v>
      </c>
      <c r="N60" s="186">
        <f>IF(T60="","",SUMIFS(实收!E:E,实收!S:S,T60))</f>
        <v>0</v>
      </c>
      <c r="O60" s="186">
        <f t="shared" si="0"/>
        <v>0</v>
      </c>
      <c r="P60" s="186" t="str">
        <f>IF(D60="","",SUMIFS(#REF!,#REF!,U60))</f>
        <v/>
      </c>
      <c r="Q60" s="186" t="str">
        <f t="shared" si="1"/>
        <v/>
      </c>
      <c r="R60" s="135" t="str">
        <f>IF($C60="","",_xlfn.XLOOKUP($C60,设置!$M:$M,设置!N:N,""))</f>
        <v/>
      </c>
      <c r="S60" s="135" t="str">
        <f>IF($C60="","",_xlfn.XLOOKUP($C60,设置!$M:$M,设置!O:O,""))</f>
        <v/>
      </c>
      <c r="T60" s="135" t="s">
        <v>1500</v>
      </c>
      <c r="U60" s="135" t="str">
        <f t="shared" si="2"/>
        <v/>
      </c>
      <c r="V60" s="135" t="str">
        <f t="shared" si="3"/>
        <v/>
      </c>
      <c r="W60" s="135" t="str">
        <f>IF(V60="","",_xlfn.XLOOKUP(V60,立项!W:W,立项!N:N))</f>
        <v/>
      </c>
      <c r="X60" s="135" t="str">
        <f>IF(V60="","",_xlfn.XLOOKUP(V60,立项!W:W,立项!P:P))</f>
        <v/>
      </c>
      <c r="Y60" s="135" t="str">
        <f t="shared" si="4"/>
        <v/>
      </c>
      <c r="Z60" s="162"/>
      <c r="AA60" s="137"/>
      <c r="AB60" s="137"/>
      <c r="AC60" s="137"/>
      <c r="AD60" s="138"/>
      <c r="AE60" s="138"/>
    </row>
    <row r="61" s="102" customFormat="1" customHeight="1" spans="1:31">
      <c r="A61" s="137"/>
      <c r="B61" s="137"/>
      <c r="C61" s="137"/>
      <c r="D61" s="154"/>
      <c r="E61" s="154"/>
      <c r="F61" s="154"/>
      <c r="G61" s="178"/>
      <c r="H61" s="180"/>
      <c r="I61" s="167"/>
      <c r="J61" s="187"/>
      <c r="K61" s="137"/>
      <c r="L61" s="109"/>
      <c r="M61" s="185">
        <f>IF(T61="","",COUNTIFS($F$2:F61,F61))</f>
        <v>0</v>
      </c>
      <c r="N61" s="186">
        <f>IF(T61="","",SUMIFS(实收!E:E,实收!S:S,T61))</f>
        <v>0</v>
      </c>
      <c r="O61" s="186">
        <f t="shared" si="0"/>
        <v>0</v>
      </c>
      <c r="P61" s="186" t="str">
        <f>IF(D61="","",SUMIFS(#REF!,#REF!,U61))</f>
        <v/>
      </c>
      <c r="Q61" s="186" t="str">
        <f t="shared" si="1"/>
        <v/>
      </c>
      <c r="R61" s="135" t="str">
        <f>IF($C61="","",_xlfn.XLOOKUP($C61,设置!$M:$M,设置!N:N,""))</f>
        <v/>
      </c>
      <c r="S61" s="135" t="str">
        <f>IF($C61="","",_xlfn.XLOOKUP($C61,设置!$M:$M,设置!O:O,""))</f>
        <v/>
      </c>
      <c r="T61" s="135" t="s">
        <v>1501</v>
      </c>
      <c r="U61" s="135" t="str">
        <f t="shared" si="2"/>
        <v/>
      </c>
      <c r="V61" s="135" t="str">
        <f t="shared" si="3"/>
        <v/>
      </c>
      <c r="W61" s="135" t="str">
        <f>IF(V61="","",_xlfn.XLOOKUP(V61,立项!W:W,立项!N:N))</f>
        <v/>
      </c>
      <c r="X61" s="135" t="str">
        <f>IF(V61="","",_xlfn.XLOOKUP(V61,立项!W:W,立项!P:P))</f>
        <v/>
      </c>
      <c r="Y61" s="135" t="str">
        <f t="shared" si="4"/>
        <v/>
      </c>
      <c r="Z61" s="162"/>
      <c r="AA61" s="137"/>
      <c r="AB61" s="137"/>
      <c r="AC61" s="137"/>
      <c r="AD61" s="138"/>
      <c r="AE61" s="138"/>
    </row>
    <row r="62" s="102" customFormat="1" customHeight="1" spans="1:31">
      <c r="A62" s="137"/>
      <c r="B62" s="137"/>
      <c r="C62" s="137"/>
      <c r="D62" s="154"/>
      <c r="E62" s="154"/>
      <c r="F62" s="154"/>
      <c r="G62" s="178"/>
      <c r="H62" s="180"/>
      <c r="I62" s="167"/>
      <c r="J62" s="187"/>
      <c r="K62" s="137"/>
      <c r="L62" s="109"/>
      <c r="M62" s="185">
        <f>IF(T62="","",COUNTIFS($F$2:F62,F62))</f>
        <v>0</v>
      </c>
      <c r="N62" s="186">
        <f>IF(T62="","",SUMIFS(实收!E:E,实收!S:S,T62))</f>
        <v>0</v>
      </c>
      <c r="O62" s="186">
        <f t="shared" si="0"/>
        <v>0</v>
      </c>
      <c r="P62" s="186" t="str">
        <f>IF(D62="","",SUMIFS(#REF!,#REF!,U62))</f>
        <v/>
      </c>
      <c r="Q62" s="186" t="str">
        <f t="shared" si="1"/>
        <v/>
      </c>
      <c r="R62" s="135" t="str">
        <f>IF($C62="","",_xlfn.XLOOKUP($C62,设置!$M:$M,设置!N:N,""))</f>
        <v/>
      </c>
      <c r="S62" s="135" t="str">
        <f>IF($C62="","",_xlfn.XLOOKUP($C62,设置!$M:$M,设置!O:O,""))</f>
        <v/>
      </c>
      <c r="T62" s="135" t="s">
        <v>1502</v>
      </c>
      <c r="U62" s="135" t="str">
        <f t="shared" si="2"/>
        <v/>
      </c>
      <c r="V62" s="135" t="str">
        <f t="shared" si="3"/>
        <v/>
      </c>
      <c r="W62" s="135" t="str">
        <f>IF(V62="","",_xlfn.XLOOKUP(V62,立项!W:W,立项!N:N))</f>
        <v/>
      </c>
      <c r="X62" s="135" t="str">
        <f>IF(V62="","",_xlfn.XLOOKUP(V62,立项!W:W,立项!P:P))</f>
        <v/>
      </c>
      <c r="Y62" s="135" t="str">
        <f t="shared" si="4"/>
        <v/>
      </c>
      <c r="Z62" s="162"/>
      <c r="AA62" s="137"/>
      <c r="AB62" s="137"/>
      <c r="AC62" s="137"/>
      <c r="AD62" s="138"/>
      <c r="AE62" s="138"/>
    </row>
    <row r="63" s="102" customFormat="1" customHeight="1" spans="1:31">
      <c r="A63" s="137"/>
      <c r="B63" s="137"/>
      <c r="C63" s="137"/>
      <c r="D63" s="154"/>
      <c r="E63" s="154"/>
      <c r="F63" s="154"/>
      <c r="G63" s="178"/>
      <c r="H63" s="180"/>
      <c r="I63" s="167"/>
      <c r="J63" s="187"/>
      <c r="K63" s="137"/>
      <c r="L63" s="109"/>
      <c r="M63" s="185">
        <f>IF(T63="","",COUNTIFS($F$2:F63,F63))</f>
        <v>0</v>
      </c>
      <c r="N63" s="186">
        <f>IF(T63="","",SUMIFS(实收!E:E,实收!S:S,T63))</f>
        <v>0</v>
      </c>
      <c r="O63" s="186">
        <f t="shared" si="0"/>
        <v>0</v>
      </c>
      <c r="P63" s="186" t="str">
        <f>IF(D63="","",SUMIFS(#REF!,#REF!,U63))</f>
        <v/>
      </c>
      <c r="Q63" s="186" t="str">
        <f t="shared" si="1"/>
        <v/>
      </c>
      <c r="R63" s="135" t="str">
        <f>IF($C63="","",_xlfn.XLOOKUP($C63,设置!$M:$M,设置!N:N,""))</f>
        <v/>
      </c>
      <c r="S63" s="135" t="str">
        <f>IF($C63="","",_xlfn.XLOOKUP($C63,设置!$M:$M,设置!O:O,""))</f>
        <v/>
      </c>
      <c r="T63" s="135" t="s">
        <v>1503</v>
      </c>
      <c r="U63" s="135" t="str">
        <f t="shared" si="2"/>
        <v/>
      </c>
      <c r="V63" s="135" t="str">
        <f t="shared" si="3"/>
        <v/>
      </c>
      <c r="W63" s="135" t="str">
        <f>IF(V63="","",_xlfn.XLOOKUP(V63,立项!W:W,立项!N:N))</f>
        <v/>
      </c>
      <c r="X63" s="135" t="str">
        <f>IF(V63="","",_xlfn.XLOOKUP(V63,立项!W:W,立项!P:P))</f>
        <v/>
      </c>
      <c r="Y63" s="135" t="str">
        <f t="shared" si="4"/>
        <v/>
      </c>
      <c r="Z63" s="162"/>
      <c r="AA63" s="137"/>
      <c r="AB63" s="137"/>
      <c r="AC63" s="137"/>
      <c r="AD63" s="138"/>
      <c r="AE63" s="138"/>
    </row>
    <row r="64" s="102" customFormat="1" customHeight="1" spans="1:31">
      <c r="A64" s="137"/>
      <c r="B64" s="137"/>
      <c r="C64" s="137"/>
      <c r="D64" s="154"/>
      <c r="E64" s="154"/>
      <c r="F64" s="154"/>
      <c r="G64" s="178"/>
      <c r="H64" s="180"/>
      <c r="I64" s="167"/>
      <c r="J64" s="187"/>
      <c r="K64" s="137"/>
      <c r="L64" s="109"/>
      <c r="M64" s="185">
        <f>IF(T64="","",COUNTIFS($F$2:F64,F64))</f>
        <v>0</v>
      </c>
      <c r="N64" s="186">
        <f>IF(T64="","",SUMIFS(实收!E:E,实收!S:S,T64))</f>
        <v>0</v>
      </c>
      <c r="O64" s="186">
        <f t="shared" si="0"/>
        <v>0</v>
      </c>
      <c r="P64" s="186" t="str">
        <f>IF(D64="","",SUMIFS(#REF!,#REF!,U64))</f>
        <v/>
      </c>
      <c r="Q64" s="186" t="str">
        <f t="shared" si="1"/>
        <v/>
      </c>
      <c r="R64" s="135" t="str">
        <f>IF($C64="","",_xlfn.XLOOKUP($C64,设置!$M:$M,设置!N:N,""))</f>
        <v/>
      </c>
      <c r="S64" s="135" t="str">
        <f>IF($C64="","",_xlfn.XLOOKUP($C64,设置!$M:$M,设置!O:O,""))</f>
        <v/>
      </c>
      <c r="T64" s="135" t="s">
        <v>1504</v>
      </c>
      <c r="U64" s="135" t="str">
        <f t="shared" si="2"/>
        <v/>
      </c>
      <c r="V64" s="135" t="str">
        <f t="shared" si="3"/>
        <v/>
      </c>
      <c r="W64" s="135" t="str">
        <f>IF(V64="","",_xlfn.XLOOKUP(V64,立项!W:W,立项!N:N))</f>
        <v/>
      </c>
      <c r="X64" s="135" t="str">
        <f>IF(V64="","",_xlfn.XLOOKUP(V64,立项!W:W,立项!P:P))</f>
        <v/>
      </c>
      <c r="Y64" s="135" t="str">
        <f t="shared" si="4"/>
        <v/>
      </c>
      <c r="Z64" s="162"/>
      <c r="AA64" s="137"/>
      <c r="AB64" s="137"/>
      <c r="AC64" s="137"/>
      <c r="AD64" s="138"/>
      <c r="AE64" s="138"/>
    </row>
    <row r="65" s="102" customFormat="1" customHeight="1" spans="1:31">
      <c r="A65" s="137"/>
      <c r="B65" s="137"/>
      <c r="C65" s="137"/>
      <c r="D65" s="154"/>
      <c r="E65" s="154"/>
      <c r="F65" s="154"/>
      <c r="G65" s="178"/>
      <c r="H65" s="180"/>
      <c r="I65" s="167"/>
      <c r="J65" s="187"/>
      <c r="K65" s="137"/>
      <c r="L65" s="109"/>
      <c r="M65" s="185">
        <f>IF(T65="","",COUNTIFS($F$2:F65,F65))</f>
        <v>0</v>
      </c>
      <c r="N65" s="186">
        <f>IF(T65="","",SUMIFS(实收!E:E,实收!S:S,T65))</f>
        <v>0</v>
      </c>
      <c r="O65" s="186">
        <f t="shared" si="0"/>
        <v>0</v>
      </c>
      <c r="P65" s="186" t="str">
        <f>IF(D65="","",SUMIFS(#REF!,#REF!,U65))</f>
        <v/>
      </c>
      <c r="Q65" s="186" t="str">
        <f t="shared" si="1"/>
        <v/>
      </c>
      <c r="R65" s="135" t="str">
        <f>IF($C65="","",_xlfn.XLOOKUP($C65,设置!$M:$M,设置!N:N,""))</f>
        <v/>
      </c>
      <c r="S65" s="135" t="str">
        <f>IF($C65="","",_xlfn.XLOOKUP($C65,设置!$M:$M,设置!O:O,""))</f>
        <v/>
      </c>
      <c r="T65" s="135" t="s">
        <v>1505</v>
      </c>
      <c r="U65" s="135" t="str">
        <f t="shared" si="2"/>
        <v/>
      </c>
      <c r="V65" s="135" t="str">
        <f t="shared" si="3"/>
        <v/>
      </c>
      <c r="W65" s="135" t="str">
        <f>IF(V65="","",_xlfn.XLOOKUP(V65,立项!W:W,立项!N:N))</f>
        <v/>
      </c>
      <c r="X65" s="135" t="str">
        <f>IF(V65="","",_xlfn.XLOOKUP(V65,立项!W:W,立项!P:P))</f>
        <v/>
      </c>
      <c r="Y65" s="135" t="str">
        <f t="shared" si="4"/>
        <v/>
      </c>
      <c r="Z65" s="162"/>
      <c r="AA65" s="137"/>
      <c r="AB65" s="137"/>
      <c r="AC65" s="137"/>
      <c r="AD65" s="138"/>
      <c r="AE65" s="138"/>
    </row>
    <row r="66" s="102" customFormat="1" customHeight="1" spans="1:31">
      <c r="A66" s="137"/>
      <c r="B66" s="137"/>
      <c r="C66" s="137"/>
      <c r="D66" s="154"/>
      <c r="E66" s="154"/>
      <c r="F66" s="154"/>
      <c r="G66" s="137"/>
      <c r="H66" s="180"/>
      <c r="I66" s="167"/>
      <c r="J66" s="187"/>
      <c r="K66" s="137"/>
      <c r="L66" s="109"/>
      <c r="M66" s="185">
        <f>IF(T66="","",COUNTIFS($F$2:F66,F66))</f>
        <v>0</v>
      </c>
      <c r="N66" s="186">
        <f>IF(T66="","",SUMIFS(实收!E:E,实收!S:S,T66))</f>
        <v>0</v>
      </c>
      <c r="O66" s="186">
        <f t="shared" ref="O66:O129" si="5">IF(T66="","",I66-N66)</f>
        <v>0</v>
      </c>
      <c r="P66" s="186" t="str">
        <f>IF(D66="","",SUMIFS(#REF!,#REF!,U66))</f>
        <v/>
      </c>
      <c r="Q66" s="186" t="str">
        <f t="shared" ref="Q66:Q129" si="6">IF(D66="","",I66-P66)</f>
        <v/>
      </c>
      <c r="R66" s="135" t="str">
        <f>IF($C66="","",_xlfn.XLOOKUP($C66,设置!$M:$M,设置!N:N,""))</f>
        <v/>
      </c>
      <c r="S66" s="135" t="str">
        <f>IF($C66="","",_xlfn.XLOOKUP($C66,设置!$M:$M,设置!O:O,""))</f>
        <v/>
      </c>
      <c r="T66" s="135" t="s">
        <v>1506</v>
      </c>
      <c r="U66" s="135" t="str">
        <f t="shared" ref="U66:U129" si="7">IF(F66="","",_xlfn.TEXTJOIN("-",1,T66,F66,M66,TEXT(H66,"yyyymmdd"),J66,I66))</f>
        <v/>
      </c>
      <c r="V66" s="135" t="str">
        <f t="shared" ref="V66:V129" si="8">IF(F66="","",LEFT(F66,16))</f>
        <v/>
      </c>
      <c r="W66" s="135" t="str">
        <f>IF(V66="","",_xlfn.XLOOKUP(V66,立项!W:W,立项!N:N))</f>
        <v/>
      </c>
      <c r="X66" s="135" t="str">
        <f>IF(V66="","",_xlfn.XLOOKUP(V66,立项!W:W,立项!P:P))</f>
        <v/>
      </c>
      <c r="Y66" s="135" t="str">
        <f t="shared" ref="Y66:Y129" si="9">IF(U66="","",_xlfn.TEXTJOIN("-",1,C66,X66,V66,B66))</f>
        <v/>
      </c>
      <c r="Z66" s="162"/>
      <c r="AA66" s="137"/>
      <c r="AB66" s="137"/>
      <c r="AC66" s="137"/>
      <c r="AD66" s="138"/>
      <c r="AE66" s="138"/>
    </row>
    <row r="67" s="102" customFormat="1" customHeight="1" spans="1:31">
      <c r="A67" s="137"/>
      <c r="B67" s="137"/>
      <c r="C67" s="137"/>
      <c r="D67" s="154"/>
      <c r="E67" s="154"/>
      <c r="F67" s="154"/>
      <c r="G67" s="178"/>
      <c r="H67" s="179"/>
      <c r="I67" s="167"/>
      <c r="J67" s="187"/>
      <c r="K67" s="137"/>
      <c r="L67" s="109"/>
      <c r="M67" s="185">
        <f>IF(T67="","",COUNTIFS($F$2:F67,F67))</f>
        <v>0</v>
      </c>
      <c r="N67" s="186">
        <f>IF(T67="","",SUMIFS(实收!E:E,实收!S:S,T67))</f>
        <v>0</v>
      </c>
      <c r="O67" s="186">
        <f t="shared" si="5"/>
        <v>0</v>
      </c>
      <c r="P67" s="186" t="str">
        <f>IF(D67="","",SUMIFS(#REF!,#REF!,U67))</f>
        <v/>
      </c>
      <c r="Q67" s="186" t="str">
        <f t="shared" si="6"/>
        <v/>
      </c>
      <c r="R67" s="135" t="str">
        <f>IF($C67="","",_xlfn.XLOOKUP($C67,设置!$M:$M,设置!N:N,""))</f>
        <v/>
      </c>
      <c r="S67" s="135" t="str">
        <f>IF($C67="","",_xlfn.XLOOKUP($C67,设置!$M:$M,设置!O:O,""))</f>
        <v/>
      </c>
      <c r="T67" s="135" t="s">
        <v>1507</v>
      </c>
      <c r="U67" s="135" t="str">
        <f t="shared" si="7"/>
        <v/>
      </c>
      <c r="V67" s="135" t="str">
        <f t="shared" si="8"/>
        <v/>
      </c>
      <c r="W67" s="135" t="str">
        <f>IF(V67="","",_xlfn.XLOOKUP(V67,立项!W:W,立项!N:N))</f>
        <v/>
      </c>
      <c r="X67" s="135" t="str">
        <f>IF(V67="","",_xlfn.XLOOKUP(V67,立项!W:W,立项!P:P))</f>
        <v/>
      </c>
      <c r="Y67" s="135" t="str">
        <f t="shared" si="9"/>
        <v/>
      </c>
      <c r="Z67" s="162"/>
      <c r="AA67" s="137"/>
      <c r="AB67" s="137"/>
      <c r="AC67" s="137"/>
      <c r="AD67" s="138"/>
      <c r="AE67" s="138"/>
    </row>
    <row r="68" s="102" customFormat="1" customHeight="1" spans="1:31">
      <c r="A68" s="137"/>
      <c r="B68" s="137"/>
      <c r="C68" s="137"/>
      <c r="D68" s="154"/>
      <c r="E68" s="154"/>
      <c r="F68" s="154"/>
      <c r="G68" s="178"/>
      <c r="H68" s="179"/>
      <c r="I68" s="167"/>
      <c r="J68" s="187"/>
      <c r="K68" s="137"/>
      <c r="L68" s="109"/>
      <c r="M68" s="185">
        <f>IF(T68="","",COUNTIFS($F$2:F68,F68))</f>
        <v>0</v>
      </c>
      <c r="N68" s="186">
        <f>IF(T68="","",SUMIFS(实收!E:E,实收!S:S,T68))</f>
        <v>0</v>
      </c>
      <c r="O68" s="186">
        <f t="shared" si="5"/>
        <v>0</v>
      </c>
      <c r="P68" s="186" t="str">
        <f>IF(D68="","",SUMIFS(#REF!,#REF!,U68))</f>
        <v/>
      </c>
      <c r="Q68" s="186" t="str">
        <f t="shared" si="6"/>
        <v/>
      </c>
      <c r="R68" s="135" t="str">
        <f>IF($C68="","",_xlfn.XLOOKUP($C68,设置!$M:$M,设置!N:N,""))</f>
        <v/>
      </c>
      <c r="S68" s="135" t="str">
        <f>IF($C68="","",_xlfn.XLOOKUP($C68,设置!$M:$M,设置!O:O,""))</f>
        <v/>
      </c>
      <c r="T68" s="135" t="s">
        <v>1508</v>
      </c>
      <c r="U68" s="135" t="str">
        <f t="shared" si="7"/>
        <v/>
      </c>
      <c r="V68" s="135" t="str">
        <f t="shared" si="8"/>
        <v/>
      </c>
      <c r="W68" s="135" t="str">
        <f>IF(V68="","",_xlfn.XLOOKUP(V68,立项!W:W,立项!N:N))</f>
        <v/>
      </c>
      <c r="X68" s="135" t="str">
        <f>IF(V68="","",_xlfn.XLOOKUP(V68,立项!W:W,立项!P:P))</f>
        <v/>
      </c>
      <c r="Y68" s="135" t="str">
        <f t="shared" si="9"/>
        <v/>
      </c>
      <c r="Z68" s="162"/>
      <c r="AA68" s="137"/>
      <c r="AB68" s="137"/>
      <c r="AC68" s="137"/>
      <c r="AD68" s="138"/>
      <c r="AE68" s="138"/>
    </row>
    <row r="69" s="102" customFormat="1" customHeight="1" spans="1:31">
      <c r="A69" s="137"/>
      <c r="B69" s="137"/>
      <c r="C69" s="137"/>
      <c r="D69" s="154"/>
      <c r="E69" s="154"/>
      <c r="F69" s="154"/>
      <c r="G69" s="178"/>
      <c r="H69" s="179"/>
      <c r="I69" s="167"/>
      <c r="J69" s="187"/>
      <c r="K69" s="137"/>
      <c r="L69" s="109"/>
      <c r="M69" s="185">
        <f>IF(T69="","",COUNTIFS($F$2:F69,F69))</f>
        <v>0</v>
      </c>
      <c r="N69" s="186">
        <f>IF(T69="","",SUMIFS(实收!E:E,实收!S:S,T69))</f>
        <v>0</v>
      </c>
      <c r="O69" s="186">
        <f t="shared" si="5"/>
        <v>0</v>
      </c>
      <c r="P69" s="186" t="str">
        <f>IF(D69="","",SUMIFS(#REF!,#REF!,U69))</f>
        <v/>
      </c>
      <c r="Q69" s="186" t="str">
        <f t="shared" si="6"/>
        <v/>
      </c>
      <c r="R69" s="135" t="str">
        <f>IF($C69="","",_xlfn.XLOOKUP($C69,设置!$M:$M,设置!N:N,""))</f>
        <v/>
      </c>
      <c r="S69" s="135" t="str">
        <f>IF($C69="","",_xlfn.XLOOKUP($C69,设置!$M:$M,设置!O:O,""))</f>
        <v/>
      </c>
      <c r="T69" s="135" t="s">
        <v>1509</v>
      </c>
      <c r="U69" s="135" t="str">
        <f t="shared" si="7"/>
        <v/>
      </c>
      <c r="V69" s="135" t="str">
        <f t="shared" si="8"/>
        <v/>
      </c>
      <c r="W69" s="135" t="str">
        <f>IF(V69="","",_xlfn.XLOOKUP(V69,立项!W:W,立项!N:N))</f>
        <v/>
      </c>
      <c r="X69" s="135" t="str">
        <f>IF(V69="","",_xlfn.XLOOKUP(V69,立项!W:W,立项!P:P))</f>
        <v/>
      </c>
      <c r="Y69" s="135" t="str">
        <f t="shared" si="9"/>
        <v/>
      </c>
      <c r="Z69" s="162"/>
      <c r="AA69" s="137"/>
      <c r="AB69" s="137"/>
      <c r="AC69" s="137"/>
      <c r="AD69" s="138"/>
      <c r="AE69" s="138"/>
    </row>
    <row r="70" s="102" customFormat="1" customHeight="1" spans="1:31">
      <c r="A70" s="137"/>
      <c r="B70" s="137"/>
      <c r="C70" s="137"/>
      <c r="D70" s="154"/>
      <c r="E70" s="154"/>
      <c r="F70" s="154"/>
      <c r="G70" s="178"/>
      <c r="H70" s="189"/>
      <c r="I70" s="167"/>
      <c r="J70" s="187"/>
      <c r="K70" s="137"/>
      <c r="L70" s="109"/>
      <c r="M70" s="185">
        <f>IF(T70="","",COUNTIFS($F$2:F70,F70))</f>
        <v>0</v>
      </c>
      <c r="N70" s="186">
        <f>IF(T70="","",SUMIFS(实收!E:E,实收!S:S,T70))</f>
        <v>0</v>
      </c>
      <c r="O70" s="186">
        <f t="shared" si="5"/>
        <v>0</v>
      </c>
      <c r="P70" s="186" t="str">
        <f>IF(D70="","",SUMIFS(#REF!,#REF!,U70))</f>
        <v/>
      </c>
      <c r="Q70" s="186" t="str">
        <f t="shared" si="6"/>
        <v/>
      </c>
      <c r="R70" s="135" t="str">
        <f>IF($C70="","",_xlfn.XLOOKUP($C70,设置!$M:$M,设置!N:N,""))</f>
        <v/>
      </c>
      <c r="S70" s="135" t="str">
        <f>IF($C70="","",_xlfn.XLOOKUP($C70,设置!$M:$M,设置!O:O,""))</f>
        <v/>
      </c>
      <c r="T70" s="135" t="s">
        <v>1510</v>
      </c>
      <c r="U70" s="135" t="str">
        <f t="shared" si="7"/>
        <v/>
      </c>
      <c r="V70" s="135" t="str">
        <f t="shared" si="8"/>
        <v/>
      </c>
      <c r="W70" s="135" t="str">
        <f>IF(V70="","",_xlfn.XLOOKUP(V70,立项!W:W,立项!N:N))</f>
        <v/>
      </c>
      <c r="X70" s="135" t="str">
        <f>IF(V70="","",_xlfn.XLOOKUP(V70,立项!W:W,立项!P:P))</f>
        <v/>
      </c>
      <c r="Y70" s="135" t="str">
        <f t="shared" si="9"/>
        <v/>
      </c>
      <c r="Z70" s="162"/>
      <c r="AA70" s="137"/>
      <c r="AB70" s="137"/>
      <c r="AC70" s="137"/>
      <c r="AD70" s="138"/>
      <c r="AE70" s="138"/>
    </row>
    <row r="71" s="102" customFormat="1" customHeight="1" spans="1:31">
      <c r="A71" s="137"/>
      <c r="B71" s="137"/>
      <c r="C71" s="137"/>
      <c r="D71" s="154"/>
      <c r="E71" s="154"/>
      <c r="F71" s="154"/>
      <c r="G71" s="178"/>
      <c r="H71" s="189"/>
      <c r="I71" s="167"/>
      <c r="J71" s="187"/>
      <c r="K71" s="137"/>
      <c r="L71" s="109"/>
      <c r="M71" s="185">
        <f>IF(T71="","",COUNTIFS($F$2:F71,F71))</f>
        <v>0</v>
      </c>
      <c r="N71" s="186">
        <f>IF(T71="","",SUMIFS(实收!E:E,实收!S:S,T71))</f>
        <v>0</v>
      </c>
      <c r="O71" s="186">
        <f t="shared" si="5"/>
        <v>0</v>
      </c>
      <c r="P71" s="186" t="str">
        <f>IF(D71="","",SUMIFS(#REF!,#REF!,U71))</f>
        <v/>
      </c>
      <c r="Q71" s="186" t="str">
        <f t="shared" si="6"/>
        <v/>
      </c>
      <c r="R71" s="135" t="str">
        <f>IF($C71="","",_xlfn.XLOOKUP($C71,设置!$M:$M,设置!N:N,""))</f>
        <v/>
      </c>
      <c r="S71" s="135" t="str">
        <f>IF($C71="","",_xlfn.XLOOKUP($C71,设置!$M:$M,设置!O:O,""))</f>
        <v/>
      </c>
      <c r="T71" s="135" t="s">
        <v>1511</v>
      </c>
      <c r="U71" s="135" t="str">
        <f t="shared" si="7"/>
        <v/>
      </c>
      <c r="V71" s="135" t="str">
        <f t="shared" si="8"/>
        <v/>
      </c>
      <c r="W71" s="135" t="str">
        <f>IF(V71="","",_xlfn.XLOOKUP(V71,立项!W:W,立项!N:N))</f>
        <v/>
      </c>
      <c r="X71" s="135" t="str">
        <f>IF(V71="","",_xlfn.XLOOKUP(V71,立项!W:W,立项!P:P))</f>
        <v/>
      </c>
      <c r="Y71" s="135" t="str">
        <f t="shared" si="9"/>
        <v/>
      </c>
      <c r="Z71" s="162"/>
      <c r="AA71" s="137"/>
      <c r="AB71" s="137"/>
      <c r="AC71" s="137"/>
      <c r="AD71" s="138"/>
      <c r="AE71" s="138"/>
    </row>
    <row r="72" s="102" customFormat="1" customHeight="1" spans="1:31">
      <c r="A72" s="137"/>
      <c r="B72" s="137"/>
      <c r="C72" s="137"/>
      <c r="D72" s="154"/>
      <c r="E72" s="154"/>
      <c r="F72" s="154"/>
      <c r="G72" s="178"/>
      <c r="H72" s="179"/>
      <c r="I72" s="167"/>
      <c r="J72" s="187"/>
      <c r="K72" s="137"/>
      <c r="L72" s="109"/>
      <c r="M72" s="185">
        <f>IF(T72="","",COUNTIFS($F$2:F72,F72))</f>
        <v>0</v>
      </c>
      <c r="N72" s="186">
        <f>IF(T72="","",SUMIFS(实收!E:E,实收!S:S,T72))</f>
        <v>0</v>
      </c>
      <c r="O72" s="186">
        <f t="shared" si="5"/>
        <v>0</v>
      </c>
      <c r="P72" s="186" t="str">
        <f>IF(D72="","",SUMIFS(#REF!,#REF!,U72))</f>
        <v/>
      </c>
      <c r="Q72" s="186" t="str">
        <f t="shared" si="6"/>
        <v/>
      </c>
      <c r="R72" s="135" t="str">
        <f>IF($C72="","",_xlfn.XLOOKUP($C72,设置!$M:$M,设置!N:N,""))</f>
        <v/>
      </c>
      <c r="S72" s="135" t="str">
        <f>IF($C72="","",_xlfn.XLOOKUP($C72,设置!$M:$M,设置!O:O,""))</f>
        <v/>
      </c>
      <c r="T72" s="135" t="s">
        <v>1512</v>
      </c>
      <c r="U72" s="135" t="str">
        <f t="shared" si="7"/>
        <v/>
      </c>
      <c r="V72" s="135" t="str">
        <f t="shared" si="8"/>
        <v/>
      </c>
      <c r="W72" s="135" t="str">
        <f>IF(V72="","",_xlfn.XLOOKUP(V72,立项!W:W,立项!N:N))</f>
        <v/>
      </c>
      <c r="X72" s="135" t="str">
        <f>IF(V72="","",_xlfn.XLOOKUP(V72,立项!W:W,立项!P:P))</f>
        <v/>
      </c>
      <c r="Y72" s="135" t="str">
        <f t="shared" si="9"/>
        <v/>
      </c>
      <c r="Z72" s="162"/>
      <c r="AA72" s="137"/>
      <c r="AB72" s="137"/>
      <c r="AC72" s="137"/>
      <c r="AD72" s="138"/>
      <c r="AE72" s="138"/>
    </row>
    <row r="73" s="102" customFormat="1" customHeight="1" spans="1:31">
      <c r="A73" s="137"/>
      <c r="B73" s="137"/>
      <c r="C73" s="137"/>
      <c r="D73" s="137"/>
      <c r="E73" s="154"/>
      <c r="F73" s="154"/>
      <c r="G73" s="137"/>
      <c r="H73" s="180"/>
      <c r="I73" s="167"/>
      <c r="J73" s="187"/>
      <c r="K73" s="137"/>
      <c r="L73" s="190"/>
      <c r="M73" s="185">
        <f>IF(T73="","",COUNTIFS($F$2:F73,F73))</f>
        <v>0</v>
      </c>
      <c r="N73" s="186">
        <f>IF(T73="","",SUMIFS(实收!E:E,实收!S:S,T73))</f>
        <v>0</v>
      </c>
      <c r="O73" s="186">
        <f t="shared" si="5"/>
        <v>0</v>
      </c>
      <c r="P73" s="186" t="str">
        <f>IF(D73="","",SUMIFS(#REF!,#REF!,U73))</f>
        <v/>
      </c>
      <c r="Q73" s="186" t="str">
        <f t="shared" si="6"/>
        <v/>
      </c>
      <c r="R73" s="135" t="str">
        <f>IF($C73="","",_xlfn.XLOOKUP($C73,设置!$M:$M,设置!N:N,""))</f>
        <v/>
      </c>
      <c r="S73" s="135" t="str">
        <f>IF($C73="","",_xlfn.XLOOKUP($C73,设置!$M:$M,设置!O:O,""))</f>
        <v/>
      </c>
      <c r="T73" s="135" t="s">
        <v>1513</v>
      </c>
      <c r="U73" s="135" t="str">
        <f t="shared" si="7"/>
        <v/>
      </c>
      <c r="V73" s="135" t="str">
        <f t="shared" si="8"/>
        <v/>
      </c>
      <c r="W73" s="135" t="str">
        <f>IF(V73="","",_xlfn.XLOOKUP(V73,立项!W:W,立项!N:N))</f>
        <v/>
      </c>
      <c r="X73" s="135" t="str">
        <f>IF(V73="","",_xlfn.XLOOKUP(V73,立项!W:W,立项!P:P))</f>
        <v/>
      </c>
      <c r="Y73" s="135" t="str">
        <f t="shared" si="9"/>
        <v/>
      </c>
      <c r="Z73" s="162"/>
      <c r="AA73" s="137"/>
      <c r="AB73" s="137"/>
      <c r="AC73" s="137"/>
      <c r="AD73" s="138"/>
      <c r="AE73" s="138"/>
    </row>
    <row r="74" s="102" customFormat="1" customHeight="1" spans="1:31">
      <c r="A74" s="137"/>
      <c r="B74" s="137"/>
      <c r="C74" s="137"/>
      <c r="D74" s="154"/>
      <c r="E74" s="154"/>
      <c r="F74" s="154"/>
      <c r="G74" s="178"/>
      <c r="H74" s="179"/>
      <c r="I74" s="167"/>
      <c r="J74" s="187"/>
      <c r="K74" s="137"/>
      <c r="L74" s="109"/>
      <c r="M74" s="185">
        <f>IF(T74="","",COUNTIFS($F$2:F74,F74))</f>
        <v>0</v>
      </c>
      <c r="N74" s="186">
        <f>IF(T74="","",SUMIFS(实收!E:E,实收!S:S,T74))</f>
        <v>0</v>
      </c>
      <c r="O74" s="186">
        <f t="shared" si="5"/>
        <v>0</v>
      </c>
      <c r="P74" s="186" t="str">
        <f>IF(D74="","",SUMIFS(#REF!,#REF!,U74))</f>
        <v/>
      </c>
      <c r="Q74" s="186" t="str">
        <f t="shared" si="6"/>
        <v/>
      </c>
      <c r="R74" s="135" t="str">
        <f>IF($C74="","",_xlfn.XLOOKUP($C74,设置!$M:$M,设置!N:N,""))</f>
        <v/>
      </c>
      <c r="S74" s="135" t="str">
        <f>IF($C74="","",_xlfn.XLOOKUP($C74,设置!$M:$M,设置!O:O,""))</f>
        <v/>
      </c>
      <c r="T74" s="135" t="s">
        <v>1514</v>
      </c>
      <c r="U74" s="135" t="str">
        <f t="shared" si="7"/>
        <v/>
      </c>
      <c r="V74" s="135" t="str">
        <f t="shared" si="8"/>
        <v/>
      </c>
      <c r="W74" s="135" t="str">
        <f>IF(V74="","",_xlfn.XLOOKUP(V74,立项!W:W,立项!N:N))</f>
        <v/>
      </c>
      <c r="X74" s="135" t="str">
        <f>IF(V74="","",_xlfn.XLOOKUP(V74,立项!W:W,立项!P:P))</f>
        <v/>
      </c>
      <c r="Y74" s="135" t="str">
        <f t="shared" si="9"/>
        <v/>
      </c>
      <c r="Z74" s="162"/>
      <c r="AA74" s="137"/>
      <c r="AB74" s="137"/>
      <c r="AC74" s="137"/>
      <c r="AD74" s="138"/>
      <c r="AE74" s="138"/>
    </row>
    <row r="75" s="102" customFormat="1" customHeight="1" spans="1:31">
      <c r="A75" s="137"/>
      <c r="B75" s="137"/>
      <c r="C75" s="137"/>
      <c r="D75" s="154"/>
      <c r="E75" s="154"/>
      <c r="F75" s="154"/>
      <c r="G75" s="178"/>
      <c r="H75" s="179"/>
      <c r="I75" s="167"/>
      <c r="J75" s="187"/>
      <c r="K75" s="137"/>
      <c r="L75" s="109"/>
      <c r="M75" s="185">
        <f>IF(T75="","",COUNTIFS($F$2:F75,F75))</f>
        <v>0</v>
      </c>
      <c r="N75" s="186">
        <f>IF(T75="","",SUMIFS(实收!E:E,实收!S:S,T75))</f>
        <v>0</v>
      </c>
      <c r="O75" s="186">
        <f t="shared" si="5"/>
        <v>0</v>
      </c>
      <c r="P75" s="186" t="str">
        <f>IF(D75="","",SUMIFS(#REF!,#REF!,U75))</f>
        <v/>
      </c>
      <c r="Q75" s="186" t="str">
        <f t="shared" si="6"/>
        <v/>
      </c>
      <c r="R75" s="135" t="str">
        <f>IF($C75="","",_xlfn.XLOOKUP($C75,设置!$M:$M,设置!N:N,""))</f>
        <v/>
      </c>
      <c r="S75" s="135" t="str">
        <f>IF($C75="","",_xlfn.XLOOKUP($C75,设置!$M:$M,设置!O:O,""))</f>
        <v/>
      </c>
      <c r="T75" s="135" t="s">
        <v>1515</v>
      </c>
      <c r="U75" s="135" t="str">
        <f t="shared" si="7"/>
        <v/>
      </c>
      <c r="V75" s="135" t="str">
        <f t="shared" si="8"/>
        <v/>
      </c>
      <c r="W75" s="135" t="str">
        <f>IF(V75="","",_xlfn.XLOOKUP(V75,立项!W:W,立项!N:N))</f>
        <v/>
      </c>
      <c r="X75" s="135" t="str">
        <f>IF(V75="","",_xlfn.XLOOKUP(V75,立项!W:W,立项!P:P))</f>
        <v/>
      </c>
      <c r="Y75" s="135" t="str">
        <f t="shared" si="9"/>
        <v/>
      </c>
      <c r="Z75" s="162"/>
      <c r="AA75" s="137"/>
      <c r="AB75" s="137"/>
      <c r="AC75" s="137"/>
      <c r="AD75" s="138"/>
      <c r="AE75" s="138"/>
    </row>
    <row r="76" s="102" customFormat="1" customHeight="1" spans="1:31">
      <c r="A76" s="137"/>
      <c r="B76" s="137"/>
      <c r="C76" s="137"/>
      <c r="D76" s="154"/>
      <c r="E76" s="154"/>
      <c r="F76" s="154"/>
      <c r="G76" s="178"/>
      <c r="H76" s="179"/>
      <c r="I76" s="167"/>
      <c r="J76" s="187"/>
      <c r="K76" s="137"/>
      <c r="L76" s="109"/>
      <c r="M76" s="185">
        <f>IF(T76="","",COUNTIFS($F$2:F76,F76))</f>
        <v>0</v>
      </c>
      <c r="N76" s="186">
        <f>IF(T76="","",SUMIFS(实收!E:E,实收!S:S,T76))</f>
        <v>0</v>
      </c>
      <c r="O76" s="186">
        <f t="shared" si="5"/>
        <v>0</v>
      </c>
      <c r="P76" s="186" t="str">
        <f>IF(D76="","",SUMIFS(#REF!,#REF!,U76))</f>
        <v/>
      </c>
      <c r="Q76" s="186" t="str">
        <f t="shared" si="6"/>
        <v/>
      </c>
      <c r="R76" s="135" t="str">
        <f>IF($C76="","",_xlfn.XLOOKUP($C76,设置!$M:$M,设置!N:N,""))</f>
        <v/>
      </c>
      <c r="S76" s="135" t="str">
        <f>IF($C76="","",_xlfn.XLOOKUP($C76,设置!$M:$M,设置!O:O,""))</f>
        <v/>
      </c>
      <c r="T76" s="135" t="s">
        <v>1516</v>
      </c>
      <c r="U76" s="135" t="str">
        <f t="shared" si="7"/>
        <v/>
      </c>
      <c r="V76" s="135" t="str">
        <f t="shared" si="8"/>
        <v/>
      </c>
      <c r="W76" s="135" t="str">
        <f>IF(V76="","",_xlfn.XLOOKUP(V76,立项!W:W,立项!N:N))</f>
        <v/>
      </c>
      <c r="X76" s="135" t="str">
        <f>IF(V76="","",_xlfn.XLOOKUP(V76,立项!W:W,立项!P:P))</f>
        <v/>
      </c>
      <c r="Y76" s="135" t="str">
        <f t="shared" si="9"/>
        <v/>
      </c>
      <c r="Z76" s="162"/>
      <c r="AA76" s="137"/>
      <c r="AB76" s="137"/>
      <c r="AC76" s="137"/>
      <c r="AD76" s="138"/>
      <c r="AE76" s="138"/>
    </row>
    <row r="77" s="102" customFormat="1" customHeight="1" spans="1:31">
      <c r="A77" s="137"/>
      <c r="B77" s="137"/>
      <c r="C77" s="137"/>
      <c r="D77" s="154"/>
      <c r="E77" s="154"/>
      <c r="F77" s="154"/>
      <c r="G77" s="178"/>
      <c r="H77" s="179"/>
      <c r="I77" s="167"/>
      <c r="J77" s="187"/>
      <c r="K77" s="137"/>
      <c r="L77" s="109"/>
      <c r="M77" s="185">
        <f>IF(T77="","",COUNTIFS($F$2:F77,F77))</f>
        <v>0</v>
      </c>
      <c r="N77" s="186">
        <f>IF(T77="","",SUMIFS(实收!E:E,实收!S:S,T77))</f>
        <v>0</v>
      </c>
      <c r="O77" s="186">
        <f t="shared" si="5"/>
        <v>0</v>
      </c>
      <c r="P77" s="186" t="str">
        <f>IF(D77="","",SUMIFS(#REF!,#REF!,U77))</f>
        <v/>
      </c>
      <c r="Q77" s="186" t="str">
        <f t="shared" si="6"/>
        <v/>
      </c>
      <c r="R77" s="135" t="str">
        <f>IF($C77="","",_xlfn.XLOOKUP($C77,设置!$M:$M,设置!N:N,""))</f>
        <v/>
      </c>
      <c r="S77" s="135" t="str">
        <f>IF($C77="","",_xlfn.XLOOKUP($C77,设置!$M:$M,设置!O:O,""))</f>
        <v/>
      </c>
      <c r="T77" s="135" t="s">
        <v>1517</v>
      </c>
      <c r="U77" s="135" t="str">
        <f t="shared" si="7"/>
        <v/>
      </c>
      <c r="V77" s="135" t="str">
        <f t="shared" si="8"/>
        <v/>
      </c>
      <c r="W77" s="135" t="str">
        <f>IF(V77="","",_xlfn.XLOOKUP(V77,立项!W:W,立项!N:N))</f>
        <v/>
      </c>
      <c r="X77" s="135" t="str">
        <f>IF(V77="","",_xlfn.XLOOKUP(V77,立项!W:W,立项!P:P))</f>
        <v/>
      </c>
      <c r="Y77" s="135" t="str">
        <f t="shared" si="9"/>
        <v/>
      </c>
      <c r="Z77" s="162"/>
      <c r="AA77" s="137"/>
      <c r="AB77" s="137"/>
      <c r="AC77" s="137"/>
      <c r="AD77" s="138"/>
      <c r="AE77" s="138"/>
    </row>
    <row r="78" s="102" customFormat="1" customHeight="1" spans="1:31">
      <c r="A78" s="137"/>
      <c r="B78" s="137"/>
      <c r="C78" s="137"/>
      <c r="D78" s="137"/>
      <c r="E78" s="154"/>
      <c r="F78" s="154"/>
      <c r="G78" s="137"/>
      <c r="H78" s="180"/>
      <c r="I78" s="167"/>
      <c r="J78" s="187"/>
      <c r="K78" s="137"/>
      <c r="L78" s="109"/>
      <c r="M78" s="185">
        <f>IF(T78="","",COUNTIFS($F$2:F78,F78))</f>
        <v>0</v>
      </c>
      <c r="N78" s="186">
        <f>IF(T78="","",SUMIFS(实收!E:E,实收!S:S,T78))</f>
        <v>0</v>
      </c>
      <c r="O78" s="186">
        <f t="shared" si="5"/>
        <v>0</v>
      </c>
      <c r="P78" s="186" t="str">
        <f>IF(D78="","",SUMIFS(#REF!,#REF!,U78))</f>
        <v/>
      </c>
      <c r="Q78" s="186" t="str">
        <f t="shared" si="6"/>
        <v/>
      </c>
      <c r="R78" s="135" t="str">
        <f>IF($C78="","",_xlfn.XLOOKUP($C78,设置!$M:$M,设置!N:N,""))</f>
        <v/>
      </c>
      <c r="S78" s="135" t="str">
        <f>IF($C78="","",_xlfn.XLOOKUP($C78,设置!$M:$M,设置!O:O,""))</f>
        <v/>
      </c>
      <c r="T78" s="135" t="s">
        <v>1518</v>
      </c>
      <c r="U78" s="135" t="str">
        <f t="shared" si="7"/>
        <v/>
      </c>
      <c r="V78" s="135" t="str">
        <f t="shared" si="8"/>
        <v/>
      </c>
      <c r="W78" s="135" t="str">
        <f>IF(V78="","",_xlfn.XLOOKUP(V78,立项!W:W,立项!N:N))</f>
        <v/>
      </c>
      <c r="X78" s="135" t="str">
        <f>IF(V78="","",_xlfn.XLOOKUP(V78,立项!W:W,立项!P:P))</f>
        <v/>
      </c>
      <c r="Y78" s="135" t="str">
        <f t="shared" si="9"/>
        <v/>
      </c>
      <c r="Z78" s="162"/>
      <c r="AA78" s="137"/>
      <c r="AB78" s="137"/>
      <c r="AC78" s="137"/>
      <c r="AD78" s="138"/>
      <c r="AE78" s="138"/>
    </row>
    <row r="79" s="102" customFormat="1" customHeight="1" spans="1:31">
      <c r="A79" s="137"/>
      <c r="B79" s="137"/>
      <c r="C79" s="137"/>
      <c r="D79" s="137"/>
      <c r="E79" s="154"/>
      <c r="F79" s="154"/>
      <c r="G79" s="137"/>
      <c r="H79" s="180"/>
      <c r="I79" s="167"/>
      <c r="J79" s="187"/>
      <c r="K79" s="137"/>
      <c r="L79" s="109"/>
      <c r="M79" s="185">
        <f>IF(T79="","",COUNTIFS($F$2:F79,F79))</f>
        <v>0</v>
      </c>
      <c r="N79" s="186">
        <f>IF(T79="","",SUMIFS(实收!E:E,实收!S:S,T79))</f>
        <v>0</v>
      </c>
      <c r="O79" s="186">
        <f t="shared" si="5"/>
        <v>0</v>
      </c>
      <c r="P79" s="186" t="str">
        <f>IF(D79="","",SUMIFS(#REF!,#REF!,U79))</f>
        <v/>
      </c>
      <c r="Q79" s="186" t="str">
        <f t="shared" si="6"/>
        <v/>
      </c>
      <c r="R79" s="135" t="str">
        <f>IF($C79="","",_xlfn.XLOOKUP($C79,设置!$M:$M,设置!N:N,""))</f>
        <v/>
      </c>
      <c r="S79" s="135" t="str">
        <f>IF($C79="","",_xlfn.XLOOKUP($C79,设置!$M:$M,设置!O:O,""))</f>
        <v/>
      </c>
      <c r="T79" s="135" t="s">
        <v>1519</v>
      </c>
      <c r="U79" s="135" t="str">
        <f t="shared" si="7"/>
        <v/>
      </c>
      <c r="V79" s="135" t="str">
        <f t="shared" si="8"/>
        <v/>
      </c>
      <c r="W79" s="135" t="str">
        <f>IF(V79="","",_xlfn.XLOOKUP(V79,立项!W:W,立项!N:N))</f>
        <v/>
      </c>
      <c r="X79" s="135" t="str">
        <f>IF(V79="","",_xlfn.XLOOKUP(V79,立项!W:W,立项!P:P))</f>
        <v/>
      </c>
      <c r="Y79" s="135" t="str">
        <f t="shared" si="9"/>
        <v/>
      </c>
      <c r="Z79" s="162"/>
      <c r="AA79" s="137"/>
      <c r="AB79" s="137"/>
      <c r="AC79" s="137"/>
      <c r="AD79" s="138"/>
      <c r="AE79" s="138"/>
    </row>
    <row r="80" s="102" customFormat="1" customHeight="1" spans="1:31">
      <c r="A80" s="137"/>
      <c r="B80" s="137"/>
      <c r="C80" s="137"/>
      <c r="D80" s="154"/>
      <c r="E80" s="154"/>
      <c r="F80" s="154"/>
      <c r="G80" s="154"/>
      <c r="H80" s="180"/>
      <c r="I80" s="167"/>
      <c r="J80" s="187"/>
      <c r="K80" s="137"/>
      <c r="L80" s="109"/>
      <c r="M80" s="185">
        <f>IF(T80="","",COUNTIFS($F$2:F80,F80))</f>
        <v>0</v>
      </c>
      <c r="N80" s="186">
        <f>IF(T80="","",SUMIFS(实收!E:E,实收!S:S,T80))</f>
        <v>0</v>
      </c>
      <c r="O80" s="186">
        <f t="shared" si="5"/>
        <v>0</v>
      </c>
      <c r="P80" s="186" t="str">
        <f>IF(D80="","",SUMIFS(#REF!,#REF!,U80))</f>
        <v/>
      </c>
      <c r="Q80" s="186" t="str">
        <f t="shared" si="6"/>
        <v/>
      </c>
      <c r="R80" s="135" t="str">
        <f>IF($C80="","",_xlfn.XLOOKUP($C80,设置!$M:$M,设置!N:N,""))</f>
        <v/>
      </c>
      <c r="S80" s="135" t="str">
        <f>IF($C80="","",_xlfn.XLOOKUP($C80,设置!$M:$M,设置!O:O,""))</f>
        <v/>
      </c>
      <c r="T80" s="135" t="s">
        <v>1520</v>
      </c>
      <c r="U80" s="135" t="str">
        <f t="shared" si="7"/>
        <v/>
      </c>
      <c r="V80" s="135" t="str">
        <f t="shared" si="8"/>
        <v/>
      </c>
      <c r="W80" s="135" t="str">
        <f>IF(V80="","",_xlfn.XLOOKUP(V80,立项!W:W,立项!N:N))</f>
        <v/>
      </c>
      <c r="X80" s="135" t="str">
        <f>IF(V80="","",_xlfn.XLOOKUP(V80,立项!W:W,立项!P:P))</f>
        <v/>
      </c>
      <c r="Y80" s="135" t="str">
        <f t="shared" si="9"/>
        <v/>
      </c>
      <c r="Z80" s="162"/>
      <c r="AA80" s="137"/>
      <c r="AB80" s="137"/>
      <c r="AC80" s="137"/>
      <c r="AD80" s="138"/>
      <c r="AE80" s="138"/>
    </row>
    <row r="81" s="102" customFormat="1" customHeight="1" spans="1:31">
      <c r="A81" s="137"/>
      <c r="B81" s="137"/>
      <c r="C81" s="137"/>
      <c r="D81" s="154"/>
      <c r="E81" s="154"/>
      <c r="F81" s="154"/>
      <c r="G81" s="154"/>
      <c r="H81" s="180"/>
      <c r="I81" s="167"/>
      <c r="J81" s="187"/>
      <c r="K81" s="137"/>
      <c r="L81" s="109"/>
      <c r="M81" s="185">
        <f>IF(T81="","",COUNTIFS($F$2:F81,F81))</f>
        <v>0</v>
      </c>
      <c r="N81" s="186">
        <f>IF(T81="","",SUMIFS(实收!E:E,实收!S:S,T81))</f>
        <v>0</v>
      </c>
      <c r="O81" s="186">
        <f t="shared" si="5"/>
        <v>0</v>
      </c>
      <c r="P81" s="186" t="str">
        <f>IF(D81="","",SUMIFS(#REF!,#REF!,U81))</f>
        <v/>
      </c>
      <c r="Q81" s="186" t="str">
        <f t="shared" si="6"/>
        <v/>
      </c>
      <c r="R81" s="135" t="str">
        <f>IF($C81="","",_xlfn.XLOOKUP($C81,设置!$M:$M,设置!N:N,""))</f>
        <v/>
      </c>
      <c r="S81" s="135" t="str">
        <f>IF($C81="","",_xlfn.XLOOKUP($C81,设置!$M:$M,设置!O:O,""))</f>
        <v/>
      </c>
      <c r="T81" s="135" t="s">
        <v>1521</v>
      </c>
      <c r="U81" s="135" t="str">
        <f t="shared" si="7"/>
        <v/>
      </c>
      <c r="V81" s="135" t="str">
        <f t="shared" si="8"/>
        <v/>
      </c>
      <c r="W81" s="135" t="str">
        <f>IF(V81="","",_xlfn.XLOOKUP(V81,立项!W:W,立项!N:N))</f>
        <v/>
      </c>
      <c r="X81" s="135" t="str">
        <f>IF(V81="","",_xlfn.XLOOKUP(V81,立项!W:W,立项!P:P))</f>
        <v/>
      </c>
      <c r="Y81" s="135" t="str">
        <f t="shared" si="9"/>
        <v/>
      </c>
      <c r="Z81" s="162"/>
      <c r="AA81" s="137"/>
      <c r="AB81" s="137"/>
      <c r="AC81" s="137"/>
      <c r="AD81" s="138"/>
      <c r="AE81" s="138"/>
    </row>
    <row r="82" s="102" customFormat="1" customHeight="1" spans="1:31">
      <c r="A82" s="137"/>
      <c r="B82" s="137"/>
      <c r="C82" s="137"/>
      <c r="D82" s="154"/>
      <c r="E82" s="154"/>
      <c r="F82" s="154"/>
      <c r="G82" s="137"/>
      <c r="H82" s="180"/>
      <c r="I82" s="167"/>
      <c r="J82" s="187"/>
      <c r="K82" s="137"/>
      <c r="L82" s="109"/>
      <c r="M82" s="185">
        <f>IF(T82="","",COUNTIFS($F$2:F82,F82))</f>
        <v>0</v>
      </c>
      <c r="N82" s="186">
        <f>IF(T82="","",SUMIFS(实收!E:E,实收!S:S,T82))</f>
        <v>0</v>
      </c>
      <c r="O82" s="186">
        <f t="shared" si="5"/>
        <v>0</v>
      </c>
      <c r="P82" s="186" t="str">
        <f>IF(D82="","",SUMIFS(#REF!,#REF!,U82))</f>
        <v/>
      </c>
      <c r="Q82" s="186" t="str">
        <f t="shared" si="6"/>
        <v/>
      </c>
      <c r="R82" s="135" t="str">
        <f>IF($C82="","",_xlfn.XLOOKUP($C82,设置!$M:$M,设置!N:N,""))</f>
        <v/>
      </c>
      <c r="S82" s="135" t="str">
        <f>IF($C82="","",_xlfn.XLOOKUP($C82,设置!$M:$M,设置!O:O,""))</f>
        <v/>
      </c>
      <c r="T82" s="135" t="s">
        <v>1522</v>
      </c>
      <c r="U82" s="135" t="str">
        <f t="shared" si="7"/>
        <v/>
      </c>
      <c r="V82" s="135" t="str">
        <f t="shared" si="8"/>
        <v/>
      </c>
      <c r="W82" s="135" t="str">
        <f>IF(V82="","",_xlfn.XLOOKUP(V82,立项!W:W,立项!N:N))</f>
        <v/>
      </c>
      <c r="X82" s="135" t="str">
        <f>IF(V82="","",_xlfn.XLOOKUP(V82,立项!W:W,立项!P:P))</f>
        <v/>
      </c>
      <c r="Y82" s="135" t="str">
        <f t="shared" si="9"/>
        <v/>
      </c>
      <c r="Z82" s="162"/>
      <c r="AA82" s="137"/>
      <c r="AB82" s="137"/>
      <c r="AC82" s="137"/>
      <c r="AD82" s="138"/>
      <c r="AE82" s="138"/>
    </row>
    <row r="83" s="102" customFormat="1" customHeight="1" spans="1:31">
      <c r="A83" s="137"/>
      <c r="B83" s="137"/>
      <c r="C83" s="137"/>
      <c r="D83" s="154"/>
      <c r="E83" s="154"/>
      <c r="F83" s="154"/>
      <c r="G83" s="178"/>
      <c r="H83" s="179"/>
      <c r="I83" s="167"/>
      <c r="J83" s="187"/>
      <c r="K83" s="137"/>
      <c r="L83" s="109"/>
      <c r="M83" s="185">
        <f>IF(T83="","",COUNTIFS($F$2:F83,F83))</f>
        <v>0</v>
      </c>
      <c r="N83" s="186">
        <f>IF(T83="","",SUMIFS(实收!E:E,实收!S:S,T83))</f>
        <v>0</v>
      </c>
      <c r="O83" s="186">
        <f t="shared" si="5"/>
        <v>0</v>
      </c>
      <c r="P83" s="186" t="str">
        <f>IF(D83="","",SUMIFS(#REF!,#REF!,U83))</f>
        <v/>
      </c>
      <c r="Q83" s="186" t="str">
        <f t="shared" si="6"/>
        <v/>
      </c>
      <c r="R83" s="135" t="str">
        <f>IF($C83="","",_xlfn.XLOOKUP($C83,设置!$M:$M,设置!N:N,""))</f>
        <v/>
      </c>
      <c r="S83" s="135" t="str">
        <f>IF($C83="","",_xlfn.XLOOKUP($C83,设置!$M:$M,设置!O:O,""))</f>
        <v/>
      </c>
      <c r="T83" s="135" t="s">
        <v>1523</v>
      </c>
      <c r="U83" s="135" t="str">
        <f t="shared" si="7"/>
        <v/>
      </c>
      <c r="V83" s="135" t="str">
        <f t="shared" si="8"/>
        <v/>
      </c>
      <c r="W83" s="135" t="str">
        <f>IF(V83="","",_xlfn.XLOOKUP(V83,立项!W:W,立项!N:N))</f>
        <v/>
      </c>
      <c r="X83" s="135" t="str">
        <f>IF(V83="","",_xlfn.XLOOKUP(V83,立项!W:W,立项!P:P))</f>
        <v/>
      </c>
      <c r="Y83" s="135" t="str">
        <f t="shared" si="9"/>
        <v/>
      </c>
      <c r="Z83" s="162"/>
      <c r="AA83" s="137"/>
      <c r="AB83" s="137"/>
      <c r="AC83" s="137"/>
      <c r="AD83" s="138"/>
      <c r="AE83" s="138"/>
    </row>
    <row r="84" s="102" customFormat="1" customHeight="1" spans="1:31">
      <c r="A84" s="137"/>
      <c r="B84" s="137"/>
      <c r="C84" s="137"/>
      <c r="D84" s="154"/>
      <c r="E84" s="154"/>
      <c r="F84" s="154"/>
      <c r="G84" s="178"/>
      <c r="H84" s="179"/>
      <c r="I84" s="167"/>
      <c r="J84" s="187"/>
      <c r="K84" s="137"/>
      <c r="L84" s="109"/>
      <c r="M84" s="185">
        <f>IF(T84="","",COUNTIFS($F$2:F84,F84))</f>
        <v>0</v>
      </c>
      <c r="N84" s="186">
        <f>IF(T84="","",SUMIFS(实收!E:E,实收!S:S,T84))</f>
        <v>0</v>
      </c>
      <c r="O84" s="186">
        <f t="shared" si="5"/>
        <v>0</v>
      </c>
      <c r="P84" s="186" t="str">
        <f>IF(D84="","",SUMIFS(#REF!,#REF!,U84))</f>
        <v/>
      </c>
      <c r="Q84" s="186" t="str">
        <f t="shared" si="6"/>
        <v/>
      </c>
      <c r="R84" s="135" t="str">
        <f>IF($C84="","",_xlfn.XLOOKUP($C84,设置!$M:$M,设置!N:N,""))</f>
        <v/>
      </c>
      <c r="S84" s="135" t="str">
        <f>IF($C84="","",_xlfn.XLOOKUP($C84,设置!$M:$M,设置!O:O,""))</f>
        <v/>
      </c>
      <c r="T84" s="135" t="s">
        <v>1524</v>
      </c>
      <c r="U84" s="135" t="str">
        <f t="shared" si="7"/>
        <v/>
      </c>
      <c r="V84" s="135" t="str">
        <f t="shared" si="8"/>
        <v/>
      </c>
      <c r="W84" s="135" t="str">
        <f>IF(V84="","",_xlfn.XLOOKUP(V84,立项!W:W,立项!N:N))</f>
        <v/>
      </c>
      <c r="X84" s="135" t="str">
        <f>IF(V84="","",_xlfn.XLOOKUP(V84,立项!W:W,立项!P:P))</f>
        <v/>
      </c>
      <c r="Y84" s="135" t="str">
        <f t="shared" si="9"/>
        <v/>
      </c>
      <c r="Z84" s="162"/>
      <c r="AA84" s="137"/>
      <c r="AB84" s="137"/>
      <c r="AC84" s="137"/>
      <c r="AD84" s="138"/>
      <c r="AE84" s="138"/>
    </row>
    <row r="85" s="102" customFormat="1" customHeight="1" spans="1:31">
      <c r="A85" s="137"/>
      <c r="B85" s="137"/>
      <c r="C85" s="137"/>
      <c r="D85" s="154"/>
      <c r="E85" s="154"/>
      <c r="F85" s="154"/>
      <c r="G85" s="178"/>
      <c r="H85" s="179"/>
      <c r="I85" s="167"/>
      <c r="J85" s="187"/>
      <c r="K85" s="137"/>
      <c r="L85" s="109"/>
      <c r="M85" s="185">
        <f>IF(T85="","",COUNTIFS($F$2:F85,F85))</f>
        <v>0</v>
      </c>
      <c r="N85" s="186">
        <f>IF(T85="","",SUMIFS(实收!E:E,实收!S:S,T85))</f>
        <v>0</v>
      </c>
      <c r="O85" s="186">
        <f t="shared" si="5"/>
        <v>0</v>
      </c>
      <c r="P85" s="186" t="str">
        <f>IF(D85="","",SUMIFS(#REF!,#REF!,U85))</f>
        <v/>
      </c>
      <c r="Q85" s="186" t="str">
        <f t="shared" si="6"/>
        <v/>
      </c>
      <c r="R85" s="135" t="str">
        <f>IF($C85="","",_xlfn.XLOOKUP($C85,设置!$M:$M,设置!N:N,""))</f>
        <v/>
      </c>
      <c r="S85" s="135" t="str">
        <f>IF($C85="","",_xlfn.XLOOKUP($C85,设置!$M:$M,设置!O:O,""))</f>
        <v/>
      </c>
      <c r="T85" s="135" t="s">
        <v>1525</v>
      </c>
      <c r="U85" s="135" t="str">
        <f t="shared" si="7"/>
        <v/>
      </c>
      <c r="V85" s="135" t="str">
        <f t="shared" si="8"/>
        <v/>
      </c>
      <c r="W85" s="135" t="str">
        <f>IF(V85="","",_xlfn.XLOOKUP(V85,立项!W:W,立项!N:N))</f>
        <v/>
      </c>
      <c r="X85" s="135" t="str">
        <f>IF(V85="","",_xlfn.XLOOKUP(V85,立项!W:W,立项!P:P))</f>
        <v/>
      </c>
      <c r="Y85" s="135" t="str">
        <f t="shared" si="9"/>
        <v/>
      </c>
      <c r="Z85" s="162"/>
      <c r="AA85" s="137"/>
      <c r="AB85" s="137"/>
      <c r="AC85" s="137"/>
      <c r="AD85" s="138"/>
      <c r="AE85" s="138"/>
    </row>
    <row r="86" s="102" customFormat="1" customHeight="1" spans="1:31">
      <c r="A86" s="137"/>
      <c r="B86" s="137"/>
      <c r="C86" s="137"/>
      <c r="D86" s="137"/>
      <c r="E86" s="154"/>
      <c r="F86" s="154"/>
      <c r="G86" s="137"/>
      <c r="H86" s="180"/>
      <c r="I86" s="167"/>
      <c r="J86" s="187"/>
      <c r="K86" s="137"/>
      <c r="L86" s="109"/>
      <c r="M86" s="185">
        <f>IF(T86="","",COUNTIFS($F$2:F86,F86))</f>
        <v>0</v>
      </c>
      <c r="N86" s="186">
        <f>IF(T86="","",SUMIFS(实收!E:E,实收!S:S,T86))</f>
        <v>0</v>
      </c>
      <c r="O86" s="186">
        <f t="shared" si="5"/>
        <v>0</v>
      </c>
      <c r="P86" s="186" t="str">
        <f>IF(D86="","",SUMIFS(#REF!,#REF!,U86))</f>
        <v/>
      </c>
      <c r="Q86" s="186" t="str">
        <f t="shared" si="6"/>
        <v/>
      </c>
      <c r="R86" s="135" t="str">
        <f>IF($C86="","",_xlfn.XLOOKUP($C86,设置!$M:$M,设置!N:N,""))</f>
        <v/>
      </c>
      <c r="S86" s="135" t="str">
        <f>IF($C86="","",_xlfn.XLOOKUP($C86,设置!$M:$M,设置!O:O,""))</f>
        <v/>
      </c>
      <c r="T86" s="135" t="s">
        <v>1526</v>
      </c>
      <c r="U86" s="135" t="str">
        <f t="shared" si="7"/>
        <v/>
      </c>
      <c r="V86" s="135" t="str">
        <f t="shared" si="8"/>
        <v/>
      </c>
      <c r="W86" s="135" t="str">
        <f>IF(V86="","",_xlfn.XLOOKUP(V86,立项!W:W,立项!N:N))</f>
        <v/>
      </c>
      <c r="X86" s="135" t="str">
        <f>IF(V86="","",_xlfn.XLOOKUP(V86,立项!W:W,立项!P:P))</f>
        <v/>
      </c>
      <c r="Y86" s="135" t="str">
        <f t="shared" si="9"/>
        <v/>
      </c>
      <c r="Z86" s="162"/>
      <c r="AA86" s="137"/>
      <c r="AB86" s="137"/>
      <c r="AC86" s="137"/>
      <c r="AD86" s="138"/>
      <c r="AE86" s="138"/>
    </row>
    <row r="87" s="102" customFormat="1" customHeight="1" spans="1:31">
      <c r="A87" s="137"/>
      <c r="B87" s="137"/>
      <c r="C87" s="137"/>
      <c r="D87" s="154"/>
      <c r="E87" s="154"/>
      <c r="F87" s="154"/>
      <c r="G87" s="137"/>
      <c r="H87" s="180"/>
      <c r="I87" s="167"/>
      <c r="J87" s="187"/>
      <c r="K87" s="137"/>
      <c r="L87" s="109"/>
      <c r="M87" s="185">
        <f>IF(T87="","",COUNTIFS($F$2:F87,F87))</f>
        <v>0</v>
      </c>
      <c r="N87" s="186">
        <f>IF(T87="","",SUMIFS(实收!E:E,实收!S:S,T87))</f>
        <v>0</v>
      </c>
      <c r="O87" s="186">
        <f t="shared" si="5"/>
        <v>0</v>
      </c>
      <c r="P87" s="186" t="str">
        <f>IF(D87="","",SUMIFS(#REF!,#REF!,U87))</f>
        <v/>
      </c>
      <c r="Q87" s="186" t="str">
        <f t="shared" si="6"/>
        <v/>
      </c>
      <c r="R87" s="135" t="str">
        <f>IF($C87="","",_xlfn.XLOOKUP($C87,设置!$M:$M,设置!N:N,""))</f>
        <v/>
      </c>
      <c r="S87" s="135" t="str">
        <f>IF($C87="","",_xlfn.XLOOKUP($C87,设置!$M:$M,设置!O:O,""))</f>
        <v/>
      </c>
      <c r="T87" s="135" t="s">
        <v>1527</v>
      </c>
      <c r="U87" s="135" t="str">
        <f t="shared" si="7"/>
        <v/>
      </c>
      <c r="V87" s="135" t="str">
        <f t="shared" si="8"/>
        <v/>
      </c>
      <c r="W87" s="135" t="str">
        <f>IF(V87="","",_xlfn.XLOOKUP(V87,立项!W:W,立项!N:N))</f>
        <v/>
      </c>
      <c r="X87" s="135" t="str">
        <f>IF(V87="","",_xlfn.XLOOKUP(V87,立项!W:W,立项!P:P))</f>
        <v/>
      </c>
      <c r="Y87" s="135" t="str">
        <f t="shared" si="9"/>
        <v/>
      </c>
      <c r="Z87" s="162"/>
      <c r="AA87" s="137"/>
      <c r="AB87" s="137"/>
      <c r="AC87" s="137"/>
      <c r="AD87" s="138"/>
      <c r="AE87" s="138"/>
    </row>
    <row r="88" s="102" customFormat="1" customHeight="1" spans="1:31">
      <c r="A88" s="137"/>
      <c r="B88" s="137"/>
      <c r="C88" s="137"/>
      <c r="D88" s="154"/>
      <c r="E88" s="154"/>
      <c r="F88" s="154"/>
      <c r="G88" s="137"/>
      <c r="H88" s="180"/>
      <c r="I88" s="167"/>
      <c r="J88" s="187"/>
      <c r="K88" s="137"/>
      <c r="L88" s="109"/>
      <c r="M88" s="185">
        <f>IF(T88="","",COUNTIFS($F$2:F88,F88))</f>
        <v>0</v>
      </c>
      <c r="N88" s="186">
        <f>IF(T88="","",SUMIFS(实收!E:E,实收!S:S,T88))</f>
        <v>0</v>
      </c>
      <c r="O88" s="186">
        <f t="shared" si="5"/>
        <v>0</v>
      </c>
      <c r="P88" s="186" t="str">
        <f>IF(D88="","",SUMIFS(#REF!,#REF!,U88))</f>
        <v/>
      </c>
      <c r="Q88" s="186" t="str">
        <f t="shared" si="6"/>
        <v/>
      </c>
      <c r="R88" s="135" t="str">
        <f>IF($C88="","",_xlfn.XLOOKUP($C88,设置!$M:$M,设置!N:N,""))</f>
        <v/>
      </c>
      <c r="S88" s="135" t="str">
        <f>IF($C88="","",_xlfn.XLOOKUP($C88,设置!$M:$M,设置!O:O,""))</f>
        <v/>
      </c>
      <c r="T88" s="135" t="s">
        <v>1528</v>
      </c>
      <c r="U88" s="135" t="str">
        <f t="shared" si="7"/>
        <v/>
      </c>
      <c r="V88" s="135" t="str">
        <f t="shared" si="8"/>
        <v/>
      </c>
      <c r="W88" s="135" t="str">
        <f>IF(V88="","",_xlfn.XLOOKUP(V88,立项!W:W,立项!N:N))</f>
        <v/>
      </c>
      <c r="X88" s="135" t="str">
        <f>IF(V88="","",_xlfn.XLOOKUP(V88,立项!W:W,立项!P:P))</f>
        <v/>
      </c>
      <c r="Y88" s="135" t="str">
        <f t="shared" si="9"/>
        <v/>
      </c>
      <c r="Z88" s="162"/>
      <c r="AA88" s="137"/>
      <c r="AB88" s="137"/>
      <c r="AC88" s="137"/>
      <c r="AD88" s="138"/>
      <c r="AE88" s="138"/>
    </row>
    <row r="89" s="102" customFormat="1" customHeight="1" spans="1:31">
      <c r="A89" s="137"/>
      <c r="B89" s="137"/>
      <c r="C89" s="137"/>
      <c r="D89" s="154"/>
      <c r="E89" s="154"/>
      <c r="F89" s="154"/>
      <c r="G89" s="137"/>
      <c r="H89" s="180"/>
      <c r="I89" s="167"/>
      <c r="J89" s="187"/>
      <c r="K89" s="137"/>
      <c r="L89" s="109"/>
      <c r="M89" s="185">
        <f>IF(T89="","",COUNTIFS($F$2:F89,F89))</f>
        <v>0</v>
      </c>
      <c r="N89" s="186">
        <f>IF(T89="","",SUMIFS(实收!E:E,实收!S:S,T89))</f>
        <v>0</v>
      </c>
      <c r="O89" s="186">
        <f t="shared" si="5"/>
        <v>0</v>
      </c>
      <c r="P89" s="186" t="str">
        <f>IF(D89="","",SUMIFS(#REF!,#REF!,U89))</f>
        <v/>
      </c>
      <c r="Q89" s="186" t="str">
        <f t="shared" si="6"/>
        <v/>
      </c>
      <c r="R89" s="135" t="str">
        <f>IF($C89="","",_xlfn.XLOOKUP($C89,设置!$M:$M,设置!N:N,""))</f>
        <v/>
      </c>
      <c r="S89" s="135" t="str">
        <f>IF($C89="","",_xlfn.XLOOKUP($C89,设置!$M:$M,设置!O:O,""))</f>
        <v/>
      </c>
      <c r="T89" s="135" t="s">
        <v>1529</v>
      </c>
      <c r="U89" s="135" t="str">
        <f t="shared" si="7"/>
        <v/>
      </c>
      <c r="V89" s="135" t="str">
        <f t="shared" si="8"/>
        <v/>
      </c>
      <c r="W89" s="135" t="str">
        <f>IF(V89="","",_xlfn.XLOOKUP(V89,立项!W:W,立项!N:N))</f>
        <v/>
      </c>
      <c r="X89" s="135" t="str">
        <f>IF(V89="","",_xlfn.XLOOKUP(V89,立项!W:W,立项!P:P))</f>
        <v/>
      </c>
      <c r="Y89" s="135" t="str">
        <f t="shared" si="9"/>
        <v/>
      </c>
      <c r="Z89" s="162"/>
      <c r="AA89" s="137"/>
      <c r="AB89" s="137"/>
      <c r="AC89" s="137"/>
      <c r="AD89" s="138"/>
      <c r="AE89" s="138"/>
    </row>
    <row r="90" s="102" customFormat="1" customHeight="1" spans="1:31">
      <c r="A90" s="137"/>
      <c r="B90" s="137"/>
      <c r="C90" s="137"/>
      <c r="D90" s="137"/>
      <c r="E90" s="154"/>
      <c r="F90" s="154"/>
      <c r="G90" s="137"/>
      <c r="H90" s="180"/>
      <c r="I90" s="167"/>
      <c r="J90" s="187"/>
      <c r="K90" s="137"/>
      <c r="L90" s="109"/>
      <c r="M90" s="185">
        <f>IF(T90="","",COUNTIFS($F$2:F90,F90))</f>
        <v>0</v>
      </c>
      <c r="N90" s="186">
        <f>IF(T90="","",SUMIFS(实收!E:E,实收!S:S,T90))</f>
        <v>0</v>
      </c>
      <c r="O90" s="186">
        <f t="shared" si="5"/>
        <v>0</v>
      </c>
      <c r="P90" s="186" t="str">
        <f>IF(D90="","",SUMIFS(#REF!,#REF!,U90))</f>
        <v/>
      </c>
      <c r="Q90" s="186" t="str">
        <f t="shared" si="6"/>
        <v/>
      </c>
      <c r="R90" s="135" t="str">
        <f>IF($C90="","",_xlfn.XLOOKUP($C90,设置!$M:$M,设置!N:N,""))</f>
        <v/>
      </c>
      <c r="S90" s="135" t="str">
        <f>IF($C90="","",_xlfn.XLOOKUP($C90,设置!$M:$M,设置!O:O,""))</f>
        <v/>
      </c>
      <c r="T90" s="135" t="s">
        <v>1530</v>
      </c>
      <c r="U90" s="135" t="str">
        <f t="shared" si="7"/>
        <v/>
      </c>
      <c r="V90" s="135" t="str">
        <f t="shared" si="8"/>
        <v/>
      </c>
      <c r="W90" s="135" t="str">
        <f>IF(V90="","",_xlfn.XLOOKUP(V90,立项!W:W,立项!N:N))</f>
        <v/>
      </c>
      <c r="X90" s="135" t="str">
        <f>IF(V90="","",_xlfn.XLOOKUP(V90,立项!W:W,立项!P:P))</f>
        <v/>
      </c>
      <c r="Y90" s="135" t="str">
        <f t="shared" si="9"/>
        <v/>
      </c>
      <c r="Z90" s="162"/>
      <c r="AA90" s="137"/>
      <c r="AB90" s="137"/>
      <c r="AC90" s="137"/>
      <c r="AD90" s="138"/>
      <c r="AE90" s="138"/>
    </row>
    <row r="91" s="102" customFormat="1" customHeight="1" spans="1:31">
      <c r="A91" s="137"/>
      <c r="B91" s="137"/>
      <c r="C91" s="137"/>
      <c r="D91" s="137"/>
      <c r="E91" s="154"/>
      <c r="F91" s="154"/>
      <c r="G91" s="137"/>
      <c r="H91" s="180"/>
      <c r="I91" s="167"/>
      <c r="J91" s="187"/>
      <c r="K91" s="137"/>
      <c r="L91" s="109"/>
      <c r="M91" s="185">
        <f>IF(T91="","",COUNTIFS($F$2:F91,F91))</f>
        <v>0</v>
      </c>
      <c r="N91" s="186">
        <f>IF(T91="","",SUMIFS(实收!E:E,实收!S:S,T91))</f>
        <v>0</v>
      </c>
      <c r="O91" s="186">
        <f t="shared" si="5"/>
        <v>0</v>
      </c>
      <c r="P91" s="186" t="str">
        <f>IF(D91="","",SUMIFS(#REF!,#REF!,U91))</f>
        <v/>
      </c>
      <c r="Q91" s="186" t="str">
        <f t="shared" si="6"/>
        <v/>
      </c>
      <c r="R91" s="135" t="str">
        <f>IF($C91="","",_xlfn.XLOOKUP($C91,设置!$M:$M,设置!N:N,""))</f>
        <v/>
      </c>
      <c r="S91" s="135" t="str">
        <f>IF($C91="","",_xlfn.XLOOKUP($C91,设置!$M:$M,设置!O:O,""))</f>
        <v/>
      </c>
      <c r="T91" s="135" t="s">
        <v>1531</v>
      </c>
      <c r="U91" s="135" t="str">
        <f t="shared" si="7"/>
        <v/>
      </c>
      <c r="V91" s="135" t="str">
        <f t="shared" si="8"/>
        <v/>
      </c>
      <c r="W91" s="135" t="str">
        <f>IF(V91="","",_xlfn.XLOOKUP(V91,立项!W:W,立项!N:N))</f>
        <v/>
      </c>
      <c r="X91" s="135" t="str">
        <f>IF(V91="","",_xlfn.XLOOKUP(V91,立项!W:W,立项!P:P))</f>
        <v/>
      </c>
      <c r="Y91" s="135" t="str">
        <f t="shared" si="9"/>
        <v/>
      </c>
      <c r="Z91" s="162"/>
      <c r="AA91" s="137"/>
      <c r="AB91" s="137"/>
      <c r="AC91" s="137"/>
      <c r="AD91" s="138"/>
      <c r="AE91" s="138"/>
    </row>
    <row r="92" s="102" customFormat="1" customHeight="1" spans="1:31">
      <c r="A92" s="137"/>
      <c r="B92" s="137"/>
      <c r="C92" s="137"/>
      <c r="D92" s="137"/>
      <c r="E92" s="154"/>
      <c r="F92" s="154"/>
      <c r="G92" s="137"/>
      <c r="H92" s="180"/>
      <c r="I92" s="167"/>
      <c r="J92" s="187"/>
      <c r="K92" s="137"/>
      <c r="L92" s="109"/>
      <c r="M92" s="185">
        <f>IF(T92="","",COUNTIFS($F$2:F92,F92))</f>
        <v>0</v>
      </c>
      <c r="N92" s="186">
        <f>IF(T92="","",SUMIFS(实收!E:E,实收!S:S,T92))</f>
        <v>0</v>
      </c>
      <c r="O92" s="186">
        <f t="shared" si="5"/>
        <v>0</v>
      </c>
      <c r="P92" s="186" t="str">
        <f>IF(D92="","",SUMIFS(#REF!,#REF!,U92))</f>
        <v/>
      </c>
      <c r="Q92" s="186" t="str">
        <f t="shared" si="6"/>
        <v/>
      </c>
      <c r="R92" s="135" t="str">
        <f>IF($C92="","",_xlfn.XLOOKUP($C92,设置!$M:$M,设置!N:N,""))</f>
        <v/>
      </c>
      <c r="S92" s="135" t="str">
        <f>IF($C92="","",_xlfn.XLOOKUP($C92,设置!$M:$M,设置!O:O,""))</f>
        <v/>
      </c>
      <c r="T92" s="135" t="s">
        <v>1532</v>
      </c>
      <c r="U92" s="135" t="str">
        <f t="shared" si="7"/>
        <v/>
      </c>
      <c r="V92" s="135" t="str">
        <f t="shared" si="8"/>
        <v/>
      </c>
      <c r="W92" s="135" t="str">
        <f>IF(V92="","",_xlfn.XLOOKUP(V92,立项!W:W,立项!N:N))</f>
        <v/>
      </c>
      <c r="X92" s="135" t="str">
        <f>IF(V92="","",_xlfn.XLOOKUP(V92,立项!W:W,立项!P:P))</f>
        <v/>
      </c>
      <c r="Y92" s="135" t="str">
        <f t="shared" si="9"/>
        <v/>
      </c>
      <c r="Z92" s="162"/>
      <c r="AA92" s="137"/>
      <c r="AB92" s="137"/>
      <c r="AC92" s="137"/>
      <c r="AD92" s="138"/>
      <c r="AE92" s="138"/>
    </row>
    <row r="93" s="102" customFormat="1" customHeight="1" spans="1:31">
      <c r="A93" s="137"/>
      <c r="B93" s="137"/>
      <c r="C93" s="137"/>
      <c r="D93" s="137"/>
      <c r="E93" s="154"/>
      <c r="F93" s="154"/>
      <c r="G93" s="137"/>
      <c r="H93" s="180"/>
      <c r="I93" s="167"/>
      <c r="J93" s="187"/>
      <c r="K93" s="137"/>
      <c r="L93" s="109"/>
      <c r="M93" s="185">
        <f>IF(T93="","",COUNTIFS($F$2:F93,F93))</f>
        <v>0</v>
      </c>
      <c r="N93" s="186">
        <f>IF(T93="","",SUMIFS(实收!E:E,实收!S:S,T93))</f>
        <v>0</v>
      </c>
      <c r="O93" s="186">
        <f t="shared" si="5"/>
        <v>0</v>
      </c>
      <c r="P93" s="186" t="str">
        <f>IF(D93="","",SUMIFS(#REF!,#REF!,U93))</f>
        <v/>
      </c>
      <c r="Q93" s="186" t="str">
        <f t="shared" si="6"/>
        <v/>
      </c>
      <c r="R93" s="135" t="str">
        <f>IF($C93="","",_xlfn.XLOOKUP($C93,设置!$M:$M,设置!N:N,""))</f>
        <v/>
      </c>
      <c r="S93" s="135" t="str">
        <f>IF($C93="","",_xlfn.XLOOKUP($C93,设置!$M:$M,设置!O:O,""))</f>
        <v/>
      </c>
      <c r="T93" s="135" t="s">
        <v>1533</v>
      </c>
      <c r="U93" s="135" t="str">
        <f t="shared" si="7"/>
        <v/>
      </c>
      <c r="V93" s="135" t="str">
        <f t="shared" si="8"/>
        <v/>
      </c>
      <c r="W93" s="135" t="str">
        <f>IF(V93="","",_xlfn.XLOOKUP(V93,立项!W:W,立项!N:N))</f>
        <v/>
      </c>
      <c r="X93" s="135" t="str">
        <f>IF(V93="","",_xlfn.XLOOKUP(V93,立项!W:W,立项!P:P))</f>
        <v/>
      </c>
      <c r="Y93" s="135" t="str">
        <f t="shared" si="9"/>
        <v/>
      </c>
      <c r="Z93" s="162"/>
      <c r="AA93" s="137"/>
      <c r="AB93" s="137"/>
      <c r="AC93" s="137"/>
      <c r="AD93" s="138"/>
      <c r="AE93" s="138"/>
    </row>
    <row r="94" s="102" customFormat="1" customHeight="1" spans="1:31">
      <c r="A94" s="137"/>
      <c r="B94" s="137"/>
      <c r="C94" s="137"/>
      <c r="D94" s="154"/>
      <c r="E94" s="154"/>
      <c r="F94" s="154"/>
      <c r="G94" s="154"/>
      <c r="H94" s="179"/>
      <c r="I94" s="167"/>
      <c r="J94" s="187"/>
      <c r="K94" s="137"/>
      <c r="L94" s="109"/>
      <c r="M94" s="185">
        <f>IF(T94="","",COUNTIFS($F$2:F94,F94))</f>
        <v>0</v>
      </c>
      <c r="N94" s="186">
        <f>IF(T94="","",SUMIFS(实收!E:E,实收!S:S,T94))</f>
        <v>0</v>
      </c>
      <c r="O94" s="186">
        <f t="shared" si="5"/>
        <v>0</v>
      </c>
      <c r="P94" s="186" t="str">
        <f>IF(D94="","",SUMIFS(#REF!,#REF!,U94))</f>
        <v/>
      </c>
      <c r="Q94" s="186" t="str">
        <f t="shared" si="6"/>
        <v/>
      </c>
      <c r="R94" s="135" t="str">
        <f>IF($C94="","",_xlfn.XLOOKUP($C94,设置!$M:$M,设置!N:N,""))</f>
        <v/>
      </c>
      <c r="S94" s="135" t="str">
        <f>IF($C94="","",_xlfn.XLOOKUP($C94,设置!$M:$M,设置!O:O,""))</f>
        <v/>
      </c>
      <c r="T94" s="135" t="s">
        <v>1534</v>
      </c>
      <c r="U94" s="135" t="str">
        <f t="shared" si="7"/>
        <v/>
      </c>
      <c r="V94" s="135" t="str">
        <f t="shared" si="8"/>
        <v/>
      </c>
      <c r="W94" s="135" t="str">
        <f>IF(V94="","",_xlfn.XLOOKUP(V94,立项!W:W,立项!N:N))</f>
        <v/>
      </c>
      <c r="X94" s="135" t="str">
        <f>IF(V94="","",_xlfn.XLOOKUP(V94,立项!W:W,立项!P:P))</f>
        <v/>
      </c>
      <c r="Y94" s="135" t="str">
        <f t="shared" si="9"/>
        <v/>
      </c>
      <c r="Z94" s="162"/>
      <c r="AA94" s="137"/>
      <c r="AB94" s="137"/>
      <c r="AC94" s="137"/>
      <c r="AD94" s="138"/>
      <c r="AE94" s="138"/>
    </row>
    <row r="95" s="102" customFormat="1" customHeight="1" spans="1:31">
      <c r="A95" s="137"/>
      <c r="B95" s="137"/>
      <c r="C95" s="137"/>
      <c r="D95" s="154"/>
      <c r="E95" s="154"/>
      <c r="F95" s="154"/>
      <c r="G95" s="178"/>
      <c r="H95" s="179"/>
      <c r="I95" s="167"/>
      <c r="J95" s="187"/>
      <c r="K95" s="137"/>
      <c r="L95" s="109"/>
      <c r="M95" s="185">
        <f>IF(T95="","",COUNTIFS($F$2:F95,F95))</f>
        <v>0</v>
      </c>
      <c r="N95" s="186">
        <f>IF(T95="","",SUMIFS(实收!E:E,实收!S:S,T95))</f>
        <v>0</v>
      </c>
      <c r="O95" s="186">
        <f t="shared" si="5"/>
        <v>0</v>
      </c>
      <c r="P95" s="186" t="str">
        <f>IF(D95="","",SUMIFS(#REF!,#REF!,U95))</f>
        <v/>
      </c>
      <c r="Q95" s="186" t="str">
        <f t="shared" si="6"/>
        <v/>
      </c>
      <c r="R95" s="135" t="str">
        <f>IF($C95="","",_xlfn.XLOOKUP($C95,设置!$M:$M,设置!N:N,""))</f>
        <v/>
      </c>
      <c r="S95" s="135" t="str">
        <f>IF($C95="","",_xlfn.XLOOKUP($C95,设置!$M:$M,设置!O:O,""))</f>
        <v/>
      </c>
      <c r="T95" s="135" t="s">
        <v>1535</v>
      </c>
      <c r="U95" s="135" t="str">
        <f t="shared" si="7"/>
        <v/>
      </c>
      <c r="V95" s="135" t="str">
        <f t="shared" si="8"/>
        <v/>
      </c>
      <c r="W95" s="135" t="str">
        <f>IF(V95="","",_xlfn.XLOOKUP(V95,立项!W:W,立项!N:N))</f>
        <v/>
      </c>
      <c r="X95" s="135" t="str">
        <f>IF(V95="","",_xlfn.XLOOKUP(V95,立项!W:W,立项!P:P))</f>
        <v/>
      </c>
      <c r="Y95" s="135" t="str">
        <f t="shared" si="9"/>
        <v/>
      </c>
      <c r="Z95" s="162"/>
      <c r="AA95" s="137"/>
      <c r="AB95" s="137"/>
      <c r="AC95" s="137"/>
      <c r="AD95" s="138"/>
      <c r="AE95" s="138"/>
    </row>
    <row r="96" s="102" customFormat="1" customHeight="1" spans="1:31">
      <c r="A96" s="137"/>
      <c r="B96" s="137"/>
      <c r="C96" s="137"/>
      <c r="D96" s="154"/>
      <c r="E96" s="154"/>
      <c r="F96" s="154"/>
      <c r="G96" s="154"/>
      <c r="H96" s="179"/>
      <c r="I96" s="167"/>
      <c r="J96" s="187"/>
      <c r="K96" s="137"/>
      <c r="L96" s="109"/>
      <c r="M96" s="185">
        <f>IF(T96="","",COUNTIFS($F$2:F96,F96))</f>
        <v>0</v>
      </c>
      <c r="N96" s="186">
        <f>IF(T96="","",SUMIFS(实收!E:E,实收!S:S,T96))</f>
        <v>0</v>
      </c>
      <c r="O96" s="186">
        <f t="shared" si="5"/>
        <v>0</v>
      </c>
      <c r="P96" s="186" t="str">
        <f>IF(D96="","",SUMIFS(#REF!,#REF!,U96))</f>
        <v/>
      </c>
      <c r="Q96" s="186" t="str">
        <f t="shared" si="6"/>
        <v/>
      </c>
      <c r="R96" s="135" t="str">
        <f>IF($C96="","",_xlfn.XLOOKUP($C96,设置!$M:$M,设置!N:N,""))</f>
        <v/>
      </c>
      <c r="S96" s="135" t="str">
        <f>IF($C96="","",_xlfn.XLOOKUP($C96,设置!$M:$M,设置!O:O,""))</f>
        <v/>
      </c>
      <c r="T96" s="135" t="s">
        <v>1536</v>
      </c>
      <c r="U96" s="135" t="str">
        <f t="shared" si="7"/>
        <v/>
      </c>
      <c r="V96" s="135" t="str">
        <f t="shared" si="8"/>
        <v/>
      </c>
      <c r="W96" s="135" t="str">
        <f>IF(V96="","",_xlfn.XLOOKUP(V96,立项!W:W,立项!N:N))</f>
        <v/>
      </c>
      <c r="X96" s="135" t="str">
        <f>IF(V96="","",_xlfn.XLOOKUP(V96,立项!W:W,立项!P:P))</f>
        <v/>
      </c>
      <c r="Y96" s="135" t="str">
        <f t="shared" si="9"/>
        <v/>
      </c>
      <c r="Z96" s="162"/>
      <c r="AA96" s="137"/>
      <c r="AB96" s="137"/>
      <c r="AC96" s="137"/>
      <c r="AD96" s="138"/>
      <c r="AE96" s="138"/>
    </row>
    <row r="97" s="102" customFormat="1" customHeight="1" spans="1:31">
      <c r="A97" s="137"/>
      <c r="B97" s="137"/>
      <c r="C97" s="137"/>
      <c r="D97" s="154"/>
      <c r="E97" s="154"/>
      <c r="F97" s="154"/>
      <c r="G97" s="117"/>
      <c r="H97" s="179"/>
      <c r="I97" s="167"/>
      <c r="J97" s="187"/>
      <c r="K97" s="137"/>
      <c r="L97" s="109"/>
      <c r="M97" s="185">
        <f>IF(T97="","",COUNTIFS($F$2:F97,F97))</f>
        <v>0</v>
      </c>
      <c r="N97" s="186">
        <f>IF(T97="","",SUMIFS(实收!E:E,实收!S:S,T97))</f>
        <v>0</v>
      </c>
      <c r="O97" s="186">
        <f t="shared" si="5"/>
        <v>0</v>
      </c>
      <c r="P97" s="186" t="str">
        <f>IF(D97="","",SUMIFS(#REF!,#REF!,U97))</f>
        <v/>
      </c>
      <c r="Q97" s="186" t="str">
        <f t="shared" si="6"/>
        <v/>
      </c>
      <c r="R97" s="135" t="str">
        <f>IF($C97="","",_xlfn.XLOOKUP($C97,设置!$M:$M,设置!N:N,""))</f>
        <v/>
      </c>
      <c r="S97" s="135" t="str">
        <f>IF($C97="","",_xlfn.XLOOKUP($C97,设置!$M:$M,设置!O:O,""))</f>
        <v/>
      </c>
      <c r="T97" s="135" t="s">
        <v>1537</v>
      </c>
      <c r="U97" s="135" t="str">
        <f t="shared" si="7"/>
        <v/>
      </c>
      <c r="V97" s="135" t="str">
        <f t="shared" si="8"/>
        <v/>
      </c>
      <c r="W97" s="135" t="str">
        <f>IF(V97="","",_xlfn.XLOOKUP(V97,立项!W:W,立项!N:N))</f>
        <v/>
      </c>
      <c r="X97" s="135" t="str">
        <f>IF(V97="","",_xlfn.XLOOKUP(V97,立项!W:W,立项!P:P))</f>
        <v/>
      </c>
      <c r="Y97" s="135" t="str">
        <f t="shared" si="9"/>
        <v/>
      </c>
      <c r="Z97" s="162"/>
      <c r="AA97" s="137"/>
      <c r="AB97" s="137"/>
      <c r="AC97" s="137"/>
      <c r="AD97" s="138"/>
      <c r="AE97" s="138"/>
    </row>
    <row r="98" s="102" customFormat="1" customHeight="1" spans="1:31">
      <c r="A98" s="137"/>
      <c r="B98" s="137"/>
      <c r="C98" s="137"/>
      <c r="D98" s="154"/>
      <c r="E98" s="154"/>
      <c r="F98" s="154"/>
      <c r="G98" s="178"/>
      <c r="H98" s="179"/>
      <c r="I98" s="167"/>
      <c r="J98" s="187"/>
      <c r="K98" s="137"/>
      <c r="L98" s="109"/>
      <c r="M98" s="185">
        <f>IF(T98="","",COUNTIFS($F$2:F98,F98))</f>
        <v>0</v>
      </c>
      <c r="N98" s="186">
        <f>IF(T98="","",SUMIFS(实收!E:E,实收!S:S,T98))</f>
        <v>0</v>
      </c>
      <c r="O98" s="186">
        <f t="shared" si="5"/>
        <v>0</v>
      </c>
      <c r="P98" s="186" t="str">
        <f>IF(D98="","",SUMIFS(#REF!,#REF!,U98))</f>
        <v/>
      </c>
      <c r="Q98" s="186" t="str">
        <f t="shared" si="6"/>
        <v/>
      </c>
      <c r="R98" s="135" t="str">
        <f>IF($C98="","",_xlfn.XLOOKUP($C98,设置!$M:$M,设置!N:N,""))</f>
        <v/>
      </c>
      <c r="S98" s="135" t="str">
        <f>IF($C98="","",_xlfn.XLOOKUP($C98,设置!$M:$M,设置!O:O,""))</f>
        <v/>
      </c>
      <c r="T98" s="135" t="s">
        <v>1538</v>
      </c>
      <c r="U98" s="135" t="str">
        <f t="shared" si="7"/>
        <v/>
      </c>
      <c r="V98" s="135" t="str">
        <f t="shared" si="8"/>
        <v/>
      </c>
      <c r="W98" s="135" t="str">
        <f>IF(V98="","",_xlfn.XLOOKUP(V98,立项!W:W,立项!N:N))</f>
        <v/>
      </c>
      <c r="X98" s="135" t="str">
        <f>IF(V98="","",_xlfn.XLOOKUP(V98,立项!W:W,立项!P:P))</f>
        <v/>
      </c>
      <c r="Y98" s="135" t="str">
        <f t="shared" si="9"/>
        <v/>
      </c>
      <c r="Z98" s="162"/>
      <c r="AA98" s="137"/>
      <c r="AB98" s="137"/>
      <c r="AC98" s="137"/>
      <c r="AD98" s="138"/>
      <c r="AE98" s="138"/>
    </row>
    <row r="99" s="102" customFormat="1" customHeight="1" spans="1:31">
      <c r="A99" s="137"/>
      <c r="B99" s="137"/>
      <c r="C99" s="137"/>
      <c r="D99" s="154"/>
      <c r="E99" s="154"/>
      <c r="F99" s="154"/>
      <c r="G99" s="178"/>
      <c r="H99" s="179"/>
      <c r="I99" s="167"/>
      <c r="J99" s="187"/>
      <c r="K99" s="137"/>
      <c r="L99" s="109"/>
      <c r="M99" s="185">
        <f>IF(T99="","",COUNTIFS($F$2:F99,F99))</f>
        <v>0</v>
      </c>
      <c r="N99" s="186">
        <f>IF(T99="","",SUMIFS(实收!E:E,实收!S:S,T99))</f>
        <v>0</v>
      </c>
      <c r="O99" s="186">
        <f t="shared" si="5"/>
        <v>0</v>
      </c>
      <c r="P99" s="186" t="str">
        <f>IF(D99="","",SUMIFS(#REF!,#REF!,U99))</f>
        <v/>
      </c>
      <c r="Q99" s="186" t="str">
        <f t="shared" si="6"/>
        <v/>
      </c>
      <c r="R99" s="135" t="str">
        <f>IF($C99="","",_xlfn.XLOOKUP($C99,设置!$M:$M,设置!N:N,""))</f>
        <v/>
      </c>
      <c r="S99" s="135" t="str">
        <f>IF($C99="","",_xlfn.XLOOKUP($C99,设置!$M:$M,设置!O:O,""))</f>
        <v/>
      </c>
      <c r="T99" s="135" t="s">
        <v>1539</v>
      </c>
      <c r="U99" s="135" t="str">
        <f t="shared" si="7"/>
        <v/>
      </c>
      <c r="V99" s="135" t="str">
        <f t="shared" si="8"/>
        <v/>
      </c>
      <c r="W99" s="135" t="str">
        <f>IF(V99="","",_xlfn.XLOOKUP(V99,立项!W:W,立项!N:N))</f>
        <v/>
      </c>
      <c r="X99" s="135" t="str">
        <f>IF(V99="","",_xlfn.XLOOKUP(V99,立项!W:W,立项!P:P))</f>
        <v/>
      </c>
      <c r="Y99" s="135" t="str">
        <f t="shared" si="9"/>
        <v/>
      </c>
      <c r="Z99" s="162"/>
      <c r="AA99" s="137"/>
      <c r="AB99" s="137"/>
      <c r="AC99" s="137"/>
      <c r="AD99" s="138"/>
      <c r="AE99" s="138"/>
    </row>
    <row r="100" s="102" customFormat="1" customHeight="1" spans="1:31">
      <c r="A100" s="137"/>
      <c r="B100" s="137"/>
      <c r="C100" s="137"/>
      <c r="D100" s="137"/>
      <c r="E100" s="154"/>
      <c r="F100" s="154"/>
      <c r="G100" s="137"/>
      <c r="H100" s="180"/>
      <c r="I100" s="167"/>
      <c r="J100" s="187"/>
      <c r="K100" s="137"/>
      <c r="L100" s="109"/>
      <c r="M100" s="185">
        <f>IF(T100="","",COUNTIFS($F$2:F100,F100))</f>
        <v>0</v>
      </c>
      <c r="N100" s="186">
        <f>IF(T100="","",SUMIFS(实收!E:E,实收!S:S,T100))</f>
        <v>0</v>
      </c>
      <c r="O100" s="186">
        <f t="shared" si="5"/>
        <v>0</v>
      </c>
      <c r="P100" s="186" t="str">
        <f>IF(D100="","",SUMIFS(#REF!,#REF!,U100))</f>
        <v/>
      </c>
      <c r="Q100" s="186" t="str">
        <f t="shared" si="6"/>
        <v/>
      </c>
      <c r="R100" s="135" t="str">
        <f>IF($C100="","",_xlfn.XLOOKUP($C100,设置!$M:$M,设置!N:N,""))</f>
        <v/>
      </c>
      <c r="S100" s="135" t="str">
        <f>IF($C100="","",_xlfn.XLOOKUP($C100,设置!$M:$M,设置!O:O,""))</f>
        <v/>
      </c>
      <c r="T100" s="135" t="s">
        <v>1540</v>
      </c>
      <c r="U100" s="135" t="str">
        <f t="shared" si="7"/>
        <v/>
      </c>
      <c r="V100" s="135" t="str">
        <f t="shared" si="8"/>
        <v/>
      </c>
      <c r="W100" s="135" t="str">
        <f>IF(V100="","",_xlfn.XLOOKUP(V100,立项!W:W,立项!N:N))</f>
        <v/>
      </c>
      <c r="X100" s="135" t="str">
        <f>IF(V100="","",_xlfn.XLOOKUP(V100,立项!W:W,立项!P:P))</f>
        <v/>
      </c>
      <c r="Y100" s="135" t="str">
        <f t="shared" si="9"/>
        <v/>
      </c>
      <c r="Z100" s="162"/>
      <c r="AA100" s="137"/>
      <c r="AB100" s="137"/>
      <c r="AC100" s="137"/>
      <c r="AD100" s="138"/>
      <c r="AE100" s="138"/>
    </row>
    <row r="101" s="102" customFormat="1" customHeight="1" spans="1:31">
      <c r="A101" s="137"/>
      <c r="B101" s="137"/>
      <c r="C101" s="137"/>
      <c r="D101" s="154"/>
      <c r="E101" s="154"/>
      <c r="F101" s="154"/>
      <c r="G101" s="178"/>
      <c r="H101" s="179"/>
      <c r="I101" s="167"/>
      <c r="J101" s="187"/>
      <c r="K101" s="137"/>
      <c r="L101" s="109"/>
      <c r="M101" s="185">
        <f>IF(T101="","",COUNTIFS($F$2:F101,F101))</f>
        <v>0</v>
      </c>
      <c r="N101" s="186">
        <f>IF(T101="","",SUMIFS(实收!E:E,实收!S:S,T101))</f>
        <v>0</v>
      </c>
      <c r="O101" s="186">
        <f t="shared" si="5"/>
        <v>0</v>
      </c>
      <c r="P101" s="186" t="str">
        <f>IF(D101="","",SUMIFS(#REF!,#REF!,U101))</f>
        <v/>
      </c>
      <c r="Q101" s="186" t="str">
        <f t="shared" si="6"/>
        <v/>
      </c>
      <c r="R101" s="135" t="str">
        <f>IF($C101="","",_xlfn.XLOOKUP($C101,设置!$M:$M,设置!N:N,""))</f>
        <v/>
      </c>
      <c r="S101" s="135" t="str">
        <f>IF($C101="","",_xlfn.XLOOKUP($C101,设置!$M:$M,设置!O:O,""))</f>
        <v/>
      </c>
      <c r="T101" s="135" t="s">
        <v>1541</v>
      </c>
      <c r="U101" s="135" t="str">
        <f t="shared" si="7"/>
        <v/>
      </c>
      <c r="V101" s="135" t="str">
        <f t="shared" si="8"/>
        <v/>
      </c>
      <c r="W101" s="135" t="str">
        <f>IF(V101="","",_xlfn.XLOOKUP(V101,立项!W:W,立项!N:N))</f>
        <v/>
      </c>
      <c r="X101" s="135" t="str">
        <f>IF(V101="","",_xlfn.XLOOKUP(V101,立项!W:W,立项!P:P))</f>
        <v/>
      </c>
      <c r="Y101" s="135" t="str">
        <f t="shared" si="9"/>
        <v/>
      </c>
      <c r="Z101" s="162"/>
      <c r="AA101" s="137"/>
      <c r="AB101" s="137"/>
      <c r="AC101" s="137"/>
      <c r="AD101" s="138"/>
      <c r="AE101" s="138"/>
    </row>
    <row r="102" s="102" customFormat="1" customHeight="1" spans="1:31">
      <c r="A102" s="137"/>
      <c r="B102" s="137"/>
      <c r="C102" s="137"/>
      <c r="D102" s="154"/>
      <c r="E102" s="154"/>
      <c r="F102" s="154"/>
      <c r="G102" s="178"/>
      <c r="H102" s="179"/>
      <c r="I102" s="167"/>
      <c r="J102" s="187"/>
      <c r="K102" s="137"/>
      <c r="L102" s="109"/>
      <c r="M102" s="185">
        <f>IF(T102="","",COUNTIFS($F$2:F102,F102))</f>
        <v>0</v>
      </c>
      <c r="N102" s="186">
        <f>IF(T102="","",SUMIFS(实收!E:E,实收!S:S,T102))</f>
        <v>0</v>
      </c>
      <c r="O102" s="186">
        <f t="shared" si="5"/>
        <v>0</v>
      </c>
      <c r="P102" s="186" t="str">
        <f>IF(D102="","",SUMIFS(#REF!,#REF!,U102))</f>
        <v/>
      </c>
      <c r="Q102" s="186" t="str">
        <f t="shared" si="6"/>
        <v/>
      </c>
      <c r="R102" s="135" t="str">
        <f>IF($C102="","",_xlfn.XLOOKUP($C102,设置!$M:$M,设置!N:N,""))</f>
        <v/>
      </c>
      <c r="S102" s="135" t="str">
        <f>IF($C102="","",_xlfn.XLOOKUP($C102,设置!$M:$M,设置!O:O,""))</f>
        <v/>
      </c>
      <c r="T102" s="135" t="s">
        <v>1542</v>
      </c>
      <c r="U102" s="135" t="str">
        <f t="shared" si="7"/>
        <v/>
      </c>
      <c r="V102" s="135" t="str">
        <f t="shared" si="8"/>
        <v/>
      </c>
      <c r="W102" s="135" t="str">
        <f>IF(V102="","",_xlfn.XLOOKUP(V102,立项!W:W,立项!N:N))</f>
        <v/>
      </c>
      <c r="X102" s="135" t="str">
        <f>IF(V102="","",_xlfn.XLOOKUP(V102,立项!W:W,立项!P:P))</f>
        <v/>
      </c>
      <c r="Y102" s="135" t="str">
        <f t="shared" si="9"/>
        <v/>
      </c>
      <c r="Z102" s="162"/>
      <c r="AA102" s="137"/>
      <c r="AB102" s="137"/>
      <c r="AC102" s="137"/>
      <c r="AD102" s="138"/>
      <c r="AE102" s="138"/>
    </row>
    <row r="103" s="102" customFormat="1" customHeight="1" spans="1:31">
      <c r="A103" s="137"/>
      <c r="B103" s="137"/>
      <c r="C103" s="137"/>
      <c r="D103" s="154"/>
      <c r="E103" s="154"/>
      <c r="F103" s="154"/>
      <c r="G103" s="137"/>
      <c r="H103" s="180"/>
      <c r="I103" s="167"/>
      <c r="J103" s="187"/>
      <c r="K103" s="137"/>
      <c r="L103" s="109"/>
      <c r="M103" s="185">
        <f>IF(T103="","",COUNTIFS($F$2:F103,F103))</f>
        <v>0</v>
      </c>
      <c r="N103" s="186">
        <f>IF(T103="","",SUMIFS(实收!E:E,实收!S:S,T103))</f>
        <v>0</v>
      </c>
      <c r="O103" s="186">
        <f t="shared" si="5"/>
        <v>0</v>
      </c>
      <c r="P103" s="186" t="str">
        <f>IF(D103="","",SUMIFS(#REF!,#REF!,U103))</f>
        <v/>
      </c>
      <c r="Q103" s="186" t="str">
        <f t="shared" si="6"/>
        <v/>
      </c>
      <c r="R103" s="135" t="str">
        <f>IF($C103="","",_xlfn.XLOOKUP($C103,设置!$M:$M,设置!N:N,""))</f>
        <v/>
      </c>
      <c r="S103" s="135" t="str">
        <f>IF($C103="","",_xlfn.XLOOKUP($C103,设置!$M:$M,设置!O:O,""))</f>
        <v/>
      </c>
      <c r="T103" s="135" t="s">
        <v>1543</v>
      </c>
      <c r="U103" s="135" t="str">
        <f t="shared" si="7"/>
        <v/>
      </c>
      <c r="V103" s="135" t="str">
        <f t="shared" si="8"/>
        <v/>
      </c>
      <c r="W103" s="135" t="str">
        <f>IF(V103="","",_xlfn.XLOOKUP(V103,立项!W:W,立项!N:N))</f>
        <v/>
      </c>
      <c r="X103" s="135" t="str">
        <f>IF(V103="","",_xlfn.XLOOKUP(V103,立项!W:W,立项!P:P))</f>
        <v/>
      </c>
      <c r="Y103" s="135" t="str">
        <f t="shared" si="9"/>
        <v/>
      </c>
      <c r="Z103" s="162"/>
      <c r="AA103" s="137"/>
      <c r="AB103" s="137"/>
      <c r="AC103" s="137"/>
      <c r="AD103" s="138"/>
      <c r="AE103" s="138"/>
    </row>
    <row r="104" s="102" customFormat="1" customHeight="1" spans="1:31">
      <c r="A104" s="137"/>
      <c r="B104" s="137"/>
      <c r="C104" s="137"/>
      <c r="D104" s="154"/>
      <c r="E104" s="154"/>
      <c r="F104" s="154"/>
      <c r="G104" s="178"/>
      <c r="H104" s="179"/>
      <c r="I104" s="167"/>
      <c r="J104" s="187"/>
      <c r="K104" s="137"/>
      <c r="L104" s="109"/>
      <c r="M104" s="185">
        <f>IF(T104="","",COUNTIFS($F$2:F104,F104))</f>
        <v>0</v>
      </c>
      <c r="N104" s="186">
        <f>IF(T104="","",SUMIFS(实收!E:E,实收!S:S,T104))</f>
        <v>0</v>
      </c>
      <c r="O104" s="186">
        <f t="shared" si="5"/>
        <v>0</v>
      </c>
      <c r="P104" s="186" t="str">
        <f>IF(D104="","",SUMIFS(#REF!,#REF!,U104))</f>
        <v/>
      </c>
      <c r="Q104" s="186" t="str">
        <f t="shared" si="6"/>
        <v/>
      </c>
      <c r="R104" s="135" t="str">
        <f>IF($C104="","",_xlfn.XLOOKUP($C104,设置!$M:$M,设置!N:N,""))</f>
        <v/>
      </c>
      <c r="S104" s="135" t="str">
        <f>IF($C104="","",_xlfn.XLOOKUP($C104,设置!$M:$M,设置!O:O,""))</f>
        <v/>
      </c>
      <c r="T104" s="135" t="s">
        <v>1544</v>
      </c>
      <c r="U104" s="135" t="str">
        <f t="shared" si="7"/>
        <v/>
      </c>
      <c r="V104" s="135" t="str">
        <f t="shared" si="8"/>
        <v/>
      </c>
      <c r="W104" s="135" t="str">
        <f>IF(V104="","",_xlfn.XLOOKUP(V104,立项!W:W,立项!N:N))</f>
        <v/>
      </c>
      <c r="X104" s="135" t="str">
        <f>IF(V104="","",_xlfn.XLOOKUP(V104,立项!W:W,立项!P:P))</f>
        <v/>
      </c>
      <c r="Y104" s="135" t="str">
        <f t="shared" si="9"/>
        <v/>
      </c>
      <c r="Z104" s="162"/>
      <c r="AA104" s="137"/>
      <c r="AB104" s="137"/>
      <c r="AC104" s="137"/>
      <c r="AD104" s="138"/>
      <c r="AE104" s="138"/>
    </row>
    <row r="105" s="102" customFormat="1" customHeight="1" spans="1:31">
      <c r="A105" s="137"/>
      <c r="B105" s="137"/>
      <c r="C105" s="137"/>
      <c r="D105" s="154"/>
      <c r="E105" s="154"/>
      <c r="F105" s="154"/>
      <c r="G105" s="178"/>
      <c r="H105" s="179"/>
      <c r="I105" s="167"/>
      <c r="J105" s="187"/>
      <c r="K105" s="137"/>
      <c r="L105" s="109"/>
      <c r="M105" s="185">
        <f>IF(T105="","",COUNTIFS($F$2:F105,F105))</f>
        <v>0</v>
      </c>
      <c r="N105" s="186">
        <f>IF(T105="","",SUMIFS(实收!E:E,实收!S:S,T105))</f>
        <v>0</v>
      </c>
      <c r="O105" s="186">
        <f t="shared" si="5"/>
        <v>0</v>
      </c>
      <c r="P105" s="186" t="str">
        <f>IF(D105="","",SUMIFS(#REF!,#REF!,U105))</f>
        <v/>
      </c>
      <c r="Q105" s="186" t="str">
        <f t="shared" si="6"/>
        <v/>
      </c>
      <c r="R105" s="135" t="str">
        <f>IF($C105="","",_xlfn.XLOOKUP($C105,设置!$M:$M,设置!N:N,""))</f>
        <v/>
      </c>
      <c r="S105" s="135" t="str">
        <f>IF($C105="","",_xlfn.XLOOKUP($C105,设置!$M:$M,设置!O:O,""))</f>
        <v/>
      </c>
      <c r="T105" s="135" t="s">
        <v>1545</v>
      </c>
      <c r="U105" s="135" t="str">
        <f t="shared" si="7"/>
        <v/>
      </c>
      <c r="V105" s="135" t="str">
        <f t="shared" si="8"/>
        <v/>
      </c>
      <c r="W105" s="135" t="str">
        <f>IF(V105="","",_xlfn.XLOOKUP(V105,立项!W:W,立项!N:N))</f>
        <v/>
      </c>
      <c r="X105" s="135" t="str">
        <f>IF(V105="","",_xlfn.XLOOKUP(V105,立项!W:W,立项!P:P))</f>
        <v/>
      </c>
      <c r="Y105" s="135" t="str">
        <f t="shared" si="9"/>
        <v/>
      </c>
      <c r="Z105" s="162"/>
      <c r="AA105" s="137"/>
      <c r="AB105" s="137"/>
      <c r="AC105" s="137"/>
      <c r="AD105" s="138"/>
      <c r="AE105" s="138"/>
    </row>
    <row r="106" s="102" customFormat="1" customHeight="1" spans="1:31">
      <c r="A106" s="137"/>
      <c r="B106" s="137"/>
      <c r="C106" s="137"/>
      <c r="D106" s="154"/>
      <c r="E106" s="154"/>
      <c r="F106" s="154"/>
      <c r="G106" s="178"/>
      <c r="H106" s="179"/>
      <c r="I106" s="167"/>
      <c r="J106" s="187"/>
      <c r="K106" s="137"/>
      <c r="L106" s="109"/>
      <c r="M106" s="185">
        <f>IF(T106="","",COUNTIFS($F$2:F106,F106))</f>
        <v>0</v>
      </c>
      <c r="N106" s="186">
        <f>IF(T106="","",SUMIFS(实收!E:E,实收!S:S,T106))</f>
        <v>0</v>
      </c>
      <c r="O106" s="186">
        <f t="shared" si="5"/>
        <v>0</v>
      </c>
      <c r="P106" s="186" t="str">
        <f>IF(D106="","",SUMIFS(#REF!,#REF!,U106))</f>
        <v/>
      </c>
      <c r="Q106" s="186" t="str">
        <f t="shared" si="6"/>
        <v/>
      </c>
      <c r="R106" s="135" t="str">
        <f>IF($C106="","",_xlfn.XLOOKUP($C106,设置!$M:$M,设置!N:N,""))</f>
        <v/>
      </c>
      <c r="S106" s="135" t="str">
        <f>IF($C106="","",_xlfn.XLOOKUP($C106,设置!$M:$M,设置!O:O,""))</f>
        <v/>
      </c>
      <c r="T106" s="135" t="s">
        <v>1546</v>
      </c>
      <c r="U106" s="135" t="str">
        <f t="shared" si="7"/>
        <v/>
      </c>
      <c r="V106" s="135" t="str">
        <f t="shared" si="8"/>
        <v/>
      </c>
      <c r="W106" s="135" t="str">
        <f>IF(V106="","",_xlfn.XLOOKUP(V106,立项!W:W,立项!N:N))</f>
        <v/>
      </c>
      <c r="X106" s="135" t="str">
        <f>IF(V106="","",_xlfn.XLOOKUP(V106,立项!W:W,立项!P:P))</f>
        <v/>
      </c>
      <c r="Y106" s="135" t="str">
        <f t="shared" si="9"/>
        <v/>
      </c>
      <c r="Z106" s="162"/>
      <c r="AA106" s="137"/>
      <c r="AB106" s="137"/>
      <c r="AC106" s="137"/>
      <c r="AD106" s="138"/>
      <c r="AE106" s="138"/>
    </row>
    <row r="107" s="102" customFormat="1" customHeight="1" spans="1:31">
      <c r="A107" s="137"/>
      <c r="B107" s="137"/>
      <c r="C107" s="137"/>
      <c r="D107" s="154"/>
      <c r="E107" s="154"/>
      <c r="F107" s="154"/>
      <c r="G107" s="137"/>
      <c r="H107" s="180"/>
      <c r="I107" s="167"/>
      <c r="J107" s="187"/>
      <c r="K107" s="137"/>
      <c r="L107" s="109"/>
      <c r="M107" s="185">
        <f>IF(T107="","",COUNTIFS($F$2:F107,F107))</f>
        <v>0</v>
      </c>
      <c r="N107" s="186">
        <f>IF(T107="","",SUMIFS(实收!E:E,实收!S:S,T107))</f>
        <v>0</v>
      </c>
      <c r="O107" s="186">
        <f t="shared" si="5"/>
        <v>0</v>
      </c>
      <c r="P107" s="186" t="str">
        <f>IF(D107="","",SUMIFS(#REF!,#REF!,U107))</f>
        <v/>
      </c>
      <c r="Q107" s="186" t="str">
        <f t="shared" si="6"/>
        <v/>
      </c>
      <c r="R107" s="135" t="str">
        <f>IF($C107="","",_xlfn.XLOOKUP($C107,设置!$M:$M,设置!N:N,""))</f>
        <v/>
      </c>
      <c r="S107" s="135" t="str">
        <f>IF($C107="","",_xlfn.XLOOKUP($C107,设置!$M:$M,设置!O:O,""))</f>
        <v/>
      </c>
      <c r="T107" s="135" t="s">
        <v>1547</v>
      </c>
      <c r="U107" s="135" t="str">
        <f t="shared" si="7"/>
        <v/>
      </c>
      <c r="V107" s="135" t="str">
        <f t="shared" si="8"/>
        <v/>
      </c>
      <c r="W107" s="135" t="str">
        <f>IF(V107="","",_xlfn.XLOOKUP(V107,立项!W:W,立项!N:N))</f>
        <v/>
      </c>
      <c r="X107" s="135" t="str">
        <f>IF(V107="","",_xlfn.XLOOKUP(V107,立项!W:W,立项!P:P))</f>
        <v/>
      </c>
      <c r="Y107" s="135" t="str">
        <f t="shared" si="9"/>
        <v/>
      </c>
      <c r="Z107" s="162"/>
      <c r="AA107" s="137"/>
      <c r="AB107" s="137"/>
      <c r="AC107" s="137"/>
      <c r="AD107" s="138"/>
      <c r="AE107" s="138"/>
    </row>
    <row r="108" s="102" customFormat="1" customHeight="1" spans="1:31">
      <c r="A108" s="137"/>
      <c r="B108" s="137"/>
      <c r="C108" s="137"/>
      <c r="D108" s="154"/>
      <c r="E108" s="154"/>
      <c r="F108" s="154"/>
      <c r="G108" s="137"/>
      <c r="H108" s="180"/>
      <c r="I108" s="167"/>
      <c r="J108" s="187"/>
      <c r="K108" s="137"/>
      <c r="L108" s="109"/>
      <c r="M108" s="185">
        <f>IF(T108="","",COUNTIFS($F$2:F108,F108))</f>
        <v>0</v>
      </c>
      <c r="N108" s="186">
        <f>IF(T108="","",SUMIFS(实收!E:E,实收!S:S,T108))</f>
        <v>0</v>
      </c>
      <c r="O108" s="186">
        <f t="shared" si="5"/>
        <v>0</v>
      </c>
      <c r="P108" s="186" t="str">
        <f>IF(D108="","",SUMIFS(#REF!,#REF!,U108))</f>
        <v/>
      </c>
      <c r="Q108" s="186" t="str">
        <f t="shared" si="6"/>
        <v/>
      </c>
      <c r="R108" s="135" t="str">
        <f>IF($C108="","",_xlfn.XLOOKUP($C108,设置!$M:$M,设置!N:N,""))</f>
        <v/>
      </c>
      <c r="S108" s="135" t="str">
        <f>IF($C108="","",_xlfn.XLOOKUP($C108,设置!$M:$M,设置!O:O,""))</f>
        <v/>
      </c>
      <c r="T108" s="135" t="s">
        <v>1548</v>
      </c>
      <c r="U108" s="135" t="str">
        <f t="shared" si="7"/>
        <v/>
      </c>
      <c r="V108" s="135" t="str">
        <f t="shared" si="8"/>
        <v/>
      </c>
      <c r="W108" s="135" t="str">
        <f>IF(V108="","",_xlfn.XLOOKUP(V108,立项!W:W,立项!N:N))</f>
        <v/>
      </c>
      <c r="X108" s="135" t="str">
        <f>IF(V108="","",_xlfn.XLOOKUP(V108,立项!W:W,立项!P:P))</f>
        <v/>
      </c>
      <c r="Y108" s="135" t="str">
        <f t="shared" si="9"/>
        <v/>
      </c>
      <c r="Z108" s="162"/>
      <c r="AA108" s="137"/>
      <c r="AB108" s="137"/>
      <c r="AC108" s="137"/>
      <c r="AD108" s="138"/>
      <c r="AE108" s="138"/>
    </row>
    <row r="109" s="102" customFormat="1" customHeight="1" spans="1:31">
      <c r="A109" s="137"/>
      <c r="B109" s="137"/>
      <c r="C109" s="137"/>
      <c r="D109" s="154"/>
      <c r="E109" s="154"/>
      <c r="F109" s="154"/>
      <c r="G109" s="178"/>
      <c r="H109" s="179"/>
      <c r="I109" s="167"/>
      <c r="J109" s="187"/>
      <c r="K109" s="137"/>
      <c r="L109" s="109"/>
      <c r="M109" s="185">
        <f>IF(T109="","",COUNTIFS($F$2:F109,F109))</f>
        <v>0</v>
      </c>
      <c r="N109" s="186">
        <f>IF(T109="","",SUMIFS(实收!E:E,实收!S:S,T109))</f>
        <v>0</v>
      </c>
      <c r="O109" s="186">
        <f t="shared" si="5"/>
        <v>0</v>
      </c>
      <c r="P109" s="186" t="str">
        <f>IF(D109="","",SUMIFS(#REF!,#REF!,U109))</f>
        <v/>
      </c>
      <c r="Q109" s="186" t="str">
        <f t="shared" si="6"/>
        <v/>
      </c>
      <c r="R109" s="135" t="str">
        <f>IF($C109="","",_xlfn.XLOOKUP($C109,设置!$M:$M,设置!N:N,""))</f>
        <v/>
      </c>
      <c r="S109" s="135" t="str">
        <f>IF($C109="","",_xlfn.XLOOKUP($C109,设置!$M:$M,设置!O:O,""))</f>
        <v/>
      </c>
      <c r="T109" s="135" t="s">
        <v>1549</v>
      </c>
      <c r="U109" s="135" t="str">
        <f t="shared" si="7"/>
        <v/>
      </c>
      <c r="V109" s="135" t="str">
        <f t="shared" si="8"/>
        <v/>
      </c>
      <c r="W109" s="135" t="str">
        <f>IF(V109="","",_xlfn.XLOOKUP(V109,立项!W:W,立项!N:N))</f>
        <v/>
      </c>
      <c r="X109" s="135" t="str">
        <f>IF(V109="","",_xlfn.XLOOKUP(V109,立项!W:W,立项!P:P))</f>
        <v/>
      </c>
      <c r="Y109" s="135" t="str">
        <f t="shared" si="9"/>
        <v/>
      </c>
      <c r="Z109" s="162"/>
      <c r="AA109" s="137"/>
      <c r="AB109" s="137"/>
      <c r="AC109" s="137"/>
      <c r="AD109" s="138"/>
      <c r="AE109" s="138"/>
    </row>
    <row r="110" s="102" customFormat="1" customHeight="1" spans="1:31">
      <c r="A110" s="137"/>
      <c r="B110" s="137"/>
      <c r="C110" s="137"/>
      <c r="D110" s="154"/>
      <c r="E110" s="154"/>
      <c r="F110" s="154"/>
      <c r="G110" s="178"/>
      <c r="H110" s="179"/>
      <c r="I110" s="167"/>
      <c r="J110" s="187"/>
      <c r="K110" s="137"/>
      <c r="L110" s="109"/>
      <c r="M110" s="185">
        <f>IF(T110="","",COUNTIFS($F$2:F110,F110))</f>
        <v>0</v>
      </c>
      <c r="N110" s="186">
        <f>IF(T110="","",SUMIFS(实收!E:E,实收!S:S,T110))</f>
        <v>0</v>
      </c>
      <c r="O110" s="186">
        <f t="shared" si="5"/>
        <v>0</v>
      </c>
      <c r="P110" s="186" t="str">
        <f>IF(D110="","",SUMIFS(#REF!,#REF!,U110))</f>
        <v/>
      </c>
      <c r="Q110" s="186" t="str">
        <f t="shared" si="6"/>
        <v/>
      </c>
      <c r="R110" s="135" t="str">
        <f>IF($C110="","",_xlfn.XLOOKUP($C110,设置!$M:$M,设置!N:N,""))</f>
        <v/>
      </c>
      <c r="S110" s="135" t="str">
        <f>IF($C110="","",_xlfn.XLOOKUP($C110,设置!$M:$M,设置!O:O,""))</f>
        <v/>
      </c>
      <c r="T110" s="135" t="s">
        <v>1550</v>
      </c>
      <c r="U110" s="135" t="str">
        <f t="shared" si="7"/>
        <v/>
      </c>
      <c r="V110" s="135" t="str">
        <f t="shared" si="8"/>
        <v/>
      </c>
      <c r="W110" s="135" t="str">
        <f>IF(V110="","",_xlfn.XLOOKUP(V110,立项!W:W,立项!N:N))</f>
        <v/>
      </c>
      <c r="X110" s="135" t="str">
        <f>IF(V110="","",_xlfn.XLOOKUP(V110,立项!W:W,立项!P:P))</f>
        <v/>
      </c>
      <c r="Y110" s="135" t="str">
        <f t="shared" si="9"/>
        <v/>
      </c>
      <c r="Z110" s="162"/>
      <c r="AA110" s="137"/>
      <c r="AB110" s="137"/>
      <c r="AC110" s="137"/>
      <c r="AD110" s="138"/>
      <c r="AE110" s="138"/>
    </row>
    <row r="111" s="102" customFormat="1" customHeight="1" spans="1:31">
      <c r="A111" s="137"/>
      <c r="B111" s="137"/>
      <c r="C111" s="137"/>
      <c r="D111" s="154"/>
      <c r="E111" s="154"/>
      <c r="F111" s="154"/>
      <c r="G111" s="137"/>
      <c r="H111" s="180"/>
      <c r="I111" s="167"/>
      <c r="J111" s="187"/>
      <c r="K111" s="137"/>
      <c r="L111" s="109"/>
      <c r="M111" s="185">
        <f>IF(T111="","",COUNTIFS($F$2:F111,F111))</f>
        <v>0</v>
      </c>
      <c r="N111" s="186">
        <f>IF(T111="","",SUMIFS(实收!E:E,实收!S:S,T111))</f>
        <v>0</v>
      </c>
      <c r="O111" s="186">
        <f t="shared" si="5"/>
        <v>0</v>
      </c>
      <c r="P111" s="186" t="str">
        <f>IF(D111="","",SUMIFS(#REF!,#REF!,U111))</f>
        <v/>
      </c>
      <c r="Q111" s="186" t="str">
        <f t="shared" si="6"/>
        <v/>
      </c>
      <c r="R111" s="135" t="str">
        <f>IF($C111="","",_xlfn.XLOOKUP($C111,设置!$M:$M,设置!N:N,""))</f>
        <v/>
      </c>
      <c r="S111" s="135" t="str">
        <f>IF($C111="","",_xlfn.XLOOKUP($C111,设置!$M:$M,设置!O:O,""))</f>
        <v/>
      </c>
      <c r="T111" s="135" t="s">
        <v>1551</v>
      </c>
      <c r="U111" s="135" t="str">
        <f t="shared" si="7"/>
        <v/>
      </c>
      <c r="V111" s="135" t="str">
        <f t="shared" si="8"/>
        <v/>
      </c>
      <c r="W111" s="135" t="str">
        <f>IF(V111="","",_xlfn.XLOOKUP(V111,立项!W:W,立项!N:N))</f>
        <v/>
      </c>
      <c r="X111" s="135" t="str">
        <f>IF(V111="","",_xlfn.XLOOKUP(V111,立项!W:W,立项!P:P))</f>
        <v/>
      </c>
      <c r="Y111" s="135" t="str">
        <f t="shared" si="9"/>
        <v/>
      </c>
      <c r="Z111" s="162"/>
      <c r="AA111" s="137"/>
      <c r="AB111" s="137"/>
      <c r="AC111" s="137"/>
      <c r="AD111" s="138"/>
      <c r="AE111" s="138"/>
    </row>
    <row r="112" s="102" customFormat="1" customHeight="1" spans="1:31">
      <c r="A112" s="137"/>
      <c r="B112" s="137"/>
      <c r="C112" s="137"/>
      <c r="D112" s="154"/>
      <c r="E112" s="154"/>
      <c r="F112" s="154"/>
      <c r="G112" s="137"/>
      <c r="H112" s="180"/>
      <c r="I112" s="167"/>
      <c r="J112" s="187"/>
      <c r="K112" s="137"/>
      <c r="L112" s="109"/>
      <c r="M112" s="185">
        <f>IF(T112="","",COUNTIFS($F$2:F112,F112))</f>
        <v>0</v>
      </c>
      <c r="N112" s="186">
        <f>IF(T112="","",SUMIFS(实收!E:E,实收!S:S,T112))</f>
        <v>0</v>
      </c>
      <c r="O112" s="186">
        <f t="shared" si="5"/>
        <v>0</v>
      </c>
      <c r="P112" s="186" t="str">
        <f>IF(D112="","",SUMIFS(#REF!,#REF!,U112))</f>
        <v/>
      </c>
      <c r="Q112" s="186" t="str">
        <f t="shared" si="6"/>
        <v/>
      </c>
      <c r="R112" s="135" t="str">
        <f>IF($C112="","",_xlfn.XLOOKUP($C112,设置!$M:$M,设置!N:N,""))</f>
        <v/>
      </c>
      <c r="S112" s="135" t="str">
        <f>IF($C112="","",_xlfn.XLOOKUP($C112,设置!$M:$M,设置!O:O,""))</f>
        <v/>
      </c>
      <c r="T112" s="135" t="s">
        <v>1552</v>
      </c>
      <c r="U112" s="135" t="str">
        <f t="shared" si="7"/>
        <v/>
      </c>
      <c r="V112" s="135" t="str">
        <f t="shared" si="8"/>
        <v/>
      </c>
      <c r="W112" s="135" t="str">
        <f>IF(V112="","",_xlfn.XLOOKUP(V112,立项!W:W,立项!N:N))</f>
        <v/>
      </c>
      <c r="X112" s="135" t="str">
        <f>IF(V112="","",_xlfn.XLOOKUP(V112,立项!W:W,立项!P:P))</f>
        <v/>
      </c>
      <c r="Y112" s="135" t="str">
        <f t="shared" si="9"/>
        <v/>
      </c>
      <c r="Z112" s="162"/>
      <c r="AA112" s="137"/>
      <c r="AB112" s="137"/>
      <c r="AC112" s="137"/>
      <c r="AD112" s="138"/>
      <c r="AE112" s="138"/>
    </row>
    <row r="113" s="102" customFormat="1" customHeight="1" spans="1:31">
      <c r="A113" s="137"/>
      <c r="B113" s="137"/>
      <c r="C113" s="137"/>
      <c r="D113" s="154"/>
      <c r="E113" s="154"/>
      <c r="F113" s="154"/>
      <c r="G113" s="117"/>
      <c r="H113" s="179"/>
      <c r="I113" s="167"/>
      <c r="J113" s="187"/>
      <c r="K113" s="137"/>
      <c r="L113" s="109"/>
      <c r="M113" s="185">
        <f>IF(T113="","",COUNTIFS($F$2:F113,F113))</f>
        <v>0</v>
      </c>
      <c r="N113" s="186">
        <f>IF(T113="","",SUMIFS(实收!E:E,实收!S:S,T113))</f>
        <v>0</v>
      </c>
      <c r="O113" s="186">
        <f t="shared" si="5"/>
        <v>0</v>
      </c>
      <c r="P113" s="186" t="str">
        <f>IF(D113="","",SUMIFS(#REF!,#REF!,U113))</f>
        <v/>
      </c>
      <c r="Q113" s="186" t="str">
        <f t="shared" si="6"/>
        <v/>
      </c>
      <c r="R113" s="135" t="str">
        <f>IF($C113="","",_xlfn.XLOOKUP($C113,设置!$M:$M,设置!N:N,""))</f>
        <v/>
      </c>
      <c r="S113" s="135" t="str">
        <f>IF($C113="","",_xlfn.XLOOKUP($C113,设置!$M:$M,设置!O:O,""))</f>
        <v/>
      </c>
      <c r="T113" s="135" t="s">
        <v>1553</v>
      </c>
      <c r="U113" s="135" t="str">
        <f t="shared" si="7"/>
        <v/>
      </c>
      <c r="V113" s="135" t="str">
        <f t="shared" si="8"/>
        <v/>
      </c>
      <c r="W113" s="135" t="str">
        <f>IF(V113="","",_xlfn.XLOOKUP(V113,立项!W:W,立项!N:N))</f>
        <v/>
      </c>
      <c r="X113" s="135" t="str">
        <f>IF(V113="","",_xlfn.XLOOKUP(V113,立项!W:W,立项!P:P))</f>
        <v/>
      </c>
      <c r="Y113" s="135" t="str">
        <f t="shared" si="9"/>
        <v/>
      </c>
      <c r="Z113" s="162"/>
      <c r="AA113" s="137"/>
      <c r="AB113" s="137"/>
      <c r="AC113" s="137"/>
      <c r="AD113" s="138"/>
      <c r="AE113" s="138"/>
    </row>
    <row r="114" s="102" customFormat="1" customHeight="1" spans="1:31">
      <c r="A114" s="137"/>
      <c r="B114" s="137"/>
      <c r="C114" s="137"/>
      <c r="D114" s="154"/>
      <c r="E114" s="154"/>
      <c r="F114" s="154"/>
      <c r="G114" s="117"/>
      <c r="H114" s="179"/>
      <c r="I114" s="167"/>
      <c r="J114" s="187"/>
      <c r="K114" s="137"/>
      <c r="L114" s="109"/>
      <c r="M114" s="185">
        <f>IF(T114="","",COUNTIFS($F$2:F114,F114))</f>
        <v>0</v>
      </c>
      <c r="N114" s="186">
        <f>IF(T114="","",SUMIFS(实收!E:E,实收!S:S,T114))</f>
        <v>0</v>
      </c>
      <c r="O114" s="186">
        <f t="shared" si="5"/>
        <v>0</v>
      </c>
      <c r="P114" s="186" t="str">
        <f>IF(D114="","",SUMIFS(#REF!,#REF!,U114))</f>
        <v/>
      </c>
      <c r="Q114" s="186" t="str">
        <f t="shared" si="6"/>
        <v/>
      </c>
      <c r="R114" s="135" t="str">
        <f>IF($C114="","",_xlfn.XLOOKUP($C114,设置!$M:$M,设置!N:N,""))</f>
        <v/>
      </c>
      <c r="S114" s="135" t="str">
        <f>IF($C114="","",_xlfn.XLOOKUP($C114,设置!$M:$M,设置!O:O,""))</f>
        <v/>
      </c>
      <c r="T114" s="135" t="s">
        <v>1554</v>
      </c>
      <c r="U114" s="135" t="str">
        <f t="shared" si="7"/>
        <v/>
      </c>
      <c r="V114" s="135" t="str">
        <f t="shared" si="8"/>
        <v/>
      </c>
      <c r="W114" s="135" t="str">
        <f>IF(V114="","",_xlfn.XLOOKUP(V114,立项!W:W,立项!N:N))</f>
        <v/>
      </c>
      <c r="X114" s="135" t="str">
        <f>IF(V114="","",_xlfn.XLOOKUP(V114,立项!W:W,立项!P:P))</f>
        <v/>
      </c>
      <c r="Y114" s="135" t="str">
        <f t="shared" si="9"/>
        <v/>
      </c>
      <c r="Z114" s="162"/>
      <c r="AA114" s="137"/>
      <c r="AB114" s="137"/>
      <c r="AC114" s="137"/>
      <c r="AD114" s="138"/>
      <c r="AE114" s="138"/>
    </row>
    <row r="115" s="102" customFormat="1" customHeight="1" spans="1:31">
      <c r="A115" s="137"/>
      <c r="B115" s="137"/>
      <c r="C115" s="137"/>
      <c r="D115" s="154"/>
      <c r="E115" s="154"/>
      <c r="F115" s="154"/>
      <c r="G115" s="137"/>
      <c r="H115" s="180"/>
      <c r="I115" s="167"/>
      <c r="J115" s="187"/>
      <c r="K115" s="137"/>
      <c r="L115" s="109"/>
      <c r="M115" s="185">
        <f>IF(T115="","",COUNTIFS($F$2:F115,F115))</f>
        <v>0</v>
      </c>
      <c r="N115" s="186">
        <f>IF(T115="","",SUMIFS(实收!E:E,实收!S:S,T115))</f>
        <v>0</v>
      </c>
      <c r="O115" s="186">
        <f t="shared" si="5"/>
        <v>0</v>
      </c>
      <c r="P115" s="186" t="str">
        <f>IF(D115="","",SUMIFS(#REF!,#REF!,U115))</f>
        <v/>
      </c>
      <c r="Q115" s="186" t="str">
        <f t="shared" si="6"/>
        <v/>
      </c>
      <c r="R115" s="135" t="str">
        <f>IF($C115="","",_xlfn.XLOOKUP($C115,设置!$M:$M,设置!N:N,""))</f>
        <v/>
      </c>
      <c r="S115" s="135" t="str">
        <f>IF($C115="","",_xlfn.XLOOKUP($C115,设置!$M:$M,设置!O:O,""))</f>
        <v/>
      </c>
      <c r="T115" s="135" t="s">
        <v>1555</v>
      </c>
      <c r="U115" s="135" t="str">
        <f t="shared" si="7"/>
        <v/>
      </c>
      <c r="V115" s="135" t="str">
        <f t="shared" si="8"/>
        <v/>
      </c>
      <c r="W115" s="135" t="str">
        <f>IF(V115="","",_xlfn.XLOOKUP(V115,立项!W:W,立项!N:N))</f>
        <v/>
      </c>
      <c r="X115" s="135" t="str">
        <f>IF(V115="","",_xlfn.XLOOKUP(V115,立项!W:W,立项!P:P))</f>
        <v/>
      </c>
      <c r="Y115" s="135" t="str">
        <f t="shared" si="9"/>
        <v/>
      </c>
      <c r="Z115" s="162"/>
      <c r="AA115" s="137"/>
      <c r="AB115" s="137"/>
      <c r="AC115" s="137"/>
      <c r="AD115" s="138"/>
      <c r="AE115" s="138"/>
    </row>
    <row r="116" s="102" customFormat="1" customHeight="1" spans="1:31">
      <c r="A116" s="137"/>
      <c r="B116" s="137"/>
      <c r="C116" s="137"/>
      <c r="D116" s="154"/>
      <c r="E116" s="154"/>
      <c r="F116" s="154"/>
      <c r="G116" s="137"/>
      <c r="H116" s="180"/>
      <c r="I116" s="167"/>
      <c r="J116" s="187"/>
      <c r="K116" s="137"/>
      <c r="L116" s="109"/>
      <c r="M116" s="185">
        <f>IF(T116="","",COUNTIFS($F$2:F116,F116))</f>
        <v>0</v>
      </c>
      <c r="N116" s="186">
        <f>IF(T116="","",SUMIFS(实收!E:E,实收!S:S,T116))</f>
        <v>0</v>
      </c>
      <c r="O116" s="186">
        <f t="shared" si="5"/>
        <v>0</v>
      </c>
      <c r="P116" s="186" t="str">
        <f>IF(D116="","",SUMIFS(#REF!,#REF!,U116))</f>
        <v/>
      </c>
      <c r="Q116" s="186" t="str">
        <f t="shared" si="6"/>
        <v/>
      </c>
      <c r="R116" s="135" t="str">
        <f>IF($C116="","",_xlfn.XLOOKUP($C116,设置!$M:$M,设置!N:N,""))</f>
        <v/>
      </c>
      <c r="S116" s="135" t="str">
        <f>IF($C116="","",_xlfn.XLOOKUP($C116,设置!$M:$M,设置!O:O,""))</f>
        <v/>
      </c>
      <c r="T116" s="135" t="s">
        <v>1556</v>
      </c>
      <c r="U116" s="135" t="str">
        <f t="shared" si="7"/>
        <v/>
      </c>
      <c r="V116" s="135" t="str">
        <f t="shared" si="8"/>
        <v/>
      </c>
      <c r="W116" s="135" t="str">
        <f>IF(V116="","",_xlfn.XLOOKUP(V116,立项!W:W,立项!N:N))</f>
        <v/>
      </c>
      <c r="X116" s="135" t="str">
        <f>IF(V116="","",_xlfn.XLOOKUP(V116,立项!W:W,立项!P:P))</f>
        <v/>
      </c>
      <c r="Y116" s="135" t="str">
        <f t="shared" si="9"/>
        <v/>
      </c>
      <c r="Z116" s="162"/>
      <c r="AA116" s="137"/>
      <c r="AB116" s="137"/>
      <c r="AC116" s="137"/>
      <c r="AD116" s="138"/>
      <c r="AE116" s="138"/>
    </row>
    <row r="117" s="102" customFormat="1" customHeight="1" spans="1:31">
      <c r="A117" s="137"/>
      <c r="B117" s="137"/>
      <c r="C117" s="137"/>
      <c r="D117" s="154"/>
      <c r="E117" s="154"/>
      <c r="F117" s="154"/>
      <c r="G117" s="137"/>
      <c r="H117" s="180"/>
      <c r="I117" s="167"/>
      <c r="J117" s="187"/>
      <c r="K117" s="137"/>
      <c r="L117" s="109"/>
      <c r="M117" s="185">
        <f>IF(T117="","",COUNTIFS($F$2:F117,F117))</f>
        <v>0</v>
      </c>
      <c r="N117" s="186">
        <f>IF(T117="","",SUMIFS(实收!E:E,实收!S:S,T117))</f>
        <v>0</v>
      </c>
      <c r="O117" s="186">
        <f t="shared" si="5"/>
        <v>0</v>
      </c>
      <c r="P117" s="186" t="str">
        <f>IF(D117="","",SUMIFS(#REF!,#REF!,U117))</f>
        <v/>
      </c>
      <c r="Q117" s="186" t="str">
        <f t="shared" si="6"/>
        <v/>
      </c>
      <c r="R117" s="135" t="str">
        <f>IF($C117="","",_xlfn.XLOOKUP($C117,设置!$M:$M,设置!N:N,""))</f>
        <v/>
      </c>
      <c r="S117" s="135" t="str">
        <f>IF($C117="","",_xlfn.XLOOKUP($C117,设置!$M:$M,设置!O:O,""))</f>
        <v/>
      </c>
      <c r="T117" s="135" t="s">
        <v>1557</v>
      </c>
      <c r="U117" s="135" t="str">
        <f t="shared" si="7"/>
        <v/>
      </c>
      <c r="V117" s="135" t="str">
        <f t="shared" si="8"/>
        <v/>
      </c>
      <c r="W117" s="135" t="str">
        <f>IF(V117="","",_xlfn.XLOOKUP(V117,立项!W:W,立项!N:N))</f>
        <v/>
      </c>
      <c r="X117" s="135" t="str">
        <f>IF(V117="","",_xlfn.XLOOKUP(V117,立项!W:W,立项!P:P))</f>
        <v/>
      </c>
      <c r="Y117" s="135" t="str">
        <f t="shared" si="9"/>
        <v/>
      </c>
      <c r="Z117" s="162"/>
      <c r="AA117" s="137"/>
      <c r="AB117" s="137"/>
      <c r="AC117" s="137"/>
      <c r="AD117" s="138"/>
      <c r="AE117" s="138"/>
    </row>
    <row r="118" s="102" customFormat="1" customHeight="1" spans="1:31">
      <c r="A118" s="137"/>
      <c r="B118" s="137"/>
      <c r="C118" s="137"/>
      <c r="D118" s="154"/>
      <c r="E118" s="154"/>
      <c r="F118" s="154"/>
      <c r="G118" s="137"/>
      <c r="H118" s="180"/>
      <c r="I118" s="167"/>
      <c r="J118" s="187"/>
      <c r="K118" s="137"/>
      <c r="L118" s="109"/>
      <c r="M118" s="185">
        <f>IF(T118="","",COUNTIFS($F$2:F118,F118))</f>
        <v>0</v>
      </c>
      <c r="N118" s="186">
        <f>IF(T118="","",SUMIFS(实收!E:E,实收!S:S,T118))</f>
        <v>0</v>
      </c>
      <c r="O118" s="186">
        <f t="shared" si="5"/>
        <v>0</v>
      </c>
      <c r="P118" s="186" t="str">
        <f>IF(D118="","",SUMIFS(#REF!,#REF!,U118))</f>
        <v/>
      </c>
      <c r="Q118" s="186" t="str">
        <f t="shared" si="6"/>
        <v/>
      </c>
      <c r="R118" s="135" t="str">
        <f>IF($C118="","",_xlfn.XLOOKUP($C118,设置!$M:$M,设置!N:N,""))</f>
        <v/>
      </c>
      <c r="S118" s="135" t="str">
        <f>IF($C118="","",_xlfn.XLOOKUP($C118,设置!$M:$M,设置!O:O,""))</f>
        <v/>
      </c>
      <c r="T118" s="135" t="s">
        <v>1558</v>
      </c>
      <c r="U118" s="135" t="str">
        <f t="shared" si="7"/>
        <v/>
      </c>
      <c r="V118" s="135" t="str">
        <f t="shared" si="8"/>
        <v/>
      </c>
      <c r="W118" s="135" t="str">
        <f>IF(V118="","",_xlfn.XLOOKUP(V118,立项!W:W,立项!N:N))</f>
        <v/>
      </c>
      <c r="X118" s="135" t="str">
        <f>IF(V118="","",_xlfn.XLOOKUP(V118,立项!W:W,立项!P:P))</f>
        <v/>
      </c>
      <c r="Y118" s="135" t="str">
        <f t="shared" si="9"/>
        <v/>
      </c>
      <c r="Z118" s="162"/>
      <c r="AA118" s="137"/>
      <c r="AB118" s="137"/>
      <c r="AC118" s="137"/>
      <c r="AD118" s="138"/>
      <c r="AE118" s="138"/>
    </row>
    <row r="119" s="102" customFormat="1" customHeight="1" spans="1:31">
      <c r="A119" s="137"/>
      <c r="B119" s="137"/>
      <c r="C119" s="137"/>
      <c r="D119" s="154"/>
      <c r="E119" s="154"/>
      <c r="F119" s="154"/>
      <c r="G119" s="137"/>
      <c r="H119" s="180"/>
      <c r="I119" s="167"/>
      <c r="J119" s="187"/>
      <c r="K119" s="137"/>
      <c r="L119" s="109"/>
      <c r="M119" s="185">
        <f>IF(T119="","",COUNTIFS($F$2:F119,F119))</f>
        <v>0</v>
      </c>
      <c r="N119" s="186">
        <f>IF(T119="","",SUMIFS(实收!E:E,实收!S:S,T119))</f>
        <v>0</v>
      </c>
      <c r="O119" s="186">
        <f t="shared" si="5"/>
        <v>0</v>
      </c>
      <c r="P119" s="186" t="str">
        <f>IF(D119="","",SUMIFS(#REF!,#REF!,U119))</f>
        <v/>
      </c>
      <c r="Q119" s="186" t="str">
        <f t="shared" si="6"/>
        <v/>
      </c>
      <c r="R119" s="135" t="str">
        <f>IF($C119="","",_xlfn.XLOOKUP($C119,设置!$M:$M,设置!N:N,""))</f>
        <v/>
      </c>
      <c r="S119" s="135" t="str">
        <f>IF($C119="","",_xlfn.XLOOKUP($C119,设置!$M:$M,设置!O:O,""))</f>
        <v/>
      </c>
      <c r="T119" s="135" t="s">
        <v>1559</v>
      </c>
      <c r="U119" s="135" t="str">
        <f t="shared" si="7"/>
        <v/>
      </c>
      <c r="V119" s="135" t="str">
        <f t="shared" si="8"/>
        <v/>
      </c>
      <c r="W119" s="135" t="str">
        <f>IF(V119="","",_xlfn.XLOOKUP(V119,立项!W:W,立项!N:N))</f>
        <v/>
      </c>
      <c r="X119" s="135" t="str">
        <f>IF(V119="","",_xlfn.XLOOKUP(V119,立项!W:W,立项!P:P))</f>
        <v/>
      </c>
      <c r="Y119" s="135" t="str">
        <f t="shared" si="9"/>
        <v/>
      </c>
      <c r="Z119" s="162"/>
      <c r="AA119" s="137"/>
      <c r="AB119" s="137"/>
      <c r="AC119" s="137"/>
      <c r="AD119" s="138"/>
      <c r="AE119" s="138"/>
    </row>
    <row r="120" s="102" customFormat="1" customHeight="1" spans="1:31">
      <c r="A120" s="137"/>
      <c r="B120" s="137"/>
      <c r="C120" s="137"/>
      <c r="D120" s="154"/>
      <c r="E120" s="154"/>
      <c r="F120" s="154"/>
      <c r="G120" s="137"/>
      <c r="H120" s="180"/>
      <c r="I120" s="167"/>
      <c r="J120" s="187"/>
      <c r="K120" s="137"/>
      <c r="L120" s="109"/>
      <c r="M120" s="185">
        <f>IF(T120="","",COUNTIFS($F$2:F120,F120))</f>
        <v>0</v>
      </c>
      <c r="N120" s="186">
        <f>IF(T120="","",SUMIFS(实收!E:E,实收!S:S,T120))</f>
        <v>0</v>
      </c>
      <c r="O120" s="186">
        <f t="shared" si="5"/>
        <v>0</v>
      </c>
      <c r="P120" s="186" t="str">
        <f>IF(D120="","",SUMIFS(#REF!,#REF!,U120))</f>
        <v/>
      </c>
      <c r="Q120" s="186" t="str">
        <f t="shared" si="6"/>
        <v/>
      </c>
      <c r="R120" s="135" t="str">
        <f>IF($C120="","",_xlfn.XLOOKUP($C120,设置!$M:$M,设置!N:N,""))</f>
        <v/>
      </c>
      <c r="S120" s="135" t="str">
        <f>IF($C120="","",_xlfn.XLOOKUP($C120,设置!$M:$M,设置!O:O,""))</f>
        <v/>
      </c>
      <c r="T120" s="135" t="s">
        <v>1560</v>
      </c>
      <c r="U120" s="135" t="str">
        <f t="shared" si="7"/>
        <v/>
      </c>
      <c r="V120" s="135" t="str">
        <f t="shared" si="8"/>
        <v/>
      </c>
      <c r="W120" s="135" t="str">
        <f>IF(V120="","",_xlfn.XLOOKUP(V120,立项!W:W,立项!N:N))</f>
        <v/>
      </c>
      <c r="X120" s="135" t="str">
        <f>IF(V120="","",_xlfn.XLOOKUP(V120,立项!W:W,立项!P:P))</f>
        <v/>
      </c>
      <c r="Y120" s="135" t="str">
        <f t="shared" si="9"/>
        <v/>
      </c>
      <c r="Z120" s="162"/>
      <c r="AA120" s="137"/>
      <c r="AB120" s="137"/>
      <c r="AC120" s="137"/>
      <c r="AD120" s="138"/>
      <c r="AE120" s="138"/>
    </row>
    <row r="121" s="102" customFormat="1" customHeight="1" spans="1:31">
      <c r="A121" s="137"/>
      <c r="B121" s="137"/>
      <c r="C121" s="137"/>
      <c r="D121" s="154"/>
      <c r="E121" s="154"/>
      <c r="F121" s="154"/>
      <c r="G121" s="137"/>
      <c r="H121" s="180"/>
      <c r="I121" s="167"/>
      <c r="J121" s="187"/>
      <c r="K121" s="137"/>
      <c r="L121" s="109"/>
      <c r="M121" s="185">
        <f>IF(T121="","",COUNTIFS($F$2:F121,F121))</f>
        <v>0</v>
      </c>
      <c r="N121" s="186">
        <f>IF(T121="","",SUMIFS(实收!E:E,实收!S:S,T121))</f>
        <v>0</v>
      </c>
      <c r="O121" s="186">
        <f t="shared" si="5"/>
        <v>0</v>
      </c>
      <c r="P121" s="186" t="str">
        <f>IF(D121="","",SUMIFS(#REF!,#REF!,U121))</f>
        <v/>
      </c>
      <c r="Q121" s="186" t="str">
        <f t="shared" si="6"/>
        <v/>
      </c>
      <c r="R121" s="135" t="str">
        <f>IF($C121="","",_xlfn.XLOOKUP($C121,设置!$M:$M,设置!N:N,""))</f>
        <v/>
      </c>
      <c r="S121" s="135" t="str">
        <f>IF($C121="","",_xlfn.XLOOKUP($C121,设置!$M:$M,设置!O:O,""))</f>
        <v/>
      </c>
      <c r="T121" s="135" t="s">
        <v>1561</v>
      </c>
      <c r="U121" s="135" t="str">
        <f t="shared" si="7"/>
        <v/>
      </c>
      <c r="V121" s="135" t="str">
        <f t="shared" si="8"/>
        <v/>
      </c>
      <c r="W121" s="135" t="str">
        <f>IF(V121="","",_xlfn.XLOOKUP(V121,立项!W:W,立项!N:N))</f>
        <v/>
      </c>
      <c r="X121" s="135" t="str">
        <f>IF(V121="","",_xlfn.XLOOKUP(V121,立项!W:W,立项!P:P))</f>
        <v/>
      </c>
      <c r="Y121" s="135" t="str">
        <f t="shared" si="9"/>
        <v/>
      </c>
      <c r="Z121" s="162"/>
      <c r="AA121" s="137"/>
      <c r="AB121" s="137"/>
      <c r="AC121" s="137"/>
      <c r="AD121" s="138"/>
      <c r="AE121" s="138"/>
    </row>
    <row r="122" s="102" customFormat="1" customHeight="1" spans="1:31">
      <c r="A122" s="137"/>
      <c r="B122" s="137"/>
      <c r="C122" s="137"/>
      <c r="D122" s="154"/>
      <c r="E122" s="154"/>
      <c r="F122" s="154"/>
      <c r="G122" s="137"/>
      <c r="H122" s="180"/>
      <c r="I122" s="167"/>
      <c r="J122" s="187"/>
      <c r="K122" s="137"/>
      <c r="L122" s="109"/>
      <c r="M122" s="185">
        <f>IF(T122="","",COUNTIFS($F$2:F122,F122))</f>
        <v>0</v>
      </c>
      <c r="N122" s="186">
        <f>IF(T122="","",SUMIFS(实收!E:E,实收!S:S,T122))</f>
        <v>0</v>
      </c>
      <c r="O122" s="186">
        <f t="shared" si="5"/>
        <v>0</v>
      </c>
      <c r="P122" s="186" t="str">
        <f>IF(D122="","",SUMIFS(#REF!,#REF!,U122))</f>
        <v/>
      </c>
      <c r="Q122" s="186" t="str">
        <f t="shared" si="6"/>
        <v/>
      </c>
      <c r="R122" s="135" t="str">
        <f>IF($C122="","",_xlfn.XLOOKUP($C122,设置!$M:$M,设置!N:N,""))</f>
        <v/>
      </c>
      <c r="S122" s="135" t="str">
        <f>IF($C122="","",_xlfn.XLOOKUP($C122,设置!$M:$M,设置!O:O,""))</f>
        <v/>
      </c>
      <c r="T122" s="135" t="s">
        <v>1562</v>
      </c>
      <c r="U122" s="135" t="str">
        <f t="shared" si="7"/>
        <v/>
      </c>
      <c r="V122" s="135" t="str">
        <f t="shared" si="8"/>
        <v/>
      </c>
      <c r="W122" s="135" t="str">
        <f>IF(V122="","",_xlfn.XLOOKUP(V122,立项!W:W,立项!N:N))</f>
        <v/>
      </c>
      <c r="X122" s="135" t="str">
        <f>IF(V122="","",_xlfn.XLOOKUP(V122,立项!W:W,立项!P:P))</f>
        <v/>
      </c>
      <c r="Y122" s="135" t="str">
        <f t="shared" si="9"/>
        <v/>
      </c>
      <c r="Z122" s="162"/>
      <c r="AA122" s="137"/>
      <c r="AB122" s="137"/>
      <c r="AC122" s="137"/>
      <c r="AD122" s="138"/>
      <c r="AE122" s="138"/>
    </row>
    <row r="123" s="102" customFormat="1" customHeight="1" spans="1:31">
      <c r="A123" s="137"/>
      <c r="B123" s="137"/>
      <c r="C123" s="137"/>
      <c r="D123" s="154"/>
      <c r="E123" s="154"/>
      <c r="F123" s="154"/>
      <c r="G123" s="137"/>
      <c r="H123" s="180"/>
      <c r="I123" s="167"/>
      <c r="J123" s="187"/>
      <c r="K123" s="137"/>
      <c r="L123" s="109"/>
      <c r="M123" s="185">
        <f>IF(T123="","",COUNTIFS($F$2:F123,F123))</f>
        <v>0</v>
      </c>
      <c r="N123" s="186">
        <f>IF(T123="","",SUMIFS(实收!E:E,实收!S:S,T123))</f>
        <v>0</v>
      </c>
      <c r="O123" s="186">
        <f t="shared" si="5"/>
        <v>0</v>
      </c>
      <c r="P123" s="186" t="str">
        <f>IF(D123="","",SUMIFS(#REF!,#REF!,U123))</f>
        <v/>
      </c>
      <c r="Q123" s="186" t="str">
        <f t="shared" si="6"/>
        <v/>
      </c>
      <c r="R123" s="135" t="str">
        <f>IF($C123="","",_xlfn.XLOOKUP($C123,设置!$M:$M,设置!N:N,""))</f>
        <v/>
      </c>
      <c r="S123" s="135" t="str">
        <f>IF($C123="","",_xlfn.XLOOKUP($C123,设置!$M:$M,设置!O:O,""))</f>
        <v/>
      </c>
      <c r="T123" s="135" t="s">
        <v>1563</v>
      </c>
      <c r="U123" s="135" t="str">
        <f t="shared" si="7"/>
        <v/>
      </c>
      <c r="V123" s="135" t="str">
        <f t="shared" si="8"/>
        <v/>
      </c>
      <c r="W123" s="135" t="str">
        <f>IF(V123="","",_xlfn.XLOOKUP(V123,立项!W:W,立项!N:N))</f>
        <v/>
      </c>
      <c r="X123" s="135" t="str">
        <f>IF(V123="","",_xlfn.XLOOKUP(V123,立项!W:W,立项!P:P))</f>
        <v/>
      </c>
      <c r="Y123" s="135" t="str">
        <f t="shared" si="9"/>
        <v/>
      </c>
      <c r="Z123" s="162"/>
      <c r="AA123" s="137"/>
      <c r="AB123" s="137"/>
      <c r="AC123" s="137"/>
      <c r="AD123" s="138"/>
      <c r="AE123" s="138"/>
    </row>
    <row r="124" s="102" customFormat="1" customHeight="1" spans="1:31">
      <c r="A124" s="137"/>
      <c r="B124" s="137"/>
      <c r="C124" s="137"/>
      <c r="D124" s="154"/>
      <c r="E124" s="154"/>
      <c r="F124" s="154"/>
      <c r="G124" s="137"/>
      <c r="H124" s="180"/>
      <c r="I124" s="167"/>
      <c r="J124" s="187"/>
      <c r="K124" s="137"/>
      <c r="L124" s="109"/>
      <c r="M124" s="185">
        <f>IF(T124="","",COUNTIFS($F$2:F124,F124))</f>
        <v>0</v>
      </c>
      <c r="N124" s="186">
        <f>IF(T124="","",SUMIFS(实收!E:E,实收!S:S,T124))</f>
        <v>0</v>
      </c>
      <c r="O124" s="186">
        <f t="shared" si="5"/>
        <v>0</v>
      </c>
      <c r="P124" s="186" t="str">
        <f>IF(D124="","",SUMIFS(#REF!,#REF!,U124))</f>
        <v/>
      </c>
      <c r="Q124" s="186" t="str">
        <f t="shared" si="6"/>
        <v/>
      </c>
      <c r="R124" s="135" t="str">
        <f>IF($C124="","",_xlfn.XLOOKUP($C124,设置!$M:$M,设置!N:N,""))</f>
        <v/>
      </c>
      <c r="S124" s="135" t="str">
        <f>IF($C124="","",_xlfn.XLOOKUP($C124,设置!$M:$M,设置!O:O,""))</f>
        <v/>
      </c>
      <c r="T124" s="135" t="s">
        <v>1564</v>
      </c>
      <c r="U124" s="135" t="str">
        <f t="shared" si="7"/>
        <v/>
      </c>
      <c r="V124" s="135" t="str">
        <f t="shared" si="8"/>
        <v/>
      </c>
      <c r="W124" s="135" t="str">
        <f>IF(V124="","",_xlfn.XLOOKUP(V124,立项!W:W,立项!N:N))</f>
        <v/>
      </c>
      <c r="X124" s="135" t="str">
        <f>IF(V124="","",_xlfn.XLOOKUP(V124,立项!W:W,立项!P:P))</f>
        <v/>
      </c>
      <c r="Y124" s="135" t="str">
        <f t="shared" si="9"/>
        <v/>
      </c>
      <c r="Z124" s="162"/>
      <c r="AA124" s="137"/>
      <c r="AB124" s="137"/>
      <c r="AC124" s="137"/>
      <c r="AD124" s="138"/>
      <c r="AE124" s="138"/>
    </row>
    <row r="125" s="102" customFormat="1" customHeight="1" spans="1:31">
      <c r="A125" s="137"/>
      <c r="B125" s="137"/>
      <c r="C125" s="137"/>
      <c r="D125" s="154"/>
      <c r="E125" s="154"/>
      <c r="F125" s="154"/>
      <c r="G125" s="137"/>
      <c r="H125" s="180"/>
      <c r="I125" s="167"/>
      <c r="J125" s="187"/>
      <c r="K125" s="137"/>
      <c r="L125" s="109"/>
      <c r="M125" s="185">
        <f>IF(T125="","",COUNTIFS($F$2:F125,F125))</f>
        <v>0</v>
      </c>
      <c r="N125" s="186">
        <f>IF(T125="","",SUMIFS(实收!E:E,实收!S:S,T125))</f>
        <v>0</v>
      </c>
      <c r="O125" s="186">
        <f t="shared" si="5"/>
        <v>0</v>
      </c>
      <c r="P125" s="186" t="str">
        <f>IF(D125="","",SUMIFS(#REF!,#REF!,U125))</f>
        <v/>
      </c>
      <c r="Q125" s="186" t="str">
        <f t="shared" si="6"/>
        <v/>
      </c>
      <c r="R125" s="135" t="str">
        <f>IF($C125="","",_xlfn.XLOOKUP($C125,设置!$M:$M,设置!N:N,""))</f>
        <v/>
      </c>
      <c r="S125" s="135" t="str">
        <f>IF($C125="","",_xlfn.XLOOKUP($C125,设置!$M:$M,设置!O:O,""))</f>
        <v/>
      </c>
      <c r="T125" s="135" t="s">
        <v>1565</v>
      </c>
      <c r="U125" s="135" t="str">
        <f t="shared" si="7"/>
        <v/>
      </c>
      <c r="V125" s="135" t="str">
        <f t="shared" si="8"/>
        <v/>
      </c>
      <c r="W125" s="135" t="str">
        <f>IF(V125="","",_xlfn.XLOOKUP(V125,立项!W:W,立项!N:N))</f>
        <v/>
      </c>
      <c r="X125" s="135" t="str">
        <f>IF(V125="","",_xlfn.XLOOKUP(V125,立项!W:W,立项!P:P))</f>
        <v/>
      </c>
      <c r="Y125" s="135" t="str">
        <f t="shared" si="9"/>
        <v/>
      </c>
      <c r="Z125" s="162"/>
      <c r="AA125" s="137"/>
      <c r="AB125" s="137"/>
      <c r="AC125" s="137"/>
      <c r="AD125" s="138"/>
      <c r="AE125" s="138"/>
    </row>
    <row r="126" s="102" customFormat="1" customHeight="1" spans="1:31">
      <c r="A126" s="137"/>
      <c r="B126" s="137"/>
      <c r="C126" s="137"/>
      <c r="D126" s="154"/>
      <c r="E126" s="154"/>
      <c r="F126" s="154"/>
      <c r="G126" s="137"/>
      <c r="H126" s="180"/>
      <c r="I126" s="167"/>
      <c r="J126" s="187"/>
      <c r="K126" s="137"/>
      <c r="L126" s="109"/>
      <c r="M126" s="185">
        <f>IF(T126="","",COUNTIFS($F$2:F126,F126))</f>
        <v>0</v>
      </c>
      <c r="N126" s="186">
        <f>IF(T126="","",SUMIFS(实收!E:E,实收!S:S,T126))</f>
        <v>0</v>
      </c>
      <c r="O126" s="186">
        <f t="shared" si="5"/>
        <v>0</v>
      </c>
      <c r="P126" s="186" t="str">
        <f>IF(D126="","",SUMIFS(#REF!,#REF!,U126))</f>
        <v/>
      </c>
      <c r="Q126" s="186" t="str">
        <f t="shared" si="6"/>
        <v/>
      </c>
      <c r="R126" s="135" t="str">
        <f>IF($C126="","",_xlfn.XLOOKUP($C126,设置!$M:$M,设置!N:N,""))</f>
        <v/>
      </c>
      <c r="S126" s="135" t="str">
        <f>IF($C126="","",_xlfn.XLOOKUP($C126,设置!$M:$M,设置!O:O,""))</f>
        <v/>
      </c>
      <c r="T126" s="135" t="s">
        <v>1566</v>
      </c>
      <c r="U126" s="135" t="str">
        <f t="shared" si="7"/>
        <v/>
      </c>
      <c r="V126" s="135" t="str">
        <f t="shared" si="8"/>
        <v/>
      </c>
      <c r="W126" s="135" t="str">
        <f>IF(V126="","",_xlfn.XLOOKUP(V126,立项!W:W,立项!N:N))</f>
        <v/>
      </c>
      <c r="X126" s="135" t="str">
        <f>IF(V126="","",_xlfn.XLOOKUP(V126,立项!W:W,立项!P:P))</f>
        <v/>
      </c>
      <c r="Y126" s="135" t="str">
        <f t="shared" si="9"/>
        <v/>
      </c>
      <c r="Z126" s="162"/>
      <c r="AA126" s="137"/>
      <c r="AB126" s="137"/>
      <c r="AC126" s="137"/>
      <c r="AD126" s="138"/>
      <c r="AE126" s="138"/>
    </row>
    <row r="127" s="102" customFormat="1" customHeight="1" spans="1:31">
      <c r="A127" s="137"/>
      <c r="B127" s="137"/>
      <c r="C127" s="137"/>
      <c r="D127" s="154"/>
      <c r="E127" s="154"/>
      <c r="F127" s="154"/>
      <c r="G127" s="137"/>
      <c r="H127" s="180"/>
      <c r="I127" s="167"/>
      <c r="J127" s="187"/>
      <c r="K127" s="137"/>
      <c r="L127" s="109"/>
      <c r="M127" s="185">
        <f>IF(T127="","",COUNTIFS($F$2:F127,F127))</f>
        <v>0</v>
      </c>
      <c r="N127" s="186">
        <f>IF(T127="","",SUMIFS(实收!E:E,实收!S:S,T127))</f>
        <v>0</v>
      </c>
      <c r="O127" s="186">
        <f t="shared" si="5"/>
        <v>0</v>
      </c>
      <c r="P127" s="186" t="str">
        <f>IF(D127="","",SUMIFS(#REF!,#REF!,U127))</f>
        <v/>
      </c>
      <c r="Q127" s="186" t="str">
        <f t="shared" si="6"/>
        <v/>
      </c>
      <c r="R127" s="135" t="str">
        <f>IF($C127="","",_xlfn.XLOOKUP($C127,设置!$M:$M,设置!N:N,""))</f>
        <v/>
      </c>
      <c r="S127" s="135" t="str">
        <f>IF($C127="","",_xlfn.XLOOKUP($C127,设置!$M:$M,设置!O:O,""))</f>
        <v/>
      </c>
      <c r="T127" s="135" t="s">
        <v>1567</v>
      </c>
      <c r="U127" s="135" t="str">
        <f t="shared" si="7"/>
        <v/>
      </c>
      <c r="V127" s="135" t="str">
        <f t="shared" si="8"/>
        <v/>
      </c>
      <c r="W127" s="135" t="str">
        <f>IF(V127="","",_xlfn.XLOOKUP(V127,立项!W:W,立项!N:N))</f>
        <v/>
      </c>
      <c r="X127" s="135" t="str">
        <f>IF(V127="","",_xlfn.XLOOKUP(V127,立项!W:W,立项!P:P))</f>
        <v/>
      </c>
      <c r="Y127" s="135" t="str">
        <f t="shared" si="9"/>
        <v/>
      </c>
      <c r="Z127" s="162"/>
      <c r="AA127" s="137"/>
      <c r="AB127" s="137"/>
      <c r="AC127" s="137"/>
      <c r="AD127" s="138"/>
      <c r="AE127" s="138"/>
    </row>
    <row r="128" s="102" customFormat="1" customHeight="1" spans="1:31">
      <c r="A128" s="137"/>
      <c r="B128" s="137"/>
      <c r="C128" s="137"/>
      <c r="D128" s="154"/>
      <c r="E128" s="154"/>
      <c r="F128" s="154"/>
      <c r="G128" s="137"/>
      <c r="H128" s="180"/>
      <c r="I128" s="167"/>
      <c r="J128" s="187"/>
      <c r="K128" s="137"/>
      <c r="L128" s="109"/>
      <c r="M128" s="185">
        <f>IF(T128="","",COUNTIFS($F$2:F128,F128))</f>
        <v>0</v>
      </c>
      <c r="N128" s="186">
        <f>IF(T128="","",SUMIFS(实收!E:E,实收!S:S,T128))</f>
        <v>0</v>
      </c>
      <c r="O128" s="186">
        <f t="shared" si="5"/>
        <v>0</v>
      </c>
      <c r="P128" s="186" t="str">
        <f>IF(D128="","",SUMIFS(#REF!,#REF!,U128))</f>
        <v/>
      </c>
      <c r="Q128" s="186" t="str">
        <f t="shared" si="6"/>
        <v/>
      </c>
      <c r="R128" s="135" t="str">
        <f>IF($C128="","",_xlfn.XLOOKUP($C128,设置!$M:$M,设置!N:N,""))</f>
        <v/>
      </c>
      <c r="S128" s="135" t="str">
        <f>IF($C128="","",_xlfn.XLOOKUP($C128,设置!$M:$M,设置!O:O,""))</f>
        <v/>
      </c>
      <c r="T128" s="135" t="s">
        <v>1568</v>
      </c>
      <c r="U128" s="135" t="str">
        <f t="shared" si="7"/>
        <v/>
      </c>
      <c r="V128" s="135" t="str">
        <f t="shared" si="8"/>
        <v/>
      </c>
      <c r="W128" s="135" t="str">
        <f>IF(V128="","",_xlfn.XLOOKUP(V128,立项!W:W,立项!N:N))</f>
        <v/>
      </c>
      <c r="X128" s="135" t="str">
        <f>IF(V128="","",_xlfn.XLOOKUP(V128,立项!W:W,立项!P:P))</f>
        <v/>
      </c>
      <c r="Y128" s="135" t="str">
        <f t="shared" si="9"/>
        <v/>
      </c>
      <c r="Z128" s="162"/>
      <c r="AA128" s="137"/>
      <c r="AB128" s="137"/>
      <c r="AC128" s="137"/>
      <c r="AD128" s="138"/>
      <c r="AE128" s="138"/>
    </row>
    <row r="129" s="102" customFormat="1" customHeight="1" spans="1:31">
      <c r="A129" s="137"/>
      <c r="B129" s="137"/>
      <c r="C129" s="137"/>
      <c r="D129" s="154"/>
      <c r="E129" s="154"/>
      <c r="F129" s="154"/>
      <c r="G129" s="178"/>
      <c r="H129" s="179"/>
      <c r="I129" s="167"/>
      <c r="J129" s="187"/>
      <c r="K129" s="137"/>
      <c r="L129" s="109"/>
      <c r="M129" s="185">
        <f>IF(T129="","",COUNTIFS($F$2:F129,F129))</f>
        <v>0</v>
      </c>
      <c r="N129" s="186">
        <f>IF(T129="","",SUMIFS(实收!E:E,实收!S:S,T129))</f>
        <v>0</v>
      </c>
      <c r="O129" s="186">
        <f t="shared" si="5"/>
        <v>0</v>
      </c>
      <c r="P129" s="186" t="str">
        <f>IF(D129="","",SUMIFS(#REF!,#REF!,U129))</f>
        <v/>
      </c>
      <c r="Q129" s="186" t="str">
        <f t="shared" si="6"/>
        <v/>
      </c>
      <c r="R129" s="135" t="str">
        <f>IF($C129="","",_xlfn.XLOOKUP($C129,设置!$M:$M,设置!N:N,""))</f>
        <v/>
      </c>
      <c r="S129" s="135" t="str">
        <f>IF($C129="","",_xlfn.XLOOKUP($C129,设置!$M:$M,设置!O:O,""))</f>
        <v/>
      </c>
      <c r="T129" s="135" t="s">
        <v>1569</v>
      </c>
      <c r="U129" s="135" t="str">
        <f t="shared" si="7"/>
        <v/>
      </c>
      <c r="V129" s="135" t="str">
        <f t="shared" si="8"/>
        <v/>
      </c>
      <c r="W129" s="135" t="str">
        <f>IF(V129="","",_xlfn.XLOOKUP(V129,立项!W:W,立项!N:N))</f>
        <v/>
      </c>
      <c r="X129" s="135" t="str">
        <f>IF(V129="","",_xlfn.XLOOKUP(V129,立项!W:W,立项!P:P))</f>
        <v/>
      </c>
      <c r="Y129" s="135" t="str">
        <f t="shared" si="9"/>
        <v/>
      </c>
      <c r="Z129" s="162"/>
      <c r="AA129" s="137"/>
      <c r="AB129" s="137"/>
      <c r="AC129" s="137"/>
      <c r="AD129" s="138"/>
      <c r="AE129" s="138"/>
    </row>
    <row r="130" s="102" customFormat="1" customHeight="1" spans="1:31">
      <c r="A130" s="137"/>
      <c r="B130" s="137"/>
      <c r="C130" s="137"/>
      <c r="D130" s="154"/>
      <c r="E130" s="154"/>
      <c r="F130" s="154"/>
      <c r="G130" s="178"/>
      <c r="H130" s="179"/>
      <c r="I130" s="167"/>
      <c r="J130" s="187"/>
      <c r="K130" s="137"/>
      <c r="L130" s="109"/>
      <c r="M130" s="185">
        <f>IF(T130="","",COUNTIFS($F$2:F130,F130))</f>
        <v>0</v>
      </c>
      <c r="N130" s="186">
        <f>IF(T130="","",SUMIFS(实收!E:E,实收!S:S,T130))</f>
        <v>0</v>
      </c>
      <c r="O130" s="186">
        <f t="shared" ref="O130:O193" si="10">IF(T130="","",I130-N130)</f>
        <v>0</v>
      </c>
      <c r="P130" s="186" t="str">
        <f>IF(D130="","",SUMIFS(#REF!,#REF!,U130))</f>
        <v/>
      </c>
      <c r="Q130" s="186" t="str">
        <f t="shared" ref="Q130:Q193" si="11">IF(D130="","",I130-P130)</f>
        <v/>
      </c>
      <c r="R130" s="135" t="str">
        <f>IF($C130="","",_xlfn.XLOOKUP($C130,设置!$M:$M,设置!N:N,""))</f>
        <v/>
      </c>
      <c r="S130" s="135" t="str">
        <f>IF($C130="","",_xlfn.XLOOKUP($C130,设置!$M:$M,设置!O:O,""))</f>
        <v/>
      </c>
      <c r="T130" s="135" t="s">
        <v>1570</v>
      </c>
      <c r="U130" s="135" t="str">
        <f t="shared" ref="U130:U193" si="12">IF(F130="","",_xlfn.TEXTJOIN("-",1,T130,F130,M130,TEXT(H130,"yyyymmdd"),J130,I130))</f>
        <v/>
      </c>
      <c r="V130" s="135" t="str">
        <f t="shared" ref="V130:V193" si="13">IF(F130="","",LEFT(F130,16))</f>
        <v/>
      </c>
      <c r="W130" s="135" t="str">
        <f>IF(V130="","",_xlfn.XLOOKUP(V130,立项!W:W,立项!N:N))</f>
        <v/>
      </c>
      <c r="X130" s="135" t="str">
        <f>IF(V130="","",_xlfn.XLOOKUP(V130,立项!W:W,立项!P:P))</f>
        <v/>
      </c>
      <c r="Y130" s="135" t="str">
        <f t="shared" ref="Y130:Y193" si="14">IF(U130="","",_xlfn.TEXTJOIN("-",1,C130,X130,V130,B130))</f>
        <v/>
      </c>
      <c r="Z130" s="162"/>
      <c r="AA130" s="137"/>
      <c r="AB130" s="137"/>
      <c r="AC130" s="137"/>
      <c r="AD130" s="138"/>
      <c r="AE130" s="138"/>
    </row>
    <row r="131" s="102" customFormat="1" customHeight="1" spans="1:31">
      <c r="A131" s="137"/>
      <c r="B131" s="137"/>
      <c r="C131" s="137"/>
      <c r="D131" s="137"/>
      <c r="E131" s="154"/>
      <c r="F131" s="154"/>
      <c r="G131" s="137"/>
      <c r="H131" s="180"/>
      <c r="I131" s="167"/>
      <c r="J131" s="187"/>
      <c r="K131" s="137"/>
      <c r="L131" s="109"/>
      <c r="M131" s="185">
        <f>IF(T131="","",COUNTIFS($F$2:F131,F131))</f>
        <v>0</v>
      </c>
      <c r="N131" s="186">
        <f>IF(T131="","",SUMIFS(实收!E:E,实收!S:S,T131))</f>
        <v>0</v>
      </c>
      <c r="O131" s="186">
        <f t="shared" si="10"/>
        <v>0</v>
      </c>
      <c r="P131" s="186" t="str">
        <f>IF(D131="","",SUMIFS(#REF!,#REF!,U131))</f>
        <v/>
      </c>
      <c r="Q131" s="186" t="str">
        <f t="shared" si="11"/>
        <v/>
      </c>
      <c r="R131" s="135" t="str">
        <f>IF($C131="","",_xlfn.XLOOKUP($C131,设置!$M:$M,设置!N:N,""))</f>
        <v/>
      </c>
      <c r="S131" s="135" t="str">
        <f>IF($C131="","",_xlfn.XLOOKUP($C131,设置!$M:$M,设置!O:O,""))</f>
        <v/>
      </c>
      <c r="T131" s="135" t="s">
        <v>1571</v>
      </c>
      <c r="U131" s="135" t="str">
        <f t="shared" si="12"/>
        <v/>
      </c>
      <c r="V131" s="135" t="str">
        <f t="shared" si="13"/>
        <v/>
      </c>
      <c r="W131" s="135" t="str">
        <f>IF(V131="","",_xlfn.XLOOKUP(V131,立项!W:W,立项!N:N))</f>
        <v/>
      </c>
      <c r="X131" s="135" t="str">
        <f>IF(V131="","",_xlfn.XLOOKUP(V131,立项!W:W,立项!P:P))</f>
        <v/>
      </c>
      <c r="Y131" s="135" t="str">
        <f t="shared" si="14"/>
        <v/>
      </c>
      <c r="Z131" s="162"/>
      <c r="AA131" s="137"/>
      <c r="AB131" s="137"/>
      <c r="AC131" s="137"/>
      <c r="AD131" s="138"/>
      <c r="AE131" s="138"/>
    </row>
    <row r="132" s="102" customFormat="1" customHeight="1" spans="1:31">
      <c r="A132" s="137"/>
      <c r="B132" s="137"/>
      <c r="C132" s="137"/>
      <c r="D132" s="154"/>
      <c r="E132" s="154"/>
      <c r="F132" s="154"/>
      <c r="G132" s="178"/>
      <c r="H132" s="179"/>
      <c r="I132" s="167"/>
      <c r="J132" s="187"/>
      <c r="K132" s="137"/>
      <c r="L132" s="109"/>
      <c r="M132" s="185">
        <f>IF(T132="","",COUNTIFS($F$2:F132,F132))</f>
        <v>0</v>
      </c>
      <c r="N132" s="186">
        <f>IF(T132="","",SUMIFS(实收!E:E,实收!S:S,T132))</f>
        <v>0</v>
      </c>
      <c r="O132" s="186">
        <f t="shared" si="10"/>
        <v>0</v>
      </c>
      <c r="P132" s="186" t="str">
        <f>IF(D132="","",SUMIFS(#REF!,#REF!,U132))</f>
        <v/>
      </c>
      <c r="Q132" s="186" t="str">
        <f t="shared" si="11"/>
        <v/>
      </c>
      <c r="R132" s="135" t="str">
        <f>IF($C132="","",_xlfn.XLOOKUP($C132,设置!$M:$M,设置!N:N,""))</f>
        <v/>
      </c>
      <c r="S132" s="135" t="str">
        <f>IF($C132="","",_xlfn.XLOOKUP($C132,设置!$M:$M,设置!O:O,""))</f>
        <v/>
      </c>
      <c r="T132" s="135" t="s">
        <v>1572</v>
      </c>
      <c r="U132" s="135" t="str">
        <f t="shared" si="12"/>
        <v/>
      </c>
      <c r="V132" s="135" t="str">
        <f t="shared" si="13"/>
        <v/>
      </c>
      <c r="W132" s="135" t="str">
        <f>IF(V132="","",_xlfn.XLOOKUP(V132,立项!W:W,立项!N:N))</f>
        <v/>
      </c>
      <c r="X132" s="135" t="str">
        <f>IF(V132="","",_xlfn.XLOOKUP(V132,立项!W:W,立项!P:P))</f>
        <v/>
      </c>
      <c r="Y132" s="135" t="str">
        <f t="shared" si="14"/>
        <v/>
      </c>
      <c r="Z132" s="162"/>
      <c r="AA132" s="137"/>
      <c r="AB132" s="137"/>
      <c r="AC132" s="137"/>
      <c r="AD132" s="138"/>
      <c r="AE132" s="138"/>
    </row>
    <row r="133" s="102" customFormat="1" customHeight="1" spans="1:31">
      <c r="A133" s="137"/>
      <c r="B133" s="137"/>
      <c r="C133" s="137"/>
      <c r="D133" s="154"/>
      <c r="E133" s="154"/>
      <c r="F133" s="154"/>
      <c r="G133" s="178"/>
      <c r="H133" s="179"/>
      <c r="I133" s="167"/>
      <c r="J133" s="187"/>
      <c r="K133" s="137"/>
      <c r="L133" s="109"/>
      <c r="M133" s="185">
        <f>IF(T133="","",COUNTIFS($F$2:F133,F133))</f>
        <v>0</v>
      </c>
      <c r="N133" s="186">
        <f>IF(T133="","",SUMIFS(实收!E:E,实收!S:S,T133))</f>
        <v>0</v>
      </c>
      <c r="O133" s="186">
        <f t="shared" si="10"/>
        <v>0</v>
      </c>
      <c r="P133" s="186" t="str">
        <f>IF(D133="","",SUMIFS(#REF!,#REF!,U133))</f>
        <v/>
      </c>
      <c r="Q133" s="186" t="str">
        <f t="shared" si="11"/>
        <v/>
      </c>
      <c r="R133" s="135" t="str">
        <f>IF($C133="","",_xlfn.XLOOKUP($C133,设置!$M:$M,设置!N:N,""))</f>
        <v/>
      </c>
      <c r="S133" s="135" t="str">
        <f>IF($C133="","",_xlfn.XLOOKUP($C133,设置!$M:$M,设置!O:O,""))</f>
        <v/>
      </c>
      <c r="T133" s="135" t="s">
        <v>1573</v>
      </c>
      <c r="U133" s="135" t="str">
        <f t="shared" si="12"/>
        <v/>
      </c>
      <c r="V133" s="135" t="str">
        <f t="shared" si="13"/>
        <v/>
      </c>
      <c r="W133" s="135" t="str">
        <f>IF(V133="","",_xlfn.XLOOKUP(V133,立项!W:W,立项!N:N))</f>
        <v/>
      </c>
      <c r="X133" s="135" t="str">
        <f>IF(V133="","",_xlfn.XLOOKUP(V133,立项!W:W,立项!P:P))</f>
        <v/>
      </c>
      <c r="Y133" s="135" t="str">
        <f t="shared" si="14"/>
        <v/>
      </c>
      <c r="Z133" s="162"/>
      <c r="AA133" s="137"/>
      <c r="AB133" s="137"/>
      <c r="AC133" s="137"/>
      <c r="AD133" s="138"/>
      <c r="AE133" s="138"/>
    </row>
    <row r="134" s="102" customFormat="1" customHeight="1" spans="1:31">
      <c r="A134" s="137"/>
      <c r="B134" s="137"/>
      <c r="C134" s="137"/>
      <c r="D134" s="154"/>
      <c r="E134" s="154"/>
      <c r="F134" s="154"/>
      <c r="G134" s="137"/>
      <c r="H134" s="180"/>
      <c r="I134" s="167"/>
      <c r="J134" s="187"/>
      <c r="K134" s="137"/>
      <c r="L134" s="109"/>
      <c r="M134" s="185">
        <f>IF(T134="","",COUNTIFS($F$2:F134,F134))</f>
        <v>0</v>
      </c>
      <c r="N134" s="186">
        <f>IF(T134="","",SUMIFS(实收!E:E,实收!S:S,T134))</f>
        <v>0</v>
      </c>
      <c r="O134" s="186">
        <f t="shared" si="10"/>
        <v>0</v>
      </c>
      <c r="P134" s="186" t="str">
        <f>IF(D134="","",SUMIFS(#REF!,#REF!,U134))</f>
        <v/>
      </c>
      <c r="Q134" s="186" t="str">
        <f t="shared" si="11"/>
        <v/>
      </c>
      <c r="R134" s="135" t="str">
        <f>IF($C134="","",_xlfn.XLOOKUP($C134,设置!$M:$M,设置!N:N,""))</f>
        <v/>
      </c>
      <c r="S134" s="135" t="str">
        <f>IF($C134="","",_xlfn.XLOOKUP($C134,设置!$M:$M,设置!O:O,""))</f>
        <v/>
      </c>
      <c r="T134" s="135" t="s">
        <v>1574</v>
      </c>
      <c r="U134" s="135" t="str">
        <f t="shared" si="12"/>
        <v/>
      </c>
      <c r="V134" s="135" t="str">
        <f t="shared" si="13"/>
        <v/>
      </c>
      <c r="W134" s="135" t="str">
        <f>IF(V134="","",_xlfn.XLOOKUP(V134,立项!W:W,立项!N:N))</f>
        <v/>
      </c>
      <c r="X134" s="135" t="str">
        <f>IF(V134="","",_xlfn.XLOOKUP(V134,立项!W:W,立项!P:P))</f>
        <v/>
      </c>
      <c r="Y134" s="135" t="str">
        <f t="shared" si="14"/>
        <v/>
      </c>
      <c r="Z134" s="162"/>
      <c r="AA134" s="137"/>
      <c r="AB134" s="137"/>
      <c r="AC134" s="137"/>
      <c r="AD134" s="138"/>
      <c r="AE134" s="138"/>
    </row>
    <row r="135" s="102" customFormat="1" customHeight="1" spans="1:31">
      <c r="A135" s="137"/>
      <c r="B135" s="137"/>
      <c r="C135" s="137"/>
      <c r="D135" s="154"/>
      <c r="E135" s="154"/>
      <c r="F135" s="154"/>
      <c r="G135" s="137"/>
      <c r="H135" s="180"/>
      <c r="I135" s="167"/>
      <c r="J135" s="187"/>
      <c r="K135" s="137"/>
      <c r="L135" s="109"/>
      <c r="M135" s="185">
        <f>IF(T135="","",COUNTIFS($F$2:F135,F135))</f>
        <v>0</v>
      </c>
      <c r="N135" s="186">
        <f>IF(T135="","",SUMIFS(实收!E:E,实收!S:S,T135))</f>
        <v>0</v>
      </c>
      <c r="O135" s="186">
        <f t="shared" si="10"/>
        <v>0</v>
      </c>
      <c r="P135" s="186" t="str">
        <f>IF(D135="","",SUMIFS(#REF!,#REF!,U135))</f>
        <v/>
      </c>
      <c r="Q135" s="186" t="str">
        <f t="shared" si="11"/>
        <v/>
      </c>
      <c r="R135" s="135" t="str">
        <f>IF($C135="","",_xlfn.XLOOKUP($C135,设置!$M:$M,设置!N:N,""))</f>
        <v/>
      </c>
      <c r="S135" s="135" t="str">
        <f>IF($C135="","",_xlfn.XLOOKUP($C135,设置!$M:$M,设置!O:O,""))</f>
        <v/>
      </c>
      <c r="T135" s="135" t="s">
        <v>1575</v>
      </c>
      <c r="U135" s="135" t="str">
        <f t="shared" si="12"/>
        <v/>
      </c>
      <c r="V135" s="135" t="str">
        <f t="shared" si="13"/>
        <v/>
      </c>
      <c r="W135" s="135" t="str">
        <f>IF(V135="","",_xlfn.XLOOKUP(V135,立项!W:W,立项!N:N))</f>
        <v/>
      </c>
      <c r="X135" s="135" t="str">
        <f>IF(V135="","",_xlfn.XLOOKUP(V135,立项!W:W,立项!P:P))</f>
        <v/>
      </c>
      <c r="Y135" s="135" t="str">
        <f t="shared" si="14"/>
        <v/>
      </c>
      <c r="Z135" s="162"/>
      <c r="AA135" s="137"/>
      <c r="AB135" s="137"/>
      <c r="AC135" s="137"/>
      <c r="AD135" s="138"/>
      <c r="AE135" s="138"/>
    </row>
    <row r="136" s="102" customFormat="1" customHeight="1" spans="1:31">
      <c r="A136" s="137"/>
      <c r="B136" s="137"/>
      <c r="C136" s="137"/>
      <c r="D136" s="154"/>
      <c r="E136" s="154"/>
      <c r="F136" s="154"/>
      <c r="G136" s="181"/>
      <c r="H136" s="180"/>
      <c r="I136" s="167"/>
      <c r="J136" s="187"/>
      <c r="K136" s="137"/>
      <c r="L136" s="109"/>
      <c r="M136" s="185">
        <f>IF(T136="","",COUNTIFS($F$2:F136,F136))</f>
        <v>0</v>
      </c>
      <c r="N136" s="186">
        <f>IF(T136="","",SUMIFS(实收!E:E,实收!S:S,T136))</f>
        <v>0</v>
      </c>
      <c r="O136" s="186">
        <f t="shared" si="10"/>
        <v>0</v>
      </c>
      <c r="P136" s="186" t="str">
        <f>IF(D136="","",SUMIFS(#REF!,#REF!,U136))</f>
        <v/>
      </c>
      <c r="Q136" s="186" t="str">
        <f t="shared" si="11"/>
        <v/>
      </c>
      <c r="R136" s="135" t="str">
        <f>IF($C136="","",_xlfn.XLOOKUP($C136,设置!$M:$M,设置!N:N,""))</f>
        <v/>
      </c>
      <c r="S136" s="135" t="str">
        <f>IF($C136="","",_xlfn.XLOOKUP($C136,设置!$M:$M,设置!O:O,""))</f>
        <v/>
      </c>
      <c r="T136" s="135" t="s">
        <v>1576</v>
      </c>
      <c r="U136" s="135" t="str">
        <f t="shared" si="12"/>
        <v/>
      </c>
      <c r="V136" s="135" t="str">
        <f t="shared" si="13"/>
        <v/>
      </c>
      <c r="W136" s="135" t="str">
        <f>IF(V136="","",_xlfn.XLOOKUP(V136,立项!W:W,立项!N:N))</f>
        <v/>
      </c>
      <c r="X136" s="135" t="str">
        <f>IF(V136="","",_xlfn.XLOOKUP(V136,立项!W:W,立项!P:P))</f>
        <v/>
      </c>
      <c r="Y136" s="135" t="str">
        <f t="shared" si="14"/>
        <v/>
      </c>
      <c r="Z136" s="162"/>
      <c r="AA136" s="137"/>
      <c r="AB136" s="137"/>
      <c r="AC136" s="137"/>
      <c r="AD136" s="138"/>
      <c r="AE136" s="138"/>
    </row>
    <row r="137" s="102" customFormat="1" customHeight="1" spans="1:31">
      <c r="A137" s="137"/>
      <c r="B137" s="137"/>
      <c r="C137" s="137"/>
      <c r="D137" s="154"/>
      <c r="E137" s="154"/>
      <c r="F137" s="154"/>
      <c r="G137" s="137"/>
      <c r="H137" s="180"/>
      <c r="I137" s="167"/>
      <c r="J137" s="187"/>
      <c r="K137" s="137"/>
      <c r="L137" s="109"/>
      <c r="M137" s="185">
        <f>IF(T137="","",COUNTIFS($F$2:F137,F137))</f>
        <v>0</v>
      </c>
      <c r="N137" s="186">
        <f>IF(T137="","",SUMIFS(实收!E:E,实收!S:S,T137))</f>
        <v>0</v>
      </c>
      <c r="O137" s="186">
        <f t="shared" si="10"/>
        <v>0</v>
      </c>
      <c r="P137" s="186" t="str">
        <f>IF(D137="","",SUMIFS(#REF!,#REF!,U137))</f>
        <v/>
      </c>
      <c r="Q137" s="186" t="str">
        <f t="shared" si="11"/>
        <v/>
      </c>
      <c r="R137" s="135" t="str">
        <f>IF($C137="","",_xlfn.XLOOKUP($C137,设置!$M:$M,设置!N:N,""))</f>
        <v/>
      </c>
      <c r="S137" s="135" t="str">
        <f>IF($C137="","",_xlfn.XLOOKUP($C137,设置!$M:$M,设置!O:O,""))</f>
        <v/>
      </c>
      <c r="T137" s="135" t="s">
        <v>1577</v>
      </c>
      <c r="U137" s="135" t="str">
        <f t="shared" si="12"/>
        <v/>
      </c>
      <c r="V137" s="135" t="str">
        <f t="shared" si="13"/>
        <v/>
      </c>
      <c r="W137" s="135" t="str">
        <f>IF(V137="","",_xlfn.XLOOKUP(V137,立项!W:W,立项!N:N))</f>
        <v/>
      </c>
      <c r="X137" s="135" t="str">
        <f>IF(V137="","",_xlfn.XLOOKUP(V137,立项!W:W,立项!P:P))</f>
        <v/>
      </c>
      <c r="Y137" s="135" t="str">
        <f t="shared" si="14"/>
        <v/>
      </c>
      <c r="Z137" s="162"/>
      <c r="AA137" s="137"/>
      <c r="AB137" s="137"/>
      <c r="AC137" s="137"/>
      <c r="AD137" s="138"/>
      <c r="AE137" s="138"/>
    </row>
    <row r="138" s="102" customFormat="1" customHeight="1" spans="1:31">
      <c r="A138" s="137"/>
      <c r="B138" s="137"/>
      <c r="C138" s="137"/>
      <c r="D138" s="154"/>
      <c r="E138" s="154"/>
      <c r="F138" s="154"/>
      <c r="G138" s="137"/>
      <c r="H138" s="180"/>
      <c r="I138" s="167"/>
      <c r="J138" s="187"/>
      <c r="K138" s="137"/>
      <c r="L138" s="109"/>
      <c r="M138" s="185">
        <f>IF(T138="","",COUNTIFS($F$2:F138,F138))</f>
        <v>0</v>
      </c>
      <c r="N138" s="186">
        <f>IF(T138="","",SUMIFS(实收!E:E,实收!S:S,T138))</f>
        <v>0</v>
      </c>
      <c r="O138" s="186">
        <f t="shared" si="10"/>
        <v>0</v>
      </c>
      <c r="P138" s="186" t="str">
        <f>IF(D138="","",SUMIFS(#REF!,#REF!,U138))</f>
        <v/>
      </c>
      <c r="Q138" s="186" t="str">
        <f t="shared" si="11"/>
        <v/>
      </c>
      <c r="R138" s="135" t="str">
        <f>IF($C138="","",_xlfn.XLOOKUP($C138,设置!$M:$M,设置!N:N,""))</f>
        <v/>
      </c>
      <c r="S138" s="135" t="str">
        <f>IF($C138="","",_xlfn.XLOOKUP($C138,设置!$M:$M,设置!O:O,""))</f>
        <v/>
      </c>
      <c r="T138" s="135" t="s">
        <v>1578</v>
      </c>
      <c r="U138" s="135" t="str">
        <f t="shared" si="12"/>
        <v/>
      </c>
      <c r="V138" s="135" t="str">
        <f t="shared" si="13"/>
        <v/>
      </c>
      <c r="W138" s="135" t="str">
        <f>IF(V138="","",_xlfn.XLOOKUP(V138,立项!W:W,立项!N:N))</f>
        <v/>
      </c>
      <c r="X138" s="135" t="str">
        <f>IF(V138="","",_xlfn.XLOOKUP(V138,立项!W:W,立项!P:P))</f>
        <v/>
      </c>
      <c r="Y138" s="135" t="str">
        <f t="shared" si="14"/>
        <v/>
      </c>
      <c r="Z138" s="162"/>
      <c r="AA138" s="137"/>
      <c r="AB138" s="137"/>
      <c r="AC138" s="137"/>
      <c r="AD138" s="138"/>
      <c r="AE138" s="138"/>
    </row>
    <row r="139" s="102" customFormat="1" customHeight="1" spans="1:31">
      <c r="A139" s="137"/>
      <c r="B139" s="137"/>
      <c r="C139" s="137"/>
      <c r="D139" s="154"/>
      <c r="E139" s="154"/>
      <c r="F139" s="154"/>
      <c r="G139" s="117"/>
      <c r="H139" s="179"/>
      <c r="I139" s="167"/>
      <c r="J139" s="187"/>
      <c r="K139" s="137"/>
      <c r="L139" s="109"/>
      <c r="M139" s="185">
        <f>IF(T139="","",COUNTIFS($F$2:F139,F139))</f>
        <v>0</v>
      </c>
      <c r="N139" s="186">
        <f>IF(T139="","",SUMIFS(实收!E:E,实收!S:S,T139))</f>
        <v>0</v>
      </c>
      <c r="O139" s="186">
        <f t="shared" si="10"/>
        <v>0</v>
      </c>
      <c r="P139" s="186" t="str">
        <f>IF(D139="","",SUMIFS(#REF!,#REF!,U139))</f>
        <v/>
      </c>
      <c r="Q139" s="186" t="str">
        <f t="shared" si="11"/>
        <v/>
      </c>
      <c r="R139" s="135" t="str">
        <f>IF($C139="","",_xlfn.XLOOKUP($C139,设置!$M:$M,设置!N:N,""))</f>
        <v/>
      </c>
      <c r="S139" s="135" t="str">
        <f>IF($C139="","",_xlfn.XLOOKUP($C139,设置!$M:$M,设置!O:O,""))</f>
        <v/>
      </c>
      <c r="T139" s="135" t="s">
        <v>1579</v>
      </c>
      <c r="U139" s="135" t="str">
        <f t="shared" si="12"/>
        <v/>
      </c>
      <c r="V139" s="135" t="str">
        <f t="shared" si="13"/>
        <v/>
      </c>
      <c r="W139" s="135" t="str">
        <f>IF(V139="","",_xlfn.XLOOKUP(V139,立项!W:W,立项!N:N))</f>
        <v/>
      </c>
      <c r="X139" s="135" t="str">
        <f>IF(V139="","",_xlfn.XLOOKUP(V139,立项!W:W,立项!P:P))</f>
        <v/>
      </c>
      <c r="Y139" s="135" t="str">
        <f t="shared" si="14"/>
        <v/>
      </c>
      <c r="Z139" s="162"/>
      <c r="AA139" s="137"/>
      <c r="AB139" s="137"/>
      <c r="AC139" s="137"/>
      <c r="AD139" s="138"/>
      <c r="AE139" s="138"/>
    </row>
    <row r="140" s="102" customFormat="1" customHeight="1" spans="1:31">
      <c r="A140" s="137"/>
      <c r="B140" s="137"/>
      <c r="C140" s="137"/>
      <c r="D140" s="154"/>
      <c r="E140" s="154"/>
      <c r="F140" s="154"/>
      <c r="G140" s="117"/>
      <c r="H140" s="179"/>
      <c r="I140" s="167"/>
      <c r="J140" s="187"/>
      <c r="K140" s="137"/>
      <c r="L140" s="109"/>
      <c r="M140" s="185">
        <f>IF(T140="","",COUNTIFS($F$2:F140,F140))</f>
        <v>0</v>
      </c>
      <c r="N140" s="186">
        <f>IF(T140="","",SUMIFS(实收!E:E,实收!S:S,T140))</f>
        <v>0</v>
      </c>
      <c r="O140" s="186">
        <f t="shared" si="10"/>
        <v>0</v>
      </c>
      <c r="P140" s="186" t="str">
        <f>IF(D140="","",SUMIFS(#REF!,#REF!,U140))</f>
        <v/>
      </c>
      <c r="Q140" s="186" t="str">
        <f t="shared" si="11"/>
        <v/>
      </c>
      <c r="R140" s="135" t="str">
        <f>IF($C140="","",_xlfn.XLOOKUP($C140,设置!$M:$M,设置!N:N,""))</f>
        <v/>
      </c>
      <c r="S140" s="135" t="str">
        <f>IF($C140="","",_xlfn.XLOOKUP($C140,设置!$M:$M,设置!O:O,""))</f>
        <v/>
      </c>
      <c r="T140" s="135" t="s">
        <v>1580</v>
      </c>
      <c r="U140" s="135" t="str">
        <f t="shared" si="12"/>
        <v/>
      </c>
      <c r="V140" s="135" t="str">
        <f t="shared" si="13"/>
        <v/>
      </c>
      <c r="W140" s="135" t="str">
        <f>IF(V140="","",_xlfn.XLOOKUP(V140,立项!W:W,立项!N:N))</f>
        <v/>
      </c>
      <c r="X140" s="135" t="str">
        <f>IF(V140="","",_xlfn.XLOOKUP(V140,立项!W:W,立项!P:P))</f>
        <v/>
      </c>
      <c r="Y140" s="135" t="str">
        <f t="shared" si="14"/>
        <v/>
      </c>
      <c r="Z140" s="162"/>
      <c r="AA140" s="137"/>
      <c r="AB140" s="137"/>
      <c r="AC140" s="137"/>
      <c r="AD140" s="138"/>
      <c r="AE140" s="138"/>
    </row>
    <row r="141" s="102" customFormat="1" customHeight="1" spans="1:31">
      <c r="A141" s="137"/>
      <c r="B141" s="137"/>
      <c r="C141" s="137"/>
      <c r="D141" s="154"/>
      <c r="E141" s="154"/>
      <c r="F141" s="154"/>
      <c r="G141" s="178"/>
      <c r="H141" s="179"/>
      <c r="I141" s="167"/>
      <c r="J141" s="187"/>
      <c r="K141" s="137"/>
      <c r="L141" s="109"/>
      <c r="M141" s="185">
        <f>IF(T141="","",COUNTIFS($F$2:F141,F141))</f>
        <v>0</v>
      </c>
      <c r="N141" s="186">
        <f>IF(T141="","",SUMIFS(实收!E:E,实收!S:S,T141))</f>
        <v>0</v>
      </c>
      <c r="O141" s="186">
        <f t="shared" si="10"/>
        <v>0</v>
      </c>
      <c r="P141" s="186" t="str">
        <f>IF(D141="","",SUMIFS(#REF!,#REF!,U141))</f>
        <v/>
      </c>
      <c r="Q141" s="186" t="str">
        <f t="shared" si="11"/>
        <v/>
      </c>
      <c r="R141" s="135" t="str">
        <f>IF($C141="","",_xlfn.XLOOKUP($C141,设置!$M:$M,设置!N:N,""))</f>
        <v/>
      </c>
      <c r="S141" s="135" t="str">
        <f>IF($C141="","",_xlfn.XLOOKUP($C141,设置!$M:$M,设置!O:O,""))</f>
        <v/>
      </c>
      <c r="T141" s="135" t="s">
        <v>1581</v>
      </c>
      <c r="U141" s="135" t="str">
        <f t="shared" si="12"/>
        <v/>
      </c>
      <c r="V141" s="135" t="str">
        <f t="shared" si="13"/>
        <v/>
      </c>
      <c r="W141" s="135" t="str">
        <f>IF(V141="","",_xlfn.XLOOKUP(V141,立项!W:W,立项!N:N))</f>
        <v/>
      </c>
      <c r="X141" s="135" t="str">
        <f>IF(V141="","",_xlfn.XLOOKUP(V141,立项!W:W,立项!P:P))</f>
        <v/>
      </c>
      <c r="Y141" s="135" t="str">
        <f t="shared" si="14"/>
        <v/>
      </c>
      <c r="Z141" s="162"/>
      <c r="AA141" s="137"/>
      <c r="AB141" s="137"/>
      <c r="AC141" s="137"/>
      <c r="AD141" s="138"/>
      <c r="AE141" s="138"/>
    </row>
    <row r="142" s="102" customFormat="1" customHeight="1" spans="1:31">
      <c r="A142" s="137"/>
      <c r="B142" s="137"/>
      <c r="C142" s="137"/>
      <c r="D142" s="154"/>
      <c r="E142" s="154"/>
      <c r="F142" s="154"/>
      <c r="G142" s="178"/>
      <c r="H142" s="179"/>
      <c r="I142" s="167"/>
      <c r="J142" s="187"/>
      <c r="K142" s="137"/>
      <c r="L142" s="109"/>
      <c r="M142" s="185">
        <f>IF(T142="","",COUNTIFS($F$2:F142,F142))</f>
        <v>0</v>
      </c>
      <c r="N142" s="186">
        <f>IF(T142="","",SUMIFS(实收!E:E,实收!S:S,T142))</f>
        <v>0</v>
      </c>
      <c r="O142" s="186">
        <f t="shared" si="10"/>
        <v>0</v>
      </c>
      <c r="P142" s="186" t="str">
        <f>IF(D142="","",SUMIFS(#REF!,#REF!,U142))</f>
        <v/>
      </c>
      <c r="Q142" s="186" t="str">
        <f t="shared" si="11"/>
        <v/>
      </c>
      <c r="R142" s="135" t="str">
        <f>IF($C142="","",_xlfn.XLOOKUP($C142,设置!$M:$M,设置!N:N,""))</f>
        <v/>
      </c>
      <c r="S142" s="135" t="str">
        <f>IF($C142="","",_xlfn.XLOOKUP($C142,设置!$M:$M,设置!O:O,""))</f>
        <v/>
      </c>
      <c r="T142" s="135" t="s">
        <v>1582</v>
      </c>
      <c r="U142" s="135" t="str">
        <f t="shared" si="12"/>
        <v/>
      </c>
      <c r="V142" s="135" t="str">
        <f t="shared" si="13"/>
        <v/>
      </c>
      <c r="W142" s="135" t="str">
        <f>IF(V142="","",_xlfn.XLOOKUP(V142,立项!W:W,立项!N:N))</f>
        <v/>
      </c>
      <c r="X142" s="135" t="str">
        <f>IF(V142="","",_xlfn.XLOOKUP(V142,立项!W:W,立项!P:P))</f>
        <v/>
      </c>
      <c r="Y142" s="135" t="str">
        <f t="shared" si="14"/>
        <v/>
      </c>
      <c r="Z142" s="162"/>
      <c r="AA142" s="137"/>
      <c r="AB142" s="137"/>
      <c r="AC142" s="137"/>
      <c r="AD142" s="138"/>
      <c r="AE142" s="138"/>
    </row>
    <row r="143" s="102" customFormat="1" customHeight="1" spans="1:31">
      <c r="A143" s="137"/>
      <c r="B143" s="137"/>
      <c r="C143" s="137"/>
      <c r="D143" s="154"/>
      <c r="E143" s="154"/>
      <c r="F143" s="154"/>
      <c r="G143" s="178"/>
      <c r="H143" s="179"/>
      <c r="I143" s="167"/>
      <c r="J143" s="187"/>
      <c r="K143" s="137"/>
      <c r="L143" s="109"/>
      <c r="M143" s="185">
        <f>IF(T143="","",COUNTIFS($F$2:F143,F143))</f>
        <v>0</v>
      </c>
      <c r="N143" s="186">
        <f>IF(T143="","",SUMIFS(实收!E:E,实收!S:S,T143))</f>
        <v>0</v>
      </c>
      <c r="O143" s="186">
        <f t="shared" si="10"/>
        <v>0</v>
      </c>
      <c r="P143" s="186" t="str">
        <f>IF(D143="","",SUMIFS(#REF!,#REF!,U143))</f>
        <v/>
      </c>
      <c r="Q143" s="186" t="str">
        <f t="shared" si="11"/>
        <v/>
      </c>
      <c r="R143" s="135" t="str">
        <f>IF($C143="","",_xlfn.XLOOKUP($C143,设置!$M:$M,设置!N:N,""))</f>
        <v/>
      </c>
      <c r="S143" s="135" t="str">
        <f>IF($C143="","",_xlfn.XLOOKUP($C143,设置!$M:$M,设置!O:O,""))</f>
        <v/>
      </c>
      <c r="T143" s="135" t="s">
        <v>1583</v>
      </c>
      <c r="U143" s="135" t="str">
        <f t="shared" si="12"/>
        <v/>
      </c>
      <c r="V143" s="135" t="str">
        <f t="shared" si="13"/>
        <v/>
      </c>
      <c r="W143" s="135" t="str">
        <f>IF(V143="","",_xlfn.XLOOKUP(V143,立项!W:W,立项!N:N))</f>
        <v/>
      </c>
      <c r="X143" s="135" t="str">
        <f>IF(V143="","",_xlfn.XLOOKUP(V143,立项!W:W,立项!P:P))</f>
        <v/>
      </c>
      <c r="Y143" s="135" t="str">
        <f t="shared" si="14"/>
        <v/>
      </c>
      <c r="Z143" s="162"/>
      <c r="AA143" s="137"/>
      <c r="AB143" s="137"/>
      <c r="AC143" s="137"/>
      <c r="AD143" s="138"/>
      <c r="AE143" s="138"/>
    </row>
    <row r="144" s="102" customFormat="1" customHeight="1" spans="1:31">
      <c r="A144" s="137"/>
      <c r="B144" s="137"/>
      <c r="C144" s="137"/>
      <c r="D144" s="154"/>
      <c r="E144" s="154"/>
      <c r="F144" s="154"/>
      <c r="G144" s="178"/>
      <c r="H144" s="179"/>
      <c r="I144" s="167"/>
      <c r="J144" s="187"/>
      <c r="K144" s="137"/>
      <c r="L144" s="109"/>
      <c r="M144" s="185">
        <f>IF(T144="","",COUNTIFS($F$2:F144,F144))</f>
        <v>0</v>
      </c>
      <c r="N144" s="186">
        <f>IF(T144="","",SUMIFS(实收!E:E,实收!S:S,T144))</f>
        <v>0</v>
      </c>
      <c r="O144" s="186">
        <f t="shared" si="10"/>
        <v>0</v>
      </c>
      <c r="P144" s="186" t="str">
        <f>IF(D144="","",SUMIFS(#REF!,#REF!,U144))</f>
        <v/>
      </c>
      <c r="Q144" s="186" t="str">
        <f t="shared" si="11"/>
        <v/>
      </c>
      <c r="R144" s="135" t="str">
        <f>IF($C144="","",_xlfn.XLOOKUP($C144,设置!$M:$M,设置!N:N,""))</f>
        <v/>
      </c>
      <c r="S144" s="135" t="str">
        <f>IF($C144="","",_xlfn.XLOOKUP($C144,设置!$M:$M,设置!O:O,""))</f>
        <v/>
      </c>
      <c r="T144" s="135" t="s">
        <v>1584</v>
      </c>
      <c r="U144" s="135" t="str">
        <f t="shared" si="12"/>
        <v/>
      </c>
      <c r="V144" s="135" t="str">
        <f t="shared" si="13"/>
        <v/>
      </c>
      <c r="W144" s="135" t="str">
        <f>IF(V144="","",_xlfn.XLOOKUP(V144,立项!W:W,立项!N:N))</f>
        <v/>
      </c>
      <c r="X144" s="135" t="str">
        <f>IF(V144="","",_xlfn.XLOOKUP(V144,立项!W:W,立项!P:P))</f>
        <v/>
      </c>
      <c r="Y144" s="135" t="str">
        <f t="shared" si="14"/>
        <v/>
      </c>
      <c r="Z144" s="162"/>
      <c r="AA144" s="137"/>
      <c r="AB144" s="137"/>
      <c r="AC144" s="137"/>
      <c r="AD144" s="138"/>
      <c r="AE144" s="138"/>
    </row>
    <row r="145" s="102" customFormat="1" customHeight="1" spans="1:31">
      <c r="A145" s="137"/>
      <c r="B145" s="137"/>
      <c r="C145" s="137"/>
      <c r="D145" s="154"/>
      <c r="E145" s="154"/>
      <c r="F145" s="154"/>
      <c r="G145" s="178"/>
      <c r="H145" s="179"/>
      <c r="I145" s="167"/>
      <c r="J145" s="187"/>
      <c r="K145" s="137"/>
      <c r="L145" s="109"/>
      <c r="M145" s="185">
        <f>IF(T145="","",COUNTIFS($F$2:F145,F145))</f>
        <v>0</v>
      </c>
      <c r="N145" s="186">
        <f>IF(T145="","",SUMIFS(实收!E:E,实收!S:S,T145))</f>
        <v>0</v>
      </c>
      <c r="O145" s="186">
        <f t="shared" si="10"/>
        <v>0</v>
      </c>
      <c r="P145" s="186" t="str">
        <f>IF(D145="","",SUMIFS(#REF!,#REF!,U145))</f>
        <v/>
      </c>
      <c r="Q145" s="186" t="str">
        <f t="shared" si="11"/>
        <v/>
      </c>
      <c r="R145" s="135" t="str">
        <f>IF($C145="","",_xlfn.XLOOKUP($C145,设置!$M:$M,设置!N:N,""))</f>
        <v/>
      </c>
      <c r="S145" s="135" t="str">
        <f>IF($C145="","",_xlfn.XLOOKUP($C145,设置!$M:$M,设置!O:O,""))</f>
        <v/>
      </c>
      <c r="T145" s="135" t="s">
        <v>1585</v>
      </c>
      <c r="U145" s="135" t="str">
        <f t="shared" si="12"/>
        <v/>
      </c>
      <c r="V145" s="135" t="str">
        <f t="shared" si="13"/>
        <v/>
      </c>
      <c r="W145" s="135" t="str">
        <f>IF(V145="","",_xlfn.XLOOKUP(V145,立项!W:W,立项!N:N))</f>
        <v/>
      </c>
      <c r="X145" s="135" t="str">
        <f>IF(V145="","",_xlfn.XLOOKUP(V145,立项!W:W,立项!P:P))</f>
        <v/>
      </c>
      <c r="Y145" s="135" t="str">
        <f t="shared" si="14"/>
        <v/>
      </c>
      <c r="Z145" s="162"/>
      <c r="AA145" s="137"/>
      <c r="AB145" s="137"/>
      <c r="AC145" s="137"/>
      <c r="AD145" s="138"/>
      <c r="AE145" s="138"/>
    </row>
    <row r="146" s="102" customFormat="1" customHeight="1" spans="1:31">
      <c r="A146" s="137"/>
      <c r="B146" s="137"/>
      <c r="C146" s="137"/>
      <c r="D146" s="154"/>
      <c r="E146" s="154"/>
      <c r="F146" s="154"/>
      <c r="G146" s="178"/>
      <c r="H146" s="179"/>
      <c r="I146" s="167"/>
      <c r="J146" s="187"/>
      <c r="K146" s="137"/>
      <c r="L146" s="109"/>
      <c r="M146" s="185">
        <f>IF(T146="","",COUNTIFS($F$2:F146,F146))</f>
        <v>0</v>
      </c>
      <c r="N146" s="186">
        <f>IF(T146="","",SUMIFS(实收!E:E,实收!S:S,T146))</f>
        <v>0</v>
      </c>
      <c r="O146" s="186">
        <f t="shared" si="10"/>
        <v>0</v>
      </c>
      <c r="P146" s="186" t="str">
        <f>IF(D146="","",SUMIFS(#REF!,#REF!,U146))</f>
        <v/>
      </c>
      <c r="Q146" s="186" t="str">
        <f t="shared" si="11"/>
        <v/>
      </c>
      <c r="R146" s="135" t="str">
        <f>IF($C146="","",_xlfn.XLOOKUP($C146,设置!$M:$M,设置!N:N,""))</f>
        <v/>
      </c>
      <c r="S146" s="135" t="str">
        <f>IF($C146="","",_xlfn.XLOOKUP($C146,设置!$M:$M,设置!O:O,""))</f>
        <v/>
      </c>
      <c r="T146" s="135" t="s">
        <v>1586</v>
      </c>
      <c r="U146" s="135" t="str">
        <f t="shared" si="12"/>
        <v/>
      </c>
      <c r="V146" s="135" t="str">
        <f t="shared" si="13"/>
        <v/>
      </c>
      <c r="W146" s="135" t="str">
        <f>IF(V146="","",_xlfn.XLOOKUP(V146,立项!W:W,立项!N:N))</f>
        <v/>
      </c>
      <c r="X146" s="135" t="str">
        <f>IF(V146="","",_xlfn.XLOOKUP(V146,立项!W:W,立项!P:P))</f>
        <v/>
      </c>
      <c r="Y146" s="135" t="str">
        <f t="shared" si="14"/>
        <v/>
      </c>
      <c r="Z146" s="162"/>
      <c r="AA146" s="137"/>
      <c r="AB146" s="137"/>
      <c r="AC146" s="137"/>
      <c r="AD146" s="138"/>
      <c r="AE146" s="138"/>
    </row>
    <row r="147" s="102" customFormat="1" customHeight="1" spans="1:31">
      <c r="A147" s="137"/>
      <c r="B147" s="137"/>
      <c r="C147" s="137"/>
      <c r="D147" s="154"/>
      <c r="E147" s="154"/>
      <c r="F147" s="154"/>
      <c r="G147" s="178"/>
      <c r="H147" s="179"/>
      <c r="I147" s="167"/>
      <c r="J147" s="187"/>
      <c r="K147" s="137"/>
      <c r="L147" s="109"/>
      <c r="M147" s="185">
        <f>IF(T147="","",COUNTIFS($F$2:F147,F147))</f>
        <v>0</v>
      </c>
      <c r="N147" s="186">
        <f>IF(T147="","",SUMIFS(实收!E:E,实收!S:S,T147))</f>
        <v>0</v>
      </c>
      <c r="O147" s="186">
        <f t="shared" si="10"/>
        <v>0</v>
      </c>
      <c r="P147" s="186" t="str">
        <f>IF(D147="","",SUMIFS(#REF!,#REF!,U147))</f>
        <v/>
      </c>
      <c r="Q147" s="186" t="str">
        <f t="shared" si="11"/>
        <v/>
      </c>
      <c r="R147" s="135" t="str">
        <f>IF($C147="","",_xlfn.XLOOKUP($C147,设置!$M:$M,设置!N:N,""))</f>
        <v/>
      </c>
      <c r="S147" s="135" t="str">
        <f>IF($C147="","",_xlfn.XLOOKUP($C147,设置!$M:$M,设置!O:O,""))</f>
        <v/>
      </c>
      <c r="T147" s="135" t="s">
        <v>1587</v>
      </c>
      <c r="U147" s="135" t="str">
        <f t="shared" si="12"/>
        <v/>
      </c>
      <c r="V147" s="135" t="str">
        <f t="shared" si="13"/>
        <v/>
      </c>
      <c r="W147" s="135" t="str">
        <f>IF(V147="","",_xlfn.XLOOKUP(V147,立项!W:W,立项!N:N))</f>
        <v/>
      </c>
      <c r="X147" s="135" t="str">
        <f>IF(V147="","",_xlfn.XLOOKUP(V147,立项!W:W,立项!P:P))</f>
        <v/>
      </c>
      <c r="Y147" s="135" t="str">
        <f t="shared" si="14"/>
        <v/>
      </c>
      <c r="Z147" s="162"/>
      <c r="AA147" s="137"/>
      <c r="AB147" s="137"/>
      <c r="AC147" s="137"/>
      <c r="AD147" s="138"/>
      <c r="AE147" s="138"/>
    </row>
    <row r="148" s="102" customFormat="1" customHeight="1" spans="1:31">
      <c r="A148" s="137"/>
      <c r="B148" s="137"/>
      <c r="C148" s="137"/>
      <c r="D148" s="154"/>
      <c r="E148" s="154"/>
      <c r="F148" s="154"/>
      <c r="G148" s="178"/>
      <c r="H148" s="179"/>
      <c r="I148" s="167"/>
      <c r="J148" s="187"/>
      <c r="K148" s="137"/>
      <c r="L148" s="109"/>
      <c r="M148" s="185">
        <f>IF(T148="","",COUNTIFS($F$2:F148,F148))</f>
        <v>0</v>
      </c>
      <c r="N148" s="186">
        <f>IF(T148="","",SUMIFS(实收!E:E,实收!S:S,T148))</f>
        <v>0</v>
      </c>
      <c r="O148" s="186">
        <f t="shared" si="10"/>
        <v>0</v>
      </c>
      <c r="P148" s="186" t="str">
        <f>IF(D148="","",SUMIFS(#REF!,#REF!,U148))</f>
        <v/>
      </c>
      <c r="Q148" s="186" t="str">
        <f t="shared" si="11"/>
        <v/>
      </c>
      <c r="R148" s="135" t="str">
        <f>IF($C148="","",_xlfn.XLOOKUP($C148,设置!$M:$M,设置!N:N,""))</f>
        <v/>
      </c>
      <c r="S148" s="135" t="str">
        <f>IF($C148="","",_xlfn.XLOOKUP($C148,设置!$M:$M,设置!O:O,""))</f>
        <v/>
      </c>
      <c r="T148" s="135" t="s">
        <v>1588</v>
      </c>
      <c r="U148" s="135" t="str">
        <f t="shared" si="12"/>
        <v/>
      </c>
      <c r="V148" s="135" t="str">
        <f t="shared" si="13"/>
        <v/>
      </c>
      <c r="W148" s="135" t="str">
        <f>IF(V148="","",_xlfn.XLOOKUP(V148,立项!W:W,立项!N:N))</f>
        <v/>
      </c>
      <c r="X148" s="135" t="str">
        <f>IF(V148="","",_xlfn.XLOOKUP(V148,立项!W:W,立项!P:P))</f>
        <v/>
      </c>
      <c r="Y148" s="135" t="str">
        <f t="shared" si="14"/>
        <v/>
      </c>
      <c r="Z148" s="162"/>
      <c r="AA148" s="137"/>
      <c r="AB148" s="137"/>
      <c r="AC148" s="137"/>
      <c r="AD148" s="138"/>
      <c r="AE148" s="138"/>
    </row>
    <row r="149" s="102" customFormat="1" customHeight="1" spans="1:31">
      <c r="A149" s="137"/>
      <c r="B149" s="137"/>
      <c r="C149" s="137"/>
      <c r="D149" s="154"/>
      <c r="E149" s="154"/>
      <c r="F149" s="154"/>
      <c r="G149" s="178"/>
      <c r="H149" s="179"/>
      <c r="I149" s="167"/>
      <c r="J149" s="187"/>
      <c r="K149" s="137"/>
      <c r="L149" s="109"/>
      <c r="M149" s="185">
        <f>IF(T149="","",COUNTIFS($F$2:F149,F149))</f>
        <v>0</v>
      </c>
      <c r="N149" s="186">
        <f>IF(T149="","",SUMIFS(实收!E:E,实收!S:S,T149))</f>
        <v>0</v>
      </c>
      <c r="O149" s="186">
        <f t="shared" si="10"/>
        <v>0</v>
      </c>
      <c r="P149" s="186" t="str">
        <f>IF(D149="","",SUMIFS(#REF!,#REF!,U149))</f>
        <v/>
      </c>
      <c r="Q149" s="186" t="str">
        <f t="shared" si="11"/>
        <v/>
      </c>
      <c r="R149" s="135" t="str">
        <f>IF($C149="","",_xlfn.XLOOKUP($C149,设置!$M:$M,设置!N:N,""))</f>
        <v/>
      </c>
      <c r="S149" s="135" t="str">
        <f>IF($C149="","",_xlfn.XLOOKUP($C149,设置!$M:$M,设置!O:O,""))</f>
        <v/>
      </c>
      <c r="T149" s="135" t="s">
        <v>1589</v>
      </c>
      <c r="U149" s="135" t="str">
        <f t="shared" si="12"/>
        <v/>
      </c>
      <c r="V149" s="135" t="str">
        <f t="shared" si="13"/>
        <v/>
      </c>
      <c r="W149" s="135" t="str">
        <f>IF(V149="","",_xlfn.XLOOKUP(V149,立项!W:W,立项!N:N))</f>
        <v/>
      </c>
      <c r="X149" s="135" t="str">
        <f>IF(V149="","",_xlfn.XLOOKUP(V149,立项!W:W,立项!P:P))</f>
        <v/>
      </c>
      <c r="Y149" s="135" t="str">
        <f t="shared" si="14"/>
        <v/>
      </c>
      <c r="Z149" s="162"/>
      <c r="AA149" s="137"/>
      <c r="AB149" s="137"/>
      <c r="AC149" s="137"/>
      <c r="AD149" s="138"/>
      <c r="AE149" s="138"/>
    </row>
    <row r="150" s="102" customFormat="1" customHeight="1" spans="1:31">
      <c r="A150" s="137"/>
      <c r="B150" s="137"/>
      <c r="C150" s="137"/>
      <c r="D150" s="154"/>
      <c r="E150" s="154"/>
      <c r="F150" s="154"/>
      <c r="G150" s="178"/>
      <c r="H150" s="179"/>
      <c r="I150" s="167"/>
      <c r="J150" s="187"/>
      <c r="K150" s="137"/>
      <c r="L150" s="109"/>
      <c r="M150" s="185">
        <f>IF(T150="","",COUNTIFS($F$2:F150,F150))</f>
        <v>0</v>
      </c>
      <c r="N150" s="186">
        <f>IF(T150="","",SUMIFS(实收!E:E,实收!S:S,T150))</f>
        <v>0</v>
      </c>
      <c r="O150" s="186">
        <f t="shared" si="10"/>
        <v>0</v>
      </c>
      <c r="P150" s="186" t="str">
        <f>IF(D150="","",SUMIFS(#REF!,#REF!,U150))</f>
        <v/>
      </c>
      <c r="Q150" s="186" t="str">
        <f t="shared" si="11"/>
        <v/>
      </c>
      <c r="R150" s="135" t="str">
        <f>IF($C150="","",_xlfn.XLOOKUP($C150,设置!$M:$M,设置!N:N,""))</f>
        <v/>
      </c>
      <c r="S150" s="135" t="str">
        <f>IF($C150="","",_xlfn.XLOOKUP($C150,设置!$M:$M,设置!O:O,""))</f>
        <v/>
      </c>
      <c r="T150" s="135" t="s">
        <v>1590</v>
      </c>
      <c r="U150" s="135" t="str">
        <f t="shared" si="12"/>
        <v/>
      </c>
      <c r="V150" s="135" t="str">
        <f t="shared" si="13"/>
        <v/>
      </c>
      <c r="W150" s="135" t="str">
        <f>IF(V150="","",_xlfn.XLOOKUP(V150,立项!W:W,立项!N:N))</f>
        <v/>
      </c>
      <c r="X150" s="135" t="str">
        <f>IF(V150="","",_xlfn.XLOOKUP(V150,立项!W:W,立项!P:P))</f>
        <v/>
      </c>
      <c r="Y150" s="135" t="str">
        <f t="shared" si="14"/>
        <v/>
      </c>
      <c r="Z150" s="162"/>
      <c r="AA150" s="137"/>
      <c r="AB150" s="137"/>
      <c r="AC150" s="137"/>
      <c r="AD150" s="138"/>
      <c r="AE150" s="138"/>
    </row>
    <row r="151" s="102" customFormat="1" customHeight="1" spans="1:31">
      <c r="A151" s="137"/>
      <c r="B151" s="137"/>
      <c r="C151" s="137"/>
      <c r="D151" s="154"/>
      <c r="E151" s="154"/>
      <c r="F151" s="154"/>
      <c r="G151" s="178"/>
      <c r="H151" s="179"/>
      <c r="I151" s="167"/>
      <c r="J151" s="187"/>
      <c r="K151" s="137"/>
      <c r="L151" s="109"/>
      <c r="M151" s="185">
        <f>IF(T151="","",COUNTIFS($F$2:F151,F151))</f>
        <v>0</v>
      </c>
      <c r="N151" s="186">
        <f>IF(T151="","",SUMIFS(实收!E:E,实收!S:S,T151))</f>
        <v>0</v>
      </c>
      <c r="O151" s="186">
        <f t="shared" si="10"/>
        <v>0</v>
      </c>
      <c r="P151" s="186" t="str">
        <f>IF(D151="","",SUMIFS(#REF!,#REF!,U151))</f>
        <v/>
      </c>
      <c r="Q151" s="186" t="str">
        <f t="shared" si="11"/>
        <v/>
      </c>
      <c r="R151" s="135" t="str">
        <f>IF($C151="","",_xlfn.XLOOKUP($C151,设置!$M:$M,设置!N:N,""))</f>
        <v/>
      </c>
      <c r="S151" s="135" t="str">
        <f>IF($C151="","",_xlfn.XLOOKUP($C151,设置!$M:$M,设置!O:O,""))</f>
        <v/>
      </c>
      <c r="T151" s="135" t="s">
        <v>1591</v>
      </c>
      <c r="U151" s="135" t="str">
        <f t="shared" si="12"/>
        <v/>
      </c>
      <c r="V151" s="135" t="str">
        <f t="shared" si="13"/>
        <v/>
      </c>
      <c r="W151" s="135" t="str">
        <f>IF(V151="","",_xlfn.XLOOKUP(V151,立项!W:W,立项!N:N))</f>
        <v/>
      </c>
      <c r="X151" s="135" t="str">
        <f>IF(V151="","",_xlfn.XLOOKUP(V151,立项!W:W,立项!P:P))</f>
        <v/>
      </c>
      <c r="Y151" s="135" t="str">
        <f t="shared" si="14"/>
        <v/>
      </c>
      <c r="Z151" s="162"/>
      <c r="AA151" s="137"/>
      <c r="AB151" s="137"/>
      <c r="AC151" s="137"/>
      <c r="AD151" s="138"/>
      <c r="AE151" s="138"/>
    </row>
    <row r="152" s="102" customFormat="1" customHeight="1" spans="1:31">
      <c r="A152" s="137"/>
      <c r="B152" s="137"/>
      <c r="C152" s="137"/>
      <c r="D152" s="154"/>
      <c r="E152" s="154"/>
      <c r="F152" s="154"/>
      <c r="G152" s="178"/>
      <c r="H152" s="179"/>
      <c r="I152" s="167"/>
      <c r="J152" s="187"/>
      <c r="K152" s="137"/>
      <c r="L152" s="109"/>
      <c r="M152" s="185">
        <f>IF(T152="","",COUNTIFS($F$2:F152,F152))</f>
        <v>0</v>
      </c>
      <c r="N152" s="186">
        <f>IF(T152="","",SUMIFS(实收!E:E,实收!S:S,T152))</f>
        <v>0</v>
      </c>
      <c r="O152" s="186">
        <f t="shared" si="10"/>
        <v>0</v>
      </c>
      <c r="P152" s="186" t="str">
        <f>IF(D152="","",SUMIFS(#REF!,#REF!,U152))</f>
        <v/>
      </c>
      <c r="Q152" s="186" t="str">
        <f t="shared" si="11"/>
        <v/>
      </c>
      <c r="R152" s="135" t="str">
        <f>IF($C152="","",_xlfn.XLOOKUP($C152,设置!$M:$M,设置!N:N,""))</f>
        <v/>
      </c>
      <c r="S152" s="135" t="str">
        <f>IF($C152="","",_xlfn.XLOOKUP($C152,设置!$M:$M,设置!O:O,""))</f>
        <v/>
      </c>
      <c r="T152" s="135" t="s">
        <v>1592</v>
      </c>
      <c r="U152" s="135" t="str">
        <f t="shared" si="12"/>
        <v/>
      </c>
      <c r="V152" s="135" t="str">
        <f t="shared" si="13"/>
        <v/>
      </c>
      <c r="W152" s="135" t="str">
        <f>IF(V152="","",_xlfn.XLOOKUP(V152,立项!W:W,立项!N:N))</f>
        <v/>
      </c>
      <c r="X152" s="135" t="str">
        <f>IF(V152="","",_xlfn.XLOOKUP(V152,立项!W:W,立项!P:P))</f>
        <v/>
      </c>
      <c r="Y152" s="135" t="str">
        <f t="shared" si="14"/>
        <v/>
      </c>
      <c r="Z152" s="162"/>
      <c r="AA152" s="137"/>
      <c r="AB152" s="137"/>
      <c r="AC152" s="137"/>
      <c r="AD152" s="138"/>
      <c r="AE152" s="138"/>
    </row>
    <row r="153" s="102" customFormat="1" customHeight="1" spans="1:31">
      <c r="A153" s="137"/>
      <c r="B153" s="137"/>
      <c r="C153" s="137"/>
      <c r="D153" s="154"/>
      <c r="E153" s="154"/>
      <c r="F153" s="154"/>
      <c r="G153" s="178"/>
      <c r="H153" s="179"/>
      <c r="I153" s="167"/>
      <c r="J153" s="187"/>
      <c r="K153" s="137"/>
      <c r="L153" s="109"/>
      <c r="M153" s="185">
        <f>IF(T153="","",COUNTIFS($F$2:F153,F153))</f>
        <v>0</v>
      </c>
      <c r="N153" s="186">
        <f>IF(T153="","",SUMIFS(实收!E:E,实收!S:S,T153))</f>
        <v>0</v>
      </c>
      <c r="O153" s="186">
        <f t="shared" si="10"/>
        <v>0</v>
      </c>
      <c r="P153" s="186" t="str">
        <f>IF(D153="","",SUMIFS(#REF!,#REF!,U153))</f>
        <v/>
      </c>
      <c r="Q153" s="186" t="str">
        <f t="shared" si="11"/>
        <v/>
      </c>
      <c r="R153" s="135" t="str">
        <f>IF($C153="","",_xlfn.XLOOKUP($C153,设置!$M:$M,设置!N:N,""))</f>
        <v/>
      </c>
      <c r="S153" s="135" t="str">
        <f>IF($C153="","",_xlfn.XLOOKUP($C153,设置!$M:$M,设置!O:O,""))</f>
        <v/>
      </c>
      <c r="T153" s="135" t="s">
        <v>1593</v>
      </c>
      <c r="U153" s="135" t="str">
        <f t="shared" si="12"/>
        <v/>
      </c>
      <c r="V153" s="135" t="str">
        <f t="shared" si="13"/>
        <v/>
      </c>
      <c r="W153" s="135" t="str">
        <f>IF(V153="","",_xlfn.XLOOKUP(V153,立项!W:W,立项!N:N))</f>
        <v/>
      </c>
      <c r="X153" s="135" t="str">
        <f>IF(V153="","",_xlfn.XLOOKUP(V153,立项!W:W,立项!P:P))</f>
        <v/>
      </c>
      <c r="Y153" s="135" t="str">
        <f t="shared" si="14"/>
        <v/>
      </c>
      <c r="Z153" s="162"/>
      <c r="AA153" s="137"/>
      <c r="AB153" s="137"/>
      <c r="AC153" s="137"/>
      <c r="AD153" s="138"/>
      <c r="AE153" s="138"/>
    </row>
    <row r="154" s="102" customFormat="1" customHeight="1" spans="1:31">
      <c r="A154" s="137"/>
      <c r="B154" s="137"/>
      <c r="C154" s="137"/>
      <c r="D154" s="154"/>
      <c r="E154" s="154"/>
      <c r="F154" s="154"/>
      <c r="G154" s="178"/>
      <c r="H154" s="179"/>
      <c r="I154" s="167"/>
      <c r="J154" s="187"/>
      <c r="K154" s="137"/>
      <c r="L154" s="109"/>
      <c r="M154" s="185">
        <f>IF(T154="","",COUNTIFS($F$2:F154,F154))</f>
        <v>0</v>
      </c>
      <c r="N154" s="186">
        <f>IF(T154="","",SUMIFS(实收!E:E,实收!S:S,T154))</f>
        <v>0</v>
      </c>
      <c r="O154" s="186">
        <f t="shared" si="10"/>
        <v>0</v>
      </c>
      <c r="P154" s="186" t="str">
        <f>IF(D154="","",SUMIFS(#REF!,#REF!,U154))</f>
        <v/>
      </c>
      <c r="Q154" s="186" t="str">
        <f t="shared" si="11"/>
        <v/>
      </c>
      <c r="R154" s="135" t="str">
        <f>IF($C154="","",_xlfn.XLOOKUP($C154,设置!$M:$M,设置!N:N,""))</f>
        <v/>
      </c>
      <c r="S154" s="135" t="str">
        <f>IF($C154="","",_xlfn.XLOOKUP($C154,设置!$M:$M,设置!O:O,""))</f>
        <v/>
      </c>
      <c r="T154" s="135" t="s">
        <v>1594</v>
      </c>
      <c r="U154" s="135" t="str">
        <f t="shared" si="12"/>
        <v/>
      </c>
      <c r="V154" s="135" t="str">
        <f t="shared" si="13"/>
        <v/>
      </c>
      <c r="W154" s="135" t="str">
        <f>IF(V154="","",_xlfn.XLOOKUP(V154,立项!W:W,立项!N:N))</f>
        <v/>
      </c>
      <c r="X154" s="135" t="str">
        <f>IF(V154="","",_xlfn.XLOOKUP(V154,立项!W:W,立项!P:P))</f>
        <v/>
      </c>
      <c r="Y154" s="135" t="str">
        <f t="shared" si="14"/>
        <v/>
      </c>
      <c r="Z154" s="162"/>
      <c r="AA154" s="137"/>
      <c r="AB154" s="137"/>
      <c r="AC154" s="137"/>
      <c r="AD154" s="138"/>
      <c r="AE154" s="138"/>
    </row>
    <row r="155" s="102" customFormat="1" customHeight="1" spans="1:31">
      <c r="A155" s="137"/>
      <c r="B155" s="137"/>
      <c r="C155" s="137"/>
      <c r="D155" s="154"/>
      <c r="E155" s="154"/>
      <c r="F155" s="154"/>
      <c r="G155" s="178"/>
      <c r="H155" s="179"/>
      <c r="I155" s="167"/>
      <c r="J155" s="187"/>
      <c r="K155" s="137"/>
      <c r="L155" s="109"/>
      <c r="M155" s="185">
        <f>IF(T155="","",COUNTIFS($F$2:F155,F155))</f>
        <v>0</v>
      </c>
      <c r="N155" s="186">
        <f>IF(T155="","",SUMIFS(实收!E:E,实收!S:S,T155))</f>
        <v>0</v>
      </c>
      <c r="O155" s="186">
        <f t="shared" si="10"/>
        <v>0</v>
      </c>
      <c r="P155" s="186" t="str">
        <f>IF(D155="","",SUMIFS(#REF!,#REF!,U155))</f>
        <v/>
      </c>
      <c r="Q155" s="186" t="str">
        <f t="shared" si="11"/>
        <v/>
      </c>
      <c r="R155" s="135" t="str">
        <f>IF($C155="","",_xlfn.XLOOKUP($C155,设置!$M:$M,设置!N:N,""))</f>
        <v/>
      </c>
      <c r="S155" s="135" t="str">
        <f>IF($C155="","",_xlfn.XLOOKUP($C155,设置!$M:$M,设置!O:O,""))</f>
        <v/>
      </c>
      <c r="T155" s="135" t="s">
        <v>1595</v>
      </c>
      <c r="U155" s="135" t="str">
        <f t="shared" si="12"/>
        <v/>
      </c>
      <c r="V155" s="135" t="str">
        <f t="shared" si="13"/>
        <v/>
      </c>
      <c r="W155" s="135" t="str">
        <f>IF(V155="","",_xlfn.XLOOKUP(V155,立项!W:W,立项!N:N))</f>
        <v/>
      </c>
      <c r="X155" s="135" t="str">
        <f>IF(V155="","",_xlfn.XLOOKUP(V155,立项!W:W,立项!P:P))</f>
        <v/>
      </c>
      <c r="Y155" s="135" t="str">
        <f t="shared" si="14"/>
        <v/>
      </c>
      <c r="Z155" s="162"/>
      <c r="AA155" s="137"/>
      <c r="AB155" s="137"/>
      <c r="AC155" s="137"/>
      <c r="AD155" s="138"/>
      <c r="AE155" s="138"/>
    </row>
    <row r="156" s="102" customFormat="1" customHeight="1" spans="1:31">
      <c r="A156" s="137"/>
      <c r="B156" s="137"/>
      <c r="C156" s="137"/>
      <c r="D156" s="154"/>
      <c r="E156" s="154"/>
      <c r="F156" s="154"/>
      <c r="G156" s="154"/>
      <c r="H156" s="179"/>
      <c r="I156" s="167"/>
      <c r="J156" s="187"/>
      <c r="K156" s="137"/>
      <c r="L156" s="109"/>
      <c r="M156" s="185">
        <f>IF(T156="","",COUNTIFS($F$2:F156,F156))</f>
        <v>0</v>
      </c>
      <c r="N156" s="186">
        <f>IF(T156="","",SUMIFS(实收!E:E,实收!S:S,T156))</f>
        <v>0</v>
      </c>
      <c r="O156" s="186">
        <f t="shared" si="10"/>
        <v>0</v>
      </c>
      <c r="P156" s="186" t="str">
        <f>IF(D156="","",SUMIFS(#REF!,#REF!,U156))</f>
        <v/>
      </c>
      <c r="Q156" s="186" t="str">
        <f t="shared" si="11"/>
        <v/>
      </c>
      <c r="R156" s="135" t="str">
        <f>IF($C156="","",_xlfn.XLOOKUP($C156,设置!$M:$M,设置!N:N,""))</f>
        <v/>
      </c>
      <c r="S156" s="135" t="str">
        <f>IF($C156="","",_xlfn.XLOOKUP($C156,设置!$M:$M,设置!O:O,""))</f>
        <v/>
      </c>
      <c r="T156" s="135" t="s">
        <v>1596</v>
      </c>
      <c r="U156" s="135" t="str">
        <f t="shared" si="12"/>
        <v/>
      </c>
      <c r="V156" s="135" t="str">
        <f t="shared" si="13"/>
        <v/>
      </c>
      <c r="W156" s="135" t="str">
        <f>IF(V156="","",_xlfn.XLOOKUP(V156,立项!W:W,立项!N:N))</f>
        <v/>
      </c>
      <c r="X156" s="135" t="str">
        <f>IF(V156="","",_xlfn.XLOOKUP(V156,立项!W:W,立项!P:P))</f>
        <v/>
      </c>
      <c r="Y156" s="135" t="str">
        <f t="shared" si="14"/>
        <v/>
      </c>
      <c r="Z156" s="162"/>
      <c r="AA156" s="137"/>
      <c r="AB156" s="137"/>
      <c r="AC156" s="137"/>
      <c r="AD156" s="138"/>
      <c r="AE156" s="138"/>
    </row>
    <row r="157" s="102" customFormat="1" customHeight="1" spans="1:31">
      <c r="A157" s="137"/>
      <c r="B157" s="137"/>
      <c r="C157" s="137"/>
      <c r="D157" s="154"/>
      <c r="E157" s="154"/>
      <c r="F157" s="154"/>
      <c r="G157" s="154"/>
      <c r="H157" s="180"/>
      <c r="I157" s="167"/>
      <c r="J157" s="187"/>
      <c r="K157" s="137"/>
      <c r="L157" s="109"/>
      <c r="M157" s="185">
        <f>IF(T157="","",COUNTIFS($F$2:F157,F157))</f>
        <v>0</v>
      </c>
      <c r="N157" s="186">
        <f>IF(T157="","",SUMIFS(实收!E:E,实收!S:S,T157))</f>
        <v>0</v>
      </c>
      <c r="O157" s="186">
        <f t="shared" si="10"/>
        <v>0</v>
      </c>
      <c r="P157" s="186" t="str">
        <f>IF(D157="","",SUMIFS(#REF!,#REF!,U157))</f>
        <v/>
      </c>
      <c r="Q157" s="186" t="str">
        <f t="shared" si="11"/>
        <v/>
      </c>
      <c r="R157" s="135" t="str">
        <f>IF($C157="","",_xlfn.XLOOKUP($C157,设置!$M:$M,设置!N:N,""))</f>
        <v/>
      </c>
      <c r="S157" s="135" t="str">
        <f>IF($C157="","",_xlfn.XLOOKUP($C157,设置!$M:$M,设置!O:O,""))</f>
        <v/>
      </c>
      <c r="T157" s="135" t="s">
        <v>1597</v>
      </c>
      <c r="U157" s="135" t="str">
        <f t="shared" si="12"/>
        <v/>
      </c>
      <c r="V157" s="135" t="str">
        <f t="shared" si="13"/>
        <v/>
      </c>
      <c r="W157" s="135" t="str">
        <f>IF(V157="","",_xlfn.XLOOKUP(V157,立项!W:W,立项!N:N))</f>
        <v/>
      </c>
      <c r="X157" s="135" t="str">
        <f>IF(V157="","",_xlfn.XLOOKUP(V157,立项!W:W,立项!P:P))</f>
        <v/>
      </c>
      <c r="Y157" s="135" t="str">
        <f t="shared" si="14"/>
        <v/>
      </c>
      <c r="Z157" s="162"/>
      <c r="AA157" s="137"/>
      <c r="AB157" s="137"/>
      <c r="AC157" s="137"/>
      <c r="AD157" s="138"/>
      <c r="AE157" s="138"/>
    </row>
    <row r="158" s="102" customFormat="1" customHeight="1" spans="1:31">
      <c r="A158" s="137"/>
      <c r="B158" s="137"/>
      <c r="C158" s="137"/>
      <c r="D158" s="154"/>
      <c r="E158" s="154"/>
      <c r="F158" s="154"/>
      <c r="G158" s="178"/>
      <c r="H158" s="179"/>
      <c r="I158" s="167"/>
      <c r="J158" s="187"/>
      <c r="K158" s="137"/>
      <c r="L158" s="109"/>
      <c r="M158" s="185">
        <f>IF(T158="","",COUNTIFS($F$2:F158,F158))</f>
        <v>0</v>
      </c>
      <c r="N158" s="186">
        <f>IF(T158="","",SUMIFS(实收!E:E,实收!S:S,T158))</f>
        <v>0</v>
      </c>
      <c r="O158" s="186">
        <f t="shared" si="10"/>
        <v>0</v>
      </c>
      <c r="P158" s="186" t="str">
        <f>IF(D158="","",SUMIFS(#REF!,#REF!,U158))</f>
        <v/>
      </c>
      <c r="Q158" s="186" t="str">
        <f t="shared" si="11"/>
        <v/>
      </c>
      <c r="R158" s="135" t="str">
        <f>IF($C158="","",_xlfn.XLOOKUP($C158,设置!$M:$M,设置!N:N,""))</f>
        <v/>
      </c>
      <c r="S158" s="135" t="str">
        <f>IF($C158="","",_xlfn.XLOOKUP($C158,设置!$M:$M,设置!O:O,""))</f>
        <v/>
      </c>
      <c r="T158" s="135" t="s">
        <v>1598</v>
      </c>
      <c r="U158" s="135" t="str">
        <f t="shared" si="12"/>
        <v/>
      </c>
      <c r="V158" s="135" t="str">
        <f t="shared" si="13"/>
        <v/>
      </c>
      <c r="W158" s="135" t="str">
        <f>IF(V158="","",_xlfn.XLOOKUP(V158,立项!W:W,立项!N:N))</f>
        <v/>
      </c>
      <c r="X158" s="135" t="str">
        <f>IF(V158="","",_xlfn.XLOOKUP(V158,立项!W:W,立项!P:P))</f>
        <v/>
      </c>
      <c r="Y158" s="135" t="str">
        <f t="shared" si="14"/>
        <v/>
      </c>
      <c r="Z158" s="162"/>
      <c r="AA158" s="137"/>
      <c r="AB158" s="137"/>
      <c r="AC158" s="137"/>
      <c r="AD158" s="138"/>
      <c r="AE158" s="138"/>
    </row>
    <row r="159" s="102" customFormat="1" customHeight="1" spans="1:31">
      <c r="A159" s="137"/>
      <c r="B159" s="137"/>
      <c r="C159" s="137"/>
      <c r="D159" s="154"/>
      <c r="E159" s="154"/>
      <c r="F159" s="154"/>
      <c r="G159" s="178"/>
      <c r="H159" s="179"/>
      <c r="I159" s="167"/>
      <c r="J159" s="187"/>
      <c r="K159" s="137"/>
      <c r="L159" s="109"/>
      <c r="M159" s="185">
        <f>IF(T159="","",COUNTIFS($F$2:F159,F159))</f>
        <v>0</v>
      </c>
      <c r="N159" s="186">
        <f>IF(T159="","",SUMIFS(实收!E:E,实收!S:S,T159))</f>
        <v>0</v>
      </c>
      <c r="O159" s="186">
        <f t="shared" si="10"/>
        <v>0</v>
      </c>
      <c r="P159" s="186" t="str">
        <f>IF(D159="","",SUMIFS(#REF!,#REF!,U159))</f>
        <v/>
      </c>
      <c r="Q159" s="186" t="str">
        <f t="shared" si="11"/>
        <v/>
      </c>
      <c r="R159" s="135" t="str">
        <f>IF($C159="","",_xlfn.XLOOKUP($C159,设置!$M:$M,设置!N:N,""))</f>
        <v/>
      </c>
      <c r="S159" s="135" t="str">
        <f>IF($C159="","",_xlfn.XLOOKUP($C159,设置!$M:$M,设置!O:O,""))</f>
        <v/>
      </c>
      <c r="T159" s="135" t="s">
        <v>1599</v>
      </c>
      <c r="U159" s="135" t="str">
        <f t="shared" si="12"/>
        <v/>
      </c>
      <c r="V159" s="135" t="str">
        <f t="shared" si="13"/>
        <v/>
      </c>
      <c r="W159" s="135" t="str">
        <f>IF(V159="","",_xlfn.XLOOKUP(V159,立项!W:W,立项!N:N))</f>
        <v/>
      </c>
      <c r="X159" s="135" t="str">
        <f>IF(V159="","",_xlfn.XLOOKUP(V159,立项!W:W,立项!P:P))</f>
        <v/>
      </c>
      <c r="Y159" s="135" t="str">
        <f t="shared" si="14"/>
        <v/>
      </c>
      <c r="Z159" s="162"/>
      <c r="AA159" s="137"/>
      <c r="AB159" s="137"/>
      <c r="AC159" s="137"/>
      <c r="AD159" s="138"/>
      <c r="AE159" s="138"/>
    </row>
    <row r="160" s="102" customFormat="1" customHeight="1" spans="1:31">
      <c r="A160" s="137"/>
      <c r="B160" s="137"/>
      <c r="C160" s="137"/>
      <c r="D160" s="154"/>
      <c r="E160" s="154"/>
      <c r="F160" s="154"/>
      <c r="G160" s="178"/>
      <c r="H160" s="179"/>
      <c r="I160" s="167"/>
      <c r="J160" s="187"/>
      <c r="K160" s="137"/>
      <c r="L160" s="109"/>
      <c r="M160" s="185">
        <f>IF(T160="","",COUNTIFS($F$2:F160,F160))</f>
        <v>0</v>
      </c>
      <c r="N160" s="186">
        <f>IF(T160="","",SUMIFS(实收!E:E,实收!S:S,T160))</f>
        <v>0</v>
      </c>
      <c r="O160" s="186">
        <f t="shared" si="10"/>
        <v>0</v>
      </c>
      <c r="P160" s="186" t="str">
        <f>IF(D160="","",SUMIFS(#REF!,#REF!,U160))</f>
        <v/>
      </c>
      <c r="Q160" s="186" t="str">
        <f t="shared" si="11"/>
        <v/>
      </c>
      <c r="R160" s="135" t="str">
        <f>IF($C160="","",_xlfn.XLOOKUP($C160,设置!$M:$M,设置!N:N,""))</f>
        <v/>
      </c>
      <c r="S160" s="135" t="str">
        <f>IF($C160="","",_xlfn.XLOOKUP($C160,设置!$M:$M,设置!O:O,""))</f>
        <v/>
      </c>
      <c r="T160" s="135" t="s">
        <v>1600</v>
      </c>
      <c r="U160" s="135" t="str">
        <f t="shared" si="12"/>
        <v/>
      </c>
      <c r="V160" s="135" t="str">
        <f t="shared" si="13"/>
        <v/>
      </c>
      <c r="W160" s="135" t="str">
        <f>IF(V160="","",_xlfn.XLOOKUP(V160,立项!W:W,立项!N:N))</f>
        <v/>
      </c>
      <c r="X160" s="135" t="str">
        <f>IF(V160="","",_xlfn.XLOOKUP(V160,立项!W:W,立项!P:P))</f>
        <v/>
      </c>
      <c r="Y160" s="135" t="str">
        <f t="shared" si="14"/>
        <v/>
      </c>
      <c r="Z160" s="162"/>
      <c r="AA160" s="137"/>
      <c r="AB160" s="137"/>
      <c r="AC160" s="137"/>
      <c r="AD160" s="138"/>
      <c r="AE160" s="138"/>
    </row>
    <row r="161" s="102" customFormat="1" customHeight="1" spans="1:31">
      <c r="A161" s="137"/>
      <c r="B161" s="137"/>
      <c r="C161" s="137"/>
      <c r="D161" s="154"/>
      <c r="E161" s="154"/>
      <c r="F161" s="154"/>
      <c r="G161" s="178"/>
      <c r="H161" s="179"/>
      <c r="I161" s="167"/>
      <c r="J161" s="187"/>
      <c r="K161" s="137"/>
      <c r="L161" s="109"/>
      <c r="M161" s="185">
        <f>IF(T161="","",COUNTIFS($F$2:F161,F161))</f>
        <v>0</v>
      </c>
      <c r="N161" s="186">
        <f>IF(T161="","",SUMIFS(实收!E:E,实收!S:S,T161))</f>
        <v>0</v>
      </c>
      <c r="O161" s="186">
        <f t="shared" si="10"/>
        <v>0</v>
      </c>
      <c r="P161" s="186" t="str">
        <f>IF(D161="","",SUMIFS(#REF!,#REF!,U161))</f>
        <v/>
      </c>
      <c r="Q161" s="186" t="str">
        <f t="shared" si="11"/>
        <v/>
      </c>
      <c r="R161" s="135" t="str">
        <f>IF($C161="","",_xlfn.XLOOKUP($C161,设置!$M:$M,设置!N:N,""))</f>
        <v/>
      </c>
      <c r="S161" s="135" t="str">
        <f>IF($C161="","",_xlfn.XLOOKUP($C161,设置!$M:$M,设置!O:O,""))</f>
        <v/>
      </c>
      <c r="T161" s="135" t="s">
        <v>1601</v>
      </c>
      <c r="U161" s="135" t="str">
        <f t="shared" si="12"/>
        <v/>
      </c>
      <c r="V161" s="135" t="str">
        <f t="shared" si="13"/>
        <v/>
      </c>
      <c r="W161" s="135" t="str">
        <f>IF(V161="","",_xlfn.XLOOKUP(V161,立项!W:W,立项!N:N))</f>
        <v/>
      </c>
      <c r="X161" s="135" t="str">
        <f>IF(V161="","",_xlfn.XLOOKUP(V161,立项!W:W,立项!P:P))</f>
        <v/>
      </c>
      <c r="Y161" s="135" t="str">
        <f t="shared" si="14"/>
        <v/>
      </c>
      <c r="Z161" s="162"/>
      <c r="AA161" s="137"/>
      <c r="AB161" s="137"/>
      <c r="AC161" s="137"/>
      <c r="AD161" s="138"/>
      <c r="AE161" s="138"/>
    </row>
    <row r="162" s="102" customFormat="1" customHeight="1" spans="1:31">
      <c r="A162" s="137"/>
      <c r="B162" s="137"/>
      <c r="C162" s="137"/>
      <c r="D162" s="154"/>
      <c r="E162" s="154"/>
      <c r="F162" s="154"/>
      <c r="G162" s="154"/>
      <c r="H162" s="179"/>
      <c r="I162" s="167"/>
      <c r="J162" s="187"/>
      <c r="K162" s="137"/>
      <c r="L162" s="109"/>
      <c r="M162" s="185">
        <f>IF(T162="","",COUNTIFS($F$2:F162,F162))</f>
        <v>0</v>
      </c>
      <c r="N162" s="186">
        <f>IF(T162="","",SUMIFS(实收!E:E,实收!S:S,T162))</f>
        <v>0</v>
      </c>
      <c r="O162" s="186">
        <f t="shared" si="10"/>
        <v>0</v>
      </c>
      <c r="P162" s="186" t="str">
        <f>IF(D162="","",SUMIFS(#REF!,#REF!,U162))</f>
        <v/>
      </c>
      <c r="Q162" s="186" t="str">
        <f t="shared" si="11"/>
        <v/>
      </c>
      <c r="R162" s="135" t="str">
        <f>IF($C162="","",_xlfn.XLOOKUP($C162,设置!$M:$M,设置!N:N,""))</f>
        <v/>
      </c>
      <c r="S162" s="135" t="str">
        <f>IF($C162="","",_xlfn.XLOOKUP($C162,设置!$M:$M,设置!O:O,""))</f>
        <v/>
      </c>
      <c r="T162" s="135" t="s">
        <v>1602</v>
      </c>
      <c r="U162" s="135" t="str">
        <f t="shared" si="12"/>
        <v/>
      </c>
      <c r="V162" s="135" t="str">
        <f t="shared" si="13"/>
        <v/>
      </c>
      <c r="W162" s="135" t="str">
        <f>IF(V162="","",_xlfn.XLOOKUP(V162,立项!W:W,立项!N:N))</f>
        <v/>
      </c>
      <c r="X162" s="135" t="str">
        <f>IF(V162="","",_xlfn.XLOOKUP(V162,立项!W:W,立项!P:P))</f>
        <v/>
      </c>
      <c r="Y162" s="135" t="str">
        <f t="shared" si="14"/>
        <v/>
      </c>
      <c r="Z162" s="162"/>
      <c r="AA162" s="137"/>
      <c r="AB162" s="137"/>
      <c r="AC162" s="137"/>
      <c r="AD162" s="138"/>
      <c r="AE162" s="138"/>
    </row>
    <row r="163" s="102" customFormat="1" customHeight="1" spans="1:31">
      <c r="A163" s="137"/>
      <c r="B163" s="137"/>
      <c r="C163" s="137"/>
      <c r="D163" s="154"/>
      <c r="E163" s="154"/>
      <c r="F163" s="154"/>
      <c r="G163" s="178"/>
      <c r="H163" s="179"/>
      <c r="I163" s="167"/>
      <c r="J163" s="187"/>
      <c r="K163" s="137"/>
      <c r="L163" s="109"/>
      <c r="M163" s="185">
        <f>IF(T163="","",COUNTIFS($F$2:F163,F163))</f>
        <v>0</v>
      </c>
      <c r="N163" s="186">
        <f>IF(T163="","",SUMIFS(实收!E:E,实收!S:S,T163))</f>
        <v>0</v>
      </c>
      <c r="O163" s="186">
        <f t="shared" si="10"/>
        <v>0</v>
      </c>
      <c r="P163" s="186" t="str">
        <f>IF(D163="","",SUMIFS(#REF!,#REF!,U163))</f>
        <v/>
      </c>
      <c r="Q163" s="186" t="str">
        <f t="shared" si="11"/>
        <v/>
      </c>
      <c r="R163" s="135" t="str">
        <f>IF($C163="","",_xlfn.XLOOKUP($C163,设置!$M:$M,设置!N:N,""))</f>
        <v/>
      </c>
      <c r="S163" s="135" t="str">
        <f>IF($C163="","",_xlfn.XLOOKUP($C163,设置!$M:$M,设置!O:O,""))</f>
        <v/>
      </c>
      <c r="T163" s="135" t="s">
        <v>1603</v>
      </c>
      <c r="U163" s="135" t="str">
        <f t="shared" si="12"/>
        <v/>
      </c>
      <c r="V163" s="135" t="str">
        <f t="shared" si="13"/>
        <v/>
      </c>
      <c r="W163" s="135" t="str">
        <f>IF(V163="","",_xlfn.XLOOKUP(V163,立项!W:W,立项!N:N))</f>
        <v/>
      </c>
      <c r="X163" s="135" t="str">
        <f>IF(V163="","",_xlfn.XLOOKUP(V163,立项!W:W,立项!P:P))</f>
        <v/>
      </c>
      <c r="Y163" s="135" t="str">
        <f t="shared" si="14"/>
        <v/>
      </c>
      <c r="Z163" s="162"/>
      <c r="AA163" s="137"/>
      <c r="AB163" s="137"/>
      <c r="AC163" s="137"/>
      <c r="AD163" s="138"/>
      <c r="AE163" s="138"/>
    </row>
    <row r="164" s="102" customFormat="1" ht="25" customHeight="1" spans="1:31">
      <c r="A164" s="137"/>
      <c r="B164" s="137"/>
      <c r="C164" s="137"/>
      <c r="D164" s="154"/>
      <c r="E164" s="154"/>
      <c r="F164" s="154"/>
      <c r="G164" s="178"/>
      <c r="H164" s="179"/>
      <c r="I164" s="167"/>
      <c r="J164" s="187"/>
      <c r="K164" s="137"/>
      <c r="L164" s="109"/>
      <c r="M164" s="185">
        <f>IF(T164="","",COUNTIFS($F$2:F164,F164))</f>
        <v>0</v>
      </c>
      <c r="N164" s="186">
        <f>IF(T164="","",SUMIFS(实收!E:E,实收!S:S,T164))</f>
        <v>0</v>
      </c>
      <c r="O164" s="186">
        <f t="shared" si="10"/>
        <v>0</v>
      </c>
      <c r="P164" s="186" t="str">
        <f>IF(D164="","",SUMIFS(#REF!,#REF!,U164))</f>
        <v/>
      </c>
      <c r="Q164" s="186" t="str">
        <f t="shared" si="11"/>
        <v/>
      </c>
      <c r="R164" s="135" t="str">
        <f>IF($C164="","",_xlfn.XLOOKUP($C164,设置!$M:$M,设置!N:N,""))</f>
        <v/>
      </c>
      <c r="S164" s="135" t="str">
        <f>IF($C164="","",_xlfn.XLOOKUP($C164,设置!$M:$M,设置!O:O,""))</f>
        <v/>
      </c>
      <c r="T164" s="135" t="s">
        <v>1604</v>
      </c>
      <c r="U164" s="135" t="str">
        <f t="shared" si="12"/>
        <v/>
      </c>
      <c r="V164" s="135" t="str">
        <f t="shared" si="13"/>
        <v/>
      </c>
      <c r="W164" s="135" t="str">
        <f>IF(V164="","",_xlfn.XLOOKUP(V164,立项!W:W,立项!N:N))</f>
        <v/>
      </c>
      <c r="X164" s="135" t="str">
        <f>IF(V164="","",_xlfn.XLOOKUP(V164,立项!W:W,立项!P:P))</f>
        <v/>
      </c>
      <c r="Y164" s="135" t="str">
        <f t="shared" si="14"/>
        <v/>
      </c>
      <c r="Z164" s="162"/>
      <c r="AA164" s="137"/>
      <c r="AB164" s="137"/>
      <c r="AC164" s="137"/>
      <c r="AD164" s="138"/>
      <c r="AE164" s="138"/>
    </row>
    <row r="165" s="102" customFormat="1" ht="29" customHeight="1" spans="1:31">
      <c r="A165" s="137"/>
      <c r="B165" s="137"/>
      <c r="C165" s="137"/>
      <c r="D165" s="154"/>
      <c r="E165" s="154"/>
      <c r="F165" s="154"/>
      <c r="G165" s="178"/>
      <c r="H165" s="179"/>
      <c r="I165" s="167"/>
      <c r="J165" s="187"/>
      <c r="K165" s="137"/>
      <c r="L165" s="109"/>
      <c r="M165" s="185">
        <f>IF(T165="","",COUNTIFS($F$2:F165,F165))</f>
        <v>0</v>
      </c>
      <c r="N165" s="186">
        <f>IF(T165="","",SUMIFS(实收!E:E,实收!S:S,T165))</f>
        <v>0</v>
      </c>
      <c r="O165" s="186">
        <f t="shared" si="10"/>
        <v>0</v>
      </c>
      <c r="P165" s="186" t="str">
        <f>IF(D165="","",SUMIFS(#REF!,#REF!,U165))</f>
        <v/>
      </c>
      <c r="Q165" s="186" t="str">
        <f t="shared" si="11"/>
        <v/>
      </c>
      <c r="R165" s="135" t="str">
        <f>IF($C165="","",_xlfn.XLOOKUP($C165,设置!$M:$M,设置!N:N,""))</f>
        <v/>
      </c>
      <c r="S165" s="135" t="str">
        <f>IF($C165="","",_xlfn.XLOOKUP($C165,设置!$M:$M,设置!O:O,""))</f>
        <v/>
      </c>
      <c r="T165" s="135" t="s">
        <v>1605</v>
      </c>
      <c r="U165" s="135" t="str">
        <f t="shared" si="12"/>
        <v/>
      </c>
      <c r="V165" s="135" t="str">
        <f t="shared" si="13"/>
        <v/>
      </c>
      <c r="W165" s="135" t="str">
        <f>IF(V165="","",_xlfn.XLOOKUP(V165,立项!W:W,立项!N:N))</f>
        <v/>
      </c>
      <c r="X165" s="135" t="str">
        <f>IF(V165="","",_xlfn.XLOOKUP(V165,立项!W:W,立项!P:P))</f>
        <v/>
      </c>
      <c r="Y165" s="135" t="str">
        <f t="shared" si="14"/>
        <v/>
      </c>
      <c r="Z165" s="162"/>
      <c r="AA165" s="137"/>
      <c r="AB165" s="137"/>
      <c r="AC165" s="137"/>
      <c r="AD165" s="138"/>
      <c r="AE165" s="138"/>
    </row>
    <row r="166" s="102" customFormat="1" customHeight="1" spans="1:31">
      <c r="A166" s="137"/>
      <c r="B166" s="137"/>
      <c r="C166" s="137"/>
      <c r="D166" s="154"/>
      <c r="E166" s="154"/>
      <c r="F166" s="154"/>
      <c r="G166" s="178"/>
      <c r="H166" s="179"/>
      <c r="I166" s="167"/>
      <c r="J166" s="187"/>
      <c r="K166" s="137"/>
      <c r="L166" s="109"/>
      <c r="M166" s="185">
        <f>IF(T166="","",COUNTIFS($F$2:F166,F166))</f>
        <v>0</v>
      </c>
      <c r="N166" s="186">
        <f>IF(T166="","",SUMIFS(实收!E:E,实收!S:S,T166))</f>
        <v>0</v>
      </c>
      <c r="O166" s="186">
        <f t="shared" si="10"/>
        <v>0</v>
      </c>
      <c r="P166" s="186" t="str">
        <f>IF(D166="","",SUMIFS(#REF!,#REF!,U166))</f>
        <v/>
      </c>
      <c r="Q166" s="186" t="str">
        <f t="shared" si="11"/>
        <v/>
      </c>
      <c r="R166" s="135" t="str">
        <f>IF($C166="","",_xlfn.XLOOKUP($C166,设置!$M:$M,设置!N:N,""))</f>
        <v/>
      </c>
      <c r="S166" s="135" t="str">
        <f>IF($C166="","",_xlfn.XLOOKUP($C166,设置!$M:$M,设置!O:O,""))</f>
        <v/>
      </c>
      <c r="T166" s="135" t="s">
        <v>1606</v>
      </c>
      <c r="U166" s="135" t="str">
        <f t="shared" si="12"/>
        <v/>
      </c>
      <c r="V166" s="135" t="str">
        <f t="shared" si="13"/>
        <v/>
      </c>
      <c r="W166" s="135" t="str">
        <f>IF(V166="","",_xlfn.XLOOKUP(V166,立项!W:W,立项!N:N))</f>
        <v/>
      </c>
      <c r="X166" s="135" t="str">
        <f>IF(V166="","",_xlfn.XLOOKUP(V166,立项!W:W,立项!P:P))</f>
        <v/>
      </c>
      <c r="Y166" s="135" t="str">
        <f t="shared" si="14"/>
        <v/>
      </c>
      <c r="Z166" s="162"/>
      <c r="AA166" s="137"/>
      <c r="AB166" s="137"/>
      <c r="AC166" s="137"/>
      <c r="AD166" s="138"/>
      <c r="AE166" s="138"/>
    </row>
    <row r="167" s="102" customFormat="1" customHeight="1" spans="1:31">
      <c r="A167" s="137"/>
      <c r="B167" s="137"/>
      <c r="C167" s="137"/>
      <c r="D167" s="154"/>
      <c r="E167" s="154"/>
      <c r="F167" s="154"/>
      <c r="G167" s="154"/>
      <c r="H167" s="179"/>
      <c r="I167" s="167"/>
      <c r="J167" s="187"/>
      <c r="K167" s="137"/>
      <c r="L167" s="109"/>
      <c r="M167" s="185">
        <f>IF(T167="","",COUNTIFS($F$2:F167,F167))</f>
        <v>0</v>
      </c>
      <c r="N167" s="186">
        <f>IF(T167="","",SUMIFS(实收!E:E,实收!S:S,T167))</f>
        <v>0</v>
      </c>
      <c r="O167" s="186">
        <f t="shared" si="10"/>
        <v>0</v>
      </c>
      <c r="P167" s="186" t="str">
        <f>IF(D167="","",SUMIFS(#REF!,#REF!,U167))</f>
        <v/>
      </c>
      <c r="Q167" s="186" t="str">
        <f t="shared" si="11"/>
        <v/>
      </c>
      <c r="R167" s="135" t="str">
        <f>IF($C167="","",_xlfn.XLOOKUP($C167,设置!$M:$M,设置!N:N,""))</f>
        <v/>
      </c>
      <c r="S167" s="135" t="str">
        <f>IF($C167="","",_xlfn.XLOOKUP($C167,设置!$M:$M,设置!O:O,""))</f>
        <v/>
      </c>
      <c r="T167" s="135" t="s">
        <v>1607</v>
      </c>
      <c r="U167" s="135" t="str">
        <f t="shared" si="12"/>
        <v/>
      </c>
      <c r="V167" s="135" t="str">
        <f t="shared" si="13"/>
        <v/>
      </c>
      <c r="W167" s="135" t="str">
        <f>IF(V167="","",_xlfn.XLOOKUP(V167,立项!W:W,立项!N:N))</f>
        <v/>
      </c>
      <c r="X167" s="135" t="str">
        <f>IF(V167="","",_xlfn.XLOOKUP(V167,立项!W:W,立项!P:P))</f>
        <v/>
      </c>
      <c r="Y167" s="135" t="str">
        <f t="shared" si="14"/>
        <v/>
      </c>
      <c r="Z167" s="162"/>
      <c r="AA167" s="137"/>
      <c r="AB167" s="137"/>
      <c r="AC167" s="137"/>
      <c r="AD167" s="138"/>
      <c r="AE167" s="138"/>
    </row>
    <row r="168" s="102" customFormat="1" customHeight="1" spans="1:31">
      <c r="A168" s="137"/>
      <c r="B168" s="137"/>
      <c r="C168" s="137"/>
      <c r="D168" s="154"/>
      <c r="E168" s="154"/>
      <c r="F168" s="154"/>
      <c r="G168" s="178"/>
      <c r="H168" s="179"/>
      <c r="I168" s="167"/>
      <c r="J168" s="187"/>
      <c r="K168" s="137"/>
      <c r="L168" s="109"/>
      <c r="M168" s="185">
        <f>IF(T168="","",COUNTIFS($F$2:F168,F168))</f>
        <v>0</v>
      </c>
      <c r="N168" s="186">
        <f>IF(T168="","",SUMIFS(实收!E:E,实收!S:S,T168))</f>
        <v>0</v>
      </c>
      <c r="O168" s="186">
        <f t="shared" si="10"/>
        <v>0</v>
      </c>
      <c r="P168" s="186" t="str">
        <f>IF(D168="","",SUMIFS(#REF!,#REF!,U168))</f>
        <v/>
      </c>
      <c r="Q168" s="186" t="str">
        <f t="shared" si="11"/>
        <v/>
      </c>
      <c r="R168" s="135" t="str">
        <f>IF($C168="","",_xlfn.XLOOKUP($C168,设置!$M:$M,设置!N:N,""))</f>
        <v/>
      </c>
      <c r="S168" s="135" t="str">
        <f>IF($C168="","",_xlfn.XLOOKUP($C168,设置!$M:$M,设置!O:O,""))</f>
        <v/>
      </c>
      <c r="T168" s="135" t="s">
        <v>1608</v>
      </c>
      <c r="U168" s="135" t="str">
        <f t="shared" si="12"/>
        <v/>
      </c>
      <c r="V168" s="135" t="str">
        <f t="shared" si="13"/>
        <v/>
      </c>
      <c r="W168" s="135" t="str">
        <f>IF(V168="","",_xlfn.XLOOKUP(V168,立项!W:W,立项!N:N))</f>
        <v/>
      </c>
      <c r="X168" s="135" t="str">
        <f>IF(V168="","",_xlfn.XLOOKUP(V168,立项!W:W,立项!P:P))</f>
        <v/>
      </c>
      <c r="Y168" s="135" t="str">
        <f t="shared" si="14"/>
        <v/>
      </c>
      <c r="Z168" s="162"/>
      <c r="AA168" s="137"/>
      <c r="AB168" s="137"/>
      <c r="AC168" s="137"/>
      <c r="AD168" s="138"/>
      <c r="AE168" s="138"/>
    </row>
    <row r="169" s="102" customFormat="1" customHeight="1" spans="1:31">
      <c r="A169" s="137"/>
      <c r="B169" s="137"/>
      <c r="C169" s="137"/>
      <c r="D169" s="154"/>
      <c r="E169" s="154"/>
      <c r="F169" s="154"/>
      <c r="G169" s="178"/>
      <c r="H169" s="179"/>
      <c r="I169" s="167"/>
      <c r="J169" s="187"/>
      <c r="K169" s="137"/>
      <c r="L169" s="109"/>
      <c r="M169" s="185">
        <f>IF(T169="","",COUNTIFS($F$2:F169,F169))</f>
        <v>0</v>
      </c>
      <c r="N169" s="186">
        <f>IF(T169="","",SUMIFS(实收!E:E,实收!S:S,T169))</f>
        <v>0</v>
      </c>
      <c r="O169" s="186">
        <f t="shared" si="10"/>
        <v>0</v>
      </c>
      <c r="P169" s="186" t="str">
        <f>IF(D169="","",SUMIFS(#REF!,#REF!,U169))</f>
        <v/>
      </c>
      <c r="Q169" s="186" t="str">
        <f t="shared" si="11"/>
        <v/>
      </c>
      <c r="R169" s="135" t="str">
        <f>IF($C169="","",_xlfn.XLOOKUP($C169,设置!$M:$M,设置!N:N,""))</f>
        <v/>
      </c>
      <c r="S169" s="135" t="str">
        <f>IF($C169="","",_xlfn.XLOOKUP($C169,设置!$M:$M,设置!O:O,""))</f>
        <v/>
      </c>
      <c r="T169" s="135" t="s">
        <v>1609</v>
      </c>
      <c r="U169" s="135" t="str">
        <f t="shared" si="12"/>
        <v/>
      </c>
      <c r="V169" s="135" t="str">
        <f t="shared" si="13"/>
        <v/>
      </c>
      <c r="W169" s="135" t="str">
        <f>IF(V169="","",_xlfn.XLOOKUP(V169,立项!W:W,立项!N:N))</f>
        <v/>
      </c>
      <c r="X169" s="135" t="str">
        <f>IF(V169="","",_xlfn.XLOOKUP(V169,立项!W:W,立项!P:P))</f>
        <v/>
      </c>
      <c r="Y169" s="135" t="str">
        <f t="shared" si="14"/>
        <v/>
      </c>
      <c r="Z169" s="162"/>
      <c r="AA169" s="137"/>
      <c r="AB169" s="137"/>
      <c r="AC169" s="137"/>
      <c r="AD169" s="138"/>
      <c r="AE169" s="138"/>
    </row>
    <row r="170" s="102" customFormat="1" customHeight="1" spans="1:31">
      <c r="A170" s="137"/>
      <c r="B170" s="137"/>
      <c r="C170" s="137"/>
      <c r="D170" s="154"/>
      <c r="E170" s="154"/>
      <c r="F170" s="154"/>
      <c r="G170" s="154"/>
      <c r="H170" s="179"/>
      <c r="I170" s="167"/>
      <c r="J170" s="187"/>
      <c r="K170" s="137"/>
      <c r="L170" s="109"/>
      <c r="M170" s="185">
        <f>IF(T170="","",COUNTIFS($F$2:F170,F170))</f>
        <v>0</v>
      </c>
      <c r="N170" s="186">
        <f>IF(T170="","",SUMIFS(实收!E:E,实收!S:S,T170))</f>
        <v>0</v>
      </c>
      <c r="O170" s="186">
        <f t="shared" si="10"/>
        <v>0</v>
      </c>
      <c r="P170" s="186" t="str">
        <f>IF(D170="","",SUMIFS(#REF!,#REF!,U170))</f>
        <v/>
      </c>
      <c r="Q170" s="186" t="str">
        <f t="shared" si="11"/>
        <v/>
      </c>
      <c r="R170" s="135" t="str">
        <f>IF($C170="","",_xlfn.XLOOKUP($C170,设置!$M:$M,设置!N:N,""))</f>
        <v/>
      </c>
      <c r="S170" s="135" t="str">
        <f>IF($C170="","",_xlfn.XLOOKUP($C170,设置!$M:$M,设置!O:O,""))</f>
        <v/>
      </c>
      <c r="T170" s="135" t="s">
        <v>1610</v>
      </c>
      <c r="U170" s="135" t="str">
        <f t="shared" si="12"/>
        <v/>
      </c>
      <c r="V170" s="135" t="str">
        <f t="shared" si="13"/>
        <v/>
      </c>
      <c r="W170" s="135" t="str">
        <f>IF(V170="","",_xlfn.XLOOKUP(V170,立项!W:W,立项!N:N))</f>
        <v/>
      </c>
      <c r="X170" s="135" t="str">
        <f>IF(V170="","",_xlfn.XLOOKUP(V170,立项!W:W,立项!P:P))</f>
        <v/>
      </c>
      <c r="Y170" s="135" t="str">
        <f t="shared" si="14"/>
        <v/>
      </c>
      <c r="Z170" s="162"/>
      <c r="AA170" s="137"/>
      <c r="AB170" s="137"/>
      <c r="AC170" s="137"/>
      <c r="AD170" s="138"/>
      <c r="AE170" s="138"/>
    </row>
    <row r="171" s="102" customFormat="1" customHeight="1" spans="1:31">
      <c r="A171" s="137"/>
      <c r="B171" s="137"/>
      <c r="C171" s="137"/>
      <c r="D171" s="137"/>
      <c r="E171" s="154"/>
      <c r="F171" s="154"/>
      <c r="G171" s="154"/>
      <c r="H171" s="179"/>
      <c r="I171" s="167"/>
      <c r="J171" s="187"/>
      <c r="K171" s="137"/>
      <c r="L171" s="109"/>
      <c r="M171" s="185">
        <f>IF(T171="","",COUNTIFS($F$2:F171,F171))</f>
        <v>0</v>
      </c>
      <c r="N171" s="186">
        <f>IF(T171="","",SUMIFS(实收!E:E,实收!S:S,T171))</f>
        <v>0</v>
      </c>
      <c r="O171" s="186">
        <f t="shared" si="10"/>
        <v>0</v>
      </c>
      <c r="P171" s="186" t="str">
        <f>IF(D171="","",SUMIFS(#REF!,#REF!,U171))</f>
        <v/>
      </c>
      <c r="Q171" s="186" t="str">
        <f t="shared" si="11"/>
        <v/>
      </c>
      <c r="R171" s="135" t="str">
        <f>IF($C171="","",_xlfn.XLOOKUP($C171,设置!$M:$M,设置!N:N,""))</f>
        <v/>
      </c>
      <c r="S171" s="135" t="str">
        <f>IF($C171="","",_xlfn.XLOOKUP($C171,设置!$M:$M,设置!O:O,""))</f>
        <v/>
      </c>
      <c r="T171" s="135" t="s">
        <v>1611</v>
      </c>
      <c r="U171" s="135" t="str">
        <f t="shared" si="12"/>
        <v/>
      </c>
      <c r="V171" s="135" t="str">
        <f t="shared" si="13"/>
        <v/>
      </c>
      <c r="W171" s="135" t="str">
        <f>IF(V171="","",_xlfn.XLOOKUP(V171,立项!W:W,立项!N:N))</f>
        <v/>
      </c>
      <c r="X171" s="135" t="str">
        <f>IF(V171="","",_xlfn.XLOOKUP(V171,立项!W:W,立项!P:P))</f>
        <v/>
      </c>
      <c r="Y171" s="135" t="str">
        <f t="shared" si="14"/>
        <v/>
      </c>
      <c r="Z171" s="162"/>
      <c r="AA171" s="137"/>
      <c r="AB171" s="137"/>
      <c r="AC171" s="137"/>
      <c r="AD171" s="138"/>
      <c r="AE171" s="138"/>
    </row>
    <row r="172" s="102" customFormat="1" customHeight="1" spans="1:31">
      <c r="A172" s="137"/>
      <c r="B172" s="137"/>
      <c r="C172" s="137"/>
      <c r="D172" s="154"/>
      <c r="E172" s="154"/>
      <c r="F172" s="154"/>
      <c r="G172" s="178"/>
      <c r="H172" s="179"/>
      <c r="I172" s="167"/>
      <c r="J172" s="187"/>
      <c r="K172" s="137"/>
      <c r="L172" s="109"/>
      <c r="M172" s="185">
        <f>IF(T172="","",COUNTIFS($F$2:F172,F172))</f>
        <v>0</v>
      </c>
      <c r="N172" s="186">
        <f>IF(T172="","",SUMIFS(实收!E:E,实收!S:S,T172))</f>
        <v>0</v>
      </c>
      <c r="O172" s="186">
        <f t="shared" si="10"/>
        <v>0</v>
      </c>
      <c r="P172" s="186" t="str">
        <f>IF(D172="","",SUMIFS(#REF!,#REF!,U172))</f>
        <v/>
      </c>
      <c r="Q172" s="186" t="str">
        <f t="shared" si="11"/>
        <v/>
      </c>
      <c r="R172" s="135" t="str">
        <f>IF($C172="","",_xlfn.XLOOKUP($C172,设置!$M:$M,设置!N:N,""))</f>
        <v/>
      </c>
      <c r="S172" s="135" t="str">
        <f>IF($C172="","",_xlfn.XLOOKUP($C172,设置!$M:$M,设置!O:O,""))</f>
        <v/>
      </c>
      <c r="T172" s="135" t="s">
        <v>1612</v>
      </c>
      <c r="U172" s="135" t="str">
        <f t="shared" si="12"/>
        <v/>
      </c>
      <c r="V172" s="135" t="str">
        <f t="shared" si="13"/>
        <v/>
      </c>
      <c r="W172" s="135" t="str">
        <f>IF(V172="","",_xlfn.XLOOKUP(V172,立项!W:W,立项!N:N))</f>
        <v/>
      </c>
      <c r="X172" s="135" t="str">
        <f>IF(V172="","",_xlfn.XLOOKUP(V172,立项!W:W,立项!P:P))</f>
        <v/>
      </c>
      <c r="Y172" s="135" t="str">
        <f t="shared" si="14"/>
        <v/>
      </c>
      <c r="Z172" s="162"/>
      <c r="AA172" s="137"/>
      <c r="AB172" s="137"/>
      <c r="AC172" s="137"/>
      <c r="AD172" s="138"/>
      <c r="AE172" s="138"/>
    </row>
    <row r="173" s="102" customFormat="1" customHeight="1" spans="1:31">
      <c r="A173" s="137"/>
      <c r="B173" s="137"/>
      <c r="C173" s="137"/>
      <c r="D173" s="154"/>
      <c r="E173" s="154"/>
      <c r="F173" s="154"/>
      <c r="G173" s="178"/>
      <c r="H173" s="179"/>
      <c r="I173" s="167"/>
      <c r="J173" s="187"/>
      <c r="K173" s="137"/>
      <c r="L173" s="109"/>
      <c r="M173" s="185">
        <f>IF(T173="","",COUNTIFS($F$2:F173,F173))</f>
        <v>0</v>
      </c>
      <c r="N173" s="186">
        <f>IF(T173="","",SUMIFS(实收!E:E,实收!S:S,T173))</f>
        <v>0</v>
      </c>
      <c r="O173" s="186">
        <f t="shared" si="10"/>
        <v>0</v>
      </c>
      <c r="P173" s="186" t="str">
        <f>IF(D173="","",SUMIFS(#REF!,#REF!,U173))</f>
        <v/>
      </c>
      <c r="Q173" s="186" t="str">
        <f t="shared" si="11"/>
        <v/>
      </c>
      <c r="R173" s="135" t="str">
        <f>IF($C173="","",_xlfn.XLOOKUP($C173,设置!$M:$M,设置!N:N,""))</f>
        <v/>
      </c>
      <c r="S173" s="135" t="str">
        <f>IF($C173="","",_xlfn.XLOOKUP($C173,设置!$M:$M,设置!O:O,""))</f>
        <v/>
      </c>
      <c r="T173" s="135" t="s">
        <v>1613</v>
      </c>
      <c r="U173" s="135" t="str">
        <f t="shared" si="12"/>
        <v/>
      </c>
      <c r="V173" s="135" t="str">
        <f t="shared" si="13"/>
        <v/>
      </c>
      <c r="W173" s="135" t="str">
        <f>IF(V173="","",_xlfn.XLOOKUP(V173,立项!W:W,立项!N:N))</f>
        <v/>
      </c>
      <c r="X173" s="135" t="str">
        <f>IF(V173="","",_xlfn.XLOOKUP(V173,立项!W:W,立项!P:P))</f>
        <v/>
      </c>
      <c r="Y173" s="135" t="str">
        <f t="shared" si="14"/>
        <v/>
      </c>
      <c r="Z173" s="162"/>
      <c r="AA173" s="137"/>
      <c r="AB173" s="137"/>
      <c r="AC173" s="137"/>
      <c r="AD173" s="138"/>
      <c r="AE173" s="138"/>
    </row>
    <row r="174" s="102" customFormat="1" customHeight="1" spans="1:31">
      <c r="A174" s="137"/>
      <c r="B174" s="137"/>
      <c r="C174" s="137"/>
      <c r="D174" s="137"/>
      <c r="E174" s="154"/>
      <c r="F174" s="154"/>
      <c r="G174" s="137"/>
      <c r="H174" s="180"/>
      <c r="I174" s="167"/>
      <c r="J174" s="187"/>
      <c r="K174" s="137"/>
      <c r="L174" s="109"/>
      <c r="M174" s="185">
        <f>IF(T174="","",COUNTIFS($F$2:F174,F174))</f>
        <v>0</v>
      </c>
      <c r="N174" s="186">
        <f>IF(T174="","",SUMIFS(实收!E:E,实收!S:S,T174))</f>
        <v>0</v>
      </c>
      <c r="O174" s="186">
        <f t="shared" si="10"/>
        <v>0</v>
      </c>
      <c r="P174" s="186" t="str">
        <f>IF(D174="","",SUMIFS(#REF!,#REF!,U174))</f>
        <v/>
      </c>
      <c r="Q174" s="186" t="str">
        <f t="shared" si="11"/>
        <v/>
      </c>
      <c r="R174" s="135" t="str">
        <f>IF($C174="","",_xlfn.XLOOKUP($C174,设置!$M:$M,设置!N:N,""))</f>
        <v/>
      </c>
      <c r="S174" s="135" t="str">
        <f>IF($C174="","",_xlfn.XLOOKUP($C174,设置!$M:$M,设置!O:O,""))</f>
        <v/>
      </c>
      <c r="T174" s="135" t="s">
        <v>1614</v>
      </c>
      <c r="U174" s="135" t="str">
        <f t="shared" si="12"/>
        <v/>
      </c>
      <c r="V174" s="135" t="str">
        <f t="shared" si="13"/>
        <v/>
      </c>
      <c r="W174" s="135" t="str">
        <f>IF(V174="","",_xlfn.XLOOKUP(V174,立项!W:W,立项!N:N))</f>
        <v/>
      </c>
      <c r="X174" s="135" t="str">
        <f>IF(V174="","",_xlfn.XLOOKUP(V174,立项!W:W,立项!P:P))</f>
        <v/>
      </c>
      <c r="Y174" s="135" t="str">
        <f t="shared" si="14"/>
        <v/>
      </c>
      <c r="Z174" s="162"/>
      <c r="AA174" s="137"/>
      <c r="AB174" s="137"/>
      <c r="AC174" s="137"/>
      <c r="AD174" s="138"/>
      <c r="AE174" s="138"/>
    </row>
    <row r="175" s="102" customFormat="1" customHeight="1" spans="1:31">
      <c r="A175" s="137"/>
      <c r="B175" s="137"/>
      <c r="C175" s="137"/>
      <c r="D175" s="154"/>
      <c r="E175" s="154"/>
      <c r="F175" s="154"/>
      <c r="G175" s="178"/>
      <c r="H175" s="179"/>
      <c r="I175" s="167"/>
      <c r="J175" s="187"/>
      <c r="K175" s="137"/>
      <c r="L175" s="109"/>
      <c r="M175" s="185">
        <f>IF(T175="","",COUNTIFS($F$2:F175,F175))</f>
        <v>0</v>
      </c>
      <c r="N175" s="186">
        <f>IF(T175="","",SUMIFS(实收!E:E,实收!S:S,T175))</f>
        <v>0</v>
      </c>
      <c r="O175" s="186">
        <f t="shared" si="10"/>
        <v>0</v>
      </c>
      <c r="P175" s="186" t="str">
        <f>IF(D175="","",SUMIFS(#REF!,#REF!,U175))</f>
        <v/>
      </c>
      <c r="Q175" s="186" t="str">
        <f t="shared" si="11"/>
        <v/>
      </c>
      <c r="R175" s="135" t="str">
        <f>IF($C175="","",_xlfn.XLOOKUP($C175,设置!$M:$M,设置!N:N,""))</f>
        <v/>
      </c>
      <c r="S175" s="135" t="str">
        <f>IF($C175="","",_xlfn.XLOOKUP($C175,设置!$M:$M,设置!O:O,""))</f>
        <v/>
      </c>
      <c r="T175" s="135" t="s">
        <v>1615</v>
      </c>
      <c r="U175" s="135" t="str">
        <f t="shared" si="12"/>
        <v/>
      </c>
      <c r="V175" s="135" t="str">
        <f t="shared" si="13"/>
        <v/>
      </c>
      <c r="W175" s="135" t="str">
        <f>IF(V175="","",_xlfn.XLOOKUP(V175,立项!W:W,立项!N:N))</f>
        <v/>
      </c>
      <c r="X175" s="135" t="str">
        <f>IF(V175="","",_xlfn.XLOOKUP(V175,立项!W:W,立项!P:P))</f>
        <v/>
      </c>
      <c r="Y175" s="135" t="str">
        <f t="shared" si="14"/>
        <v/>
      </c>
      <c r="Z175" s="162"/>
      <c r="AA175" s="137"/>
      <c r="AB175" s="137"/>
      <c r="AC175" s="137"/>
      <c r="AD175" s="138"/>
      <c r="AE175" s="138"/>
    </row>
    <row r="176" s="102" customFormat="1" customHeight="1" spans="1:31">
      <c r="A176" s="137"/>
      <c r="B176" s="137"/>
      <c r="C176" s="137"/>
      <c r="D176" s="154"/>
      <c r="E176" s="154"/>
      <c r="F176" s="154"/>
      <c r="G176" s="178"/>
      <c r="H176" s="179"/>
      <c r="I176" s="167"/>
      <c r="J176" s="187"/>
      <c r="K176" s="137"/>
      <c r="L176" s="109"/>
      <c r="M176" s="185">
        <f>IF(T176="","",COUNTIFS($F$2:F176,F176))</f>
        <v>0</v>
      </c>
      <c r="N176" s="186">
        <f>IF(T176="","",SUMIFS(实收!E:E,实收!S:S,T176))</f>
        <v>0</v>
      </c>
      <c r="O176" s="186">
        <f t="shared" si="10"/>
        <v>0</v>
      </c>
      <c r="P176" s="186" t="str">
        <f>IF(D176="","",SUMIFS(#REF!,#REF!,U176))</f>
        <v/>
      </c>
      <c r="Q176" s="186" t="str">
        <f t="shared" si="11"/>
        <v/>
      </c>
      <c r="R176" s="135" t="str">
        <f>IF($C176="","",_xlfn.XLOOKUP($C176,设置!$M:$M,设置!N:N,""))</f>
        <v/>
      </c>
      <c r="S176" s="135" t="str">
        <f>IF($C176="","",_xlfn.XLOOKUP($C176,设置!$M:$M,设置!O:O,""))</f>
        <v/>
      </c>
      <c r="T176" s="135" t="s">
        <v>1616</v>
      </c>
      <c r="U176" s="135" t="str">
        <f t="shared" si="12"/>
        <v/>
      </c>
      <c r="V176" s="135" t="str">
        <f t="shared" si="13"/>
        <v/>
      </c>
      <c r="W176" s="135" t="str">
        <f>IF(V176="","",_xlfn.XLOOKUP(V176,立项!W:W,立项!N:N))</f>
        <v/>
      </c>
      <c r="X176" s="135" t="str">
        <f>IF(V176="","",_xlfn.XLOOKUP(V176,立项!W:W,立项!P:P))</f>
        <v/>
      </c>
      <c r="Y176" s="135" t="str">
        <f t="shared" si="14"/>
        <v/>
      </c>
      <c r="Z176" s="162"/>
      <c r="AA176" s="137"/>
      <c r="AB176" s="137"/>
      <c r="AC176" s="137"/>
      <c r="AD176" s="138"/>
      <c r="AE176" s="138"/>
    </row>
    <row r="177" s="102" customFormat="1" customHeight="1" spans="1:31">
      <c r="A177" s="137"/>
      <c r="B177" s="137"/>
      <c r="C177" s="137"/>
      <c r="D177" s="154"/>
      <c r="E177" s="154"/>
      <c r="F177" s="154"/>
      <c r="G177" s="178"/>
      <c r="H177" s="179"/>
      <c r="I177" s="167"/>
      <c r="J177" s="187"/>
      <c r="K177" s="137"/>
      <c r="L177" s="109"/>
      <c r="M177" s="185">
        <f>IF(T177="","",COUNTIFS($F$2:F177,F177))</f>
        <v>0</v>
      </c>
      <c r="N177" s="186">
        <f>IF(T177="","",SUMIFS(实收!E:E,实收!S:S,T177))</f>
        <v>0</v>
      </c>
      <c r="O177" s="186">
        <f t="shared" si="10"/>
        <v>0</v>
      </c>
      <c r="P177" s="186" t="str">
        <f>IF(D177="","",SUMIFS(#REF!,#REF!,U177))</f>
        <v/>
      </c>
      <c r="Q177" s="186" t="str">
        <f t="shared" si="11"/>
        <v/>
      </c>
      <c r="R177" s="135" t="str">
        <f>IF($C177="","",_xlfn.XLOOKUP($C177,设置!$M:$M,设置!N:N,""))</f>
        <v/>
      </c>
      <c r="S177" s="135" t="str">
        <f>IF($C177="","",_xlfn.XLOOKUP($C177,设置!$M:$M,设置!O:O,""))</f>
        <v/>
      </c>
      <c r="T177" s="135" t="s">
        <v>1617</v>
      </c>
      <c r="U177" s="135" t="str">
        <f t="shared" si="12"/>
        <v/>
      </c>
      <c r="V177" s="135" t="str">
        <f t="shared" si="13"/>
        <v/>
      </c>
      <c r="W177" s="135" t="str">
        <f>IF(V177="","",_xlfn.XLOOKUP(V177,立项!W:W,立项!N:N))</f>
        <v/>
      </c>
      <c r="X177" s="135" t="str">
        <f>IF(V177="","",_xlfn.XLOOKUP(V177,立项!W:W,立项!P:P))</f>
        <v/>
      </c>
      <c r="Y177" s="135" t="str">
        <f t="shared" si="14"/>
        <v/>
      </c>
      <c r="Z177" s="162"/>
      <c r="AA177" s="137"/>
      <c r="AB177" s="137"/>
      <c r="AC177" s="137"/>
      <c r="AD177" s="138"/>
      <c r="AE177" s="138"/>
    </row>
    <row r="178" s="102" customFormat="1" customHeight="1" spans="1:31">
      <c r="A178" s="137"/>
      <c r="B178" s="137"/>
      <c r="C178" s="137"/>
      <c r="D178" s="154"/>
      <c r="E178" s="154"/>
      <c r="F178" s="154"/>
      <c r="G178" s="178"/>
      <c r="H178" s="179"/>
      <c r="I178" s="167"/>
      <c r="J178" s="187"/>
      <c r="K178" s="137"/>
      <c r="L178" s="109"/>
      <c r="M178" s="185">
        <f>IF(T178="","",COUNTIFS($F$2:F178,F178))</f>
        <v>0</v>
      </c>
      <c r="N178" s="186">
        <f>IF(T178="","",SUMIFS(实收!E:E,实收!S:S,T178))</f>
        <v>0</v>
      </c>
      <c r="O178" s="186">
        <f t="shared" si="10"/>
        <v>0</v>
      </c>
      <c r="P178" s="186" t="str">
        <f>IF(D178="","",SUMIFS(#REF!,#REF!,U178))</f>
        <v/>
      </c>
      <c r="Q178" s="186" t="str">
        <f t="shared" si="11"/>
        <v/>
      </c>
      <c r="R178" s="135" t="str">
        <f>IF($C178="","",_xlfn.XLOOKUP($C178,设置!$M:$M,设置!N:N,""))</f>
        <v/>
      </c>
      <c r="S178" s="135" t="str">
        <f>IF($C178="","",_xlfn.XLOOKUP($C178,设置!$M:$M,设置!O:O,""))</f>
        <v/>
      </c>
      <c r="T178" s="135" t="s">
        <v>1618</v>
      </c>
      <c r="U178" s="135" t="str">
        <f t="shared" si="12"/>
        <v/>
      </c>
      <c r="V178" s="135" t="str">
        <f t="shared" si="13"/>
        <v/>
      </c>
      <c r="W178" s="135" t="str">
        <f>IF(V178="","",_xlfn.XLOOKUP(V178,立项!W:W,立项!N:N))</f>
        <v/>
      </c>
      <c r="X178" s="135" t="str">
        <f>IF(V178="","",_xlfn.XLOOKUP(V178,立项!W:W,立项!P:P))</f>
        <v/>
      </c>
      <c r="Y178" s="135" t="str">
        <f t="shared" si="14"/>
        <v/>
      </c>
      <c r="Z178" s="162"/>
      <c r="AA178" s="137"/>
      <c r="AB178" s="137"/>
      <c r="AC178" s="137"/>
      <c r="AD178" s="138"/>
      <c r="AE178" s="138"/>
    </row>
    <row r="179" s="102" customFormat="1" customHeight="1" spans="1:31">
      <c r="A179" s="137"/>
      <c r="B179" s="137"/>
      <c r="C179" s="137"/>
      <c r="D179" s="154"/>
      <c r="E179" s="154"/>
      <c r="F179" s="154"/>
      <c r="G179" s="178"/>
      <c r="H179" s="179"/>
      <c r="I179" s="167"/>
      <c r="J179" s="187"/>
      <c r="K179" s="137"/>
      <c r="L179" s="109"/>
      <c r="M179" s="185">
        <f>IF(T179="","",COUNTIFS($F$2:F179,F179))</f>
        <v>0</v>
      </c>
      <c r="N179" s="186">
        <f>IF(T179="","",SUMIFS(实收!E:E,实收!S:S,T179))</f>
        <v>0</v>
      </c>
      <c r="O179" s="186">
        <f t="shared" si="10"/>
        <v>0</v>
      </c>
      <c r="P179" s="186" t="str">
        <f>IF(D179="","",SUMIFS(#REF!,#REF!,U179))</f>
        <v/>
      </c>
      <c r="Q179" s="186" t="str">
        <f t="shared" si="11"/>
        <v/>
      </c>
      <c r="R179" s="135" t="str">
        <f>IF($C179="","",_xlfn.XLOOKUP($C179,设置!$M:$M,设置!N:N,""))</f>
        <v/>
      </c>
      <c r="S179" s="135" t="str">
        <f>IF($C179="","",_xlfn.XLOOKUP($C179,设置!$M:$M,设置!O:O,""))</f>
        <v/>
      </c>
      <c r="T179" s="135" t="s">
        <v>1619</v>
      </c>
      <c r="U179" s="135" t="str">
        <f t="shared" si="12"/>
        <v/>
      </c>
      <c r="V179" s="135" t="str">
        <f t="shared" si="13"/>
        <v/>
      </c>
      <c r="W179" s="135" t="str">
        <f>IF(V179="","",_xlfn.XLOOKUP(V179,立项!W:W,立项!N:N))</f>
        <v/>
      </c>
      <c r="X179" s="135" t="str">
        <f>IF(V179="","",_xlfn.XLOOKUP(V179,立项!W:W,立项!P:P))</f>
        <v/>
      </c>
      <c r="Y179" s="135" t="str">
        <f t="shared" si="14"/>
        <v/>
      </c>
      <c r="Z179" s="162"/>
      <c r="AA179" s="137"/>
      <c r="AB179" s="137"/>
      <c r="AC179" s="137"/>
      <c r="AD179" s="138"/>
      <c r="AE179" s="138"/>
    </row>
    <row r="180" s="102" customFormat="1" customHeight="1" spans="1:31">
      <c r="A180" s="137"/>
      <c r="B180" s="137"/>
      <c r="C180" s="137"/>
      <c r="D180" s="154"/>
      <c r="E180" s="154"/>
      <c r="F180" s="154"/>
      <c r="G180" s="178"/>
      <c r="H180" s="179"/>
      <c r="I180" s="167"/>
      <c r="J180" s="187"/>
      <c r="K180" s="137"/>
      <c r="L180" s="109"/>
      <c r="M180" s="185">
        <f>IF(T180="","",COUNTIFS($F$2:F180,F180))</f>
        <v>0</v>
      </c>
      <c r="N180" s="186">
        <f>IF(T180="","",SUMIFS(实收!E:E,实收!S:S,T180))</f>
        <v>0</v>
      </c>
      <c r="O180" s="186">
        <f t="shared" si="10"/>
        <v>0</v>
      </c>
      <c r="P180" s="186" t="str">
        <f>IF(D180="","",SUMIFS(#REF!,#REF!,U180))</f>
        <v/>
      </c>
      <c r="Q180" s="186" t="str">
        <f t="shared" si="11"/>
        <v/>
      </c>
      <c r="R180" s="135" t="str">
        <f>IF($C180="","",_xlfn.XLOOKUP($C180,设置!$M:$M,设置!N:N,""))</f>
        <v/>
      </c>
      <c r="S180" s="135" t="str">
        <f>IF($C180="","",_xlfn.XLOOKUP($C180,设置!$M:$M,设置!O:O,""))</f>
        <v/>
      </c>
      <c r="T180" s="135" t="s">
        <v>1620</v>
      </c>
      <c r="U180" s="135" t="str">
        <f t="shared" si="12"/>
        <v/>
      </c>
      <c r="V180" s="135" t="str">
        <f t="shared" si="13"/>
        <v/>
      </c>
      <c r="W180" s="135" t="str">
        <f>IF(V180="","",_xlfn.XLOOKUP(V180,立项!W:W,立项!N:N))</f>
        <v/>
      </c>
      <c r="X180" s="135" t="str">
        <f>IF(V180="","",_xlfn.XLOOKUP(V180,立项!W:W,立项!P:P))</f>
        <v/>
      </c>
      <c r="Y180" s="135" t="str">
        <f t="shared" si="14"/>
        <v/>
      </c>
      <c r="Z180" s="162"/>
      <c r="AA180" s="137"/>
      <c r="AB180" s="137"/>
      <c r="AC180" s="137"/>
      <c r="AD180" s="138"/>
      <c r="AE180" s="138"/>
    </row>
    <row r="181" s="102" customFormat="1" customHeight="1" spans="1:31">
      <c r="A181" s="137"/>
      <c r="B181" s="137"/>
      <c r="C181" s="137"/>
      <c r="D181" s="154"/>
      <c r="E181" s="154"/>
      <c r="F181" s="154"/>
      <c r="G181" s="178"/>
      <c r="H181" s="179"/>
      <c r="I181" s="167"/>
      <c r="J181" s="187"/>
      <c r="K181" s="137"/>
      <c r="L181" s="109"/>
      <c r="M181" s="185">
        <f>IF(T181="","",COUNTIFS($F$2:F181,F181))</f>
        <v>0</v>
      </c>
      <c r="N181" s="186">
        <f>IF(T181="","",SUMIFS(实收!E:E,实收!S:S,T181))</f>
        <v>0</v>
      </c>
      <c r="O181" s="186">
        <f t="shared" si="10"/>
        <v>0</v>
      </c>
      <c r="P181" s="186" t="str">
        <f>IF(D181="","",SUMIFS(#REF!,#REF!,U181))</f>
        <v/>
      </c>
      <c r="Q181" s="186" t="str">
        <f t="shared" si="11"/>
        <v/>
      </c>
      <c r="R181" s="135" t="str">
        <f>IF($C181="","",_xlfn.XLOOKUP($C181,设置!$M:$M,设置!N:N,""))</f>
        <v/>
      </c>
      <c r="S181" s="135" t="str">
        <f>IF($C181="","",_xlfn.XLOOKUP($C181,设置!$M:$M,设置!O:O,""))</f>
        <v/>
      </c>
      <c r="T181" s="135" t="s">
        <v>1621</v>
      </c>
      <c r="U181" s="135" t="str">
        <f t="shared" si="12"/>
        <v/>
      </c>
      <c r="V181" s="135" t="str">
        <f t="shared" si="13"/>
        <v/>
      </c>
      <c r="W181" s="135" t="str">
        <f>IF(V181="","",_xlfn.XLOOKUP(V181,立项!W:W,立项!N:N))</f>
        <v/>
      </c>
      <c r="X181" s="135" t="str">
        <f>IF(V181="","",_xlfn.XLOOKUP(V181,立项!W:W,立项!P:P))</f>
        <v/>
      </c>
      <c r="Y181" s="135" t="str">
        <f t="shared" si="14"/>
        <v/>
      </c>
      <c r="Z181" s="162"/>
      <c r="AA181" s="137"/>
      <c r="AB181" s="137"/>
      <c r="AC181" s="137"/>
      <c r="AD181" s="138"/>
      <c r="AE181" s="138"/>
    </row>
    <row r="182" s="102" customFormat="1" customHeight="1" spans="1:31">
      <c r="A182" s="137"/>
      <c r="B182" s="137"/>
      <c r="C182" s="137"/>
      <c r="D182" s="154"/>
      <c r="E182" s="154"/>
      <c r="F182" s="154"/>
      <c r="G182" s="178"/>
      <c r="H182" s="179"/>
      <c r="I182" s="167"/>
      <c r="J182" s="187"/>
      <c r="K182" s="137"/>
      <c r="L182" s="109"/>
      <c r="M182" s="185">
        <f>IF(T182="","",COUNTIFS($F$2:F182,F182))</f>
        <v>0</v>
      </c>
      <c r="N182" s="186">
        <f>IF(T182="","",SUMIFS(实收!E:E,实收!S:S,T182))</f>
        <v>0</v>
      </c>
      <c r="O182" s="186">
        <f t="shared" si="10"/>
        <v>0</v>
      </c>
      <c r="P182" s="186" t="str">
        <f>IF(D182="","",SUMIFS(#REF!,#REF!,U182))</f>
        <v/>
      </c>
      <c r="Q182" s="186" t="str">
        <f t="shared" si="11"/>
        <v/>
      </c>
      <c r="R182" s="135" t="str">
        <f>IF($C182="","",_xlfn.XLOOKUP($C182,设置!$M:$M,设置!N:N,""))</f>
        <v/>
      </c>
      <c r="S182" s="135" t="str">
        <f>IF($C182="","",_xlfn.XLOOKUP($C182,设置!$M:$M,设置!O:O,""))</f>
        <v/>
      </c>
      <c r="T182" s="135" t="s">
        <v>1622</v>
      </c>
      <c r="U182" s="135" t="str">
        <f t="shared" si="12"/>
        <v/>
      </c>
      <c r="V182" s="135" t="str">
        <f t="shared" si="13"/>
        <v/>
      </c>
      <c r="W182" s="135" t="str">
        <f>IF(V182="","",_xlfn.XLOOKUP(V182,立项!W:W,立项!N:N))</f>
        <v/>
      </c>
      <c r="X182" s="135" t="str">
        <f>IF(V182="","",_xlfn.XLOOKUP(V182,立项!W:W,立项!P:P))</f>
        <v/>
      </c>
      <c r="Y182" s="135" t="str">
        <f t="shared" si="14"/>
        <v/>
      </c>
      <c r="Z182" s="162"/>
      <c r="AA182" s="137"/>
      <c r="AB182" s="137"/>
      <c r="AC182" s="137"/>
      <c r="AD182" s="138"/>
      <c r="AE182" s="138"/>
    </row>
    <row r="183" s="102" customFormat="1" customHeight="1" spans="1:31">
      <c r="A183" s="137"/>
      <c r="B183" s="137"/>
      <c r="C183" s="137"/>
      <c r="D183" s="154"/>
      <c r="E183" s="154"/>
      <c r="F183" s="154"/>
      <c r="G183" s="137"/>
      <c r="H183" s="180"/>
      <c r="I183" s="167"/>
      <c r="J183" s="187"/>
      <c r="K183" s="137"/>
      <c r="L183" s="109"/>
      <c r="M183" s="185">
        <f>IF(T183="","",COUNTIFS($F$2:F183,F183))</f>
        <v>0</v>
      </c>
      <c r="N183" s="186">
        <f>IF(T183="","",SUMIFS(实收!E:E,实收!S:S,T183))</f>
        <v>0</v>
      </c>
      <c r="O183" s="186">
        <f t="shared" si="10"/>
        <v>0</v>
      </c>
      <c r="P183" s="186" t="str">
        <f>IF(D183="","",SUMIFS(#REF!,#REF!,U183))</f>
        <v/>
      </c>
      <c r="Q183" s="186" t="str">
        <f t="shared" si="11"/>
        <v/>
      </c>
      <c r="R183" s="135" t="str">
        <f>IF($C183="","",_xlfn.XLOOKUP($C183,设置!$M:$M,设置!N:N,""))</f>
        <v/>
      </c>
      <c r="S183" s="135" t="str">
        <f>IF($C183="","",_xlfn.XLOOKUP($C183,设置!$M:$M,设置!O:O,""))</f>
        <v/>
      </c>
      <c r="T183" s="135" t="s">
        <v>1623</v>
      </c>
      <c r="U183" s="135" t="str">
        <f t="shared" si="12"/>
        <v/>
      </c>
      <c r="V183" s="135" t="str">
        <f t="shared" si="13"/>
        <v/>
      </c>
      <c r="W183" s="135" t="str">
        <f>IF(V183="","",_xlfn.XLOOKUP(V183,立项!W:W,立项!N:N))</f>
        <v/>
      </c>
      <c r="X183" s="135" t="str">
        <f>IF(V183="","",_xlfn.XLOOKUP(V183,立项!W:W,立项!P:P))</f>
        <v/>
      </c>
      <c r="Y183" s="135" t="str">
        <f t="shared" si="14"/>
        <v/>
      </c>
      <c r="Z183" s="162"/>
      <c r="AA183" s="137"/>
      <c r="AB183" s="137"/>
      <c r="AC183" s="137"/>
      <c r="AD183" s="138"/>
      <c r="AE183" s="138"/>
    </row>
    <row r="184" s="102" customFormat="1" customHeight="1" spans="1:31">
      <c r="A184" s="137"/>
      <c r="B184" s="137"/>
      <c r="C184" s="137"/>
      <c r="D184" s="154"/>
      <c r="E184" s="154"/>
      <c r="F184" s="154"/>
      <c r="G184" s="178"/>
      <c r="H184" s="179"/>
      <c r="I184" s="167"/>
      <c r="J184" s="187"/>
      <c r="K184" s="137"/>
      <c r="L184" s="109"/>
      <c r="M184" s="185">
        <f>IF(T184="","",COUNTIFS($F$2:F184,F184))</f>
        <v>0</v>
      </c>
      <c r="N184" s="186">
        <f>IF(T184="","",SUMIFS(实收!E:E,实收!S:S,T184))</f>
        <v>0</v>
      </c>
      <c r="O184" s="186">
        <f t="shared" si="10"/>
        <v>0</v>
      </c>
      <c r="P184" s="186" t="str">
        <f>IF(D184="","",SUMIFS(#REF!,#REF!,U184))</f>
        <v/>
      </c>
      <c r="Q184" s="186" t="str">
        <f t="shared" si="11"/>
        <v/>
      </c>
      <c r="R184" s="135" t="str">
        <f>IF($C184="","",_xlfn.XLOOKUP($C184,设置!$M:$M,设置!N:N,""))</f>
        <v/>
      </c>
      <c r="S184" s="135" t="str">
        <f>IF($C184="","",_xlfn.XLOOKUP($C184,设置!$M:$M,设置!O:O,""))</f>
        <v/>
      </c>
      <c r="T184" s="135" t="s">
        <v>1624</v>
      </c>
      <c r="U184" s="135" t="str">
        <f t="shared" si="12"/>
        <v/>
      </c>
      <c r="V184" s="135" t="str">
        <f t="shared" si="13"/>
        <v/>
      </c>
      <c r="W184" s="135" t="str">
        <f>IF(V184="","",_xlfn.XLOOKUP(V184,立项!W:W,立项!N:N))</f>
        <v/>
      </c>
      <c r="X184" s="135" t="str">
        <f>IF(V184="","",_xlfn.XLOOKUP(V184,立项!W:W,立项!P:P))</f>
        <v/>
      </c>
      <c r="Y184" s="135" t="str">
        <f t="shared" si="14"/>
        <v/>
      </c>
      <c r="Z184" s="162"/>
      <c r="AA184" s="137"/>
      <c r="AB184" s="137"/>
      <c r="AC184" s="137"/>
      <c r="AD184" s="138"/>
      <c r="AE184" s="138"/>
    </row>
    <row r="185" s="102" customFormat="1" customHeight="1" spans="1:31">
      <c r="A185" s="137"/>
      <c r="B185" s="137"/>
      <c r="C185" s="137"/>
      <c r="D185" s="154"/>
      <c r="E185" s="154"/>
      <c r="F185" s="154"/>
      <c r="G185" s="178"/>
      <c r="H185" s="179"/>
      <c r="I185" s="167"/>
      <c r="J185" s="187"/>
      <c r="K185" s="137"/>
      <c r="L185" s="109"/>
      <c r="M185" s="185">
        <f>IF(T185="","",COUNTIFS($F$2:F185,F185))</f>
        <v>0</v>
      </c>
      <c r="N185" s="186">
        <f>IF(T185="","",SUMIFS(实收!E:E,实收!S:S,T185))</f>
        <v>0</v>
      </c>
      <c r="O185" s="186">
        <f t="shared" si="10"/>
        <v>0</v>
      </c>
      <c r="P185" s="186" t="str">
        <f>IF(D185="","",SUMIFS(#REF!,#REF!,U185))</f>
        <v/>
      </c>
      <c r="Q185" s="186" t="str">
        <f t="shared" si="11"/>
        <v/>
      </c>
      <c r="R185" s="135" t="str">
        <f>IF($C185="","",_xlfn.XLOOKUP($C185,设置!$M:$M,设置!N:N,""))</f>
        <v/>
      </c>
      <c r="S185" s="135" t="str">
        <f>IF($C185="","",_xlfn.XLOOKUP($C185,设置!$M:$M,设置!O:O,""))</f>
        <v/>
      </c>
      <c r="T185" s="135" t="s">
        <v>1625</v>
      </c>
      <c r="U185" s="135" t="str">
        <f t="shared" si="12"/>
        <v/>
      </c>
      <c r="V185" s="135" t="str">
        <f t="shared" si="13"/>
        <v/>
      </c>
      <c r="W185" s="135" t="str">
        <f>IF(V185="","",_xlfn.XLOOKUP(V185,立项!W:W,立项!N:N))</f>
        <v/>
      </c>
      <c r="X185" s="135" t="str">
        <f>IF(V185="","",_xlfn.XLOOKUP(V185,立项!W:W,立项!P:P))</f>
        <v/>
      </c>
      <c r="Y185" s="135" t="str">
        <f t="shared" si="14"/>
        <v/>
      </c>
      <c r="Z185" s="162"/>
      <c r="AA185" s="137"/>
      <c r="AB185" s="137"/>
      <c r="AC185" s="137"/>
      <c r="AD185" s="138"/>
      <c r="AE185" s="138"/>
    </row>
    <row r="186" s="102" customFormat="1" customHeight="1" spans="1:31">
      <c r="A186" s="137"/>
      <c r="B186" s="137"/>
      <c r="C186" s="137"/>
      <c r="D186" s="154"/>
      <c r="E186" s="154"/>
      <c r="F186" s="154"/>
      <c r="G186" s="178"/>
      <c r="H186" s="179"/>
      <c r="I186" s="167"/>
      <c r="J186" s="187"/>
      <c r="K186" s="137"/>
      <c r="L186" s="109"/>
      <c r="M186" s="185">
        <f>IF(T186="","",COUNTIFS($F$2:F186,F186))</f>
        <v>0</v>
      </c>
      <c r="N186" s="186">
        <f>IF(T186="","",SUMIFS(实收!E:E,实收!S:S,T186))</f>
        <v>0</v>
      </c>
      <c r="O186" s="186">
        <f t="shared" si="10"/>
        <v>0</v>
      </c>
      <c r="P186" s="186" t="str">
        <f>IF(D186="","",SUMIFS(#REF!,#REF!,U186))</f>
        <v/>
      </c>
      <c r="Q186" s="186" t="str">
        <f t="shared" si="11"/>
        <v/>
      </c>
      <c r="R186" s="135" t="str">
        <f>IF($C186="","",_xlfn.XLOOKUP($C186,设置!$M:$M,设置!N:N,""))</f>
        <v/>
      </c>
      <c r="S186" s="135" t="str">
        <f>IF($C186="","",_xlfn.XLOOKUP($C186,设置!$M:$M,设置!O:O,""))</f>
        <v/>
      </c>
      <c r="T186" s="135" t="s">
        <v>1626</v>
      </c>
      <c r="U186" s="135" t="str">
        <f t="shared" si="12"/>
        <v/>
      </c>
      <c r="V186" s="135" t="str">
        <f t="shared" si="13"/>
        <v/>
      </c>
      <c r="W186" s="135" t="str">
        <f>IF(V186="","",_xlfn.XLOOKUP(V186,立项!W:W,立项!N:N))</f>
        <v/>
      </c>
      <c r="X186" s="135" t="str">
        <f>IF(V186="","",_xlfn.XLOOKUP(V186,立项!W:W,立项!P:P))</f>
        <v/>
      </c>
      <c r="Y186" s="135" t="str">
        <f t="shared" si="14"/>
        <v/>
      </c>
      <c r="Z186" s="162"/>
      <c r="AA186" s="137"/>
      <c r="AB186" s="137"/>
      <c r="AC186" s="137"/>
      <c r="AD186" s="138"/>
      <c r="AE186" s="138"/>
    </row>
    <row r="187" s="102" customFormat="1" customHeight="1" spans="1:31">
      <c r="A187" s="137"/>
      <c r="B187" s="137"/>
      <c r="C187" s="137"/>
      <c r="D187" s="154"/>
      <c r="E187" s="154"/>
      <c r="F187" s="154"/>
      <c r="G187" s="178"/>
      <c r="H187" s="179"/>
      <c r="I187" s="167"/>
      <c r="J187" s="187"/>
      <c r="K187" s="137"/>
      <c r="L187" s="109"/>
      <c r="M187" s="185">
        <f>IF(T187="","",COUNTIFS($F$2:F187,F187))</f>
        <v>0</v>
      </c>
      <c r="N187" s="186">
        <f>IF(T187="","",SUMIFS(实收!E:E,实收!S:S,T187))</f>
        <v>0</v>
      </c>
      <c r="O187" s="186">
        <f t="shared" si="10"/>
        <v>0</v>
      </c>
      <c r="P187" s="186" t="str">
        <f>IF(D187="","",SUMIFS(#REF!,#REF!,U187))</f>
        <v/>
      </c>
      <c r="Q187" s="186" t="str">
        <f t="shared" si="11"/>
        <v/>
      </c>
      <c r="R187" s="135" t="str">
        <f>IF($C187="","",_xlfn.XLOOKUP($C187,设置!$M:$M,设置!N:N,""))</f>
        <v/>
      </c>
      <c r="S187" s="135" t="str">
        <f>IF($C187="","",_xlfn.XLOOKUP($C187,设置!$M:$M,设置!O:O,""))</f>
        <v/>
      </c>
      <c r="T187" s="135" t="s">
        <v>1627</v>
      </c>
      <c r="U187" s="135" t="str">
        <f t="shared" si="12"/>
        <v/>
      </c>
      <c r="V187" s="135" t="str">
        <f t="shared" si="13"/>
        <v/>
      </c>
      <c r="W187" s="135" t="str">
        <f>IF(V187="","",_xlfn.XLOOKUP(V187,立项!W:W,立项!N:N))</f>
        <v/>
      </c>
      <c r="X187" s="135" t="str">
        <f>IF(V187="","",_xlfn.XLOOKUP(V187,立项!W:W,立项!P:P))</f>
        <v/>
      </c>
      <c r="Y187" s="135" t="str">
        <f t="shared" si="14"/>
        <v/>
      </c>
      <c r="Z187" s="162"/>
      <c r="AA187" s="137"/>
      <c r="AB187" s="137"/>
      <c r="AC187" s="137"/>
      <c r="AD187" s="138"/>
      <c r="AE187" s="138"/>
    </row>
    <row r="188" s="102" customFormat="1" customHeight="1" spans="1:31">
      <c r="A188" s="137"/>
      <c r="B188" s="137"/>
      <c r="C188" s="137"/>
      <c r="D188" s="154"/>
      <c r="E188" s="154"/>
      <c r="F188" s="154"/>
      <c r="G188" s="178"/>
      <c r="H188" s="179"/>
      <c r="I188" s="167"/>
      <c r="J188" s="187"/>
      <c r="K188" s="137"/>
      <c r="L188" s="109"/>
      <c r="M188" s="185">
        <f>IF(T188="","",COUNTIFS($F$2:F188,F188))</f>
        <v>0</v>
      </c>
      <c r="N188" s="186">
        <f>IF(T188="","",SUMIFS(实收!E:E,实收!S:S,T188))</f>
        <v>0</v>
      </c>
      <c r="O188" s="186">
        <f t="shared" si="10"/>
        <v>0</v>
      </c>
      <c r="P188" s="186" t="str">
        <f>IF(D188="","",SUMIFS(#REF!,#REF!,U188))</f>
        <v/>
      </c>
      <c r="Q188" s="186" t="str">
        <f t="shared" si="11"/>
        <v/>
      </c>
      <c r="R188" s="135" t="str">
        <f>IF($C188="","",_xlfn.XLOOKUP($C188,设置!$M:$M,设置!N:N,""))</f>
        <v/>
      </c>
      <c r="S188" s="135" t="str">
        <f>IF($C188="","",_xlfn.XLOOKUP($C188,设置!$M:$M,设置!O:O,""))</f>
        <v/>
      </c>
      <c r="T188" s="135" t="s">
        <v>1628</v>
      </c>
      <c r="U188" s="135" t="str">
        <f t="shared" si="12"/>
        <v/>
      </c>
      <c r="V188" s="135" t="str">
        <f t="shared" si="13"/>
        <v/>
      </c>
      <c r="W188" s="135" t="str">
        <f>IF(V188="","",_xlfn.XLOOKUP(V188,立项!W:W,立项!N:N))</f>
        <v/>
      </c>
      <c r="X188" s="135" t="str">
        <f>IF(V188="","",_xlfn.XLOOKUP(V188,立项!W:W,立项!P:P))</f>
        <v/>
      </c>
      <c r="Y188" s="135" t="str">
        <f t="shared" si="14"/>
        <v/>
      </c>
      <c r="Z188" s="162"/>
      <c r="AA188" s="137"/>
      <c r="AB188" s="137"/>
      <c r="AC188" s="137"/>
      <c r="AD188" s="138"/>
      <c r="AE188" s="138"/>
    </row>
    <row r="189" s="102" customFormat="1" customHeight="1" spans="1:31">
      <c r="A189" s="137"/>
      <c r="B189" s="137"/>
      <c r="C189" s="137"/>
      <c r="D189" s="154"/>
      <c r="E189" s="154"/>
      <c r="F189" s="154"/>
      <c r="G189" s="178"/>
      <c r="H189" s="180"/>
      <c r="I189" s="167"/>
      <c r="J189" s="187"/>
      <c r="K189" s="137"/>
      <c r="L189" s="109"/>
      <c r="M189" s="185">
        <f>IF(T189="","",COUNTIFS($F$2:F189,F189))</f>
        <v>0</v>
      </c>
      <c r="N189" s="186">
        <f>IF(T189="","",SUMIFS(实收!E:E,实收!S:S,T189))</f>
        <v>0</v>
      </c>
      <c r="O189" s="186">
        <f t="shared" si="10"/>
        <v>0</v>
      </c>
      <c r="P189" s="186" t="str">
        <f>IF(D189="","",SUMIFS(#REF!,#REF!,U189))</f>
        <v/>
      </c>
      <c r="Q189" s="186" t="str">
        <f t="shared" si="11"/>
        <v/>
      </c>
      <c r="R189" s="135" t="str">
        <f>IF($C189="","",_xlfn.XLOOKUP($C189,设置!$M:$M,设置!N:N,""))</f>
        <v/>
      </c>
      <c r="S189" s="135" t="str">
        <f>IF($C189="","",_xlfn.XLOOKUP($C189,设置!$M:$M,设置!O:O,""))</f>
        <v/>
      </c>
      <c r="T189" s="135" t="s">
        <v>1629</v>
      </c>
      <c r="U189" s="135" t="str">
        <f t="shared" si="12"/>
        <v/>
      </c>
      <c r="V189" s="135" t="str">
        <f t="shared" si="13"/>
        <v/>
      </c>
      <c r="W189" s="135" t="str">
        <f>IF(V189="","",_xlfn.XLOOKUP(V189,立项!W:W,立项!N:N))</f>
        <v/>
      </c>
      <c r="X189" s="135" t="str">
        <f>IF(V189="","",_xlfn.XLOOKUP(V189,立项!W:W,立项!P:P))</f>
        <v/>
      </c>
      <c r="Y189" s="135" t="str">
        <f t="shared" si="14"/>
        <v/>
      </c>
      <c r="Z189" s="162"/>
      <c r="AA189" s="137"/>
      <c r="AB189" s="137"/>
      <c r="AC189" s="137"/>
      <c r="AD189" s="138"/>
      <c r="AE189" s="138"/>
    </row>
    <row r="190" s="102" customFormat="1" customHeight="1" spans="1:31">
      <c r="A190" s="137"/>
      <c r="B190" s="137"/>
      <c r="C190" s="137"/>
      <c r="D190" s="154"/>
      <c r="E190" s="154"/>
      <c r="F190" s="154"/>
      <c r="G190" s="178"/>
      <c r="H190" s="179"/>
      <c r="I190" s="167"/>
      <c r="J190" s="187"/>
      <c r="K190" s="137"/>
      <c r="L190" s="109"/>
      <c r="M190" s="185">
        <f>IF(T190="","",COUNTIFS($F$2:F190,F190))</f>
        <v>0</v>
      </c>
      <c r="N190" s="186">
        <f>IF(T190="","",SUMIFS(实收!E:E,实收!S:S,T190))</f>
        <v>0</v>
      </c>
      <c r="O190" s="186">
        <f t="shared" si="10"/>
        <v>0</v>
      </c>
      <c r="P190" s="186" t="str">
        <f>IF(D190="","",SUMIFS(#REF!,#REF!,U190))</f>
        <v/>
      </c>
      <c r="Q190" s="186" t="str">
        <f t="shared" si="11"/>
        <v/>
      </c>
      <c r="R190" s="135" t="str">
        <f>IF($C190="","",_xlfn.XLOOKUP($C190,设置!$M:$M,设置!N:N,""))</f>
        <v/>
      </c>
      <c r="S190" s="135" t="str">
        <f>IF($C190="","",_xlfn.XLOOKUP($C190,设置!$M:$M,设置!O:O,""))</f>
        <v/>
      </c>
      <c r="T190" s="135" t="s">
        <v>1630</v>
      </c>
      <c r="U190" s="135" t="str">
        <f t="shared" si="12"/>
        <v/>
      </c>
      <c r="V190" s="135" t="str">
        <f t="shared" si="13"/>
        <v/>
      </c>
      <c r="W190" s="135" t="str">
        <f>IF(V190="","",_xlfn.XLOOKUP(V190,立项!W:W,立项!N:N))</f>
        <v/>
      </c>
      <c r="X190" s="135" t="str">
        <f>IF(V190="","",_xlfn.XLOOKUP(V190,立项!W:W,立项!P:P))</f>
        <v/>
      </c>
      <c r="Y190" s="135" t="str">
        <f t="shared" si="14"/>
        <v/>
      </c>
      <c r="Z190" s="162"/>
      <c r="AA190" s="137"/>
      <c r="AB190" s="137"/>
      <c r="AC190" s="137"/>
      <c r="AD190" s="138"/>
      <c r="AE190" s="138"/>
    </row>
    <row r="191" s="102" customFormat="1" customHeight="1" spans="1:31">
      <c r="A191" s="137"/>
      <c r="B191" s="137"/>
      <c r="C191" s="137"/>
      <c r="D191" s="154"/>
      <c r="E191" s="154"/>
      <c r="F191" s="154"/>
      <c r="G191" s="178"/>
      <c r="H191" s="180"/>
      <c r="I191" s="167"/>
      <c r="J191" s="187"/>
      <c r="K191" s="137"/>
      <c r="L191" s="109"/>
      <c r="M191" s="185">
        <f>IF(T191="","",COUNTIFS($F$2:F191,F191))</f>
        <v>0</v>
      </c>
      <c r="N191" s="186">
        <f>IF(T191="","",SUMIFS(实收!E:E,实收!S:S,T191))</f>
        <v>0</v>
      </c>
      <c r="O191" s="186">
        <f t="shared" si="10"/>
        <v>0</v>
      </c>
      <c r="P191" s="186" t="str">
        <f>IF(D191="","",SUMIFS(#REF!,#REF!,U191))</f>
        <v/>
      </c>
      <c r="Q191" s="186" t="str">
        <f t="shared" si="11"/>
        <v/>
      </c>
      <c r="R191" s="135" t="str">
        <f>IF($C191="","",_xlfn.XLOOKUP($C191,设置!$M:$M,设置!N:N,""))</f>
        <v/>
      </c>
      <c r="S191" s="135" t="str">
        <f>IF($C191="","",_xlfn.XLOOKUP($C191,设置!$M:$M,设置!O:O,""))</f>
        <v/>
      </c>
      <c r="T191" s="135" t="s">
        <v>1631</v>
      </c>
      <c r="U191" s="135" t="str">
        <f t="shared" si="12"/>
        <v/>
      </c>
      <c r="V191" s="135" t="str">
        <f t="shared" si="13"/>
        <v/>
      </c>
      <c r="W191" s="135" t="str">
        <f>IF(V191="","",_xlfn.XLOOKUP(V191,立项!W:W,立项!N:N))</f>
        <v/>
      </c>
      <c r="X191" s="135" t="str">
        <f>IF(V191="","",_xlfn.XLOOKUP(V191,立项!W:W,立项!P:P))</f>
        <v/>
      </c>
      <c r="Y191" s="135" t="str">
        <f t="shared" si="14"/>
        <v/>
      </c>
      <c r="Z191" s="162"/>
      <c r="AA191" s="137"/>
      <c r="AB191" s="137"/>
      <c r="AC191" s="137"/>
      <c r="AD191" s="138"/>
      <c r="AE191" s="138"/>
    </row>
    <row r="192" s="102" customFormat="1" customHeight="1" spans="1:31">
      <c r="A192" s="137"/>
      <c r="B192" s="137"/>
      <c r="C192" s="137"/>
      <c r="D192" s="154"/>
      <c r="E192" s="154"/>
      <c r="F192" s="154"/>
      <c r="G192" s="178"/>
      <c r="H192" s="180"/>
      <c r="I192" s="167"/>
      <c r="J192" s="187"/>
      <c r="K192" s="137"/>
      <c r="L192" s="109"/>
      <c r="M192" s="185">
        <f>IF(T192="","",COUNTIFS($F$2:F192,F192))</f>
        <v>0</v>
      </c>
      <c r="N192" s="186">
        <f>IF(T192="","",SUMIFS(实收!E:E,实收!S:S,T192))</f>
        <v>0</v>
      </c>
      <c r="O192" s="186">
        <f t="shared" si="10"/>
        <v>0</v>
      </c>
      <c r="P192" s="186" t="str">
        <f>IF(D192="","",SUMIFS(#REF!,#REF!,U192))</f>
        <v/>
      </c>
      <c r="Q192" s="186" t="str">
        <f t="shared" si="11"/>
        <v/>
      </c>
      <c r="R192" s="135" t="str">
        <f>IF($C192="","",_xlfn.XLOOKUP($C192,设置!$M:$M,设置!N:N,""))</f>
        <v/>
      </c>
      <c r="S192" s="135" t="str">
        <f>IF($C192="","",_xlfn.XLOOKUP($C192,设置!$M:$M,设置!O:O,""))</f>
        <v/>
      </c>
      <c r="T192" s="135" t="s">
        <v>1632</v>
      </c>
      <c r="U192" s="135" t="str">
        <f t="shared" si="12"/>
        <v/>
      </c>
      <c r="V192" s="135" t="str">
        <f t="shared" si="13"/>
        <v/>
      </c>
      <c r="W192" s="135" t="str">
        <f>IF(V192="","",_xlfn.XLOOKUP(V192,立项!W:W,立项!N:N))</f>
        <v/>
      </c>
      <c r="X192" s="135" t="str">
        <f>IF(V192="","",_xlfn.XLOOKUP(V192,立项!W:W,立项!P:P))</f>
        <v/>
      </c>
      <c r="Y192" s="135" t="str">
        <f t="shared" si="14"/>
        <v/>
      </c>
      <c r="Z192" s="162"/>
      <c r="AA192" s="137"/>
      <c r="AB192" s="137"/>
      <c r="AC192" s="137"/>
      <c r="AD192" s="138"/>
      <c r="AE192" s="138"/>
    </row>
    <row r="193" s="102" customFormat="1" customHeight="1" spans="1:31">
      <c r="A193" s="137"/>
      <c r="B193" s="137"/>
      <c r="C193" s="137"/>
      <c r="D193" s="154"/>
      <c r="E193" s="154"/>
      <c r="F193" s="154"/>
      <c r="G193" s="178"/>
      <c r="H193" s="179"/>
      <c r="I193" s="167"/>
      <c r="J193" s="187"/>
      <c r="K193" s="137"/>
      <c r="L193" s="109"/>
      <c r="M193" s="185">
        <f>IF(T193="","",COUNTIFS($F$2:F193,F193))</f>
        <v>0</v>
      </c>
      <c r="N193" s="186">
        <f>IF(T193="","",SUMIFS(实收!E:E,实收!S:S,T193))</f>
        <v>0</v>
      </c>
      <c r="O193" s="186">
        <f t="shared" si="10"/>
        <v>0</v>
      </c>
      <c r="P193" s="186" t="str">
        <f>IF(D193="","",SUMIFS(#REF!,#REF!,U193))</f>
        <v/>
      </c>
      <c r="Q193" s="186" t="str">
        <f t="shared" si="11"/>
        <v/>
      </c>
      <c r="R193" s="135" t="str">
        <f>IF($C193="","",_xlfn.XLOOKUP($C193,设置!$M:$M,设置!N:N,""))</f>
        <v/>
      </c>
      <c r="S193" s="135" t="str">
        <f>IF($C193="","",_xlfn.XLOOKUP($C193,设置!$M:$M,设置!O:O,""))</f>
        <v/>
      </c>
      <c r="T193" s="135" t="s">
        <v>1633</v>
      </c>
      <c r="U193" s="135" t="str">
        <f t="shared" si="12"/>
        <v/>
      </c>
      <c r="V193" s="135" t="str">
        <f t="shared" si="13"/>
        <v/>
      </c>
      <c r="W193" s="135" t="str">
        <f>IF(V193="","",_xlfn.XLOOKUP(V193,立项!W:W,立项!N:N))</f>
        <v/>
      </c>
      <c r="X193" s="135" t="str">
        <f>IF(V193="","",_xlfn.XLOOKUP(V193,立项!W:W,立项!P:P))</f>
        <v/>
      </c>
      <c r="Y193" s="135" t="str">
        <f t="shared" si="14"/>
        <v/>
      </c>
      <c r="Z193" s="162"/>
      <c r="AA193" s="137"/>
      <c r="AB193" s="137"/>
      <c r="AC193" s="137"/>
      <c r="AD193" s="138"/>
      <c r="AE193" s="138"/>
    </row>
    <row r="194" s="102" customFormat="1" customHeight="1" spans="1:31">
      <c r="A194" s="137"/>
      <c r="B194" s="137"/>
      <c r="C194" s="137"/>
      <c r="D194" s="154"/>
      <c r="E194" s="154"/>
      <c r="F194" s="154"/>
      <c r="G194" s="178"/>
      <c r="H194" s="180"/>
      <c r="I194" s="167"/>
      <c r="J194" s="187"/>
      <c r="K194" s="137"/>
      <c r="L194" s="109"/>
      <c r="M194" s="185">
        <f>IF(T194="","",COUNTIFS($F$2:F194,F194))</f>
        <v>0</v>
      </c>
      <c r="N194" s="186">
        <f>IF(T194="","",SUMIFS(实收!E:E,实收!S:S,T194))</f>
        <v>0</v>
      </c>
      <c r="O194" s="186">
        <f t="shared" ref="O194:O257" si="15">IF(T194="","",I194-N194)</f>
        <v>0</v>
      </c>
      <c r="P194" s="186" t="str">
        <f>IF(D194="","",SUMIFS(#REF!,#REF!,U194))</f>
        <v/>
      </c>
      <c r="Q194" s="186" t="str">
        <f t="shared" ref="Q194:Q257" si="16">IF(D194="","",I194-P194)</f>
        <v/>
      </c>
      <c r="R194" s="135" t="str">
        <f>IF($C194="","",_xlfn.XLOOKUP($C194,设置!$M:$M,设置!N:N,""))</f>
        <v/>
      </c>
      <c r="S194" s="135" t="str">
        <f>IF($C194="","",_xlfn.XLOOKUP($C194,设置!$M:$M,设置!O:O,""))</f>
        <v/>
      </c>
      <c r="T194" s="135" t="s">
        <v>1634</v>
      </c>
      <c r="U194" s="135" t="str">
        <f t="shared" ref="U194:U257" si="17">IF(F194="","",_xlfn.TEXTJOIN("-",1,T194,F194,M194,TEXT(H194,"yyyymmdd"),J194,I194))</f>
        <v/>
      </c>
      <c r="V194" s="135" t="str">
        <f t="shared" ref="V194:V257" si="18">IF(F194="","",LEFT(F194,16))</f>
        <v/>
      </c>
      <c r="W194" s="135" t="str">
        <f>IF(V194="","",_xlfn.XLOOKUP(V194,立项!W:W,立项!N:N))</f>
        <v/>
      </c>
      <c r="X194" s="135" t="str">
        <f>IF(V194="","",_xlfn.XLOOKUP(V194,立项!W:W,立项!P:P))</f>
        <v/>
      </c>
      <c r="Y194" s="135" t="str">
        <f t="shared" ref="Y194:Y257" si="19">IF(U194="","",_xlfn.TEXTJOIN("-",1,C194,X194,V194,B194))</f>
        <v/>
      </c>
      <c r="Z194" s="162"/>
      <c r="AA194" s="137"/>
      <c r="AB194" s="137"/>
      <c r="AC194" s="137"/>
      <c r="AD194" s="138"/>
      <c r="AE194" s="138"/>
    </row>
    <row r="195" s="102" customFormat="1" customHeight="1" spans="1:31">
      <c r="A195" s="137"/>
      <c r="B195" s="137"/>
      <c r="C195" s="137"/>
      <c r="D195" s="154"/>
      <c r="E195" s="154"/>
      <c r="F195" s="154"/>
      <c r="G195" s="178"/>
      <c r="H195" s="180"/>
      <c r="I195" s="167"/>
      <c r="J195" s="187"/>
      <c r="K195" s="137"/>
      <c r="L195" s="109"/>
      <c r="M195" s="185">
        <f>IF(T195="","",COUNTIFS($F$2:F195,F195))</f>
        <v>0</v>
      </c>
      <c r="N195" s="186">
        <f>IF(T195="","",SUMIFS(实收!E:E,实收!S:S,T195))</f>
        <v>0</v>
      </c>
      <c r="O195" s="186">
        <f t="shared" si="15"/>
        <v>0</v>
      </c>
      <c r="P195" s="186" t="str">
        <f>IF(D195="","",SUMIFS(#REF!,#REF!,U195))</f>
        <v/>
      </c>
      <c r="Q195" s="186" t="str">
        <f t="shared" si="16"/>
        <v/>
      </c>
      <c r="R195" s="135" t="str">
        <f>IF($C195="","",_xlfn.XLOOKUP($C195,设置!$M:$M,设置!N:N,""))</f>
        <v/>
      </c>
      <c r="S195" s="135" t="str">
        <f>IF($C195="","",_xlfn.XLOOKUP($C195,设置!$M:$M,设置!O:O,""))</f>
        <v/>
      </c>
      <c r="T195" s="135" t="s">
        <v>1635</v>
      </c>
      <c r="U195" s="135" t="str">
        <f t="shared" si="17"/>
        <v/>
      </c>
      <c r="V195" s="135" t="str">
        <f t="shared" si="18"/>
        <v/>
      </c>
      <c r="W195" s="135" t="str">
        <f>IF(V195="","",_xlfn.XLOOKUP(V195,立项!W:W,立项!N:N))</f>
        <v/>
      </c>
      <c r="X195" s="135" t="str">
        <f>IF(V195="","",_xlfn.XLOOKUP(V195,立项!W:W,立项!P:P))</f>
        <v/>
      </c>
      <c r="Y195" s="135" t="str">
        <f t="shared" si="19"/>
        <v/>
      </c>
      <c r="Z195" s="162"/>
      <c r="AA195" s="137"/>
      <c r="AB195" s="137"/>
      <c r="AC195" s="137"/>
      <c r="AD195" s="138"/>
      <c r="AE195" s="138"/>
    </row>
    <row r="196" s="102" customFormat="1" customHeight="1" spans="1:31">
      <c r="A196" s="137"/>
      <c r="B196" s="137"/>
      <c r="C196" s="137"/>
      <c r="D196" s="154"/>
      <c r="E196" s="154"/>
      <c r="F196" s="154"/>
      <c r="G196" s="178"/>
      <c r="H196" s="179"/>
      <c r="I196" s="167"/>
      <c r="J196" s="187"/>
      <c r="K196" s="137"/>
      <c r="L196" s="109"/>
      <c r="M196" s="185">
        <f>IF(T196="","",COUNTIFS($F$2:F196,F196))</f>
        <v>0</v>
      </c>
      <c r="N196" s="186">
        <f>IF(T196="","",SUMIFS(实收!E:E,实收!S:S,T196))</f>
        <v>0</v>
      </c>
      <c r="O196" s="186">
        <f t="shared" si="15"/>
        <v>0</v>
      </c>
      <c r="P196" s="186" t="str">
        <f>IF(D196="","",SUMIFS(#REF!,#REF!,U196))</f>
        <v/>
      </c>
      <c r="Q196" s="186" t="str">
        <f t="shared" si="16"/>
        <v/>
      </c>
      <c r="R196" s="135" t="str">
        <f>IF($C196="","",_xlfn.XLOOKUP($C196,设置!$M:$M,设置!N:N,""))</f>
        <v/>
      </c>
      <c r="S196" s="135" t="str">
        <f>IF($C196="","",_xlfn.XLOOKUP($C196,设置!$M:$M,设置!O:O,""))</f>
        <v/>
      </c>
      <c r="T196" s="135" t="s">
        <v>1636</v>
      </c>
      <c r="U196" s="135" t="str">
        <f t="shared" si="17"/>
        <v/>
      </c>
      <c r="V196" s="135" t="str">
        <f t="shared" si="18"/>
        <v/>
      </c>
      <c r="W196" s="135" t="str">
        <f>IF(V196="","",_xlfn.XLOOKUP(V196,立项!W:W,立项!N:N))</f>
        <v/>
      </c>
      <c r="X196" s="135" t="str">
        <f>IF(V196="","",_xlfn.XLOOKUP(V196,立项!W:W,立项!P:P))</f>
        <v/>
      </c>
      <c r="Y196" s="135" t="str">
        <f t="shared" si="19"/>
        <v/>
      </c>
      <c r="Z196" s="162"/>
      <c r="AA196" s="137"/>
      <c r="AB196" s="137"/>
      <c r="AC196" s="137"/>
      <c r="AD196" s="138"/>
      <c r="AE196" s="138"/>
    </row>
    <row r="197" s="102" customFormat="1" customHeight="1" spans="1:31">
      <c r="A197" s="137"/>
      <c r="B197" s="137"/>
      <c r="C197" s="137"/>
      <c r="D197" s="154"/>
      <c r="E197" s="154"/>
      <c r="F197" s="154"/>
      <c r="G197" s="178"/>
      <c r="H197" s="179"/>
      <c r="I197" s="167"/>
      <c r="J197" s="187"/>
      <c r="K197" s="137"/>
      <c r="L197" s="109"/>
      <c r="M197" s="185">
        <f>IF(T197="","",COUNTIFS($F$2:F197,F197))</f>
        <v>0</v>
      </c>
      <c r="N197" s="186">
        <f>IF(T197="","",SUMIFS(实收!E:E,实收!S:S,T197))</f>
        <v>0</v>
      </c>
      <c r="O197" s="186">
        <f t="shared" si="15"/>
        <v>0</v>
      </c>
      <c r="P197" s="186" t="str">
        <f>IF(D197="","",SUMIFS(#REF!,#REF!,U197))</f>
        <v/>
      </c>
      <c r="Q197" s="186" t="str">
        <f t="shared" si="16"/>
        <v/>
      </c>
      <c r="R197" s="135" t="str">
        <f>IF($C197="","",_xlfn.XLOOKUP($C197,设置!$M:$M,设置!N:N,""))</f>
        <v/>
      </c>
      <c r="S197" s="135" t="str">
        <f>IF($C197="","",_xlfn.XLOOKUP($C197,设置!$M:$M,设置!O:O,""))</f>
        <v/>
      </c>
      <c r="T197" s="135" t="s">
        <v>1637</v>
      </c>
      <c r="U197" s="135" t="str">
        <f t="shared" si="17"/>
        <v/>
      </c>
      <c r="V197" s="135" t="str">
        <f t="shared" si="18"/>
        <v/>
      </c>
      <c r="W197" s="135" t="str">
        <f>IF(V197="","",_xlfn.XLOOKUP(V197,立项!W:W,立项!N:N))</f>
        <v/>
      </c>
      <c r="X197" s="135" t="str">
        <f>IF(V197="","",_xlfn.XLOOKUP(V197,立项!W:W,立项!P:P))</f>
        <v/>
      </c>
      <c r="Y197" s="135" t="str">
        <f t="shared" si="19"/>
        <v/>
      </c>
      <c r="Z197" s="162"/>
      <c r="AA197" s="137"/>
      <c r="AB197" s="137"/>
      <c r="AC197" s="137"/>
      <c r="AD197" s="138"/>
      <c r="AE197" s="138"/>
    </row>
    <row r="198" s="102" customFormat="1" customHeight="1" spans="1:31">
      <c r="A198" s="137"/>
      <c r="B198" s="137"/>
      <c r="C198" s="137"/>
      <c r="D198" s="154"/>
      <c r="E198" s="154"/>
      <c r="F198" s="154"/>
      <c r="G198" s="178"/>
      <c r="H198" s="180"/>
      <c r="I198" s="167"/>
      <c r="J198" s="187"/>
      <c r="K198" s="137"/>
      <c r="L198" s="109"/>
      <c r="M198" s="185">
        <f>IF(T198="","",COUNTIFS($F$2:F198,F198))</f>
        <v>0</v>
      </c>
      <c r="N198" s="186">
        <f>IF(T198="","",SUMIFS(实收!E:E,实收!S:S,T198))</f>
        <v>0</v>
      </c>
      <c r="O198" s="186">
        <f t="shared" si="15"/>
        <v>0</v>
      </c>
      <c r="P198" s="186" t="str">
        <f>IF(D198="","",SUMIFS(#REF!,#REF!,U198))</f>
        <v/>
      </c>
      <c r="Q198" s="186" t="str">
        <f t="shared" si="16"/>
        <v/>
      </c>
      <c r="R198" s="135" t="str">
        <f>IF($C198="","",_xlfn.XLOOKUP($C198,设置!$M:$M,设置!N:N,""))</f>
        <v/>
      </c>
      <c r="S198" s="135" t="str">
        <f>IF($C198="","",_xlfn.XLOOKUP($C198,设置!$M:$M,设置!O:O,""))</f>
        <v/>
      </c>
      <c r="T198" s="135" t="s">
        <v>1638</v>
      </c>
      <c r="U198" s="135" t="str">
        <f t="shared" si="17"/>
        <v/>
      </c>
      <c r="V198" s="135" t="str">
        <f t="shared" si="18"/>
        <v/>
      </c>
      <c r="W198" s="135" t="str">
        <f>IF(V198="","",_xlfn.XLOOKUP(V198,立项!W:W,立项!N:N))</f>
        <v/>
      </c>
      <c r="X198" s="135" t="str">
        <f>IF(V198="","",_xlfn.XLOOKUP(V198,立项!W:W,立项!P:P))</f>
        <v/>
      </c>
      <c r="Y198" s="135" t="str">
        <f t="shared" si="19"/>
        <v/>
      </c>
      <c r="Z198" s="162"/>
      <c r="AA198" s="137"/>
      <c r="AB198" s="137"/>
      <c r="AC198" s="137"/>
      <c r="AD198" s="138"/>
      <c r="AE198" s="138"/>
    </row>
    <row r="199" s="102" customFormat="1" customHeight="1" spans="1:31">
      <c r="A199" s="137"/>
      <c r="B199" s="137"/>
      <c r="C199" s="137"/>
      <c r="D199" s="154"/>
      <c r="E199" s="154"/>
      <c r="F199" s="154"/>
      <c r="G199" s="178"/>
      <c r="H199" s="180"/>
      <c r="I199" s="167"/>
      <c r="J199" s="187"/>
      <c r="K199" s="137"/>
      <c r="L199" s="109"/>
      <c r="M199" s="185">
        <f>IF(T199="","",COUNTIFS($F$2:F199,F199))</f>
        <v>0</v>
      </c>
      <c r="N199" s="186">
        <f>IF(T199="","",SUMIFS(实收!E:E,实收!S:S,T199))</f>
        <v>0</v>
      </c>
      <c r="O199" s="186">
        <f t="shared" si="15"/>
        <v>0</v>
      </c>
      <c r="P199" s="186" t="str">
        <f>IF(D199="","",SUMIFS(#REF!,#REF!,U199))</f>
        <v/>
      </c>
      <c r="Q199" s="186" t="str">
        <f t="shared" si="16"/>
        <v/>
      </c>
      <c r="R199" s="135" t="str">
        <f>IF($C199="","",_xlfn.XLOOKUP($C199,设置!$M:$M,设置!N:N,""))</f>
        <v/>
      </c>
      <c r="S199" s="135" t="str">
        <f>IF($C199="","",_xlfn.XLOOKUP($C199,设置!$M:$M,设置!O:O,""))</f>
        <v/>
      </c>
      <c r="T199" s="135" t="s">
        <v>1639</v>
      </c>
      <c r="U199" s="135" t="str">
        <f t="shared" si="17"/>
        <v/>
      </c>
      <c r="V199" s="135" t="str">
        <f t="shared" si="18"/>
        <v/>
      </c>
      <c r="W199" s="135" t="str">
        <f>IF(V199="","",_xlfn.XLOOKUP(V199,立项!W:W,立项!N:N))</f>
        <v/>
      </c>
      <c r="X199" s="135" t="str">
        <f>IF(V199="","",_xlfn.XLOOKUP(V199,立项!W:W,立项!P:P))</f>
        <v/>
      </c>
      <c r="Y199" s="135" t="str">
        <f t="shared" si="19"/>
        <v/>
      </c>
      <c r="Z199" s="162"/>
      <c r="AA199" s="137"/>
      <c r="AB199" s="137"/>
      <c r="AC199" s="137"/>
      <c r="AD199" s="138"/>
      <c r="AE199" s="138"/>
    </row>
    <row r="200" s="102" customFormat="1" customHeight="1" spans="1:31">
      <c r="A200" s="137"/>
      <c r="B200" s="137"/>
      <c r="C200" s="137"/>
      <c r="D200" s="154"/>
      <c r="E200" s="154"/>
      <c r="F200" s="154"/>
      <c r="G200" s="178"/>
      <c r="H200" s="180"/>
      <c r="I200" s="167"/>
      <c r="J200" s="187"/>
      <c r="K200" s="137"/>
      <c r="L200" s="109"/>
      <c r="M200" s="185">
        <f>IF(T200="","",COUNTIFS($F$2:F200,F200))</f>
        <v>0</v>
      </c>
      <c r="N200" s="186">
        <f>IF(T200="","",SUMIFS(实收!E:E,实收!S:S,T200))</f>
        <v>0</v>
      </c>
      <c r="O200" s="186">
        <f t="shared" si="15"/>
        <v>0</v>
      </c>
      <c r="P200" s="186" t="str">
        <f>IF(D200="","",SUMIFS(#REF!,#REF!,U200))</f>
        <v/>
      </c>
      <c r="Q200" s="186" t="str">
        <f t="shared" si="16"/>
        <v/>
      </c>
      <c r="R200" s="135" t="str">
        <f>IF($C200="","",_xlfn.XLOOKUP($C200,设置!$M:$M,设置!N:N,""))</f>
        <v/>
      </c>
      <c r="S200" s="135" t="str">
        <f>IF($C200="","",_xlfn.XLOOKUP($C200,设置!$M:$M,设置!O:O,""))</f>
        <v/>
      </c>
      <c r="T200" s="135" t="s">
        <v>1640</v>
      </c>
      <c r="U200" s="135" t="str">
        <f t="shared" si="17"/>
        <v/>
      </c>
      <c r="V200" s="135" t="str">
        <f t="shared" si="18"/>
        <v/>
      </c>
      <c r="W200" s="135" t="str">
        <f>IF(V200="","",_xlfn.XLOOKUP(V200,立项!W:W,立项!N:N))</f>
        <v/>
      </c>
      <c r="X200" s="135" t="str">
        <f>IF(V200="","",_xlfn.XLOOKUP(V200,立项!W:W,立项!P:P))</f>
        <v/>
      </c>
      <c r="Y200" s="135" t="str">
        <f t="shared" si="19"/>
        <v/>
      </c>
      <c r="Z200" s="162"/>
      <c r="AA200" s="137"/>
      <c r="AB200" s="137"/>
      <c r="AC200" s="137"/>
      <c r="AD200" s="138"/>
      <c r="AE200" s="138"/>
    </row>
    <row r="201" s="102" customFormat="1" customHeight="1" spans="1:31">
      <c r="A201" s="137"/>
      <c r="B201" s="137"/>
      <c r="C201" s="137"/>
      <c r="D201" s="154"/>
      <c r="E201" s="154"/>
      <c r="F201" s="154"/>
      <c r="G201" s="178"/>
      <c r="H201" s="180"/>
      <c r="I201" s="167"/>
      <c r="J201" s="187"/>
      <c r="K201" s="137"/>
      <c r="L201" s="109"/>
      <c r="M201" s="185">
        <f>IF(T201="","",COUNTIFS($F$2:F201,F201))</f>
        <v>0</v>
      </c>
      <c r="N201" s="186">
        <f>IF(T201="","",SUMIFS(实收!E:E,实收!S:S,T201))</f>
        <v>0</v>
      </c>
      <c r="O201" s="186">
        <f t="shared" si="15"/>
        <v>0</v>
      </c>
      <c r="P201" s="186" t="str">
        <f>IF(D201="","",SUMIFS(#REF!,#REF!,U201))</f>
        <v/>
      </c>
      <c r="Q201" s="186" t="str">
        <f t="shared" si="16"/>
        <v/>
      </c>
      <c r="R201" s="135" t="str">
        <f>IF($C201="","",_xlfn.XLOOKUP($C201,设置!$M:$M,设置!N:N,""))</f>
        <v/>
      </c>
      <c r="S201" s="135" t="str">
        <f>IF($C201="","",_xlfn.XLOOKUP($C201,设置!$M:$M,设置!O:O,""))</f>
        <v/>
      </c>
      <c r="T201" s="135" t="s">
        <v>1641</v>
      </c>
      <c r="U201" s="135" t="str">
        <f t="shared" si="17"/>
        <v/>
      </c>
      <c r="V201" s="135" t="str">
        <f t="shared" si="18"/>
        <v/>
      </c>
      <c r="W201" s="135" t="str">
        <f>IF(V201="","",_xlfn.XLOOKUP(V201,立项!W:W,立项!N:N))</f>
        <v/>
      </c>
      <c r="X201" s="135" t="str">
        <f>IF(V201="","",_xlfn.XLOOKUP(V201,立项!W:W,立项!P:P))</f>
        <v/>
      </c>
      <c r="Y201" s="135" t="str">
        <f t="shared" si="19"/>
        <v/>
      </c>
      <c r="Z201" s="162"/>
      <c r="AA201" s="137"/>
      <c r="AB201" s="137"/>
      <c r="AC201" s="137"/>
      <c r="AD201" s="138"/>
      <c r="AE201" s="138"/>
    </row>
    <row r="202" s="102" customFormat="1" customHeight="1" spans="1:31">
      <c r="A202" s="137"/>
      <c r="B202" s="137"/>
      <c r="C202" s="137"/>
      <c r="D202" s="154"/>
      <c r="E202" s="154"/>
      <c r="F202" s="154"/>
      <c r="G202" s="178"/>
      <c r="H202" s="179"/>
      <c r="I202" s="167"/>
      <c r="J202" s="187"/>
      <c r="K202" s="137"/>
      <c r="L202" s="109"/>
      <c r="M202" s="185">
        <f>IF(T202="","",COUNTIFS($F$2:F202,F202))</f>
        <v>0</v>
      </c>
      <c r="N202" s="186">
        <f>IF(T202="","",SUMIFS(实收!E:E,实收!S:S,T202))</f>
        <v>0</v>
      </c>
      <c r="O202" s="186">
        <f t="shared" si="15"/>
        <v>0</v>
      </c>
      <c r="P202" s="186" t="str">
        <f>IF(D202="","",SUMIFS(#REF!,#REF!,U202))</f>
        <v/>
      </c>
      <c r="Q202" s="186" t="str">
        <f t="shared" si="16"/>
        <v/>
      </c>
      <c r="R202" s="135" t="str">
        <f>IF($C202="","",_xlfn.XLOOKUP($C202,设置!$M:$M,设置!N:N,""))</f>
        <v/>
      </c>
      <c r="S202" s="135" t="str">
        <f>IF($C202="","",_xlfn.XLOOKUP($C202,设置!$M:$M,设置!O:O,""))</f>
        <v/>
      </c>
      <c r="T202" s="135" t="s">
        <v>1642</v>
      </c>
      <c r="U202" s="135" t="str">
        <f t="shared" si="17"/>
        <v/>
      </c>
      <c r="V202" s="135" t="str">
        <f t="shared" si="18"/>
        <v/>
      </c>
      <c r="W202" s="135" t="str">
        <f>IF(V202="","",_xlfn.XLOOKUP(V202,立项!W:W,立项!N:N))</f>
        <v/>
      </c>
      <c r="X202" s="135" t="str">
        <f>IF(V202="","",_xlfn.XLOOKUP(V202,立项!W:W,立项!P:P))</f>
        <v/>
      </c>
      <c r="Y202" s="135" t="str">
        <f t="shared" si="19"/>
        <v/>
      </c>
      <c r="Z202" s="162"/>
      <c r="AA202" s="137"/>
      <c r="AB202" s="137"/>
      <c r="AC202" s="137"/>
      <c r="AD202" s="138"/>
      <c r="AE202" s="138"/>
    </row>
    <row r="203" s="102" customFormat="1" customHeight="1" spans="1:31">
      <c r="A203" s="137"/>
      <c r="B203" s="137"/>
      <c r="C203" s="137"/>
      <c r="D203" s="154"/>
      <c r="E203" s="154"/>
      <c r="F203" s="154"/>
      <c r="G203" s="178"/>
      <c r="H203" s="180"/>
      <c r="I203" s="167"/>
      <c r="J203" s="187"/>
      <c r="K203" s="137"/>
      <c r="L203" s="109"/>
      <c r="M203" s="185">
        <f>IF(T203="","",COUNTIFS($F$2:F203,F203))</f>
        <v>0</v>
      </c>
      <c r="N203" s="186">
        <f>IF(T203="","",SUMIFS(实收!E:E,实收!S:S,T203))</f>
        <v>0</v>
      </c>
      <c r="O203" s="186">
        <f t="shared" si="15"/>
        <v>0</v>
      </c>
      <c r="P203" s="186" t="str">
        <f>IF(D203="","",SUMIFS(#REF!,#REF!,U203))</f>
        <v/>
      </c>
      <c r="Q203" s="186" t="str">
        <f t="shared" si="16"/>
        <v/>
      </c>
      <c r="R203" s="135" t="str">
        <f>IF($C203="","",_xlfn.XLOOKUP($C203,设置!$M:$M,设置!N:N,""))</f>
        <v/>
      </c>
      <c r="S203" s="135" t="str">
        <f>IF($C203="","",_xlfn.XLOOKUP($C203,设置!$M:$M,设置!O:O,""))</f>
        <v/>
      </c>
      <c r="T203" s="135" t="s">
        <v>1643</v>
      </c>
      <c r="U203" s="135" t="str">
        <f t="shared" si="17"/>
        <v/>
      </c>
      <c r="V203" s="135" t="str">
        <f t="shared" si="18"/>
        <v/>
      </c>
      <c r="W203" s="135" t="str">
        <f>IF(V203="","",_xlfn.XLOOKUP(V203,立项!W:W,立项!N:N))</f>
        <v/>
      </c>
      <c r="X203" s="135" t="str">
        <f>IF(V203="","",_xlfn.XLOOKUP(V203,立项!W:W,立项!P:P))</f>
        <v/>
      </c>
      <c r="Y203" s="135" t="str">
        <f t="shared" si="19"/>
        <v/>
      </c>
      <c r="Z203" s="162"/>
      <c r="AA203" s="137"/>
      <c r="AB203" s="137"/>
      <c r="AC203" s="137"/>
      <c r="AD203" s="138"/>
      <c r="AE203" s="138"/>
    </row>
    <row r="204" s="102" customFormat="1" customHeight="1" spans="1:31">
      <c r="A204" s="137"/>
      <c r="B204" s="137"/>
      <c r="C204" s="137"/>
      <c r="D204" s="154"/>
      <c r="E204" s="154"/>
      <c r="F204" s="154"/>
      <c r="G204" s="178"/>
      <c r="H204" s="179"/>
      <c r="I204" s="167"/>
      <c r="J204" s="187"/>
      <c r="K204" s="137"/>
      <c r="L204" s="109"/>
      <c r="M204" s="185">
        <f>IF(T204="","",COUNTIFS($F$2:F204,F204))</f>
        <v>0</v>
      </c>
      <c r="N204" s="186">
        <f>IF(T204="","",SUMIFS(实收!E:E,实收!S:S,T204))</f>
        <v>0</v>
      </c>
      <c r="O204" s="186">
        <f t="shared" si="15"/>
        <v>0</v>
      </c>
      <c r="P204" s="186" t="str">
        <f>IF(D204="","",SUMIFS(#REF!,#REF!,U204))</f>
        <v/>
      </c>
      <c r="Q204" s="186" t="str">
        <f t="shared" si="16"/>
        <v/>
      </c>
      <c r="R204" s="135" t="str">
        <f>IF($C204="","",_xlfn.XLOOKUP($C204,设置!$M:$M,设置!N:N,""))</f>
        <v/>
      </c>
      <c r="S204" s="135" t="str">
        <f>IF($C204="","",_xlfn.XLOOKUP($C204,设置!$M:$M,设置!O:O,""))</f>
        <v/>
      </c>
      <c r="T204" s="135" t="s">
        <v>1644</v>
      </c>
      <c r="U204" s="135" t="str">
        <f t="shared" si="17"/>
        <v/>
      </c>
      <c r="V204" s="135" t="str">
        <f t="shared" si="18"/>
        <v/>
      </c>
      <c r="W204" s="135" t="str">
        <f>IF(V204="","",_xlfn.XLOOKUP(V204,立项!W:W,立项!N:N))</f>
        <v/>
      </c>
      <c r="X204" s="135" t="str">
        <f>IF(V204="","",_xlfn.XLOOKUP(V204,立项!W:W,立项!P:P))</f>
        <v/>
      </c>
      <c r="Y204" s="135" t="str">
        <f t="shared" si="19"/>
        <v/>
      </c>
      <c r="Z204" s="162"/>
      <c r="AA204" s="137"/>
      <c r="AB204" s="137"/>
      <c r="AC204" s="137"/>
      <c r="AD204" s="138"/>
      <c r="AE204" s="138"/>
    </row>
    <row r="205" s="102" customFormat="1" customHeight="1" spans="1:31">
      <c r="A205" s="137"/>
      <c r="B205" s="137"/>
      <c r="C205" s="137"/>
      <c r="D205" s="154"/>
      <c r="E205" s="154"/>
      <c r="F205" s="154"/>
      <c r="G205" s="178"/>
      <c r="H205" s="180"/>
      <c r="I205" s="167"/>
      <c r="J205" s="187"/>
      <c r="K205" s="137"/>
      <c r="L205" s="109"/>
      <c r="M205" s="185">
        <f>IF(T205="","",COUNTIFS($F$2:F205,F205))</f>
        <v>0</v>
      </c>
      <c r="N205" s="186">
        <f>IF(T205="","",SUMIFS(实收!E:E,实收!S:S,T205))</f>
        <v>0</v>
      </c>
      <c r="O205" s="186">
        <f t="shared" si="15"/>
        <v>0</v>
      </c>
      <c r="P205" s="186" t="str">
        <f>IF(D205="","",SUMIFS(#REF!,#REF!,U205))</f>
        <v/>
      </c>
      <c r="Q205" s="186" t="str">
        <f t="shared" si="16"/>
        <v/>
      </c>
      <c r="R205" s="135" t="str">
        <f>IF($C205="","",_xlfn.XLOOKUP($C205,设置!$M:$M,设置!N:N,""))</f>
        <v/>
      </c>
      <c r="S205" s="135" t="str">
        <f>IF($C205="","",_xlfn.XLOOKUP($C205,设置!$M:$M,设置!O:O,""))</f>
        <v/>
      </c>
      <c r="T205" s="135" t="s">
        <v>1645</v>
      </c>
      <c r="U205" s="135" t="str">
        <f t="shared" si="17"/>
        <v/>
      </c>
      <c r="V205" s="135" t="str">
        <f t="shared" si="18"/>
        <v/>
      </c>
      <c r="W205" s="135" t="str">
        <f>IF(V205="","",_xlfn.XLOOKUP(V205,立项!W:W,立项!N:N))</f>
        <v/>
      </c>
      <c r="X205" s="135" t="str">
        <f>IF(V205="","",_xlfn.XLOOKUP(V205,立项!W:W,立项!P:P))</f>
        <v/>
      </c>
      <c r="Y205" s="135" t="str">
        <f t="shared" si="19"/>
        <v/>
      </c>
      <c r="Z205" s="162"/>
      <c r="AA205" s="137"/>
      <c r="AB205" s="137"/>
      <c r="AC205" s="137"/>
      <c r="AD205" s="138"/>
      <c r="AE205" s="138"/>
    </row>
    <row r="206" s="102" customFormat="1" customHeight="1" spans="1:31">
      <c r="A206" s="137"/>
      <c r="B206" s="137"/>
      <c r="C206" s="137"/>
      <c r="D206" s="154"/>
      <c r="E206" s="154"/>
      <c r="F206" s="154"/>
      <c r="G206" s="178"/>
      <c r="H206" s="179"/>
      <c r="I206" s="167"/>
      <c r="J206" s="187"/>
      <c r="K206" s="137"/>
      <c r="L206" s="109"/>
      <c r="M206" s="185">
        <f>IF(T206="","",COUNTIFS($F$2:F206,F206))</f>
        <v>0</v>
      </c>
      <c r="N206" s="186">
        <f>IF(T206="","",SUMIFS(实收!E:E,实收!S:S,T206))</f>
        <v>0</v>
      </c>
      <c r="O206" s="186">
        <f t="shared" si="15"/>
        <v>0</v>
      </c>
      <c r="P206" s="186" t="str">
        <f>IF(D206="","",SUMIFS(#REF!,#REF!,U206))</f>
        <v/>
      </c>
      <c r="Q206" s="186" t="str">
        <f t="shared" si="16"/>
        <v/>
      </c>
      <c r="R206" s="135" t="str">
        <f>IF($C206="","",_xlfn.XLOOKUP($C206,设置!$M:$M,设置!N:N,""))</f>
        <v/>
      </c>
      <c r="S206" s="135" t="str">
        <f>IF($C206="","",_xlfn.XLOOKUP($C206,设置!$M:$M,设置!O:O,""))</f>
        <v/>
      </c>
      <c r="T206" s="135" t="s">
        <v>1646</v>
      </c>
      <c r="U206" s="135" t="str">
        <f t="shared" si="17"/>
        <v/>
      </c>
      <c r="V206" s="135" t="str">
        <f t="shared" si="18"/>
        <v/>
      </c>
      <c r="W206" s="135" t="str">
        <f>IF(V206="","",_xlfn.XLOOKUP(V206,立项!W:W,立项!N:N))</f>
        <v/>
      </c>
      <c r="X206" s="135" t="str">
        <f>IF(V206="","",_xlfn.XLOOKUP(V206,立项!W:W,立项!P:P))</f>
        <v/>
      </c>
      <c r="Y206" s="135" t="str">
        <f t="shared" si="19"/>
        <v/>
      </c>
      <c r="Z206" s="162"/>
      <c r="AA206" s="137"/>
      <c r="AB206" s="137"/>
      <c r="AC206" s="137"/>
      <c r="AD206" s="138"/>
      <c r="AE206" s="138"/>
    </row>
    <row r="207" s="102" customFormat="1" customHeight="1" spans="1:31">
      <c r="A207" s="137"/>
      <c r="B207" s="137"/>
      <c r="C207" s="137"/>
      <c r="D207" s="154"/>
      <c r="E207" s="154"/>
      <c r="F207" s="154"/>
      <c r="G207" s="178"/>
      <c r="H207" s="180"/>
      <c r="I207" s="167"/>
      <c r="J207" s="187"/>
      <c r="K207" s="137"/>
      <c r="L207" s="109"/>
      <c r="M207" s="185">
        <f>IF(T207="","",COUNTIFS($F$2:F207,F207))</f>
        <v>0</v>
      </c>
      <c r="N207" s="186">
        <f>IF(T207="","",SUMIFS(实收!E:E,实收!S:S,T207))</f>
        <v>0</v>
      </c>
      <c r="O207" s="186">
        <f t="shared" si="15"/>
        <v>0</v>
      </c>
      <c r="P207" s="186" t="str">
        <f>IF(D207="","",SUMIFS(#REF!,#REF!,U207))</f>
        <v/>
      </c>
      <c r="Q207" s="186" t="str">
        <f t="shared" si="16"/>
        <v/>
      </c>
      <c r="R207" s="135" t="str">
        <f>IF($C207="","",_xlfn.XLOOKUP($C207,设置!$M:$M,设置!N:N,""))</f>
        <v/>
      </c>
      <c r="S207" s="135" t="str">
        <f>IF($C207="","",_xlfn.XLOOKUP($C207,设置!$M:$M,设置!O:O,""))</f>
        <v/>
      </c>
      <c r="T207" s="135" t="s">
        <v>1647</v>
      </c>
      <c r="U207" s="135" t="str">
        <f t="shared" si="17"/>
        <v/>
      </c>
      <c r="V207" s="135" t="str">
        <f t="shared" si="18"/>
        <v/>
      </c>
      <c r="W207" s="135" t="str">
        <f>IF(V207="","",_xlfn.XLOOKUP(V207,立项!W:W,立项!N:N))</f>
        <v/>
      </c>
      <c r="X207" s="135" t="str">
        <f>IF(V207="","",_xlfn.XLOOKUP(V207,立项!W:W,立项!P:P))</f>
        <v/>
      </c>
      <c r="Y207" s="135" t="str">
        <f t="shared" si="19"/>
        <v/>
      </c>
      <c r="Z207" s="162"/>
      <c r="AA207" s="137"/>
      <c r="AB207" s="137"/>
      <c r="AC207" s="137"/>
      <c r="AD207" s="138"/>
      <c r="AE207" s="138"/>
    </row>
    <row r="208" s="102" customFormat="1" customHeight="1" spans="1:31">
      <c r="A208" s="137"/>
      <c r="B208" s="137"/>
      <c r="C208" s="137"/>
      <c r="D208" s="154"/>
      <c r="E208" s="154"/>
      <c r="F208" s="154"/>
      <c r="G208" s="178"/>
      <c r="H208" s="180"/>
      <c r="I208" s="167"/>
      <c r="J208" s="187"/>
      <c r="K208" s="137"/>
      <c r="L208" s="109"/>
      <c r="M208" s="185">
        <f>IF(T208="","",COUNTIFS($F$2:F208,F208))</f>
        <v>0</v>
      </c>
      <c r="N208" s="186">
        <f>IF(T208="","",SUMIFS(实收!E:E,实收!S:S,T208))</f>
        <v>0</v>
      </c>
      <c r="O208" s="186">
        <f t="shared" si="15"/>
        <v>0</v>
      </c>
      <c r="P208" s="186" t="str">
        <f>IF(D208="","",SUMIFS(#REF!,#REF!,U208))</f>
        <v/>
      </c>
      <c r="Q208" s="186" t="str">
        <f t="shared" si="16"/>
        <v/>
      </c>
      <c r="R208" s="135" t="str">
        <f>IF($C208="","",_xlfn.XLOOKUP($C208,设置!$M:$M,设置!N:N,""))</f>
        <v/>
      </c>
      <c r="S208" s="135" t="str">
        <f>IF($C208="","",_xlfn.XLOOKUP($C208,设置!$M:$M,设置!O:O,""))</f>
        <v/>
      </c>
      <c r="T208" s="135" t="s">
        <v>1648</v>
      </c>
      <c r="U208" s="135" t="str">
        <f t="shared" si="17"/>
        <v/>
      </c>
      <c r="V208" s="135" t="str">
        <f t="shared" si="18"/>
        <v/>
      </c>
      <c r="W208" s="135" t="str">
        <f>IF(V208="","",_xlfn.XLOOKUP(V208,立项!W:W,立项!N:N))</f>
        <v/>
      </c>
      <c r="X208" s="135" t="str">
        <f>IF(V208="","",_xlfn.XLOOKUP(V208,立项!W:W,立项!P:P))</f>
        <v/>
      </c>
      <c r="Y208" s="135" t="str">
        <f t="shared" si="19"/>
        <v/>
      </c>
      <c r="Z208" s="162"/>
      <c r="AA208" s="137"/>
      <c r="AB208" s="137"/>
      <c r="AC208" s="137"/>
      <c r="AD208" s="138"/>
      <c r="AE208" s="138"/>
    </row>
    <row r="209" s="102" customFormat="1" customHeight="1" spans="1:31">
      <c r="A209" s="137"/>
      <c r="B209" s="137"/>
      <c r="C209" s="137"/>
      <c r="D209" s="154"/>
      <c r="E209" s="154"/>
      <c r="F209" s="154"/>
      <c r="G209" s="178"/>
      <c r="H209" s="179"/>
      <c r="I209" s="167"/>
      <c r="J209" s="187"/>
      <c r="K209" s="137"/>
      <c r="L209" s="109"/>
      <c r="M209" s="185">
        <f>IF(T209="","",COUNTIFS($F$2:F209,F209))</f>
        <v>0</v>
      </c>
      <c r="N209" s="186">
        <f>IF(T209="","",SUMIFS(实收!E:E,实收!S:S,T209))</f>
        <v>0</v>
      </c>
      <c r="O209" s="186">
        <f t="shared" si="15"/>
        <v>0</v>
      </c>
      <c r="P209" s="186" t="str">
        <f>IF(D209="","",SUMIFS(#REF!,#REF!,U209))</f>
        <v/>
      </c>
      <c r="Q209" s="186" t="str">
        <f t="shared" si="16"/>
        <v/>
      </c>
      <c r="R209" s="135" t="str">
        <f>IF($C209="","",_xlfn.XLOOKUP($C209,设置!$M:$M,设置!N:N,""))</f>
        <v/>
      </c>
      <c r="S209" s="135" t="str">
        <f>IF($C209="","",_xlfn.XLOOKUP($C209,设置!$M:$M,设置!O:O,""))</f>
        <v/>
      </c>
      <c r="T209" s="135" t="s">
        <v>1649</v>
      </c>
      <c r="U209" s="135" t="str">
        <f t="shared" si="17"/>
        <v/>
      </c>
      <c r="V209" s="135" t="str">
        <f t="shared" si="18"/>
        <v/>
      </c>
      <c r="W209" s="135" t="str">
        <f>IF(V209="","",_xlfn.XLOOKUP(V209,立项!W:W,立项!N:N))</f>
        <v/>
      </c>
      <c r="X209" s="135" t="str">
        <f>IF(V209="","",_xlfn.XLOOKUP(V209,立项!W:W,立项!P:P))</f>
        <v/>
      </c>
      <c r="Y209" s="135" t="str">
        <f t="shared" si="19"/>
        <v/>
      </c>
      <c r="Z209" s="162"/>
      <c r="AA209" s="137"/>
      <c r="AB209" s="137"/>
      <c r="AC209" s="137"/>
      <c r="AD209" s="138"/>
      <c r="AE209" s="138"/>
    </row>
    <row r="210" s="102" customFormat="1" customHeight="1" spans="1:31">
      <c r="A210" s="137"/>
      <c r="B210" s="137"/>
      <c r="C210" s="137"/>
      <c r="D210" s="154"/>
      <c r="E210" s="154"/>
      <c r="F210" s="154"/>
      <c r="G210" s="178"/>
      <c r="H210" s="179"/>
      <c r="I210" s="167"/>
      <c r="J210" s="187"/>
      <c r="K210" s="137"/>
      <c r="L210" s="109"/>
      <c r="M210" s="185">
        <f>IF(T210="","",COUNTIFS($F$2:F210,F210))</f>
        <v>0</v>
      </c>
      <c r="N210" s="186">
        <f>IF(T210="","",SUMIFS(实收!E:E,实收!S:S,T210))</f>
        <v>0</v>
      </c>
      <c r="O210" s="186">
        <f t="shared" si="15"/>
        <v>0</v>
      </c>
      <c r="P210" s="186" t="str">
        <f>IF(D210="","",SUMIFS(#REF!,#REF!,U210))</f>
        <v/>
      </c>
      <c r="Q210" s="186" t="str">
        <f t="shared" si="16"/>
        <v/>
      </c>
      <c r="R210" s="135" t="str">
        <f>IF($C210="","",_xlfn.XLOOKUP($C210,设置!$M:$M,设置!N:N,""))</f>
        <v/>
      </c>
      <c r="S210" s="135" t="str">
        <f>IF($C210="","",_xlfn.XLOOKUP($C210,设置!$M:$M,设置!O:O,""))</f>
        <v/>
      </c>
      <c r="T210" s="135" t="s">
        <v>1650</v>
      </c>
      <c r="U210" s="135" t="str">
        <f t="shared" si="17"/>
        <v/>
      </c>
      <c r="V210" s="135" t="str">
        <f t="shared" si="18"/>
        <v/>
      </c>
      <c r="W210" s="135" t="str">
        <f>IF(V210="","",_xlfn.XLOOKUP(V210,立项!W:W,立项!N:N))</f>
        <v/>
      </c>
      <c r="X210" s="135" t="str">
        <f>IF(V210="","",_xlfn.XLOOKUP(V210,立项!W:W,立项!P:P))</f>
        <v/>
      </c>
      <c r="Y210" s="135" t="str">
        <f t="shared" si="19"/>
        <v/>
      </c>
      <c r="Z210" s="162"/>
      <c r="AA210" s="137"/>
      <c r="AB210" s="137"/>
      <c r="AC210" s="137"/>
      <c r="AD210" s="138"/>
      <c r="AE210" s="138"/>
    </row>
    <row r="211" s="102" customFormat="1" customHeight="1" spans="1:31">
      <c r="A211" s="137"/>
      <c r="B211" s="137"/>
      <c r="C211" s="137"/>
      <c r="D211" s="154"/>
      <c r="E211" s="154"/>
      <c r="F211" s="154"/>
      <c r="G211" s="178"/>
      <c r="H211" s="180"/>
      <c r="I211" s="167"/>
      <c r="J211" s="187"/>
      <c r="K211" s="137"/>
      <c r="L211" s="109"/>
      <c r="M211" s="185">
        <f>IF(T211="","",COUNTIFS($F$2:F211,F211))</f>
        <v>0</v>
      </c>
      <c r="N211" s="186">
        <f>IF(T211="","",SUMIFS(实收!E:E,实收!S:S,T211))</f>
        <v>0</v>
      </c>
      <c r="O211" s="186">
        <f t="shared" si="15"/>
        <v>0</v>
      </c>
      <c r="P211" s="186" t="str">
        <f>IF(D211="","",SUMIFS(#REF!,#REF!,U211))</f>
        <v/>
      </c>
      <c r="Q211" s="186" t="str">
        <f t="shared" si="16"/>
        <v/>
      </c>
      <c r="R211" s="135" t="str">
        <f>IF($C211="","",_xlfn.XLOOKUP($C211,设置!$M:$M,设置!N:N,""))</f>
        <v/>
      </c>
      <c r="S211" s="135" t="str">
        <f>IF($C211="","",_xlfn.XLOOKUP($C211,设置!$M:$M,设置!O:O,""))</f>
        <v/>
      </c>
      <c r="T211" s="135" t="s">
        <v>1651</v>
      </c>
      <c r="U211" s="135" t="str">
        <f t="shared" si="17"/>
        <v/>
      </c>
      <c r="V211" s="135" t="str">
        <f t="shared" si="18"/>
        <v/>
      </c>
      <c r="W211" s="135" t="str">
        <f>IF(V211="","",_xlfn.XLOOKUP(V211,立项!W:W,立项!N:N))</f>
        <v/>
      </c>
      <c r="X211" s="135" t="str">
        <f>IF(V211="","",_xlfn.XLOOKUP(V211,立项!W:W,立项!P:P))</f>
        <v/>
      </c>
      <c r="Y211" s="135" t="str">
        <f t="shared" si="19"/>
        <v/>
      </c>
      <c r="Z211" s="162"/>
      <c r="AA211" s="137"/>
      <c r="AB211" s="137"/>
      <c r="AC211" s="137"/>
      <c r="AD211" s="138"/>
      <c r="AE211" s="138"/>
    </row>
    <row r="212" s="102" customFormat="1" customHeight="1" spans="1:31">
      <c r="A212" s="137"/>
      <c r="B212" s="137"/>
      <c r="C212" s="137"/>
      <c r="D212" s="154"/>
      <c r="E212" s="154"/>
      <c r="F212" s="154"/>
      <c r="G212" s="178"/>
      <c r="H212" s="179"/>
      <c r="I212" s="167"/>
      <c r="J212" s="187"/>
      <c r="K212" s="137"/>
      <c r="L212" s="109"/>
      <c r="M212" s="185">
        <f>IF(T212="","",COUNTIFS($F$2:F212,F212))</f>
        <v>0</v>
      </c>
      <c r="N212" s="186">
        <f>IF(T212="","",SUMIFS(实收!E:E,实收!S:S,T212))</f>
        <v>0</v>
      </c>
      <c r="O212" s="186">
        <f t="shared" si="15"/>
        <v>0</v>
      </c>
      <c r="P212" s="186" t="str">
        <f>IF(D212="","",SUMIFS(#REF!,#REF!,U212))</f>
        <v/>
      </c>
      <c r="Q212" s="186" t="str">
        <f t="shared" si="16"/>
        <v/>
      </c>
      <c r="R212" s="135" t="str">
        <f>IF($C212="","",_xlfn.XLOOKUP($C212,设置!$M:$M,设置!N:N,""))</f>
        <v/>
      </c>
      <c r="S212" s="135" t="str">
        <f>IF($C212="","",_xlfn.XLOOKUP($C212,设置!$M:$M,设置!O:O,""))</f>
        <v/>
      </c>
      <c r="T212" s="135" t="s">
        <v>1652</v>
      </c>
      <c r="U212" s="135" t="str">
        <f t="shared" si="17"/>
        <v/>
      </c>
      <c r="V212" s="135" t="str">
        <f t="shared" si="18"/>
        <v/>
      </c>
      <c r="W212" s="135" t="str">
        <f>IF(V212="","",_xlfn.XLOOKUP(V212,立项!W:W,立项!N:N))</f>
        <v/>
      </c>
      <c r="X212" s="135" t="str">
        <f>IF(V212="","",_xlfn.XLOOKUP(V212,立项!W:W,立项!P:P))</f>
        <v/>
      </c>
      <c r="Y212" s="135" t="str">
        <f t="shared" si="19"/>
        <v/>
      </c>
      <c r="Z212" s="162"/>
      <c r="AA212" s="137"/>
      <c r="AB212" s="137"/>
      <c r="AC212" s="137"/>
      <c r="AD212" s="138"/>
      <c r="AE212" s="138"/>
    </row>
    <row r="213" s="102" customFormat="1" customHeight="1" spans="1:31">
      <c r="A213" s="137"/>
      <c r="B213" s="137"/>
      <c r="C213" s="137"/>
      <c r="D213" s="154"/>
      <c r="E213" s="154"/>
      <c r="F213" s="154"/>
      <c r="G213" s="178"/>
      <c r="H213" s="179"/>
      <c r="I213" s="167"/>
      <c r="J213" s="187"/>
      <c r="K213" s="137"/>
      <c r="L213" s="109"/>
      <c r="M213" s="185">
        <f>IF(T213="","",COUNTIFS($F$2:F213,F213))</f>
        <v>0</v>
      </c>
      <c r="N213" s="186">
        <f>IF(T213="","",SUMIFS(实收!E:E,实收!S:S,T213))</f>
        <v>0</v>
      </c>
      <c r="O213" s="186">
        <f t="shared" si="15"/>
        <v>0</v>
      </c>
      <c r="P213" s="186" t="str">
        <f>IF(D213="","",SUMIFS(#REF!,#REF!,U213))</f>
        <v/>
      </c>
      <c r="Q213" s="186" t="str">
        <f t="shared" si="16"/>
        <v/>
      </c>
      <c r="R213" s="135" t="str">
        <f>IF($C213="","",_xlfn.XLOOKUP($C213,设置!$M:$M,设置!N:N,""))</f>
        <v/>
      </c>
      <c r="S213" s="135" t="str">
        <f>IF($C213="","",_xlfn.XLOOKUP($C213,设置!$M:$M,设置!O:O,""))</f>
        <v/>
      </c>
      <c r="T213" s="135" t="s">
        <v>1653</v>
      </c>
      <c r="U213" s="135" t="str">
        <f t="shared" si="17"/>
        <v/>
      </c>
      <c r="V213" s="135" t="str">
        <f t="shared" si="18"/>
        <v/>
      </c>
      <c r="W213" s="135" t="str">
        <f>IF(V213="","",_xlfn.XLOOKUP(V213,立项!W:W,立项!N:N))</f>
        <v/>
      </c>
      <c r="X213" s="135" t="str">
        <f>IF(V213="","",_xlfn.XLOOKUP(V213,立项!W:W,立项!P:P))</f>
        <v/>
      </c>
      <c r="Y213" s="135" t="str">
        <f t="shared" si="19"/>
        <v/>
      </c>
      <c r="Z213" s="162"/>
      <c r="AA213" s="137"/>
      <c r="AB213" s="137"/>
      <c r="AC213" s="137"/>
      <c r="AD213" s="138"/>
      <c r="AE213" s="138"/>
    </row>
    <row r="214" s="102" customFormat="1" customHeight="1" spans="1:31">
      <c r="A214" s="137"/>
      <c r="B214" s="137"/>
      <c r="C214" s="137"/>
      <c r="D214" s="154"/>
      <c r="E214" s="154"/>
      <c r="F214" s="154"/>
      <c r="G214" s="178"/>
      <c r="H214" s="179"/>
      <c r="I214" s="167"/>
      <c r="J214" s="187"/>
      <c r="K214" s="137"/>
      <c r="L214" s="109"/>
      <c r="M214" s="185">
        <f>IF(T214="","",COUNTIFS($F$2:F214,F214))</f>
        <v>0</v>
      </c>
      <c r="N214" s="186">
        <f>IF(T214="","",SUMIFS(实收!E:E,实收!S:S,T214))</f>
        <v>0</v>
      </c>
      <c r="O214" s="186">
        <f t="shared" si="15"/>
        <v>0</v>
      </c>
      <c r="P214" s="186" t="str">
        <f>IF(D214="","",SUMIFS(#REF!,#REF!,U214))</f>
        <v/>
      </c>
      <c r="Q214" s="186" t="str">
        <f t="shared" si="16"/>
        <v/>
      </c>
      <c r="R214" s="135" t="str">
        <f>IF($C214="","",_xlfn.XLOOKUP($C214,设置!$M:$M,设置!N:N,""))</f>
        <v/>
      </c>
      <c r="S214" s="135" t="str">
        <f>IF($C214="","",_xlfn.XLOOKUP($C214,设置!$M:$M,设置!O:O,""))</f>
        <v/>
      </c>
      <c r="T214" s="135" t="s">
        <v>1654</v>
      </c>
      <c r="U214" s="135" t="str">
        <f t="shared" si="17"/>
        <v/>
      </c>
      <c r="V214" s="135" t="str">
        <f t="shared" si="18"/>
        <v/>
      </c>
      <c r="W214" s="135" t="str">
        <f>IF(V214="","",_xlfn.XLOOKUP(V214,立项!W:W,立项!N:N))</f>
        <v/>
      </c>
      <c r="X214" s="135" t="str">
        <f>IF(V214="","",_xlfn.XLOOKUP(V214,立项!W:W,立项!P:P))</f>
        <v/>
      </c>
      <c r="Y214" s="135" t="str">
        <f t="shared" si="19"/>
        <v/>
      </c>
      <c r="Z214" s="162"/>
      <c r="AA214" s="137"/>
      <c r="AB214" s="137"/>
      <c r="AC214" s="137"/>
      <c r="AD214" s="138"/>
      <c r="AE214" s="138"/>
    </row>
    <row r="215" s="102" customFormat="1" customHeight="1" spans="1:31">
      <c r="A215" s="137"/>
      <c r="B215" s="137"/>
      <c r="C215" s="137"/>
      <c r="D215" s="154"/>
      <c r="E215" s="154"/>
      <c r="F215" s="154"/>
      <c r="G215" s="178"/>
      <c r="H215" s="179"/>
      <c r="I215" s="167"/>
      <c r="J215" s="187"/>
      <c r="K215" s="137"/>
      <c r="L215" s="109"/>
      <c r="M215" s="185">
        <f>IF(T215="","",COUNTIFS($F$2:F215,F215))</f>
        <v>0</v>
      </c>
      <c r="N215" s="186">
        <f>IF(T215="","",SUMIFS(实收!E:E,实收!S:S,T215))</f>
        <v>0</v>
      </c>
      <c r="O215" s="186">
        <f t="shared" si="15"/>
        <v>0</v>
      </c>
      <c r="P215" s="186" t="str">
        <f>IF(D215="","",SUMIFS(#REF!,#REF!,U215))</f>
        <v/>
      </c>
      <c r="Q215" s="186" t="str">
        <f t="shared" si="16"/>
        <v/>
      </c>
      <c r="R215" s="135" t="str">
        <f>IF($C215="","",_xlfn.XLOOKUP($C215,设置!$M:$M,设置!N:N,""))</f>
        <v/>
      </c>
      <c r="S215" s="135" t="str">
        <f>IF($C215="","",_xlfn.XLOOKUP($C215,设置!$M:$M,设置!O:O,""))</f>
        <v/>
      </c>
      <c r="T215" s="135" t="s">
        <v>1655</v>
      </c>
      <c r="U215" s="135" t="str">
        <f t="shared" si="17"/>
        <v/>
      </c>
      <c r="V215" s="135" t="str">
        <f t="shared" si="18"/>
        <v/>
      </c>
      <c r="W215" s="135" t="str">
        <f>IF(V215="","",_xlfn.XLOOKUP(V215,立项!W:W,立项!N:N))</f>
        <v/>
      </c>
      <c r="X215" s="135" t="str">
        <f>IF(V215="","",_xlfn.XLOOKUP(V215,立项!W:W,立项!P:P))</f>
        <v/>
      </c>
      <c r="Y215" s="135" t="str">
        <f t="shared" si="19"/>
        <v/>
      </c>
      <c r="Z215" s="162"/>
      <c r="AA215" s="137"/>
      <c r="AB215" s="137"/>
      <c r="AC215" s="137"/>
      <c r="AD215" s="138"/>
      <c r="AE215" s="138"/>
    </row>
    <row r="216" s="102" customFormat="1" customHeight="1" spans="1:31">
      <c r="A216" s="137"/>
      <c r="B216" s="137"/>
      <c r="C216" s="137"/>
      <c r="D216" s="154"/>
      <c r="E216" s="154"/>
      <c r="F216" s="154"/>
      <c r="G216" s="178"/>
      <c r="H216" s="179"/>
      <c r="I216" s="167"/>
      <c r="J216" s="187"/>
      <c r="K216" s="137"/>
      <c r="L216" s="109"/>
      <c r="M216" s="185">
        <f>IF(T216="","",COUNTIFS($F$2:F216,F216))</f>
        <v>0</v>
      </c>
      <c r="N216" s="186">
        <f>IF(T216="","",SUMIFS(实收!E:E,实收!S:S,T216))</f>
        <v>0</v>
      </c>
      <c r="O216" s="186">
        <f t="shared" si="15"/>
        <v>0</v>
      </c>
      <c r="P216" s="186" t="str">
        <f>IF(D216="","",SUMIFS(#REF!,#REF!,U216))</f>
        <v/>
      </c>
      <c r="Q216" s="186" t="str">
        <f t="shared" si="16"/>
        <v/>
      </c>
      <c r="R216" s="135" t="str">
        <f>IF($C216="","",_xlfn.XLOOKUP($C216,设置!$M:$M,设置!N:N,""))</f>
        <v/>
      </c>
      <c r="S216" s="135" t="str">
        <f>IF($C216="","",_xlfn.XLOOKUP($C216,设置!$M:$M,设置!O:O,""))</f>
        <v/>
      </c>
      <c r="T216" s="135" t="s">
        <v>1656</v>
      </c>
      <c r="U216" s="135" t="str">
        <f t="shared" si="17"/>
        <v/>
      </c>
      <c r="V216" s="135" t="str">
        <f t="shared" si="18"/>
        <v/>
      </c>
      <c r="W216" s="135" t="str">
        <f>IF(V216="","",_xlfn.XLOOKUP(V216,立项!W:W,立项!N:N))</f>
        <v/>
      </c>
      <c r="X216" s="135" t="str">
        <f>IF(V216="","",_xlfn.XLOOKUP(V216,立项!W:W,立项!P:P))</f>
        <v/>
      </c>
      <c r="Y216" s="135" t="str">
        <f t="shared" si="19"/>
        <v/>
      </c>
      <c r="Z216" s="162"/>
      <c r="AA216" s="137"/>
      <c r="AB216" s="137"/>
      <c r="AC216" s="137"/>
      <c r="AD216" s="138"/>
      <c r="AE216" s="138"/>
    </row>
    <row r="217" s="102" customFormat="1" customHeight="1" spans="1:31">
      <c r="A217" s="137"/>
      <c r="B217" s="137"/>
      <c r="C217" s="137"/>
      <c r="D217" s="154"/>
      <c r="E217" s="154"/>
      <c r="F217" s="154"/>
      <c r="G217" s="178"/>
      <c r="H217" s="179"/>
      <c r="I217" s="167"/>
      <c r="J217" s="187"/>
      <c r="K217" s="137"/>
      <c r="L217" s="109"/>
      <c r="M217" s="185">
        <f>IF(T217="","",COUNTIFS($F$2:F217,F217))</f>
        <v>0</v>
      </c>
      <c r="N217" s="186">
        <f>IF(T217="","",SUMIFS(实收!E:E,实收!S:S,T217))</f>
        <v>0</v>
      </c>
      <c r="O217" s="186">
        <f t="shared" si="15"/>
        <v>0</v>
      </c>
      <c r="P217" s="186" t="str">
        <f>IF(D217="","",SUMIFS(#REF!,#REF!,U217))</f>
        <v/>
      </c>
      <c r="Q217" s="186" t="str">
        <f t="shared" si="16"/>
        <v/>
      </c>
      <c r="R217" s="135" t="str">
        <f>IF($C217="","",_xlfn.XLOOKUP($C217,设置!$M:$M,设置!N:N,""))</f>
        <v/>
      </c>
      <c r="S217" s="135" t="str">
        <f>IF($C217="","",_xlfn.XLOOKUP($C217,设置!$M:$M,设置!O:O,""))</f>
        <v/>
      </c>
      <c r="T217" s="135" t="s">
        <v>1657</v>
      </c>
      <c r="U217" s="135" t="str">
        <f t="shared" si="17"/>
        <v/>
      </c>
      <c r="V217" s="135" t="str">
        <f t="shared" si="18"/>
        <v/>
      </c>
      <c r="W217" s="135" t="str">
        <f>IF(V217="","",_xlfn.XLOOKUP(V217,立项!W:W,立项!N:N))</f>
        <v/>
      </c>
      <c r="X217" s="135" t="str">
        <f>IF(V217="","",_xlfn.XLOOKUP(V217,立项!W:W,立项!P:P))</f>
        <v/>
      </c>
      <c r="Y217" s="135" t="str">
        <f t="shared" si="19"/>
        <v/>
      </c>
      <c r="Z217" s="162"/>
      <c r="AA217" s="137"/>
      <c r="AB217" s="137"/>
      <c r="AC217" s="137"/>
      <c r="AD217" s="138"/>
      <c r="AE217" s="138"/>
    </row>
    <row r="218" s="102" customFormat="1" customHeight="1" spans="1:31">
      <c r="A218" s="137"/>
      <c r="B218" s="137"/>
      <c r="C218" s="137"/>
      <c r="D218" s="154"/>
      <c r="E218" s="154"/>
      <c r="F218" s="154"/>
      <c r="G218" s="178"/>
      <c r="H218" s="179"/>
      <c r="I218" s="167"/>
      <c r="J218" s="187"/>
      <c r="K218" s="137"/>
      <c r="L218" s="109"/>
      <c r="M218" s="185">
        <f>IF(T218="","",COUNTIFS($F$2:F218,F218))</f>
        <v>0</v>
      </c>
      <c r="N218" s="186">
        <f>IF(T218="","",SUMIFS(实收!E:E,实收!S:S,T218))</f>
        <v>0</v>
      </c>
      <c r="O218" s="186">
        <f t="shared" si="15"/>
        <v>0</v>
      </c>
      <c r="P218" s="186" t="str">
        <f>IF(D218="","",SUMIFS(#REF!,#REF!,U218))</f>
        <v/>
      </c>
      <c r="Q218" s="186" t="str">
        <f t="shared" si="16"/>
        <v/>
      </c>
      <c r="R218" s="135" t="str">
        <f>IF($C218="","",_xlfn.XLOOKUP($C218,设置!$M:$M,设置!N:N,""))</f>
        <v/>
      </c>
      <c r="S218" s="135" t="str">
        <f>IF($C218="","",_xlfn.XLOOKUP($C218,设置!$M:$M,设置!O:O,""))</f>
        <v/>
      </c>
      <c r="T218" s="135" t="s">
        <v>1658</v>
      </c>
      <c r="U218" s="135" t="str">
        <f t="shared" si="17"/>
        <v/>
      </c>
      <c r="V218" s="135" t="str">
        <f t="shared" si="18"/>
        <v/>
      </c>
      <c r="W218" s="135" t="str">
        <f>IF(V218="","",_xlfn.XLOOKUP(V218,立项!W:W,立项!N:N))</f>
        <v/>
      </c>
      <c r="X218" s="135" t="str">
        <f>IF(V218="","",_xlfn.XLOOKUP(V218,立项!W:W,立项!P:P))</f>
        <v/>
      </c>
      <c r="Y218" s="135" t="str">
        <f t="shared" si="19"/>
        <v/>
      </c>
      <c r="Z218" s="162"/>
      <c r="AA218" s="137"/>
      <c r="AB218" s="137"/>
      <c r="AC218" s="137"/>
      <c r="AD218" s="138"/>
      <c r="AE218" s="138"/>
    </row>
    <row r="219" s="102" customFormat="1" customHeight="1" spans="1:31">
      <c r="A219" s="137"/>
      <c r="B219" s="137"/>
      <c r="C219" s="137"/>
      <c r="D219" s="154"/>
      <c r="E219" s="154"/>
      <c r="F219" s="154"/>
      <c r="G219" s="178"/>
      <c r="H219" s="179"/>
      <c r="I219" s="167"/>
      <c r="J219" s="187"/>
      <c r="K219" s="137"/>
      <c r="L219" s="109"/>
      <c r="M219" s="185">
        <f>IF(T219="","",COUNTIFS($F$2:F219,F219))</f>
        <v>0</v>
      </c>
      <c r="N219" s="186">
        <f>IF(T219="","",SUMIFS(实收!E:E,实收!S:S,T219))</f>
        <v>0</v>
      </c>
      <c r="O219" s="186">
        <f t="shared" si="15"/>
        <v>0</v>
      </c>
      <c r="P219" s="186" t="str">
        <f>IF(D219="","",SUMIFS(#REF!,#REF!,U219))</f>
        <v/>
      </c>
      <c r="Q219" s="186" t="str">
        <f t="shared" si="16"/>
        <v/>
      </c>
      <c r="R219" s="135" t="str">
        <f>IF($C219="","",_xlfn.XLOOKUP($C219,设置!$M:$M,设置!N:N,""))</f>
        <v/>
      </c>
      <c r="S219" s="135" t="str">
        <f>IF($C219="","",_xlfn.XLOOKUP($C219,设置!$M:$M,设置!O:O,""))</f>
        <v/>
      </c>
      <c r="T219" s="135" t="s">
        <v>1659</v>
      </c>
      <c r="U219" s="135" t="str">
        <f t="shared" si="17"/>
        <v/>
      </c>
      <c r="V219" s="135" t="str">
        <f t="shared" si="18"/>
        <v/>
      </c>
      <c r="W219" s="135" t="str">
        <f>IF(V219="","",_xlfn.XLOOKUP(V219,立项!W:W,立项!N:N))</f>
        <v/>
      </c>
      <c r="X219" s="135" t="str">
        <f>IF(V219="","",_xlfn.XLOOKUP(V219,立项!W:W,立项!P:P))</f>
        <v/>
      </c>
      <c r="Y219" s="135" t="str">
        <f t="shared" si="19"/>
        <v/>
      </c>
      <c r="Z219" s="162"/>
      <c r="AA219" s="137"/>
      <c r="AB219" s="137"/>
      <c r="AC219" s="137"/>
      <c r="AD219" s="138"/>
      <c r="AE219" s="138"/>
    </row>
    <row r="220" s="102" customFormat="1" customHeight="1" spans="1:31">
      <c r="A220" s="137"/>
      <c r="B220" s="137"/>
      <c r="C220" s="137"/>
      <c r="D220" s="154"/>
      <c r="E220" s="154"/>
      <c r="F220" s="154"/>
      <c r="G220" s="178"/>
      <c r="H220" s="179"/>
      <c r="I220" s="167"/>
      <c r="J220" s="187"/>
      <c r="K220" s="137"/>
      <c r="L220" s="109"/>
      <c r="M220" s="185">
        <f>IF(T220="","",COUNTIFS($F$2:F220,F220))</f>
        <v>0</v>
      </c>
      <c r="N220" s="186">
        <f>IF(T220="","",SUMIFS(实收!E:E,实收!S:S,T220))</f>
        <v>0</v>
      </c>
      <c r="O220" s="186">
        <f t="shared" si="15"/>
        <v>0</v>
      </c>
      <c r="P220" s="186" t="str">
        <f>IF(D220="","",SUMIFS(#REF!,#REF!,U220))</f>
        <v/>
      </c>
      <c r="Q220" s="186" t="str">
        <f t="shared" si="16"/>
        <v/>
      </c>
      <c r="R220" s="135" t="str">
        <f>IF($C220="","",_xlfn.XLOOKUP($C220,设置!$M:$M,设置!N:N,""))</f>
        <v/>
      </c>
      <c r="S220" s="135" t="str">
        <f>IF($C220="","",_xlfn.XLOOKUP($C220,设置!$M:$M,设置!O:O,""))</f>
        <v/>
      </c>
      <c r="T220" s="135" t="s">
        <v>1660</v>
      </c>
      <c r="U220" s="135" t="str">
        <f t="shared" si="17"/>
        <v/>
      </c>
      <c r="V220" s="135" t="str">
        <f t="shared" si="18"/>
        <v/>
      </c>
      <c r="W220" s="135" t="str">
        <f>IF(V220="","",_xlfn.XLOOKUP(V220,立项!W:W,立项!N:N))</f>
        <v/>
      </c>
      <c r="X220" s="135" t="str">
        <f>IF(V220="","",_xlfn.XLOOKUP(V220,立项!W:W,立项!P:P))</f>
        <v/>
      </c>
      <c r="Y220" s="135" t="str">
        <f t="shared" si="19"/>
        <v/>
      </c>
      <c r="Z220" s="162"/>
      <c r="AA220" s="137"/>
      <c r="AB220" s="137"/>
      <c r="AC220" s="137"/>
      <c r="AD220" s="138"/>
      <c r="AE220" s="138"/>
    </row>
    <row r="221" s="102" customFormat="1" customHeight="1" spans="1:31">
      <c r="A221" s="137"/>
      <c r="B221" s="137"/>
      <c r="C221" s="137"/>
      <c r="D221" s="154"/>
      <c r="E221" s="154"/>
      <c r="F221" s="154"/>
      <c r="G221" s="178"/>
      <c r="H221" s="179"/>
      <c r="I221" s="167"/>
      <c r="J221" s="187"/>
      <c r="K221" s="137"/>
      <c r="L221" s="109"/>
      <c r="M221" s="185">
        <f>IF(T221="","",COUNTIFS($F$2:F221,F221))</f>
        <v>0</v>
      </c>
      <c r="N221" s="186">
        <f>IF(T221="","",SUMIFS(实收!E:E,实收!S:S,T221))</f>
        <v>0</v>
      </c>
      <c r="O221" s="186">
        <f t="shared" si="15"/>
        <v>0</v>
      </c>
      <c r="P221" s="186" t="str">
        <f>IF(D221="","",SUMIFS(#REF!,#REF!,U221))</f>
        <v/>
      </c>
      <c r="Q221" s="186" t="str">
        <f t="shared" si="16"/>
        <v/>
      </c>
      <c r="R221" s="135" t="str">
        <f>IF($C221="","",_xlfn.XLOOKUP($C221,设置!$M:$M,设置!N:N,""))</f>
        <v/>
      </c>
      <c r="S221" s="135" t="str">
        <f>IF($C221="","",_xlfn.XLOOKUP($C221,设置!$M:$M,设置!O:O,""))</f>
        <v/>
      </c>
      <c r="T221" s="135" t="s">
        <v>1661</v>
      </c>
      <c r="U221" s="135" t="str">
        <f t="shared" si="17"/>
        <v/>
      </c>
      <c r="V221" s="135" t="str">
        <f t="shared" si="18"/>
        <v/>
      </c>
      <c r="W221" s="135" t="str">
        <f>IF(V221="","",_xlfn.XLOOKUP(V221,立项!W:W,立项!N:N))</f>
        <v/>
      </c>
      <c r="X221" s="135" t="str">
        <f>IF(V221="","",_xlfn.XLOOKUP(V221,立项!W:W,立项!P:P))</f>
        <v/>
      </c>
      <c r="Y221" s="135" t="str">
        <f t="shared" si="19"/>
        <v/>
      </c>
      <c r="Z221" s="162"/>
      <c r="AA221" s="137"/>
      <c r="AB221" s="137"/>
      <c r="AC221" s="137"/>
      <c r="AD221" s="138"/>
      <c r="AE221" s="138"/>
    </row>
    <row r="222" s="102" customFormat="1" customHeight="1" spans="1:31">
      <c r="A222" s="137"/>
      <c r="B222" s="137"/>
      <c r="C222" s="137"/>
      <c r="D222" s="154"/>
      <c r="E222" s="154"/>
      <c r="F222" s="154"/>
      <c r="G222" s="178"/>
      <c r="H222" s="179"/>
      <c r="I222" s="167"/>
      <c r="J222" s="187"/>
      <c r="K222" s="137"/>
      <c r="L222" s="109"/>
      <c r="M222" s="185">
        <f>IF(T222="","",COUNTIFS($F$2:F222,F222))</f>
        <v>0</v>
      </c>
      <c r="N222" s="186">
        <f>IF(T222="","",SUMIFS(实收!E:E,实收!S:S,T222))</f>
        <v>0</v>
      </c>
      <c r="O222" s="186">
        <f t="shared" si="15"/>
        <v>0</v>
      </c>
      <c r="P222" s="186" t="str">
        <f>IF(D222="","",SUMIFS(#REF!,#REF!,U222))</f>
        <v/>
      </c>
      <c r="Q222" s="186" t="str">
        <f t="shared" si="16"/>
        <v/>
      </c>
      <c r="R222" s="135" t="str">
        <f>IF($C222="","",_xlfn.XLOOKUP($C222,设置!$M:$M,设置!N:N,""))</f>
        <v/>
      </c>
      <c r="S222" s="135" t="str">
        <f>IF($C222="","",_xlfn.XLOOKUP($C222,设置!$M:$M,设置!O:O,""))</f>
        <v/>
      </c>
      <c r="T222" s="135" t="s">
        <v>1662</v>
      </c>
      <c r="U222" s="135" t="str">
        <f t="shared" si="17"/>
        <v/>
      </c>
      <c r="V222" s="135" t="str">
        <f t="shared" si="18"/>
        <v/>
      </c>
      <c r="W222" s="135" t="str">
        <f>IF(V222="","",_xlfn.XLOOKUP(V222,立项!W:W,立项!N:N))</f>
        <v/>
      </c>
      <c r="X222" s="135" t="str">
        <f>IF(V222="","",_xlfn.XLOOKUP(V222,立项!W:W,立项!P:P))</f>
        <v/>
      </c>
      <c r="Y222" s="135" t="str">
        <f t="shared" si="19"/>
        <v/>
      </c>
      <c r="Z222" s="162"/>
      <c r="AA222" s="137"/>
      <c r="AB222" s="137"/>
      <c r="AC222" s="137"/>
      <c r="AD222" s="138"/>
      <c r="AE222" s="138"/>
    </row>
    <row r="223" s="102" customFormat="1" customHeight="1" spans="1:31">
      <c r="A223" s="137"/>
      <c r="B223" s="137"/>
      <c r="C223" s="137"/>
      <c r="D223" s="154"/>
      <c r="E223" s="154"/>
      <c r="F223" s="154"/>
      <c r="G223" s="178"/>
      <c r="H223" s="179"/>
      <c r="I223" s="167"/>
      <c r="J223" s="187"/>
      <c r="K223" s="137"/>
      <c r="L223" s="109"/>
      <c r="M223" s="185">
        <f>IF(T223="","",COUNTIFS($F$2:F223,F223))</f>
        <v>0</v>
      </c>
      <c r="N223" s="186">
        <f>IF(T223="","",SUMIFS(实收!E:E,实收!S:S,T223))</f>
        <v>0</v>
      </c>
      <c r="O223" s="186">
        <f t="shared" si="15"/>
        <v>0</v>
      </c>
      <c r="P223" s="186" t="str">
        <f>IF(D223="","",SUMIFS(#REF!,#REF!,U223))</f>
        <v/>
      </c>
      <c r="Q223" s="186" t="str">
        <f t="shared" si="16"/>
        <v/>
      </c>
      <c r="R223" s="135" t="str">
        <f>IF($C223="","",_xlfn.XLOOKUP($C223,设置!$M:$M,设置!N:N,""))</f>
        <v/>
      </c>
      <c r="S223" s="135" t="str">
        <f>IF($C223="","",_xlfn.XLOOKUP($C223,设置!$M:$M,设置!O:O,""))</f>
        <v/>
      </c>
      <c r="T223" s="135" t="s">
        <v>1663</v>
      </c>
      <c r="U223" s="135" t="str">
        <f t="shared" si="17"/>
        <v/>
      </c>
      <c r="V223" s="135" t="str">
        <f t="shared" si="18"/>
        <v/>
      </c>
      <c r="W223" s="135" t="str">
        <f>IF(V223="","",_xlfn.XLOOKUP(V223,立项!W:W,立项!N:N))</f>
        <v/>
      </c>
      <c r="X223" s="135" t="str">
        <f>IF(V223="","",_xlfn.XLOOKUP(V223,立项!W:W,立项!P:P))</f>
        <v/>
      </c>
      <c r="Y223" s="135" t="str">
        <f t="shared" si="19"/>
        <v/>
      </c>
      <c r="Z223" s="162"/>
      <c r="AA223" s="137"/>
      <c r="AB223" s="137"/>
      <c r="AC223" s="137"/>
      <c r="AD223" s="138"/>
      <c r="AE223" s="138"/>
    </row>
    <row r="224" s="102" customFormat="1" customHeight="1" spans="1:31">
      <c r="A224" s="137"/>
      <c r="B224" s="137"/>
      <c r="C224" s="137"/>
      <c r="D224" s="137"/>
      <c r="E224" s="154"/>
      <c r="F224" s="154"/>
      <c r="G224" s="137"/>
      <c r="H224" s="180"/>
      <c r="I224" s="167"/>
      <c r="J224" s="187"/>
      <c r="K224" s="137"/>
      <c r="L224" s="109"/>
      <c r="M224" s="185">
        <f>IF(T224="","",COUNTIFS($F$2:F224,F224))</f>
        <v>0</v>
      </c>
      <c r="N224" s="186">
        <f>IF(T224="","",SUMIFS(实收!E:E,实收!S:S,T224))</f>
        <v>0</v>
      </c>
      <c r="O224" s="186">
        <f t="shared" si="15"/>
        <v>0</v>
      </c>
      <c r="P224" s="186" t="str">
        <f>IF(D224="","",SUMIFS(#REF!,#REF!,U224))</f>
        <v/>
      </c>
      <c r="Q224" s="186" t="str">
        <f t="shared" si="16"/>
        <v/>
      </c>
      <c r="R224" s="135" t="str">
        <f>IF($C224="","",_xlfn.XLOOKUP($C224,设置!$M:$M,设置!N:N,""))</f>
        <v/>
      </c>
      <c r="S224" s="135" t="str">
        <f>IF($C224="","",_xlfn.XLOOKUP($C224,设置!$M:$M,设置!O:O,""))</f>
        <v/>
      </c>
      <c r="T224" s="135" t="s">
        <v>1664</v>
      </c>
      <c r="U224" s="135" t="str">
        <f t="shared" si="17"/>
        <v/>
      </c>
      <c r="V224" s="135" t="str">
        <f t="shared" si="18"/>
        <v/>
      </c>
      <c r="W224" s="135" t="str">
        <f>IF(V224="","",_xlfn.XLOOKUP(V224,立项!W:W,立项!N:N))</f>
        <v/>
      </c>
      <c r="X224" s="135" t="str">
        <f>IF(V224="","",_xlfn.XLOOKUP(V224,立项!W:W,立项!P:P))</f>
        <v/>
      </c>
      <c r="Y224" s="135" t="str">
        <f t="shared" si="19"/>
        <v/>
      </c>
      <c r="Z224" s="162"/>
      <c r="AA224" s="137"/>
      <c r="AB224" s="137"/>
      <c r="AC224" s="137"/>
      <c r="AD224" s="138"/>
      <c r="AE224" s="138"/>
    </row>
    <row r="225" s="102" customFormat="1" customHeight="1" spans="1:31">
      <c r="A225" s="137"/>
      <c r="B225" s="137"/>
      <c r="C225" s="137"/>
      <c r="D225" s="137"/>
      <c r="E225" s="154"/>
      <c r="F225" s="154"/>
      <c r="G225" s="137"/>
      <c r="H225" s="180"/>
      <c r="I225" s="167"/>
      <c r="J225" s="187"/>
      <c r="K225" s="137"/>
      <c r="L225" s="109"/>
      <c r="M225" s="185">
        <f>IF(T225="","",COUNTIFS($F$2:F225,F225))</f>
        <v>0</v>
      </c>
      <c r="N225" s="186">
        <f>IF(T225="","",SUMIFS(实收!E:E,实收!S:S,T225))</f>
        <v>0</v>
      </c>
      <c r="O225" s="186">
        <f t="shared" si="15"/>
        <v>0</v>
      </c>
      <c r="P225" s="186" t="str">
        <f>IF(D225="","",SUMIFS(#REF!,#REF!,U225))</f>
        <v/>
      </c>
      <c r="Q225" s="186" t="str">
        <f t="shared" si="16"/>
        <v/>
      </c>
      <c r="R225" s="135" t="str">
        <f>IF($C225="","",_xlfn.XLOOKUP($C225,设置!$M:$M,设置!N:N,""))</f>
        <v/>
      </c>
      <c r="S225" s="135" t="str">
        <f>IF($C225="","",_xlfn.XLOOKUP($C225,设置!$M:$M,设置!O:O,""))</f>
        <v/>
      </c>
      <c r="T225" s="135" t="s">
        <v>1665</v>
      </c>
      <c r="U225" s="135" t="str">
        <f t="shared" si="17"/>
        <v/>
      </c>
      <c r="V225" s="135" t="str">
        <f t="shared" si="18"/>
        <v/>
      </c>
      <c r="W225" s="135" t="str">
        <f>IF(V225="","",_xlfn.XLOOKUP(V225,立项!W:W,立项!N:N))</f>
        <v/>
      </c>
      <c r="X225" s="135" t="str">
        <f>IF(V225="","",_xlfn.XLOOKUP(V225,立项!W:W,立项!P:P))</f>
        <v/>
      </c>
      <c r="Y225" s="135" t="str">
        <f t="shared" si="19"/>
        <v/>
      </c>
      <c r="Z225" s="162"/>
      <c r="AA225" s="137"/>
      <c r="AB225" s="137"/>
      <c r="AC225" s="137"/>
      <c r="AD225" s="138"/>
      <c r="AE225" s="138"/>
    </row>
    <row r="226" s="102" customFormat="1" customHeight="1" spans="1:31">
      <c r="A226" s="137"/>
      <c r="B226" s="137"/>
      <c r="C226" s="137"/>
      <c r="D226" s="137"/>
      <c r="E226" s="154"/>
      <c r="F226" s="154"/>
      <c r="G226" s="137"/>
      <c r="H226" s="180"/>
      <c r="I226" s="167"/>
      <c r="J226" s="187"/>
      <c r="K226" s="137"/>
      <c r="L226" s="109"/>
      <c r="M226" s="185">
        <f>IF(T226="","",COUNTIFS($F$2:F226,F226))</f>
        <v>0</v>
      </c>
      <c r="N226" s="186">
        <f>IF(T226="","",SUMIFS(实收!E:E,实收!S:S,T226))</f>
        <v>0</v>
      </c>
      <c r="O226" s="186">
        <f t="shared" si="15"/>
        <v>0</v>
      </c>
      <c r="P226" s="186" t="str">
        <f>IF(D226="","",SUMIFS(#REF!,#REF!,U226))</f>
        <v/>
      </c>
      <c r="Q226" s="186" t="str">
        <f t="shared" si="16"/>
        <v/>
      </c>
      <c r="R226" s="135" t="str">
        <f>IF($C226="","",_xlfn.XLOOKUP($C226,设置!$M:$M,设置!N:N,""))</f>
        <v/>
      </c>
      <c r="S226" s="135" t="str">
        <f>IF($C226="","",_xlfn.XLOOKUP($C226,设置!$M:$M,设置!O:O,""))</f>
        <v/>
      </c>
      <c r="T226" s="135" t="s">
        <v>1666</v>
      </c>
      <c r="U226" s="135" t="str">
        <f t="shared" si="17"/>
        <v/>
      </c>
      <c r="V226" s="135" t="str">
        <f t="shared" si="18"/>
        <v/>
      </c>
      <c r="W226" s="135" t="str">
        <f>IF(V226="","",_xlfn.XLOOKUP(V226,立项!W:W,立项!N:N))</f>
        <v/>
      </c>
      <c r="X226" s="135" t="str">
        <f>IF(V226="","",_xlfn.XLOOKUP(V226,立项!W:W,立项!P:P))</f>
        <v/>
      </c>
      <c r="Y226" s="135" t="str">
        <f t="shared" si="19"/>
        <v/>
      </c>
      <c r="Z226" s="162"/>
      <c r="AA226" s="137"/>
      <c r="AB226" s="137"/>
      <c r="AC226" s="137"/>
      <c r="AD226" s="138"/>
      <c r="AE226" s="138"/>
    </row>
    <row r="227" s="102" customFormat="1" customHeight="1" spans="1:31">
      <c r="A227" s="137"/>
      <c r="B227" s="137"/>
      <c r="C227" s="137"/>
      <c r="D227" s="137"/>
      <c r="E227" s="154"/>
      <c r="F227" s="154"/>
      <c r="G227" s="137"/>
      <c r="H227" s="180"/>
      <c r="I227" s="167"/>
      <c r="J227" s="187"/>
      <c r="K227" s="137"/>
      <c r="L227" s="109"/>
      <c r="M227" s="185">
        <f>IF(T227="","",COUNTIFS($F$2:F227,F227))</f>
        <v>0</v>
      </c>
      <c r="N227" s="186">
        <f>IF(T227="","",SUMIFS(实收!E:E,实收!S:S,T227))</f>
        <v>0</v>
      </c>
      <c r="O227" s="186">
        <f t="shared" si="15"/>
        <v>0</v>
      </c>
      <c r="P227" s="186" t="str">
        <f>IF(D227="","",SUMIFS(#REF!,#REF!,U227))</f>
        <v/>
      </c>
      <c r="Q227" s="186" t="str">
        <f t="shared" si="16"/>
        <v/>
      </c>
      <c r="R227" s="135" t="str">
        <f>IF($C227="","",_xlfn.XLOOKUP($C227,设置!$M:$M,设置!N:N,""))</f>
        <v/>
      </c>
      <c r="S227" s="135" t="str">
        <f>IF($C227="","",_xlfn.XLOOKUP($C227,设置!$M:$M,设置!O:O,""))</f>
        <v/>
      </c>
      <c r="T227" s="135" t="s">
        <v>1667</v>
      </c>
      <c r="U227" s="135" t="str">
        <f t="shared" si="17"/>
        <v/>
      </c>
      <c r="V227" s="135" t="str">
        <f t="shared" si="18"/>
        <v/>
      </c>
      <c r="W227" s="135" t="str">
        <f>IF(V227="","",_xlfn.XLOOKUP(V227,立项!W:W,立项!N:N))</f>
        <v/>
      </c>
      <c r="X227" s="135" t="str">
        <f>IF(V227="","",_xlfn.XLOOKUP(V227,立项!W:W,立项!P:P))</f>
        <v/>
      </c>
      <c r="Y227" s="135" t="str">
        <f t="shared" si="19"/>
        <v/>
      </c>
      <c r="Z227" s="162"/>
      <c r="AA227" s="137"/>
      <c r="AB227" s="137"/>
      <c r="AC227" s="137"/>
      <c r="AD227" s="138"/>
      <c r="AE227" s="138"/>
    </row>
    <row r="228" s="102" customFormat="1" customHeight="1" spans="1:31">
      <c r="A228" s="137"/>
      <c r="B228" s="137"/>
      <c r="C228" s="137"/>
      <c r="D228" s="137"/>
      <c r="E228" s="154"/>
      <c r="F228" s="154"/>
      <c r="G228" s="137"/>
      <c r="H228" s="180"/>
      <c r="I228" s="167"/>
      <c r="J228" s="187"/>
      <c r="K228" s="137"/>
      <c r="L228" s="109"/>
      <c r="M228" s="185">
        <f>IF(T228="","",COUNTIFS($F$2:F228,F228))</f>
        <v>0</v>
      </c>
      <c r="N228" s="186">
        <f>IF(T228="","",SUMIFS(实收!E:E,实收!S:S,T228))</f>
        <v>0</v>
      </c>
      <c r="O228" s="186">
        <f t="shared" si="15"/>
        <v>0</v>
      </c>
      <c r="P228" s="186" t="str">
        <f>IF(D228="","",SUMIFS(#REF!,#REF!,U228))</f>
        <v/>
      </c>
      <c r="Q228" s="186" t="str">
        <f t="shared" si="16"/>
        <v/>
      </c>
      <c r="R228" s="135" t="str">
        <f>IF($C228="","",_xlfn.XLOOKUP($C228,设置!$M:$M,设置!N:N,""))</f>
        <v/>
      </c>
      <c r="S228" s="135" t="str">
        <f>IF($C228="","",_xlfn.XLOOKUP($C228,设置!$M:$M,设置!O:O,""))</f>
        <v/>
      </c>
      <c r="T228" s="135" t="s">
        <v>1668</v>
      </c>
      <c r="U228" s="135" t="str">
        <f t="shared" si="17"/>
        <v/>
      </c>
      <c r="V228" s="135" t="str">
        <f t="shared" si="18"/>
        <v/>
      </c>
      <c r="W228" s="135" t="str">
        <f>IF(V228="","",_xlfn.XLOOKUP(V228,立项!W:W,立项!N:N))</f>
        <v/>
      </c>
      <c r="X228" s="135" t="str">
        <f>IF(V228="","",_xlfn.XLOOKUP(V228,立项!W:W,立项!P:P))</f>
        <v/>
      </c>
      <c r="Y228" s="135" t="str">
        <f t="shared" si="19"/>
        <v/>
      </c>
      <c r="Z228" s="162"/>
      <c r="AA228" s="137"/>
      <c r="AB228" s="137"/>
      <c r="AC228" s="137"/>
      <c r="AD228" s="138"/>
      <c r="AE228" s="138"/>
    </row>
    <row r="229" s="102" customFormat="1" customHeight="1" spans="1:31">
      <c r="A229" s="137"/>
      <c r="B229" s="137"/>
      <c r="C229" s="137"/>
      <c r="D229" s="137"/>
      <c r="E229" s="154"/>
      <c r="F229" s="154"/>
      <c r="G229" s="137"/>
      <c r="H229" s="180"/>
      <c r="I229" s="167"/>
      <c r="J229" s="187"/>
      <c r="K229" s="137"/>
      <c r="L229" s="109"/>
      <c r="M229" s="185">
        <f>IF(T229="","",COUNTIFS($F$2:F229,F229))</f>
        <v>0</v>
      </c>
      <c r="N229" s="186">
        <f>IF(T229="","",SUMIFS(实收!E:E,实收!S:S,T229))</f>
        <v>0</v>
      </c>
      <c r="O229" s="186">
        <f t="shared" si="15"/>
        <v>0</v>
      </c>
      <c r="P229" s="186" t="str">
        <f>IF(D229="","",SUMIFS(#REF!,#REF!,U229))</f>
        <v/>
      </c>
      <c r="Q229" s="186" t="str">
        <f t="shared" si="16"/>
        <v/>
      </c>
      <c r="R229" s="135" t="str">
        <f>IF($C229="","",_xlfn.XLOOKUP($C229,设置!$M:$M,设置!N:N,""))</f>
        <v/>
      </c>
      <c r="S229" s="135" t="str">
        <f>IF($C229="","",_xlfn.XLOOKUP($C229,设置!$M:$M,设置!O:O,""))</f>
        <v/>
      </c>
      <c r="T229" s="135" t="s">
        <v>1669</v>
      </c>
      <c r="U229" s="135" t="str">
        <f t="shared" si="17"/>
        <v/>
      </c>
      <c r="V229" s="135" t="str">
        <f t="shared" si="18"/>
        <v/>
      </c>
      <c r="W229" s="135" t="str">
        <f>IF(V229="","",_xlfn.XLOOKUP(V229,立项!W:W,立项!N:N))</f>
        <v/>
      </c>
      <c r="X229" s="135" t="str">
        <f>IF(V229="","",_xlfn.XLOOKUP(V229,立项!W:W,立项!P:P))</f>
        <v/>
      </c>
      <c r="Y229" s="135" t="str">
        <f t="shared" si="19"/>
        <v/>
      </c>
      <c r="Z229" s="162"/>
      <c r="AA229" s="137"/>
      <c r="AB229" s="137"/>
      <c r="AC229" s="137"/>
      <c r="AD229" s="138"/>
      <c r="AE229" s="138"/>
    </row>
    <row r="230" s="102" customFormat="1" customHeight="1" spans="1:31">
      <c r="A230" s="137"/>
      <c r="B230" s="137"/>
      <c r="C230" s="137"/>
      <c r="D230" s="137"/>
      <c r="E230" s="154"/>
      <c r="F230" s="154"/>
      <c r="G230" s="137"/>
      <c r="H230" s="180"/>
      <c r="I230" s="167"/>
      <c r="J230" s="187"/>
      <c r="K230" s="137"/>
      <c r="L230" s="109"/>
      <c r="M230" s="185">
        <f>IF(T230="","",COUNTIFS($F$2:F230,F230))</f>
        <v>0</v>
      </c>
      <c r="N230" s="186">
        <f>IF(T230="","",SUMIFS(实收!E:E,实收!S:S,T230))</f>
        <v>0</v>
      </c>
      <c r="O230" s="186">
        <f t="shared" si="15"/>
        <v>0</v>
      </c>
      <c r="P230" s="186" t="str">
        <f>IF(D230="","",SUMIFS(#REF!,#REF!,U230))</f>
        <v/>
      </c>
      <c r="Q230" s="186" t="str">
        <f t="shared" si="16"/>
        <v/>
      </c>
      <c r="R230" s="135" t="str">
        <f>IF($C230="","",_xlfn.XLOOKUP($C230,设置!$M:$M,设置!N:N,""))</f>
        <v/>
      </c>
      <c r="S230" s="135" t="str">
        <f>IF($C230="","",_xlfn.XLOOKUP($C230,设置!$M:$M,设置!O:O,""))</f>
        <v/>
      </c>
      <c r="T230" s="135" t="s">
        <v>1670</v>
      </c>
      <c r="U230" s="135" t="str">
        <f t="shared" si="17"/>
        <v/>
      </c>
      <c r="V230" s="135" t="str">
        <f t="shared" si="18"/>
        <v/>
      </c>
      <c r="W230" s="135" t="str">
        <f>IF(V230="","",_xlfn.XLOOKUP(V230,立项!W:W,立项!N:N))</f>
        <v/>
      </c>
      <c r="X230" s="135" t="str">
        <f>IF(V230="","",_xlfn.XLOOKUP(V230,立项!W:W,立项!P:P))</f>
        <v/>
      </c>
      <c r="Y230" s="135" t="str">
        <f t="shared" si="19"/>
        <v/>
      </c>
      <c r="Z230" s="162"/>
      <c r="AA230" s="137"/>
      <c r="AB230" s="137"/>
      <c r="AC230" s="137"/>
      <c r="AD230" s="138"/>
      <c r="AE230" s="138"/>
    </row>
    <row r="231" s="102" customFormat="1" customHeight="1" spans="1:31">
      <c r="A231" s="137"/>
      <c r="B231" s="137"/>
      <c r="C231" s="137"/>
      <c r="D231" s="154"/>
      <c r="E231" s="154"/>
      <c r="F231" s="154"/>
      <c r="G231" s="154"/>
      <c r="H231" s="179"/>
      <c r="I231" s="167"/>
      <c r="J231" s="187"/>
      <c r="K231" s="137"/>
      <c r="L231" s="109"/>
      <c r="M231" s="185">
        <f>IF(T231="","",COUNTIFS($F$2:F231,F231))</f>
        <v>0</v>
      </c>
      <c r="N231" s="186">
        <f>IF(T231="","",SUMIFS(实收!E:E,实收!S:S,T231))</f>
        <v>0</v>
      </c>
      <c r="O231" s="186">
        <f t="shared" si="15"/>
        <v>0</v>
      </c>
      <c r="P231" s="186" t="str">
        <f>IF(D231="","",SUMIFS(#REF!,#REF!,U231))</f>
        <v/>
      </c>
      <c r="Q231" s="186" t="str">
        <f t="shared" si="16"/>
        <v/>
      </c>
      <c r="R231" s="135" t="str">
        <f>IF($C231="","",_xlfn.XLOOKUP($C231,设置!$M:$M,设置!N:N,""))</f>
        <v/>
      </c>
      <c r="S231" s="135" t="str">
        <f>IF($C231="","",_xlfn.XLOOKUP($C231,设置!$M:$M,设置!O:O,""))</f>
        <v/>
      </c>
      <c r="T231" s="135" t="s">
        <v>1671</v>
      </c>
      <c r="U231" s="135" t="str">
        <f t="shared" si="17"/>
        <v/>
      </c>
      <c r="V231" s="135" t="str">
        <f t="shared" si="18"/>
        <v/>
      </c>
      <c r="W231" s="135" t="str">
        <f>IF(V231="","",_xlfn.XLOOKUP(V231,立项!W:W,立项!N:N))</f>
        <v/>
      </c>
      <c r="X231" s="135" t="str">
        <f>IF(V231="","",_xlfn.XLOOKUP(V231,立项!W:W,立项!P:P))</f>
        <v/>
      </c>
      <c r="Y231" s="135" t="str">
        <f t="shared" si="19"/>
        <v/>
      </c>
      <c r="Z231" s="162"/>
      <c r="AA231" s="137"/>
      <c r="AB231" s="137"/>
      <c r="AC231" s="137"/>
      <c r="AD231" s="138"/>
      <c r="AE231" s="138"/>
    </row>
    <row r="232" s="102" customFormat="1" customHeight="1" spans="1:31">
      <c r="A232" s="137"/>
      <c r="B232" s="137"/>
      <c r="C232" s="137"/>
      <c r="D232" s="154"/>
      <c r="E232" s="154"/>
      <c r="F232" s="154"/>
      <c r="G232" s="178"/>
      <c r="H232" s="179"/>
      <c r="I232" s="167"/>
      <c r="J232" s="187"/>
      <c r="K232" s="137"/>
      <c r="L232" s="109"/>
      <c r="M232" s="185">
        <f>IF(T232="","",COUNTIFS($F$2:F232,F232))</f>
        <v>0</v>
      </c>
      <c r="N232" s="186">
        <f>IF(T232="","",SUMIFS(实收!E:E,实收!S:S,T232))</f>
        <v>0</v>
      </c>
      <c r="O232" s="186">
        <f t="shared" si="15"/>
        <v>0</v>
      </c>
      <c r="P232" s="186" t="str">
        <f>IF(D232="","",SUMIFS(#REF!,#REF!,U232))</f>
        <v/>
      </c>
      <c r="Q232" s="186" t="str">
        <f t="shared" si="16"/>
        <v/>
      </c>
      <c r="R232" s="135" t="str">
        <f>IF($C232="","",_xlfn.XLOOKUP($C232,设置!$M:$M,设置!N:N,""))</f>
        <v/>
      </c>
      <c r="S232" s="135" t="str">
        <f>IF($C232="","",_xlfn.XLOOKUP($C232,设置!$M:$M,设置!O:O,""))</f>
        <v/>
      </c>
      <c r="T232" s="135" t="s">
        <v>1672</v>
      </c>
      <c r="U232" s="135" t="str">
        <f t="shared" si="17"/>
        <v/>
      </c>
      <c r="V232" s="135" t="str">
        <f t="shared" si="18"/>
        <v/>
      </c>
      <c r="W232" s="135" t="str">
        <f>IF(V232="","",_xlfn.XLOOKUP(V232,立项!W:W,立项!N:N))</f>
        <v/>
      </c>
      <c r="X232" s="135" t="str">
        <f>IF(V232="","",_xlfn.XLOOKUP(V232,立项!W:W,立项!P:P))</f>
        <v/>
      </c>
      <c r="Y232" s="135" t="str">
        <f t="shared" si="19"/>
        <v/>
      </c>
      <c r="Z232" s="162"/>
      <c r="AA232" s="137"/>
      <c r="AB232" s="137"/>
      <c r="AC232" s="137"/>
      <c r="AD232" s="138"/>
      <c r="AE232" s="138"/>
    </row>
    <row r="233" s="102" customFormat="1" customHeight="1" spans="1:31">
      <c r="A233" s="137"/>
      <c r="B233" s="137"/>
      <c r="C233" s="137"/>
      <c r="D233" s="154"/>
      <c r="E233" s="154"/>
      <c r="F233" s="154"/>
      <c r="G233" s="178"/>
      <c r="H233" s="179"/>
      <c r="I233" s="167"/>
      <c r="J233" s="187"/>
      <c r="K233" s="137"/>
      <c r="L233" s="109"/>
      <c r="M233" s="185">
        <f>IF(T233="","",COUNTIFS($F$2:F233,F233))</f>
        <v>0</v>
      </c>
      <c r="N233" s="186">
        <f>IF(T233="","",SUMIFS(实收!E:E,实收!S:S,T233))</f>
        <v>0</v>
      </c>
      <c r="O233" s="186">
        <f t="shared" si="15"/>
        <v>0</v>
      </c>
      <c r="P233" s="186" t="str">
        <f>IF(D233="","",SUMIFS(#REF!,#REF!,U233))</f>
        <v/>
      </c>
      <c r="Q233" s="186" t="str">
        <f t="shared" si="16"/>
        <v/>
      </c>
      <c r="R233" s="135" t="str">
        <f>IF($C233="","",_xlfn.XLOOKUP($C233,设置!$M:$M,设置!N:N,""))</f>
        <v/>
      </c>
      <c r="S233" s="135" t="str">
        <f>IF($C233="","",_xlfn.XLOOKUP($C233,设置!$M:$M,设置!O:O,""))</f>
        <v/>
      </c>
      <c r="T233" s="135" t="s">
        <v>1673</v>
      </c>
      <c r="U233" s="135" t="str">
        <f t="shared" si="17"/>
        <v/>
      </c>
      <c r="V233" s="135" t="str">
        <f t="shared" si="18"/>
        <v/>
      </c>
      <c r="W233" s="135" t="str">
        <f>IF(V233="","",_xlfn.XLOOKUP(V233,立项!W:W,立项!N:N))</f>
        <v/>
      </c>
      <c r="X233" s="135" t="str">
        <f>IF(V233="","",_xlfn.XLOOKUP(V233,立项!W:W,立项!P:P))</f>
        <v/>
      </c>
      <c r="Y233" s="135" t="str">
        <f t="shared" si="19"/>
        <v/>
      </c>
      <c r="Z233" s="162"/>
      <c r="AA233" s="137"/>
      <c r="AB233" s="137"/>
      <c r="AC233" s="137"/>
      <c r="AD233" s="138"/>
      <c r="AE233" s="138"/>
    </row>
    <row r="234" s="102" customFormat="1" customHeight="1" spans="1:31">
      <c r="A234" s="137"/>
      <c r="B234" s="137"/>
      <c r="C234" s="137"/>
      <c r="D234" s="154"/>
      <c r="E234" s="154"/>
      <c r="F234" s="154"/>
      <c r="G234" s="178"/>
      <c r="H234" s="179"/>
      <c r="I234" s="167"/>
      <c r="J234" s="187"/>
      <c r="K234" s="137"/>
      <c r="L234" s="109"/>
      <c r="M234" s="185">
        <f>IF(T234="","",COUNTIFS($F$2:F234,F234))</f>
        <v>0</v>
      </c>
      <c r="N234" s="186">
        <f>IF(T234="","",SUMIFS(实收!E:E,实收!S:S,T234))</f>
        <v>0</v>
      </c>
      <c r="O234" s="186">
        <f t="shared" si="15"/>
        <v>0</v>
      </c>
      <c r="P234" s="186" t="str">
        <f>IF(D234="","",SUMIFS(#REF!,#REF!,U234))</f>
        <v/>
      </c>
      <c r="Q234" s="186" t="str">
        <f t="shared" si="16"/>
        <v/>
      </c>
      <c r="R234" s="135" t="str">
        <f>IF($C234="","",_xlfn.XLOOKUP($C234,设置!$M:$M,设置!N:N,""))</f>
        <v/>
      </c>
      <c r="S234" s="135" t="str">
        <f>IF($C234="","",_xlfn.XLOOKUP($C234,设置!$M:$M,设置!O:O,""))</f>
        <v/>
      </c>
      <c r="T234" s="135" t="s">
        <v>1674</v>
      </c>
      <c r="U234" s="135" t="str">
        <f t="shared" si="17"/>
        <v/>
      </c>
      <c r="V234" s="135" t="str">
        <f t="shared" si="18"/>
        <v/>
      </c>
      <c r="W234" s="135" t="str">
        <f>IF(V234="","",_xlfn.XLOOKUP(V234,立项!W:W,立项!N:N))</f>
        <v/>
      </c>
      <c r="X234" s="135" t="str">
        <f>IF(V234="","",_xlfn.XLOOKUP(V234,立项!W:W,立项!P:P))</f>
        <v/>
      </c>
      <c r="Y234" s="135" t="str">
        <f t="shared" si="19"/>
        <v/>
      </c>
      <c r="Z234" s="162"/>
      <c r="AA234" s="137"/>
      <c r="AB234" s="137"/>
      <c r="AC234" s="137"/>
      <c r="AD234" s="138"/>
      <c r="AE234" s="138"/>
    </row>
    <row r="235" s="102" customFormat="1" customHeight="1" spans="1:31">
      <c r="A235" s="137"/>
      <c r="B235" s="137"/>
      <c r="C235" s="137"/>
      <c r="D235" s="154"/>
      <c r="E235" s="154"/>
      <c r="F235" s="154"/>
      <c r="G235" s="178"/>
      <c r="H235" s="179"/>
      <c r="I235" s="167"/>
      <c r="J235" s="187"/>
      <c r="K235" s="137"/>
      <c r="L235" s="109"/>
      <c r="M235" s="185">
        <f>IF(T235="","",COUNTIFS($F$2:F235,F235))</f>
        <v>0</v>
      </c>
      <c r="N235" s="186">
        <f>IF(T235="","",SUMIFS(实收!E:E,实收!S:S,T235))</f>
        <v>0</v>
      </c>
      <c r="O235" s="186">
        <f t="shared" si="15"/>
        <v>0</v>
      </c>
      <c r="P235" s="186" t="str">
        <f>IF(D235="","",SUMIFS(#REF!,#REF!,U235))</f>
        <v/>
      </c>
      <c r="Q235" s="186" t="str">
        <f t="shared" si="16"/>
        <v/>
      </c>
      <c r="R235" s="135" t="str">
        <f>IF($C235="","",_xlfn.XLOOKUP($C235,设置!$M:$M,设置!N:N,""))</f>
        <v/>
      </c>
      <c r="S235" s="135" t="str">
        <f>IF($C235="","",_xlfn.XLOOKUP($C235,设置!$M:$M,设置!O:O,""))</f>
        <v/>
      </c>
      <c r="T235" s="135" t="s">
        <v>1675</v>
      </c>
      <c r="U235" s="135" t="str">
        <f t="shared" si="17"/>
        <v/>
      </c>
      <c r="V235" s="135" t="str">
        <f t="shared" si="18"/>
        <v/>
      </c>
      <c r="W235" s="135" t="str">
        <f>IF(V235="","",_xlfn.XLOOKUP(V235,立项!W:W,立项!N:N))</f>
        <v/>
      </c>
      <c r="X235" s="135" t="str">
        <f>IF(V235="","",_xlfn.XLOOKUP(V235,立项!W:W,立项!P:P))</f>
        <v/>
      </c>
      <c r="Y235" s="135" t="str">
        <f t="shared" si="19"/>
        <v/>
      </c>
      <c r="Z235" s="162"/>
      <c r="AA235" s="137"/>
      <c r="AB235" s="137"/>
      <c r="AC235" s="137"/>
      <c r="AD235" s="138"/>
      <c r="AE235" s="138"/>
    </row>
    <row r="236" s="102" customFormat="1" customHeight="1" spans="1:31">
      <c r="A236" s="137"/>
      <c r="B236" s="137"/>
      <c r="C236" s="137"/>
      <c r="D236" s="154"/>
      <c r="E236" s="154"/>
      <c r="F236" s="154"/>
      <c r="G236" s="178"/>
      <c r="H236" s="179"/>
      <c r="I236" s="167"/>
      <c r="J236" s="187"/>
      <c r="K236" s="137"/>
      <c r="L236" s="109"/>
      <c r="M236" s="185">
        <f>IF(T236="","",COUNTIFS($F$2:F236,F236))</f>
        <v>0</v>
      </c>
      <c r="N236" s="186">
        <f>IF(T236="","",SUMIFS(实收!E:E,实收!S:S,T236))</f>
        <v>0</v>
      </c>
      <c r="O236" s="186">
        <f t="shared" si="15"/>
        <v>0</v>
      </c>
      <c r="P236" s="186" t="str">
        <f>IF(D236="","",SUMIFS(#REF!,#REF!,U236))</f>
        <v/>
      </c>
      <c r="Q236" s="186" t="str">
        <f t="shared" si="16"/>
        <v/>
      </c>
      <c r="R236" s="135" t="str">
        <f>IF($C236="","",_xlfn.XLOOKUP($C236,设置!$M:$M,设置!N:N,""))</f>
        <v/>
      </c>
      <c r="S236" s="135" t="str">
        <f>IF($C236="","",_xlfn.XLOOKUP($C236,设置!$M:$M,设置!O:O,""))</f>
        <v/>
      </c>
      <c r="T236" s="135" t="s">
        <v>1676</v>
      </c>
      <c r="U236" s="135" t="str">
        <f t="shared" si="17"/>
        <v/>
      </c>
      <c r="V236" s="135" t="str">
        <f t="shared" si="18"/>
        <v/>
      </c>
      <c r="W236" s="135" t="str">
        <f>IF(V236="","",_xlfn.XLOOKUP(V236,立项!W:W,立项!N:N))</f>
        <v/>
      </c>
      <c r="X236" s="135" t="str">
        <f>IF(V236="","",_xlfn.XLOOKUP(V236,立项!W:W,立项!P:P))</f>
        <v/>
      </c>
      <c r="Y236" s="135" t="str">
        <f t="shared" si="19"/>
        <v/>
      </c>
      <c r="Z236" s="162"/>
      <c r="AA236" s="137"/>
      <c r="AB236" s="137"/>
      <c r="AC236" s="137"/>
      <c r="AD236" s="138"/>
      <c r="AE236" s="138"/>
    </row>
    <row r="237" s="102" customFormat="1" customHeight="1" spans="1:31">
      <c r="A237" s="137"/>
      <c r="B237" s="137"/>
      <c r="C237" s="137"/>
      <c r="D237" s="154"/>
      <c r="E237" s="154"/>
      <c r="F237" s="154"/>
      <c r="G237" s="137"/>
      <c r="H237" s="180"/>
      <c r="I237" s="167"/>
      <c r="J237" s="187"/>
      <c r="K237" s="137"/>
      <c r="L237" s="109"/>
      <c r="M237" s="185">
        <f>IF(T237="","",COUNTIFS($F$2:F237,F237))</f>
        <v>0</v>
      </c>
      <c r="N237" s="186">
        <f>IF(T237="","",SUMIFS(实收!E:E,实收!S:S,T237))</f>
        <v>0</v>
      </c>
      <c r="O237" s="186">
        <f t="shared" si="15"/>
        <v>0</v>
      </c>
      <c r="P237" s="186" t="str">
        <f>IF(D237="","",SUMIFS(#REF!,#REF!,U237))</f>
        <v/>
      </c>
      <c r="Q237" s="186" t="str">
        <f t="shared" si="16"/>
        <v/>
      </c>
      <c r="R237" s="135" t="str">
        <f>IF($C237="","",_xlfn.XLOOKUP($C237,设置!$M:$M,设置!N:N,""))</f>
        <v/>
      </c>
      <c r="S237" s="135" t="str">
        <f>IF($C237="","",_xlfn.XLOOKUP($C237,设置!$M:$M,设置!O:O,""))</f>
        <v/>
      </c>
      <c r="T237" s="135" t="s">
        <v>1677</v>
      </c>
      <c r="U237" s="135" t="str">
        <f t="shared" si="17"/>
        <v/>
      </c>
      <c r="V237" s="135" t="str">
        <f t="shared" si="18"/>
        <v/>
      </c>
      <c r="W237" s="135" t="str">
        <f>IF(V237="","",_xlfn.XLOOKUP(V237,立项!W:W,立项!N:N))</f>
        <v/>
      </c>
      <c r="X237" s="135" t="str">
        <f>IF(V237="","",_xlfn.XLOOKUP(V237,立项!W:W,立项!P:P))</f>
        <v/>
      </c>
      <c r="Y237" s="135" t="str">
        <f t="shared" si="19"/>
        <v/>
      </c>
      <c r="Z237" s="162"/>
      <c r="AA237" s="137"/>
      <c r="AB237" s="137"/>
      <c r="AC237" s="137"/>
      <c r="AD237" s="138"/>
      <c r="AE237" s="138"/>
    </row>
    <row r="238" s="102" customFormat="1" customHeight="1" spans="1:31">
      <c r="A238" s="137"/>
      <c r="B238" s="137"/>
      <c r="C238" s="137"/>
      <c r="D238" s="154"/>
      <c r="E238" s="154"/>
      <c r="F238" s="154"/>
      <c r="G238" s="178"/>
      <c r="H238" s="179"/>
      <c r="I238" s="167"/>
      <c r="J238" s="187"/>
      <c r="K238" s="137"/>
      <c r="L238" s="109"/>
      <c r="M238" s="185">
        <f>IF(T238="","",COUNTIFS($F$2:F238,F238))</f>
        <v>0</v>
      </c>
      <c r="N238" s="186">
        <f>IF(T238="","",SUMIFS(实收!E:E,实收!S:S,T238))</f>
        <v>0</v>
      </c>
      <c r="O238" s="186">
        <f t="shared" si="15"/>
        <v>0</v>
      </c>
      <c r="P238" s="186" t="str">
        <f>IF(D238="","",SUMIFS(#REF!,#REF!,U238))</f>
        <v/>
      </c>
      <c r="Q238" s="186" t="str">
        <f t="shared" si="16"/>
        <v/>
      </c>
      <c r="R238" s="135" t="str">
        <f>IF($C238="","",_xlfn.XLOOKUP($C238,设置!$M:$M,设置!N:N,""))</f>
        <v/>
      </c>
      <c r="S238" s="135" t="str">
        <f>IF($C238="","",_xlfn.XLOOKUP($C238,设置!$M:$M,设置!O:O,""))</f>
        <v/>
      </c>
      <c r="T238" s="135" t="s">
        <v>1678</v>
      </c>
      <c r="U238" s="135" t="str">
        <f t="shared" si="17"/>
        <v/>
      </c>
      <c r="V238" s="135" t="str">
        <f t="shared" si="18"/>
        <v/>
      </c>
      <c r="W238" s="135" t="str">
        <f>IF(V238="","",_xlfn.XLOOKUP(V238,立项!W:W,立项!N:N))</f>
        <v/>
      </c>
      <c r="X238" s="135" t="str">
        <f>IF(V238="","",_xlfn.XLOOKUP(V238,立项!W:W,立项!P:P))</f>
        <v/>
      </c>
      <c r="Y238" s="135" t="str">
        <f t="shared" si="19"/>
        <v/>
      </c>
      <c r="Z238" s="162"/>
      <c r="AA238" s="137"/>
      <c r="AB238" s="137"/>
      <c r="AC238" s="137"/>
      <c r="AD238" s="138"/>
      <c r="AE238" s="138"/>
    </row>
    <row r="239" s="102" customFormat="1" customHeight="1" spans="1:31">
      <c r="A239" s="137"/>
      <c r="B239" s="137"/>
      <c r="C239" s="137"/>
      <c r="D239" s="154"/>
      <c r="E239" s="154"/>
      <c r="F239" s="154"/>
      <c r="G239" s="178"/>
      <c r="H239" s="179"/>
      <c r="I239" s="167"/>
      <c r="J239" s="187"/>
      <c r="K239" s="137"/>
      <c r="L239" s="109"/>
      <c r="M239" s="185">
        <f>IF(T239="","",COUNTIFS($F$2:F239,F239))</f>
        <v>0</v>
      </c>
      <c r="N239" s="186">
        <f>IF(T239="","",SUMIFS(实收!E:E,实收!S:S,T239))</f>
        <v>0</v>
      </c>
      <c r="O239" s="186">
        <f t="shared" si="15"/>
        <v>0</v>
      </c>
      <c r="P239" s="186" t="str">
        <f>IF(D239="","",SUMIFS(#REF!,#REF!,U239))</f>
        <v/>
      </c>
      <c r="Q239" s="186" t="str">
        <f t="shared" si="16"/>
        <v/>
      </c>
      <c r="R239" s="135" t="str">
        <f>IF($C239="","",_xlfn.XLOOKUP($C239,设置!$M:$M,设置!N:N,""))</f>
        <v/>
      </c>
      <c r="S239" s="135" t="str">
        <f>IF($C239="","",_xlfn.XLOOKUP($C239,设置!$M:$M,设置!O:O,""))</f>
        <v/>
      </c>
      <c r="T239" s="135" t="s">
        <v>1679</v>
      </c>
      <c r="U239" s="135" t="str">
        <f t="shared" si="17"/>
        <v/>
      </c>
      <c r="V239" s="135" t="str">
        <f t="shared" si="18"/>
        <v/>
      </c>
      <c r="W239" s="135" t="str">
        <f>IF(V239="","",_xlfn.XLOOKUP(V239,立项!W:W,立项!N:N))</f>
        <v/>
      </c>
      <c r="X239" s="135" t="str">
        <f>IF(V239="","",_xlfn.XLOOKUP(V239,立项!W:W,立项!P:P))</f>
        <v/>
      </c>
      <c r="Y239" s="135" t="str">
        <f t="shared" si="19"/>
        <v/>
      </c>
      <c r="Z239" s="162"/>
      <c r="AA239" s="137"/>
      <c r="AB239" s="137"/>
      <c r="AC239" s="137"/>
      <c r="AD239" s="138"/>
      <c r="AE239" s="138"/>
    </row>
    <row r="240" s="102" customFormat="1" customHeight="1" spans="1:31">
      <c r="A240" s="137"/>
      <c r="B240" s="137"/>
      <c r="C240" s="137"/>
      <c r="D240" s="154"/>
      <c r="E240" s="154"/>
      <c r="F240" s="154"/>
      <c r="G240" s="137"/>
      <c r="H240" s="180"/>
      <c r="I240" s="167"/>
      <c r="J240" s="187"/>
      <c r="K240" s="137"/>
      <c r="L240" s="109"/>
      <c r="M240" s="185">
        <f>IF(T240="","",COUNTIFS($F$2:F240,F240))</f>
        <v>0</v>
      </c>
      <c r="N240" s="186">
        <f>IF(T240="","",SUMIFS(实收!E:E,实收!S:S,T240))</f>
        <v>0</v>
      </c>
      <c r="O240" s="186">
        <f t="shared" si="15"/>
        <v>0</v>
      </c>
      <c r="P240" s="186" t="str">
        <f>IF(D240="","",SUMIFS(#REF!,#REF!,U240))</f>
        <v/>
      </c>
      <c r="Q240" s="186" t="str">
        <f t="shared" si="16"/>
        <v/>
      </c>
      <c r="R240" s="135" t="str">
        <f>IF($C240="","",_xlfn.XLOOKUP($C240,设置!$M:$M,设置!N:N,""))</f>
        <v/>
      </c>
      <c r="S240" s="135" t="str">
        <f>IF($C240="","",_xlfn.XLOOKUP($C240,设置!$M:$M,设置!O:O,""))</f>
        <v/>
      </c>
      <c r="T240" s="135" t="s">
        <v>1680</v>
      </c>
      <c r="U240" s="135" t="str">
        <f t="shared" si="17"/>
        <v/>
      </c>
      <c r="V240" s="135" t="str">
        <f t="shared" si="18"/>
        <v/>
      </c>
      <c r="W240" s="135" t="str">
        <f>IF(V240="","",_xlfn.XLOOKUP(V240,立项!W:W,立项!N:N))</f>
        <v/>
      </c>
      <c r="X240" s="135" t="str">
        <f>IF(V240="","",_xlfn.XLOOKUP(V240,立项!W:W,立项!P:P))</f>
        <v/>
      </c>
      <c r="Y240" s="135" t="str">
        <f t="shared" si="19"/>
        <v/>
      </c>
      <c r="Z240" s="162"/>
      <c r="AA240" s="137"/>
      <c r="AB240" s="137"/>
      <c r="AC240" s="137"/>
      <c r="AD240" s="138"/>
      <c r="AE240" s="138"/>
    </row>
    <row r="241" s="102" customFormat="1" customHeight="1" spans="1:31">
      <c r="A241" s="137"/>
      <c r="B241" s="137"/>
      <c r="C241" s="137"/>
      <c r="D241" s="154"/>
      <c r="E241" s="154"/>
      <c r="F241" s="154"/>
      <c r="G241" s="178"/>
      <c r="H241" s="179"/>
      <c r="I241" s="167"/>
      <c r="J241" s="187"/>
      <c r="K241" s="137"/>
      <c r="L241" s="109"/>
      <c r="M241" s="185">
        <f>IF(T241="","",COUNTIFS($F$2:F241,F241))</f>
        <v>0</v>
      </c>
      <c r="N241" s="186">
        <f>IF(T241="","",SUMIFS(实收!E:E,实收!S:S,T241))</f>
        <v>0</v>
      </c>
      <c r="O241" s="186">
        <f t="shared" si="15"/>
        <v>0</v>
      </c>
      <c r="P241" s="186" t="str">
        <f>IF(D241="","",SUMIFS(#REF!,#REF!,U241))</f>
        <v/>
      </c>
      <c r="Q241" s="186" t="str">
        <f t="shared" si="16"/>
        <v/>
      </c>
      <c r="R241" s="135" t="str">
        <f>IF($C241="","",_xlfn.XLOOKUP($C241,设置!$M:$M,设置!N:N,""))</f>
        <v/>
      </c>
      <c r="S241" s="135" t="str">
        <f>IF($C241="","",_xlfn.XLOOKUP($C241,设置!$M:$M,设置!O:O,""))</f>
        <v/>
      </c>
      <c r="T241" s="135" t="s">
        <v>1681</v>
      </c>
      <c r="U241" s="135" t="str">
        <f t="shared" si="17"/>
        <v/>
      </c>
      <c r="V241" s="135" t="str">
        <f t="shared" si="18"/>
        <v/>
      </c>
      <c r="W241" s="135" t="str">
        <f>IF(V241="","",_xlfn.XLOOKUP(V241,立项!W:W,立项!N:N))</f>
        <v/>
      </c>
      <c r="X241" s="135" t="str">
        <f>IF(V241="","",_xlfn.XLOOKUP(V241,立项!W:W,立项!P:P))</f>
        <v/>
      </c>
      <c r="Y241" s="135" t="str">
        <f t="shared" si="19"/>
        <v/>
      </c>
      <c r="Z241" s="162"/>
      <c r="AA241" s="137"/>
      <c r="AB241" s="137"/>
      <c r="AC241" s="137"/>
      <c r="AD241" s="138"/>
      <c r="AE241" s="138"/>
    </row>
    <row r="242" s="102" customFormat="1" customHeight="1" spans="1:31">
      <c r="A242" s="137"/>
      <c r="B242" s="137"/>
      <c r="C242" s="137"/>
      <c r="D242" s="154"/>
      <c r="E242" s="154"/>
      <c r="F242" s="154"/>
      <c r="G242" s="178"/>
      <c r="H242" s="179"/>
      <c r="I242" s="167"/>
      <c r="J242" s="187"/>
      <c r="K242" s="137"/>
      <c r="L242" s="109"/>
      <c r="M242" s="185">
        <f>IF(T242="","",COUNTIFS($F$2:F242,F242))</f>
        <v>0</v>
      </c>
      <c r="N242" s="186">
        <f>IF(T242="","",SUMIFS(实收!E:E,实收!S:S,T242))</f>
        <v>0</v>
      </c>
      <c r="O242" s="186">
        <f t="shared" si="15"/>
        <v>0</v>
      </c>
      <c r="P242" s="186" t="str">
        <f>IF(D242="","",SUMIFS(#REF!,#REF!,U242))</f>
        <v/>
      </c>
      <c r="Q242" s="186" t="str">
        <f t="shared" si="16"/>
        <v/>
      </c>
      <c r="R242" s="135" t="str">
        <f>IF($C242="","",_xlfn.XLOOKUP($C242,设置!$M:$M,设置!N:N,""))</f>
        <v/>
      </c>
      <c r="S242" s="135" t="str">
        <f>IF($C242="","",_xlfn.XLOOKUP($C242,设置!$M:$M,设置!O:O,""))</f>
        <v/>
      </c>
      <c r="T242" s="135" t="s">
        <v>1682</v>
      </c>
      <c r="U242" s="135" t="str">
        <f t="shared" si="17"/>
        <v/>
      </c>
      <c r="V242" s="135" t="str">
        <f t="shared" si="18"/>
        <v/>
      </c>
      <c r="W242" s="135" t="str">
        <f>IF(V242="","",_xlfn.XLOOKUP(V242,立项!W:W,立项!N:N))</f>
        <v/>
      </c>
      <c r="X242" s="135" t="str">
        <f>IF(V242="","",_xlfn.XLOOKUP(V242,立项!W:W,立项!P:P))</f>
        <v/>
      </c>
      <c r="Y242" s="135" t="str">
        <f t="shared" si="19"/>
        <v/>
      </c>
      <c r="Z242" s="162"/>
      <c r="AA242" s="137"/>
      <c r="AB242" s="137"/>
      <c r="AC242" s="137"/>
      <c r="AD242" s="138"/>
      <c r="AE242" s="138"/>
    </row>
    <row r="243" s="102" customFormat="1" customHeight="1" spans="1:31">
      <c r="A243" s="137"/>
      <c r="B243" s="137"/>
      <c r="C243" s="137"/>
      <c r="D243" s="154"/>
      <c r="E243" s="154"/>
      <c r="F243" s="154"/>
      <c r="G243" s="178"/>
      <c r="H243" s="179"/>
      <c r="I243" s="167"/>
      <c r="J243" s="187"/>
      <c r="K243" s="137"/>
      <c r="L243" s="109"/>
      <c r="M243" s="185">
        <f>IF(T243="","",COUNTIFS($F$2:F243,F243))</f>
        <v>0</v>
      </c>
      <c r="N243" s="186">
        <f>IF(T243="","",SUMIFS(实收!E:E,实收!S:S,T243))</f>
        <v>0</v>
      </c>
      <c r="O243" s="186">
        <f t="shared" si="15"/>
        <v>0</v>
      </c>
      <c r="P243" s="186" t="str">
        <f>IF(D243="","",SUMIFS(#REF!,#REF!,U243))</f>
        <v/>
      </c>
      <c r="Q243" s="186" t="str">
        <f t="shared" si="16"/>
        <v/>
      </c>
      <c r="R243" s="135" t="str">
        <f>IF($C243="","",_xlfn.XLOOKUP($C243,设置!$M:$M,设置!N:N,""))</f>
        <v/>
      </c>
      <c r="S243" s="135" t="str">
        <f>IF($C243="","",_xlfn.XLOOKUP($C243,设置!$M:$M,设置!O:O,""))</f>
        <v/>
      </c>
      <c r="T243" s="135" t="s">
        <v>1683</v>
      </c>
      <c r="U243" s="135" t="str">
        <f t="shared" si="17"/>
        <v/>
      </c>
      <c r="V243" s="135" t="str">
        <f t="shared" si="18"/>
        <v/>
      </c>
      <c r="W243" s="135" t="str">
        <f>IF(V243="","",_xlfn.XLOOKUP(V243,立项!W:W,立项!N:N))</f>
        <v/>
      </c>
      <c r="X243" s="135" t="str">
        <f>IF(V243="","",_xlfn.XLOOKUP(V243,立项!W:W,立项!P:P))</f>
        <v/>
      </c>
      <c r="Y243" s="135" t="str">
        <f t="shared" si="19"/>
        <v/>
      </c>
      <c r="Z243" s="162"/>
      <c r="AA243" s="137"/>
      <c r="AB243" s="137"/>
      <c r="AC243" s="137"/>
      <c r="AD243" s="138"/>
      <c r="AE243" s="138"/>
    </row>
    <row r="244" s="102" customFormat="1" customHeight="1" spans="1:31">
      <c r="A244" s="137"/>
      <c r="B244" s="137"/>
      <c r="C244" s="137"/>
      <c r="D244" s="154"/>
      <c r="E244" s="154"/>
      <c r="F244" s="154"/>
      <c r="G244" s="178"/>
      <c r="H244" s="179"/>
      <c r="I244" s="167"/>
      <c r="J244" s="187"/>
      <c r="K244" s="137"/>
      <c r="L244" s="109"/>
      <c r="M244" s="185">
        <f>IF(T244="","",COUNTIFS($F$2:F244,F244))</f>
        <v>0</v>
      </c>
      <c r="N244" s="186">
        <f>IF(T244="","",SUMIFS(实收!E:E,实收!S:S,T244))</f>
        <v>0</v>
      </c>
      <c r="O244" s="186">
        <f t="shared" si="15"/>
        <v>0</v>
      </c>
      <c r="P244" s="186" t="str">
        <f>IF(D244="","",SUMIFS(#REF!,#REF!,U244))</f>
        <v/>
      </c>
      <c r="Q244" s="186" t="str">
        <f t="shared" si="16"/>
        <v/>
      </c>
      <c r="R244" s="135" t="str">
        <f>IF($C244="","",_xlfn.XLOOKUP($C244,设置!$M:$M,设置!N:N,""))</f>
        <v/>
      </c>
      <c r="S244" s="135" t="str">
        <f>IF($C244="","",_xlfn.XLOOKUP($C244,设置!$M:$M,设置!O:O,""))</f>
        <v/>
      </c>
      <c r="T244" s="135" t="s">
        <v>1684</v>
      </c>
      <c r="U244" s="135" t="str">
        <f t="shared" si="17"/>
        <v/>
      </c>
      <c r="V244" s="135" t="str">
        <f t="shared" si="18"/>
        <v/>
      </c>
      <c r="W244" s="135" t="str">
        <f>IF(V244="","",_xlfn.XLOOKUP(V244,立项!W:W,立项!N:N))</f>
        <v/>
      </c>
      <c r="X244" s="135" t="str">
        <f>IF(V244="","",_xlfn.XLOOKUP(V244,立项!W:W,立项!P:P))</f>
        <v/>
      </c>
      <c r="Y244" s="135" t="str">
        <f t="shared" si="19"/>
        <v/>
      </c>
      <c r="Z244" s="162"/>
      <c r="AA244" s="137"/>
      <c r="AB244" s="137"/>
      <c r="AC244" s="137"/>
      <c r="AD244" s="138"/>
      <c r="AE244" s="138"/>
    </row>
    <row r="245" s="102" customFormat="1" customHeight="1" spans="1:31">
      <c r="A245" s="137"/>
      <c r="B245" s="137"/>
      <c r="C245" s="137"/>
      <c r="D245" s="154"/>
      <c r="E245" s="154"/>
      <c r="F245" s="154"/>
      <c r="G245" s="154"/>
      <c r="H245" s="179"/>
      <c r="I245" s="167"/>
      <c r="J245" s="187"/>
      <c r="K245" s="137"/>
      <c r="L245" s="109"/>
      <c r="M245" s="185">
        <f>IF(T245="","",COUNTIFS($F$2:F245,F245))</f>
        <v>0</v>
      </c>
      <c r="N245" s="186">
        <f>IF(T245="","",SUMIFS(实收!E:E,实收!S:S,T245))</f>
        <v>0</v>
      </c>
      <c r="O245" s="186">
        <f t="shared" si="15"/>
        <v>0</v>
      </c>
      <c r="P245" s="186" t="str">
        <f>IF(D245="","",SUMIFS(#REF!,#REF!,U245))</f>
        <v/>
      </c>
      <c r="Q245" s="186" t="str">
        <f t="shared" si="16"/>
        <v/>
      </c>
      <c r="R245" s="135" t="str">
        <f>IF($C245="","",_xlfn.XLOOKUP($C245,设置!$M:$M,设置!N:N,""))</f>
        <v/>
      </c>
      <c r="S245" s="135" t="str">
        <f>IF($C245="","",_xlfn.XLOOKUP($C245,设置!$M:$M,设置!O:O,""))</f>
        <v/>
      </c>
      <c r="T245" s="135" t="s">
        <v>1685</v>
      </c>
      <c r="U245" s="135" t="str">
        <f t="shared" si="17"/>
        <v/>
      </c>
      <c r="V245" s="135" t="str">
        <f t="shared" si="18"/>
        <v/>
      </c>
      <c r="W245" s="135" t="str">
        <f>IF(V245="","",_xlfn.XLOOKUP(V245,立项!W:W,立项!N:N))</f>
        <v/>
      </c>
      <c r="X245" s="135" t="str">
        <f>IF(V245="","",_xlfn.XLOOKUP(V245,立项!W:W,立项!P:P))</f>
        <v/>
      </c>
      <c r="Y245" s="135" t="str">
        <f t="shared" si="19"/>
        <v/>
      </c>
      <c r="Z245" s="162"/>
      <c r="AA245" s="137"/>
      <c r="AB245" s="137"/>
      <c r="AC245" s="137"/>
      <c r="AD245" s="138"/>
      <c r="AE245" s="138"/>
    </row>
    <row r="246" s="102" customFormat="1" customHeight="1" spans="1:31">
      <c r="A246" s="137"/>
      <c r="B246" s="137"/>
      <c r="C246" s="137"/>
      <c r="D246" s="154"/>
      <c r="E246" s="154"/>
      <c r="F246" s="137"/>
      <c r="G246" s="137"/>
      <c r="H246" s="180"/>
      <c r="I246" s="167"/>
      <c r="J246" s="187"/>
      <c r="K246" s="137"/>
      <c r="L246" s="109"/>
      <c r="M246" s="185">
        <f>IF(T246="","",COUNTIFS($F$2:F246,F246))</f>
        <v>0</v>
      </c>
      <c r="N246" s="186">
        <f>IF(T246="","",SUMIFS(实收!E:E,实收!S:S,T246))</f>
        <v>0</v>
      </c>
      <c r="O246" s="186">
        <f t="shared" si="15"/>
        <v>0</v>
      </c>
      <c r="P246" s="186" t="str">
        <f>IF(D246="","",SUMIFS(#REF!,#REF!,U246))</f>
        <v/>
      </c>
      <c r="Q246" s="186" t="str">
        <f t="shared" si="16"/>
        <v/>
      </c>
      <c r="R246" s="135" t="str">
        <f>IF($C246="","",_xlfn.XLOOKUP($C246,设置!$M:$M,设置!N:N,""))</f>
        <v/>
      </c>
      <c r="S246" s="135" t="str">
        <f>IF($C246="","",_xlfn.XLOOKUP($C246,设置!$M:$M,设置!O:O,""))</f>
        <v/>
      </c>
      <c r="T246" s="135" t="s">
        <v>1686</v>
      </c>
      <c r="U246" s="135" t="str">
        <f t="shared" si="17"/>
        <v/>
      </c>
      <c r="V246" s="135" t="str">
        <f t="shared" si="18"/>
        <v/>
      </c>
      <c r="W246" s="135" t="str">
        <f>IF(V246="","",_xlfn.XLOOKUP(V246,立项!W:W,立项!N:N))</f>
        <v/>
      </c>
      <c r="X246" s="135" t="str">
        <f>IF(V246="","",_xlfn.XLOOKUP(V246,立项!W:W,立项!P:P))</f>
        <v/>
      </c>
      <c r="Y246" s="135" t="str">
        <f t="shared" si="19"/>
        <v/>
      </c>
      <c r="Z246" s="162"/>
      <c r="AA246" s="137"/>
      <c r="AB246" s="137"/>
      <c r="AC246" s="137"/>
      <c r="AD246" s="138"/>
      <c r="AE246" s="138"/>
    </row>
    <row r="247" s="102" customFormat="1" customHeight="1" spans="1:31">
      <c r="A247" s="137"/>
      <c r="B247" s="137"/>
      <c r="C247" s="137"/>
      <c r="D247" s="154"/>
      <c r="E247" s="154"/>
      <c r="F247" s="137"/>
      <c r="G247" s="178"/>
      <c r="H247" s="179"/>
      <c r="I247" s="167"/>
      <c r="J247" s="187"/>
      <c r="K247" s="137"/>
      <c r="L247" s="109"/>
      <c r="M247" s="185">
        <f>IF(T247="","",COUNTIFS($F$2:F247,F247))</f>
        <v>0</v>
      </c>
      <c r="N247" s="186">
        <f>IF(T247="","",SUMIFS(实收!E:E,实收!S:S,T247))</f>
        <v>0</v>
      </c>
      <c r="O247" s="186">
        <f t="shared" si="15"/>
        <v>0</v>
      </c>
      <c r="P247" s="186" t="str">
        <f>IF(D247="","",SUMIFS(#REF!,#REF!,U247))</f>
        <v/>
      </c>
      <c r="Q247" s="186" t="str">
        <f t="shared" si="16"/>
        <v/>
      </c>
      <c r="R247" s="135" t="str">
        <f>IF($C247="","",_xlfn.XLOOKUP($C247,设置!$M:$M,设置!N:N,""))</f>
        <v/>
      </c>
      <c r="S247" s="135" t="str">
        <f>IF($C247="","",_xlfn.XLOOKUP($C247,设置!$M:$M,设置!O:O,""))</f>
        <v/>
      </c>
      <c r="T247" s="135" t="s">
        <v>1687</v>
      </c>
      <c r="U247" s="135" t="str">
        <f t="shared" si="17"/>
        <v/>
      </c>
      <c r="V247" s="135" t="str">
        <f t="shared" si="18"/>
        <v/>
      </c>
      <c r="W247" s="135" t="str">
        <f>IF(V247="","",_xlfn.XLOOKUP(V247,立项!W:W,立项!N:N))</f>
        <v/>
      </c>
      <c r="X247" s="135" t="str">
        <f>IF(V247="","",_xlfn.XLOOKUP(V247,立项!W:W,立项!P:P))</f>
        <v/>
      </c>
      <c r="Y247" s="135" t="str">
        <f t="shared" si="19"/>
        <v/>
      </c>
      <c r="Z247" s="162"/>
      <c r="AA247" s="137"/>
      <c r="AB247" s="137"/>
      <c r="AC247" s="137"/>
      <c r="AD247" s="138"/>
      <c r="AE247" s="138"/>
    </row>
    <row r="248" s="102" customFormat="1" customHeight="1" spans="1:31">
      <c r="A248" s="137"/>
      <c r="B248" s="137"/>
      <c r="C248" s="137"/>
      <c r="D248" s="154"/>
      <c r="E248" s="154"/>
      <c r="F248" s="137"/>
      <c r="G248" s="178"/>
      <c r="H248" s="179"/>
      <c r="I248" s="167"/>
      <c r="J248" s="187"/>
      <c r="K248" s="137"/>
      <c r="L248" s="109"/>
      <c r="M248" s="185">
        <f>IF(T248="","",COUNTIFS($F$2:F248,F248))</f>
        <v>0</v>
      </c>
      <c r="N248" s="186">
        <f>IF(T248="","",SUMIFS(实收!E:E,实收!S:S,T248))</f>
        <v>0</v>
      </c>
      <c r="O248" s="186">
        <f t="shared" si="15"/>
        <v>0</v>
      </c>
      <c r="P248" s="186" t="str">
        <f>IF(D248="","",SUMIFS(#REF!,#REF!,U248))</f>
        <v/>
      </c>
      <c r="Q248" s="186" t="str">
        <f t="shared" si="16"/>
        <v/>
      </c>
      <c r="R248" s="135" t="str">
        <f>IF($C248="","",_xlfn.XLOOKUP($C248,设置!$M:$M,设置!N:N,""))</f>
        <v/>
      </c>
      <c r="S248" s="135" t="str">
        <f>IF($C248="","",_xlfn.XLOOKUP($C248,设置!$M:$M,设置!O:O,""))</f>
        <v/>
      </c>
      <c r="T248" s="135" t="s">
        <v>1688</v>
      </c>
      <c r="U248" s="135" t="str">
        <f t="shared" si="17"/>
        <v/>
      </c>
      <c r="V248" s="135" t="str">
        <f t="shared" si="18"/>
        <v/>
      </c>
      <c r="W248" s="135" t="str">
        <f>IF(V248="","",_xlfn.XLOOKUP(V248,立项!W:W,立项!N:N))</f>
        <v/>
      </c>
      <c r="X248" s="135" t="str">
        <f>IF(V248="","",_xlfn.XLOOKUP(V248,立项!W:W,立项!P:P))</f>
        <v/>
      </c>
      <c r="Y248" s="135" t="str">
        <f t="shared" si="19"/>
        <v/>
      </c>
      <c r="Z248" s="162"/>
      <c r="AA248" s="137"/>
      <c r="AB248" s="137"/>
      <c r="AC248" s="137"/>
      <c r="AD248" s="138"/>
      <c r="AE248" s="138"/>
    </row>
    <row r="249" s="102" customFormat="1" customHeight="1" spans="1:31">
      <c r="A249" s="137"/>
      <c r="B249" s="137"/>
      <c r="C249" s="137"/>
      <c r="D249" s="154"/>
      <c r="E249" s="154"/>
      <c r="F249" s="137"/>
      <c r="G249" s="154"/>
      <c r="H249" s="179"/>
      <c r="I249" s="167"/>
      <c r="J249" s="187"/>
      <c r="K249" s="137"/>
      <c r="L249" s="109"/>
      <c r="M249" s="185">
        <f>IF(T249="","",COUNTIFS($F$2:F249,F249))</f>
        <v>0</v>
      </c>
      <c r="N249" s="186">
        <f>IF(T249="","",SUMIFS(实收!E:E,实收!S:S,T249))</f>
        <v>0</v>
      </c>
      <c r="O249" s="186">
        <f t="shared" si="15"/>
        <v>0</v>
      </c>
      <c r="P249" s="186" t="str">
        <f>IF(D249="","",SUMIFS(#REF!,#REF!,U249))</f>
        <v/>
      </c>
      <c r="Q249" s="186" t="str">
        <f t="shared" si="16"/>
        <v/>
      </c>
      <c r="R249" s="135" t="str">
        <f>IF($C249="","",_xlfn.XLOOKUP($C249,设置!$M:$M,设置!N:N,""))</f>
        <v/>
      </c>
      <c r="S249" s="135" t="str">
        <f>IF($C249="","",_xlfn.XLOOKUP($C249,设置!$M:$M,设置!O:O,""))</f>
        <v/>
      </c>
      <c r="T249" s="135" t="s">
        <v>1689</v>
      </c>
      <c r="U249" s="135" t="str">
        <f t="shared" si="17"/>
        <v/>
      </c>
      <c r="V249" s="135" t="str">
        <f t="shared" si="18"/>
        <v/>
      </c>
      <c r="W249" s="135" t="str">
        <f>IF(V249="","",_xlfn.XLOOKUP(V249,立项!W:W,立项!N:N))</f>
        <v/>
      </c>
      <c r="X249" s="135" t="str">
        <f>IF(V249="","",_xlfn.XLOOKUP(V249,立项!W:W,立项!P:P))</f>
        <v/>
      </c>
      <c r="Y249" s="135" t="str">
        <f t="shared" si="19"/>
        <v/>
      </c>
      <c r="Z249" s="162"/>
      <c r="AA249" s="137"/>
      <c r="AB249" s="137"/>
      <c r="AC249" s="137"/>
      <c r="AD249" s="138"/>
      <c r="AE249" s="138"/>
    </row>
    <row r="250" s="102" customFormat="1" customHeight="1" spans="1:31">
      <c r="A250" s="137"/>
      <c r="B250" s="137"/>
      <c r="C250" s="137"/>
      <c r="D250" s="154"/>
      <c r="E250" s="154"/>
      <c r="F250" s="137"/>
      <c r="G250" s="117"/>
      <c r="H250" s="179"/>
      <c r="I250" s="167"/>
      <c r="J250" s="187"/>
      <c r="K250" s="137"/>
      <c r="L250" s="109"/>
      <c r="M250" s="185">
        <f>IF(T250="","",COUNTIFS($F$2:F250,F250))</f>
        <v>0</v>
      </c>
      <c r="N250" s="186">
        <f>IF(T250="","",SUMIFS(实收!E:E,实收!S:S,T250))</f>
        <v>0</v>
      </c>
      <c r="O250" s="186">
        <f t="shared" si="15"/>
        <v>0</v>
      </c>
      <c r="P250" s="186" t="str">
        <f>IF(D250="","",SUMIFS(#REF!,#REF!,U250))</f>
        <v/>
      </c>
      <c r="Q250" s="186" t="str">
        <f t="shared" si="16"/>
        <v/>
      </c>
      <c r="R250" s="135" t="str">
        <f>IF($C250="","",_xlfn.XLOOKUP($C250,设置!$M:$M,设置!N:N,""))</f>
        <v/>
      </c>
      <c r="S250" s="135" t="str">
        <f>IF($C250="","",_xlfn.XLOOKUP($C250,设置!$M:$M,设置!O:O,""))</f>
        <v/>
      </c>
      <c r="T250" s="135" t="s">
        <v>1690</v>
      </c>
      <c r="U250" s="135" t="str">
        <f t="shared" si="17"/>
        <v/>
      </c>
      <c r="V250" s="135" t="str">
        <f t="shared" si="18"/>
        <v/>
      </c>
      <c r="W250" s="135" t="str">
        <f>IF(V250="","",_xlfn.XLOOKUP(V250,立项!W:W,立项!N:N))</f>
        <v/>
      </c>
      <c r="X250" s="135" t="str">
        <f>IF(V250="","",_xlfn.XLOOKUP(V250,立项!W:W,立项!P:P))</f>
        <v/>
      </c>
      <c r="Y250" s="135" t="str">
        <f t="shared" si="19"/>
        <v/>
      </c>
      <c r="Z250" s="162"/>
      <c r="AA250" s="137"/>
      <c r="AB250" s="137"/>
      <c r="AC250" s="137"/>
      <c r="AD250" s="138"/>
      <c r="AE250" s="138"/>
    </row>
    <row r="251" s="102" customFormat="1" customHeight="1" spans="1:31">
      <c r="A251" s="137"/>
      <c r="B251" s="137"/>
      <c r="C251" s="137"/>
      <c r="D251" s="154"/>
      <c r="E251" s="154"/>
      <c r="F251" s="137"/>
      <c r="G251" s="117"/>
      <c r="H251" s="179"/>
      <c r="I251" s="167"/>
      <c r="J251" s="187"/>
      <c r="K251" s="137"/>
      <c r="L251" s="109"/>
      <c r="M251" s="185">
        <f>IF(T251="","",COUNTIFS($F$2:F251,F251))</f>
        <v>0</v>
      </c>
      <c r="N251" s="186">
        <f>IF(T251="","",SUMIFS(实收!E:E,实收!S:S,T251))</f>
        <v>0</v>
      </c>
      <c r="O251" s="186">
        <f t="shared" si="15"/>
        <v>0</v>
      </c>
      <c r="P251" s="186" t="str">
        <f>IF(D251="","",SUMIFS(#REF!,#REF!,U251))</f>
        <v/>
      </c>
      <c r="Q251" s="186" t="str">
        <f t="shared" si="16"/>
        <v/>
      </c>
      <c r="R251" s="135" t="str">
        <f>IF($C251="","",_xlfn.XLOOKUP($C251,设置!$M:$M,设置!N:N,""))</f>
        <v/>
      </c>
      <c r="S251" s="135" t="str">
        <f>IF($C251="","",_xlfn.XLOOKUP($C251,设置!$M:$M,设置!O:O,""))</f>
        <v/>
      </c>
      <c r="T251" s="135" t="s">
        <v>1691</v>
      </c>
      <c r="U251" s="135" t="str">
        <f t="shared" si="17"/>
        <v/>
      </c>
      <c r="V251" s="135" t="str">
        <f t="shared" si="18"/>
        <v/>
      </c>
      <c r="W251" s="135" t="str">
        <f>IF(V251="","",_xlfn.XLOOKUP(V251,立项!W:W,立项!N:N))</f>
        <v/>
      </c>
      <c r="X251" s="135" t="str">
        <f>IF(V251="","",_xlfn.XLOOKUP(V251,立项!W:W,立项!P:P))</f>
        <v/>
      </c>
      <c r="Y251" s="135" t="str">
        <f t="shared" si="19"/>
        <v/>
      </c>
      <c r="Z251" s="162"/>
      <c r="AA251" s="137"/>
      <c r="AB251" s="137"/>
      <c r="AC251" s="137"/>
      <c r="AD251" s="138"/>
      <c r="AE251" s="138"/>
    </row>
    <row r="252" s="102" customFormat="1" customHeight="1" spans="1:31">
      <c r="A252" s="137"/>
      <c r="B252" s="137"/>
      <c r="C252" s="137"/>
      <c r="D252" s="154"/>
      <c r="E252" s="154"/>
      <c r="F252" s="137"/>
      <c r="G252" s="117"/>
      <c r="H252" s="179"/>
      <c r="I252" s="167"/>
      <c r="J252" s="187"/>
      <c r="K252" s="137"/>
      <c r="L252" s="109"/>
      <c r="M252" s="185">
        <f>IF(T252="","",COUNTIFS($F$2:F252,F252))</f>
        <v>0</v>
      </c>
      <c r="N252" s="186">
        <f>IF(T252="","",SUMIFS(实收!E:E,实收!S:S,T252))</f>
        <v>0</v>
      </c>
      <c r="O252" s="186">
        <f t="shared" si="15"/>
        <v>0</v>
      </c>
      <c r="P252" s="186" t="str">
        <f>IF(D252="","",SUMIFS(#REF!,#REF!,U252))</f>
        <v/>
      </c>
      <c r="Q252" s="186" t="str">
        <f t="shared" si="16"/>
        <v/>
      </c>
      <c r="R252" s="135" t="str">
        <f>IF($C252="","",_xlfn.XLOOKUP($C252,设置!$M:$M,设置!N:N,""))</f>
        <v/>
      </c>
      <c r="S252" s="135" t="str">
        <f>IF($C252="","",_xlfn.XLOOKUP($C252,设置!$M:$M,设置!O:O,""))</f>
        <v/>
      </c>
      <c r="T252" s="135" t="s">
        <v>1692</v>
      </c>
      <c r="U252" s="135" t="str">
        <f t="shared" si="17"/>
        <v/>
      </c>
      <c r="V252" s="135" t="str">
        <f t="shared" si="18"/>
        <v/>
      </c>
      <c r="W252" s="135" t="str">
        <f>IF(V252="","",_xlfn.XLOOKUP(V252,立项!W:W,立项!N:N))</f>
        <v/>
      </c>
      <c r="X252" s="135" t="str">
        <f>IF(V252="","",_xlfn.XLOOKUP(V252,立项!W:W,立项!P:P))</f>
        <v/>
      </c>
      <c r="Y252" s="135" t="str">
        <f t="shared" si="19"/>
        <v/>
      </c>
      <c r="Z252" s="162"/>
      <c r="AA252" s="137"/>
      <c r="AB252" s="137"/>
      <c r="AC252" s="137"/>
      <c r="AD252" s="138"/>
      <c r="AE252" s="138"/>
    </row>
    <row r="253" s="102" customFormat="1" customHeight="1" spans="1:31">
      <c r="A253" s="137"/>
      <c r="B253" s="137"/>
      <c r="C253" s="137"/>
      <c r="D253" s="154"/>
      <c r="E253" s="154"/>
      <c r="F253" s="137"/>
      <c r="G253" s="117"/>
      <c r="H253" s="179"/>
      <c r="I253" s="167"/>
      <c r="J253" s="187"/>
      <c r="K253" s="137"/>
      <c r="L253" s="109"/>
      <c r="M253" s="185">
        <f>IF(T253="","",COUNTIFS($F$2:F253,F253))</f>
        <v>0</v>
      </c>
      <c r="N253" s="186">
        <f>IF(T253="","",SUMIFS(实收!E:E,实收!S:S,T253))</f>
        <v>0</v>
      </c>
      <c r="O253" s="186">
        <f t="shared" si="15"/>
        <v>0</v>
      </c>
      <c r="P253" s="186" t="str">
        <f>IF(D253="","",SUMIFS(#REF!,#REF!,U253))</f>
        <v/>
      </c>
      <c r="Q253" s="186" t="str">
        <f t="shared" si="16"/>
        <v/>
      </c>
      <c r="R253" s="135" t="str">
        <f>IF($C253="","",_xlfn.XLOOKUP($C253,设置!$M:$M,设置!N:N,""))</f>
        <v/>
      </c>
      <c r="S253" s="135" t="str">
        <f>IF($C253="","",_xlfn.XLOOKUP($C253,设置!$M:$M,设置!O:O,""))</f>
        <v/>
      </c>
      <c r="T253" s="135" t="s">
        <v>1693</v>
      </c>
      <c r="U253" s="135" t="str">
        <f t="shared" si="17"/>
        <v/>
      </c>
      <c r="V253" s="135" t="str">
        <f t="shared" si="18"/>
        <v/>
      </c>
      <c r="W253" s="135" t="str">
        <f>IF(V253="","",_xlfn.XLOOKUP(V253,立项!W:W,立项!N:N))</f>
        <v/>
      </c>
      <c r="X253" s="135" t="str">
        <f>IF(V253="","",_xlfn.XLOOKUP(V253,立项!W:W,立项!P:P))</f>
        <v/>
      </c>
      <c r="Y253" s="135" t="str">
        <f t="shared" si="19"/>
        <v/>
      </c>
      <c r="Z253" s="162"/>
      <c r="AA253" s="137"/>
      <c r="AB253" s="137"/>
      <c r="AC253" s="137"/>
      <c r="AD253" s="138"/>
      <c r="AE253" s="138"/>
    </row>
    <row r="254" s="102" customFormat="1" customHeight="1" spans="1:31">
      <c r="A254" s="137"/>
      <c r="B254" s="137"/>
      <c r="C254" s="137"/>
      <c r="D254" s="154"/>
      <c r="E254" s="154"/>
      <c r="F254" s="137"/>
      <c r="G254" s="178"/>
      <c r="H254" s="179"/>
      <c r="I254" s="167"/>
      <c r="J254" s="187"/>
      <c r="K254" s="137"/>
      <c r="L254" s="109"/>
      <c r="M254" s="185">
        <f>IF(T254="","",COUNTIFS($F$2:F254,F254))</f>
        <v>0</v>
      </c>
      <c r="N254" s="186">
        <f>IF(T254="","",SUMIFS(实收!E:E,实收!S:S,T254))</f>
        <v>0</v>
      </c>
      <c r="O254" s="186">
        <f t="shared" si="15"/>
        <v>0</v>
      </c>
      <c r="P254" s="186" t="str">
        <f>IF(D254="","",SUMIFS(#REF!,#REF!,U254))</f>
        <v/>
      </c>
      <c r="Q254" s="186" t="str">
        <f t="shared" si="16"/>
        <v/>
      </c>
      <c r="R254" s="135" t="str">
        <f>IF($C254="","",_xlfn.XLOOKUP($C254,设置!$M:$M,设置!N:N,""))</f>
        <v/>
      </c>
      <c r="S254" s="135" t="str">
        <f>IF($C254="","",_xlfn.XLOOKUP($C254,设置!$M:$M,设置!O:O,""))</f>
        <v/>
      </c>
      <c r="T254" s="135" t="s">
        <v>1694</v>
      </c>
      <c r="U254" s="135" t="str">
        <f t="shared" si="17"/>
        <v/>
      </c>
      <c r="V254" s="135" t="str">
        <f t="shared" si="18"/>
        <v/>
      </c>
      <c r="W254" s="135" t="str">
        <f>IF(V254="","",_xlfn.XLOOKUP(V254,立项!W:W,立项!N:N))</f>
        <v/>
      </c>
      <c r="X254" s="135" t="str">
        <f>IF(V254="","",_xlfn.XLOOKUP(V254,立项!W:W,立项!P:P))</f>
        <v/>
      </c>
      <c r="Y254" s="135" t="str">
        <f t="shared" si="19"/>
        <v/>
      </c>
      <c r="Z254" s="162"/>
      <c r="AA254" s="137"/>
      <c r="AB254" s="137"/>
      <c r="AC254" s="137"/>
      <c r="AD254" s="138"/>
      <c r="AE254" s="138"/>
    </row>
    <row r="255" s="102" customFormat="1" customHeight="1" spans="1:31">
      <c r="A255" s="137"/>
      <c r="B255" s="137"/>
      <c r="C255" s="137"/>
      <c r="D255" s="154"/>
      <c r="E255" s="154"/>
      <c r="F255" s="137"/>
      <c r="G255" s="178"/>
      <c r="H255" s="179"/>
      <c r="I255" s="167"/>
      <c r="J255" s="187"/>
      <c r="K255" s="137"/>
      <c r="L255" s="109"/>
      <c r="M255" s="185">
        <f>IF(T255="","",COUNTIFS($F$2:F255,F255))</f>
        <v>0</v>
      </c>
      <c r="N255" s="186">
        <f>IF(T255="","",SUMIFS(实收!E:E,实收!S:S,T255))</f>
        <v>0</v>
      </c>
      <c r="O255" s="186">
        <f t="shared" si="15"/>
        <v>0</v>
      </c>
      <c r="P255" s="186" t="str">
        <f>IF(D255="","",SUMIFS(#REF!,#REF!,U255))</f>
        <v/>
      </c>
      <c r="Q255" s="186" t="str">
        <f t="shared" si="16"/>
        <v/>
      </c>
      <c r="R255" s="135" t="str">
        <f>IF($C255="","",_xlfn.XLOOKUP($C255,设置!$M:$M,设置!N:N,""))</f>
        <v/>
      </c>
      <c r="S255" s="135" t="str">
        <f>IF($C255="","",_xlfn.XLOOKUP($C255,设置!$M:$M,设置!O:O,""))</f>
        <v/>
      </c>
      <c r="T255" s="135" t="s">
        <v>1695</v>
      </c>
      <c r="U255" s="135" t="str">
        <f t="shared" si="17"/>
        <v/>
      </c>
      <c r="V255" s="135" t="str">
        <f t="shared" si="18"/>
        <v/>
      </c>
      <c r="W255" s="135" t="str">
        <f>IF(V255="","",_xlfn.XLOOKUP(V255,立项!W:W,立项!N:N))</f>
        <v/>
      </c>
      <c r="X255" s="135" t="str">
        <f>IF(V255="","",_xlfn.XLOOKUP(V255,立项!W:W,立项!P:P))</f>
        <v/>
      </c>
      <c r="Y255" s="135" t="str">
        <f t="shared" si="19"/>
        <v/>
      </c>
      <c r="Z255" s="162"/>
      <c r="AA255" s="137"/>
      <c r="AB255" s="137"/>
      <c r="AC255" s="137"/>
      <c r="AD255" s="138"/>
      <c r="AE255" s="138"/>
    </row>
    <row r="256" s="102" customFormat="1" customHeight="1" spans="1:31">
      <c r="A256" s="137"/>
      <c r="B256" s="137"/>
      <c r="C256" s="137"/>
      <c r="D256" s="154"/>
      <c r="E256" s="154"/>
      <c r="F256" s="137"/>
      <c r="G256" s="154"/>
      <c r="H256" s="179"/>
      <c r="I256" s="167"/>
      <c r="J256" s="187"/>
      <c r="K256" s="137"/>
      <c r="L256" s="109"/>
      <c r="M256" s="185">
        <f>IF(T256="","",COUNTIFS($F$2:F256,F256))</f>
        <v>0</v>
      </c>
      <c r="N256" s="186">
        <f>IF(T256="","",SUMIFS(实收!E:E,实收!S:S,T256))</f>
        <v>0</v>
      </c>
      <c r="O256" s="186">
        <f t="shared" si="15"/>
        <v>0</v>
      </c>
      <c r="P256" s="186" t="str">
        <f>IF(D256="","",SUMIFS(#REF!,#REF!,U256))</f>
        <v/>
      </c>
      <c r="Q256" s="186" t="str">
        <f t="shared" si="16"/>
        <v/>
      </c>
      <c r="R256" s="135" t="str">
        <f>IF($C256="","",_xlfn.XLOOKUP($C256,设置!$M:$M,设置!N:N,""))</f>
        <v/>
      </c>
      <c r="S256" s="135" t="str">
        <f>IF($C256="","",_xlfn.XLOOKUP($C256,设置!$M:$M,设置!O:O,""))</f>
        <v/>
      </c>
      <c r="T256" s="135" t="s">
        <v>1696</v>
      </c>
      <c r="U256" s="135" t="str">
        <f t="shared" si="17"/>
        <v/>
      </c>
      <c r="V256" s="135" t="str">
        <f t="shared" si="18"/>
        <v/>
      </c>
      <c r="W256" s="135" t="str">
        <f>IF(V256="","",_xlfn.XLOOKUP(V256,立项!W:W,立项!N:N))</f>
        <v/>
      </c>
      <c r="X256" s="135" t="str">
        <f>IF(V256="","",_xlfn.XLOOKUP(V256,立项!W:W,立项!P:P))</f>
        <v/>
      </c>
      <c r="Y256" s="135" t="str">
        <f t="shared" si="19"/>
        <v/>
      </c>
      <c r="Z256" s="162"/>
      <c r="AA256" s="137"/>
      <c r="AB256" s="137"/>
      <c r="AC256" s="137"/>
      <c r="AD256" s="138"/>
      <c r="AE256" s="138"/>
    </row>
    <row r="257" s="102" customFormat="1" customHeight="1" spans="1:31">
      <c r="A257" s="137"/>
      <c r="B257" s="137"/>
      <c r="C257" s="137"/>
      <c r="D257" s="154"/>
      <c r="E257" s="154"/>
      <c r="F257" s="137"/>
      <c r="G257" s="154"/>
      <c r="H257" s="179"/>
      <c r="I257" s="167"/>
      <c r="J257" s="187"/>
      <c r="K257" s="137"/>
      <c r="L257" s="109"/>
      <c r="M257" s="185">
        <f>IF(T257="","",COUNTIFS($F$2:F257,F257))</f>
        <v>0</v>
      </c>
      <c r="N257" s="186">
        <f>IF(T257="","",SUMIFS(实收!E:E,实收!S:S,T257))</f>
        <v>0</v>
      </c>
      <c r="O257" s="186">
        <f t="shared" si="15"/>
        <v>0</v>
      </c>
      <c r="P257" s="186" t="str">
        <f>IF(D257="","",SUMIFS(#REF!,#REF!,U257))</f>
        <v/>
      </c>
      <c r="Q257" s="186" t="str">
        <f t="shared" si="16"/>
        <v/>
      </c>
      <c r="R257" s="135" t="str">
        <f>IF($C257="","",_xlfn.XLOOKUP($C257,设置!$M:$M,设置!N:N,""))</f>
        <v/>
      </c>
      <c r="S257" s="135" t="str">
        <f>IF($C257="","",_xlfn.XLOOKUP($C257,设置!$M:$M,设置!O:O,""))</f>
        <v/>
      </c>
      <c r="T257" s="135" t="s">
        <v>1697</v>
      </c>
      <c r="U257" s="135" t="str">
        <f t="shared" si="17"/>
        <v/>
      </c>
      <c r="V257" s="135" t="str">
        <f t="shared" si="18"/>
        <v/>
      </c>
      <c r="W257" s="135" t="str">
        <f>IF(V257="","",_xlfn.XLOOKUP(V257,立项!W:W,立项!N:N))</f>
        <v/>
      </c>
      <c r="X257" s="135" t="str">
        <f>IF(V257="","",_xlfn.XLOOKUP(V257,立项!W:W,立项!P:P))</f>
        <v/>
      </c>
      <c r="Y257" s="135" t="str">
        <f t="shared" si="19"/>
        <v/>
      </c>
      <c r="Z257" s="162"/>
      <c r="AA257" s="137"/>
      <c r="AB257" s="137"/>
      <c r="AC257" s="137"/>
      <c r="AD257" s="138"/>
      <c r="AE257" s="138"/>
    </row>
    <row r="258" s="102" customFormat="1" customHeight="1" spans="1:31">
      <c r="A258" s="137"/>
      <c r="B258" s="137"/>
      <c r="C258" s="137"/>
      <c r="D258" s="154"/>
      <c r="E258" s="154"/>
      <c r="F258" s="137"/>
      <c r="G258" s="178"/>
      <c r="H258" s="179"/>
      <c r="I258" s="167"/>
      <c r="J258" s="187"/>
      <c r="K258" s="137"/>
      <c r="L258" s="109"/>
      <c r="M258" s="185">
        <f>IF(T258="","",COUNTIFS($F$2:F258,F258))</f>
        <v>0</v>
      </c>
      <c r="N258" s="186">
        <f>IF(T258="","",SUMIFS(实收!E:E,实收!S:S,T258))</f>
        <v>0</v>
      </c>
      <c r="O258" s="186">
        <f t="shared" ref="O258:O321" si="20">IF(T258="","",I258-N258)</f>
        <v>0</v>
      </c>
      <c r="P258" s="186" t="str">
        <f>IF(D258="","",SUMIFS(#REF!,#REF!,U258))</f>
        <v/>
      </c>
      <c r="Q258" s="186" t="str">
        <f t="shared" ref="Q258:Q321" si="21">IF(D258="","",I258-P258)</f>
        <v/>
      </c>
      <c r="R258" s="135" t="str">
        <f>IF($C258="","",_xlfn.XLOOKUP($C258,设置!$M:$M,设置!N:N,""))</f>
        <v/>
      </c>
      <c r="S258" s="135" t="str">
        <f>IF($C258="","",_xlfn.XLOOKUP($C258,设置!$M:$M,设置!O:O,""))</f>
        <v/>
      </c>
      <c r="T258" s="135" t="s">
        <v>1698</v>
      </c>
      <c r="U258" s="135" t="str">
        <f t="shared" ref="U258:U321" si="22">IF(F258="","",_xlfn.TEXTJOIN("-",1,T258,F258,M258,TEXT(H258,"yyyymmdd"),J258,I258))</f>
        <v/>
      </c>
      <c r="V258" s="135" t="str">
        <f t="shared" ref="V258:V321" si="23">IF(F258="","",LEFT(F258,16))</f>
        <v/>
      </c>
      <c r="W258" s="135" t="str">
        <f>IF(V258="","",_xlfn.XLOOKUP(V258,立项!W:W,立项!N:N))</f>
        <v/>
      </c>
      <c r="X258" s="135" t="str">
        <f>IF(V258="","",_xlfn.XLOOKUP(V258,立项!W:W,立项!P:P))</f>
        <v/>
      </c>
      <c r="Y258" s="135" t="str">
        <f t="shared" ref="Y258:Y321" si="24">IF(U258="","",_xlfn.TEXTJOIN("-",1,C258,X258,V258,B258))</f>
        <v/>
      </c>
      <c r="Z258" s="162"/>
      <c r="AA258" s="137"/>
      <c r="AB258" s="137"/>
      <c r="AC258" s="137"/>
      <c r="AD258" s="138"/>
      <c r="AE258" s="138"/>
    </row>
    <row r="259" s="102" customFormat="1" customHeight="1" spans="1:31">
      <c r="A259" s="137"/>
      <c r="B259" s="137"/>
      <c r="C259" s="137"/>
      <c r="D259" s="154"/>
      <c r="E259" s="154"/>
      <c r="F259" s="137"/>
      <c r="G259" s="178"/>
      <c r="H259" s="179"/>
      <c r="I259" s="167"/>
      <c r="J259" s="187"/>
      <c r="K259" s="137"/>
      <c r="L259" s="109"/>
      <c r="M259" s="185">
        <f>IF(T259="","",COUNTIFS($F$2:F259,F259))</f>
        <v>0</v>
      </c>
      <c r="N259" s="186">
        <f>IF(T259="","",SUMIFS(实收!E:E,实收!S:S,T259))</f>
        <v>0</v>
      </c>
      <c r="O259" s="186">
        <f t="shared" si="20"/>
        <v>0</v>
      </c>
      <c r="P259" s="186" t="str">
        <f>IF(D259="","",SUMIFS(#REF!,#REF!,U259))</f>
        <v/>
      </c>
      <c r="Q259" s="186" t="str">
        <f t="shared" si="21"/>
        <v/>
      </c>
      <c r="R259" s="135" t="str">
        <f>IF($C259="","",_xlfn.XLOOKUP($C259,设置!$M:$M,设置!N:N,""))</f>
        <v/>
      </c>
      <c r="S259" s="135" t="str">
        <f>IF($C259="","",_xlfn.XLOOKUP($C259,设置!$M:$M,设置!O:O,""))</f>
        <v/>
      </c>
      <c r="T259" s="135" t="s">
        <v>1699</v>
      </c>
      <c r="U259" s="135" t="str">
        <f t="shared" si="22"/>
        <v/>
      </c>
      <c r="V259" s="135" t="str">
        <f t="shared" si="23"/>
        <v/>
      </c>
      <c r="W259" s="135" t="str">
        <f>IF(V259="","",_xlfn.XLOOKUP(V259,立项!W:W,立项!N:N))</f>
        <v/>
      </c>
      <c r="X259" s="135" t="str">
        <f>IF(V259="","",_xlfn.XLOOKUP(V259,立项!W:W,立项!P:P))</f>
        <v/>
      </c>
      <c r="Y259" s="135" t="str">
        <f t="shared" si="24"/>
        <v/>
      </c>
      <c r="Z259" s="162"/>
      <c r="AA259" s="137"/>
      <c r="AB259" s="137"/>
      <c r="AC259" s="137"/>
      <c r="AD259" s="138"/>
      <c r="AE259" s="138"/>
    </row>
    <row r="260" s="102" customFormat="1" customHeight="1" spans="1:31">
      <c r="A260" s="137"/>
      <c r="B260" s="137"/>
      <c r="C260" s="137"/>
      <c r="D260" s="154"/>
      <c r="E260" s="154"/>
      <c r="F260" s="137"/>
      <c r="G260" s="117"/>
      <c r="H260" s="179"/>
      <c r="I260" s="167"/>
      <c r="J260" s="187"/>
      <c r="K260" s="137"/>
      <c r="L260" s="109"/>
      <c r="M260" s="185">
        <f>IF(T260="","",COUNTIFS($F$2:F260,F260))</f>
        <v>0</v>
      </c>
      <c r="N260" s="186">
        <f>IF(T260="","",SUMIFS(实收!E:E,实收!S:S,T260))</f>
        <v>0</v>
      </c>
      <c r="O260" s="186">
        <f t="shared" si="20"/>
        <v>0</v>
      </c>
      <c r="P260" s="186" t="str">
        <f>IF(D260="","",SUMIFS(#REF!,#REF!,U260))</f>
        <v/>
      </c>
      <c r="Q260" s="186" t="str">
        <f t="shared" si="21"/>
        <v/>
      </c>
      <c r="R260" s="135" t="str">
        <f>IF($C260="","",_xlfn.XLOOKUP($C260,设置!$M:$M,设置!N:N,""))</f>
        <v/>
      </c>
      <c r="S260" s="135" t="str">
        <f>IF($C260="","",_xlfn.XLOOKUP($C260,设置!$M:$M,设置!O:O,""))</f>
        <v/>
      </c>
      <c r="T260" s="135" t="s">
        <v>1700</v>
      </c>
      <c r="U260" s="135" t="str">
        <f t="shared" si="22"/>
        <v/>
      </c>
      <c r="V260" s="135" t="str">
        <f t="shared" si="23"/>
        <v/>
      </c>
      <c r="W260" s="135" t="str">
        <f>IF(V260="","",_xlfn.XLOOKUP(V260,立项!W:W,立项!N:N))</f>
        <v/>
      </c>
      <c r="X260" s="135" t="str">
        <f>IF(V260="","",_xlfn.XLOOKUP(V260,立项!W:W,立项!P:P))</f>
        <v/>
      </c>
      <c r="Y260" s="135" t="str">
        <f t="shared" si="24"/>
        <v/>
      </c>
      <c r="Z260" s="162"/>
      <c r="AA260" s="137"/>
      <c r="AB260" s="137"/>
      <c r="AC260" s="137"/>
      <c r="AD260" s="138"/>
      <c r="AE260" s="138"/>
    </row>
    <row r="261" s="102" customFormat="1" customHeight="1" spans="1:31">
      <c r="A261" s="137"/>
      <c r="B261" s="137"/>
      <c r="C261" s="137"/>
      <c r="D261" s="154"/>
      <c r="E261" s="154"/>
      <c r="F261" s="137"/>
      <c r="G261" s="178"/>
      <c r="H261" s="179"/>
      <c r="I261" s="167"/>
      <c r="J261" s="187"/>
      <c r="K261" s="137"/>
      <c r="L261" s="109"/>
      <c r="M261" s="185">
        <f>IF(T261="","",COUNTIFS($F$2:F261,F261))</f>
        <v>0</v>
      </c>
      <c r="N261" s="186">
        <f>IF(T261="","",SUMIFS(实收!E:E,实收!S:S,T261))</f>
        <v>0</v>
      </c>
      <c r="O261" s="186">
        <f t="shared" si="20"/>
        <v>0</v>
      </c>
      <c r="P261" s="186" t="str">
        <f>IF(D261="","",SUMIFS(#REF!,#REF!,U261))</f>
        <v/>
      </c>
      <c r="Q261" s="186" t="str">
        <f t="shared" si="21"/>
        <v/>
      </c>
      <c r="R261" s="135" t="str">
        <f>IF($C261="","",_xlfn.XLOOKUP($C261,设置!$M:$M,设置!N:N,""))</f>
        <v/>
      </c>
      <c r="S261" s="135" t="str">
        <f>IF($C261="","",_xlfn.XLOOKUP($C261,设置!$M:$M,设置!O:O,""))</f>
        <v/>
      </c>
      <c r="T261" s="135" t="s">
        <v>1701</v>
      </c>
      <c r="U261" s="135" t="str">
        <f t="shared" si="22"/>
        <v/>
      </c>
      <c r="V261" s="135" t="str">
        <f t="shared" si="23"/>
        <v/>
      </c>
      <c r="W261" s="135" t="str">
        <f>IF(V261="","",_xlfn.XLOOKUP(V261,立项!W:W,立项!N:N))</f>
        <v/>
      </c>
      <c r="X261" s="135" t="str">
        <f>IF(V261="","",_xlfn.XLOOKUP(V261,立项!W:W,立项!P:P))</f>
        <v/>
      </c>
      <c r="Y261" s="135" t="str">
        <f t="shared" si="24"/>
        <v/>
      </c>
      <c r="Z261" s="162"/>
      <c r="AA261" s="137"/>
      <c r="AB261" s="137"/>
      <c r="AC261" s="137"/>
      <c r="AD261" s="138"/>
      <c r="AE261" s="138"/>
    </row>
    <row r="262" s="102" customFormat="1" customHeight="1" spans="1:31">
      <c r="A262" s="137"/>
      <c r="B262" s="137"/>
      <c r="C262" s="137"/>
      <c r="D262" s="154"/>
      <c r="E262" s="154"/>
      <c r="F262" s="137"/>
      <c r="G262" s="178"/>
      <c r="H262" s="179"/>
      <c r="I262" s="167"/>
      <c r="J262" s="187"/>
      <c r="K262" s="137"/>
      <c r="L262" s="109"/>
      <c r="M262" s="185">
        <f>IF(T262="","",COUNTIFS($F$2:F262,F262))</f>
        <v>0</v>
      </c>
      <c r="N262" s="186">
        <f>IF(T262="","",SUMIFS(实收!E:E,实收!S:S,T262))</f>
        <v>0</v>
      </c>
      <c r="O262" s="186">
        <f t="shared" si="20"/>
        <v>0</v>
      </c>
      <c r="P262" s="186" t="str">
        <f>IF(D262="","",SUMIFS(#REF!,#REF!,U262))</f>
        <v/>
      </c>
      <c r="Q262" s="186" t="str">
        <f t="shared" si="21"/>
        <v/>
      </c>
      <c r="R262" s="135" t="str">
        <f>IF($C262="","",_xlfn.XLOOKUP($C262,设置!$M:$M,设置!N:N,""))</f>
        <v/>
      </c>
      <c r="S262" s="135" t="str">
        <f>IF($C262="","",_xlfn.XLOOKUP($C262,设置!$M:$M,设置!O:O,""))</f>
        <v/>
      </c>
      <c r="T262" s="135" t="s">
        <v>1702</v>
      </c>
      <c r="U262" s="135" t="str">
        <f t="shared" si="22"/>
        <v/>
      </c>
      <c r="V262" s="135" t="str">
        <f t="shared" si="23"/>
        <v/>
      </c>
      <c r="W262" s="135" t="str">
        <f>IF(V262="","",_xlfn.XLOOKUP(V262,立项!W:W,立项!N:N))</f>
        <v/>
      </c>
      <c r="X262" s="135" t="str">
        <f>IF(V262="","",_xlfn.XLOOKUP(V262,立项!W:W,立项!P:P))</f>
        <v/>
      </c>
      <c r="Y262" s="135" t="str">
        <f t="shared" si="24"/>
        <v/>
      </c>
      <c r="Z262" s="162"/>
      <c r="AA262" s="137"/>
      <c r="AB262" s="137"/>
      <c r="AC262" s="137"/>
      <c r="AD262" s="138"/>
      <c r="AE262" s="138"/>
    </row>
    <row r="263" s="102" customFormat="1" customHeight="1" spans="1:31">
      <c r="A263" s="137"/>
      <c r="B263" s="137"/>
      <c r="C263" s="137"/>
      <c r="D263" s="154"/>
      <c r="E263" s="154"/>
      <c r="F263" s="137"/>
      <c r="G263" s="137"/>
      <c r="H263" s="180"/>
      <c r="I263" s="167"/>
      <c r="J263" s="187"/>
      <c r="K263" s="137"/>
      <c r="L263" s="109"/>
      <c r="M263" s="185">
        <f>IF(T263="","",COUNTIFS($F$2:F263,F263))</f>
        <v>0</v>
      </c>
      <c r="N263" s="186">
        <f>IF(T263="","",SUMIFS(实收!E:E,实收!S:S,T263))</f>
        <v>0</v>
      </c>
      <c r="O263" s="186">
        <f t="shared" si="20"/>
        <v>0</v>
      </c>
      <c r="P263" s="186" t="str">
        <f>IF(D263="","",SUMIFS(#REF!,#REF!,U263))</f>
        <v/>
      </c>
      <c r="Q263" s="186" t="str">
        <f t="shared" si="21"/>
        <v/>
      </c>
      <c r="R263" s="135" t="str">
        <f>IF($C263="","",_xlfn.XLOOKUP($C263,设置!$M:$M,设置!N:N,""))</f>
        <v/>
      </c>
      <c r="S263" s="135" t="str">
        <f>IF($C263="","",_xlfn.XLOOKUP($C263,设置!$M:$M,设置!O:O,""))</f>
        <v/>
      </c>
      <c r="T263" s="135" t="s">
        <v>1703</v>
      </c>
      <c r="U263" s="135" t="str">
        <f t="shared" si="22"/>
        <v/>
      </c>
      <c r="V263" s="135" t="str">
        <f t="shared" si="23"/>
        <v/>
      </c>
      <c r="W263" s="135" t="str">
        <f>IF(V263="","",_xlfn.XLOOKUP(V263,立项!W:W,立项!N:N))</f>
        <v/>
      </c>
      <c r="X263" s="135" t="str">
        <f>IF(V263="","",_xlfn.XLOOKUP(V263,立项!W:W,立项!P:P))</f>
        <v/>
      </c>
      <c r="Y263" s="135" t="str">
        <f t="shared" si="24"/>
        <v/>
      </c>
      <c r="Z263" s="162"/>
      <c r="AA263" s="137"/>
      <c r="AB263" s="137"/>
      <c r="AC263" s="137"/>
      <c r="AD263" s="138"/>
      <c r="AE263" s="138"/>
    </row>
    <row r="264" s="102" customFormat="1" customHeight="1" spans="1:31">
      <c r="A264" s="137"/>
      <c r="B264" s="137"/>
      <c r="C264" s="137"/>
      <c r="D264" s="154"/>
      <c r="E264" s="154"/>
      <c r="F264" s="137"/>
      <c r="G264" s="154"/>
      <c r="H264" s="180"/>
      <c r="I264" s="167"/>
      <c r="J264" s="187"/>
      <c r="K264" s="137"/>
      <c r="L264" s="109"/>
      <c r="M264" s="185">
        <f>IF(T264="","",COUNTIFS($F$2:F264,F264))</f>
        <v>0</v>
      </c>
      <c r="N264" s="186">
        <f>IF(T264="","",SUMIFS(实收!E:E,实收!S:S,T264))</f>
        <v>0</v>
      </c>
      <c r="O264" s="186">
        <f t="shared" si="20"/>
        <v>0</v>
      </c>
      <c r="P264" s="186" t="str">
        <f>IF(D264="","",SUMIFS(#REF!,#REF!,U264))</f>
        <v/>
      </c>
      <c r="Q264" s="186" t="str">
        <f t="shared" si="21"/>
        <v/>
      </c>
      <c r="R264" s="135" t="str">
        <f>IF($C264="","",_xlfn.XLOOKUP($C264,设置!$M:$M,设置!N:N,""))</f>
        <v/>
      </c>
      <c r="S264" s="135" t="str">
        <f>IF($C264="","",_xlfn.XLOOKUP($C264,设置!$M:$M,设置!O:O,""))</f>
        <v/>
      </c>
      <c r="T264" s="135" t="s">
        <v>1704</v>
      </c>
      <c r="U264" s="135" t="str">
        <f t="shared" si="22"/>
        <v/>
      </c>
      <c r="V264" s="135" t="str">
        <f t="shared" si="23"/>
        <v/>
      </c>
      <c r="W264" s="135" t="str">
        <f>IF(V264="","",_xlfn.XLOOKUP(V264,立项!W:W,立项!N:N))</f>
        <v/>
      </c>
      <c r="X264" s="135" t="str">
        <f>IF(V264="","",_xlfn.XLOOKUP(V264,立项!W:W,立项!P:P))</f>
        <v/>
      </c>
      <c r="Y264" s="135" t="str">
        <f t="shared" si="24"/>
        <v/>
      </c>
      <c r="Z264" s="162"/>
      <c r="AA264" s="137"/>
      <c r="AB264" s="137"/>
      <c r="AC264" s="137"/>
      <c r="AD264" s="138"/>
      <c r="AE264" s="138"/>
    </row>
    <row r="265" s="102" customFormat="1" customHeight="1" spans="1:31">
      <c r="A265" s="137"/>
      <c r="B265" s="137"/>
      <c r="C265" s="137"/>
      <c r="D265" s="154"/>
      <c r="E265" s="154"/>
      <c r="F265" s="137"/>
      <c r="G265" s="178"/>
      <c r="H265" s="179"/>
      <c r="I265" s="167"/>
      <c r="J265" s="187"/>
      <c r="K265" s="137"/>
      <c r="L265" s="109"/>
      <c r="M265" s="185">
        <f>IF(T265="","",COUNTIFS($F$2:F265,F265))</f>
        <v>0</v>
      </c>
      <c r="N265" s="186">
        <f>IF(T265="","",SUMIFS(实收!E:E,实收!S:S,T265))</f>
        <v>0</v>
      </c>
      <c r="O265" s="186">
        <f t="shared" si="20"/>
        <v>0</v>
      </c>
      <c r="P265" s="186" t="str">
        <f>IF(D265="","",SUMIFS(#REF!,#REF!,U265))</f>
        <v/>
      </c>
      <c r="Q265" s="186" t="str">
        <f t="shared" si="21"/>
        <v/>
      </c>
      <c r="R265" s="135" t="str">
        <f>IF($C265="","",_xlfn.XLOOKUP($C265,设置!$M:$M,设置!N:N,""))</f>
        <v/>
      </c>
      <c r="S265" s="135" t="str">
        <f>IF($C265="","",_xlfn.XLOOKUP($C265,设置!$M:$M,设置!O:O,""))</f>
        <v/>
      </c>
      <c r="T265" s="135" t="s">
        <v>1705</v>
      </c>
      <c r="U265" s="135" t="str">
        <f t="shared" si="22"/>
        <v/>
      </c>
      <c r="V265" s="135" t="str">
        <f t="shared" si="23"/>
        <v/>
      </c>
      <c r="W265" s="135" t="str">
        <f>IF(V265="","",_xlfn.XLOOKUP(V265,立项!W:W,立项!N:N))</f>
        <v/>
      </c>
      <c r="X265" s="135" t="str">
        <f>IF(V265="","",_xlfn.XLOOKUP(V265,立项!W:W,立项!P:P))</f>
        <v/>
      </c>
      <c r="Y265" s="135" t="str">
        <f t="shared" si="24"/>
        <v/>
      </c>
      <c r="Z265" s="162"/>
      <c r="AA265" s="137"/>
      <c r="AB265" s="137"/>
      <c r="AC265" s="137"/>
      <c r="AD265" s="138"/>
      <c r="AE265" s="138"/>
    </row>
    <row r="266" s="102" customFormat="1" customHeight="1" spans="1:31">
      <c r="A266" s="137"/>
      <c r="B266" s="137"/>
      <c r="C266" s="137"/>
      <c r="D266" s="154"/>
      <c r="E266" s="154"/>
      <c r="F266" s="137"/>
      <c r="G266" s="178"/>
      <c r="H266" s="179"/>
      <c r="I266" s="167"/>
      <c r="J266" s="187"/>
      <c r="K266" s="137"/>
      <c r="L266" s="109"/>
      <c r="M266" s="185">
        <f>IF(T266="","",COUNTIFS($F$2:F266,F266))</f>
        <v>0</v>
      </c>
      <c r="N266" s="186">
        <f>IF(T266="","",SUMIFS(实收!E:E,实收!S:S,T266))</f>
        <v>0</v>
      </c>
      <c r="O266" s="186">
        <f t="shared" si="20"/>
        <v>0</v>
      </c>
      <c r="P266" s="186" t="str">
        <f>IF(D266="","",SUMIFS(#REF!,#REF!,U266))</f>
        <v/>
      </c>
      <c r="Q266" s="186" t="str">
        <f t="shared" si="21"/>
        <v/>
      </c>
      <c r="R266" s="135" t="str">
        <f>IF($C266="","",_xlfn.XLOOKUP($C266,设置!$M:$M,设置!N:N,""))</f>
        <v/>
      </c>
      <c r="S266" s="135" t="str">
        <f>IF($C266="","",_xlfn.XLOOKUP($C266,设置!$M:$M,设置!O:O,""))</f>
        <v/>
      </c>
      <c r="T266" s="135" t="s">
        <v>1706</v>
      </c>
      <c r="U266" s="135" t="str">
        <f t="shared" si="22"/>
        <v/>
      </c>
      <c r="V266" s="135" t="str">
        <f t="shared" si="23"/>
        <v/>
      </c>
      <c r="W266" s="135" t="str">
        <f>IF(V266="","",_xlfn.XLOOKUP(V266,立项!W:W,立项!N:N))</f>
        <v/>
      </c>
      <c r="X266" s="135" t="str">
        <f>IF(V266="","",_xlfn.XLOOKUP(V266,立项!W:W,立项!P:P))</f>
        <v/>
      </c>
      <c r="Y266" s="135" t="str">
        <f t="shared" si="24"/>
        <v/>
      </c>
      <c r="Z266" s="162"/>
      <c r="AA266" s="137"/>
      <c r="AB266" s="137"/>
      <c r="AC266" s="137"/>
      <c r="AD266" s="138"/>
      <c r="AE266" s="138"/>
    </row>
    <row r="267" s="102" customFormat="1" customHeight="1" spans="1:31">
      <c r="A267" s="137"/>
      <c r="B267" s="137"/>
      <c r="C267" s="137"/>
      <c r="D267" s="154"/>
      <c r="E267" s="154"/>
      <c r="F267" s="137"/>
      <c r="G267" s="178"/>
      <c r="H267" s="179"/>
      <c r="I267" s="167"/>
      <c r="J267" s="187"/>
      <c r="K267" s="137"/>
      <c r="L267" s="109"/>
      <c r="M267" s="185">
        <f>IF(T267="","",COUNTIFS($F$2:F267,F267))</f>
        <v>0</v>
      </c>
      <c r="N267" s="186">
        <f>IF(T267="","",SUMIFS(实收!E:E,实收!S:S,T267))</f>
        <v>0</v>
      </c>
      <c r="O267" s="186">
        <f t="shared" si="20"/>
        <v>0</v>
      </c>
      <c r="P267" s="186" t="str">
        <f>IF(D267="","",SUMIFS(#REF!,#REF!,U267))</f>
        <v/>
      </c>
      <c r="Q267" s="186" t="str">
        <f t="shared" si="21"/>
        <v/>
      </c>
      <c r="R267" s="135" t="str">
        <f>IF($C267="","",_xlfn.XLOOKUP($C267,设置!$M:$M,设置!N:N,""))</f>
        <v/>
      </c>
      <c r="S267" s="135" t="str">
        <f>IF($C267="","",_xlfn.XLOOKUP($C267,设置!$M:$M,设置!O:O,""))</f>
        <v/>
      </c>
      <c r="T267" s="135" t="s">
        <v>1707</v>
      </c>
      <c r="U267" s="135" t="str">
        <f t="shared" si="22"/>
        <v/>
      </c>
      <c r="V267" s="135" t="str">
        <f t="shared" si="23"/>
        <v/>
      </c>
      <c r="W267" s="135" t="str">
        <f>IF(V267="","",_xlfn.XLOOKUP(V267,立项!W:W,立项!N:N))</f>
        <v/>
      </c>
      <c r="X267" s="135" t="str">
        <f>IF(V267="","",_xlfn.XLOOKUP(V267,立项!W:W,立项!P:P))</f>
        <v/>
      </c>
      <c r="Y267" s="135" t="str">
        <f t="shared" si="24"/>
        <v/>
      </c>
      <c r="Z267" s="162"/>
      <c r="AA267" s="137"/>
      <c r="AB267" s="137"/>
      <c r="AC267" s="137"/>
      <c r="AD267" s="138"/>
      <c r="AE267" s="138"/>
    </row>
    <row r="268" s="102" customFormat="1" customHeight="1" spans="1:31">
      <c r="A268" s="137"/>
      <c r="B268" s="137"/>
      <c r="C268" s="137"/>
      <c r="D268" s="154"/>
      <c r="E268" s="154"/>
      <c r="F268" s="137"/>
      <c r="G268" s="178"/>
      <c r="H268" s="179"/>
      <c r="I268" s="167"/>
      <c r="J268" s="187"/>
      <c r="K268" s="137"/>
      <c r="L268" s="109"/>
      <c r="M268" s="185">
        <f>IF(T268="","",COUNTIFS($F$2:F268,F268))</f>
        <v>0</v>
      </c>
      <c r="N268" s="186">
        <f>IF(T268="","",SUMIFS(实收!E:E,实收!S:S,T268))</f>
        <v>0</v>
      </c>
      <c r="O268" s="186">
        <f t="shared" si="20"/>
        <v>0</v>
      </c>
      <c r="P268" s="186" t="str">
        <f>IF(D268="","",SUMIFS(#REF!,#REF!,U268))</f>
        <v/>
      </c>
      <c r="Q268" s="186" t="str">
        <f t="shared" si="21"/>
        <v/>
      </c>
      <c r="R268" s="135" t="str">
        <f>IF($C268="","",_xlfn.XLOOKUP($C268,设置!$M:$M,设置!N:N,""))</f>
        <v/>
      </c>
      <c r="S268" s="135" t="str">
        <f>IF($C268="","",_xlfn.XLOOKUP($C268,设置!$M:$M,设置!O:O,""))</f>
        <v/>
      </c>
      <c r="T268" s="135" t="s">
        <v>1708</v>
      </c>
      <c r="U268" s="135" t="str">
        <f t="shared" si="22"/>
        <v/>
      </c>
      <c r="V268" s="135" t="str">
        <f t="shared" si="23"/>
        <v/>
      </c>
      <c r="W268" s="135" t="str">
        <f>IF(V268="","",_xlfn.XLOOKUP(V268,立项!W:W,立项!N:N))</f>
        <v/>
      </c>
      <c r="X268" s="135" t="str">
        <f>IF(V268="","",_xlfn.XLOOKUP(V268,立项!W:W,立项!P:P))</f>
        <v/>
      </c>
      <c r="Y268" s="135" t="str">
        <f t="shared" si="24"/>
        <v/>
      </c>
      <c r="Z268" s="162"/>
      <c r="AA268" s="137"/>
      <c r="AB268" s="137"/>
      <c r="AC268" s="137"/>
      <c r="AD268" s="138"/>
      <c r="AE268" s="138"/>
    </row>
    <row r="269" s="102" customFormat="1" customHeight="1" spans="1:31">
      <c r="A269" s="137"/>
      <c r="B269" s="137"/>
      <c r="C269" s="137"/>
      <c r="D269" s="154"/>
      <c r="E269" s="154"/>
      <c r="F269" s="137"/>
      <c r="G269" s="178"/>
      <c r="H269" s="179"/>
      <c r="I269" s="167"/>
      <c r="J269" s="187"/>
      <c r="K269" s="137"/>
      <c r="L269" s="109"/>
      <c r="M269" s="185">
        <f>IF(T269="","",COUNTIFS($F$2:F269,F269))</f>
        <v>0</v>
      </c>
      <c r="N269" s="186">
        <f>IF(T269="","",SUMIFS(实收!E:E,实收!S:S,T269))</f>
        <v>0</v>
      </c>
      <c r="O269" s="186">
        <f t="shared" si="20"/>
        <v>0</v>
      </c>
      <c r="P269" s="186" t="str">
        <f>IF(D269="","",SUMIFS(#REF!,#REF!,U269))</f>
        <v/>
      </c>
      <c r="Q269" s="186" t="str">
        <f t="shared" si="21"/>
        <v/>
      </c>
      <c r="R269" s="135" t="str">
        <f>IF($C269="","",_xlfn.XLOOKUP($C269,设置!$M:$M,设置!N:N,""))</f>
        <v/>
      </c>
      <c r="S269" s="135" t="str">
        <f>IF($C269="","",_xlfn.XLOOKUP($C269,设置!$M:$M,设置!O:O,""))</f>
        <v/>
      </c>
      <c r="T269" s="135" t="s">
        <v>1709</v>
      </c>
      <c r="U269" s="135" t="str">
        <f t="shared" si="22"/>
        <v/>
      </c>
      <c r="V269" s="135" t="str">
        <f t="shared" si="23"/>
        <v/>
      </c>
      <c r="W269" s="135" t="str">
        <f>IF(V269="","",_xlfn.XLOOKUP(V269,立项!W:W,立项!N:N))</f>
        <v/>
      </c>
      <c r="X269" s="135" t="str">
        <f>IF(V269="","",_xlfn.XLOOKUP(V269,立项!W:W,立项!P:P))</f>
        <v/>
      </c>
      <c r="Y269" s="135" t="str">
        <f t="shared" si="24"/>
        <v/>
      </c>
      <c r="Z269" s="162"/>
      <c r="AA269" s="137"/>
      <c r="AB269" s="137"/>
      <c r="AC269" s="137"/>
      <c r="AD269" s="138"/>
      <c r="AE269" s="138"/>
    </row>
    <row r="270" s="102" customFormat="1" customHeight="1" spans="1:31">
      <c r="A270" s="137"/>
      <c r="B270" s="137"/>
      <c r="C270" s="137"/>
      <c r="D270" s="154"/>
      <c r="E270" s="154"/>
      <c r="F270" s="137"/>
      <c r="G270" s="178"/>
      <c r="H270" s="179"/>
      <c r="I270" s="167"/>
      <c r="J270" s="187"/>
      <c r="K270" s="137"/>
      <c r="L270" s="109"/>
      <c r="M270" s="185">
        <f>IF(T270="","",COUNTIFS($F$2:F270,F270))</f>
        <v>0</v>
      </c>
      <c r="N270" s="186">
        <f>IF(T270="","",SUMIFS(实收!E:E,实收!S:S,T270))</f>
        <v>0</v>
      </c>
      <c r="O270" s="186">
        <f t="shared" si="20"/>
        <v>0</v>
      </c>
      <c r="P270" s="186" t="str">
        <f>IF(D270="","",SUMIFS(#REF!,#REF!,U270))</f>
        <v/>
      </c>
      <c r="Q270" s="186" t="str">
        <f t="shared" si="21"/>
        <v/>
      </c>
      <c r="R270" s="135" t="str">
        <f>IF($C270="","",_xlfn.XLOOKUP($C270,设置!$M:$M,设置!N:N,""))</f>
        <v/>
      </c>
      <c r="S270" s="135" t="str">
        <f>IF($C270="","",_xlfn.XLOOKUP($C270,设置!$M:$M,设置!O:O,""))</f>
        <v/>
      </c>
      <c r="T270" s="135" t="s">
        <v>1710</v>
      </c>
      <c r="U270" s="135" t="str">
        <f t="shared" si="22"/>
        <v/>
      </c>
      <c r="V270" s="135" t="str">
        <f t="shared" si="23"/>
        <v/>
      </c>
      <c r="W270" s="135" t="str">
        <f>IF(V270="","",_xlfn.XLOOKUP(V270,立项!W:W,立项!N:N))</f>
        <v/>
      </c>
      <c r="X270" s="135" t="str">
        <f>IF(V270="","",_xlfn.XLOOKUP(V270,立项!W:W,立项!P:P))</f>
        <v/>
      </c>
      <c r="Y270" s="135" t="str">
        <f t="shared" si="24"/>
        <v/>
      </c>
      <c r="Z270" s="162"/>
      <c r="AA270" s="137"/>
      <c r="AB270" s="137"/>
      <c r="AC270" s="137"/>
      <c r="AD270" s="138"/>
      <c r="AE270" s="138"/>
    </row>
    <row r="271" s="102" customFormat="1" customHeight="1" spans="1:31">
      <c r="A271" s="137"/>
      <c r="B271" s="137"/>
      <c r="C271" s="137"/>
      <c r="D271" s="154"/>
      <c r="E271" s="154"/>
      <c r="F271" s="137"/>
      <c r="G271" s="178"/>
      <c r="H271" s="179"/>
      <c r="I271" s="167"/>
      <c r="J271" s="187"/>
      <c r="K271" s="137"/>
      <c r="L271" s="109"/>
      <c r="M271" s="185">
        <f>IF(T271="","",COUNTIFS($F$2:F271,F271))</f>
        <v>0</v>
      </c>
      <c r="N271" s="186">
        <f>IF(T271="","",SUMIFS(实收!E:E,实收!S:S,T271))</f>
        <v>0</v>
      </c>
      <c r="O271" s="186">
        <f t="shared" si="20"/>
        <v>0</v>
      </c>
      <c r="P271" s="186" t="str">
        <f>IF(D271="","",SUMIFS(#REF!,#REF!,U271))</f>
        <v/>
      </c>
      <c r="Q271" s="186" t="str">
        <f t="shared" si="21"/>
        <v/>
      </c>
      <c r="R271" s="135" t="str">
        <f>IF($C271="","",_xlfn.XLOOKUP($C271,设置!$M:$M,设置!N:N,""))</f>
        <v/>
      </c>
      <c r="S271" s="135" t="str">
        <f>IF($C271="","",_xlfn.XLOOKUP($C271,设置!$M:$M,设置!O:O,""))</f>
        <v/>
      </c>
      <c r="T271" s="135" t="s">
        <v>1711</v>
      </c>
      <c r="U271" s="135" t="str">
        <f t="shared" si="22"/>
        <v/>
      </c>
      <c r="V271" s="135" t="str">
        <f t="shared" si="23"/>
        <v/>
      </c>
      <c r="W271" s="135" t="str">
        <f>IF(V271="","",_xlfn.XLOOKUP(V271,立项!W:W,立项!N:N))</f>
        <v/>
      </c>
      <c r="X271" s="135" t="str">
        <f>IF(V271="","",_xlfn.XLOOKUP(V271,立项!W:W,立项!P:P))</f>
        <v/>
      </c>
      <c r="Y271" s="135" t="str">
        <f t="shared" si="24"/>
        <v/>
      </c>
      <c r="Z271" s="162"/>
      <c r="AA271" s="137"/>
      <c r="AB271" s="137"/>
      <c r="AC271" s="137"/>
      <c r="AD271" s="138"/>
      <c r="AE271" s="138"/>
    </row>
    <row r="272" s="102" customFormat="1" customHeight="1" spans="1:31">
      <c r="A272" s="137"/>
      <c r="B272" s="137"/>
      <c r="C272" s="137"/>
      <c r="D272" s="154"/>
      <c r="E272" s="154"/>
      <c r="F272" s="137"/>
      <c r="G272" s="178"/>
      <c r="H272" s="179"/>
      <c r="I272" s="167"/>
      <c r="J272" s="187"/>
      <c r="K272" s="137"/>
      <c r="L272" s="109"/>
      <c r="M272" s="185">
        <f>IF(T272="","",COUNTIFS($F$2:F272,F272))</f>
        <v>0</v>
      </c>
      <c r="N272" s="186">
        <f>IF(T272="","",SUMIFS(实收!E:E,实收!S:S,T272))</f>
        <v>0</v>
      </c>
      <c r="O272" s="186">
        <f t="shared" si="20"/>
        <v>0</v>
      </c>
      <c r="P272" s="186" t="str">
        <f>IF(D272="","",SUMIFS(#REF!,#REF!,U272))</f>
        <v/>
      </c>
      <c r="Q272" s="186" t="str">
        <f t="shared" si="21"/>
        <v/>
      </c>
      <c r="R272" s="135" t="str">
        <f>IF($C272="","",_xlfn.XLOOKUP($C272,设置!$M:$M,设置!N:N,""))</f>
        <v/>
      </c>
      <c r="S272" s="135" t="str">
        <f>IF($C272="","",_xlfn.XLOOKUP($C272,设置!$M:$M,设置!O:O,""))</f>
        <v/>
      </c>
      <c r="T272" s="135" t="s">
        <v>1712</v>
      </c>
      <c r="U272" s="135" t="str">
        <f t="shared" si="22"/>
        <v/>
      </c>
      <c r="V272" s="135" t="str">
        <f t="shared" si="23"/>
        <v/>
      </c>
      <c r="W272" s="135" t="str">
        <f>IF(V272="","",_xlfn.XLOOKUP(V272,立项!W:W,立项!N:N))</f>
        <v/>
      </c>
      <c r="X272" s="135" t="str">
        <f>IF(V272="","",_xlfn.XLOOKUP(V272,立项!W:W,立项!P:P))</f>
        <v/>
      </c>
      <c r="Y272" s="135" t="str">
        <f t="shared" si="24"/>
        <v/>
      </c>
      <c r="Z272" s="162"/>
      <c r="AA272" s="137"/>
      <c r="AB272" s="137"/>
      <c r="AC272" s="137"/>
      <c r="AD272" s="138"/>
      <c r="AE272" s="138"/>
    </row>
    <row r="273" s="102" customFormat="1" customHeight="1" spans="1:31">
      <c r="A273" s="137"/>
      <c r="B273" s="137"/>
      <c r="C273" s="137"/>
      <c r="D273" s="154"/>
      <c r="E273" s="154"/>
      <c r="F273" s="137"/>
      <c r="G273" s="178"/>
      <c r="H273" s="179"/>
      <c r="I273" s="167"/>
      <c r="J273" s="187"/>
      <c r="K273" s="137"/>
      <c r="L273" s="109"/>
      <c r="M273" s="185">
        <f>IF(T273="","",COUNTIFS($F$2:F273,F273))</f>
        <v>0</v>
      </c>
      <c r="N273" s="186">
        <f>IF(T273="","",SUMIFS(实收!E:E,实收!S:S,T273))</f>
        <v>0</v>
      </c>
      <c r="O273" s="186">
        <f t="shared" si="20"/>
        <v>0</v>
      </c>
      <c r="P273" s="186" t="str">
        <f>IF(D273="","",SUMIFS(#REF!,#REF!,U273))</f>
        <v/>
      </c>
      <c r="Q273" s="186" t="str">
        <f t="shared" si="21"/>
        <v/>
      </c>
      <c r="R273" s="135" t="str">
        <f>IF($C273="","",_xlfn.XLOOKUP($C273,设置!$M:$M,设置!N:N,""))</f>
        <v/>
      </c>
      <c r="S273" s="135" t="str">
        <f>IF($C273="","",_xlfn.XLOOKUP($C273,设置!$M:$M,设置!O:O,""))</f>
        <v/>
      </c>
      <c r="T273" s="135" t="s">
        <v>1713</v>
      </c>
      <c r="U273" s="135" t="str">
        <f t="shared" si="22"/>
        <v/>
      </c>
      <c r="V273" s="135" t="str">
        <f t="shared" si="23"/>
        <v/>
      </c>
      <c r="W273" s="135" t="str">
        <f>IF(V273="","",_xlfn.XLOOKUP(V273,立项!W:W,立项!N:N))</f>
        <v/>
      </c>
      <c r="X273" s="135" t="str">
        <f>IF(V273="","",_xlfn.XLOOKUP(V273,立项!W:W,立项!P:P))</f>
        <v/>
      </c>
      <c r="Y273" s="135" t="str">
        <f t="shared" si="24"/>
        <v/>
      </c>
      <c r="Z273" s="162"/>
      <c r="AA273" s="137"/>
      <c r="AB273" s="137"/>
      <c r="AC273" s="137"/>
      <c r="AD273" s="138"/>
      <c r="AE273" s="138"/>
    </row>
    <row r="274" s="102" customFormat="1" customHeight="1" spans="1:31">
      <c r="A274" s="137"/>
      <c r="B274" s="137"/>
      <c r="C274" s="137"/>
      <c r="D274" s="154"/>
      <c r="E274" s="154"/>
      <c r="F274" s="137"/>
      <c r="G274" s="178"/>
      <c r="H274" s="179"/>
      <c r="I274" s="167"/>
      <c r="J274" s="187"/>
      <c r="K274" s="137"/>
      <c r="L274" s="109"/>
      <c r="M274" s="185">
        <f>IF(T274="","",COUNTIFS($F$2:F274,F274))</f>
        <v>0</v>
      </c>
      <c r="N274" s="186">
        <f>IF(T274="","",SUMIFS(实收!E:E,实收!S:S,T274))</f>
        <v>0</v>
      </c>
      <c r="O274" s="186">
        <f t="shared" si="20"/>
        <v>0</v>
      </c>
      <c r="P274" s="186" t="str">
        <f>IF(D274="","",SUMIFS(#REF!,#REF!,U274))</f>
        <v/>
      </c>
      <c r="Q274" s="186" t="str">
        <f t="shared" si="21"/>
        <v/>
      </c>
      <c r="R274" s="135" t="str">
        <f>IF($C274="","",_xlfn.XLOOKUP($C274,设置!$M:$M,设置!N:N,""))</f>
        <v/>
      </c>
      <c r="S274" s="135" t="str">
        <f>IF($C274="","",_xlfn.XLOOKUP($C274,设置!$M:$M,设置!O:O,""))</f>
        <v/>
      </c>
      <c r="T274" s="135" t="s">
        <v>1714</v>
      </c>
      <c r="U274" s="135" t="str">
        <f t="shared" si="22"/>
        <v/>
      </c>
      <c r="V274" s="135" t="str">
        <f t="shared" si="23"/>
        <v/>
      </c>
      <c r="W274" s="135" t="str">
        <f>IF(V274="","",_xlfn.XLOOKUP(V274,立项!W:W,立项!N:N))</f>
        <v/>
      </c>
      <c r="X274" s="135" t="str">
        <f>IF(V274="","",_xlfn.XLOOKUP(V274,立项!W:W,立项!P:P))</f>
        <v/>
      </c>
      <c r="Y274" s="135" t="str">
        <f t="shared" si="24"/>
        <v/>
      </c>
      <c r="Z274" s="162"/>
      <c r="AA274" s="137"/>
      <c r="AB274" s="137"/>
      <c r="AC274" s="137"/>
      <c r="AD274" s="138"/>
      <c r="AE274" s="138"/>
    </row>
    <row r="275" s="102" customFormat="1" customHeight="1" spans="1:31">
      <c r="A275" s="137"/>
      <c r="B275" s="137"/>
      <c r="C275" s="137"/>
      <c r="D275" s="154"/>
      <c r="E275" s="154"/>
      <c r="F275" s="137"/>
      <c r="G275" s="178"/>
      <c r="H275" s="179"/>
      <c r="I275" s="167"/>
      <c r="J275" s="187"/>
      <c r="K275" s="137"/>
      <c r="L275" s="109"/>
      <c r="M275" s="185">
        <f>IF(T275="","",COUNTIFS($F$2:F275,F275))</f>
        <v>0</v>
      </c>
      <c r="N275" s="186">
        <f>IF(T275="","",SUMIFS(实收!E:E,实收!S:S,T275))</f>
        <v>0</v>
      </c>
      <c r="O275" s="186">
        <f t="shared" si="20"/>
        <v>0</v>
      </c>
      <c r="P275" s="186" t="str">
        <f>IF(D275="","",SUMIFS(#REF!,#REF!,U275))</f>
        <v/>
      </c>
      <c r="Q275" s="186" t="str">
        <f t="shared" si="21"/>
        <v/>
      </c>
      <c r="R275" s="135" t="str">
        <f>IF($C275="","",_xlfn.XLOOKUP($C275,设置!$M:$M,设置!N:N,""))</f>
        <v/>
      </c>
      <c r="S275" s="135" t="str">
        <f>IF($C275="","",_xlfn.XLOOKUP($C275,设置!$M:$M,设置!O:O,""))</f>
        <v/>
      </c>
      <c r="T275" s="135" t="s">
        <v>1715</v>
      </c>
      <c r="U275" s="135" t="str">
        <f t="shared" si="22"/>
        <v/>
      </c>
      <c r="V275" s="135" t="str">
        <f t="shared" si="23"/>
        <v/>
      </c>
      <c r="W275" s="135" t="str">
        <f>IF(V275="","",_xlfn.XLOOKUP(V275,立项!W:W,立项!N:N))</f>
        <v/>
      </c>
      <c r="X275" s="135" t="str">
        <f>IF(V275="","",_xlfn.XLOOKUP(V275,立项!W:W,立项!P:P))</f>
        <v/>
      </c>
      <c r="Y275" s="135" t="str">
        <f t="shared" si="24"/>
        <v/>
      </c>
      <c r="Z275" s="162"/>
      <c r="AA275" s="137"/>
      <c r="AB275" s="137"/>
      <c r="AC275" s="137"/>
      <c r="AD275" s="138"/>
      <c r="AE275" s="138"/>
    </row>
    <row r="276" s="102" customFormat="1" customHeight="1" spans="1:31">
      <c r="A276" s="137"/>
      <c r="B276" s="137"/>
      <c r="C276" s="137"/>
      <c r="D276" s="154"/>
      <c r="E276" s="154"/>
      <c r="F276" s="137"/>
      <c r="G276" s="178"/>
      <c r="H276" s="179"/>
      <c r="I276" s="167"/>
      <c r="J276" s="187"/>
      <c r="K276" s="137"/>
      <c r="L276" s="109"/>
      <c r="M276" s="185">
        <f>IF(T276="","",COUNTIFS($F$2:F276,F276))</f>
        <v>0</v>
      </c>
      <c r="N276" s="186">
        <f>IF(T276="","",SUMIFS(实收!E:E,实收!S:S,T276))</f>
        <v>0</v>
      </c>
      <c r="O276" s="186">
        <f t="shared" si="20"/>
        <v>0</v>
      </c>
      <c r="P276" s="186" t="str">
        <f>IF(D276="","",SUMIFS(#REF!,#REF!,U276))</f>
        <v/>
      </c>
      <c r="Q276" s="186" t="str">
        <f t="shared" si="21"/>
        <v/>
      </c>
      <c r="R276" s="135" t="str">
        <f>IF($C276="","",_xlfn.XLOOKUP($C276,设置!$M:$M,设置!N:N,""))</f>
        <v/>
      </c>
      <c r="S276" s="135" t="str">
        <f>IF($C276="","",_xlfn.XLOOKUP($C276,设置!$M:$M,设置!O:O,""))</f>
        <v/>
      </c>
      <c r="T276" s="135" t="s">
        <v>1716</v>
      </c>
      <c r="U276" s="135" t="str">
        <f t="shared" si="22"/>
        <v/>
      </c>
      <c r="V276" s="135" t="str">
        <f t="shared" si="23"/>
        <v/>
      </c>
      <c r="W276" s="135" t="str">
        <f>IF(V276="","",_xlfn.XLOOKUP(V276,立项!W:W,立项!N:N))</f>
        <v/>
      </c>
      <c r="X276" s="135" t="str">
        <f>IF(V276="","",_xlfn.XLOOKUP(V276,立项!W:W,立项!P:P))</f>
        <v/>
      </c>
      <c r="Y276" s="135" t="str">
        <f t="shared" si="24"/>
        <v/>
      </c>
      <c r="Z276" s="162"/>
      <c r="AA276" s="137"/>
      <c r="AB276" s="137"/>
      <c r="AC276" s="137"/>
      <c r="AD276" s="138"/>
      <c r="AE276" s="138"/>
    </row>
    <row r="277" s="102" customFormat="1" customHeight="1" spans="1:31">
      <c r="A277" s="137"/>
      <c r="B277" s="137"/>
      <c r="C277" s="137"/>
      <c r="D277" s="154"/>
      <c r="E277" s="154"/>
      <c r="F277" s="137"/>
      <c r="G277" s="178"/>
      <c r="H277" s="179"/>
      <c r="I277" s="167"/>
      <c r="J277" s="187"/>
      <c r="K277" s="137"/>
      <c r="L277" s="109"/>
      <c r="M277" s="185">
        <f>IF(T277="","",COUNTIFS($F$2:F277,F277))</f>
        <v>0</v>
      </c>
      <c r="N277" s="186">
        <f>IF(T277="","",SUMIFS(实收!E:E,实收!S:S,T277))</f>
        <v>0</v>
      </c>
      <c r="O277" s="186">
        <f t="shared" si="20"/>
        <v>0</v>
      </c>
      <c r="P277" s="186" t="str">
        <f>IF(D277="","",SUMIFS(#REF!,#REF!,U277))</f>
        <v/>
      </c>
      <c r="Q277" s="186" t="str">
        <f t="shared" si="21"/>
        <v/>
      </c>
      <c r="R277" s="135" t="str">
        <f>IF($C277="","",_xlfn.XLOOKUP($C277,设置!$M:$M,设置!N:N,""))</f>
        <v/>
      </c>
      <c r="S277" s="135" t="str">
        <f>IF($C277="","",_xlfn.XLOOKUP($C277,设置!$M:$M,设置!O:O,""))</f>
        <v/>
      </c>
      <c r="T277" s="135" t="s">
        <v>1717</v>
      </c>
      <c r="U277" s="135" t="str">
        <f t="shared" si="22"/>
        <v/>
      </c>
      <c r="V277" s="135" t="str">
        <f t="shared" si="23"/>
        <v/>
      </c>
      <c r="W277" s="135" t="str">
        <f>IF(V277="","",_xlfn.XLOOKUP(V277,立项!W:W,立项!N:N))</f>
        <v/>
      </c>
      <c r="X277" s="135" t="str">
        <f>IF(V277="","",_xlfn.XLOOKUP(V277,立项!W:W,立项!P:P))</f>
        <v/>
      </c>
      <c r="Y277" s="135" t="str">
        <f t="shared" si="24"/>
        <v/>
      </c>
      <c r="Z277" s="162"/>
      <c r="AA277" s="137"/>
      <c r="AB277" s="137"/>
      <c r="AC277" s="137"/>
      <c r="AD277" s="138"/>
      <c r="AE277" s="138"/>
    </row>
    <row r="278" s="102" customFormat="1" customHeight="1" spans="1:31">
      <c r="A278" s="137"/>
      <c r="B278" s="137"/>
      <c r="C278" s="137"/>
      <c r="D278" s="154"/>
      <c r="E278" s="154"/>
      <c r="F278" s="137"/>
      <c r="G278" s="154"/>
      <c r="H278" s="179"/>
      <c r="I278" s="167"/>
      <c r="J278" s="187"/>
      <c r="K278" s="137"/>
      <c r="L278" s="109"/>
      <c r="M278" s="185">
        <f>IF(T278="","",COUNTIFS($F$2:F278,F278))</f>
        <v>0</v>
      </c>
      <c r="N278" s="186">
        <f>IF(T278="","",SUMIFS(实收!E:E,实收!S:S,T278))</f>
        <v>0</v>
      </c>
      <c r="O278" s="186">
        <f t="shared" si="20"/>
        <v>0</v>
      </c>
      <c r="P278" s="186" t="str">
        <f>IF(D278="","",SUMIFS(#REF!,#REF!,U278))</f>
        <v/>
      </c>
      <c r="Q278" s="186" t="str">
        <f t="shared" si="21"/>
        <v/>
      </c>
      <c r="R278" s="135" t="str">
        <f>IF($C278="","",_xlfn.XLOOKUP($C278,设置!$M:$M,设置!N:N,""))</f>
        <v/>
      </c>
      <c r="S278" s="135" t="str">
        <f>IF($C278="","",_xlfn.XLOOKUP($C278,设置!$M:$M,设置!O:O,""))</f>
        <v/>
      </c>
      <c r="T278" s="135" t="s">
        <v>1718</v>
      </c>
      <c r="U278" s="135" t="str">
        <f t="shared" si="22"/>
        <v/>
      </c>
      <c r="V278" s="135" t="str">
        <f t="shared" si="23"/>
        <v/>
      </c>
      <c r="W278" s="135" t="str">
        <f>IF(V278="","",_xlfn.XLOOKUP(V278,立项!W:W,立项!N:N))</f>
        <v/>
      </c>
      <c r="X278" s="135" t="str">
        <f>IF(V278="","",_xlfn.XLOOKUP(V278,立项!W:W,立项!P:P))</f>
        <v/>
      </c>
      <c r="Y278" s="135" t="str">
        <f t="shared" si="24"/>
        <v/>
      </c>
      <c r="Z278" s="162"/>
      <c r="AA278" s="137"/>
      <c r="AB278" s="137"/>
      <c r="AC278" s="137"/>
      <c r="AD278" s="138"/>
      <c r="AE278" s="138"/>
    </row>
    <row r="279" s="102" customFormat="1" customHeight="1" spans="1:31">
      <c r="A279" s="137"/>
      <c r="B279" s="137"/>
      <c r="C279" s="137"/>
      <c r="D279" s="154"/>
      <c r="E279" s="154"/>
      <c r="F279" s="137"/>
      <c r="G279" s="178"/>
      <c r="H279" s="179"/>
      <c r="I279" s="167"/>
      <c r="J279" s="187"/>
      <c r="K279" s="137"/>
      <c r="L279" s="109"/>
      <c r="M279" s="185">
        <f>IF(T279="","",COUNTIFS($F$2:F279,F279))</f>
        <v>0</v>
      </c>
      <c r="N279" s="186">
        <f>IF(T279="","",SUMIFS(实收!E:E,实收!S:S,T279))</f>
        <v>0</v>
      </c>
      <c r="O279" s="186">
        <f t="shared" si="20"/>
        <v>0</v>
      </c>
      <c r="P279" s="186" t="str">
        <f>IF(D279="","",SUMIFS(#REF!,#REF!,U279))</f>
        <v/>
      </c>
      <c r="Q279" s="186" t="str">
        <f t="shared" si="21"/>
        <v/>
      </c>
      <c r="R279" s="135" t="str">
        <f>IF($C279="","",_xlfn.XLOOKUP($C279,设置!$M:$M,设置!N:N,""))</f>
        <v/>
      </c>
      <c r="S279" s="135" t="str">
        <f>IF($C279="","",_xlfn.XLOOKUP($C279,设置!$M:$M,设置!O:O,""))</f>
        <v/>
      </c>
      <c r="T279" s="135" t="s">
        <v>1719</v>
      </c>
      <c r="U279" s="135" t="str">
        <f t="shared" si="22"/>
        <v/>
      </c>
      <c r="V279" s="135" t="str">
        <f t="shared" si="23"/>
        <v/>
      </c>
      <c r="W279" s="135" t="str">
        <f>IF(V279="","",_xlfn.XLOOKUP(V279,立项!W:W,立项!N:N))</f>
        <v/>
      </c>
      <c r="X279" s="135" t="str">
        <f>IF(V279="","",_xlfn.XLOOKUP(V279,立项!W:W,立项!P:P))</f>
        <v/>
      </c>
      <c r="Y279" s="135" t="str">
        <f t="shared" si="24"/>
        <v/>
      </c>
      <c r="Z279" s="162"/>
      <c r="AA279" s="137"/>
      <c r="AB279" s="137"/>
      <c r="AC279" s="137"/>
      <c r="AD279" s="138"/>
      <c r="AE279" s="138"/>
    </row>
    <row r="280" s="102" customFormat="1" customHeight="1" spans="1:31">
      <c r="A280" s="137"/>
      <c r="B280" s="137"/>
      <c r="C280" s="137"/>
      <c r="D280" s="154"/>
      <c r="E280" s="154"/>
      <c r="F280" s="137"/>
      <c r="G280" s="178"/>
      <c r="H280" s="179"/>
      <c r="I280" s="167"/>
      <c r="J280" s="187"/>
      <c r="K280" s="137"/>
      <c r="L280" s="109"/>
      <c r="M280" s="185">
        <f>IF(T280="","",COUNTIFS($F$2:F280,F280))</f>
        <v>0</v>
      </c>
      <c r="N280" s="186">
        <f>IF(T280="","",SUMIFS(实收!E:E,实收!S:S,T280))</f>
        <v>0</v>
      </c>
      <c r="O280" s="186">
        <f t="shared" si="20"/>
        <v>0</v>
      </c>
      <c r="P280" s="186" t="str">
        <f>IF(D280="","",SUMIFS(#REF!,#REF!,U280))</f>
        <v/>
      </c>
      <c r="Q280" s="186" t="str">
        <f t="shared" si="21"/>
        <v/>
      </c>
      <c r="R280" s="135" t="str">
        <f>IF($C280="","",_xlfn.XLOOKUP($C280,设置!$M:$M,设置!N:N,""))</f>
        <v/>
      </c>
      <c r="S280" s="135" t="str">
        <f>IF($C280="","",_xlfn.XLOOKUP($C280,设置!$M:$M,设置!O:O,""))</f>
        <v/>
      </c>
      <c r="T280" s="135" t="s">
        <v>1720</v>
      </c>
      <c r="U280" s="135" t="str">
        <f t="shared" si="22"/>
        <v/>
      </c>
      <c r="V280" s="135" t="str">
        <f t="shared" si="23"/>
        <v/>
      </c>
      <c r="W280" s="135" t="str">
        <f>IF(V280="","",_xlfn.XLOOKUP(V280,立项!W:W,立项!N:N))</f>
        <v/>
      </c>
      <c r="X280" s="135" t="str">
        <f>IF(V280="","",_xlfn.XLOOKUP(V280,立项!W:W,立项!P:P))</f>
        <v/>
      </c>
      <c r="Y280" s="135" t="str">
        <f t="shared" si="24"/>
        <v/>
      </c>
      <c r="Z280" s="162"/>
      <c r="AA280" s="137"/>
      <c r="AB280" s="137"/>
      <c r="AC280" s="137"/>
      <c r="AD280" s="138"/>
      <c r="AE280" s="138"/>
    </row>
    <row r="281" s="102" customFormat="1" customHeight="1" spans="1:31">
      <c r="A281" s="137"/>
      <c r="B281" s="137"/>
      <c r="C281" s="137"/>
      <c r="D281" s="154"/>
      <c r="E281" s="154"/>
      <c r="F281" s="137"/>
      <c r="G281" s="178"/>
      <c r="H281" s="179"/>
      <c r="I281" s="167"/>
      <c r="J281" s="187"/>
      <c r="K281" s="137"/>
      <c r="L281" s="109"/>
      <c r="M281" s="185">
        <f>IF(T281="","",COUNTIFS($F$2:F281,F281))</f>
        <v>0</v>
      </c>
      <c r="N281" s="186">
        <f>IF(T281="","",SUMIFS(实收!E:E,实收!S:S,T281))</f>
        <v>0</v>
      </c>
      <c r="O281" s="186">
        <f t="shared" si="20"/>
        <v>0</v>
      </c>
      <c r="P281" s="186" t="str">
        <f>IF(D281="","",SUMIFS(#REF!,#REF!,U281))</f>
        <v/>
      </c>
      <c r="Q281" s="186" t="str">
        <f t="shared" si="21"/>
        <v/>
      </c>
      <c r="R281" s="135" t="str">
        <f>IF($C281="","",_xlfn.XLOOKUP($C281,设置!$M:$M,设置!N:N,""))</f>
        <v/>
      </c>
      <c r="S281" s="135" t="str">
        <f>IF($C281="","",_xlfn.XLOOKUP($C281,设置!$M:$M,设置!O:O,""))</f>
        <v/>
      </c>
      <c r="T281" s="135" t="s">
        <v>1721</v>
      </c>
      <c r="U281" s="135" t="str">
        <f t="shared" si="22"/>
        <v/>
      </c>
      <c r="V281" s="135" t="str">
        <f t="shared" si="23"/>
        <v/>
      </c>
      <c r="W281" s="135" t="str">
        <f>IF(V281="","",_xlfn.XLOOKUP(V281,立项!W:W,立项!N:N))</f>
        <v/>
      </c>
      <c r="X281" s="135" t="str">
        <f>IF(V281="","",_xlfn.XLOOKUP(V281,立项!W:W,立项!P:P))</f>
        <v/>
      </c>
      <c r="Y281" s="135" t="str">
        <f t="shared" si="24"/>
        <v/>
      </c>
      <c r="Z281" s="162"/>
      <c r="AA281" s="137"/>
      <c r="AB281" s="137"/>
      <c r="AC281" s="137"/>
      <c r="AD281" s="138"/>
      <c r="AE281" s="138"/>
    </row>
    <row r="282" s="102" customFormat="1" customHeight="1" spans="1:31">
      <c r="A282" s="137"/>
      <c r="B282" s="137"/>
      <c r="C282" s="137"/>
      <c r="D282" s="154"/>
      <c r="E282" s="154"/>
      <c r="F282" s="137"/>
      <c r="G282" s="137"/>
      <c r="H282" s="180"/>
      <c r="I282" s="167"/>
      <c r="J282" s="187"/>
      <c r="K282" s="137"/>
      <c r="L282" s="109"/>
      <c r="M282" s="185">
        <f>IF(T282="","",COUNTIFS($F$2:F282,F282))</f>
        <v>0</v>
      </c>
      <c r="N282" s="186">
        <f>IF(T282="","",SUMIFS(实收!E:E,实收!S:S,T282))</f>
        <v>0</v>
      </c>
      <c r="O282" s="186">
        <f t="shared" si="20"/>
        <v>0</v>
      </c>
      <c r="P282" s="186" t="str">
        <f>IF(D282="","",SUMIFS(#REF!,#REF!,U282))</f>
        <v/>
      </c>
      <c r="Q282" s="186" t="str">
        <f t="shared" si="21"/>
        <v/>
      </c>
      <c r="R282" s="135" t="str">
        <f>IF($C282="","",_xlfn.XLOOKUP($C282,设置!$M:$M,设置!N:N,""))</f>
        <v/>
      </c>
      <c r="S282" s="135" t="str">
        <f>IF($C282="","",_xlfn.XLOOKUP($C282,设置!$M:$M,设置!O:O,""))</f>
        <v/>
      </c>
      <c r="T282" s="135" t="s">
        <v>1722</v>
      </c>
      <c r="U282" s="135" t="str">
        <f t="shared" si="22"/>
        <v/>
      </c>
      <c r="V282" s="135" t="str">
        <f t="shared" si="23"/>
        <v/>
      </c>
      <c r="W282" s="135" t="str">
        <f>IF(V282="","",_xlfn.XLOOKUP(V282,立项!W:W,立项!N:N))</f>
        <v/>
      </c>
      <c r="X282" s="135" t="str">
        <f>IF(V282="","",_xlfn.XLOOKUP(V282,立项!W:W,立项!P:P))</f>
        <v/>
      </c>
      <c r="Y282" s="135" t="str">
        <f t="shared" si="24"/>
        <v/>
      </c>
      <c r="Z282" s="162"/>
      <c r="AA282" s="137"/>
      <c r="AB282" s="137"/>
      <c r="AC282" s="137"/>
      <c r="AD282" s="138"/>
      <c r="AE282" s="138"/>
    </row>
    <row r="283" s="102" customFormat="1" customHeight="1" spans="1:31">
      <c r="A283" s="137"/>
      <c r="B283" s="137"/>
      <c r="C283" s="137"/>
      <c r="D283" s="154"/>
      <c r="E283" s="154"/>
      <c r="F283" s="137"/>
      <c r="G283" s="178"/>
      <c r="H283" s="179"/>
      <c r="I283" s="167"/>
      <c r="J283" s="187"/>
      <c r="K283" s="137"/>
      <c r="L283" s="109"/>
      <c r="M283" s="185">
        <f>IF(T283="","",COUNTIFS($F$2:F283,F283))</f>
        <v>0</v>
      </c>
      <c r="N283" s="186">
        <f>IF(T283="","",SUMIFS(实收!E:E,实收!S:S,T283))</f>
        <v>0</v>
      </c>
      <c r="O283" s="186">
        <f t="shared" si="20"/>
        <v>0</v>
      </c>
      <c r="P283" s="186" t="str">
        <f>IF(D283="","",SUMIFS(#REF!,#REF!,U283))</f>
        <v/>
      </c>
      <c r="Q283" s="186" t="str">
        <f t="shared" si="21"/>
        <v/>
      </c>
      <c r="R283" s="135" t="str">
        <f>IF($C283="","",_xlfn.XLOOKUP($C283,设置!$M:$M,设置!N:N,""))</f>
        <v/>
      </c>
      <c r="S283" s="135" t="str">
        <f>IF($C283="","",_xlfn.XLOOKUP($C283,设置!$M:$M,设置!O:O,""))</f>
        <v/>
      </c>
      <c r="T283" s="135" t="s">
        <v>1723</v>
      </c>
      <c r="U283" s="135" t="str">
        <f t="shared" si="22"/>
        <v/>
      </c>
      <c r="V283" s="135" t="str">
        <f t="shared" si="23"/>
        <v/>
      </c>
      <c r="W283" s="135" t="str">
        <f>IF(V283="","",_xlfn.XLOOKUP(V283,立项!W:W,立项!N:N))</f>
        <v/>
      </c>
      <c r="X283" s="135" t="str">
        <f>IF(V283="","",_xlfn.XLOOKUP(V283,立项!W:W,立项!P:P))</f>
        <v/>
      </c>
      <c r="Y283" s="135" t="str">
        <f t="shared" si="24"/>
        <v/>
      </c>
      <c r="Z283" s="162"/>
      <c r="AA283" s="137"/>
      <c r="AB283" s="137"/>
      <c r="AC283" s="137"/>
      <c r="AD283" s="138"/>
      <c r="AE283" s="138"/>
    </row>
    <row r="284" s="102" customFormat="1" customHeight="1" spans="1:31">
      <c r="A284" s="137"/>
      <c r="B284" s="137"/>
      <c r="C284" s="137"/>
      <c r="D284" s="154"/>
      <c r="E284" s="154"/>
      <c r="F284" s="137"/>
      <c r="G284" s="178"/>
      <c r="H284" s="179"/>
      <c r="I284" s="167"/>
      <c r="J284" s="187"/>
      <c r="K284" s="137"/>
      <c r="L284" s="109"/>
      <c r="M284" s="185">
        <f>IF(T284="","",COUNTIFS($F$2:F284,F284))</f>
        <v>0</v>
      </c>
      <c r="N284" s="186">
        <f>IF(T284="","",SUMIFS(实收!E:E,实收!S:S,T284))</f>
        <v>0</v>
      </c>
      <c r="O284" s="186">
        <f t="shared" si="20"/>
        <v>0</v>
      </c>
      <c r="P284" s="186" t="str">
        <f>IF(D284="","",SUMIFS(#REF!,#REF!,U284))</f>
        <v/>
      </c>
      <c r="Q284" s="186" t="str">
        <f t="shared" si="21"/>
        <v/>
      </c>
      <c r="R284" s="135" t="str">
        <f>IF($C284="","",_xlfn.XLOOKUP($C284,设置!$M:$M,设置!N:N,""))</f>
        <v/>
      </c>
      <c r="S284" s="135" t="str">
        <f>IF($C284="","",_xlfn.XLOOKUP($C284,设置!$M:$M,设置!O:O,""))</f>
        <v/>
      </c>
      <c r="T284" s="135" t="s">
        <v>1724</v>
      </c>
      <c r="U284" s="135" t="str">
        <f t="shared" si="22"/>
        <v/>
      </c>
      <c r="V284" s="135" t="str">
        <f t="shared" si="23"/>
        <v/>
      </c>
      <c r="W284" s="135" t="str">
        <f>IF(V284="","",_xlfn.XLOOKUP(V284,立项!W:W,立项!N:N))</f>
        <v/>
      </c>
      <c r="X284" s="135" t="str">
        <f>IF(V284="","",_xlfn.XLOOKUP(V284,立项!W:W,立项!P:P))</f>
        <v/>
      </c>
      <c r="Y284" s="135" t="str">
        <f t="shared" si="24"/>
        <v/>
      </c>
      <c r="Z284" s="162"/>
      <c r="AA284" s="137"/>
      <c r="AB284" s="137"/>
      <c r="AC284" s="137"/>
      <c r="AD284" s="138"/>
      <c r="AE284" s="138"/>
    </row>
    <row r="285" s="102" customFormat="1" customHeight="1" spans="1:31">
      <c r="A285" s="137"/>
      <c r="B285" s="137"/>
      <c r="C285" s="137"/>
      <c r="D285" s="154"/>
      <c r="E285" s="154"/>
      <c r="F285" s="137"/>
      <c r="G285" s="178"/>
      <c r="H285" s="179"/>
      <c r="I285" s="167"/>
      <c r="J285" s="187"/>
      <c r="K285" s="137"/>
      <c r="L285" s="109"/>
      <c r="M285" s="185">
        <f>IF(T285="","",COUNTIFS($F$2:F285,F285))</f>
        <v>0</v>
      </c>
      <c r="N285" s="186">
        <f>IF(T285="","",SUMIFS(实收!E:E,实收!S:S,T285))</f>
        <v>0</v>
      </c>
      <c r="O285" s="186">
        <f t="shared" si="20"/>
        <v>0</v>
      </c>
      <c r="P285" s="186" t="str">
        <f>IF(D285="","",SUMIFS(#REF!,#REF!,U285))</f>
        <v/>
      </c>
      <c r="Q285" s="186" t="str">
        <f t="shared" si="21"/>
        <v/>
      </c>
      <c r="R285" s="135" t="str">
        <f>IF($C285="","",_xlfn.XLOOKUP($C285,设置!$M:$M,设置!N:N,""))</f>
        <v/>
      </c>
      <c r="S285" s="135" t="str">
        <f>IF($C285="","",_xlfn.XLOOKUP($C285,设置!$M:$M,设置!O:O,""))</f>
        <v/>
      </c>
      <c r="T285" s="135" t="s">
        <v>1725</v>
      </c>
      <c r="U285" s="135" t="str">
        <f t="shared" si="22"/>
        <v/>
      </c>
      <c r="V285" s="135" t="str">
        <f t="shared" si="23"/>
        <v/>
      </c>
      <c r="W285" s="135" t="str">
        <f>IF(V285="","",_xlfn.XLOOKUP(V285,立项!W:W,立项!N:N))</f>
        <v/>
      </c>
      <c r="X285" s="135" t="str">
        <f>IF(V285="","",_xlfn.XLOOKUP(V285,立项!W:W,立项!P:P))</f>
        <v/>
      </c>
      <c r="Y285" s="135" t="str">
        <f t="shared" si="24"/>
        <v/>
      </c>
      <c r="Z285" s="162"/>
      <c r="AA285" s="137"/>
      <c r="AB285" s="137"/>
      <c r="AC285" s="137"/>
      <c r="AD285" s="138"/>
      <c r="AE285" s="138"/>
    </row>
    <row r="286" s="102" customFormat="1" customHeight="1" spans="1:31">
      <c r="A286" s="137"/>
      <c r="B286" s="137"/>
      <c r="C286" s="137"/>
      <c r="D286" s="154"/>
      <c r="E286" s="154"/>
      <c r="F286" s="137"/>
      <c r="G286" s="181"/>
      <c r="H286" s="179"/>
      <c r="I286" s="167"/>
      <c r="J286" s="187"/>
      <c r="K286" s="137"/>
      <c r="L286" s="109"/>
      <c r="M286" s="185">
        <f>IF(T286="","",COUNTIFS($F$2:F286,F286))</f>
        <v>0</v>
      </c>
      <c r="N286" s="186">
        <f>IF(T286="","",SUMIFS(实收!E:E,实收!S:S,T286))</f>
        <v>0</v>
      </c>
      <c r="O286" s="186">
        <f t="shared" si="20"/>
        <v>0</v>
      </c>
      <c r="P286" s="186" t="str">
        <f>IF(D286="","",SUMIFS(#REF!,#REF!,U286))</f>
        <v/>
      </c>
      <c r="Q286" s="186" t="str">
        <f t="shared" si="21"/>
        <v/>
      </c>
      <c r="R286" s="135" t="str">
        <f>IF($C286="","",_xlfn.XLOOKUP($C286,设置!$M:$M,设置!N:N,""))</f>
        <v/>
      </c>
      <c r="S286" s="135" t="str">
        <f>IF($C286="","",_xlfn.XLOOKUP($C286,设置!$M:$M,设置!O:O,""))</f>
        <v/>
      </c>
      <c r="T286" s="135" t="s">
        <v>1726</v>
      </c>
      <c r="U286" s="135" t="str">
        <f t="shared" si="22"/>
        <v/>
      </c>
      <c r="V286" s="135" t="str">
        <f t="shared" si="23"/>
        <v/>
      </c>
      <c r="W286" s="135" t="str">
        <f>IF(V286="","",_xlfn.XLOOKUP(V286,立项!W:W,立项!N:N))</f>
        <v/>
      </c>
      <c r="X286" s="135" t="str">
        <f>IF(V286="","",_xlfn.XLOOKUP(V286,立项!W:W,立项!P:P))</f>
        <v/>
      </c>
      <c r="Y286" s="135" t="str">
        <f t="shared" si="24"/>
        <v/>
      </c>
      <c r="Z286" s="162"/>
      <c r="AA286" s="137"/>
      <c r="AB286" s="137"/>
      <c r="AC286" s="137"/>
      <c r="AD286" s="138"/>
      <c r="AE286" s="138"/>
    </row>
    <row r="287" s="102" customFormat="1" customHeight="1" spans="1:31">
      <c r="A287" s="137"/>
      <c r="B287" s="137"/>
      <c r="C287" s="137"/>
      <c r="D287" s="154"/>
      <c r="E287" s="154"/>
      <c r="F287" s="137"/>
      <c r="G287" s="181"/>
      <c r="H287" s="179"/>
      <c r="I287" s="167"/>
      <c r="J287" s="187"/>
      <c r="K287" s="137"/>
      <c r="L287" s="109"/>
      <c r="M287" s="185">
        <f>IF(T287="","",COUNTIFS($F$2:F287,F287))</f>
        <v>0</v>
      </c>
      <c r="N287" s="186">
        <f>IF(T287="","",SUMIFS(实收!E:E,实收!S:S,T287))</f>
        <v>0</v>
      </c>
      <c r="O287" s="186">
        <f t="shared" si="20"/>
        <v>0</v>
      </c>
      <c r="P287" s="186" t="str">
        <f>IF(D287="","",SUMIFS(#REF!,#REF!,U287))</f>
        <v/>
      </c>
      <c r="Q287" s="186" t="str">
        <f t="shared" si="21"/>
        <v/>
      </c>
      <c r="R287" s="135" t="str">
        <f>IF($C287="","",_xlfn.XLOOKUP($C287,设置!$M:$M,设置!N:N,""))</f>
        <v/>
      </c>
      <c r="S287" s="135" t="str">
        <f>IF($C287="","",_xlfn.XLOOKUP($C287,设置!$M:$M,设置!O:O,""))</f>
        <v/>
      </c>
      <c r="T287" s="135" t="s">
        <v>1727</v>
      </c>
      <c r="U287" s="135" t="str">
        <f t="shared" si="22"/>
        <v/>
      </c>
      <c r="V287" s="135" t="str">
        <f t="shared" si="23"/>
        <v/>
      </c>
      <c r="W287" s="135" t="str">
        <f>IF(V287="","",_xlfn.XLOOKUP(V287,立项!W:W,立项!N:N))</f>
        <v/>
      </c>
      <c r="X287" s="135" t="str">
        <f>IF(V287="","",_xlfn.XLOOKUP(V287,立项!W:W,立项!P:P))</f>
        <v/>
      </c>
      <c r="Y287" s="135" t="str">
        <f t="shared" si="24"/>
        <v/>
      </c>
      <c r="Z287" s="162"/>
      <c r="AA287" s="137"/>
      <c r="AB287" s="137"/>
      <c r="AC287" s="137"/>
      <c r="AD287" s="138"/>
      <c r="AE287" s="138"/>
    </row>
    <row r="288" s="102" customFormat="1" customHeight="1" spans="1:31">
      <c r="A288" s="137"/>
      <c r="B288" s="137"/>
      <c r="C288" s="137"/>
      <c r="D288" s="154"/>
      <c r="E288" s="154"/>
      <c r="F288" s="137"/>
      <c r="G288" s="178"/>
      <c r="H288" s="179"/>
      <c r="I288" s="167"/>
      <c r="J288" s="187"/>
      <c r="K288" s="137"/>
      <c r="L288" s="109"/>
      <c r="M288" s="185">
        <f>IF(T288="","",COUNTIFS($F$2:F288,F288))</f>
        <v>0</v>
      </c>
      <c r="N288" s="186">
        <f>IF(T288="","",SUMIFS(实收!E:E,实收!S:S,T288))</f>
        <v>0</v>
      </c>
      <c r="O288" s="186">
        <f t="shared" si="20"/>
        <v>0</v>
      </c>
      <c r="P288" s="186" t="str">
        <f>IF(D288="","",SUMIFS(#REF!,#REF!,U288))</f>
        <v/>
      </c>
      <c r="Q288" s="186" t="str">
        <f t="shared" si="21"/>
        <v/>
      </c>
      <c r="R288" s="135" t="str">
        <f>IF($C288="","",_xlfn.XLOOKUP($C288,设置!$M:$M,设置!N:N,""))</f>
        <v/>
      </c>
      <c r="S288" s="135" t="str">
        <f>IF($C288="","",_xlfn.XLOOKUP($C288,设置!$M:$M,设置!O:O,""))</f>
        <v/>
      </c>
      <c r="T288" s="135" t="s">
        <v>1728</v>
      </c>
      <c r="U288" s="135" t="str">
        <f t="shared" si="22"/>
        <v/>
      </c>
      <c r="V288" s="135" t="str">
        <f t="shared" si="23"/>
        <v/>
      </c>
      <c r="W288" s="135" t="str">
        <f>IF(V288="","",_xlfn.XLOOKUP(V288,立项!W:W,立项!N:N))</f>
        <v/>
      </c>
      <c r="X288" s="135" t="str">
        <f>IF(V288="","",_xlfn.XLOOKUP(V288,立项!W:W,立项!P:P))</f>
        <v/>
      </c>
      <c r="Y288" s="135" t="str">
        <f t="shared" si="24"/>
        <v/>
      </c>
      <c r="Z288" s="162"/>
      <c r="AA288" s="137"/>
      <c r="AB288" s="137"/>
      <c r="AC288" s="137"/>
      <c r="AD288" s="138"/>
      <c r="AE288" s="138"/>
    </row>
    <row r="289" s="102" customFormat="1" customHeight="1" spans="1:31">
      <c r="A289" s="137"/>
      <c r="B289" s="137"/>
      <c r="C289" s="137"/>
      <c r="D289" s="154"/>
      <c r="E289" s="154"/>
      <c r="F289" s="137"/>
      <c r="G289" s="178"/>
      <c r="H289" s="179"/>
      <c r="I289" s="167"/>
      <c r="J289" s="187"/>
      <c r="K289" s="137"/>
      <c r="L289" s="109"/>
      <c r="M289" s="185">
        <f>IF(T289="","",COUNTIFS($F$2:F289,F289))</f>
        <v>0</v>
      </c>
      <c r="N289" s="186">
        <f>IF(T289="","",SUMIFS(实收!E:E,实收!S:S,T289))</f>
        <v>0</v>
      </c>
      <c r="O289" s="186">
        <f t="shared" si="20"/>
        <v>0</v>
      </c>
      <c r="P289" s="186" t="str">
        <f>IF(D289="","",SUMIFS(#REF!,#REF!,U289))</f>
        <v/>
      </c>
      <c r="Q289" s="186" t="str">
        <f t="shared" si="21"/>
        <v/>
      </c>
      <c r="R289" s="135" t="str">
        <f>IF($C289="","",_xlfn.XLOOKUP($C289,设置!$M:$M,设置!N:N,""))</f>
        <v/>
      </c>
      <c r="S289" s="135" t="str">
        <f>IF($C289="","",_xlfn.XLOOKUP($C289,设置!$M:$M,设置!O:O,""))</f>
        <v/>
      </c>
      <c r="T289" s="135" t="s">
        <v>1729</v>
      </c>
      <c r="U289" s="135" t="str">
        <f t="shared" si="22"/>
        <v/>
      </c>
      <c r="V289" s="135" t="str">
        <f t="shared" si="23"/>
        <v/>
      </c>
      <c r="W289" s="135" t="str">
        <f>IF(V289="","",_xlfn.XLOOKUP(V289,立项!W:W,立项!N:N))</f>
        <v/>
      </c>
      <c r="X289" s="135" t="str">
        <f>IF(V289="","",_xlfn.XLOOKUP(V289,立项!W:W,立项!P:P))</f>
        <v/>
      </c>
      <c r="Y289" s="135" t="str">
        <f t="shared" si="24"/>
        <v/>
      </c>
      <c r="Z289" s="162"/>
      <c r="AA289" s="137"/>
      <c r="AB289" s="137"/>
      <c r="AC289" s="137"/>
      <c r="AD289" s="138"/>
      <c r="AE289" s="138"/>
    </row>
    <row r="290" s="102" customFormat="1" customHeight="1" spans="1:31">
      <c r="A290" s="137"/>
      <c r="B290" s="137"/>
      <c r="C290" s="137"/>
      <c r="D290" s="154"/>
      <c r="E290" s="154"/>
      <c r="F290" s="137"/>
      <c r="G290" s="178"/>
      <c r="H290" s="179"/>
      <c r="I290" s="167"/>
      <c r="J290" s="187"/>
      <c r="K290" s="137"/>
      <c r="L290" s="109"/>
      <c r="M290" s="185">
        <f>IF(T290="","",COUNTIFS($F$2:F290,F290))</f>
        <v>0</v>
      </c>
      <c r="N290" s="186">
        <f>IF(T290="","",SUMIFS(实收!E:E,实收!S:S,T290))</f>
        <v>0</v>
      </c>
      <c r="O290" s="186">
        <f t="shared" si="20"/>
        <v>0</v>
      </c>
      <c r="P290" s="186" t="str">
        <f>IF(D290="","",SUMIFS(#REF!,#REF!,U290))</f>
        <v/>
      </c>
      <c r="Q290" s="186" t="str">
        <f t="shared" si="21"/>
        <v/>
      </c>
      <c r="R290" s="135" t="str">
        <f>IF($C290="","",_xlfn.XLOOKUP($C290,设置!$M:$M,设置!N:N,""))</f>
        <v/>
      </c>
      <c r="S290" s="135" t="str">
        <f>IF($C290="","",_xlfn.XLOOKUP($C290,设置!$M:$M,设置!O:O,""))</f>
        <v/>
      </c>
      <c r="T290" s="135" t="s">
        <v>1730</v>
      </c>
      <c r="U290" s="135" t="str">
        <f t="shared" si="22"/>
        <v/>
      </c>
      <c r="V290" s="135" t="str">
        <f t="shared" si="23"/>
        <v/>
      </c>
      <c r="W290" s="135" t="str">
        <f>IF(V290="","",_xlfn.XLOOKUP(V290,立项!W:W,立项!N:N))</f>
        <v/>
      </c>
      <c r="X290" s="135" t="str">
        <f>IF(V290="","",_xlfn.XLOOKUP(V290,立项!W:W,立项!P:P))</f>
        <v/>
      </c>
      <c r="Y290" s="135" t="str">
        <f t="shared" si="24"/>
        <v/>
      </c>
      <c r="Z290" s="162"/>
      <c r="AA290" s="137"/>
      <c r="AB290" s="137"/>
      <c r="AC290" s="137"/>
      <c r="AD290" s="138"/>
      <c r="AE290" s="138"/>
    </row>
    <row r="291" s="102" customFormat="1" customHeight="1" spans="1:31">
      <c r="A291" s="137"/>
      <c r="B291" s="137"/>
      <c r="C291" s="137"/>
      <c r="D291" s="154"/>
      <c r="E291" s="154"/>
      <c r="F291" s="137"/>
      <c r="G291" s="178"/>
      <c r="H291" s="179"/>
      <c r="I291" s="167"/>
      <c r="J291" s="187"/>
      <c r="K291" s="137"/>
      <c r="L291" s="109"/>
      <c r="M291" s="185">
        <f>IF(T291="","",COUNTIFS($F$2:F291,F291))</f>
        <v>0</v>
      </c>
      <c r="N291" s="186">
        <f>IF(T291="","",SUMIFS(实收!E:E,实收!S:S,T291))</f>
        <v>0</v>
      </c>
      <c r="O291" s="186">
        <f t="shared" si="20"/>
        <v>0</v>
      </c>
      <c r="P291" s="186" t="str">
        <f>IF(D291="","",SUMIFS(#REF!,#REF!,U291))</f>
        <v/>
      </c>
      <c r="Q291" s="186" t="str">
        <f t="shared" si="21"/>
        <v/>
      </c>
      <c r="R291" s="135" t="str">
        <f>IF($C291="","",_xlfn.XLOOKUP($C291,设置!$M:$M,设置!N:N,""))</f>
        <v/>
      </c>
      <c r="S291" s="135" t="str">
        <f>IF($C291="","",_xlfn.XLOOKUP($C291,设置!$M:$M,设置!O:O,""))</f>
        <v/>
      </c>
      <c r="T291" s="135" t="s">
        <v>1731</v>
      </c>
      <c r="U291" s="135" t="str">
        <f t="shared" si="22"/>
        <v/>
      </c>
      <c r="V291" s="135" t="str">
        <f t="shared" si="23"/>
        <v/>
      </c>
      <c r="W291" s="135" t="str">
        <f>IF(V291="","",_xlfn.XLOOKUP(V291,立项!W:W,立项!N:N))</f>
        <v/>
      </c>
      <c r="X291" s="135" t="str">
        <f>IF(V291="","",_xlfn.XLOOKUP(V291,立项!W:W,立项!P:P))</f>
        <v/>
      </c>
      <c r="Y291" s="135" t="str">
        <f t="shared" si="24"/>
        <v/>
      </c>
      <c r="Z291" s="162"/>
      <c r="AA291" s="137"/>
      <c r="AB291" s="137"/>
      <c r="AC291" s="137"/>
      <c r="AD291" s="138"/>
      <c r="AE291" s="138"/>
    </row>
    <row r="292" s="102" customFormat="1" customHeight="1" spans="1:31">
      <c r="A292" s="137"/>
      <c r="B292" s="137"/>
      <c r="C292" s="137"/>
      <c r="D292" s="154"/>
      <c r="E292" s="154"/>
      <c r="F292" s="137"/>
      <c r="G292" s="178"/>
      <c r="H292" s="179"/>
      <c r="I292" s="167"/>
      <c r="J292" s="187"/>
      <c r="K292" s="137"/>
      <c r="L292" s="109"/>
      <c r="M292" s="185">
        <f>IF(T292="","",COUNTIFS($F$2:F292,F292))</f>
        <v>0</v>
      </c>
      <c r="N292" s="186">
        <f>IF(T292="","",SUMIFS(实收!E:E,实收!S:S,T292))</f>
        <v>0</v>
      </c>
      <c r="O292" s="186">
        <f t="shared" si="20"/>
        <v>0</v>
      </c>
      <c r="P292" s="186" t="str">
        <f>IF(D292="","",SUMIFS(#REF!,#REF!,U292))</f>
        <v/>
      </c>
      <c r="Q292" s="186" t="str">
        <f t="shared" si="21"/>
        <v/>
      </c>
      <c r="R292" s="135" t="str">
        <f>IF($C292="","",_xlfn.XLOOKUP($C292,设置!$M:$M,设置!N:N,""))</f>
        <v/>
      </c>
      <c r="S292" s="135" t="str">
        <f>IF($C292="","",_xlfn.XLOOKUP($C292,设置!$M:$M,设置!O:O,""))</f>
        <v/>
      </c>
      <c r="T292" s="135" t="s">
        <v>1732</v>
      </c>
      <c r="U292" s="135" t="str">
        <f t="shared" si="22"/>
        <v/>
      </c>
      <c r="V292" s="135" t="str">
        <f t="shared" si="23"/>
        <v/>
      </c>
      <c r="W292" s="135" t="str">
        <f>IF(V292="","",_xlfn.XLOOKUP(V292,立项!W:W,立项!N:N))</f>
        <v/>
      </c>
      <c r="X292" s="135" t="str">
        <f>IF(V292="","",_xlfn.XLOOKUP(V292,立项!W:W,立项!P:P))</f>
        <v/>
      </c>
      <c r="Y292" s="135" t="str">
        <f t="shared" si="24"/>
        <v/>
      </c>
      <c r="Z292" s="162"/>
      <c r="AA292" s="137"/>
      <c r="AB292" s="137"/>
      <c r="AC292" s="137"/>
      <c r="AD292" s="138"/>
      <c r="AE292" s="138"/>
    </row>
    <row r="293" s="102" customFormat="1" customHeight="1" spans="1:31">
      <c r="A293" s="137"/>
      <c r="B293" s="137"/>
      <c r="C293" s="137"/>
      <c r="D293" s="154"/>
      <c r="E293" s="154"/>
      <c r="F293" s="137"/>
      <c r="G293" s="178"/>
      <c r="H293" s="179"/>
      <c r="I293" s="167"/>
      <c r="J293" s="187"/>
      <c r="K293" s="137"/>
      <c r="L293" s="109"/>
      <c r="M293" s="185">
        <f>IF(T293="","",COUNTIFS($F$2:F293,F293))</f>
        <v>0</v>
      </c>
      <c r="N293" s="186">
        <f>IF(T293="","",SUMIFS(实收!E:E,实收!S:S,T293))</f>
        <v>0</v>
      </c>
      <c r="O293" s="186">
        <f t="shared" si="20"/>
        <v>0</v>
      </c>
      <c r="P293" s="186" t="str">
        <f>IF(D293="","",SUMIFS(#REF!,#REF!,U293))</f>
        <v/>
      </c>
      <c r="Q293" s="186" t="str">
        <f t="shared" si="21"/>
        <v/>
      </c>
      <c r="R293" s="135" t="str">
        <f>IF($C293="","",_xlfn.XLOOKUP($C293,设置!$M:$M,设置!N:N,""))</f>
        <v/>
      </c>
      <c r="S293" s="135" t="str">
        <f>IF($C293="","",_xlfn.XLOOKUP($C293,设置!$M:$M,设置!O:O,""))</f>
        <v/>
      </c>
      <c r="T293" s="135" t="s">
        <v>1733</v>
      </c>
      <c r="U293" s="135" t="str">
        <f t="shared" si="22"/>
        <v/>
      </c>
      <c r="V293" s="135" t="str">
        <f t="shared" si="23"/>
        <v/>
      </c>
      <c r="W293" s="135" t="str">
        <f>IF(V293="","",_xlfn.XLOOKUP(V293,立项!W:W,立项!N:N))</f>
        <v/>
      </c>
      <c r="X293" s="135" t="str">
        <f>IF(V293="","",_xlfn.XLOOKUP(V293,立项!W:W,立项!P:P))</f>
        <v/>
      </c>
      <c r="Y293" s="135" t="str">
        <f t="shared" si="24"/>
        <v/>
      </c>
      <c r="Z293" s="162"/>
      <c r="AA293" s="137"/>
      <c r="AB293" s="137"/>
      <c r="AC293" s="137"/>
      <c r="AD293" s="138"/>
      <c r="AE293" s="138"/>
    </row>
    <row r="294" s="102" customFormat="1" customHeight="1" spans="1:31">
      <c r="A294" s="137"/>
      <c r="B294" s="137"/>
      <c r="C294" s="137"/>
      <c r="D294" s="154"/>
      <c r="E294" s="154"/>
      <c r="F294" s="137"/>
      <c r="G294" s="178"/>
      <c r="H294" s="179"/>
      <c r="I294" s="167"/>
      <c r="J294" s="187"/>
      <c r="K294" s="137"/>
      <c r="L294" s="109"/>
      <c r="M294" s="185">
        <f>IF(T294="","",COUNTIFS($F$2:F294,F294))</f>
        <v>0</v>
      </c>
      <c r="N294" s="186">
        <f>IF(T294="","",SUMIFS(实收!E:E,实收!S:S,T294))</f>
        <v>0</v>
      </c>
      <c r="O294" s="186">
        <f t="shared" si="20"/>
        <v>0</v>
      </c>
      <c r="P294" s="186" t="str">
        <f>IF(D294="","",SUMIFS(#REF!,#REF!,U294))</f>
        <v/>
      </c>
      <c r="Q294" s="186" t="str">
        <f t="shared" si="21"/>
        <v/>
      </c>
      <c r="R294" s="135" t="str">
        <f>IF($C294="","",_xlfn.XLOOKUP($C294,设置!$M:$M,设置!N:N,""))</f>
        <v/>
      </c>
      <c r="S294" s="135" t="str">
        <f>IF($C294="","",_xlfn.XLOOKUP($C294,设置!$M:$M,设置!O:O,""))</f>
        <v/>
      </c>
      <c r="T294" s="135" t="s">
        <v>1734</v>
      </c>
      <c r="U294" s="135" t="str">
        <f t="shared" si="22"/>
        <v/>
      </c>
      <c r="V294" s="135" t="str">
        <f t="shared" si="23"/>
        <v/>
      </c>
      <c r="W294" s="135" t="str">
        <f>IF(V294="","",_xlfn.XLOOKUP(V294,立项!W:W,立项!N:N))</f>
        <v/>
      </c>
      <c r="X294" s="135" t="str">
        <f>IF(V294="","",_xlfn.XLOOKUP(V294,立项!W:W,立项!P:P))</f>
        <v/>
      </c>
      <c r="Y294" s="135" t="str">
        <f t="shared" si="24"/>
        <v/>
      </c>
      <c r="Z294" s="162"/>
      <c r="AA294" s="137"/>
      <c r="AB294" s="137"/>
      <c r="AC294" s="137"/>
      <c r="AD294" s="138"/>
      <c r="AE294" s="138"/>
    </row>
    <row r="295" s="102" customFormat="1" customHeight="1" spans="1:31">
      <c r="A295" s="137"/>
      <c r="B295" s="137"/>
      <c r="C295" s="137"/>
      <c r="D295" s="154"/>
      <c r="E295" s="154"/>
      <c r="F295" s="137"/>
      <c r="G295" s="178"/>
      <c r="H295" s="179"/>
      <c r="I295" s="167"/>
      <c r="J295" s="187"/>
      <c r="K295" s="137"/>
      <c r="L295" s="109"/>
      <c r="M295" s="185">
        <f>IF(T295="","",COUNTIFS($F$2:F295,F295))</f>
        <v>0</v>
      </c>
      <c r="N295" s="186">
        <f>IF(T295="","",SUMIFS(实收!E:E,实收!S:S,T295))</f>
        <v>0</v>
      </c>
      <c r="O295" s="186">
        <f t="shared" si="20"/>
        <v>0</v>
      </c>
      <c r="P295" s="186" t="str">
        <f>IF(D295="","",SUMIFS(#REF!,#REF!,U295))</f>
        <v/>
      </c>
      <c r="Q295" s="186" t="str">
        <f t="shared" si="21"/>
        <v/>
      </c>
      <c r="R295" s="135" t="str">
        <f>IF($C295="","",_xlfn.XLOOKUP($C295,设置!$M:$M,设置!N:N,""))</f>
        <v/>
      </c>
      <c r="S295" s="135" t="str">
        <f>IF($C295="","",_xlfn.XLOOKUP($C295,设置!$M:$M,设置!O:O,""))</f>
        <v/>
      </c>
      <c r="T295" s="135" t="s">
        <v>1735</v>
      </c>
      <c r="U295" s="135" t="str">
        <f t="shared" si="22"/>
        <v/>
      </c>
      <c r="V295" s="135" t="str">
        <f t="shared" si="23"/>
        <v/>
      </c>
      <c r="W295" s="135" t="str">
        <f>IF(V295="","",_xlfn.XLOOKUP(V295,立项!W:W,立项!N:N))</f>
        <v/>
      </c>
      <c r="X295" s="135" t="str">
        <f>IF(V295="","",_xlfn.XLOOKUP(V295,立项!W:W,立项!P:P))</f>
        <v/>
      </c>
      <c r="Y295" s="135" t="str">
        <f t="shared" si="24"/>
        <v/>
      </c>
      <c r="Z295" s="162"/>
      <c r="AA295" s="137"/>
      <c r="AB295" s="137"/>
      <c r="AC295" s="137"/>
      <c r="AD295" s="138"/>
      <c r="AE295" s="138"/>
    </row>
    <row r="296" s="102" customFormat="1" customHeight="1" spans="1:31">
      <c r="A296" s="137"/>
      <c r="B296" s="137"/>
      <c r="C296" s="137"/>
      <c r="D296" s="154"/>
      <c r="E296" s="154"/>
      <c r="F296" s="137"/>
      <c r="G296" s="178"/>
      <c r="H296" s="179"/>
      <c r="I296" s="167"/>
      <c r="J296" s="187"/>
      <c r="K296" s="137"/>
      <c r="L296" s="109"/>
      <c r="M296" s="185">
        <f>IF(T296="","",COUNTIFS($F$2:F296,F296))</f>
        <v>0</v>
      </c>
      <c r="N296" s="186">
        <f>IF(T296="","",SUMIFS(实收!E:E,实收!S:S,T296))</f>
        <v>0</v>
      </c>
      <c r="O296" s="186">
        <f t="shared" si="20"/>
        <v>0</v>
      </c>
      <c r="P296" s="186" t="str">
        <f>IF(D296="","",SUMIFS(#REF!,#REF!,U296))</f>
        <v/>
      </c>
      <c r="Q296" s="186" t="str">
        <f t="shared" si="21"/>
        <v/>
      </c>
      <c r="R296" s="135" t="str">
        <f>IF($C296="","",_xlfn.XLOOKUP($C296,设置!$M:$M,设置!N:N,""))</f>
        <v/>
      </c>
      <c r="S296" s="135" t="str">
        <f>IF($C296="","",_xlfn.XLOOKUP($C296,设置!$M:$M,设置!O:O,""))</f>
        <v/>
      </c>
      <c r="T296" s="135" t="s">
        <v>1736</v>
      </c>
      <c r="U296" s="135" t="str">
        <f t="shared" si="22"/>
        <v/>
      </c>
      <c r="V296" s="135" t="str">
        <f t="shared" si="23"/>
        <v/>
      </c>
      <c r="W296" s="135" t="str">
        <f>IF(V296="","",_xlfn.XLOOKUP(V296,立项!W:W,立项!N:N))</f>
        <v/>
      </c>
      <c r="X296" s="135" t="str">
        <f>IF(V296="","",_xlfn.XLOOKUP(V296,立项!W:W,立项!P:P))</f>
        <v/>
      </c>
      <c r="Y296" s="135" t="str">
        <f t="shared" si="24"/>
        <v/>
      </c>
      <c r="Z296" s="162"/>
      <c r="AA296" s="137"/>
      <c r="AB296" s="137"/>
      <c r="AC296" s="137"/>
      <c r="AD296" s="138"/>
      <c r="AE296" s="138"/>
    </row>
    <row r="297" s="102" customFormat="1" customHeight="1" spans="1:31">
      <c r="A297" s="137"/>
      <c r="B297" s="137"/>
      <c r="C297" s="137"/>
      <c r="D297" s="154"/>
      <c r="E297" s="154"/>
      <c r="F297" s="137"/>
      <c r="G297" s="178"/>
      <c r="H297" s="179"/>
      <c r="I297" s="167"/>
      <c r="J297" s="187"/>
      <c r="K297" s="137"/>
      <c r="L297" s="109"/>
      <c r="M297" s="185">
        <f>IF(T297="","",COUNTIFS($F$2:F297,F297))</f>
        <v>0</v>
      </c>
      <c r="N297" s="186">
        <f>IF(T297="","",SUMIFS(实收!E:E,实收!S:S,T297))</f>
        <v>0</v>
      </c>
      <c r="O297" s="186">
        <f t="shared" si="20"/>
        <v>0</v>
      </c>
      <c r="P297" s="186" t="str">
        <f>IF(D297="","",SUMIFS(#REF!,#REF!,U297))</f>
        <v/>
      </c>
      <c r="Q297" s="186" t="str">
        <f t="shared" si="21"/>
        <v/>
      </c>
      <c r="R297" s="135" t="str">
        <f>IF($C297="","",_xlfn.XLOOKUP($C297,设置!$M:$M,设置!N:N,""))</f>
        <v/>
      </c>
      <c r="S297" s="135" t="str">
        <f>IF($C297="","",_xlfn.XLOOKUP($C297,设置!$M:$M,设置!O:O,""))</f>
        <v/>
      </c>
      <c r="T297" s="135" t="s">
        <v>1737</v>
      </c>
      <c r="U297" s="135" t="str">
        <f t="shared" si="22"/>
        <v/>
      </c>
      <c r="V297" s="135" t="str">
        <f t="shared" si="23"/>
        <v/>
      </c>
      <c r="W297" s="135" t="str">
        <f>IF(V297="","",_xlfn.XLOOKUP(V297,立项!W:W,立项!N:N))</f>
        <v/>
      </c>
      <c r="X297" s="135" t="str">
        <f>IF(V297="","",_xlfn.XLOOKUP(V297,立项!W:W,立项!P:P))</f>
        <v/>
      </c>
      <c r="Y297" s="135" t="str">
        <f t="shared" si="24"/>
        <v/>
      </c>
      <c r="Z297" s="162"/>
      <c r="AA297" s="137"/>
      <c r="AB297" s="137"/>
      <c r="AC297" s="137"/>
      <c r="AD297" s="138"/>
      <c r="AE297" s="138"/>
    </row>
    <row r="298" s="102" customFormat="1" customHeight="1" spans="1:31">
      <c r="A298" s="137"/>
      <c r="B298" s="137"/>
      <c r="C298" s="137"/>
      <c r="D298" s="154"/>
      <c r="E298" s="154"/>
      <c r="F298" s="137"/>
      <c r="G298" s="178"/>
      <c r="H298" s="179"/>
      <c r="I298" s="167"/>
      <c r="J298" s="187"/>
      <c r="K298" s="137"/>
      <c r="L298" s="191"/>
      <c r="M298" s="185">
        <f>IF(T298="","",COUNTIFS($F$2:F298,F298))</f>
        <v>0</v>
      </c>
      <c r="N298" s="186">
        <f>IF(T298="","",SUMIFS(实收!E:E,实收!S:S,T298))</f>
        <v>0</v>
      </c>
      <c r="O298" s="186">
        <f t="shared" si="20"/>
        <v>0</v>
      </c>
      <c r="P298" s="186" t="str">
        <f>IF(D298="","",SUMIFS(#REF!,#REF!,U298))</f>
        <v/>
      </c>
      <c r="Q298" s="186" t="str">
        <f t="shared" si="21"/>
        <v/>
      </c>
      <c r="R298" s="135" t="str">
        <f>IF($C298="","",_xlfn.XLOOKUP($C298,设置!$M:$M,设置!N:N,""))</f>
        <v/>
      </c>
      <c r="S298" s="135" t="str">
        <f>IF($C298="","",_xlfn.XLOOKUP($C298,设置!$M:$M,设置!O:O,""))</f>
        <v/>
      </c>
      <c r="T298" s="135" t="s">
        <v>1738</v>
      </c>
      <c r="U298" s="135" t="str">
        <f t="shared" si="22"/>
        <v/>
      </c>
      <c r="V298" s="135" t="str">
        <f t="shared" si="23"/>
        <v/>
      </c>
      <c r="W298" s="135" t="str">
        <f>IF(V298="","",_xlfn.XLOOKUP(V298,立项!W:W,立项!N:N))</f>
        <v/>
      </c>
      <c r="X298" s="135" t="str">
        <f>IF(V298="","",_xlfn.XLOOKUP(V298,立项!W:W,立项!P:P))</f>
        <v/>
      </c>
      <c r="Y298" s="135" t="str">
        <f t="shared" si="24"/>
        <v/>
      </c>
      <c r="Z298" s="162"/>
      <c r="AA298" s="137"/>
      <c r="AB298" s="137"/>
      <c r="AC298" s="137"/>
      <c r="AD298" s="138"/>
      <c r="AE298" s="138"/>
    </row>
    <row r="299" s="102" customFormat="1" customHeight="1" spans="1:31">
      <c r="A299" s="137"/>
      <c r="B299" s="137"/>
      <c r="C299" s="137"/>
      <c r="D299" s="154"/>
      <c r="E299" s="154"/>
      <c r="F299" s="137"/>
      <c r="G299" s="154"/>
      <c r="H299" s="179"/>
      <c r="I299" s="167"/>
      <c r="J299" s="187"/>
      <c r="K299" s="137"/>
      <c r="L299" s="191"/>
      <c r="M299" s="185">
        <f>IF(T299="","",COUNTIFS($F$2:F299,F299))</f>
        <v>0</v>
      </c>
      <c r="N299" s="186">
        <f>IF(T299="","",SUMIFS(实收!E:E,实收!S:S,T299))</f>
        <v>0</v>
      </c>
      <c r="O299" s="186">
        <f t="shared" si="20"/>
        <v>0</v>
      </c>
      <c r="P299" s="186" t="str">
        <f>IF(D299="","",SUMIFS(#REF!,#REF!,U299))</f>
        <v/>
      </c>
      <c r="Q299" s="186" t="str">
        <f t="shared" si="21"/>
        <v/>
      </c>
      <c r="R299" s="135" t="str">
        <f>IF($C299="","",_xlfn.XLOOKUP($C299,设置!$M:$M,设置!N:N,""))</f>
        <v/>
      </c>
      <c r="S299" s="135" t="str">
        <f>IF($C299="","",_xlfn.XLOOKUP($C299,设置!$M:$M,设置!O:O,""))</f>
        <v/>
      </c>
      <c r="T299" s="135" t="s">
        <v>1739</v>
      </c>
      <c r="U299" s="135" t="str">
        <f t="shared" si="22"/>
        <v/>
      </c>
      <c r="V299" s="135" t="str">
        <f t="shared" si="23"/>
        <v/>
      </c>
      <c r="W299" s="135" t="str">
        <f>IF(V299="","",_xlfn.XLOOKUP(V299,立项!W:W,立项!N:N))</f>
        <v/>
      </c>
      <c r="X299" s="135" t="str">
        <f>IF(V299="","",_xlfn.XLOOKUP(V299,立项!W:W,立项!P:P))</f>
        <v/>
      </c>
      <c r="Y299" s="135" t="str">
        <f t="shared" si="24"/>
        <v/>
      </c>
      <c r="Z299" s="162"/>
      <c r="AA299" s="137"/>
      <c r="AB299" s="137"/>
      <c r="AC299" s="137"/>
      <c r="AD299" s="138"/>
      <c r="AE299" s="138"/>
    </row>
    <row r="300" s="102" customFormat="1" customHeight="1" spans="1:31">
      <c r="A300" s="137"/>
      <c r="B300" s="137"/>
      <c r="C300" s="137"/>
      <c r="D300" s="154"/>
      <c r="E300" s="154"/>
      <c r="F300" s="137"/>
      <c r="G300" s="154"/>
      <c r="H300" s="179"/>
      <c r="I300" s="167"/>
      <c r="J300" s="187"/>
      <c r="K300" s="137"/>
      <c r="L300" s="109"/>
      <c r="M300" s="185">
        <f>IF(T300="","",COUNTIFS($F$2:F300,F300))</f>
        <v>0</v>
      </c>
      <c r="N300" s="186">
        <f>IF(T300="","",SUMIFS(实收!E:E,实收!S:S,T300))</f>
        <v>0</v>
      </c>
      <c r="O300" s="186">
        <f t="shared" si="20"/>
        <v>0</v>
      </c>
      <c r="P300" s="186" t="str">
        <f>IF(D300="","",SUMIFS(#REF!,#REF!,U300))</f>
        <v/>
      </c>
      <c r="Q300" s="186" t="str">
        <f t="shared" si="21"/>
        <v/>
      </c>
      <c r="R300" s="135" t="str">
        <f>IF($C300="","",_xlfn.XLOOKUP($C300,设置!$M:$M,设置!N:N,""))</f>
        <v/>
      </c>
      <c r="S300" s="135" t="str">
        <f>IF($C300="","",_xlfn.XLOOKUP($C300,设置!$M:$M,设置!O:O,""))</f>
        <v/>
      </c>
      <c r="T300" s="135" t="s">
        <v>1740</v>
      </c>
      <c r="U300" s="135" t="str">
        <f t="shared" si="22"/>
        <v/>
      </c>
      <c r="V300" s="135" t="str">
        <f t="shared" si="23"/>
        <v/>
      </c>
      <c r="W300" s="135" t="str">
        <f>IF(V300="","",_xlfn.XLOOKUP(V300,立项!W:W,立项!N:N))</f>
        <v/>
      </c>
      <c r="X300" s="135" t="str">
        <f>IF(V300="","",_xlfn.XLOOKUP(V300,立项!W:W,立项!P:P))</f>
        <v/>
      </c>
      <c r="Y300" s="135" t="str">
        <f t="shared" si="24"/>
        <v/>
      </c>
      <c r="Z300" s="162"/>
      <c r="AA300" s="137"/>
      <c r="AB300" s="137"/>
      <c r="AC300" s="137"/>
      <c r="AD300" s="138"/>
      <c r="AE300" s="138"/>
    </row>
    <row r="301" s="102" customFormat="1" customHeight="1" spans="1:31">
      <c r="A301" s="137"/>
      <c r="B301" s="137"/>
      <c r="C301" s="137"/>
      <c r="D301" s="154"/>
      <c r="E301" s="154"/>
      <c r="F301" s="137"/>
      <c r="G301" s="154"/>
      <c r="H301" s="179"/>
      <c r="I301" s="167"/>
      <c r="J301" s="187"/>
      <c r="K301" s="137"/>
      <c r="L301" s="109"/>
      <c r="M301" s="185">
        <f>IF(T301="","",COUNTIFS($F$2:F301,F301))</f>
        <v>0</v>
      </c>
      <c r="N301" s="186">
        <f>IF(T301="","",SUMIFS(实收!E:E,实收!S:S,T301))</f>
        <v>0</v>
      </c>
      <c r="O301" s="186">
        <f t="shared" si="20"/>
        <v>0</v>
      </c>
      <c r="P301" s="186" t="str">
        <f>IF(D301="","",SUMIFS(#REF!,#REF!,U301))</f>
        <v/>
      </c>
      <c r="Q301" s="186" t="str">
        <f t="shared" si="21"/>
        <v/>
      </c>
      <c r="R301" s="135" t="str">
        <f>IF($C301="","",_xlfn.XLOOKUP($C301,设置!$M:$M,设置!N:N,""))</f>
        <v/>
      </c>
      <c r="S301" s="135" t="str">
        <f>IF($C301="","",_xlfn.XLOOKUP($C301,设置!$M:$M,设置!O:O,""))</f>
        <v/>
      </c>
      <c r="T301" s="135" t="s">
        <v>1741</v>
      </c>
      <c r="U301" s="135" t="str">
        <f t="shared" si="22"/>
        <v/>
      </c>
      <c r="V301" s="135" t="str">
        <f t="shared" si="23"/>
        <v/>
      </c>
      <c r="W301" s="135" t="str">
        <f>IF(V301="","",_xlfn.XLOOKUP(V301,立项!W:W,立项!N:N))</f>
        <v/>
      </c>
      <c r="X301" s="135" t="str">
        <f>IF(V301="","",_xlfn.XLOOKUP(V301,立项!W:W,立项!P:P))</f>
        <v/>
      </c>
      <c r="Y301" s="135" t="str">
        <f t="shared" si="24"/>
        <v/>
      </c>
      <c r="Z301" s="162"/>
      <c r="AA301" s="137"/>
      <c r="AB301" s="137"/>
      <c r="AC301" s="137"/>
      <c r="AD301" s="138"/>
      <c r="AE301" s="138"/>
    </row>
    <row r="302" s="102" customFormat="1" customHeight="1" spans="1:31">
      <c r="A302" s="137"/>
      <c r="B302" s="137"/>
      <c r="C302" s="137"/>
      <c r="D302" s="154"/>
      <c r="E302" s="154"/>
      <c r="F302" s="137"/>
      <c r="G302" s="178"/>
      <c r="H302" s="179"/>
      <c r="I302" s="167"/>
      <c r="J302" s="187"/>
      <c r="K302" s="137"/>
      <c r="L302" s="109"/>
      <c r="M302" s="185">
        <f>IF(T302="","",COUNTIFS($F$2:F302,F302))</f>
        <v>0</v>
      </c>
      <c r="N302" s="186">
        <f>IF(T302="","",SUMIFS(实收!E:E,实收!S:S,T302))</f>
        <v>0</v>
      </c>
      <c r="O302" s="186">
        <f t="shared" si="20"/>
        <v>0</v>
      </c>
      <c r="P302" s="186" t="str">
        <f>IF(D302="","",SUMIFS(#REF!,#REF!,U302))</f>
        <v/>
      </c>
      <c r="Q302" s="186" t="str">
        <f t="shared" si="21"/>
        <v/>
      </c>
      <c r="R302" s="135" t="str">
        <f>IF($C302="","",_xlfn.XLOOKUP($C302,设置!$M:$M,设置!N:N,""))</f>
        <v/>
      </c>
      <c r="S302" s="135" t="str">
        <f>IF($C302="","",_xlfn.XLOOKUP($C302,设置!$M:$M,设置!O:O,""))</f>
        <v/>
      </c>
      <c r="T302" s="135" t="s">
        <v>1742</v>
      </c>
      <c r="U302" s="135" t="str">
        <f t="shared" si="22"/>
        <v/>
      </c>
      <c r="V302" s="135" t="str">
        <f t="shared" si="23"/>
        <v/>
      </c>
      <c r="W302" s="135" t="str">
        <f>IF(V302="","",_xlfn.XLOOKUP(V302,立项!W:W,立项!N:N))</f>
        <v/>
      </c>
      <c r="X302" s="135" t="str">
        <f>IF(V302="","",_xlfn.XLOOKUP(V302,立项!W:W,立项!P:P))</f>
        <v/>
      </c>
      <c r="Y302" s="135" t="str">
        <f t="shared" si="24"/>
        <v/>
      </c>
      <c r="Z302" s="162"/>
      <c r="AA302" s="137"/>
      <c r="AB302" s="137"/>
      <c r="AC302" s="137"/>
      <c r="AD302" s="138"/>
      <c r="AE302" s="138"/>
    </row>
    <row r="303" s="102" customFormat="1" customHeight="1" spans="1:31">
      <c r="A303" s="137"/>
      <c r="B303" s="137"/>
      <c r="C303" s="137"/>
      <c r="D303" s="154"/>
      <c r="E303" s="154"/>
      <c r="F303" s="137"/>
      <c r="G303" s="137"/>
      <c r="H303" s="180"/>
      <c r="I303" s="167"/>
      <c r="J303" s="187"/>
      <c r="K303" s="137"/>
      <c r="L303" s="109"/>
      <c r="M303" s="185">
        <f>IF(T303="","",COUNTIFS($F$2:F303,F303))</f>
        <v>0</v>
      </c>
      <c r="N303" s="186">
        <f>IF(T303="","",SUMIFS(实收!E:E,实收!S:S,T303))</f>
        <v>0</v>
      </c>
      <c r="O303" s="186">
        <f t="shared" si="20"/>
        <v>0</v>
      </c>
      <c r="P303" s="186" t="str">
        <f>IF(D303="","",SUMIFS(#REF!,#REF!,U303))</f>
        <v/>
      </c>
      <c r="Q303" s="186" t="str">
        <f t="shared" si="21"/>
        <v/>
      </c>
      <c r="R303" s="135" t="str">
        <f>IF($C303="","",_xlfn.XLOOKUP($C303,设置!$M:$M,设置!N:N,""))</f>
        <v/>
      </c>
      <c r="S303" s="135" t="str">
        <f>IF($C303="","",_xlfn.XLOOKUP($C303,设置!$M:$M,设置!O:O,""))</f>
        <v/>
      </c>
      <c r="T303" s="135" t="s">
        <v>1743</v>
      </c>
      <c r="U303" s="135" t="str">
        <f t="shared" si="22"/>
        <v/>
      </c>
      <c r="V303" s="135" t="str">
        <f t="shared" si="23"/>
        <v/>
      </c>
      <c r="W303" s="135" t="str">
        <f>IF(V303="","",_xlfn.XLOOKUP(V303,立项!W:W,立项!N:N))</f>
        <v/>
      </c>
      <c r="X303" s="135" t="str">
        <f>IF(V303="","",_xlfn.XLOOKUP(V303,立项!W:W,立项!P:P))</f>
        <v/>
      </c>
      <c r="Y303" s="135" t="str">
        <f t="shared" si="24"/>
        <v/>
      </c>
      <c r="Z303" s="162"/>
      <c r="AA303" s="137"/>
      <c r="AB303" s="137"/>
      <c r="AC303" s="137"/>
      <c r="AD303" s="138"/>
      <c r="AE303" s="138"/>
    </row>
    <row r="304" s="102" customFormat="1" customHeight="1" spans="1:31">
      <c r="A304" s="137"/>
      <c r="B304" s="137"/>
      <c r="C304" s="137"/>
      <c r="D304" s="154"/>
      <c r="E304" s="154"/>
      <c r="F304" s="137"/>
      <c r="G304" s="137"/>
      <c r="H304" s="180"/>
      <c r="I304" s="167"/>
      <c r="J304" s="187"/>
      <c r="K304" s="137"/>
      <c r="L304" s="109"/>
      <c r="M304" s="185">
        <f>IF(T304="","",COUNTIFS($F$2:F304,F304))</f>
        <v>0</v>
      </c>
      <c r="N304" s="186">
        <f>IF(T304="","",SUMIFS(实收!E:E,实收!S:S,T304))</f>
        <v>0</v>
      </c>
      <c r="O304" s="186">
        <f t="shared" si="20"/>
        <v>0</v>
      </c>
      <c r="P304" s="186" t="str">
        <f>IF(D304="","",SUMIFS(#REF!,#REF!,U304))</f>
        <v/>
      </c>
      <c r="Q304" s="186" t="str">
        <f t="shared" si="21"/>
        <v/>
      </c>
      <c r="R304" s="135" t="str">
        <f>IF($C304="","",_xlfn.XLOOKUP($C304,设置!$M:$M,设置!N:N,""))</f>
        <v/>
      </c>
      <c r="S304" s="135" t="str">
        <f>IF($C304="","",_xlfn.XLOOKUP($C304,设置!$M:$M,设置!O:O,""))</f>
        <v/>
      </c>
      <c r="T304" s="135" t="s">
        <v>1744</v>
      </c>
      <c r="U304" s="135" t="str">
        <f t="shared" si="22"/>
        <v/>
      </c>
      <c r="V304" s="135" t="str">
        <f t="shared" si="23"/>
        <v/>
      </c>
      <c r="W304" s="135" t="str">
        <f>IF(V304="","",_xlfn.XLOOKUP(V304,立项!W:W,立项!N:N))</f>
        <v/>
      </c>
      <c r="X304" s="135" t="str">
        <f>IF(V304="","",_xlfn.XLOOKUP(V304,立项!W:W,立项!P:P))</f>
        <v/>
      </c>
      <c r="Y304" s="135" t="str">
        <f t="shared" si="24"/>
        <v/>
      </c>
      <c r="Z304" s="162"/>
      <c r="AA304" s="137"/>
      <c r="AB304" s="137"/>
      <c r="AC304" s="137"/>
      <c r="AD304" s="138"/>
      <c r="AE304" s="138"/>
    </row>
    <row r="305" s="102" customFormat="1" customHeight="1" spans="1:31">
      <c r="A305" s="137"/>
      <c r="B305" s="137"/>
      <c r="C305" s="137"/>
      <c r="D305" s="154"/>
      <c r="E305" s="154"/>
      <c r="F305" s="137"/>
      <c r="G305" s="178"/>
      <c r="H305" s="179"/>
      <c r="I305" s="167"/>
      <c r="J305" s="187"/>
      <c r="K305" s="137"/>
      <c r="L305" s="109"/>
      <c r="M305" s="185">
        <f>IF(T305="","",COUNTIFS($F$2:F305,F305))</f>
        <v>0</v>
      </c>
      <c r="N305" s="186">
        <f>IF(T305="","",SUMIFS(实收!E:E,实收!S:S,T305))</f>
        <v>0</v>
      </c>
      <c r="O305" s="186">
        <f t="shared" si="20"/>
        <v>0</v>
      </c>
      <c r="P305" s="186" t="str">
        <f>IF(D305="","",SUMIFS(#REF!,#REF!,U305))</f>
        <v/>
      </c>
      <c r="Q305" s="186" t="str">
        <f t="shared" si="21"/>
        <v/>
      </c>
      <c r="R305" s="135" t="str">
        <f>IF($C305="","",_xlfn.XLOOKUP($C305,设置!$M:$M,设置!N:N,""))</f>
        <v/>
      </c>
      <c r="S305" s="135" t="str">
        <f>IF($C305="","",_xlfn.XLOOKUP($C305,设置!$M:$M,设置!O:O,""))</f>
        <v/>
      </c>
      <c r="T305" s="135" t="s">
        <v>1745</v>
      </c>
      <c r="U305" s="135" t="str">
        <f t="shared" si="22"/>
        <v/>
      </c>
      <c r="V305" s="135" t="str">
        <f t="shared" si="23"/>
        <v/>
      </c>
      <c r="W305" s="135" t="str">
        <f>IF(V305="","",_xlfn.XLOOKUP(V305,立项!W:W,立项!N:N))</f>
        <v/>
      </c>
      <c r="X305" s="135" t="str">
        <f>IF(V305="","",_xlfn.XLOOKUP(V305,立项!W:W,立项!P:P))</f>
        <v/>
      </c>
      <c r="Y305" s="135" t="str">
        <f t="shared" si="24"/>
        <v/>
      </c>
      <c r="Z305" s="162"/>
      <c r="AA305" s="137"/>
      <c r="AB305" s="137"/>
      <c r="AC305" s="137"/>
      <c r="AD305" s="138"/>
      <c r="AE305" s="138"/>
    </row>
    <row r="306" s="102" customFormat="1" customHeight="1" spans="1:31">
      <c r="A306" s="137"/>
      <c r="B306" s="137"/>
      <c r="C306" s="137"/>
      <c r="D306" s="154"/>
      <c r="E306" s="154"/>
      <c r="F306" s="137"/>
      <c r="G306" s="137"/>
      <c r="H306" s="180"/>
      <c r="I306" s="167"/>
      <c r="J306" s="187"/>
      <c r="K306" s="137"/>
      <c r="L306" s="192"/>
      <c r="M306" s="185">
        <f>IF(T306="","",COUNTIFS($F$2:F306,F306))</f>
        <v>0</v>
      </c>
      <c r="N306" s="186">
        <f>IF(T306="","",SUMIFS(实收!E:E,实收!S:S,T306))</f>
        <v>0</v>
      </c>
      <c r="O306" s="186">
        <f t="shared" si="20"/>
        <v>0</v>
      </c>
      <c r="P306" s="186" t="str">
        <f>IF(D306="","",SUMIFS(#REF!,#REF!,U306))</f>
        <v/>
      </c>
      <c r="Q306" s="186" t="str">
        <f t="shared" si="21"/>
        <v/>
      </c>
      <c r="R306" s="135" t="str">
        <f>IF($C306="","",_xlfn.XLOOKUP($C306,设置!$M:$M,设置!N:N,""))</f>
        <v/>
      </c>
      <c r="S306" s="135" t="str">
        <f>IF($C306="","",_xlfn.XLOOKUP($C306,设置!$M:$M,设置!O:O,""))</f>
        <v/>
      </c>
      <c r="T306" s="135" t="s">
        <v>1746</v>
      </c>
      <c r="U306" s="135" t="str">
        <f t="shared" si="22"/>
        <v/>
      </c>
      <c r="V306" s="135" t="str">
        <f t="shared" si="23"/>
        <v/>
      </c>
      <c r="W306" s="135" t="str">
        <f>IF(V306="","",_xlfn.XLOOKUP(V306,立项!W:W,立项!N:N))</f>
        <v/>
      </c>
      <c r="X306" s="135" t="str">
        <f>IF(V306="","",_xlfn.XLOOKUP(V306,立项!W:W,立项!P:P))</f>
        <v/>
      </c>
      <c r="Y306" s="135" t="str">
        <f t="shared" si="24"/>
        <v/>
      </c>
      <c r="Z306" s="162"/>
      <c r="AA306" s="137"/>
      <c r="AB306" s="137"/>
      <c r="AC306" s="137"/>
      <c r="AD306" s="138"/>
      <c r="AE306" s="138"/>
    </row>
    <row r="307" s="102" customFormat="1" customHeight="1" spans="1:31">
      <c r="A307" s="137"/>
      <c r="B307" s="137"/>
      <c r="C307" s="137"/>
      <c r="D307" s="154"/>
      <c r="E307" s="154"/>
      <c r="F307" s="154"/>
      <c r="G307" s="137"/>
      <c r="H307" s="180"/>
      <c r="I307" s="167"/>
      <c r="J307" s="187"/>
      <c r="K307" s="137"/>
      <c r="L307" s="109"/>
      <c r="M307" s="185">
        <f>IF(T307="","",COUNTIFS($F$2:F307,F307))</f>
        <v>0</v>
      </c>
      <c r="N307" s="186">
        <f>IF(T307="","",SUMIFS(实收!E:E,实收!S:S,T307))</f>
        <v>0</v>
      </c>
      <c r="O307" s="186">
        <f t="shared" si="20"/>
        <v>0</v>
      </c>
      <c r="P307" s="186" t="str">
        <f>IF(D307="","",SUMIFS(#REF!,#REF!,U307))</f>
        <v/>
      </c>
      <c r="Q307" s="186" t="str">
        <f t="shared" si="21"/>
        <v/>
      </c>
      <c r="R307" s="135" t="str">
        <f>IF($C307="","",_xlfn.XLOOKUP($C307,设置!$M:$M,设置!N:N,""))</f>
        <v/>
      </c>
      <c r="S307" s="135" t="str">
        <f>IF($C307="","",_xlfn.XLOOKUP($C307,设置!$M:$M,设置!O:O,""))</f>
        <v/>
      </c>
      <c r="T307" s="135" t="s">
        <v>1747</v>
      </c>
      <c r="U307" s="135" t="str">
        <f t="shared" si="22"/>
        <v/>
      </c>
      <c r="V307" s="135" t="str">
        <f t="shared" si="23"/>
        <v/>
      </c>
      <c r="W307" s="135" t="str">
        <f>IF(V307="","",_xlfn.XLOOKUP(V307,立项!W:W,立项!N:N))</f>
        <v/>
      </c>
      <c r="X307" s="135" t="str">
        <f>IF(V307="","",_xlfn.XLOOKUP(V307,立项!W:W,立项!P:P))</f>
        <v/>
      </c>
      <c r="Y307" s="135" t="str">
        <f t="shared" si="24"/>
        <v/>
      </c>
      <c r="Z307" s="162"/>
      <c r="AA307" s="137"/>
      <c r="AB307" s="137"/>
      <c r="AC307" s="137"/>
      <c r="AD307" s="138"/>
      <c r="AE307" s="138"/>
    </row>
    <row r="308" s="102" customFormat="1" customHeight="1" spans="1:31">
      <c r="A308" s="137"/>
      <c r="B308" s="137"/>
      <c r="C308" s="137"/>
      <c r="D308" s="154"/>
      <c r="E308" s="154"/>
      <c r="F308" s="137"/>
      <c r="G308" s="178"/>
      <c r="H308" s="179"/>
      <c r="I308" s="167"/>
      <c r="J308" s="187"/>
      <c r="K308" s="137"/>
      <c r="L308" s="109"/>
      <c r="M308" s="185">
        <f>IF(T308="","",COUNTIFS($F$2:F308,F308))</f>
        <v>0</v>
      </c>
      <c r="N308" s="186">
        <f>IF(T308="","",SUMIFS(实收!E:E,实收!S:S,T308))</f>
        <v>0</v>
      </c>
      <c r="O308" s="186">
        <f t="shared" si="20"/>
        <v>0</v>
      </c>
      <c r="P308" s="186" t="str">
        <f>IF(D308="","",SUMIFS(#REF!,#REF!,U308))</f>
        <v/>
      </c>
      <c r="Q308" s="186" t="str">
        <f t="shared" si="21"/>
        <v/>
      </c>
      <c r="R308" s="135" t="str">
        <f>IF($C308="","",_xlfn.XLOOKUP($C308,设置!$M:$M,设置!N:N,""))</f>
        <v/>
      </c>
      <c r="S308" s="135" t="str">
        <f>IF($C308="","",_xlfn.XLOOKUP($C308,设置!$M:$M,设置!O:O,""))</f>
        <v/>
      </c>
      <c r="T308" s="135" t="s">
        <v>1748</v>
      </c>
      <c r="U308" s="135" t="str">
        <f t="shared" si="22"/>
        <v/>
      </c>
      <c r="V308" s="135" t="str">
        <f t="shared" si="23"/>
        <v/>
      </c>
      <c r="W308" s="135" t="str">
        <f>IF(V308="","",_xlfn.XLOOKUP(V308,立项!W:W,立项!N:N))</f>
        <v/>
      </c>
      <c r="X308" s="135" t="str">
        <f>IF(V308="","",_xlfn.XLOOKUP(V308,立项!W:W,立项!P:P))</f>
        <v/>
      </c>
      <c r="Y308" s="135" t="str">
        <f t="shared" si="24"/>
        <v/>
      </c>
      <c r="Z308" s="162"/>
      <c r="AA308" s="137"/>
      <c r="AB308" s="137"/>
      <c r="AC308" s="137"/>
      <c r="AD308" s="138"/>
      <c r="AE308" s="138"/>
    </row>
    <row r="309" s="102" customFormat="1" customHeight="1" spans="1:31">
      <c r="A309" s="137"/>
      <c r="B309" s="137"/>
      <c r="C309" s="137"/>
      <c r="D309" s="154"/>
      <c r="E309" s="154"/>
      <c r="F309" s="137"/>
      <c r="G309" s="178"/>
      <c r="H309" s="179"/>
      <c r="I309" s="167"/>
      <c r="J309" s="187"/>
      <c r="K309" s="137"/>
      <c r="L309" s="109"/>
      <c r="M309" s="185">
        <f>IF(T309="","",COUNTIFS($F$2:F309,F309))</f>
        <v>0</v>
      </c>
      <c r="N309" s="186">
        <f>IF(T309="","",SUMIFS(实收!E:E,实收!S:S,T309))</f>
        <v>0</v>
      </c>
      <c r="O309" s="186">
        <f t="shared" si="20"/>
        <v>0</v>
      </c>
      <c r="P309" s="186" t="str">
        <f>IF(D309="","",SUMIFS(#REF!,#REF!,U309))</f>
        <v/>
      </c>
      <c r="Q309" s="186" t="str">
        <f t="shared" si="21"/>
        <v/>
      </c>
      <c r="R309" s="135" t="str">
        <f>IF($C309="","",_xlfn.XLOOKUP($C309,设置!$M:$M,设置!N:N,""))</f>
        <v/>
      </c>
      <c r="S309" s="135" t="str">
        <f>IF($C309="","",_xlfn.XLOOKUP($C309,设置!$M:$M,设置!O:O,""))</f>
        <v/>
      </c>
      <c r="T309" s="135" t="s">
        <v>1749</v>
      </c>
      <c r="U309" s="135" t="str">
        <f t="shared" si="22"/>
        <v/>
      </c>
      <c r="V309" s="135" t="str">
        <f t="shared" si="23"/>
        <v/>
      </c>
      <c r="W309" s="135" t="str">
        <f>IF(V309="","",_xlfn.XLOOKUP(V309,立项!W:W,立项!N:N))</f>
        <v/>
      </c>
      <c r="X309" s="135" t="str">
        <f>IF(V309="","",_xlfn.XLOOKUP(V309,立项!W:W,立项!P:P))</f>
        <v/>
      </c>
      <c r="Y309" s="135" t="str">
        <f t="shared" si="24"/>
        <v/>
      </c>
      <c r="Z309" s="162"/>
      <c r="AA309" s="137"/>
      <c r="AB309" s="137"/>
      <c r="AC309" s="137"/>
      <c r="AD309" s="138"/>
      <c r="AE309" s="138"/>
    </row>
    <row r="310" s="102" customFormat="1" customHeight="1" spans="1:31">
      <c r="A310" s="137"/>
      <c r="B310" s="137"/>
      <c r="C310" s="137"/>
      <c r="D310" s="154"/>
      <c r="E310" s="154"/>
      <c r="F310" s="154"/>
      <c r="G310" s="178"/>
      <c r="H310" s="179"/>
      <c r="I310" s="167"/>
      <c r="J310" s="187"/>
      <c r="K310" s="137"/>
      <c r="L310" s="109"/>
      <c r="M310" s="185">
        <f>IF(T310="","",COUNTIFS($F$2:F310,F310))</f>
        <v>0</v>
      </c>
      <c r="N310" s="186">
        <f>IF(T310="","",SUMIFS(实收!E:E,实收!S:S,T310))</f>
        <v>0</v>
      </c>
      <c r="O310" s="186">
        <f t="shared" si="20"/>
        <v>0</v>
      </c>
      <c r="P310" s="186" t="str">
        <f>IF(D310="","",SUMIFS(#REF!,#REF!,U310))</f>
        <v/>
      </c>
      <c r="Q310" s="186" t="str">
        <f t="shared" si="21"/>
        <v/>
      </c>
      <c r="R310" s="135" t="str">
        <f>IF($C310="","",_xlfn.XLOOKUP($C310,设置!$M:$M,设置!N:N,""))</f>
        <v/>
      </c>
      <c r="S310" s="135" t="str">
        <f>IF($C310="","",_xlfn.XLOOKUP($C310,设置!$M:$M,设置!O:O,""))</f>
        <v/>
      </c>
      <c r="T310" s="135" t="s">
        <v>1750</v>
      </c>
      <c r="U310" s="135" t="str">
        <f t="shared" si="22"/>
        <v/>
      </c>
      <c r="V310" s="135" t="str">
        <f t="shared" si="23"/>
        <v/>
      </c>
      <c r="W310" s="135" t="str">
        <f>IF(V310="","",_xlfn.XLOOKUP(V310,立项!W:W,立项!N:N))</f>
        <v/>
      </c>
      <c r="X310" s="135" t="str">
        <f>IF(V310="","",_xlfn.XLOOKUP(V310,立项!W:W,立项!P:P))</f>
        <v/>
      </c>
      <c r="Y310" s="135" t="str">
        <f t="shared" si="24"/>
        <v/>
      </c>
      <c r="Z310" s="162"/>
      <c r="AA310" s="137"/>
      <c r="AB310" s="137"/>
      <c r="AC310" s="137"/>
      <c r="AD310" s="138"/>
      <c r="AE310" s="138"/>
    </row>
    <row r="311" s="102" customFormat="1" customHeight="1" spans="1:31">
      <c r="A311" s="137"/>
      <c r="B311" s="137"/>
      <c r="C311" s="137"/>
      <c r="D311" s="154"/>
      <c r="E311" s="154"/>
      <c r="F311" s="154"/>
      <c r="G311" s="178"/>
      <c r="H311" s="180"/>
      <c r="I311" s="167"/>
      <c r="J311" s="187"/>
      <c r="K311" s="137"/>
      <c r="L311" s="109"/>
      <c r="M311" s="185">
        <f>IF(T311="","",COUNTIFS($F$2:F311,F311))</f>
        <v>0</v>
      </c>
      <c r="N311" s="186">
        <f>IF(T311="","",SUMIFS(实收!E:E,实收!S:S,T311))</f>
        <v>0</v>
      </c>
      <c r="O311" s="186">
        <f t="shared" si="20"/>
        <v>0</v>
      </c>
      <c r="P311" s="186" t="str">
        <f>IF(D311="","",SUMIFS(#REF!,#REF!,U311))</f>
        <v/>
      </c>
      <c r="Q311" s="186" t="str">
        <f t="shared" si="21"/>
        <v/>
      </c>
      <c r="R311" s="135" t="str">
        <f>IF($C311="","",_xlfn.XLOOKUP($C311,设置!$M:$M,设置!N:N,""))</f>
        <v/>
      </c>
      <c r="S311" s="135" t="str">
        <f>IF($C311="","",_xlfn.XLOOKUP($C311,设置!$M:$M,设置!O:O,""))</f>
        <v/>
      </c>
      <c r="T311" s="135" t="s">
        <v>1751</v>
      </c>
      <c r="U311" s="135" t="str">
        <f t="shared" si="22"/>
        <v/>
      </c>
      <c r="V311" s="135" t="str">
        <f t="shared" si="23"/>
        <v/>
      </c>
      <c r="W311" s="135" t="str">
        <f>IF(V311="","",_xlfn.XLOOKUP(V311,立项!W:W,立项!N:N))</f>
        <v/>
      </c>
      <c r="X311" s="135" t="str">
        <f>IF(V311="","",_xlfn.XLOOKUP(V311,立项!W:W,立项!P:P))</f>
        <v/>
      </c>
      <c r="Y311" s="135" t="str">
        <f t="shared" si="24"/>
        <v/>
      </c>
      <c r="Z311" s="162"/>
      <c r="AA311" s="137"/>
      <c r="AB311" s="137"/>
      <c r="AC311" s="137"/>
      <c r="AD311" s="138"/>
      <c r="AE311" s="138"/>
    </row>
    <row r="312" s="102" customFormat="1" customHeight="1" spans="1:31">
      <c r="A312" s="137"/>
      <c r="B312" s="137"/>
      <c r="C312" s="137"/>
      <c r="D312" s="154"/>
      <c r="E312" s="154"/>
      <c r="F312" s="137"/>
      <c r="G312" s="137"/>
      <c r="H312" s="180"/>
      <c r="I312" s="157"/>
      <c r="J312" s="187"/>
      <c r="K312" s="137"/>
      <c r="L312" s="109"/>
      <c r="M312" s="185">
        <f>IF(T312="","",COUNTIFS($F$2:F312,F312))</f>
        <v>0</v>
      </c>
      <c r="N312" s="186">
        <f>IF(T312="","",SUMIFS(实收!E:E,实收!S:S,T312))</f>
        <v>0</v>
      </c>
      <c r="O312" s="186">
        <f t="shared" si="20"/>
        <v>0</v>
      </c>
      <c r="P312" s="186" t="str">
        <f>IF(D312="","",SUMIFS(#REF!,#REF!,U312))</f>
        <v/>
      </c>
      <c r="Q312" s="186" t="str">
        <f t="shared" si="21"/>
        <v/>
      </c>
      <c r="R312" s="135" t="str">
        <f>IF($C312="","",_xlfn.XLOOKUP($C312,设置!$M:$M,设置!N:N,""))</f>
        <v/>
      </c>
      <c r="S312" s="135" t="str">
        <f>IF($C312="","",_xlfn.XLOOKUP($C312,设置!$M:$M,设置!O:O,""))</f>
        <v/>
      </c>
      <c r="T312" s="135" t="s">
        <v>1752</v>
      </c>
      <c r="U312" s="135" t="str">
        <f t="shared" si="22"/>
        <v/>
      </c>
      <c r="V312" s="135" t="str">
        <f t="shared" si="23"/>
        <v/>
      </c>
      <c r="W312" s="135" t="str">
        <f>IF(V312="","",_xlfn.XLOOKUP(V312,立项!W:W,立项!N:N))</f>
        <v/>
      </c>
      <c r="X312" s="135" t="str">
        <f>IF(V312="","",_xlfn.XLOOKUP(V312,立项!W:W,立项!P:P))</f>
        <v/>
      </c>
      <c r="Y312" s="135" t="str">
        <f t="shared" si="24"/>
        <v/>
      </c>
      <c r="Z312" s="162"/>
      <c r="AA312" s="137"/>
      <c r="AB312" s="137"/>
      <c r="AC312" s="137"/>
      <c r="AD312" s="138"/>
      <c r="AE312" s="138"/>
    </row>
    <row r="313" s="102" customFormat="1" customHeight="1" spans="1:31">
      <c r="A313" s="137"/>
      <c r="B313" s="137"/>
      <c r="C313" s="137"/>
      <c r="D313" s="154"/>
      <c r="E313" s="154"/>
      <c r="F313" s="137"/>
      <c r="G313" s="137"/>
      <c r="H313" s="180"/>
      <c r="I313" s="157"/>
      <c r="J313" s="187"/>
      <c r="K313" s="137"/>
      <c r="L313" s="109"/>
      <c r="M313" s="185">
        <f>IF(T313="","",COUNTIFS($F$2:F313,F313))</f>
        <v>0</v>
      </c>
      <c r="N313" s="186">
        <f>IF(T313="","",SUMIFS(实收!E:E,实收!S:S,T313))</f>
        <v>0</v>
      </c>
      <c r="O313" s="186">
        <f t="shared" si="20"/>
        <v>0</v>
      </c>
      <c r="P313" s="186" t="str">
        <f>IF(D313="","",SUMIFS(#REF!,#REF!,U313))</f>
        <v/>
      </c>
      <c r="Q313" s="186" t="str">
        <f t="shared" si="21"/>
        <v/>
      </c>
      <c r="R313" s="135" t="str">
        <f>IF($C313="","",_xlfn.XLOOKUP($C313,设置!$M:$M,设置!N:N,""))</f>
        <v/>
      </c>
      <c r="S313" s="135" t="str">
        <f>IF($C313="","",_xlfn.XLOOKUP($C313,设置!$M:$M,设置!O:O,""))</f>
        <v/>
      </c>
      <c r="T313" s="135" t="s">
        <v>1753</v>
      </c>
      <c r="U313" s="135" t="str">
        <f t="shared" si="22"/>
        <v/>
      </c>
      <c r="V313" s="135" t="str">
        <f t="shared" si="23"/>
        <v/>
      </c>
      <c r="W313" s="135" t="str">
        <f>IF(V313="","",_xlfn.XLOOKUP(V313,立项!W:W,立项!N:N))</f>
        <v/>
      </c>
      <c r="X313" s="135" t="str">
        <f>IF(V313="","",_xlfn.XLOOKUP(V313,立项!W:W,立项!P:P))</f>
        <v/>
      </c>
      <c r="Y313" s="135" t="str">
        <f t="shared" si="24"/>
        <v/>
      </c>
      <c r="Z313" s="162"/>
      <c r="AA313" s="137"/>
      <c r="AB313" s="137"/>
      <c r="AC313" s="137"/>
      <c r="AD313" s="138"/>
      <c r="AE313" s="138"/>
    </row>
    <row r="314" s="102" customFormat="1" customHeight="1" spans="1:31">
      <c r="A314" s="137"/>
      <c r="B314" s="137"/>
      <c r="C314" s="137"/>
      <c r="D314" s="137"/>
      <c r="E314" s="154"/>
      <c r="F314" s="137"/>
      <c r="G314" s="137"/>
      <c r="H314" s="180"/>
      <c r="I314" s="167"/>
      <c r="J314" s="187"/>
      <c r="K314" s="137"/>
      <c r="L314" s="109"/>
      <c r="M314" s="185">
        <f>IF(T314="","",COUNTIFS($F$2:F314,F314))</f>
        <v>0</v>
      </c>
      <c r="N314" s="186">
        <f>IF(T314="","",SUMIFS(实收!E:E,实收!S:S,T314))</f>
        <v>0</v>
      </c>
      <c r="O314" s="186">
        <f t="shared" si="20"/>
        <v>0</v>
      </c>
      <c r="P314" s="186" t="str">
        <f>IF(D314="","",SUMIFS(#REF!,#REF!,U314))</f>
        <v/>
      </c>
      <c r="Q314" s="186" t="str">
        <f t="shared" si="21"/>
        <v/>
      </c>
      <c r="R314" s="135" t="str">
        <f>IF($C314="","",_xlfn.XLOOKUP($C314,设置!$M:$M,设置!N:N,""))</f>
        <v/>
      </c>
      <c r="S314" s="135" t="str">
        <f>IF($C314="","",_xlfn.XLOOKUP($C314,设置!$M:$M,设置!O:O,""))</f>
        <v/>
      </c>
      <c r="T314" s="135" t="s">
        <v>1754</v>
      </c>
      <c r="U314" s="135" t="str">
        <f t="shared" si="22"/>
        <v/>
      </c>
      <c r="V314" s="135" t="str">
        <f t="shared" si="23"/>
        <v/>
      </c>
      <c r="W314" s="135" t="str">
        <f>IF(V314="","",_xlfn.XLOOKUP(V314,立项!W:W,立项!N:N))</f>
        <v/>
      </c>
      <c r="X314" s="135" t="str">
        <f>IF(V314="","",_xlfn.XLOOKUP(V314,立项!W:W,立项!P:P))</f>
        <v/>
      </c>
      <c r="Y314" s="135" t="str">
        <f t="shared" si="24"/>
        <v/>
      </c>
      <c r="Z314" s="162"/>
      <c r="AA314" s="137"/>
      <c r="AB314" s="137"/>
      <c r="AC314" s="137"/>
      <c r="AD314" s="138"/>
      <c r="AE314" s="138"/>
    </row>
    <row r="315" s="102" customFormat="1" customHeight="1" spans="1:31">
      <c r="A315" s="137"/>
      <c r="B315" s="137"/>
      <c r="C315" s="137"/>
      <c r="D315" s="137"/>
      <c r="E315" s="154"/>
      <c r="F315" s="137"/>
      <c r="G315" s="137"/>
      <c r="H315" s="180"/>
      <c r="I315" s="167"/>
      <c r="J315" s="187"/>
      <c r="K315" s="137"/>
      <c r="L315" s="109"/>
      <c r="M315" s="185">
        <f>IF(T315="","",COUNTIFS($F$2:F315,F315))</f>
        <v>0</v>
      </c>
      <c r="N315" s="186">
        <f>IF(T315="","",SUMIFS(实收!E:E,实收!S:S,T315))</f>
        <v>0</v>
      </c>
      <c r="O315" s="186">
        <f t="shared" si="20"/>
        <v>0</v>
      </c>
      <c r="P315" s="186" t="str">
        <f>IF(D315="","",SUMIFS(#REF!,#REF!,U315))</f>
        <v/>
      </c>
      <c r="Q315" s="186" t="str">
        <f t="shared" si="21"/>
        <v/>
      </c>
      <c r="R315" s="135" t="str">
        <f>IF($C315="","",_xlfn.XLOOKUP($C315,设置!$M:$M,设置!N:N,""))</f>
        <v/>
      </c>
      <c r="S315" s="135" t="str">
        <f>IF($C315="","",_xlfn.XLOOKUP($C315,设置!$M:$M,设置!O:O,""))</f>
        <v/>
      </c>
      <c r="T315" s="135" t="s">
        <v>1755</v>
      </c>
      <c r="U315" s="135" t="str">
        <f t="shared" si="22"/>
        <v/>
      </c>
      <c r="V315" s="135" t="str">
        <f t="shared" si="23"/>
        <v/>
      </c>
      <c r="W315" s="135" t="str">
        <f>IF(V315="","",_xlfn.XLOOKUP(V315,立项!W:W,立项!N:N))</f>
        <v/>
      </c>
      <c r="X315" s="135" t="str">
        <f>IF(V315="","",_xlfn.XLOOKUP(V315,立项!W:W,立项!P:P))</f>
        <v/>
      </c>
      <c r="Y315" s="135" t="str">
        <f t="shared" si="24"/>
        <v/>
      </c>
      <c r="Z315" s="162"/>
      <c r="AA315" s="137"/>
      <c r="AB315" s="137"/>
      <c r="AC315" s="137"/>
      <c r="AD315" s="138"/>
      <c r="AE315" s="138"/>
    </row>
    <row r="316" s="102" customFormat="1" customHeight="1" spans="1:31">
      <c r="A316" s="137"/>
      <c r="B316" s="137"/>
      <c r="C316" s="137"/>
      <c r="D316" s="154"/>
      <c r="E316" s="154"/>
      <c r="F316" s="154"/>
      <c r="G316" s="137"/>
      <c r="H316" s="180"/>
      <c r="I316" s="167"/>
      <c r="J316" s="187"/>
      <c r="K316" s="137"/>
      <c r="L316" s="109"/>
      <c r="M316" s="185">
        <f>IF(T316="","",COUNTIFS($F$2:F316,F316))</f>
        <v>0</v>
      </c>
      <c r="N316" s="186">
        <f>IF(T316="","",SUMIFS(实收!E:E,实收!S:S,T316))</f>
        <v>0</v>
      </c>
      <c r="O316" s="186">
        <f t="shared" si="20"/>
        <v>0</v>
      </c>
      <c r="P316" s="186" t="str">
        <f>IF(D316="","",SUMIFS(#REF!,#REF!,U316))</f>
        <v/>
      </c>
      <c r="Q316" s="186" t="str">
        <f t="shared" si="21"/>
        <v/>
      </c>
      <c r="R316" s="135" t="str">
        <f>IF($C316="","",_xlfn.XLOOKUP($C316,设置!$M:$M,设置!N:N,""))</f>
        <v/>
      </c>
      <c r="S316" s="135" t="str">
        <f>IF($C316="","",_xlfn.XLOOKUP($C316,设置!$M:$M,设置!O:O,""))</f>
        <v/>
      </c>
      <c r="T316" s="135" t="s">
        <v>1756</v>
      </c>
      <c r="U316" s="135" t="str">
        <f t="shared" si="22"/>
        <v/>
      </c>
      <c r="V316" s="135" t="str">
        <f t="shared" si="23"/>
        <v/>
      </c>
      <c r="W316" s="135" t="str">
        <f>IF(V316="","",_xlfn.XLOOKUP(V316,立项!W:W,立项!N:N))</f>
        <v/>
      </c>
      <c r="X316" s="135" t="str">
        <f>IF(V316="","",_xlfn.XLOOKUP(V316,立项!W:W,立项!P:P))</f>
        <v/>
      </c>
      <c r="Y316" s="135" t="str">
        <f t="shared" si="24"/>
        <v/>
      </c>
      <c r="Z316" s="162"/>
      <c r="AA316" s="137"/>
      <c r="AB316" s="137"/>
      <c r="AC316" s="137"/>
      <c r="AD316" s="138"/>
      <c r="AE316" s="138"/>
    </row>
    <row r="317" s="102" customFormat="1" customHeight="1" spans="1:31">
      <c r="A317" s="137"/>
      <c r="B317" s="137"/>
      <c r="C317" s="137"/>
      <c r="D317" s="137"/>
      <c r="E317" s="154"/>
      <c r="F317" s="137"/>
      <c r="G317" s="178"/>
      <c r="H317" s="179"/>
      <c r="I317" s="167"/>
      <c r="J317" s="187"/>
      <c r="K317" s="137"/>
      <c r="L317" s="109"/>
      <c r="M317" s="185">
        <f>IF(T317="","",COUNTIFS($F$2:F317,F317))</f>
        <v>0</v>
      </c>
      <c r="N317" s="186">
        <f>IF(T317="","",SUMIFS(实收!E:E,实收!S:S,T317))</f>
        <v>0</v>
      </c>
      <c r="O317" s="186">
        <f t="shared" si="20"/>
        <v>0</v>
      </c>
      <c r="P317" s="186" t="str">
        <f>IF(D317="","",SUMIFS(#REF!,#REF!,U317))</f>
        <v/>
      </c>
      <c r="Q317" s="186" t="str">
        <f t="shared" si="21"/>
        <v/>
      </c>
      <c r="R317" s="135" t="str">
        <f>IF($C317="","",_xlfn.XLOOKUP($C317,设置!$M:$M,设置!N:N,""))</f>
        <v/>
      </c>
      <c r="S317" s="135" t="str">
        <f>IF($C317="","",_xlfn.XLOOKUP($C317,设置!$M:$M,设置!O:O,""))</f>
        <v/>
      </c>
      <c r="T317" s="135" t="s">
        <v>1757</v>
      </c>
      <c r="U317" s="135" t="str">
        <f t="shared" si="22"/>
        <v/>
      </c>
      <c r="V317" s="135" t="str">
        <f t="shared" si="23"/>
        <v/>
      </c>
      <c r="W317" s="135" t="str">
        <f>IF(V317="","",_xlfn.XLOOKUP(V317,立项!W:W,立项!N:N))</f>
        <v/>
      </c>
      <c r="X317" s="135" t="str">
        <f>IF(V317="","",_xlfn.XLOOKUP(V317,立项!W:W,立项!P:P))</f>
        <v/>
      </c>
      <c r="Y317" s="135" t="str">
        <f t="shared" si="24"/>
        <v/>
      </c>
      <c r="Z317" s="162"/>
      <c r="AA317" s="137"/>
      <c r="AB317" s="137"/>
      <c r="AC317" s="137"/>
      <c r="AD317" s="138"/>
      <c r="AE317" s="138"/>
    </row>
    <row r="318" s="102" customFormat="1" customHeight="1" spans="1:31">
      <c r="A318" s="137"/>
      <c r="B318" s="137"/>
      <c r="C318" s="137"/>
      <c r="D318" s="154"/>
      <c r="E318" s="154"/>
      <c r="F318" s="137"/>
      <c r="G318" s="137"/>
      <c r="H318" s="180"/>
      <c r="I318" s="157"/>
      <c r="J318" s="187"/>
      <c r="K318" s="137"/>
      <c r="L318" s="109"/>
      <c r="M318" s="185">
        <f>IF(T318="","",COUNTIFS($F$2:F318,F318))</f>
        <v>0</v>
      </c>
      <c r="N318" s="186">
        <f>IF(T318="","",SUMIFS(实收!E:E,实收!S:S,T318))</f>
        <v>0</v>
      </c>
      <c r="O318" s="186">
        <f t="shared" si="20"/>
        <v>0</v>
      </c>
      <c r="P318" s="186" t="str">
        <f>IF(D318="","",SUMIFS(#REF!,#REF!,U318))</f>
        <v/>
      </c>
      <c r="Q318" s="186" t="str">
        <f t="shared" si="21"/>
        <v/>
      </c>
      <c r="R318" s="135" t="str">
        <f>IF($C318="","",_xlfn.XLOOKUP($C318,设置!$M:$M,设置!N:N,""))</f>
        <v/>
      </c>
      <c r="S318" s="135" t="str">
        <f>IF($C318="","",_xlfn.XLOOKUP($C318,设置!$M:$M,设置!O:O,""))</f>
        <v/>
      </c>
      <c r="T318" s="135" t="s">
        <v>1758</v>
      </c>
      <c r="U318" s="135" t="str">
        <f t="shared" si="22"/>
        <v/>
      </c>
      <c r="V318" s="135" t="str">
        <f t="shared" si="23"/>
        <v/>
      </c>
      <c r="W318" s="135" t="str">
        <f>IF(V318="","",_xlfn.XLOOKUP(V318,立项!W:W,立项!N:N))</f>
        <v/>
      </c>
      <c r="X318" s="135" t="str">
        <f>IF(V318="","",_xlfn.XLOOKUP(V318,立项!W:W,立项!P:P))</f>
        <v/>
      </c>
      <c r="Y318" s="135" t="str">
        <f t="shared" si="24"/>
        <v/>
      </c>
      <c r="Z318" s="162"/>
      <c r="AA318" s="137"/>
      <c r="AB318" s="137"/>
      <c r="AC318" s="137"/>
      <c r="AD318" s="138"/>
      <c r="AE318" s="138"/>
    </row>
    <row r="319" s="102" customFormat="1" customHeight="1" spans="1:31">
      <c r="A319" s="137"/>
      <c r="B319" s="137"/>
      <c r="C319" s="137"/>
      <c r="D319" s="137"/>
      <c r="E319" s="154"/>
      <c r="F319" s="137"/>
      <c r="G319" s="154"/>
      <c r="H319" s="180"/>
      <c r="I319" s="157"/>
      <c r="J319" s="187"/>
      <c r="K319" s="137"/>
      <c r="L319" s="109"/>
      <c r="M319" s="185">
        <f>IF(T319="","",COUNTIFS($F$2:F319,F319))</f>
        <v>0</v>
      </c>
      <c r="N319" s="186">
        <f>IF(T319="","",SUMIFS(实收!E:E,实收!S:S,T319))</f>
        <v>0</v>
      </c>
      <c r="O319" s="186">
        <f t="shared" si="20"/>
        <v>0</v>
      </c>
      <c r="P319" s="186" t="str">
        <f>IF(D319="","",SUMIFS(#REF!,#REF!,U319))</f>
        <v/>
      </c>
      <c r="Q319" s="186" t="str">
        <f t="shared" si="21"/>
        <v/>
      </c>
      <c r="R319" s="135" t="str">
        <f>IF($C319="","",_xlfn.XLOOKUP($C319,设置!$M:$M,设置!N:N,""))</f>
        <v/>
      </c>
      <c r="S319" s="135" t="str">
        <f>IF($C319="","",_xlfn.XLOOKUP($C319,设置!$M:$M,设置!O:O,""))</f>
        <v/>
      </c>
      <c r="T319" s="135" t="s">
        <v>1759</v>
      </c>
      <c r="U319" s="135" t="str">
        <f t="shared" si="22"/>
        <v/>
      </c>
      <c r="V319" s="135" t="str">
        <f t="shared" si="23"/>
        <v/>
      </c>
      <c r="W319" s="135" t="str">
        <f>IF(V319="","",_xlfn.XLOOKUP(V319,立项!W:W,立项!N:N))</f>
        <v/>
      </c>
      <c r="X319" s="135" t="str">
        <f>IF(V319="","",_xlfn.XLOOKUP(V319,立项!W:W,立项!P:P))</f>
        <v/>
      </c>
      <c r="Y319" s="135" t="str">
        <f t="shared" si="24"/>
        <v/>
      </c>
      <c r="Z319" s="162"/>
      <c r="AA319" s="137"/>
      <c r="AB319" s="137"/>
      <c r="AC319" s="137"/>
      <c r="AD319" s="138"/>
      <c r="AE319" s="138"/>
    </row>
    <row r="320" s="102" customFormat="1" customHeight="1" spans="1:31">
      <c r="A320" s="137"/>
      <c r="B320" s="137"/>
      <c r="C320" s="137"/>
      <c r="D320" s="137"/>
      <c r="E320" s="154"/>
      <c r="F320" s="137"/>
      <c r="G320" s="137"/>
      <c r="H320" s="180"/>
      <c r="I320" s="157"/>
      <c r="J320" s="187"/>
      <c r="K320" s="137"/>
      <c r="L320" s="109"/>
      <c r="M320" s="185">
        <f>IF(T320="","",COUNTIFS($F$2:F320,F320))</f>
        <v>0</v>
      </c>
      <c r="N320" s="186">
        <f>IF(T320="","",SUMIFS(实收!E:E,实收!S:S,T320))</f>
        <v>0</v>
      </c>
      <c r="O320" s="186">
        <f t="shared" si="20"/>
        <v>0</v>
      </c>
      <c r="P320" s="186" t="str">
        <f>IF(D320="","",SUMIFS(#REF!,#REF!,U320))</f>
        <v/>
      </c>
      <c r="Q320" s="186" t="str">
        <f t="shared" si="21"/>
        <v/>
      </c>
      <c r="R320" s="135" t="str">
        <f>IF($C320="","",_xlfn.XLOOKUP($C320,设置!$M:$M,设置!N:N,""))</f>
        <v/>
      </c>
      <c r="S320" s="135" t="str">
        <f>IF($C320="","",_xlfn.XLOOKUP($C320,设置!$M:$M,设置!O:O,""))</f>
        <v/>
      </c>
      <c r="T320" s="135" t="s">
        <v>1760</v>
      </c>
      <c r="U320" s="135" t="str">
        <f t="shared" si="22"/>
        <v/>
      </c>
      <c r="V320" s="135" t="str">
        <f t="shared" si="23"/>
        <v/>
      </c>
      <c r="W320" s="135" t="str">
        <f>IF(V320="","",_xlfn.XLOOKUP(V320,立项!W:W,立项!N:N))</f>
        <v/>
      </c>
      <c r="X320" s="135" t="str">
        <f>IF(V320="","",_xlfn.XLOOKUP(V320,立项!W:W,立项!P:P))</f>
        <v/>
      </c>
      <c r="Y320" s="135" t="str">
        <f t="shared" si="24"/>
        <v/>
      </c>
      <c r="Z320" s="162"/>
      <c r="AA320" s="137"/>
      <c r="AB320" s="137"/>
      <c r="AC320" s="137"/>
      <c r="AD320" s="138"/>
      <c r="AE320" s="138"/>
    </row>
    <row r="321" s="102" customFormat="1" customHeight="1" spans="1:31">
      <c r="A321" s="137"/>
      <c r="B321" s="137"/>
      <c r="C321" s="137"/>
      <c r="D321" s="137"/>
      <c r="E321" s="154"/>
      <c r="F321" s="137"/>
      <c r="G321" s="137"/>
      <c r="H321" s="180"/>
      <c r="I321" s="167"/>
      <c r="J321" s="187"/>
      <c r="K321" s="137"/>
      <c r="L321" s="109"/>
      <c r="M321" s="185">
        <f>IF(T321="","",COUNTIFS($F$2:F321,F321))</f>
        <v>0</v>
      </c>
      <c r="N321" s="186">
        <f>IF(T321="","",SUMIFS(实收!E:E,实收!S:S,T321))</f>
        <v>0</v>
      </c>
      <c r="O321" s="186">
        <f t="shared" si="20"/>
        <v>0</v>
      </c>
      <c r="P321" s="186" t="str">
        <f>IF(D321="","",SUMIFS(#REF!,#REF!,U321))</f>
        <v/>
      </c>
      <c r="Q321" s="186" t="str">
        <f t="shared" si="21"/>
        <v/>
      </c>
      <c r="R321" s="135" t="str">
        <f>IF($C321="","",_xlfn.XLOOKUP($C321,设置!$M:$M,设置!N:N,""))</f>
        <v/>
      </c>
      <c r="S321" s="135" t="str">
        <f>IF($C321="","",_xlfn.XLOOKUP($C321,设置!$M:$M,设置!O:O,""))</f>
        <v/>
      </c>
      <c r="T321" s="135" t="s">
        <v>1761</v>
      </c>
      <c r="U321" s="135" t="str">
        <f t="shared" si="22"/>
        <v/>
      </c>
      <c r="V321" s="135" t="str">
        <f t="shared" si="23"/>
        <v/>
      </c>
      <c r="W321" s="135" t="str">
        <f>IF(V321="","",_xlfn.XLOOKUP(V321,立项!W:W,立项!N:N))</f>
        <v/>
      </c>
      <c r="X321" s="135" t="str">
        <f>IF(V321="","",_xlfn.XLOOKUP(V321,立项!W:W,立项!P:P))</f>
        <v/>
      </c>
      <c r="Y321" s="135" t="str">
        <f t="shared" si="24"/>
        <v/>
      </c>
      <c r="Z321" s="162"/>
      <c r="AA321" s="137"/>
      <c r="AB321" s="137"/>
      <c r="AC321" s="137"/>
      <c r="AD321" s="138"/>
      <c r="AE321" s="138"/>
    </row>
    <row r="322" s="102" customFormat="1" customHeight="1" spans="1:31">
      <c r="A322" s="137"/>
      <c r="B322" s="137"/>
      <c r="C322" s="137"/>
      <c r="D322" s="137"/>
      <c r="E322" s="154"/>
      <c r="F322" s="137"/>
      <c r="G322" s="137"/>
      <c r="H322" s="180"/>
      <c r="I322" s="167"/>
      <c r="J322" s="187"/>
      <c r="K322" s="137"/>
      <c r="L322" s="109"/>
      <c r="M322" s="185">
        <f>IF(T322="","",COUNTIFS($F$2:F322,F322))</f>
        <v>0</v>
      </c>
      <c r="N322" s="186">
        <f>IF(T322="","",SUMIFS(实收!E:E,实收!S:S,T322))</f>
        <v>0</v>
      </c>
      <c r="O322" s="186">
        <f t="shared" ref="O322:O385" si="25">IF(T322="","",I322-N322)</f>
        <v>0</v>
      </c>
      <c r="P322" s="186" t="str">
        <f>IF(D322="","",SUMIFS(#REF!,#REF!,U322))</f>
        <v/>
      </c>
      <c r="Q322" s="186" t="str">
        <f t="shared" ref="Q322:Q385" si="26">IF(D322="","",I322-P322)</f>
        <v/>
      </c>
      <c r="R322" s="135" t="str">
        <f>IF($C322="","",_xlfn.XLOOKUP($C322,设置!$M:$M,设置!N:N,""))</f>
        <v/>
      </c>
      <c r="S322" s="135" t="str">
        <f>IF($C322="","",_xlfn.XLOOKUP($C322,设置!$M:$M,设置!O:O,""))</f>
        <v/>
      </c>
      <c r="T322" s="135" t="s">
        <v>1762</v>
      </c>
      <c r="U322" s="135" t="str">
        <f t="shared" ref="U322:U385" si="27">IF(F322="","",_xlfn.TEXTJOIN("-",1,T322,F322,M322,TEXT(H322,"yyyymmdd"),J322,I322))</f>
        <v/>
      </c>
      <c r="V322" s="135" t="str">
        <f t="shared" ref="V322:V385" si="28">IF(F322="","",LEFT(F322,16))</f>
        <v/>
      </c>
      <c r="W322" s="135" t="str">
        <f>IF(V322="","",_xlfn.XLOOKUP(V322,立项!W:W,立项!N:N))</f>
        <v/>
      </c>
      <c r="X322" s="135" t="str">
        <f>IF(V322="","",_xlfn.XLOOKUP(V322,立项!W:W,立项!P:P))</f>
        <v/>
      </c>
      <c r="Y322" s="135" t="str">
        <f t="shared" ref="Y322:Y385" si="29">IF(U322="","",_xlfn.TEXTJOIN("-",1,C322,X322,V322,B322))</f>
        <v/>
      </c>
      <c r="Z322" s="162"/>
      <c r="AA322" s="137"/>
      <c r="AB322" s="137"/>
      <c r="AC322" s="137"/>
      <c r="AD322" s="138"/>
      <c r="AE322" s="138"/>
    </row>
    <row r="323" s="102" customFormat="1" customHeight="1" spans="1:31">
      <c r="A323" s="137"/>
      <c r="B323" s="137"/>
      <c r="C323" s="137"/>
      <c r="D323" s="137"/>
      <c r="E323" s="154"/>
      <c r="F323" s="137"/>
      <c r="G323" s="193"/>
      <c r="H323" s="180"/>
      <c r="I323" s="157"/>
      <c r="J323" s="187"/>
      <c r="K323" s="137"/>
      <c r="L323" s="109"/>
      <c r="M323" s="185">
        <f>IF(T323="","",COUNTIFS($F$2:F323,F323))</f>
        <v>0</v>
      </c>
      <c r="N323" s="186">
        <f>IF(T323="","",SUMIFS(实收!E:E,实收!S:S,T323))</f>
        <v>0</v>
      </c>
      <c r="O323" s="186">
        <f t="shared" si="25"/>
        <v>0</v>
      </c>
      <c r="P323" s="186" t="str">
        <f>IF(D323="","",SUMIFS(#REF!,#REF!,U323))</f>
        <v/>
      </c>
      <c r="Q323" s="186" t="str">
        <f t="shared" si="26"/>
        <v/>
      </c>
      <c r="R323" s="135" t="str">
        <f>IF($C323="","",_xlfn.XLOOKUP($C323,设置!$M:$M,设置!N:N,""))</f>
        <v/>
      </c>
      <c r="S323" s="135" t="str">
        <f>IF($C323="","",_xlfn.XLOOKUP($C323,设置!$M:$M,设置!O:O,""))</f>
        <v/>
      </c>
      <c r="T323" s="135" t="s">
        <v>1763</v>
      </c>
      <c r="U323" s="135" t="str">
        <f t="shared" si="27"/>
        <v/>
      </c>
      <c r="V323" s="135" t="str">
        <f t="shared" si="28"/>
        <v/>
      </c>
      <c r="W323" s="135" t="str">
        <f>IF(V323="","",_xlfn.XLOOKUP(V323,立项!W:W,立项!N:N))</f>
        <v/>
      </c>
      <c r="X323" s="135" t="str">
        <f>IF(V323="","",_xlfn.XLOOKUP(V323,立项!W:W,立项!P:P))</f>
        <v/>
      </c>
      <c r="Y323" s="135" t="str">
        <f t="shared" si="29"/>
        <v/>
      </c>
      <c r="Z323" s="162"/>
      <c r="AA323" s="137"/>
      <c r="AB323" s="137"/>
      <c r="AC323" s="137"/>
      <c r="AD323" s="138"/>
      <c r="AE323" s="138"/>
    </row>
    <row r="324" s="102" customFormat="1" customHeight="1" spans="1:31">
      <c r="A324" s="137"/>
      <c r="B324" s="137"/>
      <c r="C324" s="137"/>
      <c r="D324" s="137"/>
      <c r="E324" s="154"/>
      <c r="F324" s="137"/>
      <c r="G324" s="193"/>
      <c r="H324" s="180"/>
      <c r="I324" s="167"/>
      <c r="J324" s="187"/>
      <c r="K324" s="137"/>
      <c r="L324" s="109"/>
      <c r="M324" s="185">
        <f>IF(T324="","",COUNTIFS($F$2:F324,F324))</f>
        <v>0</v>
      </c>
      <c r="N324" s="186">
        <f>IF(T324="","",SUMIFS(实收!E:E,实收!S:S,T324))</f>
        <v>0</v>
      </c>
      <c r="O324" s="186">
        <f t="shared" si="25"/>
        <v>0</v>
      </c>
      <c r="P324" s="186" t="str">
        <f>IF(D324="","",SUMIFS(#REF!,#REF!,U324))</f>
        <v/>
      </c>
      <c r="Q324" s="186" t="str">
        <f t="shared" si="26"/>
        <v/>
      </c>
      <c r="R324" s="135" t="str">
        <f>IF($C324="","",_xlfn.XLOOKUP($C324,设置!$M:$M,设置!N:N,""))</f>
        <v/>
      </c>
      <c r="S324" s="135" t="str">
        <f>IF($C324="","",_xlfn.XLOOKUP($C324,设置!$M:$M,设置!O:O,""))</f>
        <v/>
      </c>
      <c r="T324" s="135" t="s">
        <v>1764</v>
      </c>
      <c r="U324" s="135" t="str">
        <f t="shared" si="27"/>
        <v/>
      </c>
      <c r="V324" s="135" t="str">
        <f t="shared" si="28"/>
        <v/>
      </c>
      <c r="W324" s="135" t="str">
        <f>IF(V324="","",_xlfn.XLOOKUP(V324,立项!W:W,立项!N:N))</f>
        <v/>
      </c>
      <c r="X324" s="135" t="str">
        <f>IF(V324="","",_xlfn.XLOOKUP(V324,立项!W:W,立项!P:P))</f>
        <v/>
      </c>
      <c r="Y324" s="135" t="str">
        <f t="shared" si="29"/>
        <v/>
      </c>
      <c r="Z324" s="162"/>
      <c r="AA324" s="137"/>
      <c r="AB324" s="137"/>
      <c r="AC324" s="137"/>
      <c r="AD324" s="138"/>
      <c r="AE324" s="138"/>
    </row>
    <row r="325" s="102" customFormat="1" customHeight="1" spans="1:31">
      <c r="A325" s="137"/>
      <c r="B325" s="137"/>
      <c r="C325" s="137"/>
      <c r="D325" s="137"/>
      <c r="E325" s="154"/>
      <c r="F325" s="137"/>
      <c r="G325" s="137"/>
      <c r="H325" s="180"/>
      <c r="I325" s="167"/>
      <c r="J325" s="187"/>
      <c r="K325" s="137"/>
      <c r="L325" s="109"/>
      <c r="M325" s="185">
        <f>IF(T325="","",COUNTIFS($F$2:F325,F325))</f>
        <v>0</v>
      </c>
      <c r="N325" s="186">
        <f>IF(T325="","",SUMIFS(实收!E:E,实收!S:S,T325))</f>
        <v>0</v>
      </c>
      <c r="O325" s="186">
        <f t="shared" si="25"/>
        <v>0</v>
      </c>
      <c r="P325" s="186" t="str">
        <f>IF(D325="","",SUMIFS(#REF!,#REF!,U325))</f>
        <v/>
      </c>
      <c r="Q325" s="186" t="str">
        <f t="shared" si="26"/>
        <v/>
      </c>
      <c r="R325" s="135" t="str">
        <f>IF($C325="","",_xlfn.XLOOKUP($C325,设置!$M:$M,设置!N:N,""))</f>
        <v/>
      </c>
      <c r="S325" s="135" t="str">
        <f>IF($C325="","",_xlfn.XLOOKUP($C325,设置!$M:$M,设置!O:O,""))</f>
        <v/>
      </c>
      <c r="T325" s="135" t="s">
        <v>1765</v>
      </c>
      <c r="U325" s="135" t="str">
        <f t="shared" si="27"/>
        <v/>
      </c>
      <c r="V325" s="135" t="str">
        <f t="shared" si="28"/>
        <v/>
      </c>
      <c r="W325" s="135" t="str">
        <f>IF(V325="","",_xlfn.XLOOKUP(V325,立项!W:W,立项!N:N))</f>
        <v/>
      </c>
      <c r="X325" s="135" t="str">
        <f>IF(V325="","",_xlfn.XLOOKUP(V325,立项!W:W,立项!P:P))</f>
        <v/>
      </c>
      <c r="Y325" s="135" t="str">
        <f t="shared" si="29"/>
        <v/>
      </c>
      <c r="Z325" s="162"/>
      <c r="AA325" s="137"/>
      <c r="AB325" s="137"/>
      <c r="AC325" s="137"/>
      <c r="AD325" s="138"/>
      <c r="AE325" s="138"/>
    </row>
    <row r="326" s="102" customFormat="1" customHeight="1" spans="1:31">
      <c r="A326" s="137"/>
      <c r="B326" s="137"/>
      <c r="C326" s="137"/>
      <c r="D326" s="137"/>
      <c r="E326" s="154"/>
      <c r="F326" s="137"/>
      <c r="G326" s="137"/>
      <c r="H326" s="180"/>
      <c r="I326" s="167"/>
      <c r="J326" s="187"/>
      <c r="K326" s="137"/>
      <c r="L326" s="109"/>
      <c r="M326" s="185">
        <f>IF(T326="","",COUNTIFS($F$2:F326,F326))</f>
        <v>0</v>
      </c>
      <c r="N326" s="186">
        <f>IF(T326="","",SUMIFS(实收!E:E,实收!S:S,T326))</f>
        <v>0</v>
      </c>
      <c r="O326" s="186">
        <f t="shared" si="25"/>
        <v>0</v>
      </c>
      <c r="P326" s="186" t="str">
        <f>IF(D326="","",SUMIFS(#REF!,#REF!,U326))</f>
        <v/>
      </c>
      <c r="Q326" s="186" t="str">
        <f t="shared" si="26"/>
        <v/>
      </c>
      <c r="R326" s="135" t="str">
        <f>IF($C326="","",_xlfn.XLOOKUP($C326,设置!$M:$M,设置!N:N,""))</f>
        <v/>
      </c>
      <c r="S326" s="135" t="str">
        <f>IF($C326="","",_xlfn.XLOOKUP($C326,设置!$M:$M,设置!O:O,""))</f>
        <v/>
      </c>
      <c r="T326" s="135" t="s">
        <v>1766</v>
      </c>
      <c r="U326" s="135" t="str">
        <f t="shared" si="27"/>
        <v/>
      </c>
      <c r="V326" s="135" t="str">
        <f t="shared" si="28"/>
        <v/>
      </c>
      <c r="W326" s="135" t="str">
        <f>IF(V326="","",_xlfn.XLOOKUP(V326,立项!W:W,立项!N:N))</f>
        <v/>
      </c>
      <c r="X326" s="135" t="str">
        <f>IF(V326="","",_xlfn.XLOOKUP(V326,立项!W:W,立项!P:P))</f>
        <v/>
      </c>
      <c r="Y326" s="135" t="str">
        <f t="shared" si="29"/>
        <v/>
      </c>
      <c r="Z326" s="162"/>
      <c r="AA326" s="137"/>
      <c r="AB326" s="137"/>
      <c r="AC326" s="137"/>
      <c r="AD326" s="138"/>
      <c r="AE326" s="138"/>
    </row>
    <row r="327" s="102" customFormat="1" customHeight="1" spans="1:31">
      <c r="A327" s="137"/>
      <c r="B327" s="137"/>
      <c r="C327" s="137"/>
      <c r="D327" s="137"/>
      <c r="E327" s="154"/>
      <c r="F327" s="137"/>
      <c r="G327" s="137"/>
      <c r="H327" s="180"/>
      <c r="I327" s="167"/>
      <c r="J327" s="187"/>
      <c r="K327" s="137"/>
      <c r="L327" s="109"/>
      <c r="M327" s="185">
        <f>IF(T327="","",COUNTIFS($F$2:F327,F327))</f>
        <v>0</v>
      </c>
      <c r="N327" s="186">
        <f>IF(T327="","",SUMIFS(实收!E:E,实收!S:S,T327))</f>
        <v>0</v>
      </c>
      <c r="O327" s="186">
        <f t="shared" si="25"/>
        <v>0</v>
      </c>
      <c r="P327" s="186" t="str">
        <f>IF(D327="","",SUMIFS(#REF!,#REF!,U327))</f>
        <v/>
      </c>
      <c r="Q327" s="186" t="str">
        <f t="shared" si="26"/>
        <v/>
      </c>
      <c r="R327" s="135" t="str">
        <f>IF($C327="","",_xlfn.XLOOKUP($C327,设置!$M:$M,设置!N:N,""))</f>
        <v/>
      </c>
      <c r="S327" s="135" t="str">
        <f>IF($C327="","",_xlfn.XLOOKUP($C327,设置!$M:$M,设置!O:O,""))</f>
        <v/>
      </c>
      <c r="T327" s="135" t="s">
        <v>1767</v>
      </c>
      <c r="U327" s="135" t="str">
        <f t="shared" si="27"/>
        <v/>
      </c>
      <c r="V327" s="135" t="str">
        <f t="shared" si="28"/>
        <v/>
      </c>
      <c r="W327" s="135" t="str">
        <f>IF(V327="","",_xlfn.XLOOKUP(V327,立项!W:W,立项!N:N))</f>
        <v/>
      </c>
      <c r="X327" s="135" t="str">
        <f>IF(V327="","",_xlfn.XLOOKUP(V327,立项!W:W,立项!P:P))</f>
        <v/>
      </c>
      <c r="Y327" s="135" t="str">
        <f t="shared" si="29"/>
        <v/>
      </c>
      <c r="Z327" s="162"/>
      <c r="AA327" s="137"/>
      <c r="AB327" s="137"/>
      <c r="AC327" s="137"/>
      <c r="AD327" s="138"/>
      <c r="AE327" s="138"/>
    </row>
    <row r="328" s="102" customFormat="1" customHeight="1" spans="1:31">
      <c r="A328" s="137"/>
      <c r="B328" s="137"/>
      <c r="C328" s="137"/>
      <c r="D328" s="137"/>
      <c r="E328" s="154"/>
      <c r="F328" s="137"/>
      <c r="G328" s="137"/>
      <c r="H328" s="180"/>
      <c r="I328" s="167"/>
      <c r="J328" s="187"/>
      <c r="K328" s="137"/>
      <c r="L328" s="109"/>
      <c r="M328" s="185">
        <f>IF(T328="","",COUNTIFS($F$2:F328,F328))</f>
        <v>0</v>
      </c>
      <c r="N328" s="186">
        <f>IF(T328="","",SUMIFS(实收!E:E,实收!S:S,T328))</f>
        <v>0</v>
      </c>
      <c r="O328" s="186">
        <f t="shared" si="25"/>
        <v>0</v>
      </c>
      <c r="P328" s="186" t="str">
        <f>IF(D328="","",SUMIFS(#REF!,#REF!,U328))</f>
        <v/>
      </c>
      <c r="Q328" s="186" t="str">
        <f t="shared" si="26"/>
        <v/>
      </c>
      <c r="R328" s="135" t="str">
        <f>IF($C328="","",_xlfn.XLOOKUP($C328,设置!$M:$M,设置!N:N,""))</f>
        <v/>
      </c>
      <c r="S328" s="135" t="str">
        <f>IF($C328="","",_xlfn.XLOOKUP($C328,设置!$M:$M,设置!O:O,""))</f>
        <v/>
      </c>
      <c r="T328" s="135" t="s">
        <v>1768</v>
      </c>
      <c r="U328" s="135" t="str">
        <f t="shared" si="27"/>
        <v/>
      </c>
      <c r="V328" s="135" t="str">
        <f t="shared" si="28"/>
        <v/>
      </c>
      <c r="W328" s="135" t="str">
        <f>IF(V328="","",_xlfn.XLOOKUP(V328,立项!W:W,立项!N:N))</f>
        <v/>
      </c>
      <c r="X328" s="135" t="str">
        <f>IF(V328="","",_xlfn.XLOOKUP(V328,立项!W:W,立项!P:P))</f>
        <v/>
      </c>
      <c r="Y328" s="135" t="str">
        <f t="shared" si="29"/>
        <v/>
      </c>
      <c r="Z328" s="162"/>
      <c r="AA328" s="137"/>
      <c r="AB328" s="137"/>
      <c r="AC328" s="137"/>
      <c r="AD328" s="138"/>
      <c r="AE328" s="138"/>
    </row>
    <row r="329" s="102" customFormat="1" customHeight="1" spans="1:31">
      <c r="A329" s="137"/>
      <c r="B329" s="137"/>
      <c r="C329" s="137"/>
      <c r="D329" s="137"/>
      <c r="E329" s="154"/>
      <c r="F329" s="137"/>
      <c r="G329" s="137"/>
      <c r="H329" s="180"/>
      <c r="I329" s="167"/>
      <c r="J329" s="187"/>
      <c r="K329" s="137"/>
      <c r="L329" s="109"/>
      <c r="M329" s="185">
        <f>IF(T329="","",COUNTIFS($F$2:F329,F329))</f>
        <v>0</v>
      </c>
      <c r="N329" s="186">
        <f>IF(T329="","",SUMIFS(实收!E:E,实收!S:S,T329))</f>
        <v>0</v>
      </c>
      <c r="O329" s="186">
        <f t="shared" si="25"/>
        <v>0</v>
      </c>
      <c r="P329" s="186" t="str">
        <f>IF(D329="","",SUMIFS(#REF!,#REF!,U329))</f>
        <v/>
      </c>
      <c r="Q329" s="186" t="str">
        <f t="shared" si="26"/>
        <v/>
      </c>
      <c r="R329" s="135" t="str">
        <f>IF($C329="","",_xlfn.XLOOKUP($C329,设置!$M:$M,设置!N:N,""))</f>
        <v/>
      </c>
      <c r="S329" s="135" t="str">
        <f>IF($C329="","",_xlfn.XLOOKUP($C329,设置!$M:$M,设置!O:O,""))</f>
        <v/>
      </c>
      <c r="T329" s="135" t="s">
        <v>1769</v>
      </c>
      <c r="U329" s="135" t="str">
        <f t="shared" si="27"/>
        <v/>
      </c>
      <c r="V329" s="135" t="str">
        <f t="shared" si="28"/>
        <v/>
      </c>
      <c r="W329" s="135" t="str">
        <f>IF(V329="","",_xlfn.XLOOKUP(V329,立项!W:W,立项!N:N))</f>
        <v/>
      </c>
      <c r="X329" s="135" t="str">
        <f>IF(V329="","",_xlfn.XLOOKUP(V329,立项!W:W,立项!P:P))</f>
        <v/>
      </c>
      <c r="Y329" s="135" t="str">
        <f t="shared" si="29"/>
        <v/>
      </c>
      <c r="Z329" s="162"/>
      <c r="AA329" s="137"/>
      <c r="AB329" s="137"/>
      <c r="AC329" s="137"/>
      <c r="AD329" s="138"/>
      <c r="AE329" s="138"/>
    </row>
    <row r="330" s="102" customFormat="1" customHeight="1" spans="1:31">
      <c r="A330" s="137"/>
      <c r="B330" s="137"/>
      <c r="C330" s="137"/>
      <c r="D330" s="137"/>
      <c r="E330" s="154"/>
      <c r="F330" s="137"/>
      <c r="G330" s="137"/>
      <c r="H330" s="180"/>
      <c r="I330" s="167"/>
      <c r="J330" s="187"/>
      <c r="K330" s="137"/>
      <c r="L330" s="109"/>
      <c r="M330" s="185">
        <f>IF(T330="","",COUNTIFS($F$2:F330,F330))</f>
        <v>0</v>
      </c>
      <c r="N330" s="186">
        <f>IF(T330="","",SUMIFS(实收!E:E,实收!S:S,T330))</f>
        <v>0</v>
      </c>
      <c r="O330" s="186">
        <f t="shared" si="25"/>
        <v>0</v>
      </c>
      <c r="P330" s="186" t="str">
        <f>IF(D330="","",SUMIFS(#REF!,#REF!,U330))</f>
        <v/>
      </c>
      <c r="Q330" s="186" t="str">
        <f t="shared" si="26"/>
        <v/>
      </c>
      <c r="R330" s="135" t="str">
        <f>IF($C330="","",_xlfn.XLOOKUP($C330,设置!$M:$M,设置!N:N,""))</f>
        <v/>
      </c>
      <c r="S330" s="135" t="str">
        <f>IF($C330="","",_xlfn.XLOOKUP($C330,设置!$M:$M,设置!O:O,""))</f>
        <v/>
      </c>
      <c r="T330" s="135" t="s">
        <v>1770</v>
      </c>
      <c r="U330" s="135" t="str">
        <f t="shared" si="27"/>
        <v/>
      </c>
      <c r="V330" s="135" t="str">
        <f t="shared" si="28"/>
        <v/>
      </c>
      <c r="W330" s="135" t="str">
        <f>IF(V330="","",_xlfn.XLOOKUP(V330,立项!W:W,立项!N:N))</f>
        <v/>
      </c>
      <c r="X330" s="135" t="str">
        <f>IF(V330="","",_xlfn.XLOOKUP(V330,立项!W:W,立项!P:P))</f>
        <v/>
      </c>
      <c r="Y330" s="135" t="str">
        <f t="shared" si="29"/>
        <v/>
      </c>
      <c r="Z330" s="162"/>
      <c r="AA330" s="137"/>
      <c r="AB330" s="137"/>
      <c r="AC330" s="137"/>
      <c r="AD330" s="138"/>
      <c r="AE330" s="138"/>
    </row>
    <row r="331" s="102" customFormat="1" customHeight="1" spans="1:31">
      <c r="A331" s="137"/>
      <c r="B331" s="137"/>
      <c r="C331" s="137"/>
      <c r="D331" s="137"/>
      <c r="E331" s="154"/>
      <c r="F331" s="137"/>
      <c r="G331" s="137"/>
      <c r="H331" s="180"/>
      <c r="I331" s="167"/>
      <c r="J331" s="187"/>
      <c r="K331" s="137"/>
      <c r="L331" s="109"/>
      <c r="M331" s="185">
        <f>IF(T331="","",COUNTIFS($F$2:F331,F331))</f>
        <v>0</v>
      </c>
      <c r="N331" s="186">
        <f>IF(T331="","",SUMIFS(实收!E:E,实收!S:S,T331))</f>
        <v>0</v>
      </c>
      <c r="O331" s="186">
        <f t="shared" si="25"/>
        <v>0</v>
      </c>
      <c r="P331" s="186" t="str">
        <f>IF(D331="","",SUMIFS(#REF!,#REF!,U331))</f>
        <v/>
      </c>
      <c r="Q331" s="186" t="str">
        <f t="shared" si="26"/>
        <v/>
      </c>
      <c r="R331" s="135" t="str">
        <f>IF($C331="","",_xlfn.XLOOKUP($C331,设置!$M:$M,设置!N:N,""))</f>
        <v/>
      </c>
      <c r="S331" s="135" t="str">
        <f>IF($C331="","",_xlfn.XLOOKUP($C331,设置!$M:$M,设置!O:O,""))</f>
        <v/>
      </c>
      <c r="T331" s="135" t="s">
        <v>1771</v>
      </c>
      <c r="U331" s="135" t="str">
        <f t="shared" si="27"/>
        <v/>
      </c>
      <c r="V331" s="135" t="str">
        <f t="shared" si="28"/>
        <v/>
      </c>
      <c r="W331" s="135" t="str">
        <f>IF(V331="","",_xlfn.XLOOKUP(V331,立项!W:W,立项!N:N))</f>
        <v/>
      </c>
      <c r="X331" s="135" t="str">
        <f>IF(V331="","",_xlfn.XLOOKUP(V331,立项!W:W,立项!P:P))</f>
        <v/>
      </c>
      <c r="Y331" s="135" t="str">
        <f t="shared" si="29"/>
        <v/>
      </c>
      <c r="Z331" s="162"/>
      <c r="AA331" s="137"/>
      <c r="AB331" s="137"/>
      <c r="AC331" s="137"/>
      <c r="AD331" s="138"/>
      <c r="AE331" s="138"/>
    </row>
    <row r="332" s="102" customFormat="1" customHeight="1" spans="1:31">
      <c r="A332" s="137"/>
      <c r="B332" s="137"/>
      <c r="C332" s="137"/>
      <c r="D332" s="137"/>
      <c r="E332" s="154"/>
      <c r="F332" s="137"/>
      <c r="G332" s="137"/>
      <c r="H332" s="180"/>
      <c r="I332" s="167"/>
      <c r="J332" s="187"/>
      <c r="K332" s="137"/>
      <c r="L332" s="109"/>
      <c r="M332" s="185">
        <f>IF(T332="","",COUNTIFS($F$2:F332,F332))</f>
        <v>0</v>
      </c>
      <c r="N332" s="186">
        <f>IF(T332="","",SUMIFS(实收!E:E,实收!S:S,T332))</f>
        <v>0</v>
      </c>
      <c r="O332" s="186">
        <f t="shared" si="25"/>
        <v>0</v>
      </c>
      <c r="P332" s="186" t="str">
        <f>IF(D332="","",SUMIFS(#REF!,#REF!,U332))</f>
        <v/>
      </c>
      <c r="Q332" s="186" t="str">
        <f t="shared" si="26"/>
        <v/>
      </c>
      <c r="R332" s="135" t="str">
        <f>IF($C332="","",_xlfn.XLOOKUP($C332,设置!$M:$M,设置!N:N,""))</f>
        <v/>
      </c>
      <c r="S332" s="135" t="str">
        <f>IF($C332="","",_xlfn.XLOOKUP($C332,设置!$M:$M,设置!O:O,""))</f>
        <v/>
      </c>
      <c r="T332" s="135" t="s">
        <v>1772</v>
      </c>
      <c r="U332" s="135" t="str">
        <f t="shared" si="27"/>
        <v/>
      </c>
      <c r="V332" s="135" t="str">
        <f t="shared" si="28"/>
        <v/>
      </c>
      <c r="W332" s="135" t="str">
        <f>IF(V332="","",_xlfn.XLOOKUP(V332,立项!W:W,立项!N:N))</f>
        <v/>
      </c>
      <c r="X332" s="135" t="str">
        <f>IF(V332="","",_xlfn.XLOOKUP(V332,立项!W:W,立项!P:P))</f>
        <v/>
      </c>
      <c r="Y332" s="135" t="str">
        <f t="shared" si="29"/>
        <v/>
      </c>
      <c r="Z332" s="162"/>
      <c r="AA332" s="137"/>
      <c r="AB332" s="137"/>
      <c r="AC332" s="137"/>
      <c r="AD332" s="138"/>
      <c r="AE332" s="138"/>
    </row>
    <row r="333" s="102" customFormat="1" customHeight="1" spans="1:31">
      <c r="A333" s="137"/>
      <c r="B333" s="137"/>
      <c r="C333" s="137"/>
      <c r="D333" s="137"/>
      <c r="E333" s="154"/>
      <c r="F333" s="137"/>
      <c r="G333" s="137"/>
      <c r="H333" s="180"/>
      <c r="I333" s="167"/>
      <c r="J333" s="187"/>
      <c r="K333" s="137"/>
      <c r="L333" s="109"/>
      <c r="M333" s="185">
        <f>IF(T333="","",COUNTIFS($F$2:F333,F333))</f>
        <v>0</v>
      </c>
      <c r="N333" s="186">
        <f>IF(T333="","",SUMIFS(实收!E:E,实收!S:S,T333))</f>
        <v>0</v>
      </c>
      <c r="O333" s="186">
        <f t="shared" si="25"/>
        <v>0</v>
      </c>
      <c r="P333" s="186" t="str">
        <f>IF(D333="","",SUMIFS(#REF!,#REF!,U333))</f>
        <v/>
      </c>
      <c r="Q333" s="186" t="str">
        <f t="shared" si="26"/>
        <v/>
      </c>
      <c r="R333" s="135" t="str">
        <f>IF($C333="","",_xlfn.XLOOKUP($C333,设置!$M:$M,设置!N:N,""))</f>
        <v/>
      </c>
      <c r="S333" s="135" t="str">
        <f>IF($C333="","",_xlfn.XLOOKUP($C333,设置!$M:$M,设置!O:O,""))</f>
        <v/>
      </c>
      <c r="T333" s="135" t="s">
        <v>1773</v>
      </c>
      <c r="U333" s="135" t="str">
        <f t="shared" si="27"/>
        <v/>
      </c>
      <c r="V333" s="135" t="str">
        <f t="shared" si="28"/>
        <v/>
      </c>
      <c r="W333" s="135" t="str">
        <f>IF(V333="","",_xlfn.XLOOKUP(V333,立项!W:W,立项!N:N))</f>
        <v/>
      </c>
      <c r="X333" s="135" t="str">
        <f>IF(V333="","",_xlfn.XLOOKUP(V333,立项!W:W,立项!P:P))</f>
        <v/>
      </c>
      <c r="Y333" s="135" t="str">
        <f t="shared" si="29"/>
        <v/>
      </c>
      <c r="Z333" s="162"/>
      <c r="AA333" s="137"/>
      <c r="AB333" s="137"/>
      <c r="AC333" s="137"/>
      <c r="AD333" s="138"/>
      <c r="AE333" s="138"/>
    </row>
    <row r="334" s="102" customFormat="1" customHeight="1" spans="1:31">
      <c r="A334" s="137"/>
      <c r="B334" s="137"/>
      <c r="C334" s="137"/>
      <c r="D334" s="137"/>
      <c r="E334" s="154"/>
      <c r="F334" s="137"/>
      <c r="G334" s="137"/>
      <c r="H334" s="180"/>
      <c r="I334" s="167"/>
      <c r="J334" s="187"/>
      <c r="K334" s="137"/>
      <c r="L334" s="109"/>
      <c r="M334" s="185">
        <f>IF(T334="","",COUNTIFS($F$2:F334,F334))</f>
        <v>0</v>
      </c>
      <c r="N334" s="186">
        <f>IF(T334="","",SUMIFS(实收!E:E,实收!S:S,T334))</f>
        <v>0</v>
      </c>
      <c r="O334" s="186">
        <f t="shared" si="25"/>
        <v>0</v>
      </c>
      <c r="P334" s="186" t="str">
        <f>IF(D334="","",SUMIFS(#REF!,#REF!,U334))</f>
        <v/>
      </c>
      <c r="Q334" s="186" t="str">
        <f t="shared" si="26"/>
        <v/>
      </c>
      <c r="R334" s="135" t="str">
        <f>IF($C334="","",_xlfn.XLOOKUP($C334,设置!$M:$M,设置!N:N,""))</f>
        <v/>
      </c>
      <c r="S334" s="135" t="str">
        <f>IF($C334="","",_xlfn.XLOOKUP($C334,设置!$M:$M,设置!O:O,""))</f>
        <v/>
      </c>
      <c r="T334" s="135" t="s">
        <v>1774</v>
      </c>
      <c r="U334" s="135" t="str">
        <f t="shared" si="27"/>
        <v/>
      </c>
      <c r="V334" s="135" t="str">
        <f t="shared" si="28"/>
        <v/>
      </c>
      <c r="W334" s="135" t="str">
        <f>IF(V334="","",_xlfn.XLOOKUP(V334,立项!W:W,立项!N:N))</f>
        <v/>
      </c>
      <c r="X334" s="135" t="str">
        <f>IF(V334="","",_xlfn.XLOOKUP(V334,立项!W:W,立项!P:P))</f>
        <v/>
      </c>
      <c r="Y334" s="135" t="str">
        <f t="shared" si="29"/>
        <v/>
      </c>
      <c r="Z334" s="162"/>
      <c r="AA334" s="137"/>
      <c r="AB334" s="137"/>
      <c r="AC334" s="137"/>
      <c r="AD334" s="138"/>
      <c r="AE334" s="138"/>
    </row>
    <row r="335" s="102" customFormat="1" customHeight="1" spans="1:31">
      <c r="A335" s="137"/>
      <c r="B335" s="137"/>
      <c r="C335" s="137"/>
      <c r="D335" s="137"/>
      <c r="E335" s="154"/>
      <c r="F335" s="137"/>
      <c r="G335" s="137"/>
      <c r="H335" s="180"/>
      <c r="I335" s="167"/>
      <c r="J335" s="187"/>
      <c r="K335" s="137"/>
      <c r="L335" s="109"/>
      <c r="M335" s="185">
        <f>IF(T335="","",COUNTIFS($F$2:F335,F335))</f>
        <v>0</v>
      </c>
      <c r="N335" s="186">
        <f>IF(T335="","",SUMIFS(实收!E:E,实收!S:S,T335))</f>
        <v>0</v>
      </c>
      <c r="O335" s="186">
        <f t="shared" si="25"/>
        <v>0</v>
      </c>
      <c r="P335" s="186" t="str">
        <f>IF(D335="","",SUMIFS(#REF!,#REF!,U335))</f>
        <v/>
      </c>
      <c r="Q335" s="186" t="str">
        <f t="shared" si="26"/>
        <v/>
      </c>
      <c r="R335" s="135" t="str">
        <f>IF($C335="","",_xlfn.XLOOKUP($C335,设置!$M:$M,设置!N:N,""))</f>
        <v/>
      </c>
      <c r="S335" s="135" t="str">
        <f>IF($C335="","",_xlfn.XLOOKUP($C335,设置!$M:$M,设置!O:O,""))</f>
        <v/>
      </c>
      <c r="T335" s="135" t="s">
        <v>1775</v>
      </c>
      <c r="U335" s="135" t="str">
        <f t="shared" si="27"/>
        <v/>
      </c>
      <c r="V335" s="135" t="str">
        <f t="shared" si="28"/>
        <v/>
      </c>
      <c r="W335" s="135" t="str">
        <f>IF(V335="","",_xlfn.XLOOKUP(V335,立项!W:W,立项!N:N))</f>
        <v/>
      </c>
      <c r="X335" s="135" t="str">
        <f>IF(V335="","",_xlfn.XLOOKUP(V335,立项!W:W,立项!P:P))</f>
        <v/>
      </c>
      <c r="Y335" s="135" t="str">
        <f t="shared" si="29"/>
        <v/>
      </c>
      <c r="Z335" s="162"/>
      <c r="AA335" s="137"/>
      <c r="AB335" s="137"/>
      <c r="AC335" s="137"/>
      <c r="AD335" s="138"/>
      <c r="AE335" s="138"/>
    </row>
    <row r="336" s="102" customFormat="1" customHeight="1" spans="1:31">
      <c r="A336" s="137"/>
      <c r="B336" s="137"/>
      <c r="C336" s="137"/>
      <c r="D336" s="137"/>
      <c r="E336" s="154"/>
      <c r="F336" s="137"/>
      <c r="G336" s="137"/>
      <c r="H336" s="180"/>
      <c r="I336" s="167"/>
      <c r="J336" s="187"/>
      <c r="K336" s="137"/>
      <c r="L336" s="109"/>
      <c r="M336" s="185">
        <f>IF(T336="","",COUNTIFS($F$2:F336,F336))</f>
        <v>0</v>
      </c>
      <c r="N336" s="186">
        <f>IF(T336="","",SUMIFS(实收!E:E,实收!S:S,T336))</f>
        <v>0</v>
      </c>
      <c r="O336" s="186">
        <f t="shared" si="25"/>
        <v>0</v>
      </c>
      <c r="P336" s="186" t="str">
        <f>IF(D336="","",SUMIFS(#REF!,#REF!,U336))</f>
        <v/>
      </c>
      <c r="Q336" s="186" t="str">
        <f t="shared" si="26"/>
        <v/>
      </c>
      <c r="R336" s="135" t="str">
        <f>IF($C336="","",_xlfn.XLOOKUP($C336,设置!$M:$M,设置!N:N,""))</f>
        <v/>
      </c>
      <c r="S336" s="135" t="str">
        <f>IF($C336="","",_xlfn.XLOOKUP($C336,设置!$M:$M,设置!O:O,""))</f>
        <v/>
      </c>
      <c r="T336" s="135" t="s">
        <v>1776</v>
      </c>
      <c r="U336" s="135" t="str">
        <f t="shared" si="27"/>
        <v/>
      </c>
      <c r="V336" s="135" t="str">
        <f t="shared" si="28"/>
        <v/>
      </c>
      <c r="W336" s="135" t="str">
        <f>IF(V336="","",_xlfn.XLOOKUP(V336,立项!W:W,立项!N:N))</f>
        <v/>
      </c>
      <c r="X336" s="135" t="str">
        <f>IF(V336="","",_xlfn.XLOOKUP(V336,立项!W:W,立项!P:P))</f>
        <v/>
      </c>
      <c r="Y336" s="135" t="str">
        <f t="shared" si="29"/>
        <v/>
      </c>
      <c r="Z336" s="162"/>
      <c r="AA336" s="137"/>
      <c r="AB336" s="137"/>
      <c r="AC336" s="137"/>
      <c r="AD336" s="138"/>
      <c r="AE336" s="138"/>
    </row>
    <row r="337" s="102" customFormat="1" customHeight="1" spans="1:31">
      <c r="A337" s="137"/>
      <c r="B337" s="137"/>
      <c r="C337" s="137"/>
      <c r="D337" s="137"/>
      <c r="E337" s="154"/>
      <c r="F337" s="137"/>
      <c r="G337" s="137"/>
      <c r="H337" s="180"/>
      <c r="I337" s="167"/>
      <c r="J337" s="187"/>
      <c r="K337" s="137"/>
      <c r="L337" s="109"/>
      <c r="M337" s="185">
        <f>IF(T337="","",COUNTIFS($F$2:F337,F337))</f>
        <v>0</v>
      </c>
      <c r="N337" s="186">
        <f>IF(T337="","",SUMIFS(实收!E:E,实收!S:S,T337))</f>
        <v>0</v>
      </c>
      <c r="O337" s="186">
        <f t="shared" si="25"/>
        <v>0</v>
      </c>
      <c r="P337" s="186" t="str">
        <f>IF(D337="","",SUMIFS(#REF!,#REF!,U337))</f>
        <v/>
      </c>
      <c r="Q337" s="186" t="str">
        <f t="shared" si="26"/>
        <v/>
      </c>
      <c r="R337" s="135" t="str">
        <f>IF($C337="","",_xlfn.XLOOKUP($C337,设置!$M:$M,设置!N:N,""))</f>
        <v/>
      </c>
      <c r="S337" s="135" t="str">
        <f>IF($C337="","",_xlfn.XLOOKUP($C337,设置!$M:$M,设置!O:O,""))</f>
        <v/>
      </c>
      <c r="T337" s="135" t="s">
        <v>1777</v>
      </c>
      <c r="U337" s="135" t="str">
        <f t="shared" si="27"/>
        <v/>
      </c>
      <c r="V337" s="135" t="str">
        <f t="shared" si="28"/>
        <v/>
      </c>
      <c r="W337" s="135" t="str">
        <f>IF(V337="","",_xlfn.XLOOKUP(V337,立项!W:W,立项!N:N))</f>
        <v/>
      </c>
      <c r="X337" s="135" t="str">
        <f>IF(V337="","",_xlfn.XLOOKUP(V337,立项!W:W,立项!P:P))</f>
        <v/>
      </c>
      <c r="Y337" s="135" t="str">
        <f t="shared" si="29"/>
        <v/>
      </c>
      <c r="Z337" s="162"/>
      <c r="AA337" s="137"/>
      <c r="AB337" s="137"/>
      <c r="AC337" s="137"/>
      <c r="AD337" s="138"/>
      <c r="AE337" s="138"/>
    </row>
    <row r="338" s="102" customFormat="1" customHeight="1" spans="1:31">
      <c r="A338" s="137"/>
      <c r="B338" s="137"/>
      <c r="C338" s="137"/>
      <c r="D338" s="137"/>
      <c r="E338" s="154"/>
      <c r="F338" s="137"/>
      <c r="G338" s="137"/>
      <c r="H338" s="180"/>
      <c r="I338" s="167"/>
      <c r="J338" s="187"/>
      <c r="K338" s="137"/>
      <c r="L338" s="109"/>
      <c r="M338" s="185">
        <f>IF(T338="","",COUNTIFS($F$2:F338,F338))</f>
        <v>0</v>
      </c>
      <c r="N338" s="186">
        <f>IF(T338="","",SUMIFS(实收!E:E,实收!S:S,T338))</f>
        <v>0</v>
      </c>
      <c r="O338" s="186">
        <f t="shared" si="25"/>
        <v>0</v>
      </c>
      <c r="P338" s="186" t="str">
        <f>IF(D338="","",SUMIFS(#REF!,#REF!,U338))</f>
        <v/>
      </c>
      <c r="Q338" s="186" t="str">
        <f t="shared" si="26"/>
        <v/>
      </c>
      <c r="R338" s="135" t="str">
        <f>IF($C338="","",_xlfn.XLOOKUP($C338,设置!$M:$M,设置!N:N,""))</f>
        <v/>
      </c>
      <c r="S338" s="135" t="str">
        <f>IF($C338="","",_xlfn.XLOOKUP($C338,设置!$M:$M,设置!O:O,""))</f>
        <v/>
      </c>
      <c r="T338" s="135" t="s">
        <v>1778</v>
      </c>
      <c r="U338" s="135" t="str">
        <f t="shared" si="27"/>
        <v/>
      </c>
      <c r="V338" s="135" t="str">
        <f t="shared" si="28"/>
        <v/>
      </c>
      <c r="W338" s="135" t="str">
        <f>IF(V338="","",_xlfn.XLOOKUP(V338,立项!W:W,立项!N:N))</f>
        <v/>
      </c>
      <c r="X338" s="135" t="str">
        <f>IF(V338="","",_xlfn.XLOOKUP(V338,立项!W:W,立项!P:P))</f>
        <v/>
      </c>
      <c r="Y338" s="135" t="str">
        <f t="shared" si="29"/>
        <v/>
      </c>
      <c r="Z338" s="162"/>
      <c r="AA338" s="137"/>
      <c r="AB338" s="137"/>
      <c r="AC338" s="137"/>
      <c r="AD338" s="138"/>
      <c r="AE338" s="138"/>
    </row>
    <row r="339" s="102" customFormat="1" customHeight="1" spans="1:31">
      <c r="A339" s="137"/>
      <c r="B339" s="137"/>
      <c r="C339" s="137"/>
      <c r="D339" s="137"/>
      <c r="E339" s="154"/>
      <c r="F339" s="137"/>
      <c r="G339" s="137"/>
      <c r="H339" s="180"/>
      <c r="I339" s="167"/>
      <c r="J339" s="187"/>
      <c r="K339" s="137"/>
      <c r="L339" s="109"/>
      <c r="M339" s="185">
        <f>IF(T339="","",COUNTIFS($F$2:F339,F339))</f>
        <v>0</v>
      </c>
      <c r="N339" s="186">
        <f>IF(T339="","",SUMIFS(实收!E:E,实收!S:S,T339))</f>
        <v>0</v>
      </c>
      <c r="O339" s="186">
        <f t="shared" si="25"/>
        <v>0</v>
      </c>
      <c r="P339" s="186" t="str">
        <f>IF(D339="","",SUMIFS(#REF!,#REF!,U339))</f>
        <v/>
      </c>
      <c r="Q339" s="186" t="str">
        <f t="shared" si="26"/>
        <v/>
      </c>
      <c r="R339" s="135" t="str">
        <f>IF($C339="","",_xlfn.XLOOKUP($C339,设置!$M:$M,设置!N:N,""))</f>
        <v/>
      </c>
      <c r="S339" s="135" t="str">
        <f>IF($C339="","",_xlfn.XLOOKUP($C339,设置!$M:$M,设置!O:O,""))</f>
        <v/>
      </c>
      <c r="T339" s="135" t="s">
        <v>1779</v>
      </c>
      <c r="U339" s="135" t="str">
        <f t="shared" si="27"/>
        <v/>
      </c>
      <c r="V339" s="135" t="str">
        <f t="shared" si="28"/>
        <v/>
      </c>
      <c r="W339" s="135" t="str">
        <f>IF(V339="","",_xlfn.XLOOKUP(V339,立项!W:W,立项!N:N))</f>
        <v/>
      </c>
      <c r="X339" s="135" t="str">
        <f>IF(V339="","",_xlfn.XLOOKUP(V339,立项!W:W,立项!P:P))</f>
        <v/>
      </c>
      <c r="Y339" s="135" t="str">
        <f t="shared" si="29"/>
        <v/>
      </c>
      <c r="Z339" s="162"/>
      <c r="AA339" s="137"/>
      <c r="AB339" s="137"/>
      <c r="AC339" s="137"/>
      <c r="AD339" s="138"/>
      <c r="AE339" s="138"/>
    </row>
    <row r="340" s="102" customFormat="1" customHeight="1" spans="1:31">
      <c r="A340" s="137"/>
      <c r="B340" s="137"/>
      <c r="C340" s="154"/>
      <c r="D340" s="137"/>
      <c r="E340" s="154"/>
      <c r="F340" s="184"/>
      <c r="G340" s="109"/>
      <c r="H340" s="180"/>
      <c r="I340" s="167"/>
      <c r="J340" s="187"/>
      <c r="K340" s="137"/>
      <c r="L340" s="109"/>
      <c r="M340" s="185">
        <f>IF(T340="","",COUNTIFS($F$2:F340,F340))</f>
        <v>0</v>
      </c>
      <c r="N340" s="186">
        <f>IF(T340="","",SUMIFS(实收!E:E,实收!S:S,T340))</f>
        <v>0</v>
      </c>
      <c r="O340" s="186">
        <f t="shared" si="25"/>
        <v>0</v>
      </c>
      <c r="P340" s="186" t="str">
        <f>IF(D340="","",SUMIFS(#REF!,#REF!,U340))</f>
        <v/>
      </c>
      <c r="Q340" s="186" t="str">
        <f t="shared" si="26"/>
        <v/>
      </c>
      <c r="R340" s="135" t="str">
        <f>IF($C340="","",_xlfn.XLOOKUP($C340,设置!$M:$M,设置!N:N,""))</f>
        <v/>
      </c>
      <c r="S340" s="135" t="str">
        <f>IF($C340="","",_xlfn.XLOOKUP($C340,设置!$M:$M,设置!O:O,""))</f>
        <v/>
      </c>
      <c r="T340" s="135" t="s">
        <v>1780</v>
      </c>
      <c r="U340" s="135" t="str">
        <f t="shared" si="27"/>
        <v/>
      </c>
      <c r="V340" s="135" t="str">
        <f t="shared" si="28"/>
        <v/>
      </c>
      <c r="W340" s="135" t="str">
        <f>IF(V340="","",_xlfn.XLOOKUP(V340,立项!W:W,立项!N:N))</f>
        <v/>
      </c>
      <c r="X340" s="135" t="str">
        <f>IF(V340="","",_xlfn.XLOOKUP(V340,立项!W:W,立项!P:P))</f>
        <v/>
      </c>
      <c r="Y340" s="135" t="str">
        <f t="shared" si="29"/>
        <v/>
      </c>
      <c r="Z340" s="162"/>
      <c r="AA340" s="137"/>
      <c r="AB340" s="137"/>
      <c r="AC340" s="137"/>
      <c r="AD340" s="138"/>
      <c r="AE340" s="138"/>
    </row>
    <row r="341" s="102" customFormat="1" customHeight="1" spans="1:31">
      <c r="A341" s="137"/>
      <c r="B341" s="137"/>
      <c r="C341" s="137"/>
      <c r="D341" s="137"/>
      <c r="E341" s="154"/>
      <c r="F341" s="137"/>
      <c r="G341" s="137"/>
      <c r="H341" s="180"/>
      <c r="I341" s="167"/>
      <c r="J341" s="187"/>
      <c r="K341" s="137"/>
      <c r="L341" s="109"/>
      <c r="M341" s="185">
        <f>IF(T341="","",COUNTIFS($F$2:F341,F341))</f>
        <v>0</v>
      </c>
      <c r="N341" s="186">
        <f>IF(T341="","",SUMIFS(实收!E:E,实收!S:S,T341))</f>
        <v>0</v>
      </c>
      <c r="O341" s="186">
        <f t="shared" si="25"/>
        <v>0</v>
      </c>
      <c r="P341" s="186" t="str">
        <f>IF(D341="","",SUMIFS(#REF!,#REF!,U341))</f>
        <v/>
      </c>
      <c r="Q341" s="186" t="str">
        <f t="shared" si="26"/>
        <v/>
      </c>
      <c r="R341" s="135" t="str">
        <f>IF($C341="","",_xlfn.XLOOKUP($C341,设置!$M:$M,设置!N:N,""))</f>
        <v/>
      </c>
      <c r="S341" s="135" t="str">
        <f>IF($C341="","",_xlfn.XLOOKUP($C341,设置!$M:$M,设置!O:O,""))</f>
        <v/>
      </c>
      <c r="T341" s="135" t="s">
        <v>1781</v>
      </c>
      <c r="U341" s="135" t="str">
        <f t="shared" si="27"/>
        <v/>
      </c>
      <c r="V341" s="135" t="str">
        <f t="shared" si="28"/>
        <v/>
      </c>
      <c r="W341" s="135" t="str">
        <f>IF(V341="","",_xlfn.XLOOKUP(V341,立项!W:W,立项!N:N))</f>
        <v/>
      </c>
      <c r="X341" s="135" t="str">
        <f>IF(V341="","",_xlfn.XLOOKUP(V341,立项!W:W,立项!P:P))</f>
        <v/>
      </c>
      <c r="Y341" s="135" t="str">
        <f t="shared" si="29"/>
        <v/>
      </c>
      <c r="Z341" s="162"/>
      <c r="AA341" s="137"/>
      <c r="AB341" s="137"/>
      <c r="AC341" s="137"/>
      <c r="AD341" s="138"/>
      <c r="AE341" s="138"/>
    </row>
    <row r="342" s="102" customFormat="1" customHeight="1" spans="1:31">
      <c r="A342" s="137"/>
      <c r="B342" s="137"/>
      <c r="C342" s="137"/>
      <c r="D342" s="137"/>
      <c r="E342" s="154"/>
      <c r="F342" s="137"/>
      <c r="G342" s="137"/>
      <c r="H342" s="180"/>
      <c r="I342" s="167"/>
      <c r="J342" s="187"/>
      <c r="K342" s="137"/>
      <c r="L342" s="109"/>
      <c r="M342" s="185">
        <f>IF(T342="","",COUNTIFS($F$2:F342,F342))</f>
        <v>0</v>
      </c>
      <c r="N342" s="186">
        <f>IF(T342="","",SUMIFS(实收!E:E,实收!S:S,T342))</f>
        <v>0</v>
      </c>
      <c r="O342" s="186">
        <f t="shared" si="25"/>
        <v>0</v>
      </c>
      <c r="P342" s="186" t="str">
        <f>IF(D342="","",SUMIFS(#REF!,#REF!,U342))</f>
        <v/>
      </c>
      <c r="Q342" s="186" t="str">
        <f t="shared" si="26"/>
        <v/>
      </c>
      <c r="R342" s="135" t="str">
        <f>IF($C342="","",_xlfn.XLOOKUP($C342,设置!$M:$M,设置!N:N,""))</f>
        <v/>
      </c>
      <c r="S342" s="135" t="str">
        <f>IF($C342="","",_xlfn.XLOOKUP($C342,设置!$M:$M,设置!O:O,""))</f>
        <v/>
      </c>
      <c r="T342" s="135" t="s">
        <v>1782</v>
      </c>
      <c r="U342" s="135" t="str">
        <f t="shared" si="27"/>
        <v/>
      </c>
      <c r="V342" s="135" t="str">
        <f t="shared" si="28"/>
        <v/>
      </c>
      <c r="W342" s="135" t="str">
        <f>IF(V342="","",_xlfn.XLOOKUP(V342,立项!W:W,立项!N:N))</f>
        <v/>
      </c>
      <c r="X342" s="135" t="str">
        <f>IF(V342="","",_xlfn.XLOOKUP(V342,立项!W:W,立项!P:P))</f>
        <v/>
      </c>
      <c r="Y342" s="135" t="str">
        <f t="shared" si="29"/>
        <v/>
      </c>
      <c r="Z342" s="162"/>
      <c r="AA342" s="137"/>
      <c r="AB342" s="137"/>
      <c r="AC342" s="137"/>
      <c r="AD342" s="138"/>
      <c r="AE342" s="138"/>
    </row>
    <row r="343" s="102" customFormat="1" customHeight="1" spans="1:31">
      <c r="A343" s="137"/>
      <c r="B343" s="137"/>
      <c r="C343" s="137"/>
      <c r="D343" s="137"/>
      <c r="E343" s="154"/>
      <c r="F343" s="137"/>
      <c r="G343" s="137"/>
      <c r="H343" s="180"/>
      <c r="I343" s="167"/>
      <c r="J343" s="187"/>
      <c r="K343" s="137"/>
      <c r="L343" s="109"/>
      <c r="M343" s="185">
        <f>IF(T343="","",COUNTIFS($F$2:F343,F343))</f>
        <v>0</v>
      </c>
      <c r="N343" s="186">
        <f>IF(T343="","",SUMIFS(实收!E:E,实收!S:S,T343))</f>
        <v>0</v>
      </c>
      <c r="O343" s="186">
        <f t="shared" si="25"/>
        <v>0</v>
      </c>
      <c r="P343" s="186" t="str">
        <f>IF(D343="","",SUMIFS(#REF!,#REF!,U343))</f>
        <v/>
      </c>
      <c r="Q343" s="186" t="str">
        <f t="shared" si="26"/>
        <v/>
      </c>
      <c r="R343" s="135" t="str">
        <f>IF($C343="","",_xlfn.XLOOKUP($C343,设置!$M:$M,设置!N:N,""))</f>
        <v/>
      </c>
      <c r="S343" s="135" t="str">
        <f>IF($C343="","",_xlfn.XLOOKUP($C343,设置!$M:$M,设置!O:O,""))</f>
        <v/>
      </c>
      <c r="T343" s="135" t="s">
        <v>1783</v>
      </c>
      <c r="U343" s="135" t="str">
        <f t="shared" si="27"/>
        <v/>
      </c>
      <c r="V343" s="135" t="str">
        <f t="shared" si="28"/>
        <v/>
      </c>
      <c r="W343" s="135" t="str">
        <f>IF(V343="","",_xlfn.XLOOKUP(V343,立项!W:W,立项!N:N))</f>
        <v/>
      </c>
      <c r="X343" s="135" t="str">
        <f>IF(V343="","",_xlfn.XLOOKUP(V343,立项!W:W,立项!P:P))</f>
        <v/>
      </c>
      <c r="Y343" s="135" t="str">
        <f t="shared" si="29"/>
        <v/>
      </c>
      <c r="Z343" s="162"/>
      <c r="AA343" s="137"/>
      <c r="AB343" s="137"/>
      <c r="AC343" s="137"/>
      <c r="AD343" s="138"/>
      <c r="AE343" s="138"/>
    </row>
    <row r="344" s="102" customFormat="1" customHeight="1" spans="1:31">
      <c r="A344" s="137"/>
      <c r="B344" s="137"/>
      <c r="C344" s="137"/>
      <c r="D344" s="137"/>
      <c r="E344" s="154"/>
      <c r="F344" s="137"/>
      <c r="G344" s="137"/>
      <c r="H344" s="180"/>
      <c r="I344" s="167"/>
      <c r="J344" s="187"/>
      <c r="K344" s="137"/>
      <c r="L344" s="109"/>
      <c r="M344" s="185">
        <f>IF(T344="","",COUNTIFS($F$2:F344,F344))</f>
        <v>0</v>
      </c>
      <c r="N344" s="186">
        <f>IF(T344="","",SUMIFS(实收!E:E,实收!S:S,T344))</f>
        <v>0</v>
      </c>
      <c r="O344" s="186">
        <f t="shared" si="25"/>
        <v>0</v>
      </c>
      <c r="P344" s="186" t="str">
        <f>IF(D344="","",SUMIFS(#REF!,#REF!,U344))</f>
        <v/>
      </c>
      <c r="Q344" s="186" t="str">
        <f t="shared" si="26"/>
        <v/>
      </c>
      <c r="R344" s="135" t="str">
        <f>IF($C344="","",_xlfn.XLOOKUP($C344,设置!$M:$M,设置!N:N,""))</f>
        <v/>
      </c>
      <c r="S344" s="135" t="str">
        <f>IF($C344="","",_xlfn.XLOOKUP($C344,设置!$M:$M,设置!O:O,""))</f>
        <v/>
      </c>
      <c r="T344" s="135" t="s">
        <v>1784</v>
      </c>
      <c r="U344" s="135" t="str">
        <f t="shared" si="27"/>
        <v/>
      </c>
      <c r="V344" s="135" t="str">
        <f t="shared" si="28"/>
        <v/>
      </c>
      <c r="W344" s="135" t="str">
        <f>IF(V344="","",_xlfn.XLOOKUP(V344,立项!W:W,立项!N:N))</f>
        <v/>
      </c>
      <c r="X344" s="135" t="str">
        <f>IF(V344="","",_xlfn.XLOOKUP(V344,立项!W:W,立项!P:P))</f>
        <v/>
      </c>
      <c r="Y344" s="135" t="str">
        <f t="shared" si="29"/>
        <v/>
      </c>
      <c r="Z344" s="162"/>
      <c r="AA344" s="137"/>
      <c r="AB344" s="137"/>
      <c r="AC344" s="137"/>
      <c r="AD344" s="138"/>
      <c r="AE344" s="138"/>
    </row>
    <row r="345" s="102" customFormat="1" customHeight="1" spans="1:31">
      <c r="A345" s="137"/>
      <c r="B345" s="137"/>
      <c r="C345" s="137"/>
      <c r="D345" s="137"/>
      <c r="E345" s="154"/>
      <c r="F345" s="137"/>
      <c r="G345" s="137"/>
      <c r="H345" s="180"/>
      <c r="I345" s="167"/>
      <c r="J345" s="187"/>
      <c r="K345" s="137"/>
      <c r="L345" s="109"/>
      <c r="M345" s="185">
        <f>IF(T345="","",COUNTIFS($F$2:F345,F345))</f>
        <v>0</v>
      </c>
      <c r="N345" s="186">
        <f>IF(T345="","",SUMIFS(实收!E:E,实收!S:S,T345))</f>
        <v>0</v>
      </c>
      <c r="O345" s="186">
        <f t="shared" si="25"/>
        <v>0</v>
      </c>
      <c r="P345" s="186" t="str">
        <f>IF(D345="","",SUMIFS(#REF!,#REF!,U345))</f>
        <v/>
      </c>
      <c r="Q345" s="186" t="str">
        <f t="shared" si="26"/>
        <v/>
      </c>
      <c r="R345" s="135" t="str">
        <f>IF($C345="","",_xlfn.XLOOKUP($C345,设置!$M:$M,设置!N:N,""))</f>
        <v/>
      </c>
      <c r="S345" s="135" t="str">
        <f>IF($C345="","",_xlfn.XLOOKUP($C345,设置!$M:$M,设置!O:O,""))</f>
        <v/>
      </c>
      <c r="T345" s="135" t="s">
        <v>1785</v>
      </c>
      <c r="U345" s="135" t="str">
        <f t="shared" si="27"/>
        <v/>
      </c>
      <c r="V345" s="135" t="str">
        <f t="shared" si="28"/>
        <v/>
      </c>
      <c r="W345" s="135" t="str">
        <f>IF(V345="","",_xlfn.XLOOKUP(V345,立项!W:W,立项!N:N))</f>
        <v/>
      </c>
      <c r="X345" s="135" t="str">
        <f>IF(V345="","",_xlfn.XLOOKUP(V345,立项!W:W,立项!P:P))</f>
        <v/>
      </c>
      <c r="Y345" s="135" t="str">
        <f t="shared" si="29"/>
        <v/>
      </c>
      <c r="Z345" s="162"/>
      <c r="AA345" s="137"/>
      <c r="AB345" s="137"/>
      <c r="AC345" s="137"/>
      <c r="AD345" s="138"/>
      <c r="AE345" s="138"/>
    </row>
    <row r="346" s="102" customFormat="1" customHeight="1" spans="1:31">
      <c r="A346" s="137"/>
      <c r="B346" s="137"/>
      <c r="C346" s="137"/>
      <c r="D346" s="137"/>
      <c r="E346" s="154"/>
      <c r="F346" s="137"/>
      <c r="G346" s="137"/>
      <c r="H346" s="180"/>
      <c r="I346" s="167"/>
      <c r="J346" s="187"/>
      <c r="K346" s="137"/>
      <c r="L346" s="109"/>
      <c r="M346" s="185">
        <f>IF(T346="","",COUNTIFS($F$2:F346,F346))</f>
        <v>0</v>
      </c>
      <c r="N346" s="186">
        <f>IF(T346="","",SUMIFS(实收!E:E,实收!S:S,T346))</f>
        <v>0</v>
      </c>
      <c r="O346" s="186">
        <f t="shared" si="25"/>
        <v>0</v>
      </c>
      <c r="P346" s="186" t="str">
        <f>IF(D346="","",SUMIFS(#REF!,#REF!,U346))</f>
        <v/>
      </c>
      <c r="Q346" s="186" t="str">
        <f t="shared" si="26"/>
        <v/>
      </c>
      <c r="R346" s="135" t="str">
        <f>IF($C346="","",_xlfn.XLOOKUP($C346,设置!$M:$M,设置!N:N,""))</f>
        <v/>
      </c>
      <c r="S346" s="135" t="str">
        <f>IF($C346="","",_xlfn.XLOOKUP($C346,设置!$M:$M,设置!O:O,""))</f>
        <v/>
      </c>
      <c r="T346" s="135" t="s">
        <v>1786</v>
      </c>
      <c r="U346" s="135" t="str">
        <f t="shared" si="27"/>
        <v/>
      </c>
      <c r="V346" s="135" t="str">
        <f t="shared" si="28"/>
        <v/>
      </c>
      <c r="W346" s="135" t="str">
        <f>IF(V346="","",_xlfn.XLOOKUP(V346,立项!W:W,立项!N:N))</f>
        <v/>
      </c>
      <c r="X346" s="135" t="str">
        <f>IF(V346="","",_xlfn.XLOOKUP(V346,立项!W:W,立项!P:P))</f>
        <v/>
      </c>
      <c r="Y346" s="135" t="str">
        <f t="shared" si="29"/>
        <v/>
      </c>
      <c r="Z346" s="162"/>
      <c r="AA346" s="137"/>
      <c r="AB346" s="137"/>
      <c r="AC346" s="137"/>
      <c r="AD346" s="138"/>
      <c r="AE346" s="138"/>
    </row>
    <row r="347" s="102" customFormat="1" customHeight="1" spans="1:31">
      <c r="A347" s="137"/>
      <c r="B347" s="137"/>
      <c r="C347" s="137"/>
      <c r="D347" s="137"/>
      <c r="E347" s="154"/>
      <c r="F347" s="137"/>
      <c r="G347" s="137"/>
      <c r="H347" s="180"/>
      <c r="I347" s="167"/>
      <c r="J347" s="187"/>
      <c r="K347" s="137"/>
      <c r="L347" s="109"/>
      <c r="M347" s="185">
        <f>IF(T347="","",COUNTIFS($F$2:F347,F347))</f>
        <v>0</v>
      </c>
      <c r="N347" s="186">
        <f>IF(T347="","",SUMIFS(实收!E:E,实收!S:S,T347))</f>
        <v>0</v>
      </c>
      <c r="O347" s="186">
        <f t="shared" si="25"/>
        <v>0</v>
      </c>
      <c r="P347" s="186" t="str">
        <f>IF(D347="","",SUMIFS(#REF!,#REF!,U347))</f>
        <v/>
      </c>
      <c r="Q347" s="186" t="str">
        <f t="shared" si="26"/>
        <v/>
      </c>
      <c r="R347" s="135" t="str">
        <f>IF($C347="","",_xlfn.XLOOKUP($C347,设置!$M:$M,设置!N:N,""))</f>
        <v/>
      </c>
      <c r="S347" s="135" t="str">
        <f>IF($C347="","",_xlfn.XLOOKUP($C347,设置!$M:$M,设置!O:O,""))</f>
        <v/>
      </c>
      <c r="T347" s="135" t="s">
        <v>1787</v>
      </c>
      <c r="U347" s="135" t="str">
        <f t="shared" si="27"/>
        <v/>
      </c>
      <c r="V347" s="135" t="str">
        <f t="shared" si="28"/>
        <v/>
      </c>
      <c r="W347" s="135" t="str">
        <f>IF(V347="","",_xlfn.XLOOKUP(V347,立项!W:W,立项!N:N))</f>
        <v/>
      </c>
      <c r="X347" s="135" t="str">
        <f>IF(V347="","",_xlfn.XLOOKUP(V347,立项!W:W,立项!P:P))</f>
        <v/>
      </c>
      <c r="Y347" s="135" t="str">
        <f t="shared" si="29"/>
        <v/>
      </c>
      <c r="Z347" s="162"/>
      <c r="AA347" s="137"/>
      <c r="AB347" s="137"/>
      <c r="AC347" s="137"/>
      <c r="AD347" s="138"/>
      <c r="AE347" s="138"/>
    </row>
    <row r="348" s="102" customFormat="1" customHeight="1" spans="1:31">
      <c r="A348" s="137"/>
      <c r="B348" s="137"/>
      <c r="C348" s="137"/>
      <c r="D348" s="137"/>
      <c r="E348" s="154"/>
      <c r="F348" s="137"/>
      <c r="G348" s="137"/>
      <c r="H348" s="180"/>
      <c r="I348" s="167"/>
      <c r="J348" s="187"/>
      <c r="K348" s="137"/>
      <c r="L348" s="109"/>
      <c r="M348" s="185">
        <f>IF(T348="","",COUNTIFS($F$2:F348,F348))</f>
        <v>0</v>
      </c>
      <c r="N348" s="186">
        <f>IF(T348="","",SUMIFS(实收!E:E,实收!S:S,T348))</f>
        <v>0</v>
      </c>
      <c r="O348" s="186">
        <f t="shared" si="25"/>
        <v>0</v>
      </c>
      <c r="P348" s="186" t="str">
        <f>IF(D348="","",SUMIFS(#REF!,#REF!,U348))</f>
        <v/>
      </c>
      <c r="Q348" s="186" t="str">
        <f t="shared" si="26"/>
        <v/>
      </c>
      <c r="R348" s="135" t="str">
        <f>IF($C348="","",_xlfn.XLOOKUP($C348,设置!$M:$M,设置!N:N,""))</f>
        <v/>
      </c>
      <c r="S348" s="135" t="str">
        <f>IF($C348="","",_xlfn.XLOOKUP($C348,设置!$M:$M,设置!O:O,""))</f>
        <v/>
      </c>
      <c r="T348" s="135" t="s">
        <v>1788</v>
      </c>
      <c r="U348" s="135" t="str">
        <f t="shared" si="27"/>
        <v/>
      </c>
      <c r="V348" s="135" t="str">
        <f t="shared" si="28"/>
        <v/>
      </c>
      <c r="W348" s="135" t="str">
        <f>IF(V348="","",_xlfn.XLOOKUP(V348,立项!W:W,立项!N:N))</f>
        <v/>
      </c>
      <c r="X348" s="135" t="str">
        <f>IF(V348="","",_xlfn.XLOOKUP(V348,立项!W:W,立项!P:P))</f>
        <v/>
      </c>
      <c r="Y348" s="135" t="str">
        <f t="shared" si="29"/>
        <v/>
      </c>
      <c r="Z348" s="162"/>
      <c r="AA348" s="137"/>
      <c r="AB348" s="137"/>
      <c r="AC348" s="137"/>
      <c r="AD348" s="138"/>
      <c r="AE348" s="138"/>
    </row>
    <row r="349" s="102" customFormat="1" customHeight="1" spans="1:31">
      <c r="A349" s="137"/>
      <c r="B349" s="137"/>
      <c r="C349" s="137"/>
      <c r="D349" s="137"/>
      <c r="E349" s="154"/>
      <c r="F349" s="137"/>
      <c r="G349" s="137"/>
      <c r="H349" s="180"/>
      <c r="I349" s="167"/>
      <c r="J349" s="187"/>
      <c r="K349" s="137"/>
      <c r="L349" s="109"/>
      <c r="M349" s="185">
        <f>IF(T349="","",COUNTIFS($F$2:F349,F349))</f>
        <v>0</v>
      </c>
      <c r="N349" s="186">
        <f>IF(T349="","",SUMIFS(实收!E:E,实收!S:S,T349))</f>
        <v>0</v>
      </c>
      <c r="O349" s="186">
        <f t="shared" si="25"/>
        <v>0</v>
      </c>
      <c r="P349" s="186" t="str">
        <f>IF(D349="","",SUMIFS(#REF!,#REF!,U349))</f>
        <v/>
      </c>
      <c r="Q349" s="186" t="str">
        <f t="shared" si="26"/>
        <v/>
      </c>
      <c r="R349" s="135" t="str">
        <f>IF($C349="","",_xlfn.XLOOKUP($C349,设置!$M:$M,设置!N:N,""))</f>
        <v/>
      </c>
      <c r="S349" s="135" t="str">
        <f>IF($C349="","",_xlfn.XLOOKUP($C349,设置!$M:$M,设置!O:O,""))</f>
        <v/>
      </c>
      <c r="T349" s="135" t="s">
        <v>1789</v>
      </c>
      <c r="U349" s="135" t="str">
        <f t="shared" si="27"/>
        <v/>
      </c>
      <c r="V349" s="135" t="str">
        <f t="shared" si="28"/>
        <v/>
      </c>
      <c r="W349" s="135" t="str">
        <f>IF(V349="","",_xlfn.XLOOKUP(V349,立项!W:W,立项!N:N))</f>
        <v/>
      </c>
      <c r="X349" s="135" t="str">
        <f>IF(V349="","",_xlfn.XLOOKUP(V349,立项!W:W,立项!P:P))</f>
        <v/>
      </c>
      <c r="Y349" s="135" t="str">
        <f t="shared" si="29"/>
        <v/>
      </c>
      <c r="Z349" s="162"/>
      <c r="AA349" s="137"/>
      <c r="AB349" s="137"/>
      <c r="AC349" s="137"/>
      <c r="AD349" s="138"/>
      <c r="AE349" s="138"/>
    </row>
    <row r="350" s="102" customFormat="1" customHeight="1" spans="1:31">
      <c r="A350" s="137"/>
      <c r="B350" s="137"/>
      <c r="C350" s="137"/>
      <c r="D350" s="137"/>
      <c r="E350" s="154"/>
      <c r="F350" s="137"/>
      <c r="G350" s="137"/>
      <c r="H350" s="180"/>
      <c r="I350" s="167"/>
      <c r="J350" s="187"/>
      <c r="K350" s="137"/>
      <c r="L350" s="109"/>
      <c r="M350" s="185">
        <f>IF(T350="","",COUNTIFS($F$2:F350,F350))</f>
        <v>0</v>
      </c>
      <c r="N350" s="186">
        <f>IF(T350="","",SUMIFS(实收!E:E,实收!S:S,T350))</f>
        <v>0</v>
      </c>
      <c r="O350" s="186">
        <f t="shared" si="25"/>
        <v>0</v>
      </c>
      <c r="P350" s="186" t="str">
        <f>IF(D350="","",SUMIFS(#REF!,#REF!,U350))</f>
        <v/>
      </c>
      <c r="Q350" s="186" t="str">
        <f t="shared" si="26"/>
        <v/>
      </c>
      <c r="R350" s="135" t="str">
        <f>IF($C350="","",_xlfn.XLOOKUP($C350,设置!$M:$M,设置!N:N,""))</f>
        <v/>
      </c>
      <c r="S350" s="135" t="str">
        <f>IF($C350="","",_xlfn.XLOOKUP($C350,设置!$M:$M,设置!O:O,""))</f>
        <v/>
      </c>
      <c r="T350" s="135" t="s">
        <v>1790</v>
      </c>
      <c r="U350" s="135" t="str">
        <f t="shared" si="27"/>
        <v/>
      </c>
      <c r="V350" s="135" t="str">
        <f t="shared" si="28"/>
        <v/>
      </c>
      <c r="W350" s="135" t="str">
        <f>IF(V350="","",_xlfn.XLOOKUP(V350,立项!W:W,立项!N:N))</f>
        <v/>
      </c>
      <c r="X350" s="135" t="str">
        <f>IF(V350="","",_xlfn.XLOOKUP(V350,立项!W:W,立项!P:P))</f>
        <v/>
      </c>
      <c r="Y350" s="135" t="str">
        <f t="shared" si="29"/>
        <v/>
      </c>
      <c r="Z350" s="162"/>
      <c r="AA350" s="137"/>
      <c r="AB350" s="137"/>
      <c r="AC350" s="137"/>
      <c r="AD350" s="138"/>
      <c r="AE350" s="138"/>
    </row>
    <row r="351" s="102" customFormat="1" customHeight="1" spans="1:31">
      <c r="A351" s="137"/>
      <c r="B351" s="137"/>
      <c r="C351" s="137"/>
      <c r="D351" s="137"/>
      <c r="E351" s="154"/>
      <c r="F351" s="137"/>
      <c r="G351" s="137"/>
      <c r="H351" s="180"/>
      <c r="I351" s="167"/>
      <c r="J351" s="187"/>
      <c r="K351" s="137"/>
      <c r="L351" s="109"/>
      <c r="M351" s="185">
        <f>IF(T351="","",COUNTIFS($F$2:F351,F351))</f>
        <v>0</v>
      </c>
      <c r="N351" s="186">
        <f>IF(T351="","",SUMIFS(实收!E:E,实收!S:S,T351))</f>
        <v>0</v>
      </c>
      <c r="O351" s="186">
        <f t="shared" si="25"/>
        <v>0</v>
      </c>
      <c r="P351" s="186" t="str">
        <f>IF(D351="","",SUMIFS(#REF!,#REF!,U351))</f>
        <v/>
      </c>
      <c r="Q351" s="186" t="str">
        <f t="shared" si="26"/>
        <v/>
      </c>
      <c r="R351" s="135" t="str">
        <f>IF($C351="","",_xlfn.XLOOKUP($C351,设置!$M:$M,设置!N:N,""))</f>
        <v/>
      </c>
      <c r="S351" s="135" t="str">
        <f>IF($C351="","",_xlfn.XLOOKUP($C351,设置!$M:$M,设置!O:O,""))</f>
        <v/>
      </c>
      <c r="T351" s="135" t="s">
        <v>1791</v>
      </c>
      <c r="U351" s="135" t="str">
        <f t="shared" si="27"/>
        <v/>
      </c>
      <c r="V351" s="135" t="str">
        <f t="shared" si="28"/>
        <v/>
      </c>
      <c r="W351" s="135" t="str">
        <f>IF(V351="","",_xlfn.XLOOKUP(V351,立项!W:W,立项!N:N))</f>
        <v/>
      </c>
      <c r="X351" s="135" t="str">
        <f>IF(V351="","",_xlfn.XLOOKUP(V351,立项!W:W,立项!P:P))</f>
        <v/>
      </c>
      <c r="Y351" s="135" t="str">
        <f t="shared" si="29"/>
        <v/>
      </c>
      <c r="Z351" s="162"/>
      <c r="AA351" s="137"/>
      <c r="AB351" s="137"/>
      <c r="AC351" s="137"/>
      <c r="AD351" s="138"/>
      <c r="AE351" s="138"/>
    </row>
    <row r="352" s="102" customFormat="1" customHeight="1" spans="1:31">
      <c r="A352" s="137"/>
      <c r="B352" s="137"/>
      <c r="C352" s="137"/>
      <c r="D352" s="137"/>
      <c r="E352" s="154"/>
      <c r="F352" s="137"/>
      <c r="G352" s="137"/>
      <c r="H352" s="180"/>
      <c r="I352" s="167"/>
      <c r="J352" s="187"/>
      <c r="K352" s="137"/>
      <c r="L352" s="109"/>
      <c r="M352" s="185">
        <f>IF(T352="","",COUNTIFS($F$2:F352,F352))</f>
        <v>0</v>
      </c>
      <c r="N352" s="186">
        <f>IF(T352="","",SUMIFS(实收!E:E,实收!S:S,T352))</f>
        <v>0</v>
      </c>
      <c r="O352" s="186">
        <f t="shared" si="25"/>
        <v>0</v>
      </c>
      <c r="P352" s="186" t="str">
        <f>IF(D352="","",SUMIFS(#REF!,#REF!,U352))</f>
        <v/>
      </c>
      <c r="Q352" s="186" t="str">
        <f t="shared" si="26"/>
        <v/>
      </c>
      <c r="R352" s="135" t="str">
        <f>IF($C352="","",_xlfn.XLOOKUP($C352,设置!$M:$M,设置!N:N,""))</f>
        <v/>
      </c>
      <c r="S352" s="135" t="str">
        <f>IF($C352="","",_xlfn.XLOOKUP($C352,设置!$M:$M,设置!O:O,""))</f>
        <v/>
      </c>
      <c r="T352" s="135" t="s">
        <v>1792</v>
      </c>
      <c r="U352" s="135" t="str">
        <f t="shared" si="27"/>
        <v/>
      </c>
      <c r="V352" s="135" t="str">
        <f t="shared" si="28"/>
        <v/>
      </c>
      <c r="W352" s="135" t="str">
        <f>IF(V352="","",_xlfn.XLOOKUP(V352,立项!W:W,立项!N:N))</f>
        <v/>
      </c>
      <c r="X352" s="135" t="str">
        <f>IF(V352="","",_xlfn.XLOOKUP(V352,立项!W:W,立项!P:P))</f>
        <v/>
      </c>
      <c r="Y352" s="135" t="str">
        <f t="shared" si="29"/>
        <v/>
      </c>
      <c r="Z352" s="162"/>
      <c r="AA352" s="137"/>
      <c r="AB352" s="137"/>
      <c r="AC352" s="137"/>
      <c r="AD352" s="138"/>
      <c r="AE352" s="138"/>
    </row>
    <row r="353" s="102" customFormat="1" customHeight="1" spans="1:31">
      <c r="A353" s="137"/>
      <c r="B353" s="137"/>
      <c r="C353" s="137"/>
      <c r="D353" s="137"/>
      <c r="E353" s="154"/>
      <c r="F353" s="137"/>
      <c r="G353" s="137"/>
      <c r="H353" s="180"/>
      <c r="I353" s="167"/>
      <c r="J353" s="187"/>
      <c r="K353" s="137"/>
      <c r="L353" s="109"/>
      <c r="M353" s="185">
        <f>IF(T353="","",COUNTIFS($F$2:F353,F353))</f>
        <v>0</v>
      </c>
      <c r="N353" s="186">
        <f>IF(T353="","",SUMIFS(实收!E:E,实收!S:S,T353))</f>
        <v>0</v>
      </c>
      <c r="O353" s="186">
        <f t="shared" si="25"/>
        <v>0</v>
      </c>
      <c r="P353" s="186" t="str">
        <f>IF(D353="","",SUMIFS(#REF!,#REF!,U353))</f>
        <v/>
      </c>
      <c r="Q353" s="186" t="str">
        <f t="shared" si="26"/>
        <v/>
      </c>
      <c r="R353" s="135" t="str">
        <f>IF($C353="","",_xlfn.XLOOKUP($C353,设置!$M:$M,设置!N:N,""))</f>
        <v/>
      </c>
      <c r="S353" s="135" t="str">
        <f>IF($C353="","",_xlfn.XLOOKUP($C353,设置!$M:$M,设置!O:O,""))</f>
        <v/>
      </c>
      <c r="T353" s="135" t="s">
        <v>1793</v>
      </c>
      <c r="U353" s="135" t="str">
        <f t="shared" si="27"/>
        <v/>
      </c>
      <c r="V353" s="135" t="str">
        <f t="shared" si="28"/>
        <v/>
      </c>
      <c r="W353" s="135" t="str">
        <f>IF(V353="","",_xlfn.XLOOKUP(V353,立项!W:W,立项!N:N))</f>
        <v/>
      </c>
      <c r="X353" s="135" t="str">
        <f>IF(V353="","",_xlfn.XLOOKUP(V353,立项!W:W,立项!P:P))</f>
        <v/>
      </c>
      <c r="Y353" s="135" t="str">
        <f t="shared" si="29"/>
        <v/>
      </c>
      <c r="Z353" s="162"/>
      <c r="AA353" s="137"/>
      <c r="AB353" s="137"/>
      <c r="AC353" s="137"/>
      <c r="AD353" s="138"/>
      <c r="AE353" s="138"/>
    </row>
    <row r="354" s="102" customFormat="1" customHeight="1" spans="1:31">
      <c r="A354" s="137"/>
      <c r="B354" s="137"/>
      <c r="C354" s="137"/>
      <c r="D354" s="137"/>
      <c r="E354" s="154"/>
      <c r="F354" s="137"/>
      <c r="G354" s="137"/>
      <c r="H354" s="180"/>
      <c r="I354" s="167"/>
      <c r="J354" s="187"/>
      <c r="K354" s="137"/>
      <c r="L354" s="109"/>
      <c r="M354" s="185">
        <f>IF(T354="","",COUNTIFS($F$2:F354,F354))</f>
        <v>0</v>
      </c>
      <c r="N354" s="186">
        <f>IF(T354="","",SUMIFS(实收!E:E,实收!S:S,T354))</f>
        <v>0</v>
      </c>
      <c r="O354" s="186">
        <f t="shared" si="25"/>
        <v>0</v>
      </c>
      <c r="P354" s="186" t="str">
        <f>IF(D354="","",SUMIFS(#REF!,#REF!,U354))</f>
        <v/>
      </c>
      <c r="Q354" s="186" t="str">
        <f t="shared" si="26"/>
        <v/>
      </c>
      <c r="R354" s="135" t="str">
        <f>IF($C354="","",_xlfn.XLOOKUP($C354,设置!$M:$M,设置!N:N,""))</f>
        <v/>
      </c>
      <c r="S354" s="135" t="str">
        <f>IF($C354="","",_xlfn.XLOOKUP($C354,设置!$M:$M,设置!O:O,""))</f>
        <v/>
      </c>
      <c r="T354" s="135" t="s">
        <v>1794</v>
      </c>
      <c r="U354" s="135" t="str">
        <f t="shared" si="27"/>
        <v/>
      </c>
      <c r="V354" s="135" t="str">
        <f t="shared" si="28"/>
        <v/>
      </c>
      <c r="W354" s="135" t="str">
        <f>IF(V354="","",_xlfn.XLOOKUP(V354,立项!W:W,立项!N:N))</f>
        <v/>
      </c>
      <c r="X354" s="135" t="str">
        <f>IF(V354="","",_xlfn.XLOOKUP(V354,立项!W:W,立项!P:P))</f>
        <v/>
      </c>
      <c r="Y354" s="135" t="str">
        <f t="shared" si="29"/>
        <v/>
      </c>
      <c r="Z354" s="162"/>
      <c r="AA354" s="137"/>
      <c r="AB354" s="137"/>
      <c r="AC354" s="137"/>
      <c r="AD354" s="138"/>
      <c r="AE354" s="138"/>
    </row>
    <row r="355" s="102" customFormat="1" customHeight="1" spans="1:31">
      <c r="A355" s="137"/>
      <c r="B355" s="137"/>
      <c r="C355" s="137"/>
      <c r="D355" s="137"/>
      <c r="E355" s="154"/>
      <c r="F355" s="137"/>
      <c r="G355" s="137"/>
      <c r="H355" s="180"/>
      <c r="I355" s="167"/>
      <c r="J355" s="187"/>
      <c r="K355" s="137"/>
      <c r="L355" s="109"/>
      <c r="M355" s="185">
        <f>IF(T355="","",COUNTIFS($F$2:F355,F355))</f>
        <v>0</v>
      </c>
      <c r="N355" s="186">
        <f>IF(T355="","",SUMIFS(实收!E:E,实收!S:S,T355))</f>
        <v>0</v>
      </c>
      <c r="O355" s="186">
        <f t="shared" si="25"/>
        <v>0</v>
      </c>
      <c r="P355" s="186" t="str">
        <f>IF(D355="","",SUMIFS(#REF!,#REF!,U355))</f>
        <v/>
      </c>
      <c r="Q355" s="186" t="str">
        <f t="shared" si="26"/>
        <v/>
      </c>
      <c r="R355" s="135" t="str">
        <f>IF($C355="","",_xlfn.XLOOKUP($C355,设置!$M:$M,设置!N:N,""))</f>
        <v/>
      </c>
      <c r="S355" s="135" t="str">
        <f>IF($C355="","",_xlfn.XLOOKUP($C355,设置!$M:$M,设置!O:O,""))</f>
        <v/>
      </c>
      <c r="T355" s="135" t="s">
        <v>1795</v>
      </c>
      <c r="U355" s="135" t="str">
        <f t="shared" si="27"/>
        <v/>
      </c>
      <c r="V355" s="135" t="str">
        <f t="shared" si="28"/>
        <v/>
      </c>
      <c r="W355" s="135" t="str">
        <f>IF(V355="","",_xlfn.XLOOKUP(V355,立项!W:W,立项!N:N))</f>
        <v/>
      </c>
      <c r="X355" s="135" t="str">
        <f>IF(V355="","",_xlfn.XLOOKUP(V355,立项!W:W,立项!P:P))</f>
        <v/>
      </c>
      <c r="Y355" s="135" t="str">
        <f t="shared" si="29"/>
        <v/>
      </c>
      <c r="Z355" s="162"/>
      <c r="AA355" s="137"/>
      <c r="AB355" s="137"/>
      <c r="AC355" s="137"/>
      <c r="AD355" s="138"/>
      <c r="AE355" s="138"/>
    </row>
    <row r="356" s="102" customFormat="1" customHeight="1" spans="1:31">
      <c r="A356" s="137"/>
      <c r="B356" s="137"/>
      <c r="C356" s="137"/>
      <c r="D356" s="137"/>
      <c r="E356" s="154"/>
      <c r="F356" s="137"/>
      <c r="G356" s="137"/>
      <c r="H356" s="180"/>
      <c r="I356" s="167"/>
      <c r="J356" s="187"/>
      <c r="K356" s="137"/>
      <c r="L356" s="109"/>
      <c r="M356" s="185">
        <f>IF(T356="","",COUNTIFS($F$2:F356,F356))</f>
        <v>0</v>
      </c>
      <c r="N356" s="186">
        <f>IF(T356="","",SUMIFS(实收!E:E,实收!S:S,T356))</f>
        <v>0</v>
      </c>
      <c r="O356" s="186">
        <f t="shared" si="25"/>
        <v>0</v>
      </c>
      <c r="P356" s="186" t="str">
        <f>IF(D356="","",SUMIFS(#REF!,#REF!,U356))</f>
        <v/>
      </c>
      <c r="Q356" s="186" t="str">
        <f t="shared" si="26"/>
        <v/>
      </c>
      <c r="R356" s="135" t="str">
        <f>IF($C356="","",_xlfn.XLOOKUP($C356,设置!$M:$M,设置!N:N,""))</f>
        <v/>
      </c>
      <c r="S356" s="135" t="str">
        <f>IF($C356="","",_xlfn.XLOOKUP($C356,设置!$M:$M,设置!O:O,""))</f>
        <v/>
      </c>
      <c r="T356" s="135" t="s">
        <v>1796</v>
      </c>
      <c r="U356" s="135" t="str">
        <f t="shared" si="27"/>
        <v/>
      </c>
      <c r="V356" s="135" t="str">
        <f t="shared" si="28"/>
        <v/>
      </c>
      <c r="W356" s="135" t="str">
        <f>IF(V356="","",_xlfn.XLOOKUP(V356,立项!W:W,立项!N:N))</f>
        <v/>
      </c>
      <c r="X356" s="135" t="str">
        <f>IF(V356="","",_xlfn.XLOOKUP(V356,立项!W:W,立项!P:P))</f>
        <v/>
      </c>
      <c r="Y356" s="135" t="str">
        <f t="shared" si="29"/>
        <v/>
      </c>
      <c r="Z356" s="162"/>
      <c r="AA356" s="137"/>
      <c r="AB356" s="137"/>
      <c r="AC356" s="137"/>
      <c r="AD356" s="138"/>
      <c r="AE356" s="138"/>
    </row>
    <row r="357" s="102" customFormat="1" customHeight="1" spans="1:31">
      <c r="A357" s="137"/>
      <c r="B357" s="137"/>
      <c r="C357" s="137"/>
      <c r="D357" s="137"/>
      <c r="E357" s="154"/>
      <c r="F357" s="137"/>
      <c r="G357" s="137"/>
      <c r="H357" s="180"/>
      <c r="I357" s="167"/>
      <c r="J357" s="187"/>
      <c r="K357" s="137"/>
      <c r="L357" s="109"/>
      <c r="M357" s="185">
        <f>IF(T357="","",COUNTIFS($F$2:F357,F357))</f>
        <v>0</v>
      </c>
      <c r="N357" s="186">
        <f>IF(T357="","",SUMIFS(实收!E:E,实收!S:S,T357))</f>
        <v>0</v>
      </c>
      <c r="O357" s="186">
        <f t="shared" si="25"/>
        <v>0</v>
      </c>
      <c r="P357" s="186" t="str">
        <f>IF(D357="","",SUMIFS(#REF!,#REF!,U357))</f>
        <v/>
      </c>
      <c r="Q357" s="186" t="str">
        <f t="shared" si="26"/>
        <v/>
      </c>
      <c r="R357" s="135" t="str">
        <f>IF($C357="","",_xlfn.XLOOKUP($C357,设置!$M:$M,设置!N:N,""))</f>
        <v/>
      </c>
      <c r="S357" s="135" t="str">
        <f>IF($C357="","",_xlfn.XLOOKUP($C357,设置!$M:$M,设置!O:O,""))</f>
        <v/>
      </c>
      <c r="T357" s="135" t="s">
        <v>1797</v>
      </c>
      <c r="U357" s="135" t="str">
        <f t="shared" si="27"/>
        <v/>
      </c>
      <c r="V357" s="135" t="str">
        <f t="shared" si="28"/>
        <v/>
      </c>
      <c r="W357" s="135" t="str">
        <f>IF(V357="","",_xlfn.XLOOKUP(V357,立项!W:W,立项!N:N))</f>
        <v/>
      </c>
      <c r="X357" s="135" t="str">
        <f>IF(V357="","",_xlfn.XLOOKUP(V357,立项!W:W,立项!P:P))</f>
        <v/>
      </c>
      <c r="Y357" s="135" t="str">
        <f t="shared" si="29"/>
        <v/>
      </c>
      <c r="Z357" s="162"/>
      <c r="AA357" s="137"/>
      <c r="AB357" s="137"/>
      <c r="AC357" s="137"/>
      <c r="AD357" s="138"/>
      <c r="AE357" s="138"/>
    </row>
    <row r="358" s="102" customFormat="1" customHeight="1" spans="1:31">
      <c r="A358" s="137"/>
      <c r="B358" s="137"/>
      <c r="C358" s="137"/>
      <c r="D358" s="137"/>
      <c r="E358" s="154"/>
      <c r="F358" s="137"/>
      <c r="G358" s="137"/>
      <c r="H358" s="180"/>
      <c r="I358" s="167"/>
      <c r="J358" s="187"/>
      <c r="K358" s="137"/>
      <c r="L358" s="109"/>
      <c r="M358" s="185">
        <f>IF(T358="","",COUNTIFS($F$2:F358,F358))</f>
        <v>0</v>
      </c>
      <c r="N358" s="186">
        <f>IF(T358="","",SUMIFS(实收!E:E,实收!S:S,T358))</f>
        <v>0</v>
      </c>
      <c r="O358" s="186">
        <f t="shared" si="25"/>
        <v>0</v>
      </c>
      <c r="P358" s="186" t="str">
        <f>IF(D358="","",SUMIFS(#REF!,#REF!,U358))</f>
        <v/>
      </c>
      <c r="Q358" s="186" t="str">
        <f t="shared" si="26"/>
        <v/>
      </c>
      <c r="R358" s="135" t="str">
        <f>IF($C358="","",_xlfn.XLOOKUP($C358,设置!$M:$M,设置!N:N,""))</f>
        <v/>
      </c>
      <c r="S358" s="135" t="str">
        <f>IF($C358="","",_xlfn.XLOOKUP($C358,设置!$M:$M,设置!O:O,""))</f>
        <v/>
      </c>
      <c r="T358" s="135" t="s">
        <v>1798</v>
      </c>
      <c r="U358" s="135" t="str">
        <f t="shared" si="27"/>
        <v/>
      </c>
      <c r="V358" s="135" t="str">
        <f t="shared" si="28"/>
        <v/>
      </c>
      <c r="W358" s="135" t="str">
        <f>IF(V358="","",_xlfn.XLOOKUP(V358,立项!W:W,立项!N:N))</f>
        <v/>
      </c>
      <c r="X358" s="135" t="str">
        <f>IF(V358="","",_xlfn.XLOOKUP(V358,立项!W:W,立项!P:P))</f>
        <v/>
      </c>
      <c r="Y358" s="135" t="str">
        <f t="shared" si="29"/>
        <v/>
      </c>
      <c r="Z358" s="162"/>
      <c r="AA358" s="137"/>
      <c r="AB358" s="137"/>
      <c r="AC358" s="137"/>
      <c r="AD358" s="138"/>
      <c r="AE358" s="138"/>
    </row>
    <row r="359" s="102" customFormat="1" customHeight="1" spans="1:31">
      <c r="A359" s="137"/>
      <c r="B359" s="137"/>
      <c r="C359" s="137"/>
      <c r="D359" s="137"/>
      <c r="E359" s="154"/>
      <c r="F359" s="137"/>
      <c r="G359" s="137"/>
      <c r="H359" s="180"/>
      <c r="I359" s="167"/>
      <c r="J359" s="187"/>
      <c r="K359" s="137"/>
      <c r="L359" s="109"/>
      <c r="M359" s="185">
        <f>IF(T359="","",COUNTIFS($F$2:F359,F359))</f>
        <v>0</v>
      </c>
      <c r="N359" s="186">
        <f>IF(T359="","",SUMIFS(实收!E:E,实收!S:S,T359))</f>
        <v>0</v>
      </c>
      <c r="O359" s="186">
        <f t="shared" si="25"/>
        <v>0</v>
      </c>
      <c r="P359" s="186" t="str">
        <f>IF(D359="","",SUMIFS(#REF!,#REF!,U359))</f>
        <v/>
      </c>
      <c r="Q359" s="186" t="str">
        <f t="shared" si="26"/>
        <v/>
      </c>
      <c r="R359" s="135" t="str">
        <f>IF($C359="","",_xlfn.XLOOKUP($C359,设置!$M:$M,设置!N:N,""))</f>
        <v/>
      </c>
      <c r="S359" s="135" t="str">
        <f>IF($C359="","",_xlfn.XLOOKUP($C359,设置!$M:$M,设置!O:O,""))</f>
        <v/>
      </c>
      <c r="T359" s="135" t="s">
        <v>1799</v>
      </c>
      <c r="U359" s="135" t="str">
        <f t="shared" si="27"/>
        <v/>
      </c>
      <c r="V359" s="135" t="str">
        <f t="shared" si="28"/>
        <v/>
      </c>
      <c r="W359" s="135" t="str">
        <f>IF(V359="","",_xlfn.XLOOKUP(V359,立项!W:W,立项!N:N))</f>
        <v/>
      </c>
      <c r="X359" s="135" t="str">
        <f>IF(V359="","",_xlfn.XLOOKUP(V359,立项!W:W,立项!P:P))</f>
        <v/>
      </c>
      <c r="Y359" s="135" t="str">
        <f t="shared" si="29"/>
        <v/>
      </c>
      <c r="Z359" s="162"/>
      <c r="AA359" s="137"/>
      <c r="AB359" s="137"/>
      <c r="AC359" s="137"/>
      <c r="AD359" s="138"/>
      <c r="AE359" s="138"/>
    </row>
    <row r="360" s="102" customFormat="1" customHeight="1" spans="1:31">
      <c r="A360" s="137"/>
      <c r="B360" s="137"/>
      <c r="C360" s="137"/>
      <c r="D360" s="137"/>
      <c r="E360" s="154"/>
      <c r="F360" s="137"/>
      <c r="G360" s="137"/>
      <c r="H360" s="180"/>
      <c r="I360" s="167"/>
      <c r="J360" s="187"/>
      <c r="K360" s="137"/>
      <c r="L360" s="109"/>
      <c r="M360" s="185">
        <f>IF(T360="","",COUNTIFS($F$2:F360,F360))</f>
        <v>0</v>
      </c>
      <c r="N360" s="186">
        <f>IF(T360="","",SUMIFS(实收!E:E,实收!S:S,T360))</f>
        <v>0</v>
      </c>
      <c r="O360" s="186">
        <f t="shared" si="25"/>
        <v>0</v>
      </c>
      <c r="P360" s="186" t="str">
        <f>IF(D360="","",SUMIFS(#REF!,#REF!,U360))</f>
        <v/>
      </c>
      <c r="Q360" s="186" t="str">
        <f t="shared" si="26"/>
        <v/>
      </c>
      <c r="R360" s="135" t="str">
        <f>IF($C360="","",_xlfn.XLOOKUP($C360,设置!$M:$M,设置!N:N,""))</f>
        <v/>
      </c>
      <c r="S360" s="135" t="str">
        <f>IF($C360="","",_xlfn.XLOOKUP($C360,设置!$M:$M,设置!O:O,""))</f>
        <v/>
      </c>
      <c r="T360" s="135" t="s">
        <v>1800</v>
      </c>
      <c r="U360" s="135" t="str">
        <f t="shared" si="27"/>
        <v/>
      </c>
      <c r="V360" s="135" t="str">
        <f t="shared" si="28"/>
        <v/>
      </c>
      <c r="W360" s="135" t="str">
        <f>IF(V360="","",_xlfn.XLOOKUP(V360,立项!W:W,立项!N:N))</f>
        <v/>
      </c>
      <c r="X360" s="135" t="str">
        <f>IF(V360="","",_xlfn.XLOOKUP(V360,立项!W:W,立项!P:P))</f>
        <v/>
      </c>
      <c r="Y360" s="135" t="str">
        <f t="shared" si="29"/>
        <v/>
      </c>
      <c r="Z360" s="162"/>
      <c r="AA360" s="137"/>
      <c r="AB360" s="137"/>
      <c r="AC360" s="137"/>
      <c r="AD360" s="138"/>
      <c r="AE360" s="138"/>
    </row>
    <row r="361" s="102" customFormat="1" customHeight="1" spans="1:31">
      <c r="A361" s="137"/>
      <c r="B361" s="137"/>
      <c r="C361" s="137"/>
      <c r="D361" s="137"/>
      <c r="E361" s="154"/>
      <c r="F361" s="137"/>
      <c r="G361" s="137"/>
      <c r="H361" s="180"/>
      <c r="I361" s="167"/>
      <c r="J361" s="187"/>
      <c r="K361" s="137"/>
      <c r="L361" s="109"/>
      <c r="M361" s="185">
        <f>IF(T361="","",COUNTIFS($F$2:F361,F361))</f>
        <v>0</v>
      </c>
      <c r="N361" s="186">
        <f>IF(T361="","",SUMIFS(实收!E:E,实收!S:S,T361))</f>
        <v>0</v>
      </c>
      <c r="O361" s="186">
        <f t="shared" si="25"/>
        <v>0</v>
      </c>
      <c r="P361" s="186" t="str">
        <f>IF(D361="","",SUMIFS(#REF!,#REF!,U361))</f>
        <v/>
      </c>
      <c r="Q361" s="186" t="str">
        <f t="shared" si="26"/>
        <v/>
      </c>
      <c r="R361" s="135" t="str">
        <f>IF($C361="","",_xlfn.XLOOKUP($C361,设置!$M:$M,设置!N:N,""))</f>
        <v/>
      </c>
      <c r="S361" s="135" t="str">
        <f>IF($C361="","",_xlfn.XLOOKUP($C361,设置!$M:$M,设置!O:O,""))</f>
        <v/>
      </c>
      <c r="T361" s="135" t="s">
        <v>1801</v>
      </c>
      <c r="U361" s="135" t="str">
        <f t="shared" si="27"/>
        <v/>
      </c>
      <c r="V361" s="135" t="str">
        <f t="shared" si="28"/>
        <v/>
      </c>
      <c r="W361" s="135" t="str">
        <f>IF(V361="","",_xlfn.XLOOKUP(V361,立项!W:W,立项!N:N))</f>
        <v/>
      </c>
      <c r="X361" s="135" t="str">
        <f>IF(V361="","",_xlfn.XLOOKUP(V361,立项!W:W,立项!P:P))</f>
        <v/>
      </c>
      <c r="Y361" s="135" t="str">
        <f t="shared" si="29"/>
        <v/>
      </c>
      <c r="Z361" s="162"/>
      <c r="AA361" s="137"/>
      <c r="AB361" s="137"/>
      <c r="AC361" s="137"/>
      <c r="AD361" s="138"/>
      <c r="AE361" s="138"/>
    </row>
    <row r="362" s="102" customFormat="1" customHeight="1" spans="1:31">
      <c r="A362" s="137"/>
      <c r="B362" s="137"/>
      <c r="C362" s="137"/>
      <c r="D362" s="137"/>
      <c r="E362" s="154"/>
      <c r="F362" s="137"/>
      <c r="G362" s="137"/>
      <c r="H362" s="180"/>
      <c r="I362" s="167"/>
      <c r="J362" s="187"/>
      <c r="K362" s="137"/>
      <c r="L362" s="109"/>
      <c r="M362" s="185">
        <f>IF(T362="","",COUNTIFS($F$2:F362,F362))</f>
        <v>0</v>
      </c>
      <c r="N362" s="186">
        <f>IF(T362="","",SUMIFS(实收!E:E,实收!S:S,T362))</f>
        <v>0</v>
      </c>
      <c r="O362" s="186">
        <f t="shared" si="25"/>
        <v>0</v>
      </c>
      <c r="P362" s="186" t="str">
        <f>IF(D362="","",SUMIFS(#REF!,#REF!,U362))</f>
        <v/>
      </c>
      <c r="Q362" s="186" t="str">
        <f t="shared" si="26"/>
        <v/>
      </c>
      <c r="R362" s="135" t="str">
        <f>IF($C362="","",_xlfn.XLOOKUP($C362,设置!$M:$M,设置!N:N,""))</f>
        <v/>
      </c>
      <c r="S362" s="135" t="str">
        <f>IF($C362="","",_xlfn.XLOOKUP($C362,设置!$M:$M,设置!O:O,""))</f>
        <v/>
      </c>
      <c r="T362" s="135" t="s">
        <v>1802</v>
      </c>
      <c r="U362" s="135" t="str">
        <f t="shared" si="27"/>
        <v/>
      </c>
      <c r="V362" s="135" t="str">
        <f t="shared" si="28"/>
        <v/>
      </c>
      <c r="W362" s="135" t="str">
        <f>IF(V362="","",_xlfn.XLOOKUP(V362,立项!W:W,立项!N:N))</f>
        <v/>
      </c>
      <c r="X362" s="135" t="str">
        <f>IF(V362="","",_xlfn.XLOOKUP(V362,立项!W:W,立项!P:P))</f>
        <v/>
      </c>
      <c r="Y362" s="135" t="str">
        <f t="shared" si="29"/>
        <v/>
      </c>
      <c r="Z362" s="162"/>
      <c r="AA362" s="137"/>
      <c r="AB362" s="137"/>
      <c r="AC362" s="137"/>
      <c r="AD362" s="138"/>
      <c r="AE362" s="138"/>
    </row>
    <row r="363" s="102" customFormat="1" customHeight="1" spans="1:31">
      <c r="A363" s="137"/>
      <c r="B363" s="137"/>
      <c r="C363" s="137"/>
      <c r="D363" s="137"/>
      <c r="E363" s="154"/>
      <c r="F363" s="137"/>
      <c r="G363" s="137"/>
      <c r="H363" s="180"/>
      <c r="I363" s="167"/>
      <c r="J363" s="187"/>
      <c r="K363" s="137"/>
      <c r="L363" s="109"/>
      <c r="M363" s="185">
        <f>IF(T363="","",COUNTIFS($F$2:F363,F363))</f>
        <v>0</v>
      </c>
      <c r="N363" s="186">
        <f>IF(T363="","",SUMIFS(实收!E:E,实收!S:S,T363))</f>
        <v>0</v>
      </c>
      <c r="O363" s="186">
        <f t="shared" si="25"/>
        <v>0</v>
      </c>
      <c r="P363" s="186" t="str">
        <f>IF(D363="","",SUMIFS(#REF!,#REF!,U363))</f>
        <v/>
      </c>
      <c r="Q363" s="186" t="str">
        <f t="shared" si="26"/>
        <v/>
      </c>
      <c r="R363" s="135" t="str">
        <f>IF($C363="","",_xlfn.XLOOKUP($C363,设置!$M:$M,设置!N:N,""))</f>
        <v/>
      </c>
      <c r="S363" s="135" t="str">
        <f>IF($C363="","",_xlfn.XLOOKUP($C363,设置!$M:$M,设置!O:O,""))</f>
        <v/>
      </c>
      <c r="T363" s="135" t="s">
        <v>1803</v>
      </c>
      <c r="U363" s="135" t="str">
        <f t="shared" si="27"/>
        <v/>
      </c>
      <c r="V363" s="135" t="str">
        <f t="shared" si="28"/>
        <v/>
      </c>
      <c r="W363" s="135" t="str">
        <f>IF(V363="","",_xlfn.XLOOKUP(V363,立项!W:W,立项!N:N))</f>
        <v/>
      </c>
      <c r="X363" s="135" t="str">
        <f>IF(V363="","",_xlfn.XLOOKUP(V363,立项!W:W,立项!P:P))</f>
        <v/>
      </c>
      <c r="Y363" s="135" t="str">
        <f t="shared" si="29"/>
        <v/>
      </c>
      <c r="Z363" s="162"/>
      <c r="AA363" s="137"/>
      <c r="AB363" s="137"/>
      <c r="AC363" s="137"/>
      <c r="AD363" s="138"/>
      <c r="AE363" s="138"/>
    </row>
    <row r="364" s="102" customFormat="1" customHeight="1" spans="1:31">
      <c r="A364" s="137"/>
      <c r="B364" s="137"/>
      <c r="C364" s="137"/>
      <c r="D364" s="137"/>
      <c r="E364" s="154"/>
      <c r="F364" s="137"/>
      <c r="G364" s="137"/>
      <c r="H364" s="180"/>
      <c r="I364" s="167"/>
      <c r="J364" s="187"/>
      <c r="K364" s="137"/>
      <c r="L364" s="109"/>
      <c r="M364" s="185">
        <f>IF(T364="","",COUNTIFS($F$2:F364,F364))</f>
        <v>0</v>
      </c>
      <c r="N364" s="186">
        <f>IF(T364="","",SUMIFS(实收!E:E,实收!S:S,T364))</f>
        <v>0</v>
      </c>
      <c r="O364" s="186">
        <f t="shared" si="25"/>
        <v>0</v>
      </c>
      <c r="P364" s="186" t="str">
        <f>IF(D364="","",SUMIFS(#REF!,#REF!,U364))</f>
        <v/>
      </c>
      <c r="Q364" s="186" t="str">
        <f t="shared" si="26"/>
        <v/>
      </c>
      <c r="R364" s="135" t="str">
        <f>IF($C364="","",_xlfn.XLOOKUP($C364,设置!$M:$M,设置!N:N,""))</f>
        <v/>
      </c>
      <c r="S364" s="135" t="str">
        <f>IF($C364="","",_xlfn.XLOOKUP($C364,设置!$M:$M,设置!O:O,""))</f>
        <v/>
      </c>
      <c r="T364" s="135" t="s">
        <v>1804</v>
      </c>
      <c r="U364" s="135" t="str">
        <f t="shared" si="27"/>
        <v/>
      </c>
      <c r="V364" s="135" t="str">
        <f t="shared" si="28"/>
        <v/>
      </c>
      <c r="W364" s="135" t="str">
        <f>IF(V364="","",_xlfn.XLOOKUP(V364,立项!W:W,立项!N:N))</f>
        <v/>
      </c>
      <c r="X364" s="135" t="str">
        <f>IF(V364="","",_xlfn.XLOOKUP(V364,立项!W:W,立项!P:P))</f>
        <v/>
      </c>
      <c r="Y364" s="135" t="str">
        <f t="shared" si="29"/>
        <v/>
      </c>
      <c r="Z364" s="162"/>
      <c r="AA364" s="137"/>
      <c r="AB364" s="137"/>
      <c r="AC364" s="137"/>
      <c r="AD364" s="138"/>
      <c r="AE364" s="138"/>
    </row>
    <row r="365" s="102" customFormat="1" customHeight="1" spans="1:31">
      <c r="A365" s="137"/>
      <c r="B365" s="137"/>
      <c r="C365" s="137"/>
      <c r="D365" s="137"/>
      <c r="E365" s="154"/>
      <c r="F365" s="137"/>
      <c r="G365" s="137"/>
      <c r="H365" s="180"/>
      <c r="I365" s="167"/>
      <c r="J365" s="187"/>
      <c r="K365" s="137"/>
      <c r="L365" s="109"/>
      <c r="M365" s="185">
        <f>IF(T365="","",COUNTIFS($F$2:F365,F365))</f>
        <v>0</v>
      </c>
      <c r="N365" s="186">
        <f>IF(T365="","",SUMIFS(实收!E:E,实收!S:S,T365))</f>
        <v>0</v>
      </c>
      <c r="O365" s="186">
        <f t="shared" si="25"/>
        <v>0</v>
      </c>
      <c r="P365" s="186" t="str">
        <f>IF(D365="","",SUMIFS(#REF!,#REF!,U365))</f>
        <v/>
      </c>
      <c r="Q365" s="186" t="str">
        <f t="shared" si="26"/>
        <v/>
      </c>
      <c r="R365" s="135" t="str">
        <f>IF($C365="","",_xlfn.XLOOKUP($C365,设置!$M:$M,设置!N:N,""))</f>
        <v/>
      </c>
      <c r="S365" s="135" t="str">
        <f>IF($C365="","",_xlfn.XLOOKUP($C365,设置!$M:$M,设置!O:O,""))</f>
        <v/>
      </c>
      <c r="T365" s="135" t="s">
        <v>1805</v>
      </c>
      <c r="U365" s="135" t="str">
        <f t="shared" si="27"/>
        <v/>
      </c>
      <c r="V365" s="135" t="str">
        <f t="shared" si="28"/>
        <v/>
      </c>
      <c r="W365" s="135" t="str">
        <f>IF(V365="","",_xlfn.XLOOKUP(V365,立项!W:W,立项!N:N))</f>
        <v/>
      </c>
      <c r="X365" s="135" t="str">
        <f>IF(V365="","",_xlfn.XLOOKUP(V365,立项!W:W,立项!P:P))</f>
        <v/>
      </c>
      <c r="Y365" s="135" t="str">
        <f t="shared" si="29"/>
        <v/>
      </c>
      <c r="Z365" s="162"/>
      <c r="AA365" s="137"/>
      <c r="AB365" s="137"/>
      <c r="AC365" s="137"/>
      <c r="AD365" s="138"/>
      <c r="AE365" s="138"/>
    </row>
    <row r="366" s="102" customFormat="1" customHeight="1" spans="1:31">
      <c r="A366" s="137"/>
      <c r="B366" s="137"/>
      <c r="C366" s="137"/>
      <c r="D366" s="137"/>
      <c r="E366" s="154"/>
      <c r="F366" s="137"/>
      <c r="G366" s="137"/>
      <c r="H366" s="180"/>
      <c r="I366" s="167"/>
      <c r="J366" s="187"/>
      <c r="K366" s="137"/>
      <c r="L366" s="109"/>
      <c r="M366" s="185">
        <f>IF(T366="","",COUNTIFS($F$2:F366,F366))</f>
        <v>0</v>
      </c>
      <c r="N366" s="186">
        <f>IF(T366="","",SUMIFS(实收!E:E,实收!S:S,T366))</f>
        <v>0</v>
      </c>
      <c r="O366" s="186">
        <f t="shared" si="25"/>
        <v>0</v>
      </c>
      <c r="P366" s="186" t="str">
        <f>IF(D366="","",SUMIFS(#REF!,#REF!,U366))</f>
        <v/>
      </c>
      <c r="Q366" s="186" t="str">
        <f t="shared" si="26"/>
        <v/>
      </c>
      <c r="R366" s="135" t="str">
        <f>IF($C366="","",_xlfn.XLOOKUP($C366,设置!$M:$M,设置!N:N,""))</f>
        <v/>
      </c>
      <c r="S366" s="135" t="str">
        <f>IF($C366="","",_xlfn.XLOOKUP($C366,设置!$M:$M,设置!O:O,""))</f>
        <v/>
      </c>
      <c r="T366" s="135" t="s">
        <v>1806</v>
      </c>
      <c r="U366" s="135" t="str">
        <f t="shared" si="27"/>
        <v/>
      </c>
      <c r="V366" s="135" t="str">
        <f t="shared" si="28"/>
        <v/>
      </c>
      <c r="W366" s="135" t="str">
        <f>IF(V366="","",_xlfn.XLOOKUP(V366,立项!W:W,立项!N:N))</f>
        <v/>
      </c>
      <c r="X366" s="135" t="str">
        <f>IF(V366="","",_xlfn.XLOOKUP(V366,立项!W:W,立项!P:P))</f>
        <v/>
      </c>
      <c r="Y366" s="135" t="str">
        <f t="shared" si="29"/>
        <v/>
      </c>
      <c r="Z366" s="162"/>
      <c r="AA366" s="137"/>
      <c r="AB366" s="137"/>
      <c r="AC366" s="137"/>
      <c r="AD366" s="138"/>
      <c r="AE366" s="138"/>
    </row>
    <row r="367" s="102" customFormat="1" customHeight="1" spans="1:31">
      <c r="A367" s="137"/>
      <c r="B367" s="137"/>
      <c r="C367" s="137"/>
      <c r="D367" s="137"/>
      <c r="E367" s="154"/>
      <c r="F367" s="137"/>
      <c r="G367" s="137"/>
      <c r="H367" s="180"/>
      <c r="I367" s="167"/>
      <c r="J367" s="187"/>
      <c r="K367" s="137"/>
      <c r="L367" s="109"/>
      <c r="M367" s="185">
        <f>IF(T367="","",COUNTIFS($F$2:F367,F367))</f>
        <v>0</v>
      </c>
      <c r="N367" s="186">
        <f>IF(T367="","",SUMIFS(实收!E:E,实收!S:S,T367))</f>
        <v>0</v>
      </c>
      <c r="O367" s="186">
        <f t="shared" si="25"/>
        <v>0</v>
      </c>
      <c r="P367" s="186" t="str">
        <f>IF(D367="","",SUMIFS(#REF!,#REF!,U367))</f>
        <v/>
      </c>
      <c r="Q367" s="186" t="str">
        <f t="shared" si="26"/>
        <v/>
      </c>
      <c r="R367" s="135" t="str">
        <f>IF($C367="","",_xlfn.XLOOKUP($C367,设置!$M:$M,设置!N:N,""))</f>
        <v/>
      </c>
      <c r="S367" s="135" t="str">
        <f>IF($C367="","",_xlfn.XLOOKUP($C367,设置!$M:$M,设置!O:O,""))</f>
        <v/>
      </c>
      <c r="T367" s="135" t="s">
        <v>1807</v>
      </c>
      <c r="U367" s="135" t="str">
        <f t="shared" si="27"/>
        <v/>
      </c>
      <c r="V367" s="135" t="str">
        <f t="shared" si="28"/>
        <v/>
      </c>
      <c r="W367" s="135" t="str">
        <f>IF(V367="","",_xlfn.XLOOKUP(V367,立项!W:W,立项!N:N))</f>
        <v/>
      </c>
      <c r="X367" s="135" t="str">
        <f>IF(V367="","",_xlfn.XLOOKUP(V367,立项!W:W,立项!P:P))</f>
        <v/>
      </c>
      <c r="Y367" s="135" t="str">
        <f t="shared" si="29"/>
        <v/>
      </c>
      <c r="Z367" s="162"/>
      <c r="AA367" s="137"/>
      <c r="AB367" s="137"/>
      <c r="AC367" s="137"/>
      <c r="AD367" s="138"/>
      <c r="AE367" s="138"/>
    </row>
    <row r="368" s="102" customFormat="1" customHeight="1" spans="1:31">
      <c r="A368" s="137"/>
      <c r="B368" s="137"/>
      <c r="C368" s="137"/>
      <c r="D368" s="137"/>
      <c r="E368" s="154"/>
      <c r="F368" s="137"/>
      <c r="G368" s="137"/>
      <c r="H368" s="180"/>
      <c r="I368" s="167"/>
      <c r="J368" s="187"/>
      <c r="K368" s="137"/>
      <c r="L368" s="109"/>
      <c r="M368" s="185">
        <f>IF(T368="","",COUNTIFS($F$2:F368,F368))</f>
        <v>0</v>
      </c>
      <c r="N368" s="186">
        <f>IF(T368="","",SUMIFS(实收!E:E,实收!S:S,T368))</f>
        <v>0</v>
      </c>
      <c r="O368" s="186">
        <f t="shared" si="25"/>
        <v>0</v>
      </c>
      <c r="P368" s="186" t="str">
        <f>IF(D368="","",SUMIFS(#REF!,#REF!,U368))</f>
        <v/>
      </c>
      <c r="Q368" s="186" t="str">
        <f t="shared" si="26"/>
        <v/>
      </c>
      <c r="R368" s="135" t="str">
        <f>IF($C368="","",_xlfn.XLOOKUP($C368,设置!$M:$M,设置!N:N,""))</f>
        <v/>
      </c>
      <c r="S368" s="135" t="str">
        <f>IF($C368="","",_xlfn.XLOOKUP($C368,设置!$M:$M,设置!O:O,""))</f>
        <v/>
      </c>
      <c r="T368" s="135" t="s">
        <v>1808</v>
      </c>
      <c r="U368" s="135" t="str">
        <f t="shared" si="27"/>
        <v/>
      </c>
      <c r="V368" s="135" t="str">
        <f t="shared" si="28"/>
        <v/>
      </c>
      <c r="W368" s="135" t="str">
        <f>IF(V368="","",_xlfn.XLOOKUP(V368,立项!W:W,立项!N:N))</f>
        <v/>
      </c>
      <c r="X368" s="135" t="str">
        <f>IF(V368="","",_xlfn.XLOOKUP(V368,立项!W:W,立项!P:P))</f>
        <v/>
      </c>
      <c r="Y368" s="135" t="str">
        <f t="shared" si="29"/>
        <v/>
      </c>
      <c r="Z368" s="162"/>
      <c r="AA368" s="137"/>
      <c r="AB368" s="137"/>
      <c r="AC368" s="137"/>
      <c r="AD368" s="138"/>
      <c r="AE368" s="138"/>
    </row>
    <row r="369" s="102" customFormat="1" customHeight="1" spans="1:31">
      <c r="A369" s="137"/>
      <c r="B369" s="137"/>
      <c r="C369" s="137"/>
      <c r="D369" s="137"/>
      <c r="E369" s="154"/>
      <c r="F369" s="137"/>
      <c r="G369" s="137"/>
      <c r="H369" s="180"/>
      <c r="I369" s="167"/>
      <c r="J369" s="187"/>
      <c r="K369" s="137"/>
      <c r="L369" s="109"/>
      <c r="M369" s="185">
        <f>IF(T369="","",COUNTIFS($F$2:F369,F369))</f>
        <v>0</v>
      </c>
      <c r="N369" s="186">
        <f>IF(T369="","",SUMIFS(实收!E:E,实收!S:S,T369))</f>
        <v>0</v>
      </c>
      <c r="O369" s="186">
        <f t="shared" si="25"/>
        <v>0</v>
      </c>
      <c r="P369" s="186" t="str">
        <f>IF(D369="","",SUMIFS(#REF!,#REF!,U369))</f>
        <v/>
      </c>
      <c r="Q369" s="186" t="str">
        <f t="shared" si="26"/>
        <v/>
      </c>
      <c r="R369" s="135" t="str">
        <f>IF($C369="","",_xlfn.XLOOKUP($C369,设置!$M:$M,设置!N:N,""))</f>
        <v/>
      </c>
      <c r="S369" s="135" t="str">
        <f>IF($C369="","",_xlfn.XLOOKUP($C369,设置!$M:$M,设置!O:O,""))</f>
        <v/>
      </c>
      <c r="T369" s="135" t="s">
        <v>1809</v>
      </c>
      <c r="U369" s="135" t="str">
        <f t="shared" si="27"/>
        <v/>
      </c>
      <c r="V369" s="135" t="str">
        <f t="shared" si="28"/>
        <v/>
      </c>
      <c r="W369" s="135" t="str">
        <f>IF(V369="","",_xlfn.XLOOKUP(V369,立项!W:W,立项!N:N))</f>
        <v/>
      </c>
      <c r="X369" s="135" t="str">
        <f>IF(V369="","",_xlfn.XLOOKUP(V369,立项!W:W,立项!P:P))</f>
        <v/>
      </c>
      <c r="Y369" s="135" t="str">
        <f t="shared" si="29"/>
        <v/>
      </c>
      <c r="Z369" s="162"/>
      <c r="AA369" s="137"/>
      <c r="AB369" s="137"/>
      <c r="AC369" s="137"/>
      <c r="AD369" s="138"/>
      <c r="AE369" s="138"/>
    </row>
    <row r="370" s="102" customFormat="1" customHeight="1" spans="1:31">
      <c r="A370" s="137"/>
      <c r="B370" s="137"/>
      <c r="C370" s="137"/>
      <c r="D370" s="137"/>
      <c r="E370" s="154"/>
      <c r="F370" s="137"/>
      <c r="G370" s="137"/>
      <c r="H370" s="180"/>
      <c r="I370" s="167"/>
      <c r="J370" s="187"/>
      <c r="K370" s="137"/>
      <c r="L370" s="109"/>
      <c r="M370" s="185">
        <f>IF(T370="","",COUNTIFS($F$2:F370,F370))</f>
        <v>0</v>
      </c>
      <c r="N370" s="186">
        <f>IF(T370="","",SUMIFS(实收!E:E,实收!S:S,T370))</f>
        <v>0</v>
      </c>
      <c r="O370" s="186">
        <f t="shared" si="25"/>
        <v>0</v>
      </c>
      <c r="P370" s="186" t="str">
        <f>IF(D370="","",SUMIFS(#REF!,#REF!,U370))</f>
        <v/>
      </c>
      <c r="Q370" s="186" t="str">
        <f t="shared" si="26"/>
        <v/>
      </c>
      <c r="R370" s="135" t="str">
        <f>IF($C370="","",_xlfn.XLOOKUP($C370,设置!$M:$M,设置!N:N,""))</f>
        <v/>
      </c>
      <c r="S370" s="135" t="str">
        <f>IF($C370="","",_xlfn.XLOOKUP($C370,设置!$M:$M,设置!O:O,""))</f>
        <v/>
      </c>
      <c r="T370" s="135" t="s">
        <v>1810</v>
      </c>
      <c r="U370" s="135" t="str">
        <f t="shared" si="27"/>
        <v/>
      </c>
      <c r="V370" s="135" t="str">
        <f t="shared" si="28"/>
        <v/>
      </c>
      <c r="W370" s="135" t="str">
        <f>IF(V370="","",_xlfn.XLOOKUP(V370,立项!W:W,立项!N:N))</f>
        <v/>
      </c>
      <c r="X370" s="135" t="str">
        <f>IF(V370="","",_xlfn.XLOOKUP(V370,立项!W:W,立项!P:P))</f>
        <v/>
      </c>
      <c r="Y370" s="135" t="str">
        <f t="shared" si="29"/>
        <v/>
      </c>
      <c r="Z370" s="162"/>
      <c r="AA370" s="137"/>
      <c r="AB370" s="137"/>
      <c r="AC370" s="137"/>
      <c r="AD370" s="138"/>
      <c r="AE370" s="138"/>
    </row>
    <row r="371" s="102" customFormat="1" customHeight="1" spans="1:31">
      <c r="A371" s="137"/>
      <c r="B371" s="137"/>
      <c r="D371" s="137"/>
      <c r="E371" s="154"/>
      <c r="F371" s="137"/>
      <c r="G371" s="137"/>
      <c r="H371" s="180"/>
      <c r="I371" s="167"/>
      <c r="J371" s="187"/>
      <c r="K371" s="137"/>
      <c r="L371" s="109"/>
      <c r="M371" s="185">
        <f>IF(T371="","",COUNTIFS($F$2:F371,F371))</f>
        <v>0</v>
      </c>
      <c r="N371" s="186">
        <f>IF(T371="","",SUMIFS(实收!E:E,实收!S:S,T371))</f>
        <v>0</v>
      </c>
      <c r="O371" s="186">
        <f t="shared" si="25"/>
        <v>0</v>
      </c>
      <c r="P371" s="186" t="str">
        <f>IF(D371="","",SUMIFS(#REF!,#REF!,U371))</f>
        <v/>
      </c>
      <c r="Q371" s="186" t="str">
        <f t="shared" si="26"/>
        <v/>
      </c>
      <c r="R371" s="135" t="str">
        <f>IF($C371="","",_xlfn.XLOOKUP($C371,设置!$M:$M,设置!N:N,""))</f>
        <v/>
      </c>
      <c r="S371" s="135" t="str">
        <f>IF($C371="","",_xlfn.XLOOKUP($C371,设置!$M:$M,设置!O:O,""))</f>
        <v/>
      </c>
      <c r="T371" s="135" t="s">
        <v>1811</v>
      </c>
      <c r="U371" s="135" t="str">
        <f t="shared" si="27"/>
        <v/>
      </c>
      <c r="V371" s="135" t="str">
        <f t="shared" si="28"/>
        <v/>
      </c>
      <c r="W371" s="135" t="str">
        <f>IF(V371="","",_xlfn.XLOOKUP(V371,立项!W:W,立项!N:N))</f>
        <v/>
      </c>
      <c r="X371" s="135" t="str">
        <f>IF(V371="","",_xlfn.XLOOKUP(V371,立项!W:W,立项!P:P))</f>
        <v/>
      </c>
      <c r="Y371" s="135" t="str">
        <f t="shared" si="29"/>
        <v/>
      </c>
      <c r="Z371" s="162"/>
      <c r="AA371" s="137"/>
      <c r="AB371" s="137"/>
      <c r="AC371" s="137"/>
      <c r="AD371" s="138"/>
      <c r="AE371" s="138"/>
    </row>
    <row r="372" s="102" customFormat="1" customHeight="1" spans="1:31">
      <c r="A372" s="137"/>
      <c r="B372" s="137"/>
      <c r="D372" s="137"/>
      <c r="E372" s="154"/>
      <c r="F372" s="137"/>
      <c r="G372" s="137"/>
      <c r="H372" s="180"/>
      <c r="I372" s="167"/>
      <c r="J372" s="187"/>
      <c r="K372" s="137"/>
      <c r="L372" s="109"/>
      <c r="M372" s="185">
        <f>IF(T372="","",COUNTIFS($F$2:F372,F372))</f>
        <v>0</v>
      </c>
      <c r="N372" s="186">
        <f>IF(T372="","",SUMIFS(实收!E:E,实收!S:S,T372))</f>
        <v>0</v>
      </c>
      <c r="O372" s="186">
        <f t="shared" si="25"/>
        <v>0</v>
      </c>
      <c r="P372" s="186" t="str">
        <f>IF(D372="","",SUMIFS(#REF!,#REF!,U372))</f>
        <v/>
      </c>
      <c r="Q372" s="186" t="str">
        <f t="shared" si="26"/>
        <v/>
      </c>
      <c r="R372" s="135" t="str">
        <f>IF($C372="","",_xlfn.XLOOKUP($C372,设置!$M:$M,设置!N:N,""))</f>
        <v/>
      </c>
      <c r="S372" s="135" t="str">
        <f>IF($C372="","",_xlfn.XLOOKUP($C372,设置!$M:$M,设置!O:O,""))</f>
        <v/>
      </c>
      <c r="T372" s="135" t="s">
        <v>1812</v>
      </c>
      <c r="U372" s="135" t="str">
        <f t="shared" si="27"/>
        <v/>
      </c>
      <c r="V372" s="135" t="str">
        <f t="shared" si="28"/>
        <v/>
      </c>
      <c r="W372" s="135" t="str">
        <f>IF(V372="","",_xlfn.XLOOKUP(V372,立项!W:W,立项!N:N))</f>
        <v/>
      </c>
      <c r="X372" s="135" t="str">
        <f>IF(V372="","",_xlfn.XLOOKUP(V372,立项!W:W,立项!P:P))</f>
        <v/>
      </c>
      <c r="Y372" s="135" t="str">
        <f t="shared" si="29"/>
        <v/>
      </c>
      <c r="Z372" s="162"/>
      <c r="AA372" s="137"/>
      <c r="AB372" s="137"/>
      <c r="AC372" s="137"/>
      <c r="AD372" s="138"/>
      <c r="AE372" s="138"/>
    </row>
    <row r="373" s="102" customFormat="1" customHeight="1" spans="1:31">
      <c r="A373" s="137"/>
      <c r="B373" s="137"/>
      <c r="D373" s="137"/>
      <c r="E373" s="154"/>
      <c r="F373" s="137"/>
      <c r="G373" s="137"/>
      <c r="H373" s="180"/>
      <c r="I373" s="167"/>
      <c r="J373" s="187"/>
      <c r="K373" s="137"/>
      <c r="L373" s="109"/>
      <c r="M373" s="185">
        <f>IF(T373="","",COUNTIFS($F$2:F373,F373))</f>
        <v>0</v>
      </c>
      <c r="N373" s="186">
        <f>IF(T373="","",SUMIFS(实收!E:E,实收!S:S,T373))</f>
        <v>0</v>
      </c>
      <c r="O373" s="186">
        <f t="shared" si="25"/>
        <v>0</v>
      </c>
      <c r="P373" s="186" t="str">
        <f>IF(D373="","",SUMIFS(#REF!,#REF!,U373))</f>
        <v/>
      </c>
      <c r="Q373" s="186" t="str">
        <f t="shared" si="26"/>
        <v/>
      </c>
      <c r="R373" s="135" t="str">
        <f>IF($C373="","",_xlfn.XLOOKUP($C373,设置!$M:$M,设置!N:N,""))</f>
        <v/>
      </c>
      <c r="S373" s="135" t="str">
        <f>IF($C373="","",_xlfn.XLOOKUP($C373,设置!$M:$M,设置!O:O,""))</f>
        <v/>
      </c>
      <c r="T373" s="135" t="s">
        <v>1813</v>
      </c>
      <c r="U373" s="135" t="str">
        <f t="shared" si="27"/>
        <v/>
      </c>
      <c r="V373" s="135" t="str">
        <f t="shared" si="28"/>
        <v/>
      </c>
      <c r="W373" s="135" t="str">
        <f>IF(V373="","",_xlfn.XLOOKUP(V373,立项!W:W,立项!N:N))</f>
        <v/>
      </c>
      <c r="X373" s="135" t="str">
        <f>IF(V373="","",_xlfn.XLOOKUP(V373,立项!W:W,立项!P:P))</f>
        <v/>
      </c>
      <c r="Y373" s="135" t="str">
        <f t="shared" si="29"/>
        <v/>
      </c>
      <c r="Z373" s="162"/>
      <c r="AA373" s="137"/>
      <c r="AB373" s="137"/>
      <c r="AC373" s="137"/>
      <c r="AD373" s="138"/>
      <c r="AE373" s="138"/>
    </row>
    <row r="374" s="102" customFormat="1" customHeight="1" spans="1:31">
      <c r="A374" s="137"/>
      <c r="B374" s="137"/>
      <c r="D374" s="137"/>
      <c r="E374" s="154"/>
      <c r="F374" s="137"/>
      <c r="G374" s="137"/>
      <c r="H374" s="180"/>
      <c r="I374" s="167"/>
      <c r="J374" s="187"/>
      <c r="K374" s="137"/>
      <c r="L374" s="109"/>
      <c r="M374" s="185">
        <f>IF(T374="","",COUNTIFS($F$2:F374,F374))</f>
        <v>0</v>
      </c>
      <c r="N374" s="186">
        <f>IF(T374="","",SUMIFS(实收!E:E,实收!S:S,T374))</f>
        <v>0</v>
      </c>
      <c r="O374" s="186">
        <f t="shared" si="25"/>
        <v>0</v>
      </c>
      <c r="P374" s="186" t="str">
        <f>IF(D374="","",SUMIFS(#REF!,#REF!,U374))</f>
        <v/>
      </c>
      <c r="Q374" s="186" t="str">
        <f t="shared" si="26"/>
        <v/>
      </c>
      <c r="R374" s="135" t="str">
        <f>IF($C374="","",_xlfn.XLOOKUP($C374,设置!$M:$M,设置!N:N,""))</f>
        <v/>
      </c>
      <c r="S374" s="135" t="str">
        <f>IF($C374="","",_xlfn.XLOOKUP($C374,设置!$M:$M,设置!O:O,""))</f>
        <v/>
      </c>
      <c r="T374" s="135" t="s">
        <v>1814</v>
      </c>
      <c r="U374" s="135" t="str">
        <f t="shared" si="27"/>
        <v/>
      </c>
      <c r="V374" s="135" t="str">
        <f t="shared" si="28"/>
        <v/>
      </c>
      <c r="W374" s="135" t="str">
        <f>IF(V374="","",_xlfn.XLOOKUP(V374,立项!W:W,立项!N:N))</f>
        <v/>
      </c>
      <c r="X374" s="135" t="str">
        <f>IF(V374="","",_xlfn.XLOOKUP(V374,立项!W:W,立项!P:P))</f>
        <v/>
      </c>
      <c r="Y374" s="135" t="str">
        <f t="shared" si="29"/>
        <v/>
      </c>
      <c r="Z374" s="162"/>
      <c r="AA374" s="137"/>
      <c r="AB374" s="137"/>
      <c r="AC374" s="137"/>
      <c r="AD374" s="138"/>
      <c r="AE374" s="138"/>
    </row>
    <row r="375" s="102" customFormat="1" customHeight="1" spans="1:31">
      <c r="A375" s="137"/>
      <c r="B375" s="137"/>
      <c r="D375" s="137"/>
      <c r="E375" s="154"/>
      <c r="F375" s="137"/>
      <c r="G375" s="137"/>
      <c r="H375" s="180"/>
      <c r="I375" s="167"/>
      <c r="J375" s="187"/>
      <c r="K375" s="137"/>
      <c r="L375" s="109"/>
      <c r="M375" s="185">
        <f>IF(T375="","",COUNTIFS($F$2:F375,F375))</f>
        <v>0</v>
      </c>
      <c r="N375" s="186">
        <f>IF(T375="","",SUMIFS(实收!E:E,实收!S:S,T375))</f>
        <v>0</v>
      </c>
      <c r="O375" s="186">
        <f t="shared" si="25"/>
        <v>0</v>
      </c>
      <c r="P375" s="186" t="str">
        <f>IF(D375="","",SUMIFS(#REF!,#REF!,U375))</f>
        <v/>
      </c>
      <c r="Q375" s="186" t="str">
        <f t="shared" si="26"/>
        <v/>
      </c>
      <c r="R375" s="135" t="str">
        <f>IF($C375="","",_xlfn.XLOOKUP($C375,设置!$M:$M,设置!N:N,""))</f>
        <v/>
      </c>
      <c r="S375" s="135" t="str">
        <f>IF($C375="","",_xlfn.XLOOKUP($C375,设置!$M:$M,设置!O:O,""))</f>
        <v/>
      </c>
      <c r="T375" s="135" t="s">
        <v>1815</v>
      </c>
      <c r="U375" s="135" t="str">
        <f t="shared" si="27"/>
        <v/>
      </c>
      <c r="V375" s="135" t="str">
        <f t="shared" si="28"/>
        <v/>
      </c>
      <c r="W375" s="135" t="str">
        <f>IF(V375="","",_xlfn.XLOOKUP(V375,立项!W:W,立项!N:N))</f>
        <v/>
      </c>
      <c r="X375" s="135" t="str">
        <f>IF(V375="","",_xlfn.XLOOKUP(V375,立项!W:W,立项!P:P))</f>
        <v/>
      </c>
      <c r="Y375" s="135" t="str">
        <f t="shared" si="29"/>
        <v/>
      </c>
      <c r="Z375" s="162"/>
      <c r="AA375" s="137"/>
      <c r="AB375" s="137"/>
      <c r="AC375" s="137"/>
      <c r="AD375" s="138"/>
      <c r="AE375" s="138"/>
    </row>
    <row r="376" s="102" customFormat="1" customHeight="1" spans="1:31">
      <c r="A376" s="137"/>
      <c r="B376" s="137"/>
      <c r="D376" s="137"/>
      <c r="E376" s="154"/>
      <c r="F376" s="137"/>
      <c r="G376" s="137"/>
      <c r="H376" s="180"/>
      <c r="I376" s="167"/>
      <c r="J376" s="187"/>
      <c r="K376" s="137"/>
      <c r="L376" s="109"/>
      <c r="M376" s="185">
        <f>IF(T376="","",COUNTIFS($F$2:F376,F376))</f>
        <v>0</v>
      </c>
      <c r="N376" s="186">
        <f>IF(T376="","",SUMIFS(实收!E:E,实收!S:S,T376))</f>
        <v>0</v>
      </c>
      <c r="O376" s="186">
        <f t="shared" si="25"/>
        <v>0</v>
      </c>
      <c r="P376" s="186" t="str">
        <f>IF(D376="","",SUMIFS(#REF!,#REF!,U376))</f>
        <v/>
      </c>
      <c r="Q376" s="186" t="str">
        <f t="shared" si="26"/>
        <v/>
      </c>
      <c r="R376" s="135" t="str">
        <f>IF($C376="","",_xlfn.XLOOKUP($C376,设置!$M:$M,设置!N:N,""))</f>
        <v/>
      </c>
      <c r="S376" s="135" t="str">
        <f>IF($C376="","",_xlfn.XLOOKUP($C376,设置!$M:$M,设置!O:O,""))</f>
        <v/>
      </c>
      <c r="T376" s="135" t="s">
        <v>1816</v>
      </c>
      <c r="U376" s="135" t="str">
        <f t="shared" si="27"/>
        <v/>
      </c>
      <c r="V376" s="135" t="str">
        <f t="shared" si="28"/>
        <v/>
      </c>
      <c r="W376" s="135" t="str">
        <f>IF(V376="","",_xlfn.XLOOKUP(V376,立项!W:W,立项!N:N))</f>
        <v/>
      </c>
      <c r="X376" s="135" t="str">
        <f>IF(V376="","",_xlfn.XLOOKUP(V376,立项!W:W,立项!P:P))</f>
        <v/>
      </c>
      <c r="Y376" s="135" t="str">
        <f t="shared" si="29"/>
        <v/>
      </c>
      <c r="Z376" s="162"/>
      <c r="AA376" s="137"/>
      <c r="AB376" s="137"/>
      <c r="AC376" s="137"/>
      <c r="AD376" s="138"/>
      <c r="AE376" s="138"/>
    </row>
    <row r="377" s="102" customFormat="1" customHeight="1" spans="1:31">
      <c r="A377" s="137"/>
      <c r="B377" s="137"/>
      <c r="D377" s="137"/>
      <c r="E377" s="154"/>
      <c r="F377" s="137"/>
      <c r="G377" s="137"/>
      <c r="H377" s="180"/>
      <c r="I377" s="167"/>
      <c r="J377" s="187"/>
      <c r="K377" s="137"/>
      <c r="L377" s="109"/>
      <c r="M377" s="185">
        <f>IF(T377="","",COUNTIFS($F$2:F377,F377))</f>
        <v>0</v>
      </c>
      <c r="N377" s="186">
        <f>IF(T377="","",SUMIFS(实收!E:E,实收!S:S,T377))</f>
        <v>0</v>
      </c>
      <c r="O377" s="186">
        <f t="shared" si="25"/>
        <v>0</v>
      </c>
      <c r="P377" s="186" t="str">
        <f>IF(D377="","",SUMIFS(#REF!,#REF!,U377))</f>
        <v/>
      </c>
      <c r="Q377" s="186" t="str">
        <f t="shared" si="26"/>
        <v/>
      </c>
      <c r="R377" s="135" t="str">
        <f>IF($C377="","",_xlfn.XLOOKUP($C377,设置!$M:$M,设置!N:N,""))</f>
        <v/>
      </c>
      <c r="S377" s="135" t="str">
        <f>IF($C377="","",_xlfn.XLOOKUP($C377,设置!$M:$M,设置!O:O,""))</f>
        <v/>
      </c>
      <c r="T377" s="135" t="s">
        <v>1817</v>
      </c>
      <c r="U377" s="135" t="str">
        <f t="shared" si="27"/>
        <v/>
      </c>
      <c r="V377" s="135" t="str">
        <f t="shared" si="28"/>
        <v/>
      </c>
      <c r="W377" s="135" t="str">
        <f>IF(V377="","",_xlfn.XLOOKUP(V377,立项!W:W,立项!N:N))</f>
        <v/>
      </c>
      <c r="X377" s="135" t="str">
        <f>IF(V377="","",_xlfn.XLOOKUP(V377,立项!W:W,立项!P:P))</f>
        <v/>
      </c>
      <c r="Y377" s="135" t="str">
        <f t="shared" si="29"/>
        <v/>
      </c>
      <c r="Z377" s="162"/>
      <c r="AA377" s="137"/>
      <c r="AB377" s="137"/>
      <c r="AC377" s="137"/>
      <c r="AD377" s="138"/>
      <c r="AE377" s="138"/>
    </row>
    <row r="378" s="102" customFormat="1" customHeight="1" spans="1:31">
      <c r="A378" s="137"/>
      <c r="B378" s="137"/>
      <c r="D378" s="137"/>
      <c r="E378" s="154"/>
      <c r="F378" s="137"/>
      <c r="G378" s="137"/>
      <c r="H378" s="180"/>
      <c r="I378" s="167"/>
      <c r="J378" s="187"/>
      <c r="K378" s="137"/>
      <c r="L378" s="109"/>
      <c r="M378" s="185">
        <f>IF(T378="","",COUNTIFS($F$2:F378,F378))</f>
        <v>0</v>
      </c>
      <c r="N378" s="186">
        <f>IF(T378="","",SUMIFS(实收!E:E,实收!S:S,T378))</f>
        <v>0</v>
      </c>
      <c r="O378" s="186">
        <f t="shared" si="25"/>
        <v>0</v>
      </c>
      <c r="P378" s="186" t="str">
        <f>IF(D378="","",SUMIFS(#REF!,#REF!,U378))</f>
        <v/>
      </c>
      <c r="Q378" s="186" t="str">
        <f t="shared" si="26"/>
        <v/>
      </c>
      <c r="R378" s="135" t="str">
        <f>IF($C378="","",_xlfn.XLOOKUP($C378,设置!$M:$M,设置!N:N,""))</f>
        <v/>
      </c>
      <c r="S378" s="135" t="str">
        <f>IF($C378="","",_xlfn.XLOOKUP($C378,设置!$M:$M,设置!O:O,""))</f>
        <v/>
      </c>
      <c r="T378" s="135" t="s">
        <v>1818</v>
      </c>
      <c r="U378" s="135" t="str">
        <f t="shared" si="27"/>
        <v/>
      </c>
      <c r="V378" s="135" t="str">
        <f t="shared" si="28"/>
        <v/>
      </c>
      <c r="W378" s="135" t="str">
        <f>IF(V378="","",_xlfn.XLOOKUP(V378,立项!W:W,立项!N:N))</f>
        <v/>
      </c>
      <c r="X378" s="135" t="str">
        <f>IF(V378="","",_xlfn.XLOOKUP(V378,立项!W:W,立项!P:P))</f>
        <v/>
      </c>
      <c r="Y378" s="135" t="str">
        <f t="shared" si="29"/>
        <v/>
      </c>
      <c r="Z378" s="162"/>
      <c r="AA378" s="137"/>
      <c r="AB378" s="137"/>
      <c r="AC378" s="137"/>
      <c r="AD378" s="138"/>
      <c r="AE378" s="138"/>
    </row>
    <row r="379" s="102" customFormat="1" customHeight="1" spans="1:31">
      <c r="A379" s="137"/>
      <c r="B379" s="137"/>
      <c r="D379" s="137"/>
      <c r="E379" s="154"/>
      <c r="F379" s="137"/>
      <c r="G379" s="137"/>
      <c r="H379" s="180"/>
      <c r="I379" s="167"/>
      <c r="J379" s="187"/>
      <c r="K379" s="137"/>
      <c r="L379" s="109"/>
      <c r="M379" s="185">
        <f>IF(T379="","",COUNTIFS($F$2:F379,F379))</f>
        <v>0</v>
      </c>
      <c r="N379" s="186">
        <f>IF(T379="","",SUMIFS(实收!E:E,实收!S:S,T379))</f>
        <v>0</v>
      </c>
      <c r="O379" s="186">
        <f t="shared" si="25"/>
        <v>0</v>
      </c>
      <c r="P379" s="186" t="str">
        <f>IF(D379="","",SUMIFS(#REF!,#REF!,U379))</f>
        <v/>
      </c>
      <c r="Q379" s="186" t="str">
        <f t="shared" si="26"/>
        <v/>
      </c>
      <c r="R379" s="135" t="str">
        <f>IF($C379="","",_xlfn.XLOOKUP($C379,设置!$M:$M,设置!N:N,""))</f>
        <v/>
      </c>
      <c r="S379" s="135" t="str">
        <f>IF($C379="","",_xlfn.XLOOKUP($C379,设置!$M:$M,设置!O:O,""))</f>
        <v/>
      </c>
      <c r="T379" s="135" t="s">
        <v>1819</v>
      </c>
      <c r="U379" s="135" t="str">
        <f t="shared" si="27"/>
        <v/>
      </c>
      <c r="V379" s="135" t="str">
        <f t="shared" si="28"/>
        <v/>
      </c>
      <c r="W379" s="135" t="str">
        <f>IF(V379="","",_xlfn.XLOOKUP(V379,立项!W:W,立项!N:N))</f>
        <v/>
      </c>
      <c r="X379" s="135" t="str">
        <f>IF(V379="","",_xlfn.XLOOKUP(V379,立项!W:W,立项!P:P))</f>
        <v/>
      </c>
      <c r="Y379" s="135" t="str">
        <f t="shared" si="29"/>
        <v/>
      </c>
      <c r="Z379" s="162"/>
      <c r="AA379" s="137"/>
      <c r="AB379" s="137"/>
      <c r="AC379" s="137"/>
      <c r="AD379" s="138"/>
      <c r="AE379" s="138"/>
    </row>
    <row r="380" s="102" customFormat="1" customHeight="1" spans="1:31">
      <c r="A380" s="137"/>
      <c r="B380" s="137"/>
      <c r="D380" s="137"/>
      <c r="E380" s="154"/>
      <c r="F380" s="137"/>
      <c r="G380" s="137"/>
      <c r="H380" s="180"/>
      <c r="I380" s="167"/>
      <c r="J380" s="187"/>
      <c r="K380" s="137"/>
      <c r="L380" s="109"/>
      <c r="M380" s="185">
        <f>IF(T380="","",COUNTIFS($F$2:F380,F380))</f>
        <v>0</v>
      </c>
      <c r="N380" s="186">
        <f>IF(T380="","",SUMIFS(实收!E:E,实收!S:S,T380))</f>
        <v>0</v>
      </c>
      <c r="O380" s="186">
        <f t="shared" si="25"/>
        <v>0</v>
      </c>
      <c r="P380" s="186" t="str">
        <f>IF(D380="","",SUMIFS(#REF!,#REF!,U380))</f>
        <v/>
      </c>
      <c r="Q380" s="186" t="str">
        <f t="shared" si="26"/>
        <v/>
      </c>
      <c r="R380" s="135" t="str">
        <f>IF($C380="","",_xlfn.XLOOKUP($C380,设置!$M:$M,设置!N:N,""))</f>
        <v/>
      </c>
      <c r="S380" s="135" t="str">
        <f>IF($C380="","",_xlfn.XLOOKUP($C380,设置!$M:$M,设置!O:O,""))</f>
        <v/>
      </c>
      <c r="T380" s="135" t="s">
        <v>1820</v>
      </c>
      <c r="U380" s="135" t="str">
        <f t="shared" si="27"/>
        <v/>
      </c>
      <c r="V380" s="135" t="str">
        <f t="shared" si="28"/>
        <v/>
      </c>
      <c r="W380" s="135" t="str">
        <f>IF(V380="","",_xlfn.XLOOKUP(V380,立项!W:W,立项!N:N))</f>
        <v/>
      </c>
      <c r="X380" s="135" t="str">
        <f>IF(V380="","",_xlfn.XLOOKUP(V380,立项!W:W,立项!P:P))</f>
        <v/>
      </c>
      <c r="Y380" s="135" t="str">
        <f t="shared" si="29"/>
        <v/>
      </c>
      <c r="Z380" s="162"/>
      <c r="AA380" s="137"/>
      <c r="AB380" s="137"/>
      <c r="AC380" s="137"/>
      <c r="AD380" s="138"/>
      <c r="AE380" s="138"/>
    </row>
    <row r="381" s="102" customFormat="1" customHeight="1" spans="1:31">
      <c r="A381" s="137"/>
      <c r="B381" s="137"/>
      <c r="D381" s="137"/>
      <c r="E381" s="154"/>
      <c r="F381" s="137"/>
      <c r="G381" s="137"/>
      <c r="H381" s="180"/>
      <c r="I381" s="167"/>
      <c r="J381" s="187"/>
      <c r="K381" s="137"/>
      <c r="L381" s="109"/>
      <c r="M381" s="185">
        <f>IF(T381="","",COUNTIFS($F$2:F381,F381))</f>
        <v>0</v>
      </c>
      <c r="N381" s="186">
        <f>IF(T381="","",SUMIFS(实收!E:E,实收!S:S,T381))</f>
        <v>0</v>
      </c>
      <c r="O381" s="186">
        <f t="shared" si="25"/>
        <v>0</v>
      </c>
      <c r="P381" s="186" t="str">
        <f>IF(D381="","",SUMIFS(#REF!,#REF!,U381))</f>
        <v/>
      </c>
      <c r="Q381" s="186" t="str">
        <f t="shared" si="26"/>
        <v/>
      </c>
      <c r="R381" s="135" t="str">
        <f>IF($C381="","",_xlfn.XLOOKUP($C381,设置!$M:$M,设置!N:N,""))</f>
        <v/>
      </c>
      <c r="S381" s="135" t="str">
        <f>IF($C381="","",_xlfn.XLOOKUP($C381,设置!$M:$M,设置!O:O,""))</f>
        <v/>
      </c>
      <c r="T381" s="135" t="s">
        <v>1821</v>
      </c>
      <c r="U381" s="135" t="str">
        <f t="shared" si="27"/>
        <v/>
      </c>
      <c r="V381" s="135" t="str">
        <f t="shared" si="28"/>
        <v/>
      </c>
      <c r="W381" s="135" t="str">
        <f>IF(V381="","",_xlfn.XLOOKUP(V381,立项!W:W,立项!N:N))</f>
        <v/>
      </c>
      <c r="X381" s="135" t="str">
        <f>IF(V381="","",_xlfn.XLOOKUP(V381,立项!W:W,立项!P:P))</f>
        <v/>
      </c>
      <c r="Y381" s="135" t="str">
        <f t="shared" si="29"/>
        <v/>
      </c>
      <c r="Z381" s="162"/>
      <c r="AA381" s="137"/>
      <c r="AB381" s="137"/>
      <c r="AC381" s="137"/>
      <c r="AD381" s="138"/>
      <c r="AE381" s="138"/>
    </row>
    <row r="382" s="102" customFormat="1" customHeight="1" spans="1:31">
      <c r="A382" s="137"/>
      <c r="B382" s="137"/>
      <c r="D382" s="137"/>
      <c r="E382" s="154"/>
      <c r="F382" s="137"/>
      <c r="G382" s="137"/>
      <c r="H382" s="180"/>
      <c r="I382" s="167"/>
      <c r="J382" s="187"/>
      <c r="K382" s="137"/>
      <c r="L382" s="109"/>
      <c r="M382" s="185">
        <f>IF(T382="","",COUNTIFS($F$2:F382,F382))</f>
        <v>0</v>
      </c>
      <c r="N382" s="186">
        <f>IF(T382="","",SUMIFS(实收!E:E,实收!S:S,T382))</f>
        <v>0</v>
      </c>
      <c r="O382" s="186">
        <f t="shared" si="25"/>
        <v>0</v>
      </c>
      <c r="P382" s="186" t="str">
        <f>IF(D382="","",SUMIFS(#REF!,#REF!,U382))</f>
        <v/>
      </c>
      <c r="Q382" s="186" t="str">
        <f t="shared" si="26"/>
        <v/>
      </c>
      <c r="R382" s="135" t="str">
        <f>IF($C382="","",_xlfn.XLOOKUP($C382,设置!$M:$M,设置!N:N,""))</f>
        <v/>
      </c>
      <c r="S382" s="135" t="str">
        <f>IF($C382="","",_xlfn.XLOOKUP($C382,设置!$M:$M,设置!O:O,""))</f>
        <v/>
      </c>
      <c r="T382" s="135" t="s">
        <v>1822</v>
      </c>
      <c r="U382" s="135" t="str">
        <f t="shared" si="27"/>
        <v/>
      </c>
      <c r="V382" s="135" t="str">
        <f t="shared" si="28"/>
        <v/>
      </c>
      <c r="W382" s="135" t="str">
        <f>IF(V382="","",_xlfn.XLOOKUP(V382,立项!W:W,立项!N:N))</f>
        <v/>
      </c>
      <c r="X382" s="135" t="str">
        <f>IF(V382="","",_xlfn.XLOOKUP(V382,立项!W:W,立项!P:P))</f>
        <v/>
      </c>
      <c r="Y382" s="135" t="str">
        <f t="shared" si="29"/>
        <v/>
      </c>
      <c r="Z382" s="162"/>
      <c r="AA382" s="137"/>
      <c r="AB382" s="137"/>
      <c r="AC382" s="137"/>
      <c r="AD382" s="138"/>
      <c r="AE382" s="138"/>
    </row>
    <row r="383" s="102" customFormat="1" customHeight="1" spans="1:31">
      <c r="A383" s="137"/>
      <c r="B383" s="137"/>
      <c r="D383" s="137"/>
      <c r="E383" s="154"/>
      <c r="F383" s="137"/>
      <c r="G383" s="137"/>
      <c r="H383" s="180"/>
      <c r="I383" s="167"/>
      <c r="J383" s="187"/>
      <c r="K383" s="137"/>
      <c r="L383" s="109"/>
      <c r="M383" s="185">
        <f>IF(T383="","",COUNTIFS($F$2:F383,F383))</f>
        <v>0</v>
      </c>
      <c r="N383" s="186">
        <f>IF(T383="","",SUMIFS(实收!E:E,实收!S:S,T383))</f>
        <v>0</v>
      </c>
      <c r="O383" s="186">
        <f t="shared" si="25"/>
        <v>0</v>
      </c>
      <c r="P383" s="186" t="str">
        <f>IF(D383="","",SUMIFS(#REF!,#REF!,U383))</f>
        <v/>
      </c>
      <c r="Q383" s="186" t="str">
        <f t="shared" si="26"/>
        <v/>
      </c>
      <c r="R383" s="135" t="str">
        <f>IF($C383="","",_xlfn.XLOOKUP($C383,设置!$M:$M,设置!N:N,""))</f>
        <v/>
      </c>
      <c r="S383" s="135" t="str">
        <f>IF($C383="","",_xlfn.XLOOKUP($C383,设置!$M:$M,设置!O:O,""))</f>
        <v/>
      </c>
      <c r="T383" s="135" t="s">
        <v>1823</v>
      </c>
      <c r="U383" s="135" t="str">
        <f t="shared" si="27"/>
        <v/>
      </c>
      <c r="V383" s="135" t="str">
        <f t="shared" si="28"/>
        <v/>
      </c>
      <c r="W383" s="135" t="str">
        <f>IF(V383="","",_xlfn.XLOOKUP(V383,立项!W:W,立项!N:N))</f>
        <v/>
      </c>
      <c r="X383" s="135" t="str">
        <f>IF(V383="","",_xlfn.XLOOKUP(V383,立项!W:W,立项!P:P))</f>
        <v/>
      </c>
      <c r="Y383" s="135" t="str">
        <f t="shared" si="29"/>
        <v/>
      </c>
      <c r="Z383" s="162"/>
      <c r="AA383" s="137"/>
      <c r="AB383" s="137"/>
      <c r="AC383" s="137"/>
      <c r="AD383" s="138"/>
      <c r="AE383" s="138"/>
    </row>
    <row r="384" s="102" customFormat="1" customHeight="1" spans="1:31">
      <c r="A384" s="137"/>
      <c r="B384" s="137"/>
      <c r="D384" s="137"/>
      <c r="E384" s="154"/>
      <c r="F384" s="137"/>
      <c r="G384" s="137"/>
      <c r="H384" s="180"/>
      <c r="I384" s="167"/>
      <c r="J384" s="187"/>
      <c r="K384" s="137"/>
      <c r="L384" s="109"/>
      <c r="M384" s="185">
        <f>IF(T384="","",COUNTIFS($F$2:F384,F384))</f>
        <v>0</v>
      </c>
      <c r="N384" s="186">
        <f>IF(T384="","",SUMIFS(实收!E:E,实收!S:S,T384))</f>
        <v>0</v>
      </c>
      <c r="O384" s="186">
        <f t="shared" si="25"/>
        <v>0</v>
      </c>
      <c r="P384" s="186" t="str">
        <f>IF(D384="","",SUMIFS(#REF!,#REF!,U384))</f>
        <v/>
      </c>
      <c r="Q384" s="186" t="str">
        <f t="shared" si="26"/>
        <v/>
      </c>
      <c r="R384" s="135" t="str">
        <f>IF($C384="","",_xlfn.XLOOKUP($C384,设置!$M:$M,设置!N:N,""))</f>
        <v/>
      </c>
      <c r="S384" s="135" t="str">
        <f>IF($C384="","",_xlfn.XLOOKUP($C384,设置!$M:$M,设置!O:O,""))</f>
        <v/>
      </c>
      <c r="T384" s="135" t="s">
        <v>1824</v>
      </c>
      <c r="U384" s="135" t="str">
        <f t="shared" si="27"/>
        <v/>
      </c>
      <c r="V384" s="135" t="str">
        <f t="shared" si="28"/>
        <v/>
      </c>
      <c r="W384" s="135" t="str">
        <f>IF(V384="","",_xlfn.XLOOKUP(V384,立项!W:W,立项!N:N))</f>
        <v/>
      </c>
      <c r="X384" s="135" t="str">
        <f>IF(V384="","",_xlfn.XLOOKUP(V384,立项!W:W,立项!P:P))</f>
        <v/>
      </c>
      <c r="Y384" s="135" t="str">
        <f t="shared" si="29"/>
        <v/>
      </c>
      <c r="Z384" s="162"/>
      <c r="AA384" s="137"/>
      <c r="AB384" s="137"/>
      <c r="AC384" s="137"/>
      <c r="AD384" s="138"/>
      <c r="AE384" s="138"/>
    </row>
    <row r="385" s="102" customFormat="1" customHeight="1" spans="1:31">
      <c r="A385" s="137"/>
      <c r="B385" s="137"/>
      <c r="D385" s="137"/>
      <c r="E385" s="154"/>
      <c r="F385" s="137"/>
      <c r="G385" s="137"/>
      <c r="H385" s="180"/>
      <c r="I385" s="167"/>
      <c r="J385" s="187"/>
      <c r="K385" s="137"/>
      <c r="L385" s="109"/>
      <c r="M385" s="185">
        <f>IF(T385="","",COUNTIFS($F$2:F385,F385))</f>
        <v>0</v>
      </c>
      <c r="N385" s="186">
        <f>IF(T385="","",SUMIFS(实收!E:E,实收!S:S,T385))</f>
        <v>0</v>
      </c>
      <c r="O385" s="186">
        <f t="shared" si="25"/>
        <v>0</v>
      </c>
      <c r="P385" s="186" t="str">
        <f>IF(D385="","",SUMIFS(#REF!,#REF!,U385))</f>
        <v/>
      </c>
      <c r="Q385" s="186" t="str">
        <f t="shared" si="26"/>
        <v/>
      </c>
      <c r="R385" s="135" t="str">
        <f>IF($C385="","",_xlfn.XLOOKUP($C385,设置!$M:$M,设置!N:N,""))</f>
        <v/>
      </c>
      <c r="S385" s="135" t="str">
        <f>IF($C385="","",_xlfn.XLOOKUP($C385,设置!$M:$M,设置!O:O,""))</f>
        <v/>
      </c>
      <c r="T385" s="135" t="s">
        <v>1825</v>
      </c>
      <c r="U385" s="135" t="str">
        <f t="shared" si="27"/>
        <v/>
      </c>
      <c r="V385" s="135" t="str">
        <f t="shared" si="28"/>
        <v/>
      </c>
      <c r="W385" s="135" t="str">
        <f>IF(V385="","",_xlfn.XLOOKUP(V385,立项!W:W,立项!N:N))</f>
        <v/>
      </c>
      <c r="X385" s="135" t="str">
        <f>IF(V385="","",_xlfn.XLOOKUP(V385,立项!W:W,立项!P:P))</f>
        <v/>
      </c>
      <c r="Y385" s="135" t="str">
        <f t="shared" si="29"/>
        <v/>
      </c>
      <c r="Z385" s="162"/>
      <c r="AA385" s="137"/>
      <c r="AB385" s="137"/>
      <c r="AC385" s="137"/>
      <c r="AD385" s="138"/>
      <c r="AE385" s="138"/>
    </row>
    <row r="386" s="102" customFormat="1" customHeight="1" spans="1:31">
      <c r="A386" s="137"/>
      <c r="B386" s="137"/>
      <c r="D386" s="137"/>
      <c r="E386" s="154"/>
      <c r="F386" s="137"/>
      <c r="G386" s="137"/>
      <c r="H386" s="180"/>
      <c r="I386" s="167"/>
      <c r="J386" s="187"/>
      <c r="K386" s="137"/>
      <c r="L386" s="109"/>
      <c r="M386" s="185">
        <f>IF(T386="","",COUNTIFS($F$2:F386,F386))</f>
        <v>0</v>
      </c>
      <c r="N386" s="186">
        <f>IF(T386="","",SUMIFS(实收!E:E,实收!S:S,T386))</f>
        <v>0</v>
      </c>
      <c r="O386" s="186">
        <f t="shared" ref="O386:O449" si="30">IF(T386="","",I386-N386)</f>
        <v>0</v>
      </c>
      <c r="P386" s="186" t="str">
        <f>IF(D386="","",SUMIFS(#REF!,#REF!,U386))</f>
        <v/>
      </c>
      <c r="Q386" s="186" t="str">
        <f t="shared" ref="Q386:Q449" si="31">IF(D386="","",I386-P386)</f>
        <v/>
      </c>
      <c r="R386" s="135" t="str">
        <f>IF($C386="","",_xlfn.XLOOKUP($C386,设置!$M:$M,设置!N:N,""))</f>
        <v/>
      </c>
      <c r="S386" s="135" t="str">
        <f>IF($C386="","",_xlfn.XLOOKUP($C386,设置!$M:$M,设置!O:O,""))</f>
        <v/>
      </c>
      <c r="T386" s="135" t="s">
        <v>1826</v>
      </c>
      <c r="U386" s="135" t="str">
        <f t="shared" ref="U386:U449" si="32">IF(F386="","",_xlfn.TEXTJOIN("-",1,T386,F386,M386,TEXT(H386,"yyyymmdd"),J386,I386))</f>
        <v/>
      </c>
      <c r="V386" s="135" t="str">
        <f t="shared" ref="V386:V449" si="33">IF(F386="","",LEFT(F386,16))</f>
        <v/>
      </c>
      <c r="W386" s="135" t="str">
        <f>IF(V386="","",_xlfn.XLOOKUP(V386,立项!W:W,立项!N:N))</f>
        <v/>
      </c>
      <c r="X386" s="135" t="str">
        <f>IF(V386="","",_xlfn.XLOOKUP(V386,立项!W:W,立项!P:P))</f>
        <v/>
      </c>
      <c r="Y386" s="135" t="str">
        <f t="shared" ref="Y386:Y449" si="34">IF(U386="","",_xlfn.TEXTJOIN("-",1,C386,X386,V386,B386))</f>
        <v/>
      </c>
      <c r="Z386" s="162"/>
      <c r="AA386" s="137"/>
      <c r="AB386" s="137"/>
      <c r="AC386" s="137"/>
      <c r="AD386" s="138"/>
      <c r="AE386" s="138"/>
    </row>
    <row r="387" s="102" customFormat="1" customHeight="1" spans="1:31">
      <c r="A387" s="137"/>
      <c r="B387" s="137"/>
      <c r="D387" s="137"/>
      <c r="E387" s="154"/>
      <c r="F387" s="137"/>
      <c r="G387" s="137"/>
      <c r="H387" s="180"/>
      <c r="I387" s="167"/>
      <c r="J387" s="187"/>
      <c r="K387" s="137"/>
      <c r="L387" s="109"/>
      <c r="M387" s="185">
        <f>IF(T387="","",COUNTIFS($F$2:F387,F387))</f>
        <v>0</v>
      </c>
      <c r="N387" s="186">
        <f>IF(T387="","",SUMIFS(实收!E:E,实收!S:S,T387))</f>
        <v>0</v>
      </c>
      <c r="O387" s="186">
        <f t="shared" si="30"/>
        <v>0</v>
      </c>
      <c r="P387" s="186" t="str">
        <f>IF(D387="","",SUMIFS(#REF!,#REF!,U387))</f>
        <v/>
      </c>
      <c r="Q387" s="186" t="str">
        <f t="shared" si="31"/>
        <v/>
      </c>
      <c r="R387" s="135" t="str">
        <f>IF($C387="","",_xlfn.XLOOKUP($C387,设置!$M:$M,设置!N:N,""))</f>
        <v/>
      </c>
      <c r="S387" s="135" t="str">
        <f>IF($C387="","",_xlfn.XLOOKUP($C387,设置!$M:$M,设置!O:O,""))</f>
        <v/>
      </c>
      <c r="T387" s="135" t="s">
        <v>1827</v>
      </c>
      <c r="U387" s="135" t="str">
        <f t="shared" si="32"/>
        <v/>
      </c>
      <c r="V387" s="135" t="str">
        <f t="shared" si="33"/>
        <v/>
      </c>
      <c r="W387" s="135" t="str">
        <f>IF(V387="","",_xlfn.XLOOKUP(V387,立项!W:W,立项!N:N))</f>
        <v/>
      </c>
      <c r="X387" s="135" t="str">
        <f>IF(V387="","",_xlfn.XLOOKUP(V387,立项!W:W,立项!P:P))</f>
        <v/>
      </c>
      <c r="Y387" s="135" t="str">
        <f t="shared" si="34"/>
        <v/>
      </c>
      <c r="Z387" s="162"/>
      <c r="AA387" s="137"/>
      <c r="AB387" s="137"/>
      <c r="AC387" s="137"/>
      <c r="AD387" s="138"/>
      <c r="AE387" s="138"/>
    </row>
    <row r="388" s="102" customFormat="1" customHeight="1" spans="1:31">
      <c r="A388" s="137"/>
      <c r="B388" s="137"/>
      <c r="D388" s="137"/>
      <c r="E388" s="154"/>
      <c r="F388" s="137"/>
      <c r="G388" s="137"/>
      <c r="H388" s="180"/>
      <c r="I388" s="167"/>
      <c r="J388" s="187"/>
      <c r="K388" s="137"/>
      <c r="L388" s="109"/>
      <c r="M388" s="185">
        <f>IF(T388="","",COUNTIFS($F$2:F388,F388))</f>
        <v>0</v>
      </c>
      <c r="N388" s="186">
        <f>IF(T388="","",SUMIFS(实收!E:E,实收!S:S,T388))</f>
        <v>0</v>
      </c>
      <c r="O388" s="186">
        <f t="shared" si="30"/>
        <v>0</v>
      </c>
      <c r="P388" s="186" t="str">
        <f>IF(D388="","",SUMIFS(#REF!,#REF!,U388))</f>
        <v/>
      </c>
      <c r="Q388" s="186" t="str">
        <f t="shared" si="31"/>
        <v/>
      </c>
      <c r="R388" s="135" t="str">
        <f>IF($C388="","",_xlfn.XLOOKUP($C388,设置!$M:$M,设置!N:N,""))</f>
        <v/>
      </c>
      <c r="S388" s="135" t="str">
        <f>IF($C388="","",_xlfn.XLOOKUP($C388,设置!$M:$M,设置!O:O,""))</f>
        <v/>
      </c>
      <c r="T388" s="135" t="s">
        <v>1828</v>
      </c>
      <c r="U388" s="135" t="str">
        <f t="shared" si="32"/>
        <v/>
      </c>
      <c r="V388" s="135" t="str">
        <f t="shared" si="33"/>
        <v/>
      </c>
      <c r="W388" s="135" t="str">
        <f>IF(V388="","",_xlfn.XLOOKUP(V388,立项!W:W,立项!N:N))</f>
        <v/>
      </c>
      <c r="X388" s="135" t="str">
        <f>IF(V388="","",_xlfn.XLOOKUP(V388,立项!W:W,立项!P:P))</f>
        <v/>
      </c>
      <c r="Y388" s="135" t="str">
        <f t="shared" si="34"/>
        <v/>
      </c>
      <c r="Z388" s="162"/>
      <c r="AA388" s="137"/>
      <c r="AB388" s="137"/>
      <c r="AC388" s="137"/>
      <c r="AD388" s="138"/>
      <c r="AE388" s="138"/>
    </row>
    <row r="389" s="102" customFormat="1" customHeight="1" spans="1:31">
      <c r="A389" s="137"/>
      <c r="B389" s="137"/>
      <c r="D389" s="137"/>
      <c r="E389" s="154"/>
      <c r="F389" s="137"/>
      <c r="G389" s="137"/>
      <c r="H389" s="180"/>
      <c r="I389" s="167"/>
      <c r="J389" s="187"/>
      <c r="K389" s="137"/>
      <c r="L389" s="109"/>
      <c r="M389" s="185">
        <f>IF(T389="","",COUNTIFS($F$2:F389,F389))</f>
        <v>0</v>
      </c>
      <c r="N389" s="186">
        <f>IF(T389="","",SUMIFS(实收!E:E,实收!S:S,T389))</f>
        <v>0</v>
      </c>
      <c r="O389" s="186">
        <f t="shared" si="30"/>
        <v>0</v>
      </c>
      <c r="P389" s="186" t="str">
        <f>IF(D389="","",SUMIFS(#REF!,#REF!,U389))</f>
        <v/>
      </c>
      <c r="Q389" s="186" t="str">
        <f t="shared" si="31"/>
        <v/>
      </c>
      <c r="R389" s="135" t="str">
        <f>IF($C389="","",_xlfn.XLOOKUP($C389,设置!$M:$M,设置!N:N,""))</f>
        <v/>
      </c>
      <c r="S389" s="135" t="str">
        <f>IF($C389="","",_xlfn.XLOOKUP($C389,设置!$M:$M,设置!O:O,""))</f>
        <v/>
      </c>
      <c r="T389" s="135" t="s">
        <v>1829</v>
      </c>
      <c r="U389" s="135" t="str">
        <f t="shared" si="32"/>
        <v/>
      </c>
      <c r="V389" s="135" t="str">
        <f t="shared" si="33"/>
        <v/>
      </c>
      <c r="W389" s="135" t="str">
        <f>IF(V389="","",_xlfn.XLOOKUP(V389,立项!W:W,立项!N:N))</f>
        <v/>
      </c>
      <c r="X389" s="135" t="str">
        <f>IF(V389="","",_xlfn.XLOOKUP(V389,立项!W:W,立项!P:P))</f>
        <v/>
      </c>
      <c r="Y389" s="135" t="str">
        <f t="shared" si="34"/>
        <v/>
      </c>
      <c r="Z389" s="162"/>
      <c r="AA389" s="137"/>
      <c r="AB389" s="137"/>
      <c r="AC389" s="137"/>
      <c r="AD389" s="138"/>
      <c r="AE389" s="138"/>
    </row>
    <row r="390" s="102" customFormat="1" customHeight="1" spans="1:31">
      <c r="A390" s="137"/>
      <c r="B390" s="137"/>
      <c r="D390" s="137"/>
      <c r="E390" s="154"/>
      <c r="F390" s="137"/>
      <c r="G390" s="137"/>
      <c r="H390" s="180"/>
      <c r="I390" s="167"/>
      <c r="J390" s="187"/>
      <c r="K390" s="137"/>
      <c r="L390" s="109"/>
      <c r="M390" s="185">
        <f>IF(T390="","",COUNTIFS($F$2:F390,F390))</f>
        <v>0</v>
      </c>
      <c r="N390" s="186">
        <f>IF(T390="","",SUMIFS(实收!E:E,实收!S:S,T390))</f>
        <v>0</v>
      </c>
      <c r="O390" s="186">
        <f t="shared" si="30"/>
        <v>0</v>
      </c>
      <c r="P390" s="186" t="str">
        <f>IF(D390="","",SUMIFS(#REF!,#REF!,U390))</f>
        <v/>
      </c>
      <c r="Q390" s="186" t="str">
        <f t="shared" si="31"/>
        <v/>
      </c>
      <c r="R390" s="135" t="str">
        <f>IF($C390="","",_xlfn.XLOOKUP($C390,设置!$M:$M,设置!N:N,""))</f>
        <v/>
      </c>
      <c r="S390" s="135" t="str">
        <f>IF($C390="","",_xlfn.XLOOKUP($C390,设置!$M:$M,设置!O:O,""))</f>
        <v/>
      </c>
      <c r="T390" s="135" t="s">
        <v>1830</v>
      </c>
      <c r="U390" s="135" t="str">
        <f t="shared" si="32"/>
        <v/>
      </c>
      <c r="V390" s="135" t="str">
        <f t="shared" si="33"/>
        <v/>
      </c>
      <c r="W390" s="135" t="str">
        <f>IF(V390="","",_xlfn.XLOOKUP(V390,立项!W:W,立项!N:N))</f>
        <v/>
      </c>
      <c r="X390" s="135" t="str">
        <f>IF(V390="","",_xlfn.XLOOKUP(V390,立项!W:W,立项!P:P))</f>
        <v/>
      </c>
      <c r="Y390" s="135" t="str">
        <f t="shared" si="34"/>
        <v/>
      </c>
      <c r="Z390" s="162"/>
      <c r="AA390" s="137"/>
      <c r="AB390" s="137"/>
      <c r="AC390" s="137"/>
      <c r="AD390" s="138"/>
      <c r="AE390" s="138"/>
    </row>
    <row r="391" s="102" customFormat="1" customHeight="1" spans="1:31">
      <c r="A391" s="137"/>
      <c r="B391" s="137"/>
      <c r="D391" s="137"/>
      <c r="E391" s="154"/>
      <c r="F391" s="137"/>
      <c r="G391" s="137"/>
      <c r="H391" s="180"/>
      <c r="I391" s="167"/>
      <c r="J391" s="187"/>
      <c r="K391" s="137"/>
      <c r="L391" s="109"/>
      <c r="M391" s="185">
        <f>IF(T391="","",COUNTIFS($F$2:F391,F391))</f>
        <v>0</v>
      </c>
      <c r="N391" s="186">
        <f>IF(T391="","",SUMIFS(实收!E:E,实收!S:S,T391))</f>
        <v>0</v>
      </c>
      <c r="O391" s="186">
        <f t="shared" si="30"/>
        <v>0</v>
      </c>
      <c r="P391" s="186" t="str">
        <f>IF(D391="","",SUMIFS(#REF!,#REF!,U391))</f>
        <v/>
      </c>
      <c r="Q391" s="186" t="str">
        <f t="shared" si="31"/>
        <v/>
      </c>
      <c r="R391" s="135" t="str">
        <f>IF($C391="","",_xlfn.XLOOKUP($C391,设置!$M:$M,设置!N:N,""))</f>
        <v/>
      </c>
      <c r="S391" s="135" t="str">
        <f>IF($C391="","",_xlfn.XLOOKUP($C391,设置!$M:$M,设置!O:O,""))</f>
        <v/>
      </c>
      <c r="T391" s="135" t="s">
        <v>1831</v>
      </c>
      <c r="U391" s="135" t="str">
        <f t="shared" si="32"/>
        <v/>
      </c>
      <c r="V391" s="135" t="str">
        <f t="shared" si="33"/>
        <v/>
      </c>
      <c r="W391" s="135" t="str">
        <f>IF(V391="","",_xlfn.XLOOKUP(V391,立项!W:W,立项!N:N))</f>
        <v/>
      </c>
      <c r="X391" s="135" t="str">
        <f>IF(V391="","",_xlfn.XLOOKUP(V391,立项!W:W,立项!P:P))</f>
        <v/>
      </c>
      <c r="Y391" s="135" t="str">
        <f t="shared" si="34"/>
        <v/>
      </c>
      <c r="Z391" s="162"/>
      <c r="AA391" s="137"/>
      <c r="AB391" s="137"/>
      <c r="AC391" s="137"/>
      <c r="AD391" s="138"/>
      <c r="AE391" s="138"/>
    </row>
    <row r="392" s="102" customFormat="1" customHeight="1" spans="1:31">
      <c r="A392" s="137"/>
      <c r="B392" s="137"/>
      <c r="D392" s="137"/>
      <c r="E392" s="154"/>
      <c r="F392" s="137"/>
      <c r="G392" s="137"/>
      <c r="H392" s="180"/>
      <c r="I392" s="167"/>
      <c r="J392" s="187"/>
      <c r="K392" s="137"/>
      <c r="L392" s="109"/>
      <c r="M392" s="185">
        <f>IF(T392="","",COUNTIFS($F$2:F392,F392))</f>
        <v>0</v>
      </c>
      <c r="N392" s="186">
        <f>IF(T392="","",SUMIFS(实收!E:E,实收!S:S,T392))</f>
        <v>0</v>
      </c>
      <c r="O392" s="186">
        <f t="shared" si="30"/>
        <v>0</v>
      </c>
      <c r="P392" s="186" t="str">
        <f>IF(D392="","",SUMIFS(#REF!,#REF!,U392))</f>
        <v/>
      </c>
      <c r="Q392" s="186" t="str">
        <f t="shared" si="31"/>
        <v/>
      </c>
      <c r="R392" s="135" t="str">
        <f>IF($C392="","",_xlfn.XLOOKUP($C392,设置!$M:$M,设置!N:N,""))</f>
        <v/>
      </c>
      <c r="S392" s="135" t="str">
        <f>IF($C392="","",_xlfn.XLOOKUP($C392,设置!$M:$M,设置!O:O,""))</f>
        <v/>
      </c>
      <c r="T392" s="135" t="s">
        <v>1832</v>
      </c>
      <c r="U392" s="135" t="str">
        <f t="shared" si="32"/>
        <v/>
      </c>
      <c r="V392" s="135" t="str">
        <f t="shared" si="33"/>
        <v/>
      </c>
      <c r="W392" s="135" t="str">
        <f>IF(V392="","",_xlfn.XLOOKUP(V392,立项!W:W,立项!N:N))</f>
        <v/>
      </c>
      <c r="X392" s="135" t="str">
        <f>IF(V392="","",_xlfn.XLOOKUP(V392,立项!W:W,立项!P:P))</f>
        <v/>
      </c>
      <c r="Y392" s="135" t="str">
        <f t="shared" si="34"/>
        <v/>
      </c>
      <c r="Z392" s="162"/>
      <c r="AA392" s="137"/>
      <c r="AB392" s="137"/>
      <c r="AC392" s="137"/>
      <c r="AD392" s="138"/>
      <c r="AE392" s="138"/>
    </row>
    <row r="393" s="102" customFormat="1" customHeight="1" spans="1:31">
      <c r="A393" s="137"/>
      <c r="B393" s="137"/>
      <c r="D393" s="137"/>
      <c r="E393" s="154"/>
      <c r="F393" s="137"/>
      <c r="G393" s="137"/>
      <c r="H393" s="180"/>
      <c r="I393" s="167"/>
      <c r="J393" s="187"/>
      <c r="K393" s="137"/>
      <c r="L393" s="109"/>
      <c r="M393" s="185">
        <f>IF(T393="","",COUNTIFS($F$2:F393,F393))</f>
        <v>0</v>
      </c>
      <c r="N393" s="186">
        <f>IF(T393="","",SUMIFS(实收!E:E,实收!S:S,T393))</f>
        <v>0</v>
      </c>
      <c r="O393" s="186">
        <f t="shared" si="30"/>
        <v>0</v>
      </c>
      <c r="P393" s="186" t="str">
        <f>IF(D393="","",SUMIFS(#REF!,#REF!,U393))</f>
        <v/>
      </c>
      <c r="Q393" s="186" t="str">
        <f t="shared" si="31"/>
        <v/>
      </c>
      <c r="R393" s="135" t="str">
        <f>IF($C393="","",_xlfn.XLOOKUP($C393,设置!$M:$M,设置!N:N,""))</f>
        <v/>
      </c>
      <c r="S393" s="135" t="str">
        <f>IF($C393="","",_xlfn.XLOOKUP($C393,设置!$M:$M,设置!O:O,""))</f>
        <v/>
      </c>
      <c r="T393" s="135" t="s">
        <v>1833</v>
      </c>
      <c r="U393" s="135" t="str">
        <f t="shared" si="32"/>
        <v/>
      </c>
      <c r="V393" s="135" t="str">
        <f t="shared" si="33"/>
        <v/>
      </c>
      <c r="W393" s="135" t="str">
        <f>IF(V393="","",_xlfn.XLOOKUP(V393,立项!W:W,立项!N:N))</f>
        <v/>
      </c>
      <c r="X393" s="135" t="str">
        <f>IF(V393="","",_xlfn.XLOOKUP(V393,立项!W:W,立项!P:P))</f>
        <v/>
      </c>
      <c r="Y393" s="135" t="str">
        <f t="shared" si="34"/>
        <v/>
      </c>
      <c r="Z393" s="162"/>
      <c r="AA393" s="137"/>
      <c r="AB393" s="137"/>
      <c r="AC393" s="137"/>
      <c r="AD393" s="138"/>
      <c r="AE393" s="138"/>
    </row>
    <row r="394" s="102" customFormat="1" customHeight="1" spans="1:31">
      <c r="A394" s="137"/>
      <c r="B394" s="137"/>
      <c r="D394" s="137"/>
      <c r="E394" s="154"/>
      <c r="F394" s="137"/>
      <c r="G394" s="137"/>
      <c r="H394" s="180"/>
      <c r="I394" s="167"/>
      <c r="J394" s="187"/>
      <c r="K394" s="137"/>
      <c r="L394" s="109"/>
      <c r="M394" s="185">
        <f>IF(T394="","",COUNTIFS($F$2:F394,F394))</f>
        <v>0</v>
      </c>
      <c r="N394" s="186">
        <f>IF(T394="","",SUMIFS(实收!E:E,实收!S:S,T394))</f>
        <v>0</v>
      </c>
      <c r="O394" s="186">
        <f t="shared" si="30"/>
        <v>0</v>
      </c>
      <c r="P394" s="186" t="str">
        <f>IF(D394="","",SUMIFS(#REF!,#REF!,U394))</f>
        <v/>
      </c>
      <c r="Q394" s="186" t="str">
        <f t="shared" si="31"/>
        <v/>
      </c>
      <c r="R394" s="135" t="str">
        <f>IF($C394="","",_xlfn.XLOOKUP($C394,设置!$M:$M,设置!N:N,""))</f>
        <v/>
      </c>
      <c r="S394" s="135" t="str">
        <f>IF($C394="","",_xlfn.XLOOKUP($C394,设置!$M:$M,设置!O:O,""))</f>
        <v/>
      </c>
      <c r="T394" s="135" t="s">
        <v>1834</v>
      </c>
      <c r="U394" s="135" t="str">
        <f t="shared" si="32"/>
        <v/>
      </c>
      <c r="V394" s="135" t="str">
        <f t="shared" si="33"/>
        <v/>
      </c>
      <c r="W394" s="135" t="str">
        <f>IF(V394="","",_xlfn.XLOOKUP(V394,立项!W:W,立项!N:N))</f>
        <v/>
      </c>
      <c r="X394" s="135" t="str">
        <f>IF(V394="","",_xlfn.XLOOKUP(V394,立项!W:W,立项!P:P))</f>
        <v/>
      </c>
      <c r="Y394" s="135" t="str">
        <f t="shared" si="34"/>
        <v/>
      </c>
      <c r="Z394" s="162"/>
      <c r="AA394" s="137"/>
      <c r="AB394" s="137"/>
      <c r="AC394" s="137"/>
      <c r="AD394" s="138"/>
      <c r="AE394" s="138"/>
    </row>
    <row r="395" s="102" customFormat="1" customHeight="1" spans="1:31">
      <c r="A395" s="137"/>
      <c r="B395" s="137"/>
      <c r="D395" s="137"/>
      <c r="E395" s="154"/>
      <c r="F395" s="137"/>
      <c r="G395" s="137"/>
      <c r="H395" s="180"/>
      <c r="I395" s="167"/>
      <c r="J395" s="187"/>
      <c r="K395" s="137"/>
      <c r="L395" s="109"/>
      <c r="M395" s="185">
        <f>IF(T395="","",COUNTIFS($F$2:F395,F395))</f>
        <v>0</v>
      </c>
      <c r="N395" s="186">
        <f>IF(T395="","",SUMIFS(实收!E:E,实收!S:S,T395))</f>
        <v>0</v>
      </c>
      <c r="O395" s="186">
        <f t="shared" si="30"/>
        <v>0</v>
      </c>
      <c r="P395" s="186" t="str">
        <f>IF(D395="","",SUMIFS(#REF!,#REF!,U395))</f>
        <v/>
      </c>
      <c r="Q395" s="186" t="str">
        <f t="shared" si="31"/>
        <v/>
      </c>
      <c r="R395" s="135" t="str">
        <f>IF($C395="","",_xlfn.XLOOKUP($C395,设置!$M:$M,设置!N:N,""))</f>
        <v/>
      </c>
      <c r="S395" s="135" t="str">
        <f>IF($C395="","",_xlfn.XLOOKUP($C395,设置!$M:$M,设置!O:O,""))</f>
        <v/>
      </c>
      <c r="T395" s="135" t="s">
        <v>1835</v>
      </c>
      <c r="U395" s="135" t="str">
        <f t="shared" si="32"/>
        <v/>
      </c>
      <c r="V395" s="135" t="str">
        <f t="shared" si="33"/>
        <v/>
      </c>
      <c r="W395" s="135" t="str">
        <f>IF(V395="","",_xlfn.XLOOKUP(V395,立项!W:W,立项!N:N))</f>
        <v/>
      </c>
      <c r="X395" s="135" t="str">
        <f>IF(V395="","",_xlfn.XLOOKUP(V395,立项!W:W,立项!P:P))</f>
        <v/>
      </c>
      <c r="Y395" s="135" t="str">
        <f t="shared" si="34"/>
        <v/>
      </c>
      <c r="Z395" s="162"/>
      <c r="AA395" s="137"/>
      <c r="AB395" s="137"/>
      <c r="AC395" s="137"/>
      <c r="AD395" s="138"/>
      <c r="AE395" s="138"/>
    </row>
    <row r="396" s="102" customFormat="1" customHeight="1" spans="1:31">
      <c r="A396" s="137"/>
      <c r="B396" s="137"/>
      <c r="D396" s="137"/>
      <c r="E396" s="154"/>
      <c r="F396" s="137"/>
      <c r="G396" s="137"/>
      <c r="H396" s="180"/>
      <c r="I396" s="167"/>
      <c r="J396" s="187"/>
      <c r="K396" s="137"/>
      <c r="L396" s="109"/>
      <c r="M396" s="185">
        <f>IF(T396="","",COUNTIFS($F$2:F396,F396))</f>
        <v>0</v>
      </c>
      <c r="N396" s="186">
        <f>IF(T396="","",SUMIFS(实收!E:E,实收!S:S,T396))</f>
        <v>0</v>
      </c>
      <c r="O396" s="186">
        <f t="shared" si="30"/>
        <v>0</v>
      </c>
      <c r="P396" s="186" t="str">
        <f>IF(D396="","",SUMIFS(#REF!,#REF!,U396))</f>
        <v/>
      </c>
      <c r="Q396" s="186" t="str">
        <f t="shared" si="31"/>
        <v/>
      </c>
      <c r="R396" s="135" t="str">
        <f>IF($C396="","",_xlfn.XLOOKUP($C396,设置!$M:$M,设置!N:N,""))</f>
        <v/>
      </c>
      <c r="S396" s="135" t="str">
        <f>IF($C396="","",_xlfn.XLOOKUP($C396,设置!$M:$M,设置!O:O,""))</f>
        <v/>
      </c>
      <c r="T396" s="135" t="s">
        <v>1836</v>
      </c>
      <c r="U396" s="135" t="str">
        <f t="shared" si="32"/>
        <v/>
      </c>
      <c r="V396" s="135" t="str">
        <f t="shared" si="33"/>
        <v/>
      </c>
      <c r="W396" s="135" t="str">
        <f>IF(V396="","",_xlfn.XLOOKUP(V396,立项!W:W,立项!N:N))</f>
        <v/>
      </c>
      <c r="X396" s="135" t="str">
        <f>IF(V396="","",_xlfn.XLOOKUP(V396,立项!W:W,立项!P:P))</f>
        <v/>
      </c>
      <c r="Y396" s="135" t="str">
        <f t="shared" si="34"/>
        <v/>
      </c>
      <c r="Z396" s="162"/>
      <c r="AA396" s="137"/>
      <c r="AB396" s="137"/>
      <c r="AC396" s="137"/>
      <c r="AD396" s="138"/>
      <c r="AE396" s="138"/>
    </row>
    <row r="397" s="102" customFormat="1" customHeight="1" spans="1:31">
      <c r="A397" s="137"/>
      <c r="B397" s="137"/>
      <c r="D397" s="137"/>
      <c r="E397" s="154"/>
      <c r="F397" s="137"/>
      <c r="G397" s="137"/>
      <c r="H397" s="180"/>
      <c r="I397" s="167"/>
      <c r="J397" s="187"/>
      <c r="K397" s="137"/>
      <c r="L397" s="109"/>
      <c r="M397" s="185">
        <f>IF(T397="","",COUNTIFS($F$2:F397,F397))</f>
        <v>0</v>
      </c>
      <c r="N397" s="186">
        <f>IF(T397="","",SUMIFS(实收!E:E,实收!S:S,T397))</f>
        <v>0</v>
      </c>
      <c r="O397" s="186">
        <f t="shared" si="30"/>
        <v>0</v>
      </c>
      <c r="P397" s="186" t="str">
        <f>IF(D397="","",SUMIFS(#REF!,#REF!,U397))</f>
        <v/>
      </c>
      <c r="Q397" s="186" t="str">
        <f t="shared" si="31"/>
        <v/>
      </c>
      <c r="R397" s="135" t="str">
        <f>IF($C397="","",_xlfn.XLOOKUP($C397,设置!$M:$M,设置!N:N,""))</f>
        <v/>
      </c>
      <c r="S397" s="135" t="str">
        <f>IF($C397="","",_xlfn.XLOOKUP($C397,设置!$M:$M,设置!O:O,""))</f>
        <v/>
      </c>
      <c r="T397" s="135" t="s">
        <v>1837</v>
      </c>
      <c r="U397" s="135" t="str">
        <f t="shared" si="32"/>
        <v/>
      </c>
      <c r="V397" s="135" t="str">
        <f t="shared" si="33"/>
        <v/>
      </c>
      <c r="W397" s="135" t="str">
        <f>IF(V397="","",_xlfn.XLOOKUP(V397,立项!W:W,立项!N:N))</f>
        <v/>
      </c>
      <c r="X397" s="135" t="str">
        <f>IF(V397="","",_xlfn.XLOOKUP(V397,立项!W:W,立项!P:P))</f>
        <v/>
      </c>
      <c r="Y397" s="135" t="str">
        <f t="shared" si="34"/>
        <v/>
      </c>
      <c r="Z397" s="162"/>
      <c r="AA397" s="137"/>
      <c r="AB397" s="137"/>
      <c r="AC397" s="137"/>
      <c r="AD397" s="138"/>
      <c r="AE397" s="138"/>
    </row>
    <row r="398" s="102" customFormat="1" customHeight="1" spans="1:31">
      <c r="A398" s="137"/>
      <c r="B398" s="137"/>
      <c r="D398" s="137"/>
      <c r="E398" s="154"/>
      <c r="F398" s="137"/>
      <c r="G398" s="137"/>
      <c r="H398" s="180"/>
      <c r="I398" s="167"/>
      <c r="J398" s="187"/>
      <c r="K398" s="137"/>
      <c r="L398" s="109"/>
      <c r="M398" s="185">
        <f>IF(T398="","",COUNTIFS($F$2:F398,F398))</f>
        <v>0</v>
      </c>
      <c r="N398" s="186">
        <f>IF(T398="","",SUMIFS(实收!E:E,实收!S:S,T398))</f>
        <v>0</v>
      </c>
      <c r="O398" s="186">
        <f t="shared" si="30"/>
        <v>0</v>
      </c>
      <c r="P398" s="186" t="str">
        <f>IF(D398="","",SUMIFS(#REF!,#REF!,U398))</f>
        <v/>
      </c>
      <c r="Q398" s="186" t="str">
        <f t="shared" si="31"/>
        <v/>
      </c>
      <c r="R398" s="135" t="str">
        <f>IF($C398="","",_xlfn.XLOOKUP($C398,设置!$M:$M,设置!N:N,""))</f>
        <v/>
      </c>
      <c r="S398" s="135" t="str">
        <f>IF($C398="","",_xlfn.XLOOKUP($C398,设置!$M:$M,设置!O:O,""))</f>
        <v/>
      </c>
      <c r="T398" s="135" t="s">
        <v>1838</v>
      </c>
      <c r="U398" s="135" t="str">
        <f t="shared" si="32"/>
        <v/>
      </c>
      <c r="V398" s="135" t="str">
        <f t="shared" si="33"/>
        <v/>
      </c>
      <c r="W398" s="135" t="str">
        <f>IF(V398="","",_xlfn.XLOOKUP(V398,立项!W:W,立项!N:N))</f>
        <v/>
      </c>
      <c r="X398" s="135" t="str">
        <f>IF(V398="","",_xlfn.XLOOKUP(V398,立项!W:W,立项!P:P))</f>
        <v/>
      </c>
      <c r="Y398" s="135" t="str">
        <f t="shared" si="34"/>
        <v/>
      </c>
      <c r="Z398" s="162"/>
      <c r="AA398" s="137"/>
      <c r="AB398" s="137"/>
      <c r="AC398" s="137"/>
      <c r="AD398" s="138"/>
      <c r="AE398" s="138"/>
    </row>
    <row r="399" s="102" customFormat="1" customHeight="1" spans="1:31">
      <c r="A399" s="137"/>
      <c r="B399" s="137"/>
      <c r="D399" s="137"/>
      <c r="E399" s="154"/>
      <c r="F399" s="137"/>
      <c r="G399" s="137"/>
      <c r="H399" s="180"/>
      <c r="I399" s="167"/>
      <c r="J399" s="187"/>
      <c r="K399" s="137"/>
      <c r="L399" s="109"/>
      <c r="M399" s="185">
        <f>IF(T399="","",COUNTIFS($F$2:F399,F399))</f>
        <v>0</v>
      </c>
      <c r="N399" s="186">
        <f>IF(T399="","",SUMIFS(实收!E:E,实收!S:S,T399))</f>
        <v>0</v>
      </c>
      <c r="O399" s="186">
        <f t="shared" si="30"/>
        <v>0</v>
      </c>
      <c r="P399" s="186" t="str">
        <f>IF(D399="","",SUMIFS(#REF!,#REF!,U399))</f>
        <v/>
      </c>
      <c r="Q399" s="186" t="str">
        <f t="shared" si="31"/>
        <v/>
      </c>
      <c r="R399" s="135" t="str">
        <f>IF($C399="","",_xlfn.XLOOKUP($C399,设置!$M:$M,设置!N:N,""))</f>
        <v/>
      </c>
      <c r="S399" s="135" t="str">
        <f>IF($C399="","",_xlfn.XLOOKUP($C399,设置!$M:$M,设置!O:O,""))</f>
        <v/>
      </c>
      <c r="T399" s="135" t="s">
        <v>1839</v>
      </c>
      <c r="U399" s="135" t="str">
        <f t="shared" si="32"/>
        <v/>
      </c>
      <c r="V399" s="135" t="str">
        <f t="shared" si="33"/>
        <v/>
      </c>
      <c r="W399" s="135" t="str">
        <f>IF(V399="","",_xlfn.XLOOKUP(V399,立项!W:W,立项!N:N))</f>
        <v/>
      </c>
      <c r="X399" s="135" t="str">
        <f>IF(V399="","",_xlfn.XLOOKUP(V399,立项!W:W,立项!P:P))</f>
        <v/>
      </c>
      <c r="Y399" s="135" t="str">
        <f t="shared" si="34"/>
        <v/>
      </c>
      <c r="Z399" s="162"/>
      <c r="AA399" s="137"/>
      <c r="AB399" s="137"/>
      <c r="AC399" s="137"/>
      <c r="AD399" s="138"/>
      <c r="AE399" s="138"/>
    </row>
    <row r="400" s="102" customFormat="1" customHeight="1" spans="1:31">
      <c r="A400" s="137"/>
      <c r="B400" s="137"/>
      <c r="D400" s="137"/>
      <c r="E400" s="154"/>
      <c r="F400" s="137"/>
      <c r="G400" s="137"/>
      <c r="H400" s="180"/>
      <c r="I400" s="167"/>
      <c r="J400" s="187"/>
      <c r="K400" s="137"/>
      <c r="L400" s="109"/>
      <c r="M400" s="185">
        <f>IF(T400="","",COUNTIFS($F$2:F400,F400))</f>
        <v>0</v>
      </c>
      <c r="N400" s="186">
        <f>IF(T400="","",SUMIFS(实收!E:E,实收!S:S,T400))</f>
        <v>0</v>
      </c>
      <c r="O400" s="186">
        <f t="shared" si="30"/>
        <v>0</v>
      </c>
      <c r="P400" s="186" t="str">
        <f>IF(D400="","",SUMIFS(#REF!,#REF!,U400))</f>
        <v/>
      </c>
      <c r="Q400" s="186" t="str">
        <f t="shared" si="31"/>
        <v/>
      </c>
      <c r="R400" s="135" t="str">
        <f>IF($C400="","",_xlfn.XLOOKUP($C400,设置!$M:$M,设置!N:N,""))</f>
        <v/>
      </c>
      <c r="S400" s="135" t="str">
        <f>IF($C400="","",_xlfn.XLOOKUP($C400,设置!$M:$M,设置!O:O,""))</f>
        <v/>
      </c>
      <c r="T400" s="135" t="s">
        <v>1840</v>
      </c>
      <c r="U400" s="135" t="str">
        <f t="shared" si="32"/>
        <v/>
      </c>
      <c r="V400" s="135" t="str">
        <f t="shared" si="33"/>
        <v/>
      </c>
      <c r="W400" s="135" t="str">
        <f>IF(V400="","",_xlfn.XLOOKUP(V400,立项!W:W,立项!N:N))</f>
        <v/>
      </c>
      <c r="X400" s="135" t="str">
        <f>IF(V400="","",_xlfn.XLOOKUP(V400,立项!W:W,立项!P:P))</f>
        <v/>
      </c>
      <c r="Y400" s="135" t="str">
        <f t="shared" si="34"/>
        <v/>
      </c>
      <c r="Z400" s="162"/>
      <c r="AA400" s="137"/>
      <c r="AB400" s="137"/>
      <c r="AC400" s="137"/>
      <c r="AD400" s="138"/>
      <c r="AE400" s="138"/>
    </row>
    <row r="401" s="102" customFormat="1" customHeight="1" spans="1:31">
      <c r="A401" s="137"/>
      <c r="B401" s="137"/>
      <c r="D401" s="137"/>
      <c r="E401" s="154"/>
      <c r="F401" s="137"/>
      <c r="G401" s="137"/>
      <c r="H401" s="180"/>
      <c r="I401" s="167"/>
      <c r="J401" s="187"/>
      <c r="K401" s="137"/>
      <c r="L401" s="109"/>
      <c r="M401" s="185">
        <f>IF(T401="","",COUNTIFS($F$2:F401,F401))</f>
        <v>0</v>
      </c>
      <c r="N401" s="186">
        <f>IF(T401="","",SUMIFS(实收!E:E,实收!S:S,T401))</f>
        <v>0</v>
      </c>
      <c r="O401" s="186">
        <f t="shared" si="30"/>
        <v>0</v>
      </c>
      <c r="P401" s="186" t="str">
        <f>IF(D401="","",SUMIFS(#REF!,#REF!,U401))</f>
        <v/>
      </c>
      <c r="Q401" s="186" t="str">
        <f t="shared" si="31"/>
        <v/>
      </c>
      <c r="R401" s="135" t="str">
        <f>IF($C401="","",_xlfn.XLOOKUP($C401,设置!$M:$M,设置!N:N,""))</f>
        <v/>
      </c>
      <c r="S401" s="135" t="str">
        <f>IF($C401="","",_xlfn.XLOOKUP($C401,设置!$M:$M,设置!O:O,""))</f>
        <v/>
      </c>
      <c r="T401" s="135" t="s">
        <v>1841</v>
      </c>
      <c r="U401" s="135" t="str">
        <f t="shared" si="32"/>
        <v/>
      </c>
      <c r="V401" s="135" t="str">
        <f t="shared" si="33"/>
        <v/>
      </c>
      <c r="W401" s="135" t="str">
        <f>IF(V401="","",_xlfn.XLOOKUP(V401,立项!W:W,立项!N:N))</f>
        <v/>
      </c>
      <c r="X401" s="135" t="str">
        <f>IF(V401="","",_xlfn.XLOOKUP(V401,立项!W:W,立项!P:P))</f>
        <v/>
      </c>
      <c r="Y401" s="135" t="str">
        <f t="shared" si="34"/>
        <v/>
      </c>
      <c r="Z401" s="162"/>
      <c r="AA401" s="137"/>
      <c r="AB401" s="137"/>
      <c r="AC401" s="137"/>
      <c r="AD401" s="138"/>
      <c r="AE401" s="138"/>
    </row>
    <row r="402" s="102" customFormat="1" customHeight="1" spans="1:31">
      <c r="A402" s="137"/>
      <c r="B402" s="137"/>
      <c r="D402" s="137"/>
      <c r="E402" s="154"/>
      <c r="F402" s="137"/>
      <c r="G402" s="137"/>
      <c r="H402" s="180"/>
      <c r="I402" s="167"/>
      <c r="J402" s="187"/>
      <c r="K402" s="137"/>
      <c r="L402" s="109"/>
      <c r="M402" s="185">
        <f>IF(T402="","",COUNTIFS($F$2:F402,F402))</f>
        <v>0</v>
      </c>
      <c r="N402" s="186">
        <f>IF(T402="","",SUMIFS(实收!E:E,实收!S:S,T402))</f>
        <v>0</v>
      </c>
      <c r="O402" s="186">
        <f t="shared" si="30"/>
        <v>0</v>
      </c>
      <c r="P402" s="186" t="str">
        <f>IF(D402="","",SUMIFS(#REF!,#REF!,U402))</f>
        <v/>
      </c>
      <c r="Q402" s="186" t="str">
        <f t="shared" si="31"/>
        <v/>
      </c>
      <c r="R402" s="135" t="str">
        <f>IF($C402="","",_xlfn.XLOOKUP($C402,设置!$M:$M,设置!N:N,""))</f>
        <v/>
      </c>
      <c r="S402" s="135" t="str">
        <f>IF($C402="","",_xlfn.XLOOKUP($C402,设置!$M:$M,设置!O:O,""))</f>
        <v/>
      </c>
      <c r="T402" s="135" t="s">
        <v>1842</v>
      </c>
      <c r="U402" s="135" t="str">
        <f t="shared" si="32"/>
        <v/>
      </c>
      <c r="V402" s="135" t="str">
        <f t="shared" si="33"/>
        <v/>
      </c>
      <c r="W402" s="135" t="str">
        <f>IF(V402="","",_xlfn.XLOOKUP(V402,立项!W:W,立项!N:N))</f>
        <v/>
      </c>
      <c r="X402" s="135" t="str">
        <f>IF(V402="","",_xlfn.XLOOKUP(V402,立项!W:W,立项!P:P))</f>
        <v/>
      </c>
      <c r="Y402" s="135" t="str">
        <f t="shared" si="34"/>
        <v/>
      </c>
      <c r="Z402" s="162"/>
      <c r="AA402" s="137"/>
      <c r="AB402" s="137"/>
      <c r="AC402" s="137"/>
      <c r="AD402" s="138"/>
      <c r="AE402" s="138"/>
    </row>
    <row r="403" s="102" customFormat="1" customHeight="1" spans="1:31">
      <c r="A403" s="137"/>
      <c r="B403" s="137"/>
      <c r="D403" s="137"/>
      <c r="E403" s="154"/>
      <c r="F403" s="137"/>
      <c r="G403" s="137"/>
      <c r="H403" s="180"/>
      <c r="I403" s="167"/>
      <c r="J403" s="187"/>
      <c r="K403" s="137"/>
      <c r="L403" s="109"/>
      <c r="M403" s="185">
        <f>IF(T403="","",COUNTIFS($F$2:F403,F403))</f>
        <v>0</v>
      </c>
      <c r="N403" s="186">
        <f>IF(T403="","",SUMIFS(实收!E:E,实收!S:S,T403))</f>
        <v>0</v>
      </c>
      <c r="O403" s="186">
        <f t="shared" si="30"/>
        <v>0</v>
      </c>
      <c r="P403" s="186" t="str">
        <f>IF(D403="","",SUMIFS(#REF!,#REF!,U403))</f>
        <v/>
      </c>
      <c r="Q403" s="186" t="str">
        <f t="shared" si="31"/>
        <v/>
      </c>
      <c r="R403" s="135" t="str">
        <f>IF($C403="","",_xlfn.XLOOKUP($C403,设置!$M:$M,设置!N:N,""))</f>
        <v/>
      </c>
      <c r="S403" s="135" t="str">
        <f>IF($C403="","",_xlfn.XLOOKUP($C403,设置!$M:$M,设置!O:O,""))</f>
        <v/>
      </c>
      <c r="T403" s="135" t="s">
        <v>1843</v>
      </c>
      <c r="U403" s="135" t="str">
        <f t="shared" si="32"/>
        <v/>
      </c>
      <c r="V403" s="135" t="str">
        <f t="shared" si="33"/>
        <v/>
      </c>
      <c r="W403" s="135" t="str">
        <f>IF(V403="","",_xlfn.XLOOKUP(V403,立项!W:W,立项!N:N))</f>
        <v/>
      </c>
      <c r="X403" s="135" t="str">
        <f>IF(V403="","",_xlfn.XLOOKUP(V403,立项!W:W,立项!P:P))</f>
        <v/>
      </c>
      <c r="Y403" s="135" t="str">
        <f t="shared" si="34"/>
        <v/>
      </c>
      <c r="Z403" s="162"/>
      <c r="AA403" s="137"/>
      <c r="AB403" s="137"/>
      <c r="AC403" s="137"/>
      <c r="AD403" s="138"/>
      <c r="AE403" s="138"/>
    </row>
    <row r="404" s="102" customFormat="1" customHeight="1" spans="1:31">
      <c r="A404" s="137"/>
      <c r="B404" s="137"/>
      <c r="D404" s="137"/>
      <c r="E404" s="154"/>
      <c r="F404" s="137"/>
      <c r="G404" s="137"/>
      <c r="H404" s="180"/>
      <c r="I404" s="167"/>
      <c r="J404" s="187"/>
      <c r="K404" s="137"/>
      <c r="L404" s="109"/>
      <c r="M404" s="185">
        <f>IF(T404="","",COUNTIFS($F$2:F404,F404))</f>
        <v>0</v>
      </c>
      <c r="N404" s="186">
        <f>IF(T404="","",SUMIFS(实收!E:E,实收!S:S,T404))</f>
        <v>0</v>
      </c>
      <c r="O404" s="186">
        <f t="shared" si="30"/>
        <v>0</v>
      </c>
      <c r="P404" s="186" t="str">
        <f>IF(D404="","",SUMIFS(#REF!,#REF!,U404))</f>
        <v/>
      </c>
      <c r="Q404" s="186" t="str">
        <f t="shared" si="31"/>
        <v/>
      </c>
      <c r="R404" s="135" t="str">
        <f>IF($C404="","",_xlfn.XLOOKUP($C404,设置!$M:$M,设置!N:N,""))</f>
        <v/>
      </c>
      <c r="S404" s="135" t="str">
        <f>IF($C404="","",_xlfn.XLOOKUP($C404,设置!$M:$M,设置!O:O,""))</f>
        <v/>
      </c>
      <c r="T404" s="135" t="s">
        <v>1844</v>
      </c>
      <c r="U404" s="135" t="str">
        <f t="shared" si="32"/>
        <v/>
      </c>
      <c r="V404" s="135" t="str">
        <f t="shared" si="33"/>
        <v/>
      </c>
      <c r="W404" s="135" t="str">
        <f>IF(V404="","",_xlfn.XLOOKUP(V404,立项!W:W,立项!N:N))</f>
        <v/>
      </c>
      <c r="X404" s="135" t="str">
        <f>IF(V404="","",_xlfn.XLOOKUP(V404,立项!W:W,立项!P:P))</f>
        <v/>
      </c>
      <c r="Y404" s="135" t="str">
        <f t="shared" si="34"/>
        <v/>
      </c>
      <c r="Z404" s="162"/>
      <c r="AA404" s="137"/>
      <c r="AB404" s="137"/>
      <c r="AC404" s="137"/>
      <c r="AD404" s="138"/>
      <c r="AE404" s="138"/>
    </row>
    <row r="405" s="102" customFormat="1" customHeight="1" spans="1:31">
      <c r="A405" s="137"/>
      <c r="B405" s="137"/>
      <c r="D405" s="137"/>
      <c r="E405" s="154"/>
      <c r="F405" s="137"/>
      <c r="G405" s="137"/>
      <c r="H405" s="180"/>
      <c r="I405" s="167"/>
      <c r="J405" s="187"/>
      <c r="K405" s="137"/>
      <c r="L405" s="109"/>
      <c r="M405" s="185">
        <f>IF(T405="","",COUNTIFS($F$2:F405,F405))</f>
        <v>0</v>
      </c>
      <c r="N405" s="186">
        <f>IF(T405="","",SUMIFS(实收!E:E,实收!S:S,T405))</f>
        <v>0</v>
      </c>
      <c r="O405" s="186">
        <f t="shared" si="30"/>
        <v>0</v>
      </c>
      <c r="P405" s="186" t="str">
        <f>IF(D405="","",SUMIFS(#REF!,#REF!,U405))</f>
        <v/>
      </c>
      <c r="Q405" s="186" t="str">
        <f t="shared" si="31"/>
        <v/>
      </c>
      <c r="R405" s="135" t="str">
        <f>IF($C405="","",_xlfn.XLOOKUP($C405,设置!$M:$M,设置!N:N,""))</f>
        <v/>
      </c>
      <c r="S405" s="135" t="str">
        <f>IF($C405="","",_xlfn.XLOOKUP($C405,设置!$M:$M,设置!O:O,""))</f>
        <v/>
      </c>
      <c r="T405" s="135" t="s">
        <v>1845</v>
      </c>
      <c r="U405" s="135" t="str">
        <f t="shared" si="32"/>
        <v/>
      </c>
      <c r="V405" s="135" t="str">
        <f t="shared" si="33"/>
        <v/>
      </c>
      <c r="W405" s="135" t="str">
        <f>IF(V405="","",_xlfn.XLOOKUP(V405,立项!W:W,立项!N:N))</f>
        <v/>
      </c>
      <c r="X405" s="135" t="str">
        <f>IF(V405="","",_xlfn.XLOOKUP(V405,立项!W:W,立项!P:P))</f>
        <v/>
      </c>
      <c r="Y405" s="135" t="str">
        <f t="shared" si="34"/>
        <v/>
      </c>
      <c r="Z405" s="162"/>
      <c r="AA405" s="137"/>
      <c r="AB405" s="137"/>
      <c r="AC405" s="137"/>
      <c r="AD405" s="138"/>
      <c r="AE405" s="138"/>
    </row>
    <row r="406" s="102" customFormat="1" customHeight="1" spans="1:31">
      <c r="A406" s="137"/>
      <c r="B406" s="137"/>
      <c r="D406" s="137"/>
      <c r="E406" s="154"/>
      <c r="F406" s="137"/>
      <c r="G406" s="137"/>
      <c r="H406" s="180"/>
      <c r="I406" s="167"/>
      <c r="J406" s="187"/>
      <c r="K406" s="137"/>
      <c r="L406" s="109"/>
      <c r="M406" s="185">
        <f>IF(T406="","",COUNTIFS($F$2:F406,F406))</f>
        <v>0</v>
      </c>
      <c r="N406" s="186">
        <f>IF(T406="","",SUMIFS(实收!E:E,实收!S:S,T406))</f>
        <v>0</v>
      </c>
      <c r="O406" s="186">
        <f t="shared" si="30"/>
        <v>0</v>
      </c>
      <c r="P406" s="186" t="str">
        <f>IF(D406="","",SUMIFS(#REF!,#REF!,U406))</f>
        <v/>
      </c>
      <c r="Q406" s="186" t="str">
        <f t="shared" si="31"/>
        <v/>
      </c>
      <c r="R406" s="135" t="str">
        <f>IF($C406="","",_xlfn.XLOOKUP($C406,设置!$M:$M,设置!N:N,""))</f>
        <v/>
      </c>
      <c r="S406" s="135" t="str">
        <f>IF($C406="","",_xlfn.XLOOKUP($C406,设置!$M:$M,设置!O:O,""))</f>
        <v/>
      </c>
      <c r="T406" s="135" t="s">
        <v>1846</v>
      </c>
      <c r="U406" s="135" t="str">
        <f t="shared" si="32"/>
        <v/>
      </c>
      <c r="V406" s="135" t="str">
        <f t="shared" si="33"/>
        <v/>
      </c>
      <c r="W406" s="135" t="str">
        <f>IF(V406="","",_xlfn.XLOOKUP(V406,立项!W:W,立项!N:N))</f>
        <v/>
      </c>
      <c r="X406" s="135" t="str">
        <f>IF(V406="","",_xlfn.XLOOKUP(V406,立项!W:W,立项!P:P))</f>
        <v/>
      </c>
      <c r="Y406" s="135" t="str">
        <f t="shared" si="34"/>
        <v/>
      </c>
      <c r="Z406" s="162"/>
      <c r="AA406" s="137"/>
      <c r="AB406" s="137"/>
      <c r="AC406" s="137"/>
      <c r="AD406" s="138"/>
      <c r="AE406" s="138"/>
    </row>
    <row r="407" s="102" customFormat="1" customHeight="1" spans="1:31">
      <c r="A407" s="137"/>
      <c r="B407" s="137"/>
      <c r="D407" s="137"/>
      <c r="E407" s="154"/>
      <c r="F407" s="137"/>
      <c r="G407" s="137"/>
      <c r="H407" s="180"/>
      <c r="I407" s="167"/>
      <c r="J407" s="187"/>
      <c r="K407" s="137"/>
      <c r="L407" s="109"/>
      <c r="M407" s="185">
        <f>IF(T407="","",COUNTIFS($F$2:F407,F407))</f>
        <v>0</v>
      </c>
      <c r="N407" s="186">
        <f>IF(T407="","",SUMIFS(实收!E:E,实收!S:S,T407))</f>
        <v>0</v>
      </c>
      <c r="O407" s="186">
        <f t="shared" si="30"/>
        <v>0</v>
      </c>
      <c r="P407" s="186" t="str">
        <f>IF(D407="","",SUMIFS(#REF!,#REF!,U407))</f>
        <v/>
      </c>
      <c r="Q407" s="186" t="str">
        <f t="shared" si="31"/>
        <v/>
      </c>
      <c r="R407" s="135" t="str">
        <f>IF($C407="","",_xlfn.XLOOKUP($C407,设置!$M:$M,设置!N:N,""))</f>
        <v/>
      </c>
      <c r="S407" s="135" t="str">
        <f>IF($C407="","",_xlfn.XLOOKUP($C407,设置!$M:$M,设置!O:O,""))</f>
        <v/>
      </c>
      <c r="T407" s="135" t="s">
        <v>1847</v>
      </c>
      <c r="U407" s="135" t="str">
        <f t="shared" si="32"/>
        <v/>
      </c>
      <c r="V407" s="135" t="str">
        <f t="shared" si="33"/>
        <v/>
      </c>
      <c r="W407" s="135" t="str">
        <f>IF(V407="","",_xlfn.XLOOKUP(V407,立项!W:W,立项!N:N))</f>
        <v/>
      </c>
      <c r="X407" s="135" t="str">
        <f>IF(V407="","",_xlfn.XLOOKUP(V407,立项!W:W,立项!P:P))</f>
        <v/>
      </c>
      <c r="Y407" s="135" t="str">
        <f t="shared" si="34"/>
        <v/>
      </c>
      <c r="Z407" s="162"/>
      <c r="AA407" s="137"/>
      <c r="AB407" s="137"/>
      <c r="AC407" s="137"/>
      <c r="AD407" s="138"/>
      <c r="AE407" s="138"/>
    </row>
    <row r="408" s="102" customFormat="1" customHeight="1" spans="1:31">
      <c r="A408" s="137"/>
      <c r="B408" s="137"/>
      <c r="D408" s="137"/>
      <c r="E408" s="154"/>
      <c r="F408" s="137"/>
      <c r="G408" s="137"/>
      <c r="H408" s="180"/>
      <c r="I408" s="167"/>
      <c r="J408" s="187"/>
      <c r="K408" s="137"/>
      <c r="L408" s="109"/>
      <c r="M408" s="185">
        <f>IF(T408="","",COUNTIFS($F$2:F408,F408))</f>
        <v>0</v>
      </c>
      <c r="N408" s="186">
        <f>IF(T408="","",SUMIFS(实收!E:E,实收!S:S,T408))</f>
        <v>0</v>
      </c>
      <c r="O408" s="186">
        <f t="shared" si="30"/>
        <v>0</v>
      </c>
      <c r="P408" s="186" t="str">
        <f>IF(D408="","",SUMIFS(#REF!,#REF!,U408))</f>
        <v/>
      </c>
      <c r="Q408" s="186" t="str">
        <f t="shared" si="31"/>
        <v/>
      </c>
      <c r="R408" s="135" t="str">
        <f>IF($C408="","",_xlfn.XLOOKUP($C408,设置!$M:$M,设置!N:N,""))</f>
        <v/>
      </c>
      <c r="S408" s="135" t="str">
        <f>IF($C408="","",_xlfn.XLOOKUP($C408,设置!$M:$M,设置!O:O,""))</f>
        <v/>
      </c>
      <c r="T408" s="135" t="s">
        <v>1848</v>
      </c>
      <c r="U408" s="135" t="str">
        <f t="shared" si="32"/>
        <v/>
      </c>
      <c r="V408" s="135" t="str">
        <f t="shared" si="33"/>
        <v/>
      </c>
      <c r="W408" s="135" t="str">
        <f>IF(V408="","",_xlfn.XLOOKUP(V408,立项!W:W,立项!N:N))</f>
        <v/>
      </c>
      <c r="X408" s="135" t="str">
        <f>IF(V408="","",_xlfn.XLOOKUP(V408,立项!W:W,立项!P:P))</f>
        <v/>
      </c>
      <c r="Y408" s="135" t="str">
        <f t="shared" si="34"/>
        <v/>
      </c>
      <c r="Z408" s="162"/>
      <c r="AA408" s="137"/>
      <c r="AB408" s="137"/>
      <c r="AC408" s="137"/>
      <c r="AD408" s="138"/>
      <c r="AE408" s="138"/>
    </row>
    <row r="409" s="102" customFormat="1" customHeight="1" spans="1:31">
      <c r="A409" s="137"/>
      <c r="B409" s="137"/>
      <c r="D409" s="137"/>
      <c r="E409" s="154"/>
      <c r="F409" s="137"/>
      <c r="G409" s="137"/>
      <c r="H409" s="180"/>
      <c r="I409" s="167"/>
      <c r="J409" s="187"/>
      <c r="K409" s="137"/>
      <c r="L409" s="109"/>
      <c r="M409" s="185">
        <f>IF(T409="","",COUNTIFS($F$2:F409,F409))</f>
        <v>0</v>
      </c>
      <c r="N409" s="186">
        <f>IF(T409="","",SUMIFS(实收!E:E,实收!S:S,T409))</f>
        <v>0</v>
      </c>
      <c r="O409" s="186">
        <f t="shared" si="30"/>
        <v>0</v>
      </c>
      <c r="P409" s="186" t="str">
        <f>IF(D409="","",SUMIFS(#REF!,#REF!,U409))</f>
        <v/>
      </c>
      <c r="Q409" s="186" t="str">
        <f t="shared" si="31"/>
        <v/>
      </c>
      <c r="R409" s="135" t="str">
        <f>IF($C409="","",_xlfn.XLOOKUP($C409,设置!$M:$M,设置!N:N,""))</f>
        <v/>
      </c>
      <c r="S409" s="135" t="str">
        <f>IF($C409="","",_xlfn.XLOOKUP($C409,设置!$M:$M,设置!O:O,""))</f>
        <v/>
      </c>
      <c r="T409" s="135" t="s">
        <v>1849</v>
      </c>
      <c r="U409" s="135" t="str">
        <f t="shared" si="32"/>
        <v/>
      </c>
      <c r="V409" s="135" t="str">
        <f t="shared" si="33"/>
        <v/>
      </c>
      <c r="W409" s="135" t="str">
        <f>IF(V409="","",_xlfn.XLOOKUP(V409,立项!W:W,立项!N:N))</f>
        <v/>
      </c>
      <c r="X409" s="135" t="str">
        <f>IF(V409="","",_xlfn.XLOOKUP(V409,立项!W:W,立项!P:P))</f>
        <v/>
      </c>
      <c r="Y409" s="135" t="str">
        <f t="shared" si="34"/>
        <v/>
      </c>
      <c r="Z409" s="162"/>
      <c r="AA409" s="137"/>
      <c r="AB409" s="137"/>
      <c r="AC409" s="137"/>
      <c r="AD409" s="138"/>
      <c r="AE409" s="138"/>
    </row>
    <row r="410" s="102" customFormat="1" customHeight="1" spans="1:31">
      <c r="A410" s="137"/>
      <c r="B410" s="137"/>
      <c r="D410" s="137"/>
      <c r="E410" s="154"/>
      <c r="F410" s="137"/>
      <c r="G410" s="137"/>
      <c r="H410" s="180"/>
      <c r="I410" s="167"/>
      <c r="J410" s="187"/>
      <c r="K410" s="137"/>
      <c r="L410" s="109"/>
      <c r="M410" s="185">
        <f>IF(T410="","",COUNTIFS($F$2:F410,F410))</f>
        <v>0</v>
      </c>
      <c r="N410" s="186">
        <f>IF(T410="","",SUMIFS(实收!E:E,实收!S:S,T410))</f>
        <v>0</v>
      </c>
      <c r="O410" s="186">
        <f t="shared" si="30"/>
        <v>0</v>
      </c>
      <c r="P410" s="186" t="str">
        <f>IF(D410="","",SUMIFS(#REF!,#REF!,U410))</f>
        <v/>
      </c>
      <c r="Q410" s="186" t="str">
        <f t="shared" si="31"/>
        <v/>
      </c>
      <c r="R410" s="135" t="str">
        <f>IF($C410="","",_xlfn.XLOOKUP($C410,设置!$M:$M,设置!N:N,""))</f>
        <v/>
      </c>
      <c r="S410" s="135" t="str">
        <f>IF($C410="","",_xlfn.XLOOKUP($C410,设置!$M:$M,设置!O:O,""))</f>
        <v/>
      </c>
      <c r="T410" s="135" t="s">
        <v>1850</v>
      </c>
      <c r="U410" s="135" t="str">
        <f t="shared" si="32"/>
        <v/>
      </c>
      <c r="V410" s="135" t="str">
        <f t="shared" si="33"/>
        <v/>
      </c>
      <c r="W410" s="135" t="str">
        <f>IF(V410="","",_xlfn.XLOOKUP(V410,立项!W:W,立项!N:N))</f>
        <v/>
      </c>
      <c r="X410" s="135" t="str">
        <f>IF(V410="","",_xlfn.XLOOKUP(V410,立项!W:W,立项!P:P))</f>
        <v/>
      </c>
      <c r="Y410" s="135" t="str">
        <f t="shared" si="34"/>
        <v/>
      </c>
      <c r="Z410" s="162"/>
      <c r="AA410" s="137"/>
      <c r="AB410" s="137"/>
      <c r="AC410" s="137"/>
      <c r="AD410" s="138"/>
      <c r="AE410" s="138"/>
    </row>
    <row r="411" s="102" customFormat="1" customHeight="1" spans="1:31">
      <c r="A411" s="137"/>
      <c r="B411" s="137"/>
      <c r="D411" s="137"/>
      <c r="E411" s="154"/>
      <c r="F411" s="137"/>
      <c r="G411" s="137"/>
      <c r="H411" s="180"/>
      <c r="I411" s="167"/>
      <c r="J411" s="187"/>
      <c r="K411" s="137"/>
      <c r="L411" s="109"/>
      <c r="M411" s="185">
        <f>IF(T411="","",COUNTIFS($F$2:F411,F411))</f>
        <v>0</v>
      </c>
      <c r="N411" s="186">
        <f>IF(T411="","",SUMIFS(实收!E:E,实收!S:S,T411))</f>
        <v>0</v>
      </c>
      <c r="O411" s="186">
        <f t="shared" si="30"/>
        <v>0</v>
      </c>
      <c r="P411" s="186" t="str">
        <f>IF(D411="","",SUMIFS(#REF!,#REF!,U411))</f>
        <v/>
      </c>
      <c r="Q411" s="186" t="str">
        <f t="shared" si="31"/>
        <v/>
      </c>
      <c r="R411" s="135" t="str">
        <f>IF($C411="","",_xlfn.XLOOKUP($C411,设置!$M:$M,设置!N:N,""))</f>
        <v/>
      </c>
      <c r="S411" s="135" t="str">
        <f>IF($C411="","",_xlfn.XLOOKUP($C411,设置!$M:$M,设置!O:O,""))</f>
        <v/>
      </c>
      <c r="T411" s="135" t="s">
        <v>1851</v>
      </c>
      <c r="U411" s="135" t="str">
        <f t="shared" si="32"/>
        <v/>
      </c>
      <c r="V411" s="135" t="str">
        <f t="shared" si="33"/>
        <v/>
      </c>
      <c r="W411" s="135" t="str">
        <f>IF(V411="","",_xlfn.XLOOKUP(V411,立项!W:W,立项!N:N))</f>
        <v/>
      </c>
      <c r="X411" s="135" t="str">
        <f>IF(V411="","",_xlfn.XLOOKUP(V411,立项!W:W,立项!P:P))</f>
        <v/>
      </c>
      <c r="Y411" s="135" t="str">
        <f t="shared" si="34"/>
        <v/>
      </c>
      <c r="Z411" s="162"/>
      <c r="AA411" s="137"/>
      <c r="AB411" s="137"/>
      <c r="AC411" s="137"/>
      <c r="AD411" s="138"/>
      <c r="AE411" s="138"/>
    </row>
    <row r="412" s="102" customFormat="1" customHeight="1" spans="1:31">
      <c r="A412" s="137"/>
      <c r="B412" s="137"/>
      <c r="D412" s="137"/>
      <c r="E412" s="154"/>
      <c r="F412" s="137"/>
      <c r="G412" s="137"/>
      <c r="H412" s="180"/>
      <c r="I412" s="167"/>
      <c r="J412" s="187"/>
      <c r="K412" s="137"/>
      <c r="L412" s="109"/>
      <c r="M412" s="185">
        <f>IF(T412="","",COUNTIFS($F$2:F412,F412))</f>
        <v>0</v>
      </c>
      <c r="N412" s="186">
        <f>IF(T412="","",SUMIFS(实收!E:E,实收!S:S,T412))</f>
        <v>0</v>
      </c>
      <c r="O412" s="186">
        <f t="shared" si="30"/>
        <v>0</v>
      </c>
      <c r="P412" s="186" t="str">
        <f>IF(D412="","",SUMIFS(#REF!,#REF!,U412))</f>
        <v/>
      </c>
      <c r="Q412" s="186" t="str">
        <f t="shared" si="31"/>
        <v/>
      </c>
      <c r="R412" s="135" t="str">
        <f>IF($C412="","",_xlfn.XLOOKUP($C412,设置!$M:$M,设置!N:N,""))</f>
        <v/>
      </c>
      <c r="S412" s="135" t="str">
        <f>IF($C412="","",_xlfn.XLOOKUP($C412,设置!$M:$M,设置!O:O,""))</f>
        <v/>
      </c>
      <c r="T412" s="135" t="s">
        <v>1852</v>
      </c>
      <c r="U412" s="135" t="str">
        <f t="shared" si="32"/>
        <v/>
      </c>
      <c r="V412" s="135" t="str">
        <f t="shared" si="33"/>
        <v/>
      </c>
      <c r="W412" s="135" t="str">
        <f>IF(V412="","",_xlfn.XLOOKUP(V412,立项!W:W,立项!N:N))</f>
        <v/>
      </c>
      <c r="X412" s="135" t="str">
        <f>IF(V412="","",_xlfn.XLOOKUP(V412,立项!W:W,立项!P:P))</f>
        <v/>
      </c>
      <c r="Y412" s="135" t="str">
        <f t="shared" si="34"/>
        <v/>
      </c>
      <c r="Z412" s="162"/>
      <c r="AA412" s="137"/>
      <c r="AB412" s="137"/>
      <c r="AC412" s="137"/>
      <c r="AD412" s="138"/>
      <c r="AE412" s="138"/>
    </row>
    <row r="413" s="102" customFormat="1" customHeight="1" spans="1:31">
      <c r="A413" s="137"/>
      <c r="B413" s="137"/>
      <c r="D413" s="137"/>
      <c r="E413" s="154"/>
      <c r="F413" s="137"/>
      <c r="G413" s="137"/>
      <c r="H413" s="180"/>
      <c r="I413" s="167"/>
      <c r="J413" s="187"/>
      <c r="K413" s="137"/>
      <c r="L413" s="109"/>
      <c r="M413" s="185">
        <f>IF(T413="","",COUNTIFS($F$2:F413,F413))</f>
        <v>0</v>
      </c>
      <c r="N413" s="186">
        <f>IF(T413="","",SUMIFS(实收!E:E,实收!S:S,T413))</f>
        <v>0</v>
      </c>
      <c r="O413" s="186">
        <f t="shared" si="30"/>
        <v>0</v>
      </c>
      <c r="P413" s="186" t="str">
        <f>IF(D413="","",SUMIFS(#REF!,#REF!,U413))</f>
        <v/>
      </c>
      <c r="Q413" s="186" t="str">
        <f t="shared" si="31"/>
        <v/>
      </c>
      <c r="R413" s="135" t="str">
        <f>IF($C413="","",_xlfn.XLOOKUP($C413,设置!$M:$M,设置!N:N,""))</f>
        <v/>
      </c>
      <c r="S413" s="135" t="str">
        <f>IF($C413="","",_xlfn.XLOOKUP($C413,设置!$M:$M,设置!O:O,""))</f>
        <v/>
      </c>
      <c r="T413" s="135" t="s">
        <v>1853</v>
      </c>
      <c r="U413" s="135" t="str">
        <f t="shared" si="32"/>
        <v/>
      </c>
      <c r="V413" s="135" t="str">
        <f t="shared" si="33"/>
        <v/>
      </c>
      <c r="W413" s="135" t="str">
        <f>IF(V413="","",_xlfn.XLOOKUP(V413,立项!W:W,立项!N:N))</f>
        <v/>
      </c>
      <c r="X413" s="135" t="str">
        <f>IF(V413="","",_xlfn.XLOOKUP(V413,立项!W:W,立项!P:P))</f>
        <v/>
      </c>
      <c r="Y413" s="135" t="str">
        <f t="shared" si="34"/>
        <v/>
      </c>
      <c r="Z413" s="162"/>
      <c r="AA413" s="137"/>
      <c r="AB413" s="137"/>
      <c r="AC413" s="137"/>
      <c r="AD413" s="138"/>
      <c r="AE413" s="138"/>
    </row>
    <row r="414" s="102" customFormat="1" customHeight="1" spans="1:31">
      <c r="A414" s="137"/>
      <c r="B414" s="137"/>
      <c r="D414" s="137"/>
      <c r="E414" s="154"/>
      <c r="F414" s="137"/>
      <c r="G414" s="137"/>
      <c r="H414" s="180"/>
      <c r="I414" s="167"/>
      <c r="J414" s="187"/>
      <c r="K414" s="137"/>
      <c r="L414" s="109"/>
      <c r="M414" s="185">
        <f>IF(T414="","",COUNTIFS($F$2:F414,F414))</f>
        <v>0</v>
      </c>
      <c r="N414" s="186">
        <f>IF(T414="","",SUMIFS(实收!E:E,实收!S:S,T414))</f>
        <v>0</v>
      </c>
      <c r="O414" s="186">
        <f t="shared" si="30"/>
        <v>0</v>
      </c>
      <c r="P414" s="186" t="str">
        <f>IF(D414="","",SUMIFS(#REF!,#REF!,U414))</f>
        <v/>
      </c>
      <c r="Q414" s="186" t="str">
        <f t="shared" si="31"/>
        <v/>
      </c>
      <c r="R414" s="135" t="str">
        <f>IF($C414="","",_xlfn.XLOOKUP($C414,设置!$M:$M,设置!N:N,""))</f>
        <v/>
      </c>
      <c r="S414" s="135" t="str">
        <f>IF($C414="","",_xlfn.XLOOKUP($C414,设置!$M:$M,设置!O:O,""))</f>
        <v/>
      </c>
      <c r="T414" s="135" t="s">
        <v>1854</v>
      </c>
      <c r="U414" s="135" t="str">
        <f t="shared" si="32"/>
        <v/>
      </c>
      <c r="V414" s="135" t="str">
        <f t="shared" si="33"/>
        <v/>
      </c>
      <c r="W414" s="135" t="str">
        <f>IF(V414="","",_xlfn.XLOOKUP(V414,立项!W:W,立项!N:N))</f>
        <v/>
      </c>
      <c r="X414" s="135" t="str">
        <f>IF(V414="","",_xlfn.XLOOKUP(V414,立项!W:W,立项!P:P))</f>
        <v/>
      </c>
      <c r="Y414" s="135" t="str">
        <f t="shared" si="34"/>
        <v/>
      </c>
      <c r="Z414" s="162"/>
      <c r="AA414" s="137"/>
      <c r="AB414" s="137"/>
      <c r="AC414" s="137"/>
      <c r="AD414" s="138"/>
      <c r="AE414" s="138"/>
    </row>
    <row r="415" s="102" customFormat="1" customHeight="1" spans="1:31">
      <c r="A415" s="137"/>
      <c r="B415" s="137"/>
      <c r="D415" s="137"/>
      <c r="E415" s="154"/>
      <c r="F415" s="137"/>
      <c r="G415" s="137"/>
      <c r="H415" s="180"/>
      <c r="I415" s="167"/>
      <c r="J415" s="187"/>
      <c r="K415" s="137"/>
      <c r="L415" s="109"/>
      <c r="M415" s="185">
        <f>IF(T415="","",COUNTIFS($F$2:F415,F415))</f>
        <v>0</v>
      </c>
      <c r="N415" s="186">
        <f>IF(T415="","",SUMIFS(实收!E:E,实收!S:S,T415))</f>
        <v>0</v>
      </c>
      <c r="O415" s="186">
        <f t="shared" si="30"/>
        <v>0</v>
      </c>
      <c r="P415" s="186" t="str">
        <f>IF(D415="","",SUMIFS(#REF!,#REF!,U415))</f>
        <v/>
      </c>
      <c r="Q415" s="186" t="str">
        <f t="shared" si="31"/>
        <v/>
      </c>
      <c r="R415" s="135" t="str">
        <f>IF($C415="","",_xlfn.XLOOKUP($C415,设置!$M:$M,设置!N:N,""))</f>
        <v/>
      </c>
      <c r="S415" s="135" t="str">
        <f>IF($C415="","",_xlfn.XLOOKUP($C415,设置!$M:$M,设置!O:O,""))</f>
        <v/>
      </c>
      <c r="T415" s="135" t="s">
        <v>1855</v>
      </c>
      <c r="U415" s="135" t="str">
        <f t="shared" si="32"/>
        <v/>
      </c>
      <c r="V415" s="135" t="str">
        <f t="shared" si="33"/>
        <v/>
      </c>
      <c r="W415" s="135" t="str">
        <f>IF(V415="","",_xlfn.XLOOKUP(V415,立项!W:W,立项!N:N))</f>
        <v/>
      </c>
      <c r="X415" s="135" t="str">
        <f>IF(V415="","",_xlfn.XLOOKUP(V415,立项!W:W,立项!P:P))</f>
        <v/>
      </c>
      <c r="Y415" s="135" t="str">
        <f t="shared" si="34"/>
        <v/>
      </c>
      <c r="Z415" s="162"/>
      <c r="AA415" s="137"/>
      <c r="AB415" s="137"/>
      <c r="AC415" s="137"/>
      <c r="AD415" s="138"/>
      <c r="AE415" s="138"/>
    </row>
    <row r="416" s="102" customFormat="1" customHeight="1" spans="1:31">
      <c r="A416" s="137"/>
      <c r="B416" s="137"/>
      <c r="D416" s="137"/>
      <c r="E416" s="154"/>
      <c r="F416" s="137"/>
      <c r="G416" s="137"/>
      <c r="H416" s="180"/>
      <c r="I416" s="167"/>
      <c r="J416" s="187"/>
      <c r="K416" s="137"/>
      <c r="L416" s="109"/>
      <c r="M416" s="185">
        <f>IF(T416="","",COUNTIFS($F$2:F416,F416))</f>
        <v>0</v>
      </c>
      <c r="N416" s="186">
        <f>IF(T416="","",SUMIFS(实收!E:E,实收!S:S,T416))</f>
        <v>0</v>
      </c>
      <c r="O416" s="186">
        <f t="shared" si="30"/>
        <v>0</v>
      </c>
      <c r="P416" s="186" t="str">
        <f>IF(D416="","",SUMIFS(#REF!,#REF!,U416))</f>
        <v/>
      </c>
      <c r="Q416" s="186" t="str">
        <f t="shared" si="31"/>
        <v/>
      </c>
      <c r="R416" s="135" t="str">
        <f>IF($C416="","",_xlfn.XLOOKUP($C416,设置!$M:$M,设置!N:N,""))</f>
        <v/>
      </c>
      <c r="S416" s="135" t="str">
        <f>IF($C416="","",_xlfn.XLOOKUP($C416,设置!$M:$M,设置!O:O,""))</f>
        <v/>
      </c>
      <c r="T416" s="135" t="s">
        <v>1856</v>
      </c>
      <c r="U416" s="135" t="str">
        <f t="shared" si="32"/>
        <v/>
      </c>
      <c r="V416" s="135" t="str">
        <f t="shared" si="33"/>
        <v/>
      </c>
      <c r="W416" s="135" t="str">
        <f>IF(V416="","",_xlfn.XLOOKUP(V416,立项!W:W,立项!N:N))</f>
        <v/>
      </c>
      <c r="X416" s="135" t="str">
        <f>IF(V416="","",_xlfn.XLOOKUP(V416,立项!W:W,立项!P:P))</f>
        <v/>
      </c>
      <c r="Y416" s="135" t="str">
        <f t="shared" si="34"/>
        <v/>
      </c>
      <c r="Z416" s="162"/>
      <c r="AA416" s="137"/>
      <c r="AB416" s="137"/>
      <c r="AC416" s="137"/>
      <c r="AD416" s="138"/>
      <c r="AE416" s="138"/>
    </row>
    <row r="417" s="102" customFormat="1" customHeight="1" spans="1:31">
      <c r="A417" s="137"/>
      <c r="B417" s="137"/>
      <c r="D417" s="137"/>
      <c r="E417" s="154"/>
      <c r="F417" s="137"/>
      <c r="G417" s="137"/>
      <c r="H417" s="180"/>
      <c r="I417" s="167"/>
      <c r="J417" s="187"/>
      <c r="K417" s="137"/>
      <c r="L417" s="109"/>
      <c r="M417" s="185">
        <f>IF(T417="","",COUNTIFS($F$2:F417,F417))</f>
        <v>0</v>
      </c>
      <c r="N417" s="186">
        <f>IF(T417="","",SUMIFS(实收!E:E,实收!S:S,T417))</f>
        <v>0</v>
      </c>
      <c r="O417" s="186">
        <f t="shared" si="30"/>
        <v>0</v>
      </c>
      <c r="P417" s="186" t="str">
        <f>IF(D417="","",SUMIFS(#REF!,#REF!,U417))</f>
        <v/>
      </c>
      <c r="Q417" s="186" t="str">
        <f t="shared" si="31"/>
        <v/>
      </c>
      <c r="R417" s="135" t="str">
        <f>IF($C417="","",_xlfn.XLOOKUP($C417,设置!$M:$M,设置!N:N,""))</f>
        <v/>
      </c>
      <c r="S417" s="135" t="str">
        <f>IF($C417="","",_xlfn.XLOOKUP($C417,设置!$M:$M,设置!O:O,""))</f>
        <v/>
      </c>
      <c r="T417" s="135" t="s">
        <v>1857</v>
      </c>
      <c r="U417" s="135" t="str">
        <f t="shared" si="32"/>
        <v/>
      </c>
      <c r="V417" s="135" t="str">
        <f t="shared" si="33"/>
        <v/>
      </c>
      <c r="W417" s="135" t="str">
        <f>IF(V417="","",_xlfn.XLOOKUP(V417,立项!W:W,立项!N:N))</f>
        <v/>
      </c>
      <c r="X417" s="135" t="str">
        <f>IF(V417="","",_xlfn.XLOOKUP(V417,立项!W:W,立项!P:P))</f>
        <v/>
      </c>
      <c r="Y417" s="135" t="str">
        <f t="shared" si="34"/>
        <v/>
      </c>
      <c r="Z417" s="162"/>
      <c r="AA417" s="137"/>
      <c r="AB417" s="137"/>
      <c r="AC417" s="137"/>
      <c r="AD417" s="138"/>
      <c r="AE417" s="138"/>
    </row>
    <row r="418" s="102" customFormat="1" customHeight="1" spans="1:31">
      <c r="A418" s="137"/>
      <c r="B418" s="137"/>
      <c r="D418" s="137"/>
      <c r="E418" s="154"/>
      <c r="F418" s="137"/>
      <c r="G418" s="137"/>
      <c r="H418" s="180"/>
      <c r="I418" s="167"/>
      <c r="J418" s="187"/>
      <c r="K418" s="137"/>
      <c r="L418" s="109"/>
      <c r="M418" s="185">
        <f>IF(T418="","",COUNTIFS($F$2:F418,F418))</f>
        <v>0</v>
      </c>
      <c r="N418" s="186">
        <f>IF(T418="","",SUMIFS(实收!E:E,实收!S:S,T418))</f>
        <v>0</v>
      </c>
      <c r="O418" s="186">
        <f t="shared" si="30"/>
        <v>0</v>
      </c>
      <c r="P418" s="186" t="str">
        <f>IF(D418="","",SUMIFS(#REF!,#REF!,U418))</f>
        <v/>
      </c>
      <c r="Q418" s="186" t="str">
        <f t="shared" si="31"/>
        <v/>
      </c>
      <c r="R418" s="135" t="str">
        <f>IF($C418="","",_xlfn.XLOOKUP($C418,设置!$M:$M,设置!N:N,""))</f>
        <v/>
      </c>
      <c r="S418" s="135" t="str">
        <f>IF($C418="","",_xlfn.XLOOKUP($C418,设置!$M:$M,设置!O:O,""))</f>
        <v/>
      </c>
      <c r="T418" s="135" t="s">
        <v>1858</v>
      </c>
      <c r="U418" s="135" t="str">
        <f t="shared" si="32"/>
        <v/>
      </c>
      <c r="V418" s="135" t="str">
        <f t="shared" si="33"/>
        <v/>
      </c>
      <c r="W418" s="135" t="str">
        <f>IF(V418="","",_xlfn.XLOOKUP(V418,立项!W:W,立项!N:N))</f>
        <v/>
      </c>
      <c r="X418" s="135" t="str">
        <f>IF(V418="","",_xlfn.XLOOKUP(V418,立项!W:W,立项!P:P))</f>
        <v/>
      </c>
      <c r="Y418" s="135" t="str">
        <f t="shared" si="34"/>
        <v/>
      </c>
      <c r="Z418" s="162"/>
      <c r="AA418" s="137"/>
      <c r="AB418" s="137"/>
      <c r="AC418" s="137"/>
      <c r="AD418" s="138"/>
      <c r="AE418" s="138"/>
    </row>
    <row r="419" s="102" customFormat="1" customHeight="1" spans="1:31">
      <c r="A419" s="137"/>
      <c r="B419" s="137"/>
      <c r="D419" s="137"/>
      <c r="E419" s="154"/>
      <c r="F419" s="137"/>
      <c r="G419" s="137"/>
      <c r="H419" s="180"/>
      <c r="I419" s="167"/>
      <c r="J419" s="187"/>
      <c r="K419" s="137"/>
      <c r="L419" s="109"/>
      <c r="M419" s="185">
        <f>IF(T419="","",COUNTIFS($F$2:F419,F419))</f>
        <v>0</v>
      </c>
      <c r="N419" s="186">
        <f>IF(T419="","",SUMIFS(实收!E:E,实收!S:S,T419))</f>
        <v>0</v>
      </c>
      <c r="O419" s="186">
        <f t="shared" si="30"/>
        <v>0</v>
      </c>
      <c r="P419" s="186" t="str">
        <f>IF(D419="","",SUMIFS(#REF!,#REF!,U419))</f>
        <v/>
      </c>
      <c r="Q419" s="186" t="str">
        <f t="shared" si="31"/>
        <v/>
      </c>
      <c r="R419" s="135" t="str">
        <f>IF($C419="","",_xlfn.XLOOKUP($C419,设置!$M:$M,设置!N:N,""))</f>
        <v/>
      </c>
      <c r="S419" s="135" t="str">
        <f>IF($C419="","",_xlfn.XLOOKUP($C419,设置!$M:$M,设置!O:O,""))</f>
        <v/>
      </c>
      <c r="T419" s="135" t="s">
        <v>1859</v>
      </c>
      <c r="U419" s="135" t="str">
        <f t="shared" si="32"/>
        <v/>
      </c>
      <c r="V419" s="135" t="str">
        <f t="shared" si="33"/>
        <v/>
      </c>
      <c r="W419" s="135" t="str">
        <f>IF(V419="","",_xlfn.XLOOKUP(V419,立项!W:W,立项!N:N))</f>
        <v/>
      </c>
      <c r="X419" s="135" t="str">
        <f>IF(V419="","",_xlfn.XLOOKUP(V419,立项!W:W,立项!P:P))</f>
        <v/>
      </c>
      <c r="Y419" s="135" t="str">
        <f t="shared" si="34"/>
        <v/>
      </c>
      <c r="Z419" s="162"/>
      <c r="AA419" s="137"/>
      <c r="AB419" s="137"/>
      <c r="AC419" s="137"/>
      <c r="AD419" s="138"/>
      <c r="AE419" s="138"/>
    </row>
    <row r="420" s="102" customFormat="1" customHeight="1" spans="1:31">
      <c r="A420" s="137"/>
      <c r="B420" s="137"/>
      <c r="D420" s="137"/>
      <c r="E420" s="154"/>
      <c r="F420" s="137"/>
      <c r="G420" s="137"/>
      <c r="H420" s="180"/>
      <c r="I420" s="167"/>
      <c r="J420" s="187"/>
      <c r="K420" s="137"/>
      <c r="L420" s="109"/>
      <c r="M420" s="185">
        <f>IF(T420="","",COUNTIFS($F$2:F420,F420))</f>
        <v>0</v>
      </c>
      <c r="N420" s="186">
        <f>IF(T420="","",SUMIFS(实收!E:E,实收!S:S,T420))</f>
        <v>0</v>
      </c>
      <c r="O420" s="186">
        <f t="shared" si="30"/>
        <v>0</v>
      </c>
      <c r="P420" s="186" t="str">
        <f>IF(D420="","",SUMIFS(#REF!,#REF!,U420))</f>
        <v/>
      </c>
      <c r="Q420" s="186" t="str">
        <f t="shared" si="31"/>
        <v/>
      </c>
      <c r="R420" s="135" t="str">
        <f>IF($C420="","",_xlfn.XLOOKUP($C420,设置!$M:$M,设置!N:N,""))</f>
        <v/>
      </c>
      <c r="S420" s="135" t="str">
        <f>IF($C420="","",_xlfn.XLOOKUP($C420,设置!$M:$M,设置!O:O,""))</f>
        <v/>
      </c>
      <c r="T420" s="135" t="s">
        <v>1860</v>
      </c>
      <c r="U420" s="135" t="str">
        <f t="shared" si="32"/>
        <v/>
      </c>
      <c r="V420" s="135" t="str">
        <f t="shared" si="33"/>
        <v/>
      </c>
      <c r="W420" s="135" t="str">
        <f>IF(V420="","",_xlfn.XLOOKUP(V420,立项!W:W,立项!N:N))</f>
        <v/>
      </c>
      <c r="X420" s="135" t="str">
        <f>IF(V420="","",_xlfn.XLOOKUP(V420,立项!W:W,立项!P:P))</f>
        <v/>
      </c>
      <c r="Y420" s="135" t="str">
        <f t="shared" si="34"/>
        <v/>
      </c>
      <c r="Z420" s="162"/>
      <c r="AA420" s="137"/>
      <c r="AB420" s="137"/>
      <c r="AC420" s="137"/>
      <c r="AD420" s="138"/>
      <c r="AE420" s="138"/>
    </row>
    <row r="421" s="102" customFormat="1" customHeight="1" spans="1:31">
      <c r="A421" s="137"/>
      <c r="B421" s="137"/>
      <c r="D421" s="137"/>
      <c r="E421" s="154"/>
      <c r="F421" s="137"/>
      <c r="G421" s="137"/>
      <c r="H421" s="180"/>
      <c r="I421" s="167"/>
      <c r="J421" s="187"/>
      <c r="K421" s="137"/>
      <c r="L421" s="109"/>
      <c r="M421" s="185">
        <f>IF(T421="","",COUNTIFS($F$2:F421,F421))</f>
        <v>0</v>
      </c>
      <c r="N421" s="186">
        <f>IF(T421="","",SUMIFS(实收!E:E,实收!S:S,T421))</f>
        <v>0</v>
      </c>
      <c r="O421" s="186">
        <f t="shared" si="30"/>
        <v>0</v>
      </c>
      <c r="P421" s="186" t="str">
        <f>IF(D421="","",SUMIFS(#REF!,#REF!,U421))</f>
        <v/>
      </c>
      <c r="Q421" s="186" t="str">
        <f t="shared" si="31"/>
        <v/>
      </c>
      <c r="R421" s="135" t="str">
        <f>IF($C421="","",_xlfn.XLOOKUP($C421,设置!$M:$M,设置!N:N,""))</f>
        <v/>
      </c>
      <c r="S421" s="135" t="str">
        <f>IF($C421="","",_xlfn.XLOOKUP($C421,设置!$M:$M,设置!O:O,""))</f>
        <v/>
      </c>
      <c r="T421" s="135" t="s">
        <v>1861</v>
      </c>
      <c r="U421" s="135" t="str">
        <f t="shared" si="32"/>
        <v/>
      </c>
      <c r="V421" s="135" t="str">
        <f t="shared" si="33"/>
        <v/>
      </c>
      <c r="W421" s="135" t="str">
        <f>IF(V421="","",_xlfn.XLOOKUP(V421,立项!W:W,立项!N:N))</f>
        <v/>
      </c>
      <c r="X421" s="135" t="str">
        <f>IF(V421="","",_xlfn.XLOOKUP(V421,立项!W:W,立项!P:P))</f>
        <v/>
      </c>
      <c r="Y421" s="135" t="str">
        <f t="shared" si="34"/>
        <v/>
      </c>
      <c r="Z421" s="162"/>
      <c r="AA421" s="137"/>
      <c r="AB421" s="137"/>
      <c r="AC421" s="137"/>
      <c r="AD421" s="138"/>
      <c r="AE421" s="138"/>
    </row>
    <row r="422" s="102" customFormat="1" customHeight="1" spans="1:31">
      <c r="A422" s="137"/>
      <c r="B422" s="137"/>
      <c r="D422" s="137"/>
      <c r="E422" s="154"/>
      <c r="F422" s="137"/>
      <c r="G422" s="137"/>
      <c r="H422" s="180"/>
      <c r="I422" s="167"/>
      <c r="J422" s="187"/>
      <c r="K422" s="137"/>
      <c r="L422" s="109"/>
      <c r="M422" s="185">
        <f>IF(T422="","",COUNTIFS($F$2:F422,F422))</f>
        <v>0</v>
      </c>
      <c r="N422" s="186">
        <f>IF(T422="","",SUMIFS(实收!E:E,实收!S:S,T422))</f>
        <v>0</v>
      </c>
      <c r="O422" s="186">
        <f t="shared" si="30"/>
        <v>0</v>
      </c>
      <c r="P422" s="186" t="str">
        <f>IF(D422="","",SUMIFS(#REF!,#REF!,U422))</f>
        <v/>
      </c>
      <c r="Q422" s="186" t="str">
        <f t="shared" si="31"/>
        <v/>
      </c>
      <c r="R422" s="135" t="str">
        <f>IF($C422="","",_xlfn.XLOOKUP($C422,设置!$M:$M,设置!N:N,""))</f>
        <v/>
      </c>
      <c r="S422" s="135" t="str">
        <f>IF($C422="","",_xlfn.XLOOKUP($C422,设置!$M:$M,设置!O:O,""))</f>
        <v/>
      </c>
      <c r="T422" s="135" t="s">
        <v>1862</v>
      </c>
      <c r="U422" s="135" t="str">
        <f t="shared" si="32"/>
        <v/>
      </c>
      <c r="V422" s="135" t="str">
        <f t="shared" si="33"/>
        <v/>
      </c>
      <c r="W422" s="135" t="str">
        <f>IF(V422="","",_xlfn.XLOOKUP(V422,立项!W:W,立项!N:N))</f>
        <v/>
      </c>
      <c r="X422" s="135" t="str">
        <f>IF(V422="","",_xlfn.XLOOKUP(V422,立项!W:W,立项!P:P))</f>
        <v/>
      </c>
      <c r="Y422" s="135" t="str">
        <f t="shared" si="34"/>
        <v/>
      </c>
      <c r="Z422" s="162"/>
      <c r="AA422" s="137"/>
      <c r="AB422" s="137"/>
      <c r="AC422" s="137"/>
      <c r="AD422" s="138"/>
      <c r="AE422" s="138"/>
    </row>
    <row r="423" s="102" customFormat="1" customHeight="1" spans="1:31">
      <c r="A423" s="137"/>
      <c r="B423" s="137"/>
      <c r="D423" s="137"/>
      <c r="E423" s="154"/>
      <c r="F423" s="137"/>
      <c r="G423" s="137"/>
      <c r="H423" s="180"/>
      <c r="I423" s="167"/>
      <c r="J423" s="187"/>
      <c r="K423" s="137"/>
      <c r="L423" s="109"/>
      <c r="M423" s="185">
        <f>IF(T423="","",COUNTIFS($F$2:F423,F423))</f>
        <v>0</v>
      </c>
      <c r="N423" s="186">
        <f>IF(T423="","",SUMIFS(实收!E:E,实收!S:S,T423))</f>
        <v>0</v>
      </c>
      <c r="O423" s="186">
        <f t="shared" si="30"/>
        <v>0</v>
      </c>
      <c r="P423" s="186" t="str">
        <f>IF(D423="","",SUMIFS(#REF!,#REF!,U423))</f>
        <v/>
      </c>
      <c r="Q423" s="186" t="str">
        <f t="shared" si="31"/>
        <v/>
      </c>
      <c r="R423" s="135" t="str">
        <f>IF($C423="","",_xlfn.XLOOKUP($C423,设置!$M:$M,设置!N:N,""))</f>
        <v/>
      </c>
      <c r="S423" s="135" t="str">
        <f>IF($C423="","",_xlfn.XLOOKUP($C423,设置!$M:$M,设置!O:O,""))</f>
        <v/>
      </c>
      <c r="T423" s="135" t="s">
        <v>1863</v>
      </c>
      <c r="U423" s="135" t="str">
        <f t="shared" si="32"/>
        <v/>
      </c>
      <c r="V423" s="135" t="str">
        <f t="shared" si="33"/>
        <v/>
      </c>
      <c r="W423" s="135" t="str">
        <f>IF(V423="","",_xlfn.XLOOKUP(V423,立项!W:W,立项!N:N))</f>
        <v/>
      </c>
      <c r="X423" s="135" t="str">
        <f>IF(V423="","",_xlfn.XLOOKUP(V423,立项!W:W,立项!P:P))</f>
        <v/>
      </c>
      <c r="Y423" s="135" t="str">
        <f t="shared" si="34"/>
        <v/>
      </c>
      <c r="Z423" s="162"/>
      <c r="AA423" s="137"/>
      <c r="AB423" s="137"/>
      <c r="AC423" s="137"/>
      <c r="AD423" s="138"/>
      <c r="AE423" s="138"/>
    </row>
    <row r="424" s="102" customFormat="1" customHeight="1" spans="1:31">
      <c r="A424" s="137"/>
      <c r="B424" s="137"/>
      <c r="D424" s="137"/>
      <c r="E424" s="154"/>
      <c r="F424" s="137"/>
      <c r="G424" s="137"/>
      <c r="H424" s="180"/>
      <c r="I424" s="167"/>
      <c r="J424" s="187"/>
      <c r="K424" s="137"/>
      <c r="L424" s="109"/>
      <c r="M424" s="185">
        <f>IF(T424="","",COUNTIFS($F$2:F424,F424))</f>
        <v>0</v>
      </c>
      <c r="N424" s="186">
        <f>IF(T424="","",SUMIFS(实收!E:E,实收!S:S,T424))</f>
        <v>0</v>
      </c>
      <c r="O424" s="186">
        <f t="shared" si="30"/>
        <v>0</v>
      </c>
      <c r="P424" s="186" t="str">
        <f>IF(D424="","",SUMIFS(#REF!,#REF!,U424))</f>
        <v/>
      </c>
      <c r="Q424" s="186" t="str">
        <f t="shared" si="31"/>
        <v/>
      </c>
      <c r="R424" s="135" t="str">
        <f>IF($C424="","",_xlfn.XLOOKUP($C424,设置!$M:$M,设置!N:N,""))</f>
        <v/>
      </c>
      <c r="S424" s="135" t="str">
        <f>IF($C424="","",_xlfn.XLOOKUP($C424,设置!$M:$M,设置!O:O,""))</f>
        <v/>
      </c>
      <c r="T424" s="135" t="s">
        <v>1864</v>
      </c>
      <c r="U424" s="135" t="str">
        <f t="shared" si="32"/>
        <v/>
      </c>
      <c r="V424" s="135" t="str">
        <f t="shared" si="33"/>
        <v/>
      </c>
      <c r="W424" s="135" t="str">
        <f>IF(V424="","",_xlfn.XLOOKUP(V424,立项!W:W,立项!N:N))</f>
        <v/>
      </c>
      <c r="X424" s="135" t="str">
        <f>IF(V424="","",_xlfn.XLOOKUP(V424,立项!W:W,立项!P:P))</f>
        <v/>
      </c>
      <c r="Y424" s="135" t="str">
        <f t="shared" si="34"/>
        <v/>
      </c>
      <c r="Z424" s="162"/>
      <c r="AA424" s="137"/>
      <c r="AB424" s="137"/>
      <c r="AC424" s="137"/>
      <c r="AD424" s="138"/>
      <c r="AE424" s="138"/>
    </row>
    <row r="425" s="102" customFormat="1" customHeight="1" spans="1:31">
      <c r="A425" s="137"/>
      <c r="B425" s="137"/>
      <c r="D425" s="137"/>
      <c r="E425" s="154"/>
      <c r="F425" s="137"/>
      <c r="G425" s="137"/>
      <c r="H425" s="180"/>
      <c r="I425" s="167"/>
      <c r="J425" s="187"/>
      <c r="K425" s="137"/>
      <c r="L425" s="109"/>
      <c r="M425" s="185">
        <f>IF(T425="","",COUNTIFS($F$2:F425,F425))</f>
        <v>0</v>
      </c>
      <c r="N425" s="186">
        <f>IF(T425="","",SUMIFS(实收!E:E,实收!S:S,T425))</f>
        <v>0</v>
      </c>
      <c r="O425" s="186">
        <f t="shared" si="30"/>
        <v>0</v>
      </c>
      <c r="P425" s="186" t="str">
        <f>IF(D425="","",SUMIFS(#REF!,#REF!,U425))</f>
        <v/>
      </c>
      <c r="Q425" s="186" t="str">
        <f t="shared" si="31"/>
        <v/>
      </c>
      <c r="R425" s="135" t="str">
        <f>IF($C425="","",_xlfn.XLOOKUP($C425,设置!$M:$M,设置!N:N,""))</f>
        <v/>
      </c>
      <c r="S425" s="135" t="str">
        <f>IF($C425="","",_xlfn.XLOOKUP($C425,设置!$M:$M,设置!O:O,""))</f>
        <v/>
      </c>
      <c r="T425" s="135" t="s">
        <v>1865</v>
      </c>
      <c r="U425" s="135" t="str">
        <f t="shared" si="32"/>
        <v/>
      </c>
      <c r="V425" s="135" t="str">
        <f t="shared" si="33"/>
        <v/>
      </c>
      <c r="W425" s="135" t="str">
        <f>IF(V425="","",_xlfn.XLOOKUP(V425,立项!W:W,立项!N:N))</f>
        <v/>
      </c>
      <c r="X425" s="135" t="str">
        <f>IF(V425="","",_xlfn.XLOOKUP(V425,立项!W:W,立项!P:P))</f>
        <v/>
      </c>
      <c r="Y425" s="135" t="str">
        <f t="shared" si="34"/>
        <v/>
      </c>
      <c r="Z425" s="162"/>
      <c r="AA425" s="137"/>
      <c r="AB425" s="137"/>
      <c r="AC425" s="137"/>
      <c r="AD425" s="138"/>
      <c r="AE425" s="138"/>
    </row>
    <row r="426" s="102" customFormat="1" customHeight="1" spans="1:31">
      <c r="A426" s="137"/>
      <c r="B426" s="137"/>
      <c r="D426" s="137"/>
      <c r="E426" s="154"/>
      <c r="F426" s="137"/>
      <c r="G426" s="137"/>
      <c r="H426" s="180"/>
      <c r="I426" s="167"/>
      <c r="J426" s="187"/>
      <c r="K426" s="137"/>
      <c r="L426" s="109"/>
      <c r="M426" s="185">
        <f>IF(T426="","",COUNTIFS($F$2:F426,F426))</f>
        <v>0</v>
      </c>
      <c r="N426" s="186">
        <f>IF(T426="","",SUMIFS(实收!E:E,实收!S:S,T426))</f>
        <v>0</v>
      </c>
      <c r="O426" s="186">
        <f t="shared" si="30"/>
        <v>0</v>
      </c>
      <c r="P426" s="186" t="str">
        <f>IF(D426="","",SUMIFS(#REF!,#REF!,U426))</f>
        <v/>
      </c>
      <c r="Q426" s="186" t="str">
        <f t="shared" si="31"/>
        <v/>
      </c>
      <c r="R426" s="135" t="str">
        <f>IF($C426="","",_xlfn.XLOOKUP($C426,设置!$M:$M,设置!N:N,""))</f>
        <v/>
      </c>
      <c r="S426" s="135" t="str">
        <f>IF($C426="","",_xlfn.XLOOKUP($C426,设置!$M:$M,设置!O:O,""))</f>
        <v/>
      </c>
      <c r="T426" s="135" t="s">
        <v>1866</v>
      </c>
      <c r="U426" s="135" t="str">
        <f t="shared" si="32"/>
        <v/>
      </c>
      <c r="V426" s="135" t="str">
        <f t="shared" si="33"/>
        <v/>
      </c>
      <c r="W426" s="135" t="str">
        <f>IF(V426="","",_xlfn.XLOOKUP(V426,立项!W:W,立项!N:N))</f>
        <v/>
      </c>
      <c r="X426" s="135" t="str">
        <f>IF(V426="","",_xlfn.XLOOKUP(V426,立项!W:W,立项!P:P))</f>
        <v/>
      </c>
      <c r="Y426" s="135" t="str">
        <f t="shared" si="34"/>
        <v/>
      </c>
      <c r="Z426" s="162"/>
      <c r="AA426" s="137"/>
      <c r="AB426" s="137"/>
      <c r="AC426" s="137"/>
      <c r="AD426" s="138"/>
      <c r="AE426" s="138"/>
    </row>
    <row r="427" s="102" customFormat="1" customHeight="1" spans="1:31">
      <c r="A427" s="137"/>
      <c r="B427" s="137"/>
      <c r="D427" s="137"/>
      <c r="E427" s="154"/>
      <c r="F427" s="137"/>
      <c r="G427" s="137"/>
      <c r="H427" s="180"/>
      <c r="I427" s="167"/>
      <c r="J427" s="187"/>
      <c r="K427" s="137"/>
      <c r="L427" s="109"/>
      <c r="M427" s="185">
        <f>IF(T427="","",COUNTIFS($F$2:F427,F427))</f>
        <v>0</v>
      </c>
      <c r="N427" s="186">
        <f>IF(T427="","",SUMIFS(实收!E:E,实收!S:S,T427))</f>
        <v>0</v>
      </c>
      <c r="O427" s="186">
        <f t="shared" si="30"/>
        <v>0</v>
      </c>
      <c r="P427" s="186" t="str">
        <f>IF(D427="","",SUMIFS(#REF!,#REF!,U427))</f>
        <v/>
      </c>
      <c r="Q427" s="186" t="str">
        <f t="shared" si="31"/>
        <v/>
      </c>
      <c r="R427" s="135" t="str">
        <f>IF($C427="","",_xlfn.XLOOKUP($C427,设置!$M:$M,设置!N:N,""))</f>
        <v/>
      </c>
      <c r="S427" s="135" t="str">
        <f>IF($C427="","",_xlfn.XLOOKUP($C427,设置!$M:$M,设置!O:O,""))</f>
        <v/>
      </c>
      <c r="T427" s="135" t="s">
        <v>1867</v>
      </c>
      <c r="U427" s="135" t="str">
        <f t="shared" si="32"/>
        <v/>
      </c>
      <c r="V427" s="135" t="str">
        <f t="shared" si="33"/>
        <v/>
      </c>
      <c r="W427" s="135" t="str">
        <f>IF(V427="","",_xlfn.XLOOKUP(V427,立项!W:W,立项!N:N))</f>
        <v/>
      </c>
      <c r="X427" s="135" t="str">
        <f>IF(V427="","",_xlfn.XLOOKUP(V427,立项!W:W,立项!P:P))</f>
        <v/>
      </c>
      <c r="Y427" s="135" t="str">
        <f t="shared" si="34"/>
        <v/>
      </c>
      <c r="Z427" s="162"/>
      <c r="AA427" s="137"/>
      <c r="AB427" s="137"/>
      <c r="AC427" s="137"/>
      <c r="AD427" s="138"/>
      <c r="AE427" s="138"/>
    </row>
    <row r="428" s="102" customFormat="1" customHeight="1" spans="1:31">
      <c r="A428" s="137"/>
      <c r="B428" s="137"/>
      <c r="D428" s="137"/>
      <c r="E428" s="154"/>
      <c r="F428" s="137"/>
      <c r="G428" s="137"/>
      <c r="H428" s="180"/>
      <c r="I428" s="167"/>
      <c r="J428" s="187"/>
      <c r="K428" s="137"/>
      <c r="L428" s="109"/>
      <c r="M428" s="185">
        <f>IF(T428="","",COUNTIFS($F$2:F428,F428))</f>
        <v>0</v>
      </c>
      <c r="N428" s="186">
        <f>IF(T428="","",SUMIFS(实收!E:E,实收!S:S,T428))</f>
        <v>0</v>
      </c>
      <c r="O428" s="186">
        <f t="shared" si="30"/>
        <v>0</v>
      </c>
      <c r="P428" s="186" t="str">
        <f>IF(D428="","",SUMIFS(#REF!,#REF!,U428))</f>
        <v/>
      </c>
      <c r="Q428" s="186" t="str">
        <f t="shared" si="31"/>
        <v/>
      </c>
      <c r="R428" s="135" t="str">
        <f>IF($C428="","",_xlfn.XLOOKUP($C428,设置!$M:$M,设置!N:N,""))</f>
        <v/>
      </c>
      <c r="S428" s="135" t="str">
        <f>IF($C428="","",_xlfn.XLOOKUP($C428,设置!$M:$M,设置!O:O,""))</f>
        <v/>
      </c>
      <c r="T428" s="135" t="s">
        <v>1868</v>
      </c>
      <c r="U428" s="135" t="str">
        <f t="shared" si="32"/>
        <v/>
      </c>
      <c r="V428" s="135" t="str">
        <f t="shared" si="33"/>
        <v/>
      </c>
      <c r="W428" s="135" t="str">
        <f>IF(V428="","",_xlfn.XLOOKUP(V428,立项!W:W,立项!N:N))</f>
        <v/>
      </c>
      <c r="X428" s="135" t="str">
        <f>IF(V428="","",_xlfn.XLOOKUP(V428,立项!W:W,立项!P:P))</f>
        <v/>
      </c>
      <c r="Y428" s="135" t="str">
        <f t="shared" si="34"/>
        <v/>
      </c>
      <c r="Z428" s="162"/>
      <c r="AA428" s="137"/>
      <c r="AB428" s="137"/>
      <c r="AC428" s="137"/>
      <c r="AD428" s="138"/>
      <c r="AE428" s="138"/>
    </row>
    <row r="429" s="102" customFormat="1" customHeight="1" spans="1:31">
      <c r="A429" s="137"/>
      <c r="B429" s="137"/>
      <c r="D429" s="137"/>
      <c r="E429" s="154"/>
      <c r="F429" s="137"/>
      <c r="G429" s="137"/>
      <c r="H429" s="180"/>
      <c r="I429" s="167"/>
      <c r="J429" s="187"/>
      <c r="K429" s="137"/>
      <c r="L429" s="109"/>
      <c r="M429" s="185">
        <f>IF(T429="","",COUNTIFS($F$2:F429,F429))</f>
        <v>0</v>
      </c>
      <c r="N429" s="186">
        <f>IF(T429="","",SUMIFS(实收!E:E,实收!S:S,T429))</f>
        <v>0</v>
      </c>
      <c r="O429" s="186">
        <f t="shared" si="30"/>
        <v>0</v>
      </c>
      <c r="P429" s="186" t="str">
        <f>IF(D429="","",SUMIFS(#REF!,#REF!,U429))</f>
        <v/>
      </c>
      <c r="Q429" s="186" t="str">
        <f t="shared" si="31"/>
        <v/>
      </c>
      <c r="R429" s="135" t="str">
        <f>IF($C429="","",_xlfn.XLOOKUP($C429,设置!$M:$M,设置!N:N,""))</f>
        <v/>
      </c>
      <c r="S429" s="135" t="str">
        <f>IF($C429="","",_xlfn.XLOOKUP($C429,设置!$M:$M,设置!O:O,""))</f>
        <v/>
      </c>
      <c r="T429" s="135" t="s">
        <v>1869</v>
      </c>
      <c r="U429" s="135" t="str">
        <f t="shared" si="32"/>
        <v/>
      </c>
      <c r="V429" s="135" t="str">
        <f t="shared" si="33"/>
        <v/>
      </c>
      <c r="W429" s="135" t="str">
        <f>IF(V429="","",_xlfn.XLOOKUP(V429,立项!W:W,立项!N:N))</f>
        <v/>
      </c>
      <c r="X429" s="135" t="str">
        <f>IF(V429="","",_xlfn.XLOOKUP(V429,立项!W:W,立项!P:P))</f>
        <v/>
      </c>
      <c r="Y429" s="135" t="str">
        <f t="shared" si="34"/>
        <v/>
      </c>
      <c r="Z429" s="162"/>
      <c r="AA429" s="137"/>
      <c r="AB429" s="137"/>
      <c r="AC429" s="137"/>
      <c r="AD429" s="138"/>
      <c r="AE429" s="138"/>
    </row>
    <row r="430" s="102" customFormat="1" customHeight="1" spans="1:31">
      <c r="A430" s="137"/>
      <c r="B430" s="137"/>
      <c r="D430" s="137"/>
      <c r="E430" s="154"/>
      <c r="F430" s="137"/>
      <c r="G430" s="137"/>
      <c r="H430" s="180"/>
      <c r="I430" s="167"/>
      <c r="J430" s="187"/>
      <c r="K430" s="137"/>
      <c r="L430" s="109"/>
      <c r="M430" s="185">
        <f>IF(T430="","",COUNTIFS($F$2:F430,F430))</f>
        <v>0</v>
      </c>
      <c r="N430" s="186">
        <f>IF(T430="","",SUMIFS(实收!E:E,实收!S:S,T430))</f>
        <v>0</v>
      </c>
      <c r="O430" s="186">
        <f t="shared" si="30"/>
        <v>0</v>
      </c>
      <c r="P430" s="186" t="str">
        <f>IF(D430="","",SUMIFS(#REF!,#REF!,U430))</f>
        <v/>
      </c>
      <c r="Q430" s="186" t="str">
        <f t="shared" si="31"/>
        <v/>
      </c>
      <c r="R430" s="135" t="str">
        <f>IF($C430="","",_xlfn.XLOOKUP($C430,设置!$M:$M,设置!N:N,""))</f>
        <v/>
      </c>
      <c r="S430" s="135" t="str">
        <f>IF($C430="","",_xlfn.XLOOKUP($C430,设置!$M:$M,设置!O:O,""))</f>
        <v/>
      </c>
      <c r="T430" s="135" t="s">
        <v>1870</v>
      </c>
      <c r="U430" s="135" t="str">
        <f t="shared" si="32"/>
        <v/>
      </c>
      <c r="V430" s="135" t="str">
        <f t="shared" si="33"/>
        <v/>
      </c>
      <c r="W430" s="135" t="str">
        <f>IF(V430="","",_xlfn.XLOOKUP(V430,立项!W:W,立项!N:N))</f>
        <v/>
      </c>
      <c r="X430" s="135" t="str">
        <f>IF(V430="","",_xlfn.XLOOKUP(V430,立项!W:W,立项!P:P))</f>
        <v/>
      </c>
      <c r="Y430" s="135" t="str">
        <f t="shared" si="34"/>
        <v/>
      </c>
      <c r="Z430" s="162"/>
      <c r="AA430" s="137"/>
      <c r="AB430" s="137"/>
      <c r="AC430" s="137"/>
      <c r="AD430" s="138"/>
      <c r="AE430" s="138"/>
    </row>
    <row r="431" s="102" customFormat="1" customHeight="1" spans="1:31">
      <c r="A431" s="137"/>
      <c r="B431" s="137"/>
      <c r="D431" s="137"/>
      <c r="E431" s="154"/>
      <c r="F431" s="137"/>
      <c r="G431" s="137"/>
      <c r="H431" s="180"/>
      <c r="I431" s="167"/>
      <c r="J431" s="187"/>
      <c r="K431" s="137"/>
      <c r="L431" s="109"/>
      <c r="M431" s="185">
        <f>IF(T431="","",COUNTIFS($F$2:F431,F431))</f>
        <v>0</v>
      </c>
      <c r="N431" s="186">
        <f>IF(T431="","",SUMIFS(实收!E:E,实收!S:S,T431))</f>
        <v>0</v>
      </c>
      <c r="O431" s="186">
        <f t="shared" si="30"/>
        <v>0</v>
      </c>
      <c r="P431" s="186" t="str">
        <f>IF(D431="","",SUMIFS(#REF!,#REF!,U431))</f>
        <v/>
      </c>
      <c r="Q431" s="186" t="str">
        <f t="shared" si="31"/>
        <v/>
      </c>
      <c r="R431" s="135" t="str">
        <f>IF($C431="","",_xlfn.XLOOKUP($C431,设置!$M:$M,设置!N:N,""))</f>
        <v/>
      </c>
      <c r="S431" s="135" t="str">
        <f>IF($C431="","",_xlfn.XLOOKUP($C431,设置!$M:$M,设置!O:O,""))</f>
        <v/>
      </c>
      <c r="T431" s="135" t="s">
        <v>1871</v>
      </c>
      <c r="U431" s="135" t="str">
        <f t="shared" si="32"/>
        <v/>
      </c>
      <c r="V431" s="135" t="str">
        <f t="shared" si="33"/>
        <v/>
      </c>
      <c r="W431" s="135" t="str">
        <f>IF(V431="","",_xlfn.XLOOKUP(V431,立项!W:W,立项!N:N))</f>
        <v/>
      </c>
      <c r="X431" s="135" t="str">
        <f>IF(V431="","",_xlfn.XLOOKUP(V431,立项!W:W,立项!P:P))</f>
        <v/>
      </c>
      <c r="Y431" s="135" t="str">
        <f t="shared" si="34"/>
        <v/>
      </c>
      <c r="Z431" s="162"/>
      <c r="AA431" s="137"/>
      <c r="AB431" s="137"/>
      <c r="AC431" s="137"/>
      <c r="AD431" s="138"/>
      <c r="AE431" s="138"/>
    </row>
    <row r="432" s="102" customFormat="1" customHeight="1" spans="1:31">
      <c r="A432" s="137"/>
      <c r="B432" s="137"/>
      <c r="D432" s="137"/>
      <c r="E432" s="154"/>
      <c r="F432" s="137"/>
      <c r="G432" s="137"/>
      <c r="H432" s="180"/>
      <c r="I432" s="167"/>
      <c r="J432" s="187"/>
      <c r="K432" s="137"/>
      <c r="L432" s="109"/>
      <c r="M432" s="185">
        <f>IF(T432="","",COUNTIFS($F$2:F432,F432))</f>
        <v>0</v>
      </c>
      <c r="N432" s="186">
        <f>IF(T432="","",SUMIFS(实收!E:E,实收!S:S,T432))</f>
        <v>0</v>
      </c>
      <c r="O432" s="186">
        <f t="shared" si="30"/>
        <v>0</v>
      </c>
      <c r="P432" s="186" t="str">
        <f>IF(D432="","",SUMIFS(#REF!,#REF!,U432))</f>
        <v/>
      </c>
      <c r="Q432" s="186" t="str">
        <f t="shared" si="31"/>
        <v/>
      </c>
      <c r="R432" s="135" t="str">
        <f>IF($C432="","",_xlfn.XLOOKUP($C432,设置!$M:$M,设置!N:N,""))</f>
        <v/>
      </c>
      <c r="S432" s="135" t="str">
        <f>IF($C432="","",_xlfn.XLOOKUP($C432,设置!$M:$M,设置!O:O,""))</f>
        <v/>
      </c>
      <c r="T432" s="135" t="s">
        <v>1872</v>
      </c>
      <c r="U432" s="135" t="str">
        <f t="shared" si="32"/>
        <v/>
      </c>
      <c r="V432" s="135" t="str">
        <f t="shared" si="33"/>
        <v/>
      </c>
      <c r="W432" s="135" t="str">
        <f>IF(V432="","",_xlfn.XLOOKUP(V432,立项!W:W,立项!N:N))</f>
        <v/>
      </c>
      <c r="X432" s="135" t="str">
        <f>IF(V432="","",_xlfn.XLOOKUP(V432,立项!W:W,立项!P:P))</f>
        <v/>
      </c>
      <c r="Y432" s="135" t="str">
        <f t="shared" si="34"/>
        <v/>
      </c>
      <c r="Z432" s="162"/>
      <c r="AA432" s="137"/>
      <c r="AB432" s="137"/>
      <c r="AC432" s="137"/>
      <c r="AD432" s="138"/>
      <c r="AE432" s="138"/>
    </row>
    <row r="433" s="102" customFormat="1" customHeight="1" spans="1:31">
      <c r="A433" s="137"/>
      <c r="B433" s="137"/>
      <c r="D433" s="137"/>
      <c r="E433" s="154"/>
      <c r="F433" s="137"/>
      <c r="G433" s="137"/>
      <c r="H433" s="180"/>
      <c r="I433" s="167"/>
      <c r="J433" s="187"/>
      <c r="K433" s="137"/>
      <c r="L433" s="109"/>
      <c r="M433" s="185">
        <f>IF(T433="","",COUNTIFS($F$2:F433,F433))</f>
        <v>0</v>
      </c>
      <c r="N433" s="186">
        <f>IF(T433="","",SUMIFS(实收!E:E,实收!S:S,T433))</f>
        <v>0</v>
      </c>
      <c r="O433" s="186">
        <f t="shared" si="30"/>
        <v>0</v>
      </c>
      <c r="P433" s="186" t="str">
        <f>IF(D433="","",SUMIFS(#REF!,#REF!,U433))</f>
        <v/>
      </c>
      <c r="Q433" s="186" t="str">
        <f t="shared" si="31"/>
        <v/>
      </c>
      <c r="R433" s="135" t="str">
        <f>IF($C433="","",_xlfn.XLOOKUP($C433,设置!$M:$M,设置!N:N,""))</f>
        <v/>
      </c>
      <c r="S433" s="135" t="str">
        <f>IF($C433="","",_xlfn.XLOOKUP($C433,设置!$M:$M,设置!O:O,""))</f>
        <v/>
      </c>
      <c r="T433" s="135" t="s">
        <v>1873</v>
      </c>
      <c r="U433" s="135" t="str">
        <f t="shared" si="32"/>
        <v/>
      </c>
      <c r="V433" s="135" t="str">
        <f t="shared" si="33"/>
        <v/>
      </c>
      <c r="W433" s="135" t="str">
        <f>IF(V433="","",_xlfn.XLOOKUP(V433,立项!W:W,立项!N:N))</f>
        <v/>
      </c>
      <c r="X433" s="135" t="str">
        <f>IF(V433="","",_xlfn.XLOOKUP(V433,立项!W:W,立项!P:P))</f>
        <v/>
      </c>
      <c r="Y433" s="135" t="str">
        <f t="shared" si="34"/>
        <v/>
      </c>
      <c r="Z433" s="162"/>
      <c r="AA433" s="137"/>
      <c r="AB433" s="137"/>
      <c r="AC433" s="137"/>
      <c r="AD433" s="138"/>
      <c r="AE433" s="138"/>
    </row>
    <row r="434" s="102" customFormat="1" customHeight="1" spans="1:31">
      <c r="A434" s="137"/>
      <c r="B434" s="137"/>
      <c r="D434" s="137"/>
      <c r="E434" s="154"/>
      <c r="F434" s="137"/>
      <c r="G434" s="137"/>
      <c r="H434" s="180"/>
      <c r="I434" s="167"/>
      <c r="J434" s="187"/>
      <c r="K434" s="137"/>
      <c r="L434" s="109"/>
      <c r="M434" s="185">
        <f>IF(T434="","",COUNTIFS($F$2:F434,F434))</f>
        <v>0</v>
      </c>
      <c r="N434" s="186">
        <f>IF(T434="","",SUMIFS(实收!E:E,实收!S:S,T434))</f>
        <v>0</v>
      </c>
      <c r="O434" s="186">
        <f t="shared" si="30"/>
        <v>0</v>
      </c>
      <c r="P434" s="186" t="str">
        <f>IF(D434="","",SUMIFS(#REF!,#REF!,U434))</f>
        <v/>
      </c>
      <c r="Q434" s="186" t="str">
        <f t="shared" si="31"/>
        <v/>
      </c>
      <c r="R434" s="135" t="str">
        <f>IF($C434="","",_xlfn.XLOOKUP($C434,设置!$M:$M,设置!N:N,""))</f>
        <v/>
      </c>
      <c r="S434" s="135" t="str">
        <f>IF($C434="","",_xlfn.XLOOKUP($C434,设置!$M:$M,设置!O:O,""))</f>
        <v/>
      </c>
      <c r="T434" s="135" t="s">
        <v>1874</v>
      </c>
      <c r="U434" s="135" t="str">
        <f t="shared" si="32"/>
        <v/>
      </c>
      <c r="V434" s="135" t="str">
        <f t="shared" si="33"/>
        <v/>
      </c>
      <c r="W434" s="135" t="str">
        <f>IF(V434="","",_xlfn.XLOOKUP(V434,立项!W:W,立项!N:N))</f>
        <v/>
      </c>
      <c r="X434" s="135" t="str">
        <f>IF(V434="","",_xlfn.XLOOKUP(V434,立项!W:W,立项!P:P))</f>
        <v/>
      </c>
      <c r="Y434" s="135" t="str">
        <f t="shared" si="34"/>
        <v/>
      </c>
      <c r="Z434" s="162"/>
      <c r="AA434" s="137"/>
      <c r="AB434" s="137"/>
      <c r="AC434" s="137"/>
      <c r="AD434" s="138"/>
      <c r="AE434" s="138"/>
    </row>
    <row r="435" s="102" customFormat="1" customHeight="1" spans="1:31">
      <c r="A435" s="137"/>
      <c r="B435" s="137"/>
      <c r="D435" s="137"/>
      <c r="E435" s="154"/>
      <c r="F435" s="137"/>
      <c r="G435" s="137"/>
      <c r="H435" s="180"/>
      <c r="I435" s="167"/>
      <c r="J435" s="187"/>
      <c r="K435" s="137"/>
      <c r="L435" s="109"/>
      <c r="M435" s="185">
        <f>IF(T435="","",COUNTIFS($F$2:F435,F435))</f>
        <v>0</v>
      </c>
      <c r="N435" s="186">
        <f>IF(T435="","",SUMIFS(实收!E:E,实收!S:S,T435))</f>
        <v>0</v>
      </c>
      <c r="O435" s="186">
        <f t="shared" si="30"/>
        <v>0</v>
      </c>
      <c r="P435" s="186" t="str">
        <f>IF(D435="","",SUMIFS(#REF!,#REF!,U435))</f>
        <v/>
      </c>
      <c r="Q435" s="186" t="str">
        <f t="shared" si="31"/>
        <v/>
      </c>
      <c r="R435" s="135" t="str">
        <f>IF($C435="","",_xlfn.XLOOKUP($C435,设置!$M:$M,设置!N:N,""))</f>
        <v/>
      </c>
      <c r="S435" s="135" t="str">
        <f>IF($C435="","",_xlfn.XLOOKUP($C435,设置!$M:$M,设置!O:O,""))</f>
        <v/>
      </c>
      <c r="T435" s="135" t="s">
        <v>1875</v>
      </c>
      <c r="U435" s="135" t="str">
        <f t="shared" si="32"/>
        <v/>
      </c>
      <c r="V435" s="135" t="str">
        <f t="shared" si="33"/>
        <v/>
      </c>
      <c r="W435" s="135" t="str">
        <f>IF(V435="","",_xlfn.XLOOKUP(V435,立项!W:W,立项!N:N))</f>
        <v/>
      </c>
      <c r="X435" s="135" t="str">
        <f>IF(V435="","",_xlfn.XLOOKUP(V435,立项!W:W,立项!P:P))</f>
        <v/>
      </c>
      <c r="Y435" s="135" t="str">
        <f t="shared" si="34"/>
        <v/>
      </c>
      <c r="Z435" s="162"/>
      <c r="AA435" s="137"/>
      <c r="AB435" s="137"/>
      <c r="AC435" s="137"/>
      <c r="AD435" s="138"/>
      <c r="AE435" s="138"/>
    </row>
    <row r="436" s="102" customFormat="1" customHeight="1" spans="1:31">
      <c r="A436" s="137"/>
      <c r="B436" s="137"/>
      <c r="D436" s="137"/>
      <c r="E436" s="154"/>
      <c r="F436" s="137"/>
      <c r="G436" s="137"/>
      <c r="H436" s="180"/>
      <c r="I436" s="167"/>
      <c r="J436" s="187"/>
      <c r="K436" s="137"/>
      <c r="L436" s="109"/>
      <c r="M436" s="185">
        <f>IF(T436="","",COUNTIFS($F$2:F436,F436))</f>
        <v>0</v>
      </c>
      <c r="N436" s="186">
        <f>IF(T436="","",SUMIFS(实收!E:E,实收!S:S,T436))</f>
        <v>0</v>
      </c>
      <c r="O436" s="186">
        <f t="shared" si="30"/>
        <v>0</v>
      </c>
      <c r="P436" s="186" t="str">
        <f>IF(D436="","",SUMIFS(#REF!,#REF!,U436))</f>
        <v/>
      </c>
      <c r="Q436" s="186" t="str">
        <f t="shared" si="31"/>
        <v/>
      </c>
      <c r="R436" s="135" t="str">
        <f>IF($C436="","",_xlfn.XLOOKUP($C436,设置!$M:$M,设置!N:N,""))</f>
        <v/>
      </c>
      <c r="S436" s="135" t="str">
        <f>IF($C436="","",_xlfn.XLOOKUP($C436,设置!$M:$M,设置!O:O,""))</f>
        <v/>
      </c>
      <c r="T436" s="135" t="s">
        <v>1876</v>
      </c>
      <c r="U436" s="135" t="str">
        <f t="shared" si="32"/>
        <v/>
      </c>
      <c r="V436" s="135" t="str">
        <f t="shared" si="33"/>
        <v/>
      </c>
      <c r="W436" s="135" t="str">
        <f>IF(V436="","",_xlfn.XLOOKUP(V436,立项!W:W,立项!N:N))</f>
        <v/>
      </c>
      <c r="X436" s="135" t="str">
        <f>IF(V436="","",_xlfn.XLOOKUP(V436,立项!W:W,立项!P:P))</f>
        <v/>
      </c>
      <c r="Y436" s="135" t="str">
        <f t="shared" si="34"/>
        <v/>
      </c>
      <c r="Z436" s="162"/>
      <c r="AA436" s="137"/>
      <c r="AB436" s="137"/>
      <c r="AC436" s="137"/>
      <c r="AD436" s="138"/>
      <c r="AE436" s="138"/>
    </row>
    <row r="437" s="102" customFormat="1" customHeight="1" spans="1:31">
      <c r="A437" s="137"/>
      <c r="B437" s="137"/>
      <c r="D437" s="137"/>
      <c r="E437" s="154"/>
      <c r="F437" s="137"/>
      <c r="G437" s="137"/>
      <c r="H437" s="180"/>
      <c r="I437" s="167"/>
      <c r="J437" s="187"/>
      <c r="K437" s="137"/>
      <c r="L437" s="109"/>
      <c r="M437" s="185">
        <f>IF(T437="","",COUNTIFS($F$2:F437,F437))</f>
        <v>0</v>
      </c>
      <c r="N437" s="186">
        <f>IF(T437="","",SUMIFS(实收!E:E,实收!S:S,T437))</f>
        <v>0</v>
      </c>
      <c r="O437" s="186">
        <f t="shared" si="30"/>
        <v>0</v>
      </c>
      <c r="P437" s="186" t="str">
        <f>IF(D437="","",SUMIFS(#REF!,#REF!,U437))</f>
        <v/>
      </c>
      <c r="Q437" s="186" t="str">
        <f t="shared" si="31"/>
        <v/>
      </c>
      <c r="R437" s="135" t="str">
        <f>IF($C437="","",_xlfn.XLOOKUP($C437,设置!$M:$M,设置!N:N,""))</f>
        <v/>
      </c>
      <c r="S437" s="135" t="str">
        <f>IF($C437="","",_xlfn.XLOOKUP($C437,设置!$M:$M,设置!O:O,""))</f>
        <v/>
      </c>
      <c r="T437" s="135" t="s">
        <v>1877</v>
      </c>
      <c r="U437" s="135" t="str">
        <f t="shared" si="32"/>
        <v/>
      </c>
      <c r="V437" s="135" t="str">
        <f t="shared" si="33"/>
        <v/>
      </c>
      <c r="W437" s="135" t="str">
        <f>IF(V437="","",_xlfn.XLOOKUP(V437,立项!W:W,立项!N:N))</f>
        <v/>
      </c>
      <c r="X437" s="135" t="str">
        <f>IF(V437="","",_xlfn.XLOOKUP(V437,立项!W:W,立项!P:P))</f>
        <v/>
      </c>
      <c r="Y437" s="135" t="str">
        <f t="shared" si="34"/>
        <v/>
      </c>
      <c r="Z437" s="162"/>
      <c r="AA437" s="137"/>
      <c r="AB437" s="137"/>
      <c r="AC437" s="137"/>
      <c r="AD437" s="138"/>
      <c r="AE437" s="138"/>
    </row>
    <row r="438" s="102" customFormat="1" customHeight="1" spans="1:31">
      <c r="A438" s="137"/>
      <c r="B438" s="137"/>
      <c r="D438" s="137"/>
      <c r="E438" s="154"/>
      <c r="F438" s="137"/>
      <c r="G438" s="137"/>
      <c r="H438" s="180"/>
      <c r="I438" s="167"/>
      <c r="J438" s="187"/>
      <c r="K438" s="137"/>
      <c r="L438" s="109"/>
      <c r="M438" s="185">
        <f>IF(T438="","",COUNTIFS($F$2:F438,F438))</f>
        <v>0</v>
      </c>
      <c r="N438" s="186">
        <f>IF(T438="","",SUMIFS(实收!E:E,实收!S:S,T438))</f>
        <v>0</v>
      </c>
      <c r="O438" s="186">
        <f t="shared" si="30"/>
        <v>0</v>
      </c>
      <c r="P438" s="186" t="str">
        <f>IF(D438="","",SUMIFS(#REF!,#REF!,U438))</f>
        <v/>
      </c>
      <c r="Q438" s="186" t="str">
        <f t="shared" si="31"/>
        <v/>
      </c>
      <c r="R438" s="135" t="str">
        <f>IF($C438="","",_xlfn.XLOOKUP($C438,设置!$M:$M,设置!N:N,""))</f>
        <v/>
      </c>
      <c r="S438" s="135" t="str">
        <f>IF($C438="","",_xlfn.XLOOKUP($C438,设置!$M:$M,设置!O:O,""))</f>
        <v/>
      </c>
      <c r="T438" s="135" t="s">
        <v>1878</v>
      </c>
      <c r="U438" s="135" t="str">
        <f t="shared" si="32"/>
        <v/>
      </c>
      <c r="V438" s="135" t="str">
        <f t="shared" si="33"/>
        <v/>
      </c>
      <c r="W438" s="135" t="str">
        <f>IF(V438="","",_xlfn.XLOOKUP(V438,立项!W:W,立项!N:N))</f>
        <v/>
      </c>
      <c r="X438" s="135" t="str">
        <f>IF(V438="","",_xlfn.XLOOKUP(V438,立项!W:W,立项!P:P))</f>
        <v/>
      </c>
      <c r="Y438" s="135" t="str">
        <f t="shared" si="34"/>
        <v/>
      </c>
      <c r="Z438" s="162"/>
      <c r="AA438" s="137"/>
      <c r="AB438" s="137"/>
      <c r="AC438" s="137"/>
      <c r="AD438" s="138"/>
      <c r="AE438" s="138"/>
    </row>
    <row r="439" s="102" customFormat="1" customHeight="1" spans="1:31">
      <c r="A439" s="137"/>
      <c r="B439" s="137"/>
      <c r="D439" s="137"/>
      <c r="E439" s="154"/>
      <c r="F439" s="137"/>
      <c r="G439" s="137"/>
      <c r="H439" s="180"/>
      <c r="I439" s="167"/>
      <c r="J439" s="187"/>
      <c r="K439" s="137"/>
      <c r="L439" s="109"/>
      <c r="M439" s="185">
        <f>IF(T439="","",COUNTIFS($F$2:F439,F439))</f>
        <v>0</v>
      </c>
      <c r="N439" s="186">
        <f>IF(T439="","",SUMIFS(实收!E:E,实收!S:S,T439))</f>
        <v>0</v>
      </c>
      <c r="O439" s="186">
        <f t="shared" si="30"/>
        <v>0</v>
      </c>
      <c r="P439" s="186" t="str">
        <f>IF(D439="","",SUMIFS(#REF!,#REF!,U439))</f>
        <v/>
      </c>
      <c r="Q439" s="186" t="str">
        <f t="shared" si="31"/>
        <v/>
      </c>
      <c r="R439" s="135" t="str">
        <f>IF($C439="","",_xlfn.XLOOKUP($C439,设置!$M:$M,设置!N:N,""))</f>
        <v/>
      </c>
      <c r="S439" s="135" t="str">
        <f>IF($C439="","",_xlfn.XLOOKUP($C439,设置!$M:$M,设置!O:O,""))</f>
        <v/>
      </c>
      <c r="T439" s="135" t="s">
        <v>1879</v>
      </c>
      <c r="U439" s="135" t="str">
        <f t="shared" si="32"/>
        <v/>
      </c>
      <c r="V439" s="135" t="str">
        <f t="shared" si="33"/>
        <v/>
      </c>
      <c r="W439" s="135" t="str">
        <f>IF(V439="","",_xlfn.XLOOKUP(V439,立项!W:W,立项!N:N))</f>
        <v/>
      </c>
      <c r="X439" s="135" t="str">
        <f>IF(V439="","",_xlfn.XLOOKUP(V439,立项!W:W,立项!P:P))</f>
        <v/>
      </c>
      <c r="Y439" s="135" t="str">
        <f t="shared" si="34"/>
        <v/>
      </c>
      <c r="Z439" s="162"/>
      <c r="AA439" s="137"/>
      <c r="AB439" s="137"/>
      <c r="AC439" s="137"/>
      <c r="AD439" s="138"/>
      <c r="AE439" s="138"/>
    </row>
    <row r="440" s="102" customFormat="1" customHeight="1" spans="1:31">
      <c r="A440" s="137"/>
      <c r="B440" s="137"/>
      <c r="D440" s="137"/>
      <c r="E440" s="154"/>
      <c r="F440" s="137"/>
      <c r="G440" s="137"/>
      <c r="H440" s="180"/>
      <c r="I440" s="167"/>
      <c r="J440" s="187"/>
      <c r="K440" s="137"/>
      <c r="L440" s="109"/>
      <c r="M440" s="185">
        <f>IF(T440="","",COUNTIFS($F$2:F440,F440))</f>
        <v>0</v>
      </c>
      <c r="N440" s="186">
        <f>IF(T440="","",SUMIFS(实收!E:E,实收!S:S,T440))</f>
        <v>0</v>
      </c>
      <c r="O440" s="186">
        <f t="shared" si="30"/>
        <v>0</v>
      </c>
      <c r="P440" s="186" t="str">
        <f>IF(D440="","",SUMIFS(#REF!,#REF!,U440))</f>
        <v/>
      </c>
      <c r="Q440" s="186" t="str">
        <f t="shared" si="31"/>
        <v/>
      </c>
      <c r="R440" s="135" t="str">
        <f>IF($C440="","",_xlfn.XLOOKUP($C440,设置!$M:$M,设置!N:N,""))</f>
        <v/>
      </c>
      <c r="S440" s="135" t="str">
        <f>IF($C440="","",_xlfn.XLOOKUP($C440,设置!$M:$M,设置!O:O,""))</f>
        <v/>
      </c>
      <c r="T440" s="135" t="s">
        <v>1880</v>
      </c>
      <c r="U440" s="135" t="str">
        <f t="shared" si="32"/>
        <v/>
      </c>
      <c r="V440" s="135" t="str">
        <f t="shared" si="33"/>
        <v/>
      </c>
      <c r="W440" s="135" t="str">
        <f>IF(V440="","",_xlfn.XLOOKUP(V440,立项!W:W,立项!N:N))</f>
        <v/>
      </c>
      <c r="X440" s="135" t="str">
        <f>IF(V440="","",_xlfn.XLOOKUP(V440,立项!W:W,立项!P:P))</f>
        <v/>
      </c>
      <c r="Y440" s="135" t="str">
        <f t="shared" si="34"/>
        <v/>
      </c>
      <c r="Z440" s="162"/>
      <c r="AA440" s="137"/>
      <c r="AB440" s="137"/>
      <c r="AC440" s="137"/>
      <c r="AD440" s="138"/>
      <c r="AE440" s="138"/>
    </row>
    <row r="441" s="102" customFormat="1" customHeight="1" spans="1:31">
      <c r="A441" s="137"/>
      <c r="B441" s="137"/>
      <c r="D441" s="137"/>
      <c r="E441" s="154"/>
      <c r="F441" s="137"/>
      <c r="G441" s="137"/>
      <c r="H441" s="180"/>
      <c r="I441" s="167"/>
      <c r="J441" s="187"/>
      <c r="K441" s="137"/>
      <c r="L441" s="109"/>
      <c r="M441" s="185">
        <f>IF(T441="","",COUNTIFS($F$2:F441,F441))</f>
        <v>0</v>
      </c>
      <c r="N441" s="186">
        <f>IF(T441="","",SUMIFS(实收!E:E,实收!S:S,T441))</f>
        <v>0</v>
      </c>
      <c r="O441" s="186">
        <f t="shared" si="30"/>
        <v>0</v>
      </c>
      <c r="P441" s="186" t="str">
        <f>IF(D441="","",SUMIFS(#REF!,#REF!,U441))</f>
        <v/>
      </c>
      <c r="Q441" s="186" t="str">
        <f t="shared" si="31"/>
        <v/>
      </c>
      <c r="R441" s="135" t="str">
        <f>IF($C441="","",_xlfn.XLOOKUP($C441,设置!$M:$M,设置!N:N,""))</f>
        <v/>
      </c>
      <c r="S441" s="135" t="str">
        <f>IF($C441="","",_xlfn.XLOOKUP($C441,设置!$M:$M,设置!O:O,""))</f>
        <v/>
      </c>
      <c r="T441" s="135" t="s">
        <v>1881</v>
      </c>
      <c r="U441" s="135" t="str">
        <f t="shared" si="32"/>
        <v/>
      </c>
      <c r="V441" s="135" t="str">
        <f t="shared" si="33"/>
        <v/>
      </c>
      <c r="W441" s="135" t="str">
        <f>IF(V441="","",_xlfn.XLOOKUP(V441,立项!W:W,立项!N:N))</f>
        <v/>
      </c>
      <c r="X441" s="135" t="str">
        <f>IF(V441="","",_xlfn.XLOOKUP(V441,立项!W:W,立项!P:P))</f>
        <v/>
      </c>
      <c r="Y441" s="135" t="str">
        <f t="shared" si="34"/>
        <v/>
      </c>
      <c r="Z441" s="162"/>
      <c r="AA441" s="137"/>
      <c r="AB441" s="137"/>
      <c r="AC441" s="137"/>
      <c r="AD441" s="138"/>
      <c r="AE441" s="138"/>
    </row>
    <row r="442" s="102" customFormat="1" customHeight="1" spans="1:31">
      <c r="A442" s="137"/>
      <c r="B442" s="137"/>
      <c r="D442" s="137"/>
      <c r="E442" s="154"/>
      <c r="F442" s="137"/>
      <c r="G442" s="137"/>
      <c r="H442" s="180"/>
      <c r="I442" s="167"/>
      <c r="J442" s="187"/>
      <c r="K442" s="137"/>
      <c r="L442" s="109"/>
      <c r="M442" s="185">
        <f>IF(T442="","",COUNTIFS($F$2:F442,F442))</f>
        <v>0</v>
      </c>
      <c r="N442" s="186">
        <f>IF(T442="","",SUMIFS(实收!E:E,实收!S:S,T442))</f>
        <v>0</v>
      </c>
      <c r="O442" s="186">
        <f t="shared" si="30"/>
        <v>0</v>
      </c>
      <c r="P442" s="186" t="str">
        <f>IF(D442="","",SUMIFS(#REF!,#REF!,U442))</f>
        <v/>
      </c>
      <c r="Q442" s="186" t="str">
        <f t="shared" si="31"/>
        <v/>
      </c>
      <c r="R442" s="135" t="str">
        <f>IF($C442="","",_xlfn.XLOOKUP($C442,设置!$M:$M,设置!N:N,""))</f>
        <v/>
      </c>
      <c r="S442" s="135" t="str">
        <f>IF($C442="","",_xlfn.XLOOKUP($C442,设置!$M:$M,设置!O:O,""))</f>
        <v/>
      </c>
      <c r="T442" s="135" t="s">
        <v>1882</v>
      </c>
      <c r="U442" s="135" t="str">
        <f t="shared" si="32"/>
        <v/>
      </c>
      <c r="V442" s="135" t="str">
        <f t="shared" si="33"/>
        <v/>
      </c>
      <c r="W442" s="135" t="str">
        <f>IF(V442="","",_xlfn.XLOOKUP(V442,立项!W:W,立项!N:N))</f>
        <v/>
      </c>
      <c r="X442" s="135" t="str">
        <f>IF(V442="","",_xlfn.XLOOKUP(V442,立项!W:W,立项!P:P))</f>
        <v/>
      </c>
      <c r="Y442" s="135" t="str">
        <f t="shared" si="34"/>
        <v/>
      </c>
      <c r="Z442" s="162"/>
      <c r="AA442" s="137"/>
      <c r="AB442" s="137"/>
      <c r="AC442" s="137"/>
      <c r="AD442" s="138"/>
      <c r="AE442" s="138"/>
    </row>
    <row r="443" s="102" customFormat="1" customHeight="1" spans="1:31">
      <c r="A443" s="137"/>
      <c r="B443" s="137"/>
      <c r="D443" s="137"/>
      <c r="E443" s="154"/>
      <c r="F443" s="137"/>
      <c r="G443" s="137"/>
      <c r="H443" s="180"/>
      <c r="I443" s="167"/>
      <c r="J443" s="187"/>
      <c r="K443" s="137"/>
      <c r="L443" s="109"/>
      <c r="M443" s="185">
        <f>IF(T443="","",COUNTIFS($F$2:F443,F443))</f>
        <v>0</v>
      </c>
      <c r="N443" s="186">
        <f>IF(T443="","",SUMIFS(实收!E:E,实收!S:S,T443))</f>
        <v>0</v>
      </c>
      <c r="O443" s="186">
        <f t="shared" si="30"/>
        <v>0</v>
      </c>
      <c r="P443" s="186" t="str">
        <f>IF(D443="","",SUMIFS(#REF!,#REF!,U443))</f>
        <v/>
      </c>
      <c r="Q443" s="186" t="str">
        <f t="shared" si="31"/>
        <v/>
      </c>
      <c r="R443" s="135" t="str">
        <f>IF($C443="","",_xlfn.XLOOKUP($C443,设置!$M:$M,设置!N:N,""))</f>
        <v/>
      </c>
      <c r="S443" s="135" t="str">
        <f>IF($C443="","",_xlfn.XLOOKUP($C443,设置!$M:$M,设置!O:O,""))</f>
        <v/>
      </c>
      <c r="T443" s="135" t="s">
        <v>1883</v>
      </c>
      <c r="U443" s="135" t="str">
        <f t="shared" si="32"/>
        <v/>
      </c>
      <c r="V443" s="135" t="str">
        <f t="shared" si="33"/>
        <v/>
      </c>
      <c r="W443" s="135" t="str">
        <f>IF(V443="","",_xlfn.XLOOKUP(V443,立项!W:W,立项!N:N))</f>
        <v/>
      </c>
      <c r="X443" s="135" t="str">
        <f>IF(V443="","",_xlfn.XLOOKUP(V443,立项!W:W,立项!P:P))</f>
        <v/>
      </c>
      <c r="Y443" s="135" t="str">
        <f t="shared" si="34"/>
        <v/>
      </c>
      <c r="Z443" s="162"/>
      <c r="AA443" s="137"/>
      <c r="AB443" s="137"/>
      <c r="AC443" s="137"/>
      <c r="AD443" s="138"/>
      <c r="AE443" s="138"/>
    </row>
    <row r="444" s="102" customFormat="1" customHeight="1" spans="1:31">
      <c r="A444" s="137"/>
      <c r="B444" s="137"/>
      <c r="D444" s="137"/>
      <c r="E444" s="154"/>
      <c r="F444" s="137"/>
      <c r="G444" s="137"/>
      <c r="H444" s="180"/>
      <c r="I444" s="167"/>
      <c r="J444" s="187"/>
      <c r="K444" s="137"/>
      <c r="L444" s="109"/>
      <c r="M444" s="185">
        <f>IF(T444="","",COUNTIFS($F$2:F444,F444))</f>
        <v>0</v>
      </c>
      <c r="N444" s="186">
        <f>IF(T444="","",SUMIFS(实收!E:E,实收!S:S,T444))</f>
        <v>0</v>
      </c>
      <c r="O444" s="186">
        <f t="shared" si="30"/>
        <v>0</v>
      </c>
      <c r="P444" s="186" t="str">
        <f>IF(D444="","",SUMIFS(#REF!,#REF!,U444))</f>
        <v/>
      </c>
      <c r="Q444" s="186" t="str">
        <f t="shared" si="31"/>
        <v/>
      </c>
      <c r="R444" s="135" t="str">
        <f>IF($C444="","",_xlfn.XLOOKUP($C444,设置!$M:$M,设置!N:N,""))</f>
        <v/>
      </c>
      <c r="S444" s="135" t="str">
        <f>IF($C444="","",_xlfn.XLOOKUP($C444,设置!$M:$M,设置!O:O,""))</f>
        <v/>
      </c>
      <c r="T444" s="135" t="s">
        <v>1884</v>
      </c>
      <c r="U444" s="135" t="str">
        <f t="shared" si="32"/>
        <v/>
      </c>
      <c r="V444" s="135" t="str">
        <f t="shared" si="33"/>
        <v/>
      </c>
      <c r="W444" s="135" t="str">
        <f>IF(V444="","",_xlfn.XLOOKUP(V444,立项!W:W,立项!N:N))</f>
        <v/>
      </c>
      <c r="X444" s="135" t="str">
        <f>IF(V444="","",_xlfn.XLOOKUP(V444,立项!W:W,立项!P:P))</f>
        <v/>
      </c>
      <c r="Y444" s="135" t="str">
        <f t="shared" si="34"/>
        <v/>
      </c>
      <c r="Z444" s="162"/>
      <c r="AA444" s="137"/>
      <c r="AB444" s="137"/>
      <c r="AC444" s="137"/>
      <c r="AD444" s="138"/>
      <c r="AE444" s="138"/>
    </row>
    <row r="445" s="102" customFormat="1" customHeight="1" spans="1:31">
      <c r="A445" s="137"/>
      <c r="B445" s="137"/>
      <c r="D445" s="137"/>
      <c r="E445" s="154"/>
      <c r="F445" s="137"/>
      <c r="G445" s="137"/>
      <c r="H445" s="180"/>
      <c r="I445" s="167"/>
      <c r="J445" s="187"/>
      <c r="K445" s="137"/>
      <c r="L445" s="109"/>
      <c r="M445" s="185">
        <f>IF(T445="","",COUNTIFS($F$2:F445,F445))</f>
        <v>0</v>
      </c>
      <c r="N445" s="186">
        <f>IF(T445="","",SUMIFS(实收!E:E,实收!S:S,T445))</f>
        <v>0</v>
      </c>
      <c r="O445" s="186">
        <f t="shared" si="30"/>
        <v>0</v>
      </c>
      <c r="P445" s="186" t="str">
        <f>IF(D445="","",SUMIFS(#REF!,#REF!,U445))</f>
        <v/>
      </c>
      <c r="Q445" s="186" t="str">
        <f t="shared" si="31"/>
        <v/>
      </c>
      <c r="R445" s="135" t="str">
        <f>IF($C445="","",_xlfn.XLOOKUP($C445,设置!$M:$M,设置!N:N,""))</f>
        <v/>
      </c>
      <c r="S445" s="135" t="str">
        <f>IF($C445="","",_xlfn.XLOOKUP($C445,设置!$M:$M,设置!O:O,""))</f>
        <v/>
      </c>
      <c r="T445" s="135" t="s">
        <v>1885</v>
      </c>
      <c r="U445" s="135" t="str">
        <f t="shared" si="32"/>
        <v/>
      </c>
      <c r="V445" s="135" t="str">
        <f t="shared" si="33"/>
        <v/>
      </c>
      <c r="W445" s="135" t="str">
        <f>IF(V445="","",_xlfn.XLOOKUP(V445,立项!W:W,立项!N:N))</f>
        <v/>
      </c>
      <c r="X445" s="135" t="str">
        <f>IF(V445="","",_xlfn.XLOOKUP(V445,立项!W:W,立项!P:P))</f>
        <v/>
      </c>
      <c r="Y445" s="135" t="str">
        <f t="shared" si="34"/>
        <v/>
      </c>
      <c r="Z445" s="162"/>
      <c r="AA445" s="137"/>
      <c r="AB445" s="137"/>
      <c r="AC445" s="137"/>
      <c r="AD445" s="138"/>
      <c r="AE445" s="138"/>
    </row>
    <row r="446" s="102" customFormat="1" customHeight="1" spans="1:31">
      <c r="A446" s="137"/>
      <c r="B446" s="137"/>
      <c r="D446" s="137"/>
      <c r="E446" s="154"/>
      <c r="F446" s="137"/>
      <c r="G446" s="137"/>
      <c r="H446" s="180"/>
      <c r="I446" s="167"/>
      <c r="J446" s="187"/>
      <c r="K446" s="137"/>
      <c r="L446" s="109"/>
      <c r="M446" s="185">
        <f>IF(T446="","",COUNTIFS($F$2:F446,F446))</f>
        <v>0</v>
      </c>
      <c r="N446" s="186">
        <f>IF(T446="","",SUMIFS(实收!E:E,实收!S:S,T446))</f>
        <v>0</v>
      </c>
      <c r="O446" s="186">
        <f t="shared" si="30"/>
        <v>0</v>
      </c>
      <c r="P446" s="186" t="str">
        <f>IF(D446="","",SUMIFS(#REF!,#REF!,U446))</f>
        <v/>
      </c>
      <c r="Q446" s="186" t="str">
        <f t="shared" si="31"/>
        <v/>
      </c>
      <c r="R446" s="135" t="str">
        <f>IF($C446="","",_xlfn.XLOOKUP($C446,设置!$M:$M,设置!N:N,""))</f>
        <v/>
      </c>
      <c r="S446" s="135" t="str">
        <f>IF($C446="","",_xlfn.XLOOKUP($C446,设置!$M:$M,设置!O:O,""))</f>
        <v/>
      </c>
      <c r="T446" s="135" t="s">
        <v>1886</v>
      </c>
      <c r="U446" s="135" t="str">
        <f t="shared" si="32"/>
        <v/>
      </c>
      <c r="V446" s="135" t="str">
        <f t="shared" si="33"/>
        <v/>
      </c>
      <c r="W446" s="135" t="str">
        <f>IF(V446="","",_xlfn.XLOOKUP(V446,立项!W:W,立项!N:N))</f>
        <v/>
      </c>
      <c r="X446" s="135" t="str">
        <f>IF(V446="","",_xlfn.XLOOKUP(V446,立项!W:W,立项!P:P))</f>
        <v/>
      </c>
      <c r="Y446" s="135" t="str">
        <f t="shared" si="34"/>
        <v/>
      </c>
      <c r="Z446" s="162"/>
      <c r="AA446" s="137"/>
      <c r="AB446" s="137"/>
      <c r="AC446" s="137"/>
      <c r="AD446" s="138"/>
      <c r="AE446" s="138"/>
    </row>
    <row r="447" s="102" customFormat="1" customHeight="1" spans="1:31">
      <c r="A447" s="137"/>
      <c r="B447" s="137"/>
      <c r="D447" s="137"/>
      <c r="E447" s="154"/>
      <c r="F447" s="137"/>
      <c r="G447" s="137"/>
      <c r="H447" s="180"/>
      <c r="I447" s="167"/>
      <c r="J447" s="187"/>
      <c r="K447" s="137"/>
      <c r="L447" s="109"/>
      <c r="M447" s="185">
        <f>IF(T447="","",COUNTIFS($F$2:F447,F447))</f>
        <v>0</v>
      </c>
      <c r="N447" s="186">
        <f>IF(T447="","",SUMIFS(实收!E:E,实收!S:S,T447))</f>
        <v>0</v>
      </c>
      <c r="O447" s="186">
        <f t="shared" si="30"/>
        <v>0</v>
      </c>
      <c r="P447" s="186" t="str">
        <f>IF(D447="","",SUMIFS(#REF!,#REF!,U447))</f>
        <v/>
      </c>
      <c r="Q447" s="186" t="str">
        <f t="shared" si="31"/>
        <v/>
      </c>
      <c r="R447" s="135" t="str">
        <f>IF($C447="","",_xlfn.XLOOKUP($C447,设置!$M:$M,设置!N:N,""))</f>
        <v/>
      </c>
      <c r="S447" s="135" t="str">
        <f>IF($C447="","",_xlfn.XLOOKUP($C447,设置!$M:$M,设置!O:O,""))</f>
        <v/>
      </c>
      <c r="T447" s="135" t="s">
        <v>1887</v>
      </c>
      <c r="U447" s="135" t="str">
        <f t="shared" si="32"/>
        <v/>
      </c>
      <c r="V447" s="135" t="str">
        <f t="shared" si="33"/>
        <v/>
      </c>
      <c r="W447" s="135" t="str">
        <f>IF(V447="","",_xlfn.XLOOKUP(V447,立项!W:W,立项!N:N))</f>
        <v/>
      </c>
      <c r="X447" s="135" t="str">
        <f>IF(V447="","",_xlfn.XLOOKUP(V447,立项!W:W,立项!P:P))</f>
        <v/>
      </c>
      <c r="Y447" s="135" t="str">
        <f t="shared" si="34"/>
        <v/>
      </c>
      <c r="Z447" s="162"/>
      <c r="AA447" s="137"/>
      <c r="AB447" s="137"/>
      <c r="AC447" s="137"/>
      <c r="AD447" s="138"/>
      <c r="AE447" s="138"/>
    </row>
    <row r="448" s="102" customFormat="1" customHeight="1" spans="1:31">
      <c r="A448" s="137"/>
      <c r="B448" s="137"/>
      <c r="D448" s="137"/>
      <c r="E448" s="154"/>
      <c r="F448" s="137"/>
      <c r="G448" s="137"/>
      <c r="H448" s="180"/>
      <c r="I448" s="167"/>
      <c r="J448" s="187"/>
      <c r="K448" s="137"/>
      <c r="L448" s="109"/>
      <c r="M448" s="185">
        <f>IF(T448="","",COUNTIFS($F$2:F448,F448))</f>
        <v>0</v>
      </c>
      <c r="N448" s="186">
        <f>IF(T448="","",SUMIFS(实收!E:E,实收!S:S,T448))</f>
        <v>0</v>
      </c>
      <c r="O448" s="186">
        <f t="shared" si="30"/>
        <v>0</v>
      </c>
      <c r="P448" s="186" t="str">
        <f>IF(D448="","",SUMIFS(#REF!,#REF!,U448))</f>
        <v/>
      </c>
      <c r="Q448" s="186" t="str">
        <f t="shared" si="31"/>
        <v/>
      </c>
      <c r="R448" s="135" t="str">
        <f>IF($C448="","",_xlfn.XLOOKUP($C448,设置!$M:$M,设置!N:N,""))</f>
        <v/>
      </c>
      <c r="S448" s="135" t="str">
        <f>IF($C448="","",_xlfn.XLOOKUP($C448,设置!$M:$M,设置!O:O,""))</f>
        <v/>
      </c>
      <c r="T448" s="135" t="s">
        <v>1888</v>
      </c>
      <c r="U448" s="135" t="str">
        <f t="shared" si="32"/>
        <v/>
      </c>
      <c r="V448" s="135" t="str">
        <f t="shared" si="33"/>
        <v/>
      </c>
      <c r="W448" s="135" t="str">
        <f>IF(V448="","",_xlfn.XLOOKUP(V448,立项!W:W,立项!N:N))</f>
        <v/>
      </c>
      <c r="X448" s="135" t="str">
        <f>IF(V448="","",_xlfn.XLOOKUP(V448,立项!W:W,立项!P:P))</f>
        <v/>
      </c>
      <c r="Y448" s="135" t="str">
        <f t="shared" si="34"/>
        <v/>
      </c>
      <c r="Z448" s="162"/>
      <c r="AA448" s="137"/>
      <c r="AB448" s="137"/>
      <c r="AC448" s="137"/>
      <c r="AD448" s="138"/>
      <c r="AE448" s="138"/>
    </row>
    <row r="449" s="102" customFormat="1" customHeight="1" spans="1:31">
      <c r="A449" s="137"/>
      <c r="B449" s="137"/>
      <c r="D449" s="137"/>
      <c r="E449" s="154"/>
      <c r="F449" s="137"/>
      <c r="G449" s="137"/>
      <c r="H449" s="180"/>
      <c r="I449" s="167"/>
      <c r="J449" s="187"/>
      <c r="K449" s="137"/>
      <c r="L449" s="109"/>
      <c r="M449" s="185">
        <f>IF(T449="","",COUNTIFS($F$2:F449,F449))</f>
        <v>0</v>
      </c>
      <c r="N449" s="186">
        <f>IF(T449="","",SUMIFS(实收!E:E,实收!S:S,T449))</f>
        <v>0</v>
      </c>
      <c r="O449" s="186">
        <f t="shared" si="30"/>
        <v>0</v>
      </c>
      <c r="P449" s="186" t="str">
        <f>IF(D449="","",SUMIFS(#REF!,#REF!,U449))</f>
        <v/>
      </c>
      <c r="Q449" s="186" t="str">
        <f t="shared" si="31"/>
        <v/>
      </c>
      <c r="R449" s="135" t="str">
        <f>IF($C449="","",_xlfn.XLOOKUP($C449,设置!$M:$M,设置!N:N,""))</f>
        <v/>
      </c>
      <c r="S449" s="135" t="str">
        <f>IF($C449="","",_xlfn.XLOOKUP($C449,设置!$M:$M,设置!O:O,""))</f>
        <v/>
      </c>
      <c r="T449" s="135" t="s">
        <v>1889</v>
      </c>
      <c r="U449" s="135" t="str">
        <f t="shared" si="32"/>
        <v/>
      </c>
      <c r="V449" s="135" t="str">
        <f t="shared" si="33"/>
        <v/>
      </c>
      <c r="W449" s="135" t="str">
        <f>IF(V449="","",_xlfn.XLOOKUP(V449,立项!W:W,立项!N:N))</f>
        <v/>
      </c>
      <c r="X449" s="135" t="str">
        <f>IF(V449="","",_xlfn.XLOOKUP(V449,立项!W:W,立项!P:P))</f>
        <v/>
      </c>
      <c r="Y449" s="135" t="str">
        <f t="shared" si="34"/>
        <v/>
      </c>
      <c r="Z449" s="162"/>
      <c r="AA449" s="137"/>
      <c r="AB449" s="137"/>
      <c r="AC449" s="137"/>
      <c r="AD449" s="138"/>
      <c r="AE449" s="138"/>
    </row>
    <row r="450" s="102" customFormat="1" customHeight="1" spans="1:31">
      <c r="A450" s="137"/>
      <c r="B450" s="137"/>
      <c r="D450" s="137"/>
      <c r="E450" s="154"/>
      <c r="F450" s="137"/>
      <c r="G450" s="137"/>
      <c r="H450" s="180"/>
      <c r="I450" s="167"/>
      <c r="J450" s="187"/>
      <c r="K450" s="137"/>
      <c r="L450" s="109"/>
      <c r="M450" s="185">
        <f>IF(T450="","",COUNTIFS($F$2:F450,F450))</f>
        <v>0</v>
      </c>
      <c r="N450" s="186">
        <f>IF(T450="","",SUMIFS(实收!E:E,实收!S:S,T450))</f>
        <v>0</v>
      </c>
      <c r="O450" s="186">
        <f>IF(T450="","",I450-N450)</f>
        <v>0</v>
      </c>
      <c r="P450" s="186" t="str">
        <f>IF(D450="","",SUMIFS(#REF!,#REF!,U450))</f>
        <v/>
      </c>
      <c r="Q450" s="186" t="str">
        <f>IF(D450="","",I450-P450)</f>
        <v/>
      </c>
      <c r="R450" s="135" t="str">
        <f>IF($C450="","",_xlfn.XLOOKUP($C450,设置!$M:$M,设置!N:N,""))</f>
        <v/>
      </c>
      <c r="S450" s="135" t="str">
        <f>IF($C450="","",_xlfn.XLOOKUP($C450,设置!$M:$M,设置!O:O,""))</f>
        <v/>
      </c>
      <c r="T450" s="135" t="s">
        <v>1890</v>
      </c>
      <c r="U450" s="135" t="str">
        <f>IF(F450="","",_xlfn.TEXTJOIN("-",1,T450,F450,M450,TEXT(H450,"yyyymmdd"),J450,I450))</f>
        <v/>
      </c>
      <c r="V450" s="135" t="str">
        <f>IF(F450="","",LEFT(F450,16))</f>
        <v/>
      </c>
      <c r="W450" s="135" t="str">
        <f>IF(V450="","",_xlfn.XLOOKUP(V450,立项!W:W,立项!N:N))</f>
        <v/>
      </c>
      <c r="X450" s="135" t="str">
        <f>IF(V450="","",_xlfn.XLOOKUP(V450,立项!W:W,立项!P:P))</f>
        <v/>
      </c>
      <c r="Y450" s="135" t="str">
        <f>IF(U450="","",_xlfn.TEXTJOIN("-",1,C450,X450,V450,B450))</f>
        <v/>
      </c>
      <c r="Z450" s="162"/>
      <c r="AA450" s="137"/>
      <c r="AB450" s="137"/>
      <c r="AC450" s="137"/>
      <c r="AD450" s="138"/>
      <c r="AE450" s="138"/>
    </row>
    <row r="451" s="102" customFormat="1" customHeight="1" spans="1:31">
      <c r="A451" s="137"/>
      <c r="B451" s="137"/>
      <c r="D451" s="137"/>
      <c r="E451" s="154"/>
      <c r="F451" s="137"/>
      <c r="G451" s="137"/>
      <c r="H451" s="180"/>
      <c r="I451" s="167"/>
      <c r="J451" s="187"/>
      <c r="K451" s="137"/>
      <c r="L451" s="109"/>
      <c r="M451" s="185">
        <f>IF(T451="","",COUNTIFS($F$2:F451,F451))</f>
        <v>0</v>
      </c>
      <c r="N451" s="186">
        <f>IF(T451="","",SUMIFS(实收!E:E,实收!S:S,T451))</f>
        <v>0</v>
      </c>
      <c r="O451" s="186">
        <f>IF(T451="","",I451-N451)</f>
        <v>0</v>
      </c>
      <c r="P451" s="186" t="str">
        <f>IF(D451="","",SUMIFS(#REF!,#REF!,U451))</f>
        <v/>
      </c>
      <c r="Q451" s="186" t="str">
        <f>IF(D451="","",I451-P451)</f>
        <v/>
      </c>
      <c r="R451" s="135" t="str">
        <f>IF($C451="","",_xlfn.XLOOKUP($C451,设置!$M:$M,设置!N:N,""))</f>
        <v/>
      </c>
      <c r="S451" s="135" t="str">
        <f>IF($C451="","",_xlfn.XLOOKUP($C451,设置!$M:$M,设置!O:O,""))</f>
        <v/>
      </c>
      <c r="T451" s="135" t="s">
        <v>1891</v>
      </c>
      <c r="U451" s="135" t="str">
        <f>IF(F451="","",_xlfn.TEXTJOIN("-",1,T451,F451,M451,TEXT(H451,"yyyymmdd"),J451,I451))</f>
        <v/>
      </c>
      <c r="V451" s="135" t="str">
        <f>IF(F451="","",LEFT(F451,16))</f>
        <v/>
      </c>
      <c r="W451" s="135" t="str">
        <f>IF(V451="","",_xlfn.XLOOKUP(V451,立项!W:W,立项!N:N))</f>
        <v/>
      </c>
      <c r="X451" s="135" t="str">
        <f>IF(V451="","",_xlfn.XLOOKUP(V451,立项!W:W,立项!P:P))</f>
        <v/>
      </c>
      <c r="Y451" s="135" t="str">
        <f>IF(U451="","",_xlfn.TEXTJOIN("-",1,C451,X451,V451,B451))</f>
        <v/>
      </c>
      <c r="Z451" s="162"/>
      <c r="AA451" s="137"/>
      <c r="AB451" s="137"/>
      <c r="AC451" s="137"/>
      <c r="AD451" s="138"/>
      <c r="AE451" s="138"/>
    </row>
    <row r="452" s="102" customFormat="1" customHeight="1" spans="1:31">
      <c r="A452" s="137"/>
      <c r="B452" s="137"/>
      <c r="D452" s="137"/>
      <c r="E452" s="154"/>
      <c r="F452" s="137"/>
      <c r="G452" s="137"/>
      <c r="H452" s="180"/>
      <c r="I452" s="167"/>
      <c r="J452" s="187"/>
      <c r="K452" s="137"/>
      <c r="L452" s="109"/>
      <c r="M452" s="185">
        <f>IF(T452="","",COUNTIFS($F$2:F452,F452))</f>
        <v>0</v>
      </c>
      <c r="N452" s="186">
        <f>IF(T452="","",SUMIFS(实收!E:E,实收!S:S,T452))</f>
        <v>0</v>
      </c>
      <c r="O452" s="186">
        <f>IF(T452="","",I452-N452)</f>
        <v>0</v>
      </c>
      <c r="P452" s="186" t="str">
        <f>IF(D452="","",SUMIFS(#REF!,#REF!,U452))</f>
        <v/>
      </c>
      <c r="Q452" s="186" t="str">
        <f>IF(D452="","",I452-P452)</f>
        <v/>
      </c>
      <c r="R452" s="135" t="str">
        <f>IF($C452="","",_xlfn.XLOOKUP($C452,设置!$M:$M,设置!N:N,""))</f>
        <v/>
      </c>
      <c r="S452" s="135" t="str">
        <f>IF($C452="","",_xlfn.XLOOKUP($C452,设置!$M:$M,设置!O:O,""))</f>
        <v/>
      </c>
      <c r="T452" s="135" t="s">
        <v>1892</v>
      </c>
      <c r="U452" s="135" t="str">
        <f>IF(F452="","",_xlfn.TEXTJOIN("-",1,T452,F452,M452,TEXT(H452,"yyyymmdd"),J452,I452))</f>
        <v/>
      </c>
      <c r="V452" s="135" t="str">
        <f>IF(F452="","",LEFT(F452,16))</f>
        <v/>
      </c>
      <c r="W452" s="135" t="str">
        <f>IF(V452="","",_xlfn.XLOOKUP(V452,立项!W:W,立项!N:N))</f>
        <v/>
      </c>
      <c r="X452" s="135" t="str">
        <f>IF(V452="","",_xlfn.XLOOKUP(V452,立项!W:W,立项!P:P))</f>
        <v/>
      </c>
      <c r="Y452" s="135" t="str">
        <f>IF(U452="","",_xlfn.TEXTJOIN("-",1,C452,X452,V452,B452))</f>
        <v/>
      </c>
      <c r="Z452" s="162"/>
      <c r="AA452" s="137"/>
      <c r="AB452" s="137"/>
      <c r="AC452" s="137"/>
      <c r="AD452" s="138"/>
      <c r="AE452" s="138"/>
    </row>
    <row r="453" s="102" customFormat="1" customHeight="1" spans="1:31">
      <c r="A453" s="137"/>
      <c r="B453" s="137"/>
      <c r="D453" s="137"/>
      <c r="E453" s="154"/>
      <c r="F453" s="137"/>
      <c r="G453" s="137"/>
      <c r="H453" s="180"/>
      <c r="I453" s="167"/>
      <c r="J453" s="187"/>
      <c r="K453" s="137"/>
      <c r="L453" s="109"/>
      <c r="M453" s="185">
        <f>IF(T453="","",COUNTIFS($F$2:F453,F453))</f>
        <v>0</v>
      </c>
      <c r="N453" s="186">
        <f>IF(T453="","",SUMIFS(实收!E:E,实收!S:S,T453))</f>
        <v>0</v>
      </c>
      <c r="O453" s="186">
        <f>IF(T453="","",I453-N453)</f>
        <v>0</v>
      </c>
      <c r="P453" s="186" t="str">
        <f>IF(D453="","",SUMIFS(#REF!,#REF!,U453))</f>
        <v/>
      </c>
      <c r="Q453" s="186" t="str">
        <f>IF(D453="","",I453-P453)</f>
        <v/>
      </c>
      <c r="R453" s="135" t="str">
        <f>IF($C453="","",_xlfn.XLOOKUP($C453,设置!$M:$M,设置!N:N,""))</f>
        <v/>
      </c>
      <c r="S453" s="135" t="str">
        <f>IF($C453="","",_xlfn.XLOOKUP($C453,设置!$M:$M,设置!O:O,""))</f>
        <v/>
      </c>
      <c r="T453" s="135" t="s">
        <v>1893</v>
      </c>
      <c r="U453" s="135" t="str">
        <f>IF(F453="","",_xlfn.TEXTJOIN("-",1,T453,F453,M453,TEXT(H453,"yyyymmdd"),J453,I453))</f>
        <v/>
      </c>
      <c r="V453" s="135" t="str">
        <f>IF(F453="","",LEFT(F453,16))</f>
        <v/>
      </c>
      <c r="W453" s="135" t="str">
        <f>IF(V453="","",_xlfn.XLOOKUP(V453,立项!W:W,立项!N:N))</f>
        <v/>
      </c>
      <c r="X453" s="135" t="str">
        <f>IF(V453="","",_xlfn.XLOOKUP(V453,立项!W:W,立项!P:P))</f>
        <v/>
      </c>
      <c r="Y453" s="135" t="str">
        <f>IF(U453="","",_xlfn.TEXTJOIN("-",1,C453,X453,V453,B453))</f>
        <v/>
      </c>
      <c r="Z453" s="162"/>
      <c r="AA453" s="137"/>
      <c r="AB453" s="137"/>
      <c r="AC453" s="137"/>
      <c r="AD453" s="138"/>
      <c r="AE453" s="138"/>
    </row>
  </sheetData>
  <autoFilter xmlns:etc="http://www.wps.cn/officeDocument/2017/etCustomData" ref="A1:AD3000" etc:filterBottomFollowUsedRange="0">
    <extLst/>
  </autoFilter>
  <mergeCells count="1">
    <mergeCell ref="A1:A4"/>
  </mergeCells>
  <conditionalFormatting sqref="G106">
    <cfRule type="duplicateValues" dxfId="0" priority="12"/>
  </conditionalFormatting>
  <conditionalFormatting sqref="G140">
    <cfRule type="duplicateValues" dxfId="0" priority="13"/>
  </conditionalFormatting>
  <conditionalFormatting sqref="G145">
    <cfRule type="duplicateValues" dxfId="0" priority="9"/>
  </conditionalFormatting>
  <conditionalFormatting sqref="G149">
    <cfRule type="duplicateValues" dxfId="0" priority="14"/>
  </conditionalFormatting>
  <conditionalFormatting sqref="G204">
    <cfRule type="duplicateValues" dxfId="0" priority="11"/>
  </conditionalFormatting>
  <conditionalFormatting sqref="G206">
    <cfRule type="duplicateValues" dxfId="0" priority="10"/>
  </conditionalFormatting>
  <conditionalFormatting sqref="G319">
    <cfRule type="duplicateValues" dxfId="0" priority="8"/>
  </conditionalFormatting>
  <dataValidations count="13">
    <dataValidation type="list" showInputMessage="1" showErrorMessage="1" sqref="L231">
      <formula1>'[6]应收单位-客户'!#REF!</formula1>
    </dataValidation>
    <dataValidation type="list" allowBlank="1" showInputMessage="1" showErrorMessage="1" sqref="B326 B340">
      <formula1>姓名</formula1>
    </dataValidation>
    <dataValidation type="list" allowBlank="1" showInputMessage="1" showErrorMessage="1" sqref="C340">
      <formula1>归属主体</formula1>
    </dataValidation>
    <dataValidation type="list" showInputMessage="1" showErrorMessage="1" sqref="B2:B325 B327:B339 B341:B1000 B10001:B1048576">
      <formula1>人员姓名</formula1>
    </dataValidation>
    <dataValidation type="list" showInputMessage="1" showErrorMessage="1" sqref="C2:C339 C341:C1000">
      <formula1>INDIRECT($B2)</formula1>
    </dataValidation>
    <dataValidation type="list" allowBlank="1" showInputMessage="1" showErrorMessage="1" sqref="C10001:C1048576">
      <formula1>组织名称</formula1>
    </dataValidation>
    <dataValidation type="list" showInputMessage="1" showErrorMessage="1" sqref="D2:D1000 D10001:D1048576">
      <formula1>收入一类</formula1>
    </dataValidation>
    <dataValidation type="list" showInputMessage="1" showErrorMessage="1" sqref="E2:E313 E319:E320 E327:E1000 E10001:E1048576">
      <formula1>INDIRECT($D2)</formula1>
    </dataValidation>
    <dataValidation type="list" showInputMessage="1" showErrorMessage="1" sqref="E314:E318 E321:E326">
      <formula1>INDIRECT($C314)</formula1>
    </dataValidation>
    <dataValidation type="list" showInputMessage="1" showErrorMessage="1" sqref="F2:F1048576">
      <formula1>项目编号</formula1>
    </dataValidation>
    <dataValidation type="list" showInputMessage="1" showErrorMessage="1" sqref="J2:J1000">
      <formula1>款项类型</formula1>
    </dataValidation>
    <dataValidation type="list" showInputMessage="1" showErrorMessage="1" sqref="K2:K1000">
      <formula1>财务部</formula1>
    </dataValidation>
    <dataValidation type="list" showInputMessage="1" showErrorMessage="1" sqref="AB2:AB1000">
      <formula1>审核状态</formula1>
    </dataValidation>
  </dataValidations>
  <pageMargins left="0.7" right="0.7" top="0.75" bottom="0.75" header="0.3" footer="0.3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258"/>
  <sheetViews>
    <sheetView workbookViewId="0">
      <pane xSplit="4" ySplit="1" topLeftCell="E2" activePane="bottomRight" state="frozen"/>
      <selection/>
      <selection pane="topRight"/>
      <selection pane="bottomLeft"/>
      <selection pane="bottomRight" activeCell="AJ13" sqref="AJ13"/>
    </sheetView>
  </sheetViews>
  <sheetFormatPr defaultColWidth="8.83333333333333" defaultRowHeight="25" customHeight="1"/>
  <cols>
    <col min="1" max="1" width="5.16666666666667" style="138" customWidth="1"/>
    <col min="2" max="2" width="49.6666666666667" style="138" customWidth="1"/>
    <col min="3" max="3" width="24.5" style="138" customWidth="1"/>
    <col min="4" max="4" width="10.8333333333333" style="138" customWidth="1"/>
    <col min="5" max="5" width="14.3333333333333" style="138" customWidth="1"/>
    <col min="6" max="6" width="30.6666666666667" style="138" customWidth="1"/>
    <col min="7" max="7" width="11.5" style="138" customWidth="1"/>
    <col min="9" max="9" width="22.1666666666667" style="138" customWidth="1"/>
    <col min="10" max="10" width="13.1666666666667" style="138" customWidth="1"/>
    <col min="12" max="12" width="8.5" style="138" customWidth="1"/>
    <col min="13" max="13" width="13.3333333333333" style="138" customWidth="1"/>
    <col min="14" max="14" width="16.3333333333333" style="138" customWidth="1"/>
    <col min="15" max="15" width="13.3333333333333" style="138" customWidth="1"/>
    <col min="16" max="16" width="14.5" style="138" customWidth="1"/>
    <col min="17" max="17" width="6.83333333333333" style="138" customWidth="1"/>
    <col min="18" max="18" width="8.16666666666667" style="138" customWidth="1"/>
    <col min="19" max="19" width="16.1666666666667" style="138" customWidth="1"/>
    <col min="21" max="21" width="17.1666666666667" style="138" customWidth="1"/>
    <col min="22" max="22" width="20.3333333333333" style="138" customWidth="1"/>
    <col min="23" max="23" width="12.8333333333333" style="138" customWidth="1"/>
    <col min="24" max="24" width="21.8333333333333" style="138" customWidth="1"/>
    <col min="25" max="28" width="8.16666666666667" style="138" customWidth="1"/>
    <col min="29" max="29" width="11.1666666666667" style="138" customWidth="1"/>
  </cols>
  <sheetData>
    <row r="1" s="147" customFormat="1" ht="19" customHeight="1" spans="1:29">
      <c r="A1" s="148" t="s">
        <v>0</v>
      </c>
      <c r="B1" s="149" t="s">
        <v>1436</v>
      </c>
      <c r="C1" s="150" t="s">
        <v>1894</v>
      </c>
      <c r="D1" s="151" t="s">
        <v>1895</v>
      </c>
      <c r="E1" s="152" t="s">
        <v>1896</v>
      </c>
      <c r="F1" s="149" t="s">
        <v>1897</v>
      </c>
      <c r="G1" s="149" t="s">
        <v>279</v>
      </c>
      <c r="H1" s="153" t="s">
        <v>1428</v>
      </c>
      <c r="I1" s="153" t="s">
        <v>1429</v>
      </c>
      <c r="J1" s="158" t="s">
        <v>1898</v>
      </c>
      <c r="K1" s="132" t="s">
        <v>292</v>
      </c>
      <c r="L1" s="132" t="s">
        <v>1423</v>
      </c>
      <c r="M1" s="159" t="s">
        <v>1899</v>
      </c>
      <c r="N1" s="159" t="s">
        <v>1900</v>
      </c>
      <c r="O1" s="159" t="s">
        <v>1901</v>
      </c>
      <c r="P1" s="159" t="s">
        <v>1902</v>
      </c>
      <c r="Q1" s="132" t="s">
        <v>1903</v>
      </c>
      <c r="R1" s="132" t="s">
        <v>1904</v>
      </c>
      <c r="S1" s="132" t="s">
        <v>1436</v>
      </c>
      <c r="T1" s="132" t="s">
        <v>1905</v>
      </c>
      <c r="U1" s="132" t="s">
        <v>227</v>
      </c>
      <c r="V1" s="132" t="s">
        <v>518</v>
      </c>
      <c r="W1" s="132" t="s">
        <v>1421</v>
      </c>
      <c r="X1" s="132" t="s">
        <v>202</v>
      </c>
      <c r="Y1" s="161" t="s">
        <v>1438</v>
      </c>
      <c r="Z1" s="153" t="s">
        <v>1439</v>
      </c>
      <c r="AA1" s="153" t="s">
        <v>1440</v>
      </c>
      <c r="AB1" s="153" t="s">
        <v>1441</v>
      </c>
      <c r="AC1" s="138"/>
    </row>
    <row r="2" s="93" customFormat="1" customHeight="1" spans="1:30">
      <c r="A2" s="148"/>
      <c r="B2" s="154"/>
      <c r="C2" s="155"/>
      <c r="D2" s="156"/>
      <c r="E2" s="157"/>
      <c r="F2" s="137"/>
      <c r="G2" s="154"/>
      <c r="H2" s="137"/>
      <c r="I2" s="137"/>
      <c r="J2" s="160" t="s">
        <v>1906</v>
      </c>
      <c r="K2" s="135" t="str">
        <f>IF($B2="","",_xlfn.XLOOKUP(S2,应收!T:T,应收!D:D))</f>
        <v/>
      </c>
      <c r="L2" s="135" t="str">
        <f>IF($B2="","",_xlfn.XLOOKUP($S2,应收!$T:$T,应收!E:E))</f>
        <v/>
      </c>
      <c r="M2" s="135" t="str">
        <f>IF($B2="","",_xlfn.XLOOKUP($S2,应收!$T:$T,应收!N:N))</f>
        <v/>
      </c>
      <c r="N2" s="135" t="str">
        <f>IF($B2="","",_xlfn.XLOOKUP($S2,应收!$T:$T,应收!O:O))</f>
        <v/>
      </c>
      <c r="O2" s="135" t="str">
        <f>IF($B2="","",_xlfn.XLOOKUP($S2,应收!$T:$T,应收!P:P))</f>
        <v/>
      </c>
      <c r="P2" s="135" t="str">
        <f>IF($B2="","",_xlfn.XLOOKUP($S2,应收!$T:$T,应收!Q:Q))</f>
        <v/>
      </c>
      <c r="Q2" s="135" t="str">
        <f>IF($B2="","",_xlfn.XLOOKUP($S2,应收!$T:$T,应收!R:R))</f>
        <v/>
      </c>
      <c r="R2" s="135" t="str">
        <f>IF($B2="","",_xlfn.XLOOKUP($S2,应收!$T:$T,应收!S:S))</f>
        <v/>
      </c>
      <c r="S2" s="135" t="str">
        <f t="shared" ref="S2:S65" si="0">IF(B2="","",LEFT(B2,7))</f>
        <v/>
      </c>
      <c r="T2" s="135" t="str">
        <f t="shared" ref="T2:T65" si="1">IF(F2="","",LEFT(F2,6))</f>
        <v/>
      </c>
      <c r="U2" s="135" t="str">
        <f>IF($B2="","",_xlfn.XLOOKUP(S2,应收!T:T,应收!V:V))</f>
        <v/>
      </c>
      <c r="V2" s="135" t="str">
        <f>IF(U2="","",_xlfn.XLOOKUP(U2,立项!W:W,立项!P:P))</f>
        <v/>
      </c>
      <c r="W2" s="135" t="str">
        <f>IF(B2="","",_xlfn.XLOOKUP($S2,应收!$T:$T,应收!B:B))</f>
        <v/>
      </c>
      <c r="X2" s="135" t="str">
        <f t="shared" ref="X2:X39" si="2">IF(S2="","",_xlfn.TEXTJOIN("-",1,Q2,R2,V2,U2,W2))</f>
        <v/>
      </c>
      <c r="Y2" s="162"/>
      <c r="Z2" s="137"/>
      <c r="AA2" s="137"/>
      <c r="AB2" s="137"/>
      <c r="AC2" s="138" t="s">
        <v>1703</v>
      </c>
      <c r="AD2" s="93" t="s">
        <v>1907</v>
      </c>
    </row>
    <row r="3" s="93" customFormat="1" customHeight="1" spans="1:30">
      <c r="A3" s="148"/>
      <c r="B3" s="154"/>
      <c r="C3" s="155"/>
      <c r="D3" s="156"/>
      <c r="E3" s="157"/>
      <c r="F3" s="137"/>
      <c r="G3" s="154"/>
      <c r="H3" s="137"/>
      <c r="I3" s="137"/>
      <c r="J3" s="160" t="s">
        <v>1908</v>
      </c>
      <c r="K3" s="135" t="str">
        <f>IF($B3="","",_xlfn.XLOOKUP(S3,应收!T:T,应收!D:D))</f>
        <v/>
      </c>
      <c r="L3" s="135" t="str">
        <f>IF($B3="","",_xlfn.XLOOKUP($S3,应收!$T:$T,应收!E:E))</f>
        <v/>
      </c>
      <c r="M3" s="135" t="str">
        <f>IF($B3="","",_xlfn.XLOOKUP($S3,应收!$T:$T,应收!N:N))</f>
        <v/>
      </c>
      <c r="N3" s="135" t="str">
        <f>IF($B3="","",_xlfn.XLOOKUP($S3,应收!$T:$T,应收!O:O))</f>
        <v/>
      </c>
      <c r="O3" s="135" t="str">
        <f>IF($B3="","",_xlfn.XLOOKUP($S3,应收!$T:$T,应收!P:P))</f>
        <v/>
      </c>
      <c r="P3" s="135" t="str">
        <f>IF($B3="","",_xlfn.XLOOKUP($S3,应收!$T:$T,应收!Q:Q))</f>
        <v/>
      </c>
      <c r="Q3" s="135" t="str">
        <f>IF($B3="","",_xlfn.XLOOKUP($S3,应收!$T:$T,应收!R:R))</f>
        <v/>
      </c>
      <c r="R3" s="135" t="str">
        <f>IF($B3="","",_xlfn.XLOOKUP($S3,应收!$T:$T,应收!S:S))</f>
        <v/>
      </c>
      <c r="S3" s="135" t="str">
        <f t="shared" si="0"/>
        <v/>
      </c>
      <c r="T3" s="135" t="str">
        <f t="shared" si="1"/>
        <v/>
      </c>
      <c r="U3" s="135" t="str">
        <f>IF($B3="","",_xlfn.XLOOKUP(S3,应收!T:T,应收!V:V))</f>
        <v/>
      </c>
      <c r="V3" s="135" t="str">
        <f>IF(U3="","",_xlfn.XLOOKUP(U3,立项!W:W,立项!P:P))</f>
        <v/>
      </c>
      <c r="W3" s="135" t="str">
        <f>IF(B3="","",_xlfn.XLOOKUP($S3,应收!$T:$T,应收!B:B))</f>
        <v/>
      </c>
      <c r="X3" s="135" t="str">
        <f t="shared" si="2"/>
        <v/>
      </c>
      <c r="Y3" s="162"/>
      <c r="Z3" s="137"/>
      <c r="AA3" s="137"/>
      <c r="AB3" s="137"/>
      <c r="AC3" s="138" t="s">
        <v>1644</v>
      </c>
      <c r="AD3" s="93" t="s">
        <v>1909</v>
      </c>
    </row>
    <row r="4" s="93" customFormat="1" customHeight="1" spans="1:30">
      <c r="A4" s="148"/>
      <c r="B4" s="154"/>
      <c r="C4" s="155"/>
      <c r="D4" s="156"/>
      <c r="E4" s="157"/>
      <c r="F4" s="137"/>
      <c r="G4" s="154"/>
      <c r="H4" s="137"/>
      <c r="I4" s="137"/>
      <c r="J4" s="160" t="s">
        <v>1910</v>
      </c>
      <c r="K4" s="135" t="str">
        <f>IF($B4="","",_xlfn.XLOOKUP(S4,应收!T:T,应收!D:D))</f>
        <v/>
      </c>
      <c r="L4" s="135" t="str">
        <f>IF($B4="","",_xlfn.XLOOKUP($S4,应收!$T:$T,应收!E:E))</f>
        <v/>
      </c>
      <c r="M4" s="135" t="str">
        <f>IF($B4="","",_xlfn.XLOOKUP($S4,应收!$T:$T,应收!N:N))</f>
        <v/>
      </c>
      <c r="N4" s="135" t="str">
        <f>IF($B4="","",_xlfn.XLOOKUP($S4,应收!$T:$T,应收!O:O))</f>
        <v/>
      </c>
      <c r="O4" s="135" t="str">
        <f>IF($B4="","",_xlfn.XLOOKUP($S4,应收!$T:$T,应收!P:P))</f>
        <v/>
      </c>
      <c r="P4" s="135" t="str">
        <f>IF($B4="","",_xlfn.XLOOKUP($S4,应收!$T:$T,应收!Q:Q))</f>
        <v/>
      </c>
      <c r="Q4" s="135" t="str">
        <f>IF($B4="","",_xlfn.XLOOKUP($S4,应收!$T:$T,应收!R:R))</f>
        <v/>
      </c>
      <c r="R4" s="135" t="str">
        <f>IF($B4="","",_xlfn.XLOOKUP($S4,应收!$T:$T,应收!S:S))</f>
        <v/>
      </c>
      <c r="S4" s="135" t="str">
        <f t="shared" si="0"/>
        <v/>
      </c>
      <c r="T4" s="135" t="str">
        <f t="shared" si="1"/>
        <v/>
      </c>
      <c r="U4" s="135" t="str">
        <f>IF($B4="","",_xlfn.XLOOKUP(S4,应收!T:T,应收!V:V))</f>
        <v/>
      </c>
      <c r="V4" s="135" t="str">
        <f>IF(U4="","",_xlfn.XLOOKUP(U4,立项!W:W,立项!P:P))</f>
        <v/>
      </c>
      <c r="W4" s="135" t="str">
        <f>IF(B4="","",_xlfn.XLOOKUP($S4,应收!$T:$T,应收!B:B))</f>
        <v/>
      </c>
      <c r="X4" s="135" t="str">
        <f t="shared" si="2"/>
        <v/>
      </c>
      <c r="Y4" s="162"/>
      <c r="Z4" s="137"/>
      <c r="AA4" s="137"/>
      <c r="AB4" s="137"/>
      <c r="AC4" s="138" t="s">
        <v>1641</v>
      </c>
      <c r="AD4" s="93" t="s">
        <v>1911</v>
      </c>
    </row>
    <row r="5" s="93" customFormat="1" customHeight="1" spans="1:30">
      <c r="A5" s="148"/>
      <c r="B5" s="154"/>
      <c r="C5" s="155"/>
      <c r="D5" s="156"/>
      <c r="E5" s="157"/>
      <c r="F5" s="137"/>
      <c r="G5" s="154"/>
      <c r="H5" s="137"/>
      <c r="I5" s="137"/>
      <c r="J5" s="160" t="s">
        <v>1912</v>
      </c>
      <c r="K5" s="135" t="str">
        <f>IF($B5="","",_xlfn.XLOOKUP(S5,应收!T:T,应收!D:D))</f>
        <v/>
      </c>
      <c r="L5" s="135" t="str">
        <f>IF($B5="","",_xlfn.XLOOKUP($S5,应收!$T:$T,应收!E:E))</f>
        <v/>
      </c>
      <c r="M5" s="135" t="str">
        <f>IF($B5="","",_xlfn.XLOOKUP($S5,应收!$T:$T,应收!N:N))</f>
        <v/>
      </c>
      <c r="N5" s="135" t="str">
        <f>IF($B5="","",_xlfn.XLOOKUP($S5,应收!$T:$T,应收!O:O))</f>
        <v/>
      </c>
      <c r="O5" s="135" t="str">
        <f>IF($B5="","",_xlfn.XLOOKUP($S5,应收!$T:$T,应收!P:P))</f>
        <v/>
      </c>
      <c r="P5" s="135" t="str">
        <f>IF($B5="","",_xlfn.XLOOKUP($S5,应收!$T:$T,应收!Q:Q))</f>
        <v/>
      </c>
      <c r="Q5" s="135" t="str">
        <f>IF($B5="","",_xlfn.XLOOKUP($S5,应收!$T:$T,应收!R:R))</f>
        <v/>
      </c>
      <c r="R5" s="135" t="str">
        <f>IF($B5="","",_xlfn.XLOOKUP($S5,应收!$T:$T,应收!S:S))</f>
        <v/>
      </c>
      <c r="S5" s="135" t="str">
        <f t="shared" si="0"/>
        <v/>
      </c>
      <c r="T5" s="135" t="str">
        <f t="shared" si="1"/>
        <v/>
      </c>
      <c r="U5" s="135" t="str">
        <f>IF($B5="","",_xlfn.XLOOKUP(S5,应收!T:T,应收!V:V))</f>
        <v/>
      </c>
      <c r="V5" s="135" t="str">
        <f>IF(U5="","",_xlfn.XLOOKUP(U5,立项!W:W,立项!P:P))</f>
        <v/>
      </c>
      <c r="W5" s="135" t="str">
        <f>IF(B5="","",_xlfn.XLOOKUP($S5,应收!$T:$T,应收!B:B))</f>
        <v/>
      </c>
      <c r="X5" s="135" t="str">
        <f t="shared" si="2"/>
        <v/>
      </c>
      <c r="Y5" s="162"/>
      <c r="Z5" s="137"/>
      <c r="AA5" s="137"/>
      <c r="AB5" s="137"/>
      <c r="AC5" s="138" t="s">
        <v>1641</v>
      </c>
      <c r="AD5" s="93" t="s">
        <v>1911</v>
      </c>
    </row>
    <row r="6" s="93" customFormat="1" customHeight="1" spans="1:30">
      <c r="A6" s="148"/>
      <c r="B6" s="154"/>
      <c r="C6" s="155"/>
      <c r="D6" s="156"/>
      <c r="E6" s="157"/>
      <c r="F6" s="137"/>
      <c r="G6" s="154"/>
      <c r="H6" s="137"/>
      <c r="I6" s="137"/>
      <c r="J6" s="160" t="s">
        <v>1913</v>
      </c>
      <c r="K6" s="135" t="str">
        <f>IF($B6="","",_xlfn.XLOOKUP(S6,应收!T:T,应收!D:D))</f>
        <v/>
      </c>
      <c r="L6" s="135" t="str">
        <f>IF($B6="","",_xlfn.XLOOKUP($S6,应收!$T:$T,应收!E:E))</f>
        <v/>
      </c>
      <c r="M6" s="135" t="str">
        <f>IF($B6="","",_xlfn.XLOOKUP($S6,应收!$T:$T,应收!N:N))</f>
        <v/>
      </c>
      <c r="N6" s="135" t="str">
        <f>IF($B6="","",_xlfn.XLOOKUP($S6,应收!$T:$T,应收!O:O))</f>
        <v/>
      </c>
      <c r="O6" s="135" t="str">
        <f>IF($B6="","",_xlfn.XLOOKUP($S6,应收!$T:$T,应收!P:P))</f>
        <v/>
      </c>
      <c r="P6" s="135" t="str">
        <f>IF($B6="","",_xlfn.XLOOKUP($S6,应收!$T:$T,应收!Q:Q))</f>
        <v/>
      </c>
      <c r="Q6" s="135" t="str">
        <f>IF($B6="","",_xlfn.XLOOKUP($S6,应收!$T:$T,应收!R:R))</f>
        <v/>
      </c>
      <c r="R6" s="135" t="str">
        <f>IF($B6="","",_xlfn.XLOOKUP($S6,应收!$T:$T,应收!S:S))</f>
        <v/>
      </c>
      <c r="S6" s="135" t="str">
        <f t="shared" si="0"/>
        <v/>
      </c>
      <c r="T6" s="135" t="str">
        <f t="shared" si="1"/>
        <v/>
      </c>
      <c r="U6" s="135" t="str">
        <f>IF($B6="","",_xlfn.XLOOKUP(S6,应收!T:T,应收!V:V))</f>
        <v/>
      </c>
      <c r="V6" s="135" t="str">
        <f>IF(U6="","",_xlfn.XLOOKUP(U6,立项!W:W,立项!P:P))</f>
        <v/>
      </c>
      <c r="W6" s="135" t="str">
        <f>IF(B6="","",_xlfn.XLOOKUP($S6,应收!$T:$T,应收!B:B))</f>
        <v/>
      </c>
      <c r="X6" s="135" t="str">
        <f t="shared" si="2"/>
        <v/>
      </c>
      <c r="Y6" s="162"/>
      <c r="Z6" s="137"/>
      <c r="AA6" s="137"/>
      <c r="AB6" s="137"/>
      <c r="AC6" s="138" t="s">
        <v>1639</v>
      </c>
      <c r="AD6" s="93" t="s">
        <v>1911</v>
      </c>
    </row>
    <row r="7" s="93" customFormat="1" customHeight="1" spans="1:30">
      <c r="A7" s="148"/>
      <c r="B7" s="154"/>
      <c r="C7" s="155"/>
      <c r="D7" s="156"/>
      <c r="E7" s="157"/>
      <c r="F7" s="137"/>
      <c r="G7" s="154"/>
      <c r="H7" s="137"/>
      <c r="I7" s="137"/>
      <c r="J7" s="160" t="s">
        <v>1914</v>
      </c>
      <c r="K7" s="135" t="str">
        <f>IF($B7="","",_xlfn.XLOOKUP(S7,应收!T:T,应收!D:D))</f>
        <v/>
      </c>
      <c r="L7" s="135" t="str">
        <f>IF($B7="","",_xlfn.XLOOKUP($S7,应收!$T:$T,应收!E:E))</f>
        <v/>
      </c>
      <c r="M7" s="135" t="str">
        <f>IF($B7="","",_xlfn.XLOOKUP($S7,应收!$T:$T,应收!N:N))</f>
        <v/>
      </c>
      <c r="N7" s="135" t="str">
        <f>IF($B7="","",_xlfn.XLOOKUP($S7,应收!$T:$T,应收!O:O))</f>
        <v/>
      </c>
      <c r="O7" s="135" t="str">
        <f>IF($B7="","",_xlfn.XLOOKUP($S7,应收!$T:$T,应收!P:P))</f>
        <v/>
      </c>
      <c r="P7" s="135" t="str">
        <f>IF($B7="","",_xlfn.XLOOKUP($S7,应收!$T:$T,应收!Q:Q))</f>
        <v/>
      </c>
      <c r="Q7" s="135" t="str">
        <f>IF($B7="","",_xlfn.XLOOKUP($S7,应收!$T:$T,应收!R:R))</f>
        <v/>
      </c>
      <c r="R7" s="135" t="str">
        <f>IF($B7="","",_xlfn.XLOOKUP($S7,应收!$T:$T,应收!S:S))</f>
        <v/>
      </c>
      <c r="S7" s="135" t="str">
        <f t="shared" si="0"/>
        <v/>
      </c>
      <c r="T7" s="135" t="str">
        <f t="shared" si="1"/>
        <v/>
      </c>
      <c r="U7" s="135" t="str">
        <f>IF($B7="","",_xlfn.XLOOKUP(S7,应收!T:T,应收!V:V))</f>
        <v/>
      </c>
      <c r="V7" s="135" t="str">
        <f>IF(U7="","",_xlfn.XLOOKUP(U7,立项!W:W,立项!P:P))</f>
        <v/>
      </c>
      <c r="W7" s="135" t="str">
        <f>IF(B7="","",_xlfn.XLOOKUP($S7,应收!$T:$T,应收!B:B))</f>
        <v/>
      </c>
      <c r="X7" s="135" t="str">
        <f t="shared" si="2"/>
        <v/>
      </c>
      <c r="Y7" s="162"/>
      <c r="Z7" s="137"/>
      <c r="AA7" s="137"/>
      <c r="AB7" s="137"/>
      <c r="AC7" s="138" t="s">
        <v>1641</v>
      </c>
      <c r="AD7" s="93" t="s">
        <v>1911</v>
      </c>
    </row>
    <row r="8" s="93" customFormat="1" customHeight="1" spans="1:30">
      <c r="A8" s="148"/>
      <c r="B8" s="154"/>
      <c r="C8" s="155"/>
      <c r="D8" s="156"/>
      <c r="E8" s="157"/>
      <c r="F8" s="137"/>
      <c r="G8" s="154"/>
      <c r="H8" s="137"/>
      <c r="I8" s="137"/>
      <c r="J8" s="160" t="s">
        <v>1915</v>
      </c>
      <c r="K8" s="135" t="str">
        <f>IF($B8="","",_xlfn.XLOOKUP(S8,应收!T:T,应收!D:D))</f>
        <v/>
      </c>
      <c r="L8" s="135" t="str">
        <f>IF($B8="","",_xlfn.XLOOKUP($S8,应收!$T:$T,应收!E:E))</f>
        <v/>
      </c>
      <c r="M8" s="135" t="str">
        <f>IF($B8="","",_xlfn.XLOOKUP($S8,应收!$T:$T,应收!N:N))</f>
        <v/>
      </c>
      <c r="N8" s="135" t="str">
        <f>IF($B8="","",_xlfn.XLOOKUP($S8,应收!$T:$T,应收!O:O))</f>
        <v/>
      </c>
      <c r="O8" s="135" t="str">
        <f>IF($B8="","",_xlfn.XLOOKUP($S8,应收!$T:$T,应收!P:P))</f>
        <v/>
      </c>
      <c r="P8" s="135" t="str">
        <f>IF($B8="","",_xlfn.XLOOKUP($S8,应收!$T:$T,应收!Q:Q))</f>
        <v/>
      </c>
      <c r="Q8" s="135" t="str">
        <f>IF($B8="","",_xlfn.XLOOKUP($S8,应收!$T:$T,应收!R:R))</f>
        <v/>
      </c>
      <c r="R8" s="135" t="str">
        <f>IF($B8="","",_xlfn.XLOOKUP($S8,应收!$T:$T,应收!S:S))</f>
        <v/>
      </c>
      <c r="S8" s="135" t="str">
        <f t="shared" si="0"/>
        <v/>
      </c>
      <c r="T8" s="135" t="str">
        <f t="shared" si="1"/>
        <v/>
      </c>
      <c r="U8" s="135" t="str">
        <f>IF($B8="","",_xlfn.XLOOKUP(S8,应收!T:T,应收!V:V))</f>
        <v/>
      </c>
      <c r="V8" s="135" t="str">
        <f>IF(U8="","",_xlfn.XLOOKUP(U8,立项!W:W,立项!P:P))</f>
        <v/>
      </c>
      <c r="W8" s="135" t="str">
        <f>IF(B8="","",_xlfn.XLOOKUP($S8,应收!$T:$T,应收!B:B))</f>
        <v/>
      </c>
      <c r="X8" s="135" t="str">
        <f t="shared" si="2"/>
        <v/>
      </c>
      <c r="Y8" s="162"/>
      <c r="Z8" s="137"/>
      <c r="AA8" s="137"/>
      <c r="AB8" s="137"/>
      <c r="AC8" s="138" t="s">
        <v>1639</v>
      </c>
      <c r="AD8" s="93" t="s">
        <v>1911</v>
      </c>
    </row>
    <row r="9" s="93" customFormat="1" customHeight="1" spans="1:30">
      <c r="A9" s="148"/>
      <c r="B9" s="154"/>
      <c r="C9" s="155"/>
      <c r="D9" s="156"/>
      <c r="E9" s="157"/>
      <c r="F9" s="137"/>
      <c r="G9" s="154"/>
      <c r="H9" s="137"/>
      <c r="I9" s="137"/>
      <c r="J9" s="160" t="s">
        <v>1916</v>
      </c>
      <c r="K9" s="135" t="str">
        <f>IF($B9="","",_xlfn.XLOOKUP(S9,应收!T:T,应收!D:D))</f>
        <v/>
      </c>
      <c r="L9" s="135" t="str">
        <f>IF($B9="","",_xlfn.XLOOKUP($S9,应收!$T:$T,应收!E:E))</f>
        <v/>
      </c>
      <c r="M9" s="135" t="str">
        <f>IF($B9="","",_xlfn.XLOOKUP($S9,应收!$T:$T,应收!N:N))</f>
        <v/>
      </c>
      <c r="N9" s="135" t="str">
        <f>IF($B9="","",_xlfn.XLOOKUP($S9,应收!$T:$T,应收!O:O))</f>
        <v/>
      </c>
      <c r="O9" s="135" t="str">
        <f>IF($B9="","",_xlfn.XLOOKUP($S9,应收!$T:$T,应收!P:P))</f>
        <v/>
      </c>
      <c r="P9" s="135" t="str">
        <f>IF($B9="","",_xlfn.XLOOKUP($S9,应收!$T:$T,应收!Q:Q))</f>
        <v/>
      </c>
      <c r="Q9" s="135" t="str">
        <f>IF($B9="","",_xlfn.XLOOKUP($S9,应收!$T:$T,应收!R:R))</f>
        <v/>
      </c>
      <c r="R9" s="135" t="str">
        <f>IF($B9="","",_xlfn.XLOOKUP($S9,应收!$T:$T,应收!S:S))</f>
        <v/>
      </c>
      <c r="S9" s="135" t="str">
        <f t="shared" si="0"/>
        <v/>
      </c>
      <c r="T9" s="135" t="str">
        <f t="shared" si="1"/>
        <v/>
      </c>
      <c r="U9" s="135" t="str">
        <f>IF($B9="","",_xlfn.XLOOKUP(S9,应收!T:T,应收!V:V))</f>
        <v/>
      </c>
      <c r="V9" s="135" t="str">
        <f>IF(U9="","",_xlfn.XLOOKUP(U9,立项!W:W,立项!P:P))</f>
        <v/>
      </c>
      <c r="W9" s="135" t="str">
        <f>IF(B9="","",_xlfn.XLOOKUP($S9,应收!$T:$T,应收!B:B))</f>
        <v/>
      </c>
      <c r="X9" s="135" t="str">
        <f t="shared" si="2"/>
        <v/>
      </c>
      <c r="Y9" s="162"/>
      <c r="Z9" s="137"/>
      <c r="AA9" s="137"/>
      <c r="AB9" s="137"/>
      <c r="AC9" s="138" t="s">
        <v>1643</v>
      </c>
      <c r="AD9" s="93" t="s">
        <v>1911</v>
      </c>
    </row>
    <row r="10" s="93" customFormat="1" customHeight="1" spans="1:30">
      <c r="A10" s="148"/>
      <c r="B10" s="154"/>
      <c r="C10" s="155"/>
      <c r="D10" s="156"/>
      <c r="E10" s="157"/>
      <c r="F10" s="137"/>
      <c r="G10" s="154"/>
      <c r="H10" s="137"/>
      <c r="I10" s="137"/>
      <c r="J10" s="160" t="s">
        <v>1917</v>
      </c>
      <c r="K10" s="135" t="str">
        <f>IF($B10="","",_xlfn.XLOOKUP(S10,应收!T:T,应收!D:D))</f>
        <v/>
      </c>
      <c r="L10" s="135" t="str">
        <f>IF($B10="","",_xlfn.XLOOKUP($S10,应收!$T:$T,应收!E:E))</f>
        <v/>
      </c>
      <c r="M10" s="135" t="str">
        <f>IF($B10="","",_xlfn.XLOOKUP($S10,应收!$T:$T,应收!N:N))</f>
        <v/>
      </c>
      <c r="N10" s="135" t="str">
        <f>IF($B10="","",_xlfn.XLOOKUP($S10,应收!$T:$T,应收!O:O))</f>
        <v/>
      </c>
      <c r="O10" s="135" t="str">
        <f>IF($B10="","",_xlfn.XLOOKUP($S10,应收!$T:$T,应收!P:P))</f>
        <v/>
      </c>
      <c r="P10" s="135" t="str">
        <f>IF($B10="","",_xlfn.XLOOKUP($S10,应收!$T:$T,应收!Q:Q))</f>
        <v/>
      </c>
      <c r="Q10" s="135" t="str">
        <f>IF($B10="","",_xlfn.XLOOKUP($S10,应收!$T:$T,应收!R:R))</f>
        <v/>
      </c>
      <c r="R10" s="135" t="str">
        <f>IF($B10="","",_xlfn.XLOOKUP($S10,应收!$T:$T,应收!S:S))</f>
        <v/>
      </c>
      <c r="S10" s="135" t="str">
        <f t="shared" si="0"/>
        <v/>
      </c>
      <c r="T10" s="135" t="str">
        <f t="shared" si="1"/>
        <v/>
      </c>
      <c r="U10" s="135" t="str">
        <f>IF($B10="","",_xlfn.XLOOKUP(S10,应收!T:T,应收!V:V))</f>
        <v/>
      </c>
      <c r="V10" s="135" t="str">
        <f>IF(U10="","",_xlfn.XLOOKUP(U10,立项!W:W,立项!P:P))</f>
        <v/>
      </c>
      <c r="W10" s="135" t="str">
        <f>IF(B10="","",_xlfn.XLOOKUP($S10,应收!$T:$T,应收!B:B))</f>
        <v/>
      </c>
      <c r="X10" s="135" t="str">
        <f t="shared" si="2"/>
        <v/>
      </c>
      <c r="Y10" s="162"/>
      <c r="Z10" s="137"/>
      <c r="AA10" s="137"/>
      <c r="AB10" s="137"/>
      <c r="AC10" s="138" t="s">
        <v>1640</v>
      </c>
      <c r="AD10" s="93" t="s">
        <v>1911</v>
      </c>
    </row>
    <row r="11" s="93" customFormat="1" customHeight="1" spans="1:30">
      <c r="A11" s="148"/>
      <c r="B11" s="154"/>
      <c r="C11" s="155"/>
      <c r="D11" s="156"/>
      <c r="E11" s="157"/>
      <c r="F11" s="137"/>
      <c r="G11" s="154"/>
      <c r="H11" s="137"/>
      <c r="I11" s="137"/>
      <c r="J11" s="160" t="s">
        <v>1918</v>
      </c>
      <c r="K11" s="135" t="str">
        <f>IF($B11="","",_xlfn.XLOOKUP(S11,应收!T:T,应收!D:D))</f>
        <v/>
      </c>
      <c r="L11" s="135" t="str">
        <f>IF($B11="","",_xlfn.XLOOKUP($S11,应收!$T:$T,应收!E:E))</f>
        <v/>
      </c>
      <c r="M11" s="135" t="str">
        <f>IF($B11="","",_xlfn.XLOOKUP($S11,应收!$T:$T,应收!N:N))</f>
        <v/>
      </c>
      <c r="N11" s="135" t="str">
        <f>IF($B11="","",_xlfn.XLOOKUP($S11,应收!$T:$T,应收!O:O))</f>
        <v/>
      </c>
      <c r="O11" s="135" t="str">
        <f>IF($B11="","",_xlfn.XLOOKUP($S11,应收!$T:$T,应收!P:P))</f>
        <v/>
      </c>
      <c r="P11" s="135" t="str">
        <f>IF($B11="","",_xlfn.XLOOKUP($S11,应收!$T:$T,应收!Q:Q))</f>
        <v/>
      </c>
      <c r="Q11" s="135" t="str">
        <f>IF($B11="","",_xlfn.XLOOKUP($S11,应收!$T:$T,应收!R:R))</f>
        <v/>
      </c>
      <c r="R11" s="135" t="str">
        <f>IF($B11="","",_xlfn.XLOOKUP($S11,应收!$T:$T,应收!S:S))</f>
        <v/>
      </c>
      <c r="S11" s="135" t="str">
        <f t="shared" si="0"/>
        <v/>
      </c>
      <c r="T11" s="135" t="str">
        <f t="shared" si="1"/>
        <v/>
      </c>
      <c r="U11" s="135" t="str">
        <f>IF($B11="","",_xlfn.XLOOKUP(S11,应收!T:T,应收!V:V))</f>
        <v/>
      </c>
      <c r="V11" s="135" t="str">
        <f>IF(U11="","",_xlfn.XLOOKUP(U11,立项!W:W,立项!P:P))</f>
        <v/>
      </c>
      <c r="W11" s="135" t="str">
        <f>IF(B11="","",_xlfn.XLOOKUP($S11,应收!$T:$T,应收!B:B))</f>
        <v/>
      </c>
      <c r="X11" s="135" t="str">
        <f t="shared" si="2"/>
        <v/>
      </c>
      <c r="Y11" s="162"/>
      <c r="Z11" s="137"/>
      <c r="AA11" s="137"/>
      <c r="AB11" s="137"/>
      <c r="AC11" s="138" t="s">
        <v>1644</v>
      </c>
      <c r="AD11" s="93" t="s">
        <v>1909</v>
      </c>
    </row>
    <row r="12" s="93" customFormat="1" customHeight="1" spans="1:30">
      <c r="A12" s="148"/>
      <c r="B12" s="154"/>
      <c r="C12" s="155"/>
      <c r="D12" s="156"/>
      <c r="E12" s="157"/>
      <c r="F12" s="137"/>
      <c r="G12" s="154"/>
      <c r="H12" s="137"/>
      <c r="I12" s="137"/>
      <c r="J12" s="160" t="s">
        <v>1919</v>
      </c>
      <c r="K12" s="135" t="str">
        <f>IF($B12="","",_xlfn.XLOOKUP(S12,应收!T:T,应收!D:D))</f>
        <v/>
      </c>
      <c r="L12" s="135" t="str">
        <f>IF($B12="","",_xlfn.XLOOKUP($S12,应收!$T:$T,应收!E:E))</f>
        <v/>
      </c>
      <c r="M12" s="135" t="str">
        <f>IF($B12="","",_xlfn.XLOOKUP($S12,应收!$T:$T,应收!N:N))</f>
        <v/>
      </c>
      <c r="N12" s="135" t="str">
        <f>IF($B12="","",_xlfn.XLOOKUP($S12,应收!$T:$T,应收!O:O))</f>
        <v/>
      </c>
      <c r="O12" s="135" t="str">
        <f>IF($B12="","",_xlfn.XLOOKUP($S12,应收!$T:$T,应收!P:P))</f>
        <v/>
      </c>
      <c r="P12" s="135" t="str">
        <f>IF($B12="","",_xlfn.XLOOKUP($S12,应收!$T:$T,应收!Q:Q))</f>
        <v/>
      </c>
      <c r="Q12" s="135" t="str">
        <f>IF($B12="","",_xlfn.XLOOKUP($S12,应收!$T:$T,应收!R:R))</f>
        <v/>
      </c>
      <c r="R12" s="135" t="str">
        <f>IF($B12="","",_xlfn.XLOOKUP($S12,应收!$T:$T,应收!S:S))</f>
        <v/>
      </c>
      <c r="S12" s="135" t="str">
        <f t="shared" si="0"/>
        <v/>
      </c>
      <c r="T12" s="135" t="str">
        <f t="shared" si="1"/>
        <v/>
      </c>
      <c r="U12" s="135" t="str">
        <f>IF($B12="","",_xlfn.XLOOKUP(S12,应收!T:T,应收!V:V))</f>
        <v/>
      </c>
      <c r="V12" s="135" t="str">
        <f>IF(U12="","",_xlfn.XLOOKUP(U12,立项!W:W,立项!P:P))</f>
        <v/>
      </c>
      <c r="W12" s="135" t="str">
        <f>IF(B12="","",_xlfn.XLOOKUP($S12,应收!$T:$T,应收!B:B))</f>
        <v/>
      </c>
      <c r="X12" s="135" t="str">
        <f t="shared" si="2"/>
        <v/>
      </c>
      <c r="Y12" s="162"/>
      <c r="Z12" s="137"/>
      <c r="AA12" s="137"/>
      <c r="AB12" s="137"/>
      <c r="AC12" s="138" t="s">
        <v>1644</v>
      </c>
      <c r="AD12" s="93" t="s">
        <v>1909</v>
      </c>
    </row>
    <row r="13" s="93" customFormat="1" customHeight="1" spans="1:30">
      <c r="A13" s="148"/>
      <c r="B13" s="154"/>
      <c r="C13" s="155"/>
      <c r="D13" s="156"/>
      <c r="E13" s="157"/>
      <c r="F13" s="137"/>
      <c r="G13" s="154"/>
      <c r="H13" s="137"/>
      <c r="I13" s="137"/>
      <c r="J13" s="160" t="s">
        <v>1920</v>
      </c>
      <c r="K13" s="135" t="str">
        <f>IF($B13="","",_xlfn.XLOOKUP(S13,应收!T:T,应收!D:D))</f>
        <v/>
      </c>
      <c r="L13" s="135" t="str">
        <f>IF($B13="","",_xlfn.XLOOKUP($S13,应收!$T:$T,应收!E:E))</f>
        <v/>
      </c>
      <c r="M13" s="135" t="str">
        <f>IF($B13="","",_xlfn.XLOOKUP($S13,应收!$T:$T,应收!N:N))</f>
        <v/>
      </c>
      <c r="N13" s="135" t="str">
        <f>IF($B13="","",_xlfn.XLOOKUP($S13,应收!$T:$T,应收!O:O))</f>
        <v/>
      </c>
      <c r="O13" s="135" t="str">
        <f>IF($B13="","",_xlfn.XLOOKUP($S13,应收!$T:$T,应收!P:P))</f>
        <v/>
      </c>
      <c r="P13" s="135" t="str">
        <f>IF($B13="","",_xlfn.XLOOKUP($S13,应收!$T:$T,应收!Q:Q))</f>
        <v/>
      </c>
      <c r="Q13" s="135" t="str">
        <f>IF($B13="","",_xlfn.XLOOKUP($S13,应收!$T:$T,应收!R:R))</f>
        <v/>
      </c>
      <c r="R13" s="135" t="str">
        <f>IF($B13="","",_xlfn.XLOOKUP($S13,应收!$T:$T,应收!S:S))</f>
        <v/>
      </c>
      <c r="S13" s="135" t="str">
        <f t="shared" si="0"/>
        <v/>
      </c>
      <c r="T13" s="135" t="str">
        <f t="shared" si="1"/>
        <v/>
      </c>
      <c r="U13" s="135" t="str">
        <f>IF($B13="","",_xlfn.XLOOKUP(S13,应收!T:T,应收!V:V))</f>
        <v/>
      </c>
      <c r="V13" s="135" t="str">
        <f>IF(U13="","",_xlfn.XLOOKUP(U13,立项!W:W,立项!P:P))</f>
        <v/>
      </c>
      <c r="W13" s="135" t="str">
        <f>IF(B13="","",_xlfn.XLOOKUP($S13,应收!$T:$T,应收!B:B))</f>
        <v/>
      </c>
      <c r="X13" s="135" t="str">
        <f t="shared" si="2"/>
        <v/>
      </c>
      <c r="Y13" s="162"/>
      <c r="Z13" s="137"/>
      <c r="AA13" s="137"/>
      <c r="AB13" s="137"/>
      <c r="AC13" s="138" t="s">
        <v>1470</v>
      </c>
      <c r="AD13" s="93" t="s">
        <v>1907</v>
      </c>
    </row>
    <row r="14" s="93" customFormat="1" customHeight="1" spans="1:30">
      <c r="A14" s="148"/>
      <c r="B14" s="154"/>
      <c r="C14" s="155"/>
      <c r="D14" s="156"/>
      <c r="E14" s="157"/>
      <c r="F14" s="137"/>
      <c r="G14" s="154"/>
      <c r="H14" s="137"/>
      <c r="I14" s="137"/>
      <c r="J14" s="160" t="s">
        <v>1921</v>
      </c>
      <c r="K14" s="135" t="str">
        <f>IF($B14="","",_xlfn.XLOOKUP(S14,应收!T:T,应收!D:D))</f>
        <v/>
      </c>
      <c r="L14" s="135" t="str">
        <f>IF($B14="","",_xlfn.XLOOKUP($S14,应收!$T:$T,应收!E:E))</f>
        <v/>
      </c>
      <c r="M14" s="135" t="str">
        <f>IF($B14="","",_xlfn.XLOOKUP($S14,应收!$T:$T,应收!N:N))</f>
        <v/>
      </c>
      <c r="N14" s="135" t="str">
        <f>IF($B14="","",_xlfn.XLOOKUP($S14,应收!$T:$T,应收!O:O))</f>
        <v/>
      </c>
      <c r="O14" s="135" t="str">
        <f>IF($B14="","",_xlfn.XLOOKUP($S14,应收!$T:$T,应收!P:P))</f>
        <v/>
      </c>
      <c r="P14" s="135" t="str">
        <f>IF($B14="","",_xlfn.XLOOKUP($S14,应收!$T:$T,应收!Q:Q))</f>
        <v/>
      </c>
      <c r="Q14" s="135" t="str">
        <f>IF($B14="","",_xlfn.XLOOKUP($S14,应收!$T:$T,应收!R:R))</f>
        <v/>
      </c>
      <c r="R14" s="135" t="str">
        <f>IF($B14="","",_xlfn.XLOOKUP($S14,应收!$T:$T,应收!S:S))</f>
        <v/>
      </c>
      <c r="S14" s="135" t="str">
        <f t="shared" si="0"/>
        <v/>
      </c>
      <c r="T14" s="135" t="str">
        <f t="shared" si="1"/>
        <v/>
      </c>
      <c r="U14" s="135" t="str">
        <f>IF($B14="","",_xlfn.XLOOKUP(S14,应收!T:T,应收!V:V))</f>
        <v/>
      </c>
      <c r="V14" s="135" t="str">
        <f>IF(U14="","",_xlfn.XLOOKUP(U14,立项!W:W,立项!P:P))</f>
        <v/>
      </c>
      <c r="W14" s="135" t="str">
        <f>IF(B14="","",_xlfn.XLOOKUP($S14,应收!$T:$T,应收!B:B))</f>
        <v/>
      </c>
      <c r="X14" s="135" t="str">
        <f t="shared" si="2"/>
        <v/>
      </c>
      <c r="Y14" s="162"/>
      <c r="Z14" s="137"/>
      <c r="AA14" s="137"/>
      <c r="AB14" s="137"/>
      <c r="AC14" s="138" t="s">
        <v>1448</v>
      </c>
      <c r="AD14" s="93" t="s">
        <v>1907</v>
      </c>
    </row>
    <row r="15" s="93" customFormat="1" customHeight="1" spans="1:30">
      <c r="A15" s="148"/>
      <c r="B15" s="154"/>
      <c r="C15" s="155"/>
      <c r="D15" s="156"/>
      <c r="E15" s="157"/>
      <c r="F15" s="137"/>
      <c r="G15" s="154"/>
      <c r="H15" s="137"/>
      <c r="I15" s="137"/>
      <c r="J15" s="160" t="s">
        <v>1922</v>
      </c>
      <c r="K15" s="135" t="str">
        <f>IF($B15="","",_xlfn.XLOOKUP(S15,应收!T:T,应收!D:D))</f>
        <v/>
      </c>
      <c r="L15" s="135" t="str">
        <f>IF($B15="","",_xlfn.XLOOKUP($S15,应收!$T:$T,应收!E:E))</f>
        <v/>
      </c>
      <c r="M15" s="135" t="str">
        <f>IF($B15="","",_xlfn.XLOOKUP($S15,应收!$T:$T,应收!N:N))</f>
        <v/>
      </c>
      <c r="N15" s="135" t="str">
        <f>IF($B15="","",_xlfn.XLOOKUP($S15,应收!$T:$T,应收!O:O))</f>
        <v/>
      </c>
      <c r="O15" s="135" t="str">
        <f>IF($B15="","",_xlfn.XLOOKUP($S15,应收!$T:$T,应收!P:P))</f>
        <v/>
      </c>
      <c r="P15" s="135" t="str">
        <f>IF($B15="","",_xlfn.XLOOKUP($S15,应收!$T:$T,应收!Q:Q))</f>
        <v/>
      </c>
      <c r="Q15" s="135" t="str">
        <f>IF($B15="","",_xlfn.XLOOKUP($S15,应收!$T:$T,应收!R:R))</f>
        <v/>
      </c>
      <c r="R15" s="135" t="str">
        <f>IF($B15="","",_xlfn.XLOOKUP($S15,应收!$T:$T,应收!S:S))</f>
        <v/>
      </c>
      <c r="S15" s="135" t="str">
        <f t="shared" si="0"/>
        <v/>
      </c>
      <c r="T15" s="135" t="str">
        <f t="shared" si="1"/>
        <v/>
      </c>
      <c r="U15" s="135" t="str">
        <f>IF($B15="","",_xlfn.XLOOKUP(S15,应收!T:T,应收!V:V))</f>
        <v/>
      </c>
      <c r="V15" s="135" t="str">
        <f>IF(U15="","",_xlfn.XLOOKUP(U15,立项!W:W,立项!P:P))</f>
        <v/>
      </c>
      <c r="W15" s="135" t="str">
        <f>IF(B15="","",_xlfn.XLOOKUP($S15,应收!$T:$T,应收!B:B))</f>
        <v/>
      </c>
      <c r="X15" s="135" t="str">
        <f t="shared" si="2"/>
        <v/>
      </c>
      <c r="Y15" s="162"/>
      <c r="Z15" s="137"/>
      <c r="AA15" s="137"/>
      <c r="AB15" s="137"/>
      <c r="AC15" s="138" t="s">
        <v>1571</v>
      </c>
      <c r="AD15" s="93" t="s">
        <v>1907</v>
      </c>
    </row>
    <row r="16" s="93" customFormat="1" customHeight="1" spans="1:30">
      <c r="A16" s="148"/>
      <c r="B16" s="154"/>
      <c r="C16" s="155"/>
      <c r="D16" s="156"/>
      <c r="E16" s="157"/>
      <c r="F16" s="137"/>
      <c r="G16" s="154"/>
      <c r="H16" s="137"/>
      <c r="I16" s="137"/>
      <c r="J16" s="160" t="s">
        <v>1923</v>
      </c>
      <c r="K16" s="135" t="str">
        <f>IF($B16="","",_xlfn.XLOOKUP(S16,应收!T:T,应收!D:D))</f>
        <v/>
      </c>
      <c r="L16" s="135" t="str">
        <f>IF($B16="","",_xlfn.XLOOKUP($S16,应收!$T:$T,应收!E:E))</f>
        <v/>
      </c>
      <c r="M16" s="135" t="str">
        <f>IF($B16="","",_xlfn.XLOOKUP($S16,应收!$T:$T,应收!N:N))</f>
        <v/>
      </c>
      <c r="N16" s="135" t="str">
        <f>IF($B16="","",_xlfn.XLOOKUP($S16,应收!$T:$T,应收!O:O))</f>
        <v/>
      </c>
      <c r="O16" s="135" t="str">
        <f>IF($B16="","",_xlfn.XLOOKUP($S16,应收!$T:$T,应收!P:P))</f>
        <v/>
      </c>
      <c r="P16" s="135" t="str">
        <f>IF($B16="","",_xlfn.XLOOKUP($S16,应收!$T:$T,应收!Q:Q))</f>
        <v/>
      </c>
      <c r="Q16" s="135" t="str">
        <f>IF($B16="","",_xlfn.XLOOKUP($S16,应收!$T:$T,应收!R:R))</f>
        <v/>
      </c>
      <c r="R16" s="135" t="str">
        <f>IF($B16="","",_xlfn.XLOOKUP($S16,应收!$T:$T,应收!S:S))</f>
        <v/>
      </c>
      <c r="S16" s="135" t="str">
        <f t="shared" si="0"/>
        <v/>
      </c>
      <c r="T16" s="135" t="str">
        <f t="shared" si="1"/>
        <v/>
      </c>
      <c r="U16" s="135" t="str">
        <f>IF($B16="","",_xlfn.XLOOKUP(S16,应收!T:T,应收!V:V))</f>
        <v/>
      </c>
      <c r="V16" s="135" t="str">
        <f>IF(U16="","",_xlfn.XLOOKUP(U16,立项!W:W,立项!P:P))</f>
        <v/>
      </c>
      <c r="W16" s="135" t="str">
        <f>IF(B16="","",_xlfn.XLOOKUP($S16,应收!$T:$T,应收!B:B))</f>
        <v/>
      </c>
      <c r="X16" s="135" t="str">
        <f t="shared" si="2"/>
        <v/>
      </c>
      <c r="Y16" s="162"/>
      <c r="Z16" s="137"/>
      <c r="AA16" s="137"/>
      <c r="AB16" s="137"/>
      <c r="AC16" s="138" t="s">
        <v>1614</v>
      </c>
      <c r="AD16" s="93" t="s">
        <v>1907</v>
      </c>
    </row>
    <row r="17" s="93" customFormat="1" customHeight="1" spans="1:30">
      <c r="A17" s="137"/>
      <c r="B17" s="154"/>
      <c r="C17" s="155"/>
      <c r="D17" s="156"/>
      <c r="E17" s="157"/>
      <c r="F17" s="137"/>
      <c r="G17" s="154"/>
      <c r="H17" s="137"/>
      <c r="I17" s="137"/>
      <c r="J17" s="160" t="s">
        <v>1924</v>
      </c>
      <c r="K17" s="135" t="str">
        <f>IF($B17="","",_xlfn.XLOOKUP(S17,应收!T:T,应收!D:D))</f>
        <v/>
      </c>
      <c r="L17" s="135" t="str">
        <f>IF($B17="","",_xlfn.XLOOKUP($S17,应收!$T:$T,应收!E:E))</f>
        <v/>
      </c>
      <c r="M17" s="135" t="str">
        <f>IF($B17="","",_xlfn.XLOOKUP($S17,应收!$T:$T,应收!N:N))</f>
        <v/>
      </c>
      <c r="N17" s="135" t="str">
        <f>IF($B17="","",_xlfn.XLOOKUP($S17,应收!$T:$T,应收!O:O))</f>
        <v/>
      </c>
      <c r="O17" s="135" t="str">
        <f>IF($B17="","",_xlfn.XLOOKUP($S17,应收!$T:$T,应收!P:P))</f>
        <v/>
      </c>
      <c r="P17" s="135" t="str">
        <f>IF($B17="","",_xlfn.XLOOKUP($S17,应收!$T:$T,应收!Q:Q))</f>
        <v/>
      </c>
      <c r="Q17" s="135" t="str">
        <f>IF($B17="","",_xlfn.XLOOKUP($S17,应收!$T:$T,应收!R:R))</f>
        <v/>
      </c>
      <c r="R17" s="135" t="str">
        <f>IF($B17="","",_xlfn.XLOOKUP($S17,应收!$T:$T,应收!S:S))</f>
        <v/>
      </c>
      <c r="S17" s="135" t="str">
        <f t="shared" si="0"/>
        <v/>
      </c>
      <c r="T17" s="135" t="str">
        <f t="shared" si="1"/>
        <v/>
      </c>
      <c r="U17" s="135" t="str">
        <f>IF($B17="","",_xlfn.XLOOKUP(S17,应收!T:T,应收!V:V))</f>
        <v/>
      </c>
      <c r="V17" s="135" t="str">
        <f>IF(U17="","",_xlfn.XLOOKUP(U17,立项!W:W,立项!P:P))</f>
        <v/>
      </c>
      <c r="W17" s="135" t="str">
        <f>IF(B17="","",_xlfn.XLOOKUP($S17,应收!$T:$T,应收!B:B))</f>
        <v/>
      </c>
      <c r="X17" s="135" t="str">
        <f t="shared" si="2"/>
        <v/>
      </c>
      <c r="Y17" s="162"/>
      <c r="Z17" s="137"/>
      <c r="AA17" s="137"/>
      <c r="AB17" s="137"/>
      <c r="AC17" s="138" t="s">
        <v>1513</v>
      </c>
      <c r="AD17" s="93" t="s">
        <v>1907</v>
      </c>
    </row>
    <row r="18" s="93" customFormat="1" customHeight="1" spans="1:30">
      <c r="A18" s="137"/>
      <c r="B18" s="154"/>
      <c r="C18" s="155"/>
      <c r="D18" s="156"/>
      <c r="E18" s="157"/>
      <c r="F18" s="137"/>
      <c r="G18" s="154"/>
      <c r="H18" s="137"/>
      <c r="I18" s="137"/>
      <c r="J18" s="160" t="s">
        <v>1925</v>
      </c>
      <c r="K18" s="135" t="str">
        <f>IF($B18="","",_xlfn.XLOOKUP(S18,应收!T:T,应收!D:D))</f>
        <v/>
      </c>
      <c r="L18" s="135" t="str">
        <f>IF($B18="","",_xlfn.XLOOKUP($S18,应收!$T:$T,应收!E:E))</f>
        <v/>
      </c>
      <c r="M18" s="135" t="str">
        <f>IF($B18="","",_xlfn.XLOOKUP($S18,应收!$T:$T,应收!N:N))</f>
        <v/>
      </c>
      <c r="N18" s="135" t="str">
        <f>IF($B18="","",_xlfn.XLOOKUP($S18,应收!$T:$T,应收!O:O))</f>
        <v/>
      </c>
      <c r="O18" s="135" t="str">
        <f>IF($B18="","",_xlfn.XLOOKUP($S18,应收!$T:$T,应收!P:P))</f>
        <v/>
      </c>
      <c r="P18" s="135" t="str">
        <f>IF($B18="","",_xlfn.XLOOKUP($S18,应收!$T:$T,应收!Q:Q))</f>
        <v/>
      </c>
      <c r="Q18" s="135" t="str">
        <f>IF($B18="","",_xlfn.XLOOKUP($S18,应收!$T:$T,应收!R:R))</f>
        <v/>
      </c>
      <c r="R18" s="135" t="str">
        <f>IF($B18="","",_xlfn.XLOOKUP($S18,应收!$T:$T,应收!S:S))</f>
        <v/>
      </c>
      <c r="S18" s="135" t="str">
        <f t="shared" si="0"/>
        <v/>
      </c>
      <c r="T18" s="135" t="str">
        <f t="shared" si="1"/>
        <v/>
      </c>
      <c r="U18" s="135" t="str">
        <f>IF($B18="","",_xlfn.XLOOKUP(S18,应收!T:T,应收!V:V))</f>
        <v/>
      </c>
      <c r="V18" s="135" t="str">
        <f>IF(U18="","",_xlfn.XLOOKUP(U18,立项!W:W,立项!P:P))</f>
        <v/>
      </c>
      <c r="W18" s="135" t="str">
        <f>IF(B18="","",_xlfn.XLOOKUP($S18,应收!$T:$T,应收!B:B))</f>
        <v/>
      </c>
      <c r="X18" s="135" t="str">
        <f t="shared" si="2"/>
        <v/>
      </c>
      <c r="Y18" s="162"/>
      <c r="Z18" s="137"/>
      <c r="AA18" s="137"/>
      <c r="AB18" s="137"/>
      <c r="AC18" s="138" t="s">
        <v>1518</v>
      </c>
      <c r="AD18" s="93" t="s">
        <v>1907</v>
      </c>
    </row>
    <row r="19" s="93" customFormat="1" customHeight="1" spans="1:30">
      <c r="A19" s="137"/>
      <c r="B19" s="154"/>
      <c r="C19" s="155"/>
      <c r="D19" s="156"/>
      <c r="E19" s="157"/>
      <c r="F19" s="137"/>
      <c r="G19" s="154"/>
      <c r="H19" s="137"/>
      <c r="I19" s="137"/>
      <c r="J19" s="160" t="s">
        <v>1926</v>
      </c>
      <c r="K19" s="135" t="str">
        <f>IF($B19="","",_xlfn.XLOOKUP(S19,应收!T:T,应收!D:D))</f>
        <v/>
      </c>
      <c r="L19" s="135" t="str">
        <f>IF($B19="","",_xlfn.XLOOKUP($S19,应收!$T:$T,应收!E:E))</f>
        <v/>
      </c>
      <c r="M19" s="135" t="str">
        <f>IF($B19="","",_xlfn.XLOOKUP($S19,应收!$T:$T,应收!N:N))</f>
        <v/>
      </c>
      <c r="N19" s="135" t="str">
        <f>IF($B19="","",_xlfn.XLOOKUP($S19,应收!$T:$T,应收!O:O))</f>
        <v/>
      </c>
      <c r="O19" s="135" t="str">
        <f>IF($B19="","",_xlfn.XLOOKUP($S19,应收!$T:$T,应收!P:P))</f>
        <v/>
      </c>
      <c r="P19" s="135" t="str">
        <f>IF($B19="","",_xlfn.XLOOKUP($S19,应收!$T:$T,应收!Q:Q))</f>
        <v/>
      </c>
      <c r="Q19" s="135" t="str">
        <f>IF($B19="","",_xlfn.XLOOKUP($S19,应收!$T:$T,应收!R:R))</f>
        <v/>
      </c>
      <c r="R19" s="135" t="str">
        <f>IF($B19="","",_xlfn.XLOOKUP($S19,应收!$T:$T,应收!S:S))</f>
        <v/>
      </c>
      <c r="S19" s="135" t="str">
        <f t="shared" si="0"/>
        <v/>
      </c>
      <c r="T19" s="135" t="str">
        <f t="shared" si="1"/>
        <v/>
      </c>
      <c r="U19" s="135" t="str">
        <f>IF($B19="","",_xlfn.XLOOKUP(S19,应收!T:T,应收!V:V))</f>
        <v/>
      </c>
      <c r="V19" s="135" t="str">
        <f>IF(U19="","",_xlfn.XLOOKUP(U19,立项!W:W,立项!P:P))</f>
        <v/>
      </c>
      <c r="W19" s="135" t="str">
        <f>IF(B19="","",_xlfn.XLOOKUP($S19,应收!$T:$T,应收!B:B))</f>
        <v/>
      </c>
      <c r="X19" s="135" t="str">
        <f t="shared" si="2"/>
        <v/>
      </c>
      <c r="Y19" s="162"/>
      <c r="Z19" s="137"/>
      <c r="AA19" s="137"/>
      <c r="AB19" s="137"/>
      <c r="AC19" s="138" t="s">
        <v>1643</v>
      </c>
      <c r="AD19" s="93" t="s">
        <v>1911</v>
      </c>
    </row>
    <row r="20" s="93" customFormat="1" customHeight="1" spans="1:30">
      <c r="A20" s="137"/>
      <c r="B20" s="154"/>
      <c r="C20" s="155"/>
      <c r="D20" s="156"/>
      <c r="E20" s="157"/>
      <c r="F20" s="137"/>
      <c r="G20" s="154"/>
      <c r="H20" s="137"/>
      <c r="I20" s="137"/>
      <c r="J20" s="160" t="s">
        <v>1927</v>
      </c>
      <c r="K20" s="135" t="str">
        <f>IF($B20="","",_xlfn.XLOOKUP(S20,应收!T:T,应收!D:D))</f>
        <v/>
      </c>
      <c r="L20" s="135" t="str">
        <f>IF($B20="","",_xlfn.XLOOKUP($S20,应收!$T:$T,应收!E:E))</f>
        <v/>
      </c>
      <c r="M20" s="135" t="str">
        <f>IF($B20="","",_xlfn.XLOOKUP($S20,应收!$T:$T,应收!N:N))</f>
        <v/>
      </c>
      <c r="N20" s="135" t="str">
        <f>IF($B20="","",_xlfn.XLOOKUP($S20,应收!$T:$T,应收!O:O))</f>
        <v/>
      </c>
      <c r="O20" s="135" t="str">
        <f>IF($B20="","",_xlfn.XLOOKUP($S20,应收!$T:$T,应收!P:P))</f>
        <v/>
      </c>
      <c r="P20" s="135" t="str">
        <f>IF($B20="","",_xlfn.XLOOKUP($S20,应收!$T:$T,应收!Q:Q))</f>
        <v/>
      </c>
      <c r="Q20" s="135" t="str">
        <f>IF($B20="","",_xlfn.XLOOKUP($S20,应收!$T:$T,应收!R:R))</f>
        <v/>
      </c>
      <c r="R20" s="135" t="str">
        <f>IF($B20="","",_xlfn.XLOOKUP($S20,应收!$T:$T,应收!S:S))</f>
        <v/>
      </c>
      <c r="S20" s="135" t="str">
        <f t="shared" si="0"/>
        <v/>
      </c>
      <c r="T20" s="135" t="str">
        <f t="shared" si="1"/>
        <v/>
      </c>
      <c r="U20" s="135" t="str">
        <f>IF($B20="","",_xlfn.XLOOKUP(S20,应收!T:T,应收!V:V))</f>
        <v/>
      </c>
      <c r="V20" s="135" t="str">
        <f>IF(U20="","",_xlfn.XLOOKUP(U20,立项!W:W,立项!P:P))</f>
        <v/>
      </c>
      <c r="W20" s="135" t="str">
        <f>IF(B20="","",_xlfn.XLOOKUP($S20,应收!$T:$T,应收!B:B))</f>
        <v/>
      </c>
      <c r="X20" s="135" t="str">
        <f t="shared" si="2"/>
        <v/>
      </c>
      <c r="Y20" s="162"/>
      <c r="Z20" s="137"/>
      <c r="AA20" s="137"/>
      <c r="AB20" s="137"/>
      <c r="AC20" s="138" t="s">
        <v>1640</v>
      </c>
      <c r="AD20" s="93" t="s">
        <v>1911</v>
      </c>
    </row>
    <row r="21" s="93" customFormat="1" customHeight="1" spans="1:30">
      <c r="A21" s="137"/>
      <c r="B21" s="154"/>
      <c r="C21" s="155"/>
      <c r="D21" s="156"/>
      <c r="E21" s="157"/>
      <c r="F21" s="137"/>
      <c r="G21" s="154"/>
      <c r="H21" s="137"/>
      <c r="I21" s="137"/>
      <c r="J21" s="160" t="s">
        <v>1928</v>
      </c>
      <c r="K21" s="135" t="str">
        <f>IF($B21="","",_xlfn.XLOOKUP(S21,应收!T:T,应收!D:D))</f>
        <v/>
      </c>
      <c r="L21" s="135" t="str">
        <f>IF($B21="","",_xlfn.XLOOKUP($S21,应收!$T:$T,应收!E:E))</f>
        <v/>
      </c>
      <c r="M21" s="135" t="str">
        <f>IF($B21="","",_xlfn.XLOOKUP($S21,应收!$T:$T,应收!N:N))</f>
        <v/>
      </c>
      <c r="N21" s="135" t="str">
        <f>IF($B21="","",_xlfn.XLOOKUP($S21,应收!$T:$T,应收!O:O))</f>
        <v/>
      </c>
      <c r="O21" s="135" t="str">
        <f>IF($B21="","",_xlfn.XLOOKUP($S21,应收!$T:$T,应收!P:P))</f>
        <v/>
      </c>
      <c r="P21" s="135" t="str">
        <f>IF($B21="","",_xlfn.XLOOKUP($S21,应收!$T:$T,应收!Q:Q))</f>
        <v/>
      </c>
      <c r="Q21" s="135" t="str">
        <f>IF($B21="","",_xlfn.XLOOKUP($S21,应收!$T:$T,应收!R:R))</f>
        <v/>
      </c>
      <c r="R21" s="135" t="str">
        <f>IF($B21="","",_xlfn.XLOOKUP($S21,应收!$T:$T,应收!S:S))</f>
        <v/>
      </c>
      <c r="S21" s="135" t="str">
        <f t="shared" si="0"/>
        <v/>
      </c>
      <c r="T21" s="135" t="str">
        <f t="shared" si="1"/>
        <v/>
      </c>
      <c r="U21" s="135" t="str">
        <f>IF($B21="","",_xlfn.XLOOKUP(S21,应收!T:T,应收!V:V))</f>
        <v/>
      </c>
      <c r="V21" s="135" t="str">
        <f>IF(U21="","",_xlfn.XLOOKUP(U21,立项!W:W,立项!P:P))</f>
        <v/>
      </c>
      <c r="W21" s="135" t="str">
        <f>IF(B21="","",_xlfn.XLOOKUP($S21,应收!$T:$T,应收!B:B))</f>
        <v/>
      </c>
      <c r="X21" s="135" t="str">
        <f t="shared" si="2"/>
        <v/>
      </c>
      <c r="Y21" s="162"/>
      <c r="Z21" s="137"/>
      <c r="AA21" s="137"/>
      <c r="AB21" s="137"/>
      <c r="AC21" s="138" t="s">
        <v>1644</v>
      </c>
      <c r="AD21" s="93" t="s">
        <v>1909</v>
      </c>
    </row>
    <row r="22" s="93" customFormat="1" customHeight="1" spans="1:30">
      <c r="A22" s="137"/>
      <c r="B22" s="154"/>
      <c r="C22" s="155"/>
      <c r="D22" s="156"/>
      <c r="E22" s="157"/>
      <c r="F22" s="137"/>
      <c r="G22" s="154"/>
      <c r="H22" s="137"/>
      <c r="I22" s="137"/>
      <c r="J22" s="160" t="s">
        <v>1929</v>
      </c>
      <c r="K22" s="135" t="str">
        <f>IF($B22="","",_xlfn.XLOOKUP(S22,应收!T:T,应收!D:D))</f>
        <v/>
      </c>
      <c r="L22" s="135" t="str">
        <f>IF($B22="","",_xlfn.XLOOKUP($S22,应收!$T:$T,应收!E:E))</f>
        <v/>
      </c>
      <c r="M22" s="135" t="str">
        <f>IF($B22="","",_xlfn.XLOOKUP($S22,应收!$T:$T,应收!N:N))</f>
        <v/>
      </c>
      <c r="N22" s="135" t="str">
        <f>IF($B22="","",_xlfn.XLOOKUP($S22,应收!$T:$T,应收!O:O))</f>
        <v/>
      </c>
      <c r="O22" s="135" t="str">
        <f>IF($B22="","",_xlfn.XLOOKUP($S22,应收!$T:$T,应收!P:P))</f>
        <v/>
      </c>
      <c r="P22" s="135" t="str">
        <f>IF($B22="","",_xlfn.XLOOKUP($S22,应收!$T:$T,应收!Q:Q))</f>
        <v/>
      </c>
      <c r="Q22" s="135" t="str">
        <f>IF($B22="","",_xlfn.XLOOKUP($S22,应收!$T:$T,应收!R:R))</f>
        <v/>
      </c>
      <c r="R22" s="135" t="str">
        <f>IF($B22="","",_xlfn.XLOOKUP($S22,应收!$T:$T,应收!S:S))</f>
        <v/>
      </c>
      <c r="S22" s="135" t="str">
        <f t="shared" si="0"/>
        <v/>
      </c>
      <c r="T22" s="135" t="str">
        <f t="shared" si="1"/>
        <v/>
      </c>
      <c r="U22" s="135" t="str">
        <f>IF($B22="","",_xlfn.XLOOKUP(S22,应收!T:T,应收!V:V))</f>
        <v/>
      </c>
      <c r="V22" s="135" t="str">
        <f>IF(U22="","",_xlfn.XLOOKUP(U22,立项!W:W,立项!P:P))</f>
        <v/>
      </c>
      <c r="W22" s="135" t="str">
        <f>IF(B22="","",_xlfn.XLOOKUP($S22,应收!$T:$T,应收!B:B))</f>
        <v/>
      </c>
      <c r="X22" s="135" t="str">
        <f t="shared" si="2"/>
        <v/>
      </c>
      <c r="Y22" s="162"/>
      <c r="Z22" s="137"/>
      <c r="AA22" s="137"/>
      <c r="AB22" s="137"/>
      <c r="AC22" s="138" t="s">
        <v>1643</v>
      </c>
      <c r="AD22" s="93" t="s">
        <v>1911</v>
      </c>
    </row>
    <row r="23" s="93" customFormat="1" customHeight="1" spans="1:30">
      <c r="A23" s="137"/>
      <c r="B23" s="154"/>
      <c r="C23" s="155"/>
      <c r="D23" s="156"/>
      <c r="E23" s="157"/>
      <c r="F23" s="137"/>
      <c r="G23" s="154"/>
      <c r="H23" s="137"/>
      <c r="I23" s="137"/>
      <c r="J23" s="160" t="s">
        <v>1930</v>
      </c>
      <c r="K23" s="135" t="str">
        <f>IF($B23="","",_xlfn.XLOOKUP(S23,应收!T:T,应收!D:D))</f>
        <v/>
      </c>
      <c r="L23" s="135" t="str">
        <f>IF($B23="","",_xlfn.XLOOKUP($S23,应收!$T:$T,应收!E:E))</f>
        <v/>
      </c>
      <c r="M23" s="135" t="str">
        <f>IF($B23="","",_xlfn.XLOOKUP($S23,应收!$T:$T,应收!N:N))</f>
        <v/>
      </c>
      <c r="N23" s="135" t="str">
        <f>IF($B23="","",_xlfn.XLOOKUP($S23,应收!$T:$T,应收!O:O))</f>
        <v/>
      </c>
      <c r="O23" s="135" t="str">
        <f>IF($B23="","",_xlfn.XLOOKUP($S23,应收!$T:$T,应收!P:P))</f>
        <v/>
      </c>
      <c r="P23" s="135" t="str">
        <f>IF($B23="","",_xlfn.XLOOKUP($S23,应收!$T:$T,应收!Q:Q))</f>
        <v/>
      </c>
      <c r="Q23" s="135" t="str">
        <f>IF($B23="","",_xlfn.XLOOKUP($S23,应收!$T:$T,应收!R:R))</f>
        <v/>
      </c>
      <c r="R23" s="135" t="str">
        <f>IF($B23="","",_xlfn.XLOOKUP($S23,应收!$T:$T,应收!S:S))</f>
        <v/>
      </c>
      <c r="S23" s="135" t="str">
        <f t="shared" si="0"/>
        <v/>
      </c>
      <c r="T23" s="135" t="str">
        <f t="shared" si="1"/>
        <v/>
      </c>
      <c r="U23" s="135" t="str">
        <f>IF($B23="","",_xlfn.XLOOKUP(S23,应收!T:T,应收!V:V))</f>
        <v/>
      </c>
      <c r="V23" s="135" t="str">
        <f>IF(U23="","",_xlfn.XLOOKUP(U23,立项!W:W,立项!P:P))</f>
        <v/>
      </c>
      <c r="W23" s="135" t="str">
        <f>IF(B23="","",_xlfn.XLOOKUP($S23,应收!$T:$T,应收!B:B))</f>
        <v/>
      </c>
      <c r="X23" s="135" t="str">
        <f t="shared" si="2"/>
        <v/>
      </c>
      <c r="Y23" s="162"/>
      <c r="Z23" s="137"/>
      <c r="AA23" s="137"/>
      <c r="AB23" s="137"/>
      <c r="AC23" s="138" t="s">
        <v>1695</v>
      </c>
      <c r="AD23" s="93" t="s">
        <v>1907</v>
      </c>
    </row>
    <row r="24" s="93" customFormat="1" customHeight="1" spans="1:30">
      <c r="A24" s="137"/>
      <c r="B24" s="154"/>
      <c r="C24" s="155"/>
      <c r="D24" s="156"/>
      <c r="E24" s="157"/>
      <c r="F24" s="137"/>
      <c r="G24" s="154"/>
      <c r="H24" s="137"/>
      <c r="I24" s="137"/>
      <c r="J24" s="160" t="s">
        <v>1931</v>
      </c>
      <c r="K24" s="135" t="str">
        <f>IF($B24="","",_xlfn.XLOOKUP(S24,应收!T:T,应收!D:D))</f>
        <v/>
      </c>
      <c r="L24" s="135" t="str">
        <f>IF($B24="","",_xlfn.XLOOKUP($S24,应收!$T:$T,应收!E:E))</f>
        <v/>
      </c>
      <c r="M24" s="135" t="str">
        <f>IF($B24="","",_xlfn.XLOOKUP($S24,应收!$T:$T,应收!N:N))</f>
        <v/>
      </c>
      <c r="N24" s="135" t="str">
        <f>IF($B24="","",_xlfn.XLOOKUP($S24,应收!$T:$T,应收!O:O))</f>
        <v/>
      </c>
      <c r="O24" s="135" t="str">
        <f>IF($B24="","",_xlfn.XLOOKUP($S24,应收!$T:$T,应收!P:P))</f>
        <v/>
      </c>
      <c r="P24" s="135" t="str">
        <f>IF($B24="","",_xlfn.XLOOKUP($S24,应收!$T:$T,应收!Q:Q))</f>
        <v/>
      </c>
      <c r="Q24" s="135" t="str">
        <f>IF($B24="","",_xlfn.XLOOKUP($S24,应收!$T:$T,应收!R:R))</f>
        <v/>
      </c>
      <c r="R24" s="135" t="str">
        <f>IF($B24="","",_xlfn.XLOOKUP($S24,应收!$T:$T,应收!S:S))</f>
        <v/>
      </c>
      <c r="S24" s="135" t="str">
        <f t="shared" si="0"/>
        <v/>
      </c>
      <c r="T24" s="135" t="str">
        <f t="shared" si="1"/>
        <v/>
      </c>
      <c r="U24" s="135" t="str">
        <f>IF($B24="","",_xlfn.XLOOKUP(S24,应收!T:T,应收!V:V))</f>
        <v/>
      </c>
      <c r="V24" s="135" t="str">
        <f>IF(U24="","",_xlfn.XLOOKUP(U24,立项!W:W,立项!P:P))</f>
        <v/>
      </c>
      <c r="W24" s="135" t="str">
        <f>IF(B24="","",_xlfn.XLOOKUP($S24,应收!$T:$T,应收!B:B))</f>
        <v/>
      </c>
      <c r="X24" s="135" t="str">
        <f t="shared" si="2"/>
        <v/>
      </c>
      <c r="Y24" s="162"/>
      <c r="Z24" s="137"/>
      <c r="AA24" s="137"/>
      <c r="AB24" s="137"/>
      <c r="AC24" s="138" t="s">
        <v>1644</v>
      </c>
      <c r="AD24" s="93" t="s">
        <v>1909</v>
      </c>
    </row>
    <row r="25" s="93" customFormat="1" customHeight="1" spans="1:30">
      <c r="A25" s="137"/>
      <c r="B25" s="154"/>
      <c r="C25" s="155"/>
      <c r="D25" s="156"/>
      <c r="E25" s="157"/>
      <c r="F25" s="137"/>
      <c r="G25" s="154"/>
      <c r="H25" s="137"/>
      <c r="I25" s="137"/>
      <c r="J25" s="160" t="s">
        <v>1932</v>
      </c>
      <c r="K25" s="135" t="str">
        <f>IF($B25="","",_xlfn.XLOOKUP(S25,应收!T:T,应收!D:D))</f>
        <v/>
      </c>
      <c r="L25" s="135" t="str">
        <f>IF($B25="","",_xlfn.XLOOKUP($S25,应收!$T:$T,应收!E:E))</f>
        <v/>
      </c>
      <c r="M25" s="135" t="str">
        <f>IF($B25="","",_xlfn.XLOOKUP($S25,应收!$T:$T,应收!N:N))</f>
        <v/>
      </c>
      <c r="N25" s="135" t="str">
        <f>IF($B25="","",_xlfn.XLOOKUP($S25,应收!$T:$T,应收!O:O))</f>
        <v/>
      </c>
      <c r="O25" s="135" t="str">
        <f>IF($B25="","",_xlfn.XLOOKUP($S25,应收!$T:$T,应收!P:P))</f>
        <v/>
      </c>
      <c r="P25" s="135" t="str">
        <f>IF($B25="","",_xlfn.XLOOKUP($S25,应收!$T:$T,应收!Q:Q))</f>
        <v/>
      </c>
      <c r="Q25" s="135" t="str">
        <f>IF($B25="","",_xlfn.XLOOKUP($S25,应收!$T:$T,应收!R:R))</f>
        <v/>
      </c>
      <c r="R25" s="135" t="str">
        <f>IF($B25="","",_xlfn.XLOOKUP($S25,应收!$T:$T,应收!S:S))</f>
        <v/>
      </c>
      <c r="S25" s="135" t="str">
        <f t="shared" si="0"/>
        <v/>
      </c>
      <c r="T25" s="135" t="str">
        <f t="shared" si="1"/>
        <v/>
      </c>
      <c r="U25" s="135" t="str">
        <f>IF($B25="","",_xlfn.XLOOKUP(S25,应收!T:T,应收!V:V))</f>
        <v/>
      </c>
      <c r="V25" s="135" t="str">
        <f>IF(U25="","",_xlfn.XLOOKUP(U25,立项!W:W,立项!P:P))</f>
        <v/>
      </c>
      <c r="W25" s="135" t="str">
        <f>IF(B25="","",_xlfn.XLOOKUP($S25,应收!$T:$T,应收!B:B))</f>
        <v/>
      </c>
      <c r="X25" s="135" t="str">
        <f t="shared" si="2"/>
        <v/>
      </c>
      <c r="Y25" s="162"/>
      <c r="Z25" s="137"/>
      <c r="AA25" s="137"/>
      <c r="AB25" s="137"/>
      <c r="AC25" s="138" t="s">
        <v>1747</v>
      </c>
      <c r="AD25" s="93" t="s">
        <v>1909</v>
      </c>
    </row>
    <row r="26" s="93" customFormat="1" customHeight="1" spans="1:30">
      <c r="A26" s="137"/>
      <c r="B26" s="154"/>
      <c r="C26" s="155"/>
      <c r="D26" s="156"/>
      <c r="E26" s="157"/>
      <c r="F26" s="137"/>
      <c r="G26" s="154"/>
      <c r="H26" s="137"/>
      <c r="I26" s="137"/>
      <c r="J26" s="160" t="s">
        <v>1933</v>
      </c>
      <c r="K26" s="135" t="str">
        <f>IF($B26="","",_xlfn.XLOOKUP(S26,应收!T:T,应收!D:D))</f>
        <v/>
      </c>
      <c r="L26" s="135" t="str">
        <f>IF($B26="","",_xlfn.XLOOKUP($S26,应收!$T:$T,应收!E:E))</f>
        <v/>
      </c>
      <c r="M26" s="135" t="str">
        <f>IF($B26="","",_xlfn.XLOOKUP($S26,应收!$T:$T,应收!N:N))</f>
        <v/>
      </c>
      <c r="N26" s="135" t="str">
        <f>IF($B26="","",_xlfn.XLOOKUP($S26,应收!$T:$T,应收!O:O))</f>
        <v/>
      </c>
      <c r="O26" s="135" t="str">
        <f>IF($B26="","",_xlfn.XLOOKUP($S26,应收!$T:$T,应收!P:P))</f>
        <v/>
      </c>
      <c r="P26" s="135" t="str">
        <f>IF($B26="","",_xlfn.XLOOKUP($S26,应收!$T:$T,应收!Q:Q))</f>
        <v/>
      </c>
      <c r="Q26" s="135" t="str">
        <f>IF($B26="","",_xlfn.XLOOKUP($S26,应收!$T:$T,应收!R:R))</f>
        <v/>
      </c>
      <c r="R26" s="135" t="str">
        <f>IF($B26="","",_xlfn.XLOOKUP($S26,应收!$T:$T,应收!S:S))</f>
        <v/>
      </c>
      <c r="S26" s="135" t="str">
        <f t="shared" si="0"/>
        <v/>
      </c>
      <c r="T26" s="135" t="str">
        <f t="shared" si="1"/>
        <v/>
      </c>
      <c r="U26" s="135" t="str">
        <f>IF($B26="","",_xlfn.XLOOKUP(S26,应收!T:T,应收!V:V))</f>
        <v/>
      </c>
      <c r="V26" s="135" t="str">
        <f>IF(U26="","",_xlfn.XLOOKUP(U26,立项!W:W,立项!P:P))</f>
        <v/>
      </c>
      <c r="W26" s="135" t="str">
        <f>IF(B26="","",_xlfn.XLOOKUP($S26,应收!$T:$T,应收!B:B))</f>
        <v/>
      </c>
      <c r="X26" s="135" t="str">
        <f t="shared" si="2"/>
        <v/>
      </c>
      <c r="Y26" s="162"/>
      <c r="Z26" s="137"/>
      <c r="AA26" s="137"/>
      <c r="AB26" s="137"/>
      <c r="AC26" s="138" t="s">
        <v>1641</v>
      </c>
      <c r="AD26" s="93" t="s">
        <v>1911</v>
      </c>
    </row>
    <row r="27" s="93" customFormat="1" customHeight="1" spans="1:30">
      <c r="A27" s="137"/>
      <c r="B27" s="154"/>
      <c r="C27" s="155"/>
      <c r="D27" s="156"/>
      <c r="E27" s="157"/>
      <c r="F27" s="137"/>
      <c r="G27" s="154"/>
      <c r="H27" s="137"/>
      <c r="I27" s="137"/>
      <c r="J27" s="160" t="s">
        <v>1934</v>
      </c>
      <c r="K27" s="135" t="str">
        <f>IF($B27="","",_xlfn.XLOOKUP(S27,应收!T:T,应收!D:D))</f>
        <v/>
      </c>
      <c r="L27" s="135" t="str">
        <f>IF($B27="","",_xlfn.XLOOKUP($S27,应收!$T:$T,应收!E:E))</f>
        <v/>
      </c>
      <c r="M27" s="135" t="str">
        <f>IF($B27="","",_xlfn.XLOOKUP($S27,应收!$T:$T,应收!N:N))</f>
        <v/>
      </c>
      <c r="N27" s="135" t="str">
        <f>IF($B27="","",_xlfn.XLOOKUP($S27,应收!$T:$T,应收!O:O))</f>
        <v/>
      </c>
      <c r="O27" s="135" t="str">
        <f>IF($B27="","",_xlfn.XLOOKUP($S27,应收!$T:$T,应收!P:P))</f>
        <v/>
      </c>
      <c r="P27" s="135" t="str">
        <f>IF($B27="","",_xlfn.XLOOKUP($S27,应收!$T:$T,应收!Q:Q))</f>
        <v/>
      </c>
      <c r="Q27" s="135" t="str">
        <f>IF($B27="","",_xlfn.XLOOKUP($S27,应收!$T:$T,应收!R:R))</f>
        <v/>
      </c>
      <c r="R27" s="135" t="str">
        <f>IF($B27="","",_xlfn.XLOOKUP($S27,应收!$T:$T,应收!S:S))</f>
        <v/>
      </c>
      <c r="S27" s="135" t="str">
        <f t="shared" si="0"/>
        <v/>
      </c>
      <c r="T27" s="135" t="str">
        <f t="shared" si="1"/>
        <v/>
      </c>
      <c r="U27" s="135" t="str">
        <f>IF($B27="","",_xlfn.XLOOKUP(S27,应收!T:T,应收!V:V))</f>
        <v/>
      </c>
      <c r="V27" s="135" t="str">
        <f>IF(U27="","",_xlfn.XLOOKUP(U27,立项!W:W,立项!P:P))</f>
        <v/>
      </c>
      <c r="W27" s="135" t="str">
        <f>IF(B27="","",_xlfn.XLOOKUP($S27,应收!$T:$T,应收!B:B))</f>
        <v/>
      </c>
      <c r="X27" s="135" t="str">
        <f t="shared" si="2"/>
        <v/>
      </c>
      <c r="Y27" s="162"/>
      <c r="Z27" s="137"/>
      <c r="AA27" s="137"/>
      <c r="AB27" s="137"/>
      <c r="AC27" s="138" t="s">
        <v>1644</v>
      </c>
      <c r="AD27" s="93" t="s">
        <v>1909</v>
      </c>
    </row>
    <row r="28" s="93" customFormat="1" customHeight="1" spans="1:30">
      <c r="A28" s="137"/>
      <c r="B28" s="154"/>
      <c r="C28" s="155"/>
      <c r="D28" s="156"/>
      <c r="E28" s="157"/>
      <c r="F28" s="137"/>
      <c r="G28" s="154"/>
      <c r="H28" s="137"/>
      <c r="I28" s="137"/>
      <c r="J28" s="160" t="s">
        <v>1935</v>
      </c>
      <c r="K28" s="135" t="str">
        <f>IF($B28="","",_xlfn.XLOOKUP(S28,应收!T:T,应收!D:D))</f>
        <v/>
      </c>
      <c r="L28" s="135" t="str">
        <f>IF($B28="","",_xlfn.XLOOKUP($S28,应收!$T:$T,应收!E:E))</f>
        <v/>
      </c>
      <c r="M28" s="135" t="str">
        <f>IF($B28="","",_xlfn.XLOOKUP($S28,应收!$T:$T,应收!N:N))</f>
        <v/>
      </c>
      <c r="N28" s="135" t="str">
        <f>IF($B28="","",_xlfn.XLOOKUP($S28,应收!$T:$T,应收!O:O))</f>
        <v/>
      </c>
      <c r="O28" s="135" t="str">
        <f>IF($B28="","",_xlfn.XLOOKUP($S28,应收!$T:$T,应收!P:P))</f>
        <v/>
      </c>
      <c r="P28" s="135" t="str">
        <f>IF($B28="","",_xlfn.XLOOKUP($S28,应收!$T:$T,应收!Q:Q))</f>
        <v/>
      </c>
      <c r="Q28" s="135" t="str">
        <f>IF($B28="","",_xlfn.XLOOKUP($S28,应收!$T:$T,应收!R:R))</f>
        <v/>
      </c>
      <c r="R28" s="135" t="str">
        <f>IF($B28="","",_xlfn.XLOOKUP($S28,应收!$T:$T,应收!S:S))</f>
        <v/>
      </c>
      <c r="S28" s="135" t="str">
        <f t="shared" si="0"/>
        <v/>
      </c>
      <c r="T28" s="135" t="str">
        <f t="shared" si="1"/>
        <v/>
      </c>
      <c r="U28" s="135" t="str">
        <f>IF($B28="","",_xlfn.XLOOKUP(S28,应收!T:T,应收!V:V))</f>
        <v/>
      </c>
      <c r="V28" s="135" t="str">
        <f>IF(U28="","",_xlfn.XLOOKUP(U28,立项!W:W,立项!P:P))</f>
        <v/>
      </c>
      <c r="W28" s="135" t="str">
        <f>IF(B28="","",_xlfn.XLOOKUP($S28,应收!$T:$T,应收!B:B))</f>
        <v/>
      </c>
      <c r="X28" s="135" t="str">
        <f t="shared" si="2"/>
        <v/>
      </c>
      <c r="Y28" s="162"/>
      <c r="Z28" s="137"/>
      <c r="AA28" s="137"/>
      <c r="AB28" s="137"/>
      <c r="AC28" s="138" t="s">
        <v>1644</v>
      </c>
      <c r="AD28" s="93" t="s">
        <v>1909</v>
      </c>
    </row>
    <row r="29" s="93" customFormat="1" customHeight="1" spans="1:30">
      <c r="A29" s="137"/>
      <c r="B29" s="154"/>
      <c r="C29" s="155"/>
      <c r="D29" s="156"/>
      <c r="E29" s="157"/>
      <c r="F29" s="137"/>
      <c r="G29" s="154"/>
      <c r="H29" s="137"/>
      <c r="I29" s="137"/>
      <c r="J29" s="160" t="s">
        <v>1936</v>
      </c>
      <c r="K29" s="135" t="str">
        <f>IF($B29="","",_xlfn.XLOOKUP(S29,应收!T:T,应收!D:D))</f>
        <v/>
      </c>
      <c r="L29" s="135" t="str">
        <f>IF($B29="","",_xlfn.XLOOKUP($S29,应收!$T:$T,应收!E:E))</f>
        <v/>
      </c>
      <c r="M29" s="135" t="str">
        <f>IF($B29="","",_xlfn.XLOOKUP($S29,应收!$T:$T,应收!N:N))</f>
        <v/>
      </c>
      <c r="N29" s="135" t="str">
        <f>IF($B29="","",_xlfn.XLOOKUP($S29,应收!$T:$T,应收!O:O))</f>
        <v/>
      </c>
      <c r="O29" s="135" t="str">
        <f>IF($B29="","",_xlfn.XLOOKUP($S29,应收!$T:$T,应收!P:P))</f>
        <v/>
      </c>
      <c r="P29" s="135" t="str">
        <f>IF($B29="","",_xlfn.XLOOKUP($S29,应收!$T:$T,应收!Q:Q))</f>
        <v/>
      </c>
      <c r="Q29" s="135" t="str">
        <f>IF($B29="","",_xlfn.XLOOKUP($S29,应收!$T:$T,应收!R:R))</f>
        <v/>
      </c>
      <c r="R29" s="135" t="str">
        <f>IF($B29="","",_xlfn.XLOOKUP($S29,应收!$T:$T,应收!S:S))</f>
        <v/>
      </c>
      <c r="S29" s="135" t="str">
        <f t="shared" si="0"/>
        <v/>
      </c>
      <c r="T29" s="135" t="str">
        <f t="shared" si="1"/>
        <v/>
      </c>
      <c r="U29" s="135" t="str">
        <f>IF($B29="","",_xlfn.XLOOKUP(S29,应收!T:T,应收!V:V))</f>
        <v/>
      </c>
      <c r="V29" s="135" t="str">
        <f>IF(U29="","",_xlfn.XLOOKUP(U29,立项!W:W,立项!P:P))</f>
        <v/>
      </c>
      <c r="W29" s="135" t="str">
        <f>IF(B29="","",_xlfn.XLOOKUP($S29,应收!$T:$T,应收!B:B))</f>
        <v/>
      </c>
      <c r="X29" s="135" t="str">
        <f t="shared" si="2"/>
        <v/>
      </c>
      <c r="Y29" s="162"/>
      <c r="Z29" s="137"/>
      <c r="AA29" s="137"/>
      <c r="AB29" s="137"/>
      <c r="AC29" s="138" t="s">
        <v>1722</v>
      </c>
      <c r="AD29" s="93" t="s">
        <v>1909</v>
      </c>
    </row>
    <row r="30" s="93" customFormat="1" customHeight="1" spans="1:30">
      <c r="A30" s="137"/>
      <c r="B30" s="154"/>
      <c r="C30" s="155"/>
      <c r="D30" s="156"/>
      <c r="E30" s="157"/>
      <c r="F30" s="137"/>
      <c r="G30" s="154"/>
      <c r="H30" s="137"/>
      <c r="I30" s="137"/>
      <c r="J30" s="160" t="s">
        <v>1937</v>
      </c>
      <c r="K30" s="135" t="str">
        <f>IF($B30="","",_xlfn.XLOOKUP(S30,应收!T:T,应收!D:D))</f>
        <v/>
      </c>
      <c r="L30" s="135" t="str">
        <f>IF($B30="","",_xlfn.XLOOKUP($S30,应收!$T:$T,应收!E:E))</f>
        <v/>
      </c>
      <c r="M30" s="135" t="str">
        <f>IF($B30="","",_xlfn.XLOOKUP($S30,应收!$T:$T,应收!N:N))</f>
        <v/>
      </c>
      <c r="N30" s="135" t="str">
        <f>IF($B30="","",_xlfn.XLOOKUP($S30,应收!$T:$T,应收!O:O))</f>
        <v/>
      </c>
      <c r="O30" s="135" t="str">
        <f>IF($B30="","",_xlfn.XLOOKUP($S30,应收!$T:$T,应收!P:P))</f>
        <v/>
      </c>
      <c r="P30" s="135" t="str">
        <f>IF($B30="","",_xlfn.XLOOKUP($S30,应收!$T:$T,应收!Q:Q))</f>
        <v/>
      </c>
      <c r="Q30" s="135" t="str">
        <f>IF($B30="","",_xlfn.XLOOKUP($S30,应收!$T:$T,应收!R:R))</f>
        <v/>
      </c>
      <c r="R30" s="135" t="str">
        <f>IF($B30="","",_xlfn.XLOOKUP($S30,应收!$T:$T,应收!S:S))</f>
        <v/>
      </c>
      <c r="S30" s="135" t="str">
        <f t="shared" si="0"/>
        <v/>
      </c>
      <c r="T30" s="135" t="str">
        <f t="shared" si="1"/>
        <v/>
      </c>
      <c r="U30" s="135" t="str">
        <f>IF($B30="","",_xlfn.XLOOKUP(S30,应收!T:T,应收!V:V))</f>
        <v/>
      </c>
      <c r="V30" s="135" t="str">
        <f>IF(U30="","",_xlfn.XLOOKUP(U30,立项!W:W,立项!P:P))</f>
        <v/>
      </c>
      <c r="W30" s="135" t="str">
        <f>IF(B30="","",_xlfn.XLOOKUP($S30,应收!$T:$T,应收!B:B))</f>
        <v/>
      </c>
      <c r="X30" s="135" t="str">
        <f t="shared" si="2"/>
        <v/>
      </c>
      <c r="Y30" s="162"/>
      <c r="Z30" s="137"/>
      <c r="AA30" s="137"/>
      <c r="AB30" s="137"/>
      <c r="AC30" s="138" t="s">
        <v>1643</v>
      </c>
      <c r="AD30" s="93" t="s">
        <v>1911</v>
      </c>
    </row>
    <row r="31" s="93" customFormat="1" customHeight="1" spans="1:30">
      <c r="A31" s="137"/>
      <c r="B31" s="154"/>
      <c r="C31" s="155"/>
      <c r="D31" s="156"/>
      <c r="E31" s="157"/>
      <c r="F31" s="137"/>
      <c r="G31" s="154"/>
      <c r="H31" s="137"/>
      <c r="I31" s="137"/>
      <c r="J31" s="160" t="s">
        <v>1938</v>
      </c>
      <c r="K31" s="135" t="str">
        <f>IF($B31="","",_xlfn.XLOOKUP(S31,应收!T:T,应收!D:D))</f>
        <v/>
      </c>
      <c r="L31" s="135" t="str">
        <f>IF($B31="","",_xlfn.XLOOKUP($S31,应收!$T:$T,应收!E:E))</f>
        <v/>
      </c>
      <c r="M31" s="135" t="str">
        <f>IF($B31="","",_xlfn.XLOOKUP($S31,应收!$T:$T,应收!N:N))</f>
        <v/>
      </c>
      <c r="N31" s="135" t="str">
        <f>IF($B31="","",_xlfn.XLOOKUP($S31,应收!$T:$T,应收!O:O))</f>
        <v/>
      </c>
      <c r="O31" s="135" t="str">
        <f>IF($B31="","",_xlfn.XLOOKUP($S31,应收!$T:$T,应收!P:P))</f>
        <v/>
      </c>
      <c r="P31" s="135" t="str">
        <f>IF($B31="","",_xlfn.XLOOKUP($S31,应收!$T:$T,应收!Q:Q))</f>
        <v/>
      </c>
      <c r="Q31" s="135" t="str">
        <f>IF($B31="","",_xlfn.XLOOKUP($S31,应收!$T:$T,应收!R:R))</f>
        <v/>
      </c>
      <c r="R31" s="135" t="str">
        <f>IF($B31="","",_xlfn.XLOOKUP($S31,应收!$T:$T,应收!S:S))</f>
        <v/>
      </c>
      <c r="S31" s="135" t="str">
        <f t="shared" si="0"/>
        <v/>
      </c>
      <c r="T31" s="135" t="str">
        <f t="shared" si="1"/>
        <v/>
      </c>
      <c r="U31" s="135" t="str">
        <f>IF($B31="","",_xlfn.XLOOKUP(S31,应收!T:T,应收!V:V))</f>
        <v/>
      </c>
      <c r="V31" s="135" t="str">
        <f>IF(U31="","",_xlfn.XLOOKUP(U31,立项!W:W,立项!P:P))</f>
        <v/>
      </c>
      <c r="W31" s="135" t="str">
        <f>IF(B31="","",_xlfn.XLOOKUP($S31,应收!$T:$T,应收!B:B))</f>
        <v/>
      </c>
      <c r="X31" s="135" t="str">
        <f t="shared" si="2"/>
        <v/>
      </c>
      <c r="Y31" s="162"/>
      <c r="Z31" s="137"/>
      <c r="AA31" s="137"/>
      <c r="AB31" s="137"/>
      <c r="AC31" s="138" t="s">
        <v>1644</v>
      </c>
      <c r="AD31" s="93" t="s">
        <v>1909</v>
      </c>
    </row>
    <row r="32" s="93" customFormat="1" customHeight="1" spans="1:30">
      <c r="A32" s="137"/>
      <c r="B32" s="154"/>
      <c r="C32" s="155"/>
      <c r="D32" s="156"/>
      <c r="E32" s="157"/>
      <c r="F32" s="137"/>
      <c r="G32" s="154"/>
      <c r="H32" s="137"/>
      <c r="I32" s="137"/>
      <c r="J32" s="160" t="s">
        <v>1939</v>
      </c>
      <c r="K32" s="135" t="str">
        <f>IF($B32="","",_xlfn.XLOOKUP(S32,应收!T:T,应收!D:D))</f>
        <v/>
      </c>
      <c r="L32" s="135" t="str">
        <f>IF($B32="","",_xlfn.XLOOKUP($S32,应收!$T:$T,应收!E:E))</f>
        <v/>
      </c>
      <c r="M32" s="135" t="str">
        <f>IF($B32="","",_xlfn.XLOOKUP($S32,应收!$T:$T,应收!N:N))</f>
        <v/>
      </c>
      <c r="N32" s="135" t="str">
        <f>IF($B32="","",_xlfn.XLOOKUP($S32,应收!$T:$T,应收!O:O))</f>
        <v/>
      </c>
      <c r="O32" s="135" t="str">
        <f>IF($B32="","",_xlfn.XLOOKUP($S32,应收!$T:$T,应收!P:P))</f>
        <v/>
      </c>
      <c r="P32" s="135" t="str">
        <f>IF($B32="","",_xlfn.XLOOKUP($S32,应收!$T:$T,应收!Q:Q))</f>
        <v/>
      </c>
      <c r="Q32" s="135" t="str">
        <f>IF($B32="","",_xlfn.XLOOKUP($S32,应收!$T:$T,应收!R:R))</f>
        <v/>
      </c>
      <c r="R32" s="135" t="str">
        <f>IF($B32="","",_xlfn.XLOOKUP($S32,应收!$T:$T,应收!S:S))</f>
        <v/>
      </c>
      <c r="S32" s="135" t="str">
        <f t="shared" si="0"/>
        <v/>
      </c>
      <c r="T32" s="135" t="str">
        <f t="shared" si="1"/>
        <v/>
      </c>
      <c r="U32" s="135" t="str">
        <f>IF($B32="","",_xlfn.XLOOKUP(S32,应收!T:T,应收!V:V))</f>
        <v/>
      </c>
      <c r="V32" s="135" t="str">
        <f>IF(U32="","",_xlfn.XLOOKUP(U32,立项!W:W,立项!P:P))</f>
        <v/>
      </c>
      <c r="W32" s="135" t="str">
        <f>IF(B32="","",_xlfn.XLOOKUP($S32,应收!$T:$T,应收!B:B))</f>
        <v/>
      </c>
      <c r="X32" s="135" t="str">
        <f t="shared" si="2"/>
        <v/>
      </c>
      <c r="Y32" s="162"/>
      <c r="Z32" s="137"/>
      <c r="AA32" s="137"/>
      <c r="AB32" s="137"/>
      <c r="AC32" s="138" t="s">
        <v>1577</v>
      </c>
      <c r="AD32" s="93" t="s">
        <v>1909</v>
      </c>
    </row>
    <row r="33" s="93" customFormat="1" customHeight="1" spans="1:30">
      <c r="A33" s="137"/>
      <c r="B33" s="154"/>
      <c r="C33" s="155"/>
      <c r="D33" s="156"/>
      <c r="E33" s="157"/>
      <c r="F33" s="137"/>
      <c r="G33" s="154"/>
      <c r="H33" s="137"/>
      <c r="I33" s="137"/>
      <c r="J33" s="160" t="s">
        <v>1940</v>
      </c>
      <c r="K33" s="135" t="str">
        <f>IF($B33="","",_xlfn.XLOOKUP(S33,应收!T:T,应收!D:D))</f>
        <v/>
      </c>
      <c r="L33" s="135" t="str">
        <f>IF($B33="","",_xlfn.XLOOKUP($S33,应收!$T:$T,应收!E:E))</f>
        <v/>
      </c>
      <c r="M33" s="135" t="str">
        <f>IF($B33="","",_xlfn.XLOOKUP($S33,应收!$T:$T,应收!N:N))</f>
        <v/>
      </c>
      <c r="N33" s="135" t="str">
        <f>IF($B33="","",_xlfn.XLOOKUP($S33,应收!$T:$T,应收!O:O))</f>
        <v/>
      </c>
      <c r="O33" s="135" t="str">
        <f>IF($B33="","",_xlfn.XLOOKUP($S33,应收!$T:$T,应收!P:P))</f>
        <v/>
      </c>
      <c r="P33" s="135" t="str">
        <f>IF($B33="","",_xlfn.XLOOKUP($S33,应收!$T:$T,应收!Q:Q))</f>
        <v/>
      </c>
      <c r="Q33" s="135" t="str">
        <f>IF($B33="","",_xlfn.XLOOKUP($S33,应收!$T:$T,应收!R:R))</f>
        <v/>
      </c>
      <c r="R33" s="135" t="str">
        <f>IF($B33="","",_xlfn.XLOOKUP($S33,应收!$T:$T,应收!S:S))</f>
        <v/>
      </c>
      <c r="S33" s="135" t="str">
        <f t="shared" si="0"/>
        <v/>
      </c>
      <c r="T33" s="135" t="str">
        <f t="shared" si="1"/>
        <v/>
      </c>
      <c r="U33" s="135" t="str">
        <f>IF($B33="","",_xlfn.XLOOKUP(S33,应收!T:T,应收!V:V))</f>
        <v/>
      </c>
      <c r="V33" s="135" t="str">
        <f>IF(U33="","",_xlfn.XLOOKUP(U33,立项!W:W,立项!P:P))</f>
        <v/>
      </c>
      <c r="W33" s="135" t="str">
        <f>IF(B33="","",_xlfn.XLOOKUP($S33,应收!$T:$T,应收!B:B))</f>
        <v/>
      </c>
      <c r="X33" s="135" t="str">
        <f t="shared" si="2"/>
        <v/>
      </c>
      <c r="Y33" s="162"/>
      <c r="Z33" s="137"/>
      <c r="AA33" s="137"/>
      <c r="AB33" s="137"/>
      <c r="AC33" s="138" t="s">
        <v>1578</v>
      </c>
      <c r="AD33" s="93" t="s">
        <v>1909</v>
      </c>
    </row>
    <row r="34" s="93" customFormat="1" customHeight="1" spans="1:30">
      <c r="A34" s="137"/>
      <c r="B34" s="154"/>
      <c r="C34" s="155"/>
      <c r="D34" s="156"/>
      <c r="E34" s="157"/>
      <c r="F34" s="137"/>
      <c r="G34" s="154"/>
      <c r="H34" s="137"/>
      <c r="I34" s="137"/>
      <c r="J34" s="160" t="s">
        <v>1941</v>
      </c>
      <c r="K34" s="135" t="str">
        <f>IF($B34="","",_xlfn.XLOOKUP(S34,应收!T:T,应收!D:D))</f>
        <v/>
      </c>
      <c r="L34" s="135" t="str">
        <f>IF($B34="","",_xlfn.XLOOKUP($S34,应收!$T:$T,应收!E:E))</f>
        <v/>
      </c>
      <c r="M34" s="135" t="str">
        <f>IF($B34="","",_xlfn.XLOOKUP($S34,应收!$T:$T,应收!N:N))</f>
        <v/>
      </c>
      <c r="N34" s="135" t="str">
        <f>IF($B34="","",_xlfn.XLOOKUP($S34,应收!$T:$T,应收!O:O))</f>
        <v/>
      </c>
      <c r="O34" s="135" t="str">
        <f>IF($B34="","",_xlfn.XLOOKUP($S34,应收!$T:$T,应收!P:P))</f>
        <v/>
      </c>
      <c r="P34" s="135" t="str">
        <f>IF($B34="","",_xlfn.XLOOKUP($S34,应收!$T:$T,应收!Q:Q))</f>
        <v/>
      </c>
      <c r="Q34" s="135" t="str">
        <f>IF($B34="","",_xlfn.XLOOKUP($S34,应收!$T:$T,应收!R:R))</f>
        <v/>
      </c>
      <c r="R34" s="135" t="str">
        <f>IF($B34="","",_xlfn.XLOOKUP($S34,应收!$T:$T,应收!S:S))</f>
        <v/>
      </c>
      <c r="S34" s="135" t="str">
        <f t="shared" si="0"/>
        <v/>
      </c>
      <c r="T34" s="135" t="str">
        <f t="shared" si="1"/>
        <v/>
      </c>
      <c r="U34" s="135" t="str">
        <f>IF($B34="","",_xlfn.XLOOKUP(S34,应收!T:T,应收!V:V))</f>
        <v/>
      </c>
      <c r="V34" s="135" t="str">
        <f>IF(U34="","",_xlfn.XLOOKUP(U34,立项!W:W,立项!P:P))</f>
        <v/>
      </c>
      <c r="W34" s="135" t="str">
        <f>IF(B34="","",_xlfn.XLOOKUP($S34,应收!$T:$T,应收!B:B))</f>
        <v/>
      </c>
      <c r="X34" s="135" t="str">
        <f t="shared" si="2"/>
        <v/>
      </c>
      <c r="Y34" s="162"/>
      <c r="Z34" s="137"/>
      <c r="AA34" s="137"/>
      <c r="AB34" s="137"/>
      <c r="AC34" s="138" t="s">
        <v>1643</v>
      </c>
      <c r="AD34" s="93" t="s">
        <v>1911</v>
      </c>
    </row>
    <row r="35" s="93" customFormat="1" customHeight="1" spans="1:30">
      <c r="A35" s="137"/>
      <c r="B35" s="154"/>
      <c r="C35" s="155"/>
      <c r="D35" s="156"/>
      <c r="E35" s="157"/>
      <c r="F35" s="137"/>
      <c r="G35" s="154"/>
      <c r="H35" s="137"/>
      <c r="I35" s="137"/>
      <c r="J35" s="160" t="s">
        <v>1942</v>
      </c>
      <c r="K35" s="135" t="str">
        <f>IF($B35="","",_xlfn.XLOOKUP(S35,应收!T:T,应收!D:D))</f>
        <v/>
      </c>
      <c r="L35" s="135" t="str">
        <f>IF($B35="","",_xlfn.XLOOKUP($S35,应收!$T:$T,应收!E:E))</f>
        <v/>
      </c>
      <c r="M35" s="135" t="str">
        <f>IF($B35="","",_xlfn.XLOOKUP($S35,应收!$T:$T,应收!N:N))</f>
        <v/>
      </c>
      <c r="N35" s="135" t="str">
        <f>IF($B35="","",_xlfn.XLOOKUP($S35,应收!$T:$T,应收!O:O))</f>
        <v/>
      </c>
      <c r="O35" s="135" t="str">
        <f>IF($B35="","",_xlfn.XLOOKUP($S35,应收!$T:$T,应收!P:P))</f>
        <v/>
      </c>
      <c r="P35" s="135" t="str">
        <f>IF($B35="","",_xlfn.XLOOKUP($S35,应收!$T:$T,应收!Q:Q))</f>
        <v/>
      </c>
      <c r="Q35" s="135" t="str">
        <f>IF($B35="","",_xlfn.XLOOKUP($S35,应收!$T:$T,应收!R:R))</f>
        <v/>
      </c>
      <c r="R35" s="135" t="str">
        <f>IF($B35="","",_xlfn.XLOOKUP($S35,应收!$T:$T,应收!S:S))</f>
        <v/>
      </c>
      <c r="S35" s="135" t="str">
        <f t="shared" si="0"/>
        <v/>
      </c>
      <c r="T35" s="135" t="str">
        <f t="shared" si="1"/>
        <v/>
      </c>
      <c r="U35" s="135" t="str">
        <f>IF($B35="","",_xlfn.XLOOKUP(S35,应收!T:T,应收!V:V))</f>
        <v/>
      </c>
      <c r="V35" s="135" t="str">
        <f>IF(U35="","",_xlfn.XLOOKUP(U35,立项!W:W,立项!P:P))</f>
        <v/>
      </c>
      <c r="W35" s="135" t="str">
        <f>IF(B35="","",_xlfn.XLOOKUP($S35,应收!$T:$T,应收!B:B))</f>
        <v/>
      </c>
      <c r="X35" s="135" t="str">
        <f t="shared" si="2"/>
        <v/>
      </c>
      <c r="Y35" s="162"/>
      <c r="Z35" s="137"/>
      <c r="AA35" s="137"/>
      <c r="AB35" s="137"/>
      <c r="AC35" s="138" t="s">
        <v>1640</v>
      </c>
      <c r="AD35" s="93" t="s">
        <v>1911</v>
      </c>
    </row>
    <row r="36" s="93" customFormat="1" customHeight="1" spans="1:30">
      <c r="A36" s="137"/>
      <c r="B36" s="154"/>
      <c r="C36" s="155"/>
      <c r="D36" s="156"/>
      <c r="E36" s="157"/>
      <c r="F36" s="137"/>
      <c r="G36" s="154"/>
      <c r="H36" s="137"/>
      <c r="I36" s="137"/>
      <c r="J36" s="160" t="s">
        <v>1943</v>
      </c>
      <c r="K36" s="135" t="str">
        <f>IF($B36="","",_xlfn.XLOOKUP(S36,应收!T:T,应收!D:D))</f>
        <v/>
      </c>
      <c r="L36" s="135" t="str">
        <f>IF($B36="","",_xlfn.XLOOKUP($S36,应收!$T:$T,应收!E:E))</f>
        <v/>
      </c>
      <c r="M36" s="135" t="str">
        <f>IF($B36="","",_xlfn.XLOOKUP($S36,应收!$T:$T,应收!N:N))</f>
        <v/>
      </c>
      <c r="N36" s="135" t="str">
        <f>IF($B36="","",_xlfn.XLOOKUP($S36,应收!$T:$T,应收!O:O))</f>
        <v/>
      </c>
      <c r="O36" s="135" t="str">
        <f>IF($B36="","",_xlfn.XLOOKUP($S36,应收!$T:$T,应收!P:P))</f>
        <v/>
      </c>
      <c r="P36" s="135" t="str">
        <f>IF($B36="","",_xlfn.XLOOKUP($S36,应收!$T:$T,应收!Q:Q))</f>
        <v/>
      </c>
      <c r="Q36" s="135" t="str">
        <f>IF($B36="","",_xlfn.XLOOKUP($S36,应收!$T:$T,应收!R:R))</f>
        <v/>
      </c>
      <c r="R36" s="135" t="str">
        <f>IF($B36="","",_xlfn.XLOOKUP($S36,应收!$T:$T,应收!S:S))</f>
        <v/>
      </c>
      <c r="S36" s="135" t="str">
        <f t="shared" si="0"/>
        <v/>
      </c>
      <c r="T36" s="135" t="str">
        <f t="shared" si="1"/>
        <v/>
      </c>
      <c r="U36" s="135" t="str">
        <f>IF($B36="","",_xlfn.XLOOKUP(S36,应收!T:T,应收!V:V))</f>
        <v/>
      </c>
      <c r="V36" s="135" t="str">
        <f>IF(U36="","",_xlfn.XLOOKUP(U36,立项!W:W,立项!P:P))</f>
        <v/>
      </c>
      <c r="W36" s="135" t="str">
        <f>IF(B36="","",_xlfn.XLOOKUP($S36,应收!$T:$T,应收!B:B))</f>
        <v/>
      </c>
      <c r="X36" s="135" t="str">
        <f t="shared" si="2"/>
        <v/>
      </c>
      <c r="Y36" s="162"/>
      <c r="Z36" s="137"/>
      <c r="AA36" s="137"/>
      <c r="AB36" s="137"/>
      <c r="AC36" s="138" t="s">
        <v>1644</v>
      </c>
      <c r="AD36" s="93" t="s">
        <v>1909</v>
      </c>
    </row>
    <row r="37" s="93" customFormat="1" customHeight="1" spans="1:30">
      <c r="A37" s="137"/>
      <c r="B37" s="154"/>
      <c r="C37" s="155"/>
      <c r="D37" s="156"/>
      <c r="E37" s="157"/>
      <c r="F37" s="137"/>
      <c r="G37" s="154"/>
      <c r="H37" s="137"/>
      <c r="I37" s="137"/>
      <c r="J37" s="160" t="s">
        <v>1944</v>
      </c>
      <c r="K37" s="135" t="str">
        <f>IF($B37="","",_xlfn.XLOOKUP(S37,应收!T:T,应收!D:D))</f>
        <v/>
      </c>
      <c r="L37" s="135" t="str">
        <f>IF($B37="","",_xlfn.XLOOKUP($S37,应收!$T:$T,应收!E:E))</f>
        <v/>
      </c>
      <c r="M37" s="135" t="str">
        <f>IF($B37="","",_xlfn.XLOOKUP($S37,应收!$T:$T,应收!N:N))</f>
        <v/>
      </c>
      <c r="N37" s="135" t="str">
        <f>IF($B37="","",_xlfn.XLOOKUP($S37,应收!$T:$T,应收!O:O))</f>
        <v/>
      </c>
      <c r="O37" s="135" t="str">
        <f>IF($B37="","",_xlfn.XLOOKUP($S37,应收!$T:$T,应收!P:P))</f>
        <v/>
      </c>
      <c r="P37" s="135" t="str">
        <f>IF($B37="","",_xlfn.XLOOKUP($S37,应收!$T:$T,应收!Q:Q))</f>
        <v/>
      </c>
      <c r="Q37" s="135" t="str">
        <f>IF($B37="","",_xlfn.XLOOKUP($S37,应收!$T:$T,应收!R:R))</f>
        <v/>
      </c>
      <c r="R37" s="135" t="str">
        <f>IF($B37="","",_xlfn.XLOOKUP($S37,应收!$T:$T,应收!S:S))</f>
        <v/>
      </c>
      <c r="S37" s="135" t="str">
        <f t="shared" si="0"/>
        <v/>
      </c>
      <c r="T37" s="135" t="str">
        <f t="shared" si="1"/>
        <v/>
      </c>
      <c r="U37" s="135" t="str">
        <f>IF($B37="","",_xlfn.XLOOKUP(S37,应收!T:T,应收!V:V))</f>
        <v/>
      </c>
      <c r="V37" s="135" t="str">
        <f>IF(U37="","",_xlfn.XLOOKUP(U37,立项!W:W,立项!P:P))</f>
        <v/>
      </c>
      <c r="W37" s="135" t="str">
        <f>IF(B37="","",_xlfn.XLOOKUP($S37,应收!$T:$T,应收!B:B))</f>
        <v/>
      </c>
      <c r="X37" s="135" t="str">
        <f t="shared" si="2"/>
        <v/>
      </c>
      <c r="Y37" s="162"/>
      <c r="Z37" s="137"/>
      <c r="AA37" s="137"/>
      <c r="AB37" s="137"/>
      <c r="AC37" s="138" t="s">
        <v>1644</v>
      </c>
      <c r="AD37" s="93" t="s">
        <v>1909</v>
      </c>
    </row>
    <row r="38" s="93" customFormat="1" customHeight="1" spans="1:30">
      <c r="A38" s="137"/>
      <c r="B38" s="154"/>
      <c r="C38" s="155"/>
      <c r="D38" s="156"/>
      <c r="E38" s="157"/>
      <c r="F38" s="137"/>
      <c r="G38" s="154"/>
      <c r="H38" s="137"/>
      <c r="I38" s="137"/>
      <c r="J38" s="160" t="s">
        <v>1945</v>
      </c>
      <c r="K38" s="135" t="str">
        <f>IF($B38="","",_xlfn.XLOOKUP(S38,应收!T:T,应收!D:D))</f>
        <v/>
      </c>
      <c r="L38" s="135" t="str">
        <f>IF($B38="","",_xlfn.XLOOKUP($S38,应收!$T:$T,应收!E:E))</f>
        <v/>
      </c>
      <c r="M38" s="135" t="str">
        <f>IF($B38="","",_xlfn.XLOOKUP($S38,应收!$T:$T,应收!N:N))</f>
        <v/>
      </c>
      <c r="N38" s="135" t="str">
        <f>IF($B38="","",_xlfn.XLOOKUP($S38,应收!$T:$T,应收!O:O))</f>
        <v/>
      </c>
      <c r="O38" s="135" t="str">
        <f>IF($B38="","",_xlfn.XLOOKUP($S38,应收!$T:$T,应收!P:P))</f>
        <v/>
      </c>
      <c r="P38" s="135" t="str">
        <f>IF($B38="","",_xlfn.XLOOKUP($S38,应收!$T:$T,应收!Q:Q))</f>
        <v/>
      </c>
      <c r="Q38" s="135" t="str">
        <f>IF($B38="","",_xlfn.XLOOKUP($S38,应收!$T:$T,应收!R:R))</f>
        <v/>
      </c>
      <c r="R38" s="135" t="str">
        <f>IF($B38="","",_xlfn.XLOOKUP($S38,应收!$T:$T,应收!S:S))</f>
        <v/>
      </c>
      <c r="S38" s="135" t="str">
        <f t="shared" si="0"/>
        <v/>
      </c>
      <c r="T38" s="135" t="str">
        <f t="shared" si="1"/>
        <v/>
      </c>
      <c r="U38" s="135" t="str">
        <f>IF($B38="","",_xlfn.XLOOKUP(S38,应收!T:T,应收!V:V))</f>
        <v/>
      </c>
      <c r="V38" s="135" t="str">
        <f>IF(U38="","",_xlfn.XLOOKUP(U38,立项!W:W,立项!P:P))</f>
        <v/>
      </c>
      <c r="W38" s="135" t="str">
        <f>IF(B38="","",_xlfn.XLOOKUP($S38,应收!$T:$T,应收!B:B))</f>
        <v/>
      </c>
      <c r="X38" s="135" t="str">
        <f t="shared" si="2"/>
        <v/>
      </c>
      <c r="Y38" s="162"/>
      <c r="Z38" s="137"/>
      <c r="AA38" s="137"/>
      <c r="AB38" s="137"/>
      <c r="AC38" s="138" t="s">
        <v>1534</v>
      </c>
      <c r="AD38" s="93" t="s">
        <v>1907</v>
      </c>
    </row>
    <row r="39" s="93" customFormat="1" customHeight="1" spans="1:30">
      <c r="A39" s="137"/>
      <c r="B39" s="154"/>
      <c r="C39" s="155"/>
      <c r="D39" s="156"/>
      <c r="E39" s="157"/>
      <c r="F39" s="137"/>
      <c r="G39" s="154"/>
      <c r="H39" s="137"/>
      <c r="I39" s="137"/>
      <c r="J39" s="160" t="s">
        <v>1946</v>
      </c>
      <c r="K39" s="135" t="str">
        <f>IF($B39="","",_xlfn.XLOOKUP(S39,应收!T:T,应收!D:D))</f>
        <v/>
      </c>
      <c r="L39" s="135" t="str">
        <f>IF($B39="","",_xlfn.XLOOKUP($S39,应收!$T:$T,应收!E:E))</f>
        <v/>
      </c>
      <c r="M39" s="135" t="str">
        <f>IF($B39="","",_xlfn.XLOOKUP($S39,应收!$T:$T,应收!N:N))</f>
        <v/>
      </c>
      <c r="N39" s="135" t="str">
        <f>IF($B39="","",_xlfn.XLOOKUP($S39,应收!$T:$T,应收!O:O))</f>
        <v/>
      </c>
      <c r="O39" s="135" t="str">
        <f>IF($B39="","",_xlfn.XLOOKUP($S39,应收!$T:$T,应收!P:P))</f>
        <v/>
      </c>
      <c r="P39" s="135" t="str">
        <f>IF($B39="","",_xlfn.XLOOKUP($S39,应收!$T:$T,应收!Q:Q))</f>
        <v/>
      </c>
      <c r="Q39" s="135" t="str">
        <f>IF($B39="","",_xlfn.XLOOKUP($S39,应收!$T:$T,应收!R:R))</f>
        <v/>
      </c>
      <c r="R39" s="135" t="str">
        <f>IF($B39="","",_xlfn.XLOOKUP($S39,应收!$T:$T,应收!S:S))</f>
        <v/>
      </c>
      <c r="S39" s="135" t="str">
        <f t="shared" si="0"/>
        <v/>
      </c>
      <c r="T39" s="135" t="str">
        <f t="shared" si="1"/>
        <v/>
      </c>
      <c r="U39" s="135" t="str">
        <f>IF($B39="","",_xlfn.XLOOKUP(S39,应收!T:T,应收!V:V))</f>
        <v/>
      </c>
      <c r="V39" s="135" t="str">
        <f>IF(U39="","",_xlfn.XLOOKUP(U39,立项!W:W,立项!P:P))</f>
        <v/>
      </c>
      <c r="W39" s="135" t="str">
        <f>IF(B39="","",_xlfn.XLOOKUP($S39,应收!$T:$T,应收!B:B))</f>
        <v/>
      </c>
      <c r="X39" s="135" t="str">
        <f t="shared" si="2"/>
        <v/>
      </c>
      <c r="Y39" s="162"/>
      <c r="Z39" s="137"/>
      <c r="AA39" s="137"/>
      <c r="AB39" s="137"/>
      <c r="AC39" s="138" t="s">
        <v>1573</v>
      </c>
      <c r="AD39" s="93" t="s">
        <v>1947</v>
      </c>
    </row>
    <row r="40" s="93" customFormat="1" customHeight="1" spans="1:30">
      <c r="A40" s="137"/>
      <c r="B40" s="154"/>
      <c r="C40" s="155"/>
      <c r="D40" s="156"/>
      <c r="E40" s="157"/>
      <c r="F40" s="137"/>
      <c r="G40" s="154"/>
      <c r="H40" s="137"/>
      <c r="I40" s="137"/>
      <c r="J40" s="160" t="s">
        <v>1948</v>
      </c>
      <c r="K40" s="135" t="str">
        <f>IF($B40="","",_xlfn.XLOOKUP(S40,应收!T:T,应收!D:D))</f>
        <v/>
      </c>
      <c r="L40" s="135" t="str">
        <f>IF($B40="","",_xlfn.XLOOKUP($S40,应收!$T:$T,应收!E:E))</f>
        <v/>
      </c>
      <c r="M40" s="135" t="str">
        <f>IF($B40="","",_xlfn.XLOOKUP($S40,应收!$T:$T,应收!N:N))</f>
        <v/>
      </c>
      <c r="N40" s="135" t="str">
        <f>IF($B40="","",_xlfn.XLOOKUP($S40,应收!$T:$T,应收!O:O))</f>
        <v/>
      </c>
      <c r="O40" s="135" t="str">
        <f>IF($B40="","",_xlfn.XLOOKUP($S40,应收!$T:$T,应收!P:P))</f>
        <v/>
      </c>
      <c r="P40" s="135" t="str">
        <f>IF($B40="","",_xlfn.XLOOKUP($S40,应收!$T:$T,应收!Q:Q))</f>
        <v/>
      </c>
      <c r="Q40" s="135" t="str">
        <f>IF($B40="","",_xlfn.XLOOKUP($S40,应收!$T:$T,应收!R:R))</f>
        <v/>
      </c>
      <c r="R40" s="135" t="str">
        <f>IF($B40="","",_xlfn.XLOOKUP($S40,应收!$T:$T,应收!S:S))</f>
        <v/>
      </c>
      <c r="S40" s="135" t="str">
        <f t="shared" si="0"/>
        <v/>
      </c>
      <c r="T40" s="135" t="str">
        <f t="shared" si="1"/>
        <v/>
      </c>
      <c r="U40" s="135" t="str">
        <f>IF($B40="","",_xlfn.XLOOKUP(S40,应收!T:T,应收!V:V))</f>
        <v/>
      </c>
      <c r="V40" s="135" t="str">
        <f>IF(U40="","",_xlfn.XLOOKUP(U40,立项!W:W,立项!P:P))</f>
        <v/>
      </c>
      <c r="W40" s="135" t="str">
        <f>IF(B40="","",_xlfn.XLOOKUP($S40,应收!$T:$T,应收!B:B))</f>
        <v/>
      </c>
      <c r="X40" s="135"/>
      <c r="Y40" s="162"/>
      <c r="Z40" s="137"/>
      <c r="AA40" s="137"/>
      <c r="AB40" s="137"/>
      <c r="AC40" s="138" t="s">
        <v>1723</v>
      </c>
      <c r="AD40" s="93" t="s">
        <v>1907</v>
      </c>
    </row>
    <row r="41" s="93" customFormat="1" customHeight="1" spans="1:30">
      <c r="A41" s="137"/>
      <c r="B41" s="154"/>
      <c r="C41" s="155"/>
      <c r="D41" s="156"/>
      <c r="E41" s="157"/>
      <c r="F41" s="137"/>
      <c r="G41" s="154"/>
      <c r="H41" s="137"/>
      <c r="I41" s="137"/>
      <c r="J41" s="160" t="s">
        <v>1949</v>
      </c>
      <c r="K41" s="135" t="str">
        <f>IF($B41="","",_xlfn.XLOOKUP(S41,应收!T:T,应收!D:D))</f>
        <v/>
      </c>
      <c r="L41" s="135" t="str">
        <f>IF($B41="","",_xlfn.XLOOKUP($S41,应收!$T:$T,应收!E:E))</f>
        <v/>
      </c>
      <c r="M41" s="135" t="str">
        <f>IF($B41="","",_xlfn.XLOOKUP($S41,应收!$T:$T,应收!N:N))</f>
        <v/>
      </c>
      <c r="N41" s="135" t="str">
        <f>IF($B41="","",_xlfn.XLOOKUP($S41,应收!$T:$T,应收!O:O))</f>
        <v/>
      </c>
      <c r="O41" s="135" t="str">
        <f>IF($B41="","",_xlfn.XLOOKUP($S41,应收!$T:$T,应收!P:P))</f>
        <v/>
      </c>
      <c r="P41" s="135" t="str">
        <f>IF($B41="","",_xlfn.XLOOKUP($S41,应收!$T:$T,应收!Q:Q))</f>
        <v/>
      </c>
      <c r="Q41" s="135" t="str">
        <f>IF($B41="","",_xlfn.XLOOKUP($S41,应收!$T:$T,应收!R:R))</f>
        <v/>
      </c>
      <c r="R41" s="135" t="str">
        <f>IF($B41="","",_xlfn.XLOOKUP($S41,应收!$T:$T,应收!S:S))</f>
        <v/>
      </c>
      <c r="S41" s="135" t="str">
        <f t="shared" si="0"/>
        <v/>
      </c>
      <c r="T41" s="135" t="str">
        <f t="shared" si="1"/>
        <v/>
      </c>
      <c r="U41" s="135" t="str">
        <f>IF($B41="","",_xlfn.XLOOKUP(S41,应收!T:T,应收!V:V))</f>
        <v/>
      </c>
      <c r="V41" s="135" t="str">
        <f>IF(U41="","",_xlfn.XLOOKUP(U41,立项!W:W,立项!P:P))</f>
        <v/>
      </c>
      <c r="W41" s="135" t="str">
        <f>IF(B41="","",_xlfn.XLOOKUP($S41,应收!$T:$T,应收!B:B))</f>
        <v/>
      </c>
      <c r="X41" s="135" t="str">
        <f t="shared" ref="X41:X104" si="3">IF(H41="","",LEFT(H41,16))</f>
        <v/>
      </c>
      <c r="Y41" s="162"/>
      <c r="Z41" s="137"/>
      <c r="AA41" s="137"/>
      <c r="AB41" s="137"/>
      <c r="AC41" s="138" t="s">
        <v>1574</v>
      </c>
      <c r="AD41" s="93" t="s">
        <v>1950</v>
      </c>
    </row>
    <row r="42" s="93" customFormat="1" customHeight="1" spans="1:30">
      <c r="A42" s="137"/>
      <c r="B42" s="154"/>
      <c r="C42" s="155"/>
      <c r="D42" s="156"/>
      <c r="E42" s="157"/>
      <c r="F42" s="137"/>
      <c r="G42" s="154"/>
      <c r="H42" s="137"/>
      <c r="I42" s="137"/>
      <c r="J42" s="160" t="s">
        <v>1951</v>
      </c>
      <c r="K42" s="135" t="str">
        <f>IF($B42="","",_xlfn.XLOOKUP(S42,应收!T:T,应收!D:D))</f>
        <v/>
      </c>
      <c r="L42" s="135" t="str">
        <f>IF($B42="","",_xlfn.XLOOKUP($S42,应收!$T:$T,应收!E:E))</f>
        <v/>
      </c>
      <c r="M42" s="135" t="str">
        <f>IF($B42="","",_xlfn.XLOOKUP($S42,应收!$T:$T,应收!N:N))</f>
        <v/>
      </c>
      <c r="N42" s="135" t="str">
        <f>IF($B42="","",_xlfn.XLOOKUP($S42,应收!$T:$T,应收!O:O))</f>
        <v/>
      </c>
      <c r="O42" s="135" t="str">
        <f>IF($B42="","",_xlfn.XLOOKUP($S42,应收!$T:$T,应收!P:P))</f>
        <v/>
      </c>
      <c r="P42" s="135" t="str">
        <f>IF($B42="","",_xlfn.XLOOKUP($S42,应收!$T:$T,应收!Q:Q))</f>
        <v/>
      </c>
      <c r="Q42" s="135" t="str">
        <f>IF($B42="","",_xlfn.XLOOKUP($S42,应收!$T:$T,应收!R:R))</f>
        <v/>
      </c>
      <c r="R42" s="135" t="str">
        <f>IF($B42="","",_xlfn.XLOOKUP($S42,应收!$T:$T,应收!S:S))</f>
        <v/>
      </c>
      <c r="S42" s="135" t="str">
        <f t="shared" si="0"/>
        <v/>
      </c>
      <c r="T42" s="135" t="str">
        <f t="shared" si="1"/>
        <v/>
      </c>
      <c r="U42" s="135" t="str">
        <f>IF($B42="","",_xlfn.XLOOKUP(S42,应收!T:T,应收!V:V))</f>
        <v/>
      </c>
      <c r="V42" s="135" t="str">
        <f>IF(U42="","",_xlfn.XLOOKUP(U42,立项!W:W,立项!P:P))</f>
        <v/>
      </c>
      <c r="W42" s="135" t="str">
        <f>IF(B42="","",_xlfn.XLOOKUP($S42,应收!$T:$T,应收!B:B))</f>
        <v/>
      </c>
      <c r="X42" s="135" t="str">
        <f t="shared" si="3"/>
        <v/>
      </c>
      <c r="Y42" s="162"/>
      <c r="Z42" s="137"/>
      <c r="AA42" s="137"/>
      <c r="AB42" s="137"/>
      <c r="AC42" s="138" t="s">
        <v>1581</v>
      </c>
      <c r="AD42" s="93" t="s">
        <v>1907</v>
      </c>
    </row>
    <row r="43" s="93" customFormat="1" customHeight="1" spans="1:30">
      <c r="A43" s="137"/>
      <c r="B43" s="154"/>
      <c r="C43" s="155"/>
      <c r="D43" s="156"/>
      <c r="E43" s="157"/>
      <c r="F43" s="137"/>
      <c r="G43" s="154"/>
      <c r="H43" s="137"/>
      <c r="I43" s="137"/>
      <c r="J43" s="160" t="s">
        <v>1952</v>
      </c>
      <c r="K43" s="135" t="str">
        <f>IF($B43="","",_xlfn.XLOOKUP(S43,应收!T:T,应收!D:D))</f>
        <v/>
      </c>
      <c r="L43" s="135" t="str">
        <f>IF($B43="","",_xlfn.XLOOKUP($S43,应收!$T:$T,应收!E:E))</f>
        <v/>
      </c>
      <c r="M43" s="135" t="str">
        <f>IF($B43="","",_xlfn.XLOOKUP($S43,应收!$T:$T,应收!N:N))</f>
        <v/>
      </c>
      <c r="N43" s="135" t="str">
        <f>IF($B43="","",_xlfn.XLOOKUP($S43,应收!$T:$T,应收!O:O))</f>
        <v/>
      </c>
      <c r="O43" s="135" t="str">
        <f>IF($B43="","",_xlfn.XLOOKUP($S43,应收!$T:$T,应收!P:P))</f>
        <v/>
      </c>
      <c r="P43" s="135" t="str">
        <f>IF($B43="","",_xlfn.XLOOKUP($S43,应收!$T:$T,应收!Q:Q))</f>
        <v/>
      </c>
      <c r="Q43" s="135" t="str">
        <f>IF($B43="","",_xlfn.XLOOKUP($S43,应收!$T:$T,应收!R:R))</f>
        <v/>
      </c>
      <c r="R43" s="135" t="str">
        <f>IF($B43="","",_xlfn.XLOOKUP($S43,应收!$T:$T,应收!S:S))</f>
        <v/>
      </c>
      <c r="S43" s="135" t="str">
        <f t="shared" si="0"/>
        <v/>
      </c>
      <c r="T43" s="135" t="str">
        <f t="shared" si="1"/>
        <v/>
      </c>
      <c r="U43" s="135" t="str">
        <f>IF($B43="","",_xlfn.XLOOKUP(S43,应收!T:T,应收!V:V))</f>
        <v/>
      </c>
      <c r="V43" s="135" t="str">
        <f>IF(U43="","",_xlfn.XLOOKUP(U43,立项!W:W,立项!P:P))</f>
        <v/>
      </c>
      <c r="W43" s="135" t="str">
        <f>IF(B43="","",_xlfn.XLOOKUP($S43,应收!$T:$T,应收!B:B))</f>
        <v/>
      </c>
      <c r="X43" s="135" t="str">
        <f t="shared" si="3"/>
        <v/>
      </c>
      <c r="Y43" s="162"/>
      <c r="Z43" s="137"/>
      <c r="AA43" s="137"/>
      <c r="AB43" s="137"/>
      <c r="AC43" s="138" t="s">
        <v>1643</v>
      </c>
      <c r="AD43" s="93" t="s">
        <v>1911</v>
      </c>
    </row>
    <row r="44" s="93" customFormat="1" customHeight="1" spans="1:30">
      <c r="A44" s="137"/>
      <c r="B44" s="154"/>
      <c r="C44" s="155"/>
      <c r="D44" s="156"/>
      <c r="E44" s="157"/>
      <c r="F44" s="137"/>
      <c r="G44" s="154"/>
      <c r="H44" s="137"/>
      <c r="I44" s="137"/>
      <c r="J44" s="160" t="s">
        <v>1953</v>
      </c>
      <c r="K44" s="135" t="str">
        <f>IF($B44="","",_xlfn.XLOOKUP(S44,应收!T:T,应收!D:D))</f>
        <v/>
      </c>
      <c r="L44" s="135" t="str">
        <f>IF($B44="","",_xlfn.XLOOKUP($S44,应收!$T:$T,应收!E:E))</f>
        <v/>
      </c>
      <c r="M44" s="135" t="str">
        <f>IF($B44="","",_xlfn.XLOOKUP($S44,应收!$T:$T,应收!N:N))</f>
        <v/>
      </c>
      <c r="N44" s="135" t="str">
        <f>IF($B44="","",_xlfn.XLOOKUP($S44,应收!$T:$T,应收!O:O))</f>
        <v/>
      </c>
      <c r="O44" s="135" t="str">
        <f>IF($B44="","",_xlfn.XLOOKUP($S44,应收!$T:$T,应收!P:P))</f>
        <v/>
      </c>
      <c r="P44" s="135" t="str">
        <f>IF($B44="","",_xlfn.XLOOKUP($S44,应收!$T:$T,应收!Q:Q))</f>
        <v/>
      </c>
      <c r="Q44" s="135" t="str">
        <f>IF($B44="","",_xlfn.XLOOKUP($S44,应收!$T:$T,应收!R:R))</f>
        <v/>
      </c>
      <c r="R44" s="135" t="str">
        <f>IF($B44="","",_xlfn.XLOOKUP($S44,应收!$T:$T,应收!S:S))</f>
        <v/>
      </c>
      <c r="S44" s="135" t="str">
        <f t="shared" si="0"/>
        <v/>
      </c>
      <c r="T44" s="135" t="str">
        <f t="shared" si="1"/>
        <v/>
      </c>
      <c r="U44" s="135" t="str">
        <f>IF($B44="","",_xlfn.XLOOKUP(S44,应收!T:T,应收!V:V))</f>
        <v/>
      </c>
      <c r="V44" s="135" t="str">
        <f>IF(U44="","",_xlfn.XLOOKUP(U44,立项!W:W,立项!P:P))</f>
        <v/>
      </c>
      <c r="W44" s="135" t="str">
        <f>IF(B44="","",_xlfn.XLOOKUP($S44,应收!$T:$T,应收!B:B))</f>
        <v/>
      </c>
      <c r="X44" s="135" t="str">
        <f t="shared" si="3"/>
        <v/>
      </c>
      <c r="Y44" s="162"/>
      <c r="Z44" s="137"/>
      <c r="AA44" s="137"/>
      <c r="AB44" s="137"/>
      <c r="AC44" s="138" t="s">
        <v>1644</v>
      </c>
      <c r="AD44" s="93" t="s">
        <v>1909</v>
      </c>
    </row>
    <row r="45" s="93" customFormat="1" customHeight="1" spans="1:30">
      <c r="A45" s="137"/>
      <c r="B45" s="154"/>
      <c r="C45" s="155"/>
      <c r="D45" s="156"/>
      <c r="E45" s="157"/>
      <c r="F45" s="137"/>
      <c r="G45" s="154"/>
      <c r="H45" s="137"/>
      <c r="I45" s="137"/>
      <c r="J45" s="160" t="s">
        <v>1954</v>
      </c>
      <c r="K45" s="135" t="str">
        <f>IF($B45="","",_xlfn.XLOOKUP(S45,应收!T:T,应收!D:D))</f>
        <v/>
      </c>
      <c r="L45" s="135" t="str">
        <f>IF($B45="","",_xlfn.XLOOKUP($S45,应收!$T:$T,应收!E:E))</f>
        <v/>
      </c>
      <c r="M45" s="135" t="str">
        <f>IF($B45="","",_xlfn.XLOOKUP($S45,应收!$T:$T,应收!N:N))</f>
        <v/>
      </c>
      <c r="N45" s="135" t="str">
        <f>IF($B45="","",_xlfn.XLOOKUP($S45,应收!$T:$T,应收!O:O))</f>
        <v/>
      </c>
      <c r="O45" s="135" t="str">
        <f>IF($B45="","",_xlfn.XLOOKUP($S45,应收!$T:$T,应收!P:P))</f>
        <v/>
      </c>
      <c r="P45" s="135" t="str">
        <f>IF($B45="","",_xlfn.XLOOKUP($S45,应收!$T:$T,应收!Q:Q))</f>
        <v/>
      </c>
      <c r="Q45" s="135" t="str">
        <f>IF($B45="","",_xlfn.XLOOKUP($S45,应收!$T:$T,应收!R:R))</f>
        <v/>
      </c>
      <c r="R45" s="135" t="str">
        <f>IF($B45="","",_xlfn.XLOOKUP($S45,应收!$T:$T,应收!S:S))</f>
        <v/>
      </c>
      <c r="S45" s="135" t="str">
        <f t="shared" si="0"/>
        <v/>
      </c>
      <c r="T45" s="135" t="str">
        <f t="shared" si="1"/>
        <v/>
      </c>
      <c r="U45" s="135" t="str">
        <f>IF($B45="","",_xlfn.XLOOKUP(S45,应收!T:T,应收!V:V))</f>
        <v/>
      </c>
      <c r="V45" s="135" t="str">
        <f>IF(U45="","",_xlfn.XLOOKUP(U45,立项!W:W,立项!P:P))</f>
        <v/>
      </c>
      <c r="W45" s="135" t="str">
        <f>IF(B45="","",_xlfn.XLOOKUP($S45,应收!$T:$T,应收!B:B))</f>
        <v/>
      </c>
      <c r="X45" s="135" t="str">
        <f t="shared" si="3"/>
        <v/>
      </c>
      <c r="Y45" s="162"/>
      <c r="Z45" s="137"/>
      <c r="AA45" s="137"/>
      <c r="AB45" s="137"/>
      <c r="AC45" s="138" t="s">
        <v>1575</v>
      </c>
      <c r="AD45" s="93" t="s">
        <v>1909</v>
      </c>
    </row>
    <row r="46" s="93" customFormat="1" customHeight="1" spans="1:30">
      <c r="A46" s="137"/>
      <c r="B46" s="154"/>
      <c r="C46" s="155"/>
      <c r="D46" s="156"/>
      <c r="E46" s="157"/>
      <c r="F46" s="137"/>
      <c r="G46" s="154"/>
      <c r="H46" s="137"/>
      <c r="I46" s="137"/>
      <c r="J46" s="160" t="s">
        <v>1955</v>
      </c>
      <c r="K46" s="135" t="str">
        <f>IF($B46="","",_xlfn.XLOOKUP(S46,应收!T:T,应收!D:D))</f>
        <v/>
      </c>
      <c r="L46" s="135" t="str">
        <f>IF($B46="","",_xlfn.XLOOKUP($S46,应收!$T:$T,应收!E:E))</f>
        <v/>
      </c>
      <c r="M46" s="135" t="str">
        <f>IF($B46="","",_xlfn.XLOOKUP($S46,应收!$T:$T,应收!N:N))</f>
        <v/>
      </c>
      <c r="N46" s="135" t="str">
        <f>IF($B46="","",_xlfn.XLOOKUP($S46,应收!$T:$T,应收!O:O))</f>
        <v/>
      </c>
      <c r="O46" s="135" t="str">
        <f>IF($B46="","",_xlfn.XLOOKUP($S46,应收!$T:$T,应收!P:P))</f>
        <v/>
      </c>
      <c r="P46" s="135" t="str">
        <f>IF($B46="","",_xlfn.XLOOKUP($S46,应收!$T:$T,应收!Q:Q))</f>
        <v/>
      </c>
      <c r="Q46" s="135" t="str">
        <f>IF($B46="","",_xlfn.XLOOKUP($S46,应收!$T:$T,应收!R:R))</f>
        <v/>
      </c>
      <c r="R46" s="135" t="str">
        <f>IF($B46="","",_xlfn.XLOOKUP($S46,应收!$T:$T,应收!S:S))</f>
        <v/>
      </c>
      <c r="S46" s="135" t="str">
        <f t="shared" si="0"/>
        <v/>
      </c>
      <c r="T46" s="135" t="str">
        <f t="shared" si="1"/>
        <v/>
      </c>
      <c r="U46" s="135" t="str">
        <f>IF($B46="","",_xlfn.XLOOKUP(S46,应收!T:T,应收!V:V))</f>
        <v/>
      </c>
      <c r="V46" s="135" t="str">
        <f>IF(U46="","",_xlfn.XLOOKUP(U46,立项!W:W,立项!P:P))</f>
        <v/>
      </c>
      <c r="W46" s="135" t="str">
        <f>IF(B46="","",_xlfn.XLOOKUP($S46,应收!$T:$T,应收!B:B))</f>
        <v/>
      </c>
      <c r="X46" s="135" t="str">
        <f t="shared" si="3"/>
        <v/>
      </c>
      <c r="Y46" s="162"/>
      <c r="Z46" s="137"/>
      <c r="AA46" s="137"/>
      <c r="AB46" s="137"/>
      <c r="AC46" s="138" t="s">
        <v>1576</v>
      </c>
      <c r="AD46" s="93" t="s">
        <v>1909</v>
      </c>
    </row>
    <row r="47" s="93" customFormat="1" customHeight="1" spans="1:30">
      <c r="A47" s="137"/>
      <c r="B47" s="154"/>
      <c r="C47" s="155"/>
      <c r="D47" s="156"/>
      <c r="E47" s="157"/>
      <c r="F47" s="137"/>
      <c r="G47" s="154"/>
      <c r="H47" s="137"/>
      <c r="I47" s="137"/>
      <c r="J47" s="160" t="s">
        <v>1956</v>
      </c>
      <c r="K47" s="135" t="str">
        <f>IF($B47="","",_xlfn.XLOOKUP(S47,应收!T:T,应收!D:D))</f>
        <v/>
      </c>
      <c r="L47" s="135" t="str">
        <f>IF($B47="","",_xlfn.XLOOKUP($S47,应收!$T:$T,应收!E:E))</f>
        <v/>
      </c>
      <c r="M47" s="135" t="str">
        <f>IF($B47="","",_xlfn.XLOOKUP($S47,应收!$T:$T,应收!N:N))</f>
        <v/>
      </c>
      <c r="N47" s="135" t="str">
        <f>IF($B47="","",_xlfn.XLOOKUP($S47,应收!$T:$T,应收!O:O))</f>
        <v/>
      </c>
      <c r="O47" s="135" t="str">
        <f>IF($B47="","",_xlfn.XLOOKUP($S47,应收!$T:$T,应收!P:P))</f>
        <v/>
      </c>
      <c r="P47" s="135" t="str">
        <f>IF($B47="","",_xlfn.XLOOKUP($S47,应收!$T:$T,应收!Q:Q))</f>
        <v/>
      </c>
      <c r="Q47" s="135" t="str">
        <f>IF($B47="","",_xlfn.XLOOKUP($S47,应收!$T:$T,应收!R:R))</f>
        <v/>
      </c>
      <c r="R47" s="135" t="str">
        <f>IF($B47="","",_xlfn.XLOOKUP($S47,应收!$T:$T,应收!S:S))</f>
        <v/>
      </c>
      <c r="S47" s="135" t="str">
        <f t="shared" si="0"/>
        <v/>
      </c>
      <c r="T47" s="135" t="str">
        <f t="shared" si="1"/>
        <v/>
      </c>
      <c r="U47" s="135" t="str">
        <f>IF($B47="","",_xlfn.XLOOKUP(S47,应收!T:T,应收!V:V))</f>
        <v/>
      </c>
      <c r="V47" s="135" t="str">
        <f>IF(U47="","",_xlfn.XLOOKUP(U47,立项!W:W,立项!P:P))</f>
        <v/>
      </c>
      <c r="W47" s="135" t="str">
        <f>IF(B47="","",_xlfn.XLOOKUP($S47,应收!$T:$T,应收!B:B))</f>
        <v/>
      </c>
      <c r="X47" s="135" t="str">
        <f t="shared" si="3"/>
        <v/>
      </c>
      <c r="Y47" s="162"/>
      <c r="Z47" s="137"/>
      <c r="AA47" s="137"/>
      <c r="AB47" s="137"/>
      <c r="AC47" s="138" t="s">
        <v>1644</v>
      </c>
      <c r="AD47" s="93" t="s">
        <v>1909</v>
      </c>
    </row>
    <row r="48" s="93" customFormat="1" customHeight="1" spans="1:30">
      <c r="A48" s="137"/>
      <c r="B48" s="154"/>
      <c r="C48" s="155"/>
      <c r="D48" s="156"/>
      <c r="E48" s="157"/>
      <c r="F48" s="137"/>
      <c r="G48" s="154"/>
      <c r="H48" s="137"/>
      <c r="I48" s="137"/>
      <c r="J48" s="160" t="s">
        <v>1957</v>
      </c>
      <c r="K48" s="135" t="str">
        <f>IF($B48="","",_xlfn.XLOOKUP(S48,应收!T:T,应收!D:D))</f>
        <v/>
      </c>
      <c r="L48" s="135" t="str">
        <f>IF($B48="","",_xlfn.XLOOKUP($S48,应收!$T:$T,应收!E:E))</f>
        <v/>
      </c>
      <c r="M48" s="135" t="str">
        <f>IF($B48="","",_xlfn.XLOOKUP($S48,应收!$T:$T,应收!N:N))</f>
        <v/>
      </c>
      <c r="N48" s="135" t="str">
        <f>IF($B48="","",_xlfn.XLOOKUP($S48,应收!$T:$T,应收!O:O))</f>
        <v/>
      </c>
      <c r="O48" s="135" t="str">
        <f>IF($B48="","",_xlfn.XLOOKUP($S48,应收!$T:$T,应收!P:P))</f>
        <v/>
      </c>
      <c r="P48" s="135" t="str">
        <f>IF($B48="","",_xlfn.XLOOKUP($S48,应收!$T:$T,应收!Q:Q))</f>
        <v/>
      </c>
      <c r="Q48" s="135" t="str">
        <f>IF($B48="","",_xlfn.XLOOKUP($S48,应收!$T:$T,应收!R:R))</f>
        <v/>
      </c>
      <c r="R48" s="135" t="str">
        <f>IF($B48="","",_xlfn.XLOOKUP($S48,应收!$T:$T,应收!S:S))</f>
        <v/>
      </c>
      <c r="S48" s="135" t="str">
        <f t="shared" si="0"/>
        <v/>
      </c>
      <c r="T48" s="135" t="str">
        <f t="shared" si="1"/>
        <v/>
      </c>
      <c r="U48" s="135" t="str">
        <f>IF($B48="","",_xlfn.XLOOKUP(S48,应收!T:T,应收!V:V))</f>
        <v/>
      </c>
      <c r="V48" s="135" t="str">
        <f>IF(U48="","",_xlfn.XLOOKUP(U48,立项!W:W,立项!P:P))</f>
        <v/>
      </c>
      <c r="W48" s="135" t="str">
        <f>IF(B48="","",_xlfn.XLOOKUP($S48,应收!$T:$T,应收!B:B))</f>
        <v/>
      </c>
      <c r="X48" s="135" t="str">
        <f t="shared" si="3"/>
        <v/>
      </c>
      <c r="Y48" s="162"/>
      <c r="Z48" s="137"/>
      <c r="AA48" s="137"/>
      <c r="AB48" s="137"/>
      <c r="AC48" s="138" t="s">
        <v>1644</v>
      </c>
      <c r="AD48" s="93" t="s">
        <v>1909</v>
      </c>
    </row>
    <row r="49" s="93" customFormat="1" customHeight="1" spans="1:30">
      <c r="A49" s="137"/>
      <c r="B49" s="154"/>
      <c r="C49" s="155"/>
      <c r="D49" s="156"/>
      <c r="E49" s="157"/>
      <c r="F49" s="137"/>
      <c r="G49" s="154"/>
      <c r="H49" s="137"/>
      <c r="I49" s="137"/>
      <c r="J49" s="160" t="s">
        <v>1958</v>
      </c>
      <c r="K49" s="135" t="str">
        <f>IF($B49="","",_xlfn.XLOOKUP(S49,应收!T:T,应收!D:D))</f>
        <v/>
      </c>
      <c r="L49" s="135" t="str">
        <f>IF($B49="","",_xlfn.XLOOKUP($S49,应收!$T:$T,应收!E:E))</f>
        <v/>
      </c>
      <c r="M49" s="135" t="str">
        <f>IF($B49="","",_xlfn.XLOOKUP($S49,应收!$T:$T,应收!N:N))</f>
        <v/>
      </c>
      <c r="N49" s="135" t="str">
        <f>IF($B49="","",_xlfn.XLOOKUP($S49,应收!$T:$T,应收!O:O))</f>
        <v/>
      </c>
      <c r="O49" s="135" t="str">
        <f>IF($B49="","",_xlfn.XLOOKUP($S49,应收!$T:$T,应收!P:P))</f>
        <v/>
      </c>
      <c r="P49" s="135" t="str">
        <f>IF($B49="","",_xlfn.XLOOKUP($S49,应收!$T:$T,应收!Q:Q))</f>
        <v/>
      </c>
      <c r="Q49" s="135" t="str">
        <f>IF($B49="","",_xlfn.XLOOKUP($S49,应收!$T:$T,应收!R:R))</f>
        <v/>
      </c>
      <c r="R49" s="135" t="str">
        <f>IF($B49="","",_xlfn.XLOOKUP($S49,应收!$T:$T,应收!S:S))</f>
        <v/>
      </c>
      <c r="S49" s="135" t="str">
        <f t="shared" si="0"/>
        <v/>
      </c>
      <c r="T49" s="135" t="str">
        <f t="shared" si="1"/>
        <v/>
      </c>
      <c r="U49" s="135" t="str">
        <f>IF($B49="","",_xlfn.XLOOKUP(S49,应收!T:T,应收!V:V))</f>
        <v/>
      </c>
      <c r="V49" s="135" t="str">
        <f>IF(U49="","",_xlfn.XLOOKUP(U49,立项!W:W,立项!P:P))</f>
        <v/>
      </c>
      <c r="W49" s="135" t="str">
        <f>IF(B49="","",_xlfn.XLOOKUP($S49,应收!$T:$T,应收!B:B))</f>
        <v/>
      </c>
      <c r="X49" s="135" t="str">
        <f t="shared" si="3"/>
        <v/>
      </c>
      <c r="Y49" s="162"/>
      <c r="Z49" s="137"/>
      <c r="AA49" s="137"/>
      <c r="AB49" s="137"/>
      <c r="AC49" s="138" t="s">
        <v>1643</v>
      </c>
      <c r="AD49" s="93" t="s">
        <v>1911</v>
      </c>
    </row>
    <row r="50" s="93" customFormat="1" customHeight="1" spans="1:30">
      <c r="A50" s="137"/>
      <c r="B50" s="154"/>
      <c r="C50" s="155"/>
      <c r="D50" s="156"/>
      <c r="E50" s="157"/>
      <c r="F50" s="137"/>
      <c r="G50" s="154"/>
      <c r="H50" s="137"/>
      <c r="I50" s="137"/>
      <c r="J50" s="160" t="s">
        <v>1959</v>
      </c>
      <c r="K50" s="135" t="str">
        <f>IF($B50="","",_xlfn.XLOOKUP(S50,应收!T:T,应收!D:D))</f>
        <v/>
      </c>
      <c r="L50" s="135" t="str">
        <f>IF($B50="","",_xlfn.XLOOKUP($S50,应收!$T:$T,应收!E:E))</f>
        <v/>
      </c>
      <c r="M50" s="135" t="str">
        <f>IF($B50="","",_xlfn.XLOOKUP($S50,应收!$T:$T,应收!N:N))</f>
        <v/>
      </c>
      <c r="N50" s="135" t="str">
        <f>IF($B50="","",_xlfn.XLOOKUP($S50,应收!$T:$T,应收!O:O))</f>
        <v/>
      </c>
      <c r="O50" s="135" t="str">
        <f>IF($B50="","",_xlfn.XLOOKUP($S50,应收!$T:$T,应收!P:P))</f>
        <v/>
      </c>
      <c r="P50" s="135" t="str">
        <f>IF($B50="","",_xlfn.XLOOKUP($S50,应收!$T:$T,应收!Q:Q))</f>
        <v/>
      </c>
      <c r="Q50" s="135" t="str">
        <f>IF($B50="","",_xlfn.XLOOKUP($S50,应收!$T:$T,应收!R:R))</f>
        <v/>
      </c>
      <c r="R50" s="135" t="str">
        <f>IF($B50="","",_xlfn.XLOOKUP($S50,应收!$T:$T,应收!S:S))</f>
        <v/>
      </c>
      <c r="S50" s="135" t="str">
        <f t="shared" si="0"/>
        <v/>
      </c>
      <c r="T50" s="135" t="str">
        <f t="shared" si="1"/>
        <v/>
      </c>
      <c r="U50" s="135" t="str">
        <f>IF($B50="","",_xlfn.XLOOKUP(S50,应收!T:T,应收!V:V))</f>
        <v/>
      </c>
      <c r="V50" s="135" t="str">
        <f>IF(U50="","",_xlfn.XLOOKUP(U50,立项!W:W,立项!P:P))</f>
        <v/>
      </c>
      <c r="W50" s="135" t="str">
        <f>IF(B50="","",_xlfn.XLOOKUP($S50,应收!$T:$T,应收!B:B))</f>
        <v/>
      </c>
      <c r="X50" s="135" t="str">
        <f t="shared" si="3"/>
        <v/>
      </c>
      <c r="Y50" s="162"/>
      <c r="Z50" s="137"/>
      <c r="AA50" s="137"/>
      <c r="AB50" s="137"/>
      <c r="AC50" s="138" t="s">
        <v>1640</v>
      </c>
      <c r="AD50" s="93" t="s">
        <v>1911</v>
      </c>
    </row>
    <row r="51" s="93" customFormat="1" customHeight="1" spans="1:30">
      <c r="A51" s="137"/>
      <c r="B51" s="154"/>
      <c r="C51" s="155"/>
      <c r="D51" s="156"/>
      <c r="E51" s="157"/>
      <c r="F51" s="137"/>
      <c r="G51" s="154"/>
      <c r="H51" s="137"/>
      <c r="I51" s="137"/>
      <c r="J51" s="160" t="s">
        <v>1960</v>
      </c>
      <c r="K51" s="135" t="str">
        <f>IF($B51="","",_xlfn.XLOOKUP(S51,应收!T:T,应收!D:D))</f>
        <v/>
      </c>
      <c r="L51" s="135" t="str">
        <f>IF($B51="","",_xlfn.XLOOKUP($S51,应收!$T:$T,应收!E:E))</f>
        <v/>
      </c>
      <c r="M51" s="135" t="str">
        <f>IF($B51="","",_xlfn.XLOOKUP($S51,应收!$T:$T,应收!N:N))</f>
        <v/>
      </c>
      <c r="N51" s="135" t="str">
        <f>IF($B51="","",_xlfn.XLOOKUP($S51,应收!$T:$T,应收!O:O))</f>
        <v/>
      </c>
      <c r="O51" s="135" t="str">
        <f>IF($B51="","",_xlfn.XLOOKUP($S51,应收!$T:$T,应收!P:P))</f>
        <v/>
      </c>
      <c r="P51" s="135" t="str">
        <f>IF($B51="","",_xlfn.XLOOKUP($S51,应收!$T:$T,应收!Q:Q))</f>
        <v/>
      </c>
      <c r="Q51" s="135" t="str">
        <f>IF($B51="","",_xlfn.XLOOKUP($S51,应收!$T:$T,应收!R:R))</f>
        <v/>
      </c>
      <c r="R51" s="135" t="str">
        <f>IF($B51="","",_xlfn.XLOOKUP($S51,应收!$T:$T,应收!S:S))</f>
        <v/>
      </c>
      <c r="S51" s="135" t="str">
        <f t="shared" si="0"/>
        <v/>
      </c>
      <c r="T51" s="135" t="str">
        <f t="shared" si="1"/>
        <v/>
      </c>
      <c r="U51" s="135" t="str">
        <f>IF($B51="","",_xlfn.XLOOKUP(S51,应收!T:T,应收!V:V))</f>
        <v/>
      </c>
      <c r="V51" s="135" t="str">
        <f>IF(U51="","",_xlfn.XLOOKUP(U51,立项!W:W,立项!P:P))</f>
        <v/>
      </c>
      <c r="W51" s="135" t="str">
        <f>IF(B51="","",_xlfn.XLOOKUP($S51,应收!$T:$T,应收!B:B))</f>
        <v/>
      </c>
      <c r="X51" s="135" t="str">
        <f t="shared" si="3"/>
        <v/>
      </c>
      <c r="Y51" s="162"/>
      <c r="Z51" s="137"/>
      <c r="AA51" s="137"/>
      <c r="AB51" s="137"/>
      <c r="AC51" s="138" t="s">
        <v>1633</v>
      </c>
      <c r="AD51" s="93" t="s">
        <v>1907</v>
      </c>
    </row>
    <row r="52" s="93" customFormat="1" customHeight="1" spans="1:30">
      <c r="A52" s="137"/>
      <c r="B52" s="154"/>
      <c r="C52" s="155"/>
      <c r="D52" s="156"/>
      <c r="E52" s="157"/>
      <c r="F52" s="137"/>
      <c r="G52" s="154"/>
      <c r="H52" s="137"/>
      <c r="I52" s="137"/>
      <c r="J52" s="160" t="s">
        <v>1961</v>
      </c>
      <c r="K52" s="135" t="str">
        <f>IF($B52="","",_xlfn.XLOOKUP(S52,应收!T:T,应收!D:D))</f>
        <v/>
      </c>
      <c r="L52" s="135" t="str">
        <f>IF($B52="","",_xlfn.XLOOKUP($S52,应收!$T:$T,应收!E:E))</f>
        <v/>
      </c>
      <c r="M52" s="135" t="str">
        <f>IF($B52="","",_xlfn.XLOOKUP($S52,应收!$T:$T,应收!N:N))</f>
        <v/>
      </c>
      <c r="N52" s="135" t="str">
        <f>IF($B52="","",_xlfn.XLOOKUP($S52,应收!$T:$T,应收!O:O))</f>
        <v/>
      </c>
      <c r="O52" s="135" t="str">
        <f>IF($B52="","",_xlfn.XLOOKUP($S52,应收!$T:$T,应收!P:P))</f>
        <v/>
      </c>
      <c r="P52" s="135" t="str">
        <f>IF($B52="","",_xlfn.XLOOKUP($S52,应收!$T:$T,应收!Q:Q))</f>
        <v/>
      </c>
      <c r="Q52" s="135" t="str">
        <f>IF($B52="","",_xlfn.XLOOKUP($S52,应收!$T:$T,应收!R:R))</f>
        <v/>
      </c>
      <c r="R52" s="135" t="str">
        <f>IF($B52="","",_xlfn.XLOOKUP($S52,应收!$T:$T,应收!S:S))</f>
        <v/>
      </c>
      <c r="S52" s="135" t="str">
        <f t="shared" si="0"/>
        <v/>
      </c>
      <c r="T52" s="135" t="str">
        <f t="shared" si="1"/>
        <v/>
      </c>
      <c r="U52" s="135" t="str">
        <f>IF($B52="","",_xlfn.XLOOKUP(S52,应收!T:T,应收!V:V))</f>
        <v/>
      </c>
      <c r="V52" s="135" t="str">
        <f>IF(U52="","",_xlfn.XLOOKUP(U52,立项!W:W,立项!P:P))</f>
        <v/>
      </c>
      <c r="W52" s="135" t="str">
        <f>IF(B52="","",_xlfn.XLOOKUP($S52,应收!$T:$T,应收!B:B))</f>
        <v/>
      </c>
      <c r="X52" s="135" t="str">
        <f t="shared" si="3"/>
        <v/>
      </c>
      <c r="Y52" s="162"/>
      <c r="Z52" s="137"/>
      <c r="AA52" s="137"/>
      <c r="AB52" s="137"/>
      <c r="AC52" s="138" t="s">
        <v>1748</v>
      </c>
      <c r="AD52" s="93" t="s">
        <v>1909</v>
      </c>
    </row>
    <row r="53" s="93" customFormat="1" customHeight="1" spans="1:30">
      <c r="A53" s="137"/>
      <c r="B53" s="154"/>
      <c r="C53" s="155"/>
      <c r="D53" s="156"/>
      <c r="E53" s="157"/>
      <c r="F53" s="137"/>
      <c r="G53" s="154"/>
      <c r="H53" s="137"/>
      <c r="I53" s="137"/>
      <c r="J53" s="160" t="s">
        <v>1962</v>
      </c>
      <c r="K53" s="135" t="str">
        <f>IF($B53="","",_xlfn.XLOOKUP(S53,应收!T:T,应收!D:D))</f>
        <v/>
      </c>
      <c r="L53" s="135" t="str">
        <f>IF($B53="","",_xlfn.XLOOKUP($S53,应收!$T:$T,应收!E:E))</f>
        <v/>
      </c>
      <c r="M53" s="135" t="str">
        <f>IF($B53="","",_xlfn.XLOOKUP($S53,应收!$T:$T,应收!N:N))</f>
        <v/>
      </c>
      <c r="N53" s="135" t="str">
        <f>IF($B53="","",_xlfn.XLOOKUP($S53,应收!$T:$T,应收!O:O))</f>
        <v/>
      </c>
      <c r="O53" s="135" t="str">
        <f>IF($B53="","",_xlfn.XLOOKUP($S53,应收!$T:$T,应收!P:P))</f>
        <v/>
      </c>
      <c r="P53" s="135" t="str">
        <f>IF($B53="","",_xlfn.XLOOKUP($S53,应收!$T:$T,应收!Q:Q))</f>
        <v/>
      </c>
      <c r="Q53" s="135" t="str">
        <f>IF($B53="","",_xlfn.XLOOKUP($S53,应收!$T:$T,应收!R:R))</f>
        <v/>
      </c>
      <c r="R53" s="135" t="str">
        <f>IF($B53="","",_xlfn.XLOOKUP($S53,应收!$T:$T,应收!S:S))</f>
        <v/>
      </c>
      <c r="S53" s="135" t="str">
        <f t="shared" si="0"/>
        <v/>
      </c>
      <c r="T53" s="135" t="str">
        <f t="shared" si="1"/>
        <v/>
      </c>
      <c r="U53" s="135" t="str">
        <f>IF($B53="","",_xlfn.XLOOKUP(S53,应收!T:T,应收!V:V))</f>
        <v/>
      </c>
      <c r="V53" s="135" t="str">
        <f>IF(U53="","",_xlfn.XLOOKUP(U53,立项!W:W,立项!P:P))</f>
        <v/>
      </c>
      <c r="W53" s="135" t="str">
        <f>IF(B53="","",_xlfn.XLOOKUP($S53,应收!$T:$T,应收!B:B))</f>
        <v/>
      </c>
      <c r="X53" s="135" t="str">
        <f t="shared" si="3"/>
        <v/>
      </c>
      <c r="Y53" s="162"/>
      <c r="Z53" s="137"/>
      <c r="AA53" s="137"/>
      <c r="AB53" s="137"/>
      <c r="AC53" s="138" t="s">
        <v>1644</v>
      </c>
      <c r="AD53" s="93" t="s">
        <v>1909</v>
      </c>
    </row>
    <row r="54" s="93" customFormat="1" customHeight="1" spans="1:30">
      <c r="A54" s="137"/>
      <c r="B54" s="154"/>
      <c r="C54" s="155"/>
      <c r="D54" s="156"/>
      <c r="E54" s="157"/>
      <c r="F54" s="137"/>
      <c r="G54" s="154"/>
      <c r="H54" s="137"/>
      <c r="I54" s="137"/>
      <c r="J54" s="160" t="s">
        <v>1963</v>
      </c>
      <c r="K54" s="135" t="str">
        <f>IF($B54="","",_xlfn.XLOOKUP(S54,应收!T:T,应收!D:D))</f>
        <v/>
      </c>
      <c r="L54" s="135" t="str">
        <f>IF($B54="","",_xlfn.XLOOKUP($S54,应收!$T:$T,应收!E:E))</f>
        <v/>
      </c>
      <c r="M54" s="135" t="str">
        <f>IF($B54="","",_xlfn.XLOOKUP($S54,应收!$T:$T,应收!N:N))</f>
        <v/>
      </c>
      <c r="N54" s="135" t="str">
        <f>IF($B54="","",_xlfn.XLOOKUP($S54,应收!$T:$T,应收!O:O))</f>
        <v/>
      </c>
      <c r="O54" s="135" t="str">
        <f>IF($B54="","",_xlfn.XLOOKUP($S54,应收!$T:$T,应收!P:P))</f>
        <v/>
      </c>
      <c r="P54" s="135" t="str">
        <f>IF($B54="","",_xlfn.XLOOKUP($S54,应收!$T:$T,应收!Q:Q))</f>
        <v/>
      </c>
      <c r="Q54" s="135" t="str">
        <f>IF($B54="","",_xlfn.XLOOKUP($S54,应收!$T:$T,应收!R:R))</f>
        <v/>
      </c>
      <c r="R54" s="135" t="str">
        <f>IF($B54="","",_xlfn.XLOOKUP($S54,应收!$T:$T,应收!S:S))</f>
        <v/>
      </c>
      <c r="S54" s="135" t="str">
        <f t="shared" si="0"/>
        <v/>
      </c>
      <c r="T54" s="135" t="str">
        <f t="shared" si="1"/>
        <v/>
      </c>
      <c r="U54" s="135" t="str">
        <f>IF($B54="","",_xlfn.XLOOKUP(S54,应收!T:T,应收!V:V))</f>
        <v/>
      </c>
      <c r="V54" s="135" t="str">
        <f>IF(U54="","",_xlfn.XLOOKUP(U54,立项!W:W,立项!P:P))</f>
        <v/>
      </c>
      <c r="W54" s="135" t="str">
        <f>IF(B54="","",_xlfn.XLOOKUP($S54,应收!$T:$T,应收!B:B))</f>
        <v/>
      </c>
      <c r="X54" s="135" t="str">
        <f t="shared" si="3"/>
        <v/>
      </c>
      <c r="Y54" s="162"/>
      <c r="Z54" s="137"/>
      <c r="AA54" s="137"/>
      <c r="AB54" s="137"/>
      <c r="AC54" s="138" t="s">
        <v>1644</v>
      </c>
      <c r="AD54" s="93" t="s">
        <v>1909</v>
      </c>
    </row>
    <row r="55" s="93" customFormat="1" customHeight="1" spans="1:30">
      <c r="A55" s="137"/>
      <c r="B55" s="154"/>
      <c r="C55" s="155"/>
      <c r="D55" s="156"/>
      <c r="E55" s="157"/>
      <c r="F55" s="137"/>
      <c r="G55" s="154"/>
      <c r="H55" s="137"/>
      <c r="I55" s="137"/>
      <c r="J55" s="160" t="s">
        <v>1964</v>
      </c>
      <c r="K55" s="135" t="str">
        <f>IF($B55="","",_xlfn.XLOOKUP(S55,应收!T:T,应收!D:D))</f>
        <v/>
      </c>
      <c r="L55" s="135" t="str">
        <f>IF($B55="","",_xlfn.XLOOKUP($S55,应收!$T:$T,应收!E:E))</f>
        <v/>
      </c>
      <c r="M55" s="135" t="str">
        <f>IF($B55="","",_xlfn.XLOOKUP($S55,应收!$T:$T,应收!N:N))</f>
        <v/>
      </c>
      <c r="N55" s="135" t="str">
        <f>IF($B55="","",_xlfn.XLOOKUP($S55,应收!$T:$T,应收!O:O))</f>
        <v/>
      </c>
      <c r="O55" s="135" t="str">
        <f>IF($B55="","",_xlfn.XLOOKUP($S55,应收!$T:$T,应收!P:P))</f>
        <v/>
      </c>
      <c r="P55" s="135" t="str">
        <f>IF($B55="","",_xlfn.XLOOKUP($S55,应收!$T:$T,应收!Q:Q))</f>
        <v/>
      </c>
      <c r="Q55" s="135" t="str">
        <f>IF($B55="","",_xlfn.XLOOKUP($S55,应收!$T:$T,应收!R:R))</f>
        <v/>
      </c>
      <c r="R55" s="135" t="str">
        <f>IF($B55="","",_xlfn.XLOOKUP($S55,应收!$T:$T,应收!S:S))</f>
        <v/>
      </c>
      <c r="S55" s="135" t="str">
        <f t="shared" si="0"/>
        <v/>
      </c>
      <c r="T55" s="135" t="str">
        <f t="shared" si="1"/>
        <v/>
      </c>
      <c r="U55" s="135" t="str">
        <f>IF($B55="","",_xlfn.XLOOKUP(S55,应收!T:T,应收!V:V))</f>
        <v/>
      </c>
      <c r="V55" s="135" t="str">
        <f>IF(U55="","",_xlfn.XLOOKUP(U55,立项!W:W,立项!P:P))</f>
        <v/>
      </c>
      <c r="W55" s="135" t="str">
        <f>IF(B55="","",_xlfn.XLOOKUP($S55,应收!$T:$T,应收!B:B))</f>
        <v/>
      </c>
      <c r="X55" s="135" t="str">
        <f t="shared" si="3"/>
        <v/>
      </c>
      <c r="Y55" s="162"/>
      <c r="Z55" s="137"/>
      <c r="AA55" s="137"/>
      <c r="AB55" s="137"/>
      <c r="AC55" s="138" t="s">
        <v>1640</v>
      </c>
      <c r="AD55" s="93" t="s">
        <v>1911</v>
      </c>
    </row>
    <row r="56" s="93" customFormat="1" customHeight="1" spans="1:30">
      <c r="A56" s="137"/>
      <c r="B56" s="154"/>
      <c r="C56" s="155"/>
      <c r="D56" s="156"/>
      <c r="E56" s="157"/>
      <c r="F56" s="137"/>
      <c r="G56" s="154"/>
      <c r="H56" s="137"/>
      <c r="I56" s="137"/>
      <c r="J56" s="160" t="s">
        <v>1965</v>
      </c>
      <c r="K56" s="135" t="str">
        <f>IF($B56="","",_xlfn.XLOOKUP(S56,应收!T:T,应收!D:D))</f>
        <v/>
      </c>
      <c r="L56" s="135" t="str">
        <f>IF($B56="","",_xlfn.XLOOKUP($S56,应收!$T:$T,应收!E:E))</f>
        <v/>
      </c>
      <c r="M56" s="135" t="str">
        <f>IF($B56="","",_xlfn.XLOOKUP($S56,应收!$T:$T,应收!N:N))</f>
        <v/>
      </c>
      <c r="N56" s="135" t="str">
        <f>IF($B56="","",_xlfn.XLOOKUP($S56,应收!$T:$T,应收!O:O))</f>
        <v/>
      </c>
      <c r="O56" s="135" t="str">
        <f>IF($B56="","",_xlfn.XLOOKUP($S56,应收!$T:$T,应收!P:P))</f>
        <v/>
      </c>
      <c r="P56" s="135" t="str">
        <f>IF($B56="","",_xlfn.XLOOKUP($S56,应收!$T:$T,应收!Q:Q))</f>
        <v/>
      </c>
      <c r="Q56" s="135" t="str">
        <f>IF($B56="","",_xlfn.XLOOKUP($S56,应收!$T:$T,应收!R:R))</f>
        <v/>
      </c>
      <c r="R56" s="135" t="str">
        <f>IF($B56="","",_xlfn.XLOOKUP($S56,应收!$T:$T,应收!S:S))</f>
        <v/>
      </c>
      <c r="S56" s="135" t="str">
        <f t="shared" si="0"/>
        <v/>
      </c>
      <c r="T56" s="135" t="str">
        <f t="shared" si="1"/>
        <v/>
      </c>
      <c r="U56" s="135" t="str">
        <f>IF($B56="","",_xlfn.XLOOKUP(S56,应收!T:T,应收!V:V))</f>
        <v/>
      </c>
      <c r="V56" s="135" t="str">
        <f>IF(U56="","",_xlfn.XLOOKUP(U56,立项!W:W,立项!P:P))</f>
        <v/>
      </c>
      <c r="W56" s="135" t="str">
        <f>IF(B56="","",_xlfn.XLOOKUP($S56,应收!$T:$T,应收!B:B))</f>
        <v/>
      </c>
      <c r="X56" s="135" t="str">
        <f t="shared" si="3"/>
        <v/>
      </c>
      <c r="Y56" s="162"/>
      <c r="Z56" s="137"/>
      <c r="AA56" s="137"/>
      <c r="AB56" s="137"/>
      <c r="AC56" s="138" t="s">
        <v>1644</v>
      </c>
      <c r="AD56" s="93" t="s">
        <v>1909</v>
      </c>
    </row>
    <row r="57" s="93" customFormat="1" customHeight="1" spans="1:30">
      <c r="A57" s="137"/>
      <c r="B57" s="154"/>
      <c r="C57" s="155"/>
      <c r="D57" s="156"/>
      <c r="E57" s="157"/>
      <c r="F57" s="137"/>
      <c r="G57" s="154"/>
      <c r="H57" s="137"/>
      <c r="I57" s="137"/>
      <c r="J57" s="160" t="s">
        <v>1966</v>
      </c>
      <c r="K57" s="135" t="str">
        <f>IF($B57="","",_xlfn.XLOOKUP(S57,应收!T:T,应收!D:D))</f>
        <v/>
      </c>
      <c r="L57" s="135" t="str">
        <f>IF($B57="","",_xlfn.XLOOKUP($S57,应收!$T:$T,应收!E:E))</f>
        <v/>
      </c>
      <c r="M57" s="135" t="str">
        <f>IF($B57="","",_xlfn.XLOOKUP($S57,应收!$T:$T,应收!N:N))</f>
        <v/>
      </c>
      <c r="N57" s="135" t="str">
        <f>IF($B57="","",_xlfn.XLOOKUP($S57,应收!$T:$T,应收!O:O))</f>
        <v/>
      </c>
      <c r="O57" s="135" t="str">
        <f>IF($B57="","",_xlfn.XLOOKUP($S57,应收!$T:$T,应收!P:P))</f>
        <v/>
      </c>
      <c r="P57" s="135" t="str">
        <f>IF($B57="","",_xlfn.XLOOKUP($S57,应收!$T:$T,应收!Q:Q))</f>
        <v/>
      </c>
      <c r="Q57" s="135" t="str">
        <f>IF($B57="","",_xlfn.XLOOKUP($S57,应收!$T:$T,应收!R:R))</f>
        <v/>
      </c>
      <c r="R57" s="135" t="str">
        <f>IF($B57="","",_xlfn.XLOOKUP($S57,应收!$T:$T,应收!S:S))</f>
        <v/>
      </c>
      <c r="S57" s="135" t="str">
        <f t="shared" si="0"/>
        <v/>
      </c>
      <c r="T57" s="135" t="str">
        <f t="shared" si="1"/>
        <v/>
      </c>
      <c r="U57" s="135" t="str">
        <f>IF($B57="","",_xlfn.XLOOKUP(S57,应收!T:T,应收!V:V))</f>
        <v/>
      </c>
      <c r="V57" s="135" t="str">
        <f>IF(U57="","",_xlfn.XLOOKUP(U57,立项!W:W,立项!P:P))</f>
        <v/>
      </c>
      <c r="W57" s="135" t="str">
        <f>IF(B57="","",_xlfn.XLOOKUP($S57,应收!$T:$T,应收!B:B))</f>
        <v/>
      </c>
      <c r="X57" s="135" t="str">
        <f t="shared" si="3"/>
        <v/>
      </c>
      <c r="Y57" s="162"/>
      <c r="Z57" s="137"/>
      <c r="AA57" s="137"/>
      <c r="AB57" s="137"/>
      <c r="AC57" s="138" t="s">
        <v>1644</v>
      </c>
      <c r="AD57" s="93" t="s">
        <v>1909</v>
      </c>
    </row>
    <row r="58" s="93" customFormat="1" customHeight="1" spans="1:30">
      <c r="A58" s="137"/>
      <c r="B58" s="154"/>
      <c r="C58" s="155"/>
      <c r="D58" s="156"/>
      <c r="E58" s="157"/>
      <c r="F58" s="137"/>
      <c r="G58" s="154"/>
      <c r="H58" s="137"/>
      <c r="I58" s="137"/>
      <c r="J58" s="160" t="s">
        <v>1967</v>
      </c>
      <c r="K58" s="135" t="str">
        <f>IF($B58="","",_xlfn.XLOOKUP(S58,应收!T:T,应收!D:D))</f>
        <v/>
      </c>
      <c r="L58" s="135" t="str">
        <f>IF($B58="","",_xlfn.XLOOKUP($S58,应收!$T:$T,应收!E:E))</f>
        <v/>
      </c>
      <c r="M58" s="135" t="str">
        <f>IF($B58="","",_xlfn.XLOOKUP($S58,应收!$T:$T,应收!N:N))</f>
        <v/>
      </c>
      <c r="N58" s="135" t="str">
        <f>IF($B58="","",_xlfn.XLOOKUP($S58,应收!$T:$T,应收!O:O))</f>
        <v/>
      </c>
      <c r="O58" s="135" t="str">
        <f>IF($B58="","",_xlfn.XLOOKUP($S58,应收!$T:$T,应收!P:P))</f>
        <v/>
      </c>
      <c r="P58" s="135" t="str">
        <f>IF($B58="","",_xlfn.XLOOKUP($S58,应收!$T:$T,应收!Q:Q))</f>
        <v/>
      </c>
      <c r="Q58" s="135" t="str">
        <f>IF($B58="","",_xlfn.XLOOKUP($S58,应收!$T:$T,应收!R:R))</f>
        <v/>
      </c>
      <c r="R58" s="135" t="str">
        <f>IF($B58="","",_xlfn.XLOOKUP($S58,应收!$T:$T,应收!S:S))</f>
        <v/>
      </c>
      <c r="S58" s="135" t="str">
        <f t="shared" si="0"/>
        <v/>
      </c>
      <c r="T58" s="135" t="str">
        <f t="shared" si="1"/>
        <v/>
      </c>
      <c r="U58" s="135" t="str">
        <f>IF($B58="","",_xlfn.XLOOKUP(S58,应收!T:T,应收!V:V))</f>
        <v/>
      </c>
      <c r="V58" s="135" t="str">
        <f>IF(U58="","",_xlfn.XLOOKUP(U58,立项!W:W,立项!P:P))</f>
        <v/>
      </c>
      <c r="W58" s="135" t="str">
        <f>IF(B58="","",_xlfn.XLOOKUP($S58,应收!$T:$T,应收!B:B))</f>
        <v/>
      </c>
      <c r="X58" s="135" t="str">
        <f t="shared" si="3"/>
        <v/>
      </c>
      <c r="Y58" s="162"/>
      <c r="Z58" s="137"/>
      <c r="AA58" s="137"/>
      <c r="AB58" s="137"/>
      <c r="AC58" s="138" t="s">
        <v>1476</v>
      </c>
      <c r="AD58" s="93" t="s">
        <v>1907</v>
      </c>
    </row>
    <row r="59" s="93" customFormat="1" customHeight="1" spans="1:30">
      <c r="A59" s="137"/>
      <c r="B59" s="154"/>
      <c r="C59" s="155"/>
      <c r="D59" s="156"/>
      <c r="E59" s="157"/>
      <c r="F59" s="137"/>
      <c r="G59" s="154"/>
      <c r="H59" s="137"/>
      <c r="I59" s="137"/>
      <c r="J59" s="160" t="s">
        <v>1968</v>
      </c>
      <c r="K59" s="135" t="str">
        <f>IF($B59="","",_xlfn.XLOOKUP(S59,应收!T:T,应收!D:D))</f>
        <v/>
      </c>
      <c r="L59" s="135" t="str">
        <f>IF($B59="","",_xlfn.XLOOKUP($S59,应收!$T:$T,应收!E:E))</f>
        <v/>
      </c>
      <c r="M59" s="135" t="str">
        <f>IF($B59="","",_xlfn.XLOOKUP($S59,应收!$T:$T,应收!N:N))</f>
        <v/>
      </c>
      <c r="N59" s="135" t="str">
        <f>IF($B59="","",_xlfn.XLOOKUP($S59,应收!$T:$T,应收!O:O))</f>
        <v/>
      </c>
      <c r="O59" s="135" t="str">
        <f>IF($B59="","",_xlfn.XLOOKUP($S59,应收!$T:$T,应收!P:P))</f>
        <v/>
      </c>
      <c r="P59" s="135" t="str">
        <f>IF($B59="","",_xlfn.XLOOKUP($S59,应收!$T:$T,应收!Q:Q))</f>
        <v/>
      </c>
      <c r="Q59" s="135" t="str">
        <f>IF($B59="","",_xlfn.XLOOKUP($S59,应收!$T:$T,应收!R:R))</f>
        <v/>
      </c>
      <c r="R59" s="135" t="str">
        <f>IF($B59="","",_xlfn.XLOOKUP($S59,应收!$T:$T,应收!S:S))</f>
        <v/>
      </c>
      <c r="S59" s="135" t="str">
        <f t="shared" si="0"/>
        <v/>
      </c>
      <c r="T59" s="135" t="str">
        <f t="shared" si="1"/>
        <v/>
      </c>
      <c r="U59" s="135" t="str">
        <f>IF($B59="","",_xlfn.XLOOKUP(S59,应收!T:T,应收!V:V))</f>
        <v/>
      </c>
      <c r="V59" s="135" t="str">
        <f>IF(U59="","",_xlfn.XLOOKUP(U59,立项!W:W,立项!P:P))</f>
        <v/>
      </c>
      <c r="W59" s="135" t="str">
        <f>IF(B59="","",_xlfn.XLOOKUP($S59,应收!$T:$T,应收!B:B))</f>
        <v/>
      </c>
      <c r="X59" s="135" t="str">
        <f t="shared" si="3"/>
        <v/>
      </c>
      <c r="Y59" s="162"/>
      <c r="Z59" s="137"/>
      <c r="AA59" s="137"/>
      <c r="AB59" s="137"/>
      <c r="AC59" s="138" t="s">
        <v>1750</v>
      </c>
      <c r="AD59" s="93" t="s">
        <v>1909</v>
      </c>
    </row>
    <row r="60" s="93" customFormat="1" customHeight="1" spans="1:30">
      <c r="A60" s="137"/>
      <c r="B60" s="154"/>
      <c r="C60" s="155"/>
      <c r="D60" s="156"/>
      <c r="E60" s="157"/>
      <c r="F60" s="137"/>
      <c r="G60" s="154"/>
      <c r="H60" s="137"/>
      <c r="I60" s="137"/>
      <c r="J60" s="160" t="s">
        <v>1969</v>
      </c>
      <c r="K60" s="135" t="str">
        <f>IF($B60="","",_xlfn.XLOOKUP(S60,应收!T:T,应收!D:D))</f>
        <v/>
      </c>
      <c r="L60" s="135" t="str">
        <f>IF($B60="","",_xlfn.XLOOKUP($S60,应收!$T:$T,应收!E:E))</f>
        <v/>
      </c>
      <c r="M60" s="135" t="str">
        <f>IF($B60="","",_xlfn.XLOOKUP($S60,应收!$T:$T,应收!N:N))</f>
        <v/>
      </c>
      <c r="N60" s="135" t="str">
        <f>IF($B60="","",_xlfn.XLOOKUP($S60,应收!$T:$T,应收!O:O))</f>
        <v/>
      </c>
      <c r="O60" s="135" t="str">
        <f>IF($B60="","",_xlfn.XLOOKUP($S60,应收!$T:$T,应收!P:P))</f>
        <v/>
      </c>
      <c r="P60" s="135" t="str">
        <f>IF($B60="","",_xlfn.XLOOKUP($S60,应收!$T:$T,应收!Q:Q))</f>
        <v/>
      </c>
      <c r="Q60" s="135" t="str">
        <f>IF($B60="","",_xlfn.XLOOKUP($S60,应收!$T:$T,应收!R:R))</f>
        <v/>
      </c>
      <c r="R60" s="135" t="str">
        <f>IF($B60="","",_xlfn.XLOOKUP($S60,应收!$T:$T,应收!S:S))</f>
        <v/>
      </c>
      <c r="S60" s="135" t="str">
        <f t="shared" si="0"/>
        <v/>
      </c>
      <c r="T60" s="135" t="str">
        <f t="shared" si="1"/>
        <v/>
      </c>
      <c r="U60" s="135" t="str">
        <f>IF($B60="","",_xlfn.XLOOKUP(S60,应收!T:T,应收!V:V))</f>
        <v/>
      </c>
      <c r="V60" s="135" t="str">
        <f>IF(U60="","",_xlfn.XLOOKUP(U60,立项!W:W,立项!P:P))</f>
        <v/>
      </c>
      <c r="W60" s="135" t="str">
        <f>IF(B60="","",_xlfn.XLOOKUP($S60,应收!$T:$T,应收!B:B))</f>
        <v/>
      </c>
      <c r="X60" s="135" t="str">
        <f t="shared" si="3"/>
        <v/>
      </c>
      <c r="Y60" s="162"/>
      <c r="Z60" s="137"/>
      <c r="AA60" s="137"/>
      <c r="AB60" s="137"/>
      <c r="AC60" s="138" t="s">
        <v>1644</v>
      </c>
      <c r="AD60" s="93" t="s">
        <v>1909</v>
      </c>
    </row>
    <row r="61" s="93" customFormat="1" customHeight="1" spans="1:30">
      <c r="A61" s="137"/>
      <c r="B61" s="154"/>
      <c r="C61" s="155"/>
      <c r="D61" s="156"/>
      <c r="E61" s="157"/>
      <c r="F61" s="137"/>
      <c r="G61" s="154"/>
      <c r="H61" s="137"/>
      <c r="I61" s="137"/>
      <c r="J61" s="160" t="s">
        <v>1970</v>
      </c>
      <c r="K61" s="135" t="str">
        <f>IF($B61="","",_xlfn.XLOOKUP(S61,应收!T:T,应收!D:D))</f>
        <v/>
      </c>
      <c r="L61" s="135" t="str">
        <f>IF($B61="","",_xlfn.XLOOKUP($S61,应收!$T:$T,应收!E:E))</f>
        <v/>
      </c>
      <c r="M61" s="135" t="str">
        <f>IF($B61="","",_xlfn.XLOOKUP($S61,应收!$T:$T,应收!N:N))</f>
        <v/>
      </c>
      <c r="N61" s="135" t="str">
        <f>IF($B61="","",_xlfn.XLOOKUP($S61,应收!$T:$T,应收!O:O))</f>
        <v/>
      </c>
      <c r="O61" s="135" t="str">
        <f>IF($B61="","",_xlfn.XLOOKUP($S61,应收!$T:$T,应收!P:P))</f>
        <v/>
      </c>
      <c r="P61" s="135" t="str">
        <f>IF($B61="","",_xlfn.XLOOKUP($S61,应收!$T:$T,应收!Q:Q))</f>
        <v/>
      </c>
      <c r="Q61" s="135" t="str">
        <f>IF($B61="","",_xlfn.XLOOKUP($S61,应收!$T:$T,应收!R:R))</f>
        <v/>
      </c>
      <c r="R61" s="135" t="str">
        <f>IF($B61="","",_xlfn.XLOOKUP($S61,应收!$T:$T,应收!S:S))</f>
        <v/>
      </c>
      <c r="S61" s="135" t="str">
        <f t="shared" si="0"/>
        <v/>
      </c>
      <c r="T61" s="135" t="str">
        <f t="shared" si="1"/>
        <v/>
      </c>
      <c r="U61" s="135" t="str">
        <f>IF($B61="","",_xlfn.XLOOKUP(S61,应收!T:T,应收!V:V))</f>
        <v/>
      </c>
      <c r="V61" s="135" t="str">
        <f>IF(U61="","",_xlfn.XLOOKUP(U61,立项!W:W,立项!P:P))</f>
        <v/>
      </c>
      <c r="W61" s="135" t="str">
        <f>IF(B61="","",_xlfn.XLOOKUP($S61,应收!$T:$T,应收!B:B))</f>
        <v/>
      </c>
      <c r="X61" s="135" t="str">
        <f t="shared" si="3"/>
        <v/>
      </c>
      <c r="Y61" s="162"/>
      <c r="Z61" s="137"/>
      <c r="AA61" s="137"/>
      <c r="AB61" s="137"/>
      <c r="AC61" s="138" t="s">
        <v>1644</v>
      </c>
      <c r="AD61" s="93" t="s">
        <v>1909</v>
      </c>
    </row>
    <row r="62" s="93" customFormat="1" customHeight="1" spans="1:30">
      <c r="A62" s="137"/>
      <c r="B62" s="154"/>
      <c r="C62" s="155"/>
      <c r="D62" s="156"/>
      <c r="E62" s="157"/>
      <c r="F62" s="137"/>
      <c r="G62" s="154"/>
      <c r="H62" s="137"/>
      <c r="I62" s="137"/>
      <c r="J62" s="160" t="s">
        <v>1971</v>
      </c>
      <c r="K62" s="135" t="str">
        <f>IF($B62="","",_xlfn.XLOOKUP(S62,应收!T:T,应收!D:D))</f>
        <v/>
      </c>
      <c r="L62" s="135" t="str">
        <f>IF($B62="","",_xlfn.XLOOKUP($S62,应收!$T:$T,应收!E:E))</f>
        <v/>
      </c>
      <c r="M62" s="135" t="str">
        <f>IF($B62="","",_xlfn.XLOOKUP($S62,应收!$T:$T,应收!N:N))</f>
        <v/>
      </c>
      <c r="N62" s="135" t="str">
        <f>IF($B62="","",_xlfn.XLOOKUP($S62,应收!$T:$T,应收!O:O))</f>
        <v/>
      </c>
      <c r="O62" s="135" t="str">
        <f>IF($B62="","",_xlfn.XLOOKUP($S62,应收!$T:$T,应收!P:P))</f>
        <v/>
      </c>
      <c r="P62" s="135" t="str">
        <f>IF($B62="","",_xlfn.XLOOKUP($S62,应收!$T:$T,应收!Q:Q))</f>
        <v/>
      </c>
      <c r="Q62" s="135" t="str">
        <f>IF($B62="","",_xlfn.XLOOKUP($S62,应收!$T:$T,应收!R:R))</f>
        <v/>
      </c>
      <c r="R62" s="135" t="str">
        <f>IF($B62="","",_xlfn.XLOOKUP($S62,应收!$T:$T,应收!S:S))</f>
        <v/>
      </c>
      <c r="S62" s="135" t="str">
        <f t="shared" si="0"/>
        <v/>
      </c>
      <c r="T62" s="135" t="str">
        <f t="shared" si="1"/>
        <v/>
      </c>
      <c r="U62" s="135" t="str">
        <f>IF($B62="","",_xlfn.XLOOKUP(S62,应收!T:T,应收!V:V))</f>
        <v/>
      </c>
      <c r="V62" s="135" t="str">
        <f>IF(U62="","",_xlfn.XLOOKUP(U62,立项!W:W,立项!P:P))</f>
        <v/>
      </c>
      <c r="W62" s="135" t="str">
        <f>IF(B62="","",_xlfn.XLOOKUP($S62,应收!$T:$T,应收!B:B))</f>
        <v/>
      </c>
      <c r="X62" s="135" t="str">
        <f t="shared" si="3"/>
        <v/>
      </c>
      <c r="Y62" s="162"/>
      <c r="Z62" s="137"/>
      <c r="AA62" s="137"/>
      <c r="AB62" s="137"/>
      <c r="AC62" s="138" t="s">
        <v>1644</v>
      </c>
      <c r="AD62" s="93" t="s">
        <v>1909</v>
      </c>
    </row>
    <row r="63" s="93" customFormat="1" customHeight="1" spans="1:30">
      <c r="A63" s="137"/>
      <c r="B63" s="154"/>
      <c r="C63" s="155"/>
      <c r="D63" s="156"/>
      <c r="E63" s="157"/>
      <c r="F63" s="137"/>
      <c r="G63" s="154"/>
      <c r="H63" s="137"/>
      <c r="I63" s="137"/>
      <c r="J63" s="160" t="s">
        <v>1972</v>
      </c>
      <c r="K63" s="135" t="str">
        <f>IF($B63="","",_xlfn.XLOOKUP(S63,应收!T:T,应收!D:D))</f>
        <v/>
      </c>
      <c r="L63" s="135" t="str">
        <f>IF($B63="","",_xlfn.XLOOKUP($S63,应收!$T:$T,应收!E:E))</f>
        <v/>
      </c>
      <c r="M63" s="135" t="str">
        <f>IF($B63="","",_xlfn.XLOOKUP($S63,应收!$T:$T,应收!N:N))</f>
        <v/>
      </c>
      <c r="N63" s="135" t="str">
        <f>IF($B63="","",_xlfn.XLOOKUP($S63,应收!$T:$T,应收!O:O))</f>
        <v/>
      </c>
      <c r="O63" s="135" t="str">
        <f>IF($B63="","",_xlfn.XLOOKUP($S63,应收!$T:$T,应收!P:P))</f>
        <v/>
      </c>
      <c r="P63" s="135" t="str">
        <f>IF($B63="","",_xlfn.XLOOKUP($S63,应收!$T:$T,应收!Q:Q))</f>
        <v/>
      </c>
      <c r="Q63" s="135" t="str">
        <f>IF($B63="","",_xlfn.XLOOKUP($S63,应收!$T:$T,应收!R:R))</f>
        <v/>
      </c>
      <c r="R63" s="135" t="str">
        <f>IF($B63="","",_xlfn.XLOOKUP($S63,应收!$T:$T,应收!S:S))</f>
        <v/>
      </c>
      <c r="S63" s="135" t="str">
        <f t="shared" si="0"/>
        <v/>
      </c>
      <c r="T63" s="135" t="str">
        <f t="shared" si="1"/>
        <v/>
      </c>
      <c r="U63" s="135" t="str">
        <f>IF($B63="","",_xlfn.XLOOKUP(S63,应收!T:T,应收!V:V))</f>
        <v/>
      </c>
      <c r="V63" s="135" t="str">
        <f>IF(U63="","",_xlfn.XLOOKUP(U63,立项!W:W,立项!P:P))</f>
        <v/>
      </c>
      <c r="W63" s="135" t="str">
        <f>IF(B63="","",_xlfn.XLOOKUP($S63,应收!$T:$T,应收!B:B))</f>
        <v/>
      </c>
      <c r="X63" s="135" t="str">
        <f t="shared" si="3"/>
        <v/>
      </c>
      <c r="Y63" s="162"/>
      <c r="Z63" s="137"/>
      <c r="AA63" s="137"/>
      <c r="AB63" s="137"/>
      <c r="AC63" s="138" t="s">
        <v>1751</v>
      </c>
      <c r="AD63" s="93" t="s">
        <v>1909</v>
      </c>
    </row>
    <row r="64" s="93" customFormat="1" customHeight="1" spans="1:30">
      <c r="A64" s="137"/>
      <c r="B64" s="154"/>
      <c r="C64" s="155"/>
      <c r="D64" s="156"/>
      <c r="E64" s="157"/>
      <c r="F64" s="137"/>
      <c r="G64" s="154"/>
      <c r="H64" s="137"/>
      <c r="I64" s="137"/>
      <c r="J64" s="160" t="s">
        <v>1973</v>
      </c>
      <c r="K64" s="135" t="str">
        <f>IF($B64="","",_xlfn.XLOOKUP(S64,应收!T:T,应收!D:D))</f>
        <v/>
      </c>
      <c r="L64" s="135" t="str">
        <f>IF($B64="","",_xlfn.XLOOKUP($S64,应收!$T:$T,应收!E:E))</f>
        <v/>
      </c>
      <c r="M64" s="135" t="str">
        <f>IF($B64="","",_xlfn.XLOOKUP($S64,应收!$T:$T,应收!N:N))</f>
        <v/>
      </c>
      <c r="N64" s="135" t="str">
        <f>IF($B64="","",_xlfn.XLOOKUP($S64,应收!$T:$T,应收!O:O))</f>
        <v/>
      </c>
      <c r="O64" s="135" t="str">
        <f>IF($B64="","",_xlfn.XLOOKUP($S64,应收!$T:$T,应收!P:P))</f>
        <v/>
      </c>
      <c r="P64" s="135" t="str">
        <f>IF($B64="","",_xlfn.XLOOKUP($S64,应收!$T:$T,应收!Q:Q))</f>
        <v/>
      </c>
      <c r="Q64" s="135" t="str">
        <f>IF($B64="","",_xlfn.XLOOKUP($S64,应收!$T:$T,应收!R:R))</f>
        <v/>
      </c>
      <c r="R64" s="135" t="str">
        <f>IF($B64="","",_xlfn.XLOOKUP($S64,应收!$T:$T,应收!S:S))</f>
        <v/>
      </c>
      <c r="S64" s="135" t="str">
        <f t="shared" si="0"/>
        <v/>
      </c>
      <c r="T64" s="135" t="str">
        <f t="shared" si="1"/>
        <v/>
      </c>
      <c r="U64" s="135" t="str">
        <f>IF($B64="","",_xlfn.XLOOKUP(S64,应收!T:T,应收!V:V))</f>
        <v/>
      </c>
      <c r="V64" s="135" t="str">
        <f>IF(U64="","",_xlfn.XLOOKUP(U64,立项!W:W,立项!P:P))</f>
        <v/>
      </c>
      <c r="W64" s="135" t="str">
        <f>IF(B64="","",_xlfn.XLOOKUP($S64,应收!$T:$T,应收!B:B))</f>
        <v/>
      </c>
      <c r="X64" s="135" t="str">
        <f t="shared" si="3"/>
        <v/>
      </c>
      <c r="Y64" s="162"/>
      <c r="Z64" s="137"/>
      <c r="AA64" s="137"/>
      <c r="AB64" s="137"/>
      <c r="AC64" s="138" t="s">
        <v>1643</v>
      </c>
      <c r="AD64" s="93" t="s">
        <v>1911</v>
      </c>
    </row>
    <row r="65" s="93" customFormat="1" customHeight="1" spans="1:30">
      <c r="A65" s="137"/>
      <c r="B65" s="154"/>
      <c r="C65" s="155"/>
      <c r="D65" s="156"/>
      <c r="E65" s="157"/>
      <c r="F65" s="137"/>
      <c r="G65" s="154"/>
      <c r="H65" s="137"/>
      <c r="I65" s="137"/>
      <c r="J65" s="160" t="s">
        <v>1974</v>
      </c>
      <c r="K65" s="135" t="str">
        <f>IF($B65="","",_xlfn.XLOOKUP(S65,应收!T:T,应收!D:D))</f>
        <v/>
      </c>
      <c r="L65" s="135" t="str">
        <f>IF($B65="","",_xlfn.XLOOKUP($S65,应收!$T:$T,应收!E:E))</f>
        <v/>
      </c>
      <c r="M65" s="135" t="str">
        <f>IF($B65="","",_xlfn.XLOOKUP($S65,应收!$T:$T,应收!N:N))</f>
        <v/>
      </c>
      <c r="N65" s="135" t="str">
        <f>IF($B65="","",_xlfn.XLOOKUP($S65,应收!$T:$T,应收!O:O))</f>
        <v/>
      </c>
      <c r="O65" s="135" t="str">
        <f>IF($B65="","",_xlfn.XLOOKUP($S65,应收!$T:$T,应收!P:P))</f>
        <v/>
      </c>
      <c r="P65" s="135" t="str">
        <f>IF($B65="","",_xlfn.XLOOKUP($S65,应收!$T:$T,应收!Q:Q))</f>
        <v/>
      </c>
      <c r="Q65" s="135" t="str">
        <f>IF($B65="","",_xlfn.XLOOKUP($S65,应收!$T:$T,应收!R:R))</f>
        <v/>
      </c>
      <c r="R65" s="135" t="str">
        <f>IF($B65="","",_xlfn.XLOOKUP($S65,应收!$T:$T,应收!S:S))</f>
        <v/>
      </c>
      <c r="S65" s="135" t="str">
        <f t="shared" si="0"/>
        <v/>
      </c>
      <c r="T65" s="135" t="str">
        <f t="shared" si="1"/>
        <v/>
      </c>
      <c r="U65" s="135" t="str">
        <f>IF($B65="","",_xlfn.XLOOKUP(S65,应收!T:T,应收!V:V))</f>
        <v/>
      </c>
      <c r="V65" s="135" t="str">
        <f>IF(U65="","",_xlfn.XLOOKUP(U65,立项!W:W,立项!P:P))</f>
        <v/>
      </c>
      <c r="W65" s="135" t="str">
        <f>IF(B65="","",_xlfn.XLOOKUP($S65,应收!$T:$T,应收!B:B))</f>
        <v/>
      </c>
      <c r="X65" s="135" t="str">
        <f t="shared" si="3"/>
        <v/>
      </c>
      <c r="Y65" s="162"/>
      <c r="Z65" s="137"/>
      <c r="AA65" s="137"/>
      <c r="AB65" s="137"/>
      <c r="AC65" s="138" t="s">
        <v>1752</v>
      </c>
      <c r="AD65" s="93" t="s">
        <v>1950</v>
      </c>
    </row>
    <row r="66" s="93" customFormat="1" customHeight="1" spans="1:30">
      <c r="A66" s="137"/>
      <c r="B66" s="154"/>
      <c r="C66" s="155"/>
      <c r="D66" s="156"/>
      <c r="E66" s="157"/>
      <c r="F66" s="137"/>
      <c r="G66" s="154"/>
      <c r="H66" s="137"/>
      <c r="I66" s="137"/>
      <c r="J66" s="160" t="s">
        <v>1975</v>
      </c>
      <c r="K66" s="135" t="str">
        <f>IF($B66="","",_xlfn.XLOOKUP(S66,应收!T:T,应收!D:D))</f>
        <v/>
      </c>
      <c r="L66" s="135" t="str">
        <f>IF($B66="","",_xlfn.XLOOKUP($S66,应收!$T:$T,应收!E:E))</f>
        <v/>
      </c>
      <c r="M66" s="135" t="str">
        <f>IF($B66="","",_xlfn.XLOOKUP($S66,应收!$T:$T,应收!N:N))</f>
        <v/>
      </c>
      <c r="N66" s="135" t="str">
        <f>IF($B66="","",_xlfn.XLOOKUP($S66,应收!$T:$T,应收!O:O))</f>
        <v/>
      </c>
      <c r="O66" s="135" t="str">
        <f>IF($B66="","",_xlfn.XLOOKUP($S66,应收!$T:$T,应收!P:P))</f>
        <v/>
      </c>
      <c r="P66" s="135" t="str">
        <f>IF($B66="","",_xlfn.XLOOKUP($S66,应收!$T:$T,应收!Q:Q))</f>
        <v/>
      </c>
      <c r="Q66" s="135" t="str">
        <f>IF($B66="","",_xlfn.XLOOKUP($S66,应收!$T:$T,应收!R:R))</f>
        <v/>
      </c>
      <c r="R66" s="135" t="str">
        <f>IF($B66="","",_xlfn.XLOOKUP($S66,应收!$T:$T,应收!S:S))</f>
        <v/>
      </c>
      <c r="S66" s="135" t="str">
        <f t="shared" ref="S66:S129" si="4">IF(B66="","",LEFT(B66,7))</f>
        <v/>
      </c>
      <c r="T66" s="135" t="str">
        <f t="shared" ref="T66:T129" si="5">IF(F66="","",LEFT(F66,6))</f>
        <v/>
      </c>
      <c r="U66" s="135" t="str">
        <f>IF($B66="","",_xlfn.XLOOKUP(S66,应收!T:T,应收!V:V))</f>
        <v/>
      </c>
      <c r="V66" s="135" t="str">
        <f>IF(U66="","",_xlfn.XLOOKUP(U66,立项!W:W,立项!P:P))</f>
        <v/>
      </c>
      <c r="W66" s="135" t="str">
        <f>IF(B66="","",_xlfn.XLOOKUP($S66,应收!$T:$T,应收!B:B))</f>
        <v/>
      </c>
      <c r="X66" s="135" t="str">
        <f t="shared" si="3"/>
        <v/>
      </c>
      <c r="Y66" s="162"/>
      <c r="Z66" s="137"/>
      <c r="AA66" s="137"/>
      <c r="AB66" s="137"/>
      <c r="AC66" s="138" t="s">
        <v>1753</v>
      </c>
      <c r="AD66" s="93" t="s">
        <v>1947</v>
      </c>
    </row>
    <row r="67" s="93" customFormat="1" customHeight="1" spans="1:30">
      <c r="A67" s="137"/>
      <c r="B67" s="154"/>
      <c r="C67" s="155"/>
      <c r="D67" s="156"/>
      <c r="E67" s="157"/>
      <c r="F67" s="137"/>
      <c r="G67" s="154"/>
      <c r="H67" s="137"/>
      <c r="I67" s="137"/>
      <c r="J67" s="160" t="s">
        <v>1976</v>
      </c>
      <c r="K67" s="135" t="str">
        <f>IF($B67="","",_xlfn.XLOOKUP(S67,应收!T:T,应收!D:D))</f>
        <v/>
      </c>
      <c r="L67" s="135" t="str">
        <f>IF($B67="","",_xlfn.XLOOKUP($S67,应收!$T:$T,应收!E:E))</f>
        <v/>
      </c>
      <c r="M67" s="135" t="str">
        <f>IF($B67="","",_xlfn.XLOOKUP($S67,应收!$T:$T,应收!N:N))</f>
        <v/>
      </c>
      <c r="N67" s="135" t="str">
        <f>IF($B67="","",_xlfn.XLOOKUP($S67,应收!$T:$T,应收!O:O))</f>
        <v/>
      </c>
      <c r="O67" s="135" t="str">
        <f>IF($B67="","",_xlfn.XLOOKUP($S67,应收!$T:$T,应收!P:P))</f>
        <v/>
      </c>
      <c r="P67" s="135" t="str">
        <f>IF($B67="","",_xlfn.XLOOKUP($S67,应收!$T:$T,应收!Q:Q))</f>
        <v/>
      </c>
      <c r="Q67" s="135" t="str">
        <f>IF($B67="","",_xlfn.XLOOKUP($S67,应收!$T:$T,应收!R:R))</f>
        <v/>
      </c>
      <c r="R67" s="135" t="str">
        <f>IF($B67="","",_xlfn.XLOOKUP($S67,应收!$T:$T,应收!S:S))</f>
        <v/>
      </c>
      <c r="S67" s="135" t="str">
        <f t="shared" si="4"/>
        <v/>
      </c>
      <c r="T67" s="135" t="str">
        <f t="shared" si="5"/>
        <v/>
      </c>
      <c r="U67" s="135" t="str">
        <f>IF($B67="","",_xlfn.XLOOKUP(S67,应收!T:T,应收!V:V))</f>
        <v/>
      </c>
      <c r="V67" s="135" t="str">
        <f>IF(U67="","",_xlfn.XLOOKUP(U67,立项!W:W,立项!P:P))</f>
        <v/>
      </c>
      <c r="W67" s="135" t="str">
        <f>IF(B67="","",_xlfn.XLOOKUP($S67,应收!$T:$T,应收!B:B))</f>
        <v/>
      </c>
      <c r="X67" s="135" t="str">
        <f t="shared" si="3"/>
        <v/>
      </c>
      <c r="Y67" s="162"/>
      <c r="Z67" s="137"/>
      <c r="AA67" s="137"/>
      <c r="AB67" s="137"/>
      <c r="AC67" s="138" t="s">
        <v>1640</v>
      </c>
      <c r="AD67" s="93" t="s">
        <v>1911</v>
      </c>
    </row>
    <row r="68" s="93" customFormat="1" customHeight="1" spans="1:30">
      <c r="A68" s="137"/>
      <c r="B68" s="154"/>
      <c r="C68" s="155"/>
      <c r="D68" s="156"/>
      <c r="E68" s="157"/>
      <c r="F68" s="137"/>
      <c r="G68" s="154"/>
      <c r="H68" s="137"/>
      <c r="I68" s="137"/>
      <c r="J68" s="160" t="s">
        <v>1977</v>
      </c>
      <c r="K68" s="135" t="str">
        <f>IF($B68="","",_xlfn.XLOOKUP(S68,应收!T:T,应收!D:D))</f>
        <v/>
      </c>
      <c r="L68" s="135" t="str">
        <f>IF($B68="","",_xlfn.XLOOKUP($S68,应收!$T:$T,应收!E:E))</f>
        <v/>
      </c>
      <c r="M68" s="135" t="str">
        <f>IF($B68="","",_xlfn.XLOOKUP($S68,应收!$T:$T,应收!N:N))</f>
        <v/>
      </c>
      <c r="N68" s="135" t="str">
        <f>IF($B68="","",_xlfn.XLOOKUP($S68,应收!$T:$T,应收!O:O))</f>
        <v/>
      </c>
      <c r="O68" s="135" t="str">
        <f>IF($B68="","",_xlfn.XLOOKUP($S68,应收!$T:$T,应收!P:P))</f>
        <v/>
      </c>
      <c r="P68" s="135" t="str">
        <f>IF($B68="","",_xlfn.XLOOKUP($S68,应收!$T:$T,应收!Q:Q))</f>
        <v/>
      </c>
      <c r="Q68" s="135" t="str">
        <f>IF($B68="","",_xlfn.XLOOKUP($S68,应收!$T:$T,应收!R:R))</f>
        <v/>
      </c>
      <c r="R68" s="135" t="str">
        <f>IF($B68="","",_xlfn.XLOOKUP($S68,应收!$T:$T,应收!S:S))</f>
        <v/>
      </c>
      <c r="S68" s="135" t="str">
        <f t="shared" si="4"/>
        <v/>
      </c>
      <c r="T68" s="135" t="str">
        <f t="shared" si="5"/>
        <v/>
      </c>
      <c r="U68" s="135" t="str">
        <f>IF($B68="","",_xlfn.XLOOKUP(S68,应收!T:T,应收!V:V))</f>
        <v/>
      </c>
      <c r="V68" s="135" t="str">
        <f>IF(U68="","",_xlfn.XLOOKUP(U68,立项!W:W,立项!P:P))</f>
        <v/>
      </c>
      <c r="W68" s="135" t="str">
        <f>IF(B68="","",_xlfn.XLOOKUP($S68,应收!$T:$T,应收!B:B))</f>
        <v/>
      </c>
      <c r="X68" s="135" t="str">
        <f t="shared" si="3"/>
        <v/>
      </c>
      <c r="Y68" s="162"/>
      <c r="Z68" s="137"/>
      <c r="AA68" s="137"/>
      <c r="AB68" s="137"/>
      <c r="AC68" s="138">
        <v>0</v>
      </c>
      <c r="AD68" s="93" t="s">
        <v>1978</v>
      </c>
    </row>
    <row r="69" s="93" customFormat="1" customHeight="1" spans="1:30">
      <c r="A69" s="137"/>
      <c r="B69" s="154"/>
      <c r="C69" s="155"/>
      <c r="D69" s="156"/>
      <c r="E69" s="157"/>
      <c r="F69" s="137"/>
      <c r="G69" s="154"/>
      <c r="H69" s="137"/>
      <c r="I69" s="137"/>
      <c r="J69" s="160" t="s">
        <v>1979</v>
      </c>
      <c r="K69" s="135" t="str">
        <f>IF($B69="","",_xlfn.XLOOKUP(S69,应收!T:T,应收!D:D))</f>
        <v/>
      </c>
      <c r="L69" s="135" t="str">
        <f>IF($B69="","",_xlfn.XLOOKUP($S69,应收!$T:$T,应收!E:E))</f>
        <v/>
      </c>
      <c r="M69" s="135" t="str">
        <f>IF($B69="","",_xlfn.XLOOKUP($S69,应收!$T:$T,应收!N:N))</f>
        <v/>
      </c>
      <c r="N69" s="135" t="str">
        <f>IF($B69="","",_xlfn.XLOOKUP($S69,应收!$T:$T,应收!O:O))</f>
        <v/>
      </c>
      <c r="O69" s="135" t="str">
        <f>IF($B69="","",_xlfn.XLOOKUP($S69,应收!$T:$T,应收!P:P))</f>
        <v/>
      </c>
      <c r="P69" s="135" t="str">
        <f>IF($B69="","",_xlfn.XLOOKUP($S69,应收!$T:$T,应收!Q:Q))</f>
        <v/>
      </c>
      <c r="Q69" s="135" t="str">
        <f>IF($B69="","",_xlfn.XLOOKUP($S69,应收!$T:$T,应收!R:R))</f>
        <v/>
      </c>
      <c r="R69" s="135" t="str">
        <f>IF($B69="","",_xlfn.XLOOKUP($S69,应收!$T:$T,应收!S:S))</f>
        <v/>
      </c>
      <c r="S69" s="135" t="str">
        <f t="shared" si="4"/>
        <v/>
      </c>
      <c r="T69" s="135" t="str">
        <f t="shared" si="5"/>
        <v/>
      </c>
      <c r="U69" s="135" t="str">
        <f>IF($B69="","",_xlfn.XLOOKUP(S69,应收!T:T,应收!V:V))</f>
        <v/>
      </c>
      <c r="V69" s="135" t="str">
        <f>IF(U69="","",_xlfn.XLOOKUP(U69,立项!W:W,立项!P:P))</f>
        <v/>
      </c>
      <c r="W69" s="135" t="str">
        <f>IF(B69="","",_xlfn.XLOOKUP($S69,应收!$T:$T,应收!B:B))</f>
        <v/>
      </c>
      <c r="X69" s="135" t="str">
        <f t="shared" si="3"/>
        <v/>
      </c>
      <c r="Y69" s="162"/>
      <c r="Z69" s="137"/>
      <c r="AA69" s="137"/>
      <c r="AB69" s="137"/>
      <c r="AC69" s="138" t="s">
        <v>1756</v>
      </c>
      <c r="AD69" s="93" t="s">
        <v>1909</v>
      </c>
    </row>
    <row r="70" s="93" customFormat="1" customHeight="1" spans="1:30">
      <c r="A70" s="137"/>
      <c r="B70" s="154"/>
      <c r="C70" s="155"/>
      <c r="D70" s="156"/>
      <c r="E70" s="157"/>
      <c r="F70" s="137"/>
      <c r="G70" s="154"/>
      <c r="H70" s="137"/>
      <c r="I70" s="137"/>
      <c r="J70" s="160" t="s">
        <v>1980</v>
      </c>
      <c r="K70" s="135" t="str">
        <f>IF($B70="","",_xlfn.XLOOKUP(S70,应收!T:T,应收!D:D))</f>
        <v/>
      </c>
      <c r="L70" s="135" t="str">
        <f>IF($B70="","",_xlfn.XLOOKUP($S70,应收!$T:$T,应收!E:E))</f>
        <v/>
      </c>
      <c r="M70" s="135" t="str">
        <f>IF($B70="","",_xlfn.XLOOKUP($S70,应收!$T:$T,应收!N:N))</f>
        <v/>
      </c>
      <c r="N70" s="135" t="str">
        <f>IF($B70="","",_xlfn.XLOOKUP($S70,应收!$T:$T,应收!O:O))</f>
        <v/>
      </c>
      <c r="O70" s="135" t="str">
        <f>IF($B70="","",_xlfn.XLOOKUP($S70,应收!$T:$T,应收!P:P))</f>
        <v/>
      </c>
      <c r="P70" s="135" t="str">
        <f>IF($B70="","",_xlfn.XLOOKUP($S70,应收!$T:$T,应收!Q:Q))</f>
        <v/>
      </c>
      <c r="Q70" s="135" t="str">
        <f>IF($B70="","",_xlfn.XLOOKUP($S70,应收!$T:$T,应收!R:R))</f>
        <v/>
      </c>
      <c r="R70" s="135" t="str">
        <f>IF($B70="","",_xlfn.XLOOKUP($S70,应收!$T:$T,应收!S:S))</f>
        <v/>
      </c>
      <c r="S70" s="135" t="str">
        <f t="shared" si="4"/>
        <v/>
      </c>
      <c r="T70" s="135" t="str">
        <f t="shared" si="5"/>
        <v/>
      </c>
      <c r="U70" s="135" t="str">
        <f>IF($B70="","",_xlfn.XLOOKUP(S70,应收!T:T,应收!V:V))</f>
        <v/>
      </c>
      <c r="V70" s="135" t="str">
        <f>IF(U70="","",_xlfn.XLOOKUP(U70,立项!W:W,立项!P:P))</f>
        <v/>
      </c>
      <c r="W70" s="135" t="str">
        <f>IF(B70="","",_xlfn.XLOOKUP($S70,应收!$T:$T,应收!B:B))</f>
        <v/>
      </c>
      <c r="X70" s="135" t="str">
        <f t="shared" si="3"/>
        <v/>
      </c>
      <c r="Y70" s="162"/>
      <c r="Z70" s="137"/>
      <c r="AA70" s="137"/>
      <c r="AB70" s="137"/>
      <c r="AC70" s="138" t="s">
        <v>1758</v>
      </c>
      <c r="AD70" s="93" t="s">
        <v>1981</v>
      </c>
    </row>
    <row r="71" s="93" customFormat="1" customHeight="1" spans="1:30">
      <c r="A71" s="137"/>
      <c r="B71" s="154"/>
      <c r="C71" s="155"/>
      <c r="D71" s="156"/>
      <c r="E71" s="157"/>
      <c r="F71" s="137"/>
      <c r="G71" s="154"/>
      <c r="H71" s="137"/>
      <c r="I71" s="137"/>
      <c r="J71" s="160" t="s">
        <v>1982</v>
      </c>
      <c r="K71" s="135" t="str">
        <f>IF($B71="","",_xlfn.XLOOKUP(S71,应收!T:T,应收!D:D))</f>
        <v/>
      </c>
      <c r="L71" s="135" t="str">
        <f>IF($B71="","",_xlfn.XLOOKUP($S71,应收!$T:$T,应收!E:E))</f>
        <v/>
      </c>
      <c r="M71" s="135" t="str">
        <f>IF($B71="","",_xlfn.XLOOKUP($S71,应收!$T:$T,应收!N:N))</f>
        <v/>
      </c>
      <c r="N71" s="135" t="str">
        <f>IF($B71="","",_xlfn.XLOOKUP($S71,应收!$T:$T,应收!O:O))</f>
        <v/>
      </c>
      <c r="O71" s="135" t="str">
        <f>IF($B71="","",_xlfn.XLOOKUP($S71,应收!$T:$T,应收!P:P))</f>
        <v/>
      </c>
      <c r="P71" s="135" t="str">
        <f>IF($B71="","",_xlfn.XLOOKUP($S71,应收!$T:$T,应收!Q:Q))</f>
        <v/>
      </c>
      <c r="Q71" s="135" t="str">
        <f>IF($B71="","",_xlfn.XLOOKUP($S71,应收!$T:$T,应收!R:R))</f>
        <v/>
      </c>
      <c r="R71" s="135" t="str">
        <f>IF($B71="","",_xlfn.XLOOKUP($S71,应收!$T:$T,应收!S:S))</f>
        <v/>
      </c>
      <c r="S71" s="135" t="str">
        <f t="shared" si="4"/>
        <v/>
      </c>
      <c r="T71" s="135" t="str">
        <f t="shared" si="5"/>
        <v/>
      </c>
      <c r="U71" s="135" t="str">
        <f>IF($B71="","",_xlfn.XLOOKUP(S71,应收!T:T,应收!V:V))</f>
        <v/>
      </c>
      <c r="V71" s="135" t="str">
        <f>IF(U71="","",_xlfn.XLOOKUP(U71,立项!W:W,立项!P:P))</f>
        <v/>
      </c>
      <c r="W71" s="135" t="str">
        <f>IF(B71="","",_xlfn.XLOOKUP($S71,应收!$T:$T,应收!B:B))</f>
        <v/>
      </c>
      <c r="X71" s="135" t="str">
        <f t="shared" si="3"/>
        <v/>
      </c>
      <c r="Y71" s="162"/>
      <c r="Z71" s="137"/>
      <c r="AA71" s="137"/>
      <c r="AB71" s="137"/>
      <c r="AC71" s="138" t="s">
        <v>1644</v>
      </c>
      <c r="AD71" s="93" t="s">
        <v>1909</v>
      </c>
    </row>
    <row r="72" s="93" customFormat="1" customHeight="1" spans="1:30">
      <c r="A72" s="137"/>
      <c r="B72" s="154"/>
      <c r="C72" s="155"/>
      <c r="D72" s="156"/>
      <c r="E72" s="157"/>
      <c r="F72" s="137"/>
      <c r="G72" s="154"/>
      <c r="H72" s="137"/>
      <c r="I72" s="137"/>
      <c r="J72" s="160" t="s">
        <v>1983</v>
      </c>
      <c r="K72" s="135" t="str">
        <f>IF($B72="","",_xlfn.XLOOKUP(S72,应收!T:T,应收!D:D))</f>
        <v/>
      </c>
      <c r="L72" s="135" t="str">
        <f>IF($B72="","",_xlfn.XLOOKUP($S72,应收!$T:$T,应收!E:E))</f>
        <v/>
      </c>
      <c r="M72" s="135" t="str">
        <f>IF($B72="","",_xlfn.XLOOKUP($S72,应收!$T:$T,应收!N:N))</f>
        <v/>
      </c>
      <c r="N72" s="135" t="str">
        <f>IF($B72="","",_xlfn.XLOOKUP($S72,应收!$T:$T,应收!O:O))</f>
        <v/>
      </c>
      <c r="O72" s="135" t="str">
        <f>IF($B72="","",_xlfn.XLOOKUP($S72,应收!$T:$T,应收!P:P))</f>
        <v/>
      </c>
      <c r="P72" s="135" t="str">
        <f>IF($B72="","",_xlfn.XLOOKUP($S72,应收!$T:$T,应收!Q:Q))</f>
        <v/>
      </c>
      <c r="Q72" s="135" t="str">
        <f>IF($B72="","",_xlfn.XLOOKUP($S72,应收!$T:$T,应收!R:R))</f>
        <v/>
      </c>
      <c r="R72" s="135" t="str">
        <f>IF($B72="","",_xlfn.XLOOKUP($S72,应收!$T:$T,应收!S:S))</f>
        <v/>
      </c>
      <c r="S72" s="135" t="str">
        <f t="shared" si="4"/>
        <v/>
      </c>
      <c r="T72" s="135" t="str">
        <f t="shared" si="5"/>
        <v/>
      </c>
      <c r="U72" s="135" t="str">
        <f>IF($B72="","",_xlfn.XLOOKUP(S72,应收!T:T,应收!V:V))</f>
        <v/>
      </c>
      <c r="V72" s="135" t="str">
        <f>IF(U72="","",_xlfn.XLOOKUP(U72,立项!W:W,立项!P:P))</f>
        <v/>
      </c>
      <c r="W72" s="135" t="str">
        <f>IF(B72="","",_xlfn.XLOOKUP($S72,应收!$T:$T,应收!B:B))</f>
        <v/>
      </c>
      <c r="X72" s="135" t="str">
        <f t="shared" si="3"/>
        <v/>
      </c>
      <c r="Y72" s="162"/>
      <c r="Z72" s="137"/>
      <c r="AA72" s="137"/>
      <c r="AB72" s="137"/>
      <c r="AC72" s="138" t="s">
        <v>1641</v>
      </c>
      <c r="AD72" s="93" t="s">
        <v>1911</v>
      </c>
    </row>
    <row r="73" s="93" customFormat="1" customHeight="1" spans="1:30">
      <c r="A73" s="137"/>
      <c r="B73" s="137"/>
      <c r="C73" s="155"/>
      <c r="D73" s="156"/>
      <c r="E73" s="157"/>
      <c r="F73" s="137"/>
      <c r="G73" s="154"/>
      <c r="H73" s="137"/>
      <c r="I73" s="137"/>
      <c r="J73" s="160" t="s">
        <v>1984</v>
      </c>
      <c r="K73" s="135" t="str">
        <f>IF($B73="","",_xlfn.XLOOKUP(S73,应收!T:T,应收!D:D))</f>
        <v/>
      </c>
      <c r="L73" s="135" t="str">
        <f>IF($B73="","",_xlfn.XLOOKUP($S73,应收!$T:$T,应收!E:E))</f>
        <v/>
      </c>
      <c r="M73" s="135" t="str">
        <f>IF($B73="","",_xlfn.XLOOKUP($S73,应收!$T:$T,应收!N:N))</f>
        <v/>
      </c>
      <c r="N73" s="135" t="str">
        <f>IF($B73="","",_xlfn.XLOOKUP($S73,应收!$T:$T,应收!O:O))</f>
        <v/>
      </c>
      <c r="O73" s="135" t="str">
        <f>IF($B73="","",_xlfn.XLOOKUP($S73,应收!$T:$T,应收!P:P))</f>
        <v/>
      </c>
      <c r="P73" s="135" t="str">
        <f>IF($B73="","",_xlfn.XLOOKUP($S73,应收!$T:$T,应收!Q:Q))</f>
        <v/>
      </c>
      <c r="Q73" s="135" t="str">
        <f>IF($B73="","",_xlfn.XLOOKUP($S73,应收!$T:$T,应收!R:R))</f>
        <v/>
      </c>
      <c r="R73" s="135" t="str">
        <f>IF($B73="","",_xlfn.XLOOKUP($S73,应收!$T:$T,应收!S:S))</f>
        <v/>
      </c>
      <c r="S73" s="135" t="str">
        <f t="shared" si="4"/>
        <v/>
      </c>
      <c r="T73" s="135" t="str">
        <f t="shared" si="5"/>
        <v/>
      </c>
      <c r="U73" s="135" t="str">
        <f>IF($B73="","",_xlfn.XLOOKUP(S73,应收!T:T,应收!V:V))</f>
        <v/>
      </c>
      <c r="V73" s="135" t="str">
        <f>IF(U73="","",_xlfn.XLOOKUP(U73,立项!W:W,立项!P:P))</f>
        <v/>
      </c>
      <c r="W73" s="135" t="str">
        <f>IF(B73="","",_xlfn.XLOOKUP($S73,应收!$T:$T,应收!B:B))</f>
        <v/>
      </c>
      <c r="X73" s="135" t="str">
        <f t="shared" si="3"/>
        <v/>
      </c>
      <c r="Y73" s="162"/>
      <c r="Z73" s="137"/>
      <c r="AA73" s="137"/>
      <c r="AB73" s="137"/>
      <c r="AC73" s="138"/>
      <c r="AD73" s="93" t="s">
        <v>1978</v>
      </c>
    </row>
    <row r="74" s="93" customFormat="1" customHeight="1" spans="1:30">
      <c r="A74" s="137"/>
      <c r="B74" s="137"/>
      <c r="C74" s="155"/>
      <c r="D74" s="156"/>
      <c r="E74" s="157"/>
      <c r="F74" s="137"/>
      <c r="G74" s="154"/>
      <c r="H74" s="137"/>
      <c r="I74" s="137"/>
      <c r="J74" s="160" t="s">
        <v>1985</v>
      </c>
      <c r="K74" s="135" t="str">
        <f>IF($B74="","",_xlfn.XLOOKUP(S74,应收!T:T,应收!D:D))</f>
        <v/>
      </c>
      <c r="L74" s="135" t="str">
        <f>IF($B74="","",_xlfn.XLOOKUP($S74,应收!$T:$T,应收!E:E))</f>
        <v/>
      </c>
      <c r="M74" s="135" t="str">
        <f>IF($B74="","",_xlfn.XLOOKUP($S74,应收!$T:$T,应收!N:N))</f>
        <v/>
      </c>
      <c r="N74" s="135" t="str">
        <f>IF($B74="","",_xlfn.XLOOKUP($S74,应收!$T:$T,应收!O:O))</f>
        <v/>
      </c>
      <c r="O74" s="135" t="str">
        <f>IF($B74="","",_xlfn.XLOOKUP($S74,应收!$T:$T,应收!P:P))</f>
        <v/>
      </c>
      <c r="P74" s="135" t="str">
        <f>IF($B74="","",_xlfn.XLOOKUP($S74,应收!$T:$T,应收!Q:Q))</f>
        <v/>
      </c>
      <c r="Q74" s="135" t="str">
        <f>IF($B74="","",_xlfn.XLOOKUP($S74,应收!$T:$T,应收!R:R))</f>
        <v/>
      </c>
      <c r="R74" s="135" t="str">
        <f>IF($B74="","",_xlfn.XLOOKUP($S74,应收!$T:$T,应收!S:S))</f>
        <v/>
      </c>
      <c r="S74" s="135" t="str">
        <f t="shared" si="4"/>
        <v/>
      </c>
      <c r="T74" s="135" t="str">
        <f t="shared" si="5"/>
        <v/>
      </c>
      <c r="U74" s="135" t="str">
        <f>IF($B74="","",_xlfn.XLOOKUP(S74,应收!T:T,应收!V:V))</f>
        <v/>
      </c>
      <c r="V74" s="135" t="str">
        <f>IF(U74="","",_xlfn.XLOOKUP(U74,立项!W:W,立项!P:P))</f>
        <v/>
      </c>
      <c r="W74" s="135" t="str">
        <f>IF(B74="","",_xlfn.XLOOKUP($S74,应收!$T:$T,应收!B:B))</f>
        <v/>
      </c>
      <c r="X74" s="135" t="str">
        <f t="shared" si="3"/>
        <v/>
      </c>
      <c r="Y74" s="162"/>
      <c r="Z74" s="137"/>
      <c r="AA74" s="137"/>
      <c r="AB74" s="137"/>
      <c r="AC74" s="138"/>
      <c r="AD74" s="93" t="s">
        <v>1978</v>
      </c>
    </row>
    <row r="75" s="93" customFormat="1" customHeight="1" spans="1:30">
      <c r="A75" s="137"/>
      <c r="B75" s="137"/>
      <c r="C75" s="155"/>
      <c r="D75" s="156"/>
      <c r="E75" s="163"/>
      <c r="F75" s="137"/>
      <c r="G75" s="154"/>
      <c r="H75" s="137"/>
      <c r="I75" s="137"/>
      <c r="J75" s="160" t="s">
        <v>1986</v>
      </c>
      <c r="K75" s="135" t="str">
        <f>IF($B75="","",_xlfn.XLOOKUP(S75,应收!T:T,应收!D:D))</f>
        <v/>
      </c>
      <c r="L75" s="135" t="str">
        <f>IF($B75="","",_xlfn.XLOOKUP($S75,应收!$T:$T,应收!E:E))</f>
        <v/>
      </c>
      <c r="M75" s="135" t="str">
        <f>IF($B75="","",_xlfn.XLOOKUP($S75,应收!$T:$T,应收!N:N))</f>
        <v/>
      </c>
      <c r="N75" s="135" t="str">
        <f>IF($B75="","",_xlfn.XLOOKUP($S75,应收!$T:$T,应收!O:O))</f>
        <v/>
      </c>
      <c r="O75" s="135" t="str">
        <f>IF($B75="","",_xlfn.XLOOKUP($S75,应收!$T:$T,应收!P:P))</f>
        <v/>
      </c>
      <c r="P75" s="135" t="str">
        <f>IF($B75="","",_xlfn.XLOOKUP($S75,应收!$T:$T,应收!Q:Q))</f>
        <v/>
      </c>
      <c r="Q75" s="135" t="str">
        <f>IF($B75="","",_xlfn.XLOOKUP($S75,应收!$T:$T,应收!R:R))</f>
        <v/>
      </c>
      <c r="R75" s="135" t="str">
        <f>IF($B75="","",_xlfn.XLOOKUP($S75,应收!$T:$T,应收!S:S))</f>
        <v/>
      </c>
      <c r="S75" s="135" t="str">
        <f t="shared" si="4"/>
        <v/>
      </c>
      <c r="T75" s="135" t="str">
        <f t="shared" si="5"/>
        <v/>
      </c>
      <c r="U75" s="135" t="str">
        <f>IF($B75="","",_xlfn.XLOOKUP(S75,应收!T:T,应收!V:V))</f>
        <v/>
      </c>
      <c r="V75" s="135" t="str">
        <f>IF(U75="","",_xlfn.XLOOKUP(U75,立项!W:W,立项!P:P))</f>
        <v/>
      </c>
      <c r="W75" s="135" t="str">
        <f>IF(B75="","",_xlfn.XLOOKUP($S75,应收!$T:$T,应收!B:B))</f>
        <v/>
      </c>
      <c r="X75" s="135" t="str">
        <f t="shared" si="3"/>
        <v/>
      </c>
      <c r="Y75" s="162"/>
      <c r="Z75" s="137"/>
      <c r="AA75" s="137"/>
      <c r="AB75" s="137"/>
      <c r="AC75" s="138"/>
      <c r="AD75" s="93" t="s">
        <v>1978</v>
      </c>
    </row>
    <row r="76" s="93" customFormat="1" customHeight="1" spans="1:30">
      <c r="A76" s="137"/>
      <c r="B76" s="137"/>
      <c r="C76" s="155"/>
      <c r="D76" s="156"/>
      <c r="E76" s="157"/>
      <c r="F76" s="137"/>
      <c r="G76" s="154"/>
      <c r="H76" s="137"/>
      <c r="I76" s="137"/>
      <c r="J76" s="160" t="s">
        <v>1987</v>
      </c>
      <c r="K76" s="135" t="str">
        <f>IF($B76="","",_xlfn.XLOOKUP(S76,应收!T:T,应收!D:D))</f>
        <v/>
      </c>
      <c r="L76" s="135" t="str">
        <f>IF($B76="","",_xlfn.XLOOKUP($S76,应收!$T:$T,应收!E:E))</f>
        <v/>
      </c>
      <c r="M76" s="135" t="str">
        <f>IF($B76="","",_xlfn.XLOOKUP($S76,应收!$T:$T,应收!N:N))</f>
        <v/>
      </c>
      <c r="N76" s="135" t="str">
        <f>IF($B76="","",_xlfn.XLOOKUP($S76,应收!$T:$T,应收!O:O))</f>
        <v/>
      </c>
      <c r="O76" s="135" t="str">
        <f>IF($B76="","",_xlfn.XLOOKUP($S76,应收!$T:$T,应收!P:P))</f>
        <v/>
      </c>
      <c r="P76" s="135" t="str">
        <f>IF($B76="","",_xlfn.XLOOKUP($S76,应收!$T:$T,应收!Q:Q))</f>
        <v/>
      </c>
      <c r="Q76" s="135" t="str">
        <f>IF($B76="","",_xlfn.XLOOKUP($S76,应收!$T:$T,应收!R:R))</f>
        <v/>
      </c>
      <c r="R76" s="135" t="str">
        <f>IF($B76="","",_xlfn.XLOOKUP($S76,应收!$T:$T,应收!S:S))</f>
        <v/>
      </c>
      <c r="S76" s="135" t="str">
        <f t="shared" si="4"/>
        <v/>
      </c>
      <c r="T76" s="135" t="str">
        <f t="shared" si="5"/>
        <v/>
      </c>
      <c r="U76" s="135" t="str">
        <f>IF($B76="","",_xlfn.XLOOKUP(S76,应收!T:T,应收!V:V))</f>
        <v/>
      </c>
      <c r="V76" s="135" t="str">
        <f>IF(U76="","",_xlfn.XLOOKUP(U76,立项!W:W,立项!P:P))</f>
        <v/>
      </c>
      <c r="W76" s="135" t="str">
        <f>IF(B76="","",_xlfn.XLOOKUP($S76,应收!$T:$T,应收!B:B))</f>
        <v/>
      </c>
      <c r="X76" s="135" t="str">
        <f t="shared" si="3"/>
        <v/>
      </c>
      <c r="Y76" s="162"/>
      <c r="Z76" s="137"/>
      <c r="AA76" s="137"/>
      <c r="AB76" s="137"/>
      <c r="AC76" s="138"/>
      <c r="AD76" s="93" t="s">
        <v>1978</v>
      </c>
    </row>
    <row r="77" s="93" customFormat="1" customHeight="1" spans="1:30">
      <c r="A77" s="137"/>
      <c r="B77" s="137"/>
      <c r="C77" s="155"/>
      <c r="D77" s="156"/>
      <c r="E77" s="157"/>
      <c r="F77" s="137"/>
      <c r="G77" s="154"/>
      <c r="H77" s="137"/>
      <c r="I77" s="137"/>
      <c r="J77" s="160" t="s">
        <v>1988</v>
      </c>
      <c r="K77" s="135" t="str">
        <f>IF($B77="","",_xlfn.XLOOKUP(S77,应收!T:T,应收!D:D))</f>
        <v/>
      </c>
      <c r="L77" s="135" t="str">
        <f>IF($B77="","",_xlfn.XLOOKUP($S77,应收!$T:$T,应收!E:E))</f>
        <v/>
      </c>
      <c r="M77" s="135" t="str">
        <f>IF($B77="","",_xlfn.XLOOKUP($S77,应收!$T:$T,应收!N:N))</f>
        <v/>
      </c>
      <c r="N77" s="135" t="str">
        <f>IF($B77="","",_xlfn.XLOOKUP($S77,应收!$T:$T,应收!O:O))</f>
        <v/>
      </c>
      <c r="O77" s="135" t="str">
        <f>IF($B77="","",_xlfn.XLOOKUP($S77,应收!$T:$T,应收!P:P))</f>
        <v/>
      </c>
      <c r="P77" s="135" t="str">
        <f>IF($B77="","",_xlfn.XLOOKUP($S77,应收!$T:$T,应收!Q:Q))</f>
        <v/>
      </c>
      <c r="Q77" s="135" t="str">
        <f>IF($B77="","",_xlfn.XLOOKUP($S77,应收!$T:$T,应收!R:R))</f>
        <v/>
      </c>
      <c r="R77" s="135" t="str">
        <f>IF($B77="","",_xlfn.XLOOKUP($S77,应收!$T:$T,应收!S:S))</f>
        <v/>
      </c>
      <c r="S77" s="135" t="str">
        <f t="shared" si="4"/>
        <v/>
      </c>
      <c r="T77" s="135" t="str">
        <f t="shared" si="5"/>
        <v/>
      </c>
      <c r="U77" s="135" t="str">
        <f>IF($B77="","",_xlfn.XLOOKUP(S77,应收!T:T,应收!V:V))</f>
        <v/>
      </c>
      <c r="V77" s="135" t="str">
        <f>IF(U77="","",_xlfn.XLOOKUP(U77,立项!W:W,立项!P:P))</f>
        <v/>
      </c>
      <c r="W77" s="135" t="str">
        <f>IF(B77="","",_xlfn.XLOOKUP($S77,应收!$T:$T,应收!B:B))</f>
        <v/>
      </c>
      <c r="X77" s="135" t="str">
        <f t="shared" si="3"/>
        <v/>
      </c>
      <c r="Y77" s="162"/>
      <c r="Z77" s="137"/>
      <c r="AA77" s="137"/>
      <c r="AB77" s="137"/>
      <c r="AC77" s="138"/>
      <c r="AD77" s="93" t="s">
        <v>1978</v>
      </c>
    </row>
    <row r="78" s="93" customFormat="1" customHeight="1" spans="1:30">
      <c r="A78" s="137"/>
      <c r="B78" s="137"/>
      <c r="C78" s="155"/>
      <c r="D78" s="156"/>
      <c r="E78" s="157"/>
      <c r="F78" s="137"/>
      <c r="G78" s="154"/>
      <c r="H78" s="137"/>
      <c r="I78" s="137"/>
      <c r="J78" s="160" t="s">
        <v>1989</v>
      </c>
      <c r="K78" s="135" t="str">
        <f>IF($B78="","",_xlfn.XLOOKUP(S78,应收!T:T,应收!D:D))</f>
        <v/>
      </c>
      <c r="L78" s="135" t="str">
        <f>IF($B78="","",_xlfn.XLOOKUP($S78,应收!$T:$T,应收!E:E))</f>
        <v/>
      </c>
      <c r="M78" s="135" t="str">
        <f>IF($B78="","",_xlfn.XLOOKUP($S78,应收!$T:$T,应收!N:N))</f>
        <v/>
      </c>
      <c r="N78" s="135" t="str">
        <f>IF($B78="","",_xlfn.XLOOKUP($S78,应收!$T:$T,应收!O:O))</f>
        <v/>
      </c>
      <c r="O78" s="135" t="str">
        <f>IF($B78="","",_xlfn.XLOOKUP($S78,应收!$T:$T,应收!P:P))</f>
        <v/>
      </c>
      <c r="P78" s="135" t="str">
        <f>IF($B78="","",_xlfn.XLOOKUP($S78,应收!$T:$T,应收!Q:Q))</f>
        <v/>
      </c>
      <c r="Q78" s="135" t="str">
        <f>IF($B78="","",_xlfn.XLOOKUP($S78,应收!$T:$T,应收!R:R))</f>
        <v/>
      </c>
      <c r="R78" s="135" t="str">
        <f>IF($B78="","",_xlfn.XLOOKUP($S78,应收!$T:$T,应收!S:S))</f>
        <v/>
      </c>
      <c r="S78" s="135" t="str">
        <f t="shared" si="4"/>
        <v/>
      </c>
      <c r="T78" s="135" t="str">
        <f t="shared" si="5"/>
        <v/>
      </c>
      <c r="U78" s="135" t="str">
        <f>IF($B78="","",_xlfn.XLOOKUP(S78,应收!T:T,应收!V:V))</f>
        <v/>
      </c>
      <c r="V78" s="135" t="str">
        <f>IF(U78="","",_xlfn.XLOOKUP(U78,立项!W:W,立项!P:P))</f>
        <v/>
      </c>
      <c r="W78" s="135" t="str">
        <f>IF(B78="","",_xlfn.XLOOKUP($S78,应收!$T:$T,应收!B:B))</f>
        <v/>
      </c>
      <c r="X78" s="135" t="str">
        <f t="shared" si="3"/>
        <v/>
      </c>
      <c r="Y78" s="162"/>
      <c r="Z78" s="137"/>
      <c r="AA78" s="137"/>
      <c r="AB78" s="137"/>
      <c r="AC78" s="138"/>
      <c r="AD78" s="93" t="s">
        <v>1978</v>
      </c>
    </row>
    <row r="79" s="93" customFormat="1" customHeight="1" spans="1:30">
      <c r="A79" s="137"/>
      <c r="B79" s="137"/>
      <c r="C79" s="155"/>
      <c r="D79" s="156"/>
      <c r="E79" s="157"/>
      <c r="F79" s="137"/>
      <c r="G79" s="154"/>
      <c r="H79" s="137"/>
      <c r="I79" s="137"/>
      <c r="J79" s="160" t="s">
        <v>1990</v>
      </c>
      <c r="K79" s="135" t="str">
        <f>IF($B79="","",_xlfn.XLOOKUP(S79,应收!T:T,应收!D:D))</f>
        <v/>
      </c>
      <c r="L79" s="135" t="str">
        <f>IF($B79="","",_xlfn.XLOOKUP($S79,应收!$T:$T,应收!E:E))</f>
        <v/>
      </c>
      <c r="M79" s="135" t="str">
        <f>IF($B79="","",_xlfn.XLOOKUP($S79,应收!$T:$T,应收!N:N))</f>
        <v/>
      </c>
      <c r="N79" s="135" t="str">
        <f>IF($B79="","",_xlfn.XLOOKUP($S79,应收!$T:$T,应收!O:O))</f>
        <v/>
      </c>
      <c r="O79" s="135" t="str">
        <f>IF($B79="","",_xlfn.XLOOKUP($S79,应收!$T:$T,应收!P:P))</f>
        <v/>
      </c>
      <c r="P79" s="135" t="str">
        <f>IF($B79="","",_xlfn.XLOOKUP($S79,应收!$T:$T,应收!Q:Q))</f>
        <v/>
      </c>
      <c r="Q79" s="135" t="str">
        <f>IF($B79="","",_xlfn.XLOOKUP($S79,应收!$T:$T,应收!R:R))</f>
        <v/>
      </c>
      <c r="R79" s="135" t="str">
        <f>IF($B79="","",_xlfn.XLOOKUP($S79,应收!$T:$T,应收!S:S))</f>
        <v/>
      </c>
      <c r="S79" s="135" t="str">
        <f t="shared" si="4"/>
        <v/>
      </c>
      <c r="T79" s="135" t="str">
        <f t="shared" si="5"/>
        <v/>
      </c>
      <c r="U79" s="135" t="str">
        <f>IF($B79="","",_xlfn.XLOOKUP(S79,应收!T:T,应收!V:V))</f>
        <v/>
      </c>
      <c r="V79" s="135" t="str">
        <f>IF(U79="","",_xlfn.XLOOKUP(U79,立项!W:W,立项!P:P))</f>
        <v/>
      </c>
      <c r="W79" s="135" t="str">
        <f>IF(B79="","",_xlfn.XLOOKUP($S79,应收!$T:$T,应收!B:B))</f>
        <v/>
      </c>
      <c r="X79" s="135" t="str">
        <f t="shared" si="3"/>
        <v/>
      </c>
      <c r="Y79" s="162"/>
      <c r="Z79" s="137"/>
      <c r="AA79" s="137"/>
      <c r="AB79" s="137"/>
      <c r="AC79" s="138"/>
      <c r="AD79" s="93" t="s">
        <v>1978</v>
      </c>
    </row>
    <row r="80" s="93" customFormat="1" customHeight="1" spans="1:30">
      <c r="A80" s="137"/>
      <c r="B80" s="137"/>
      <c r="C80" s="155"/>
      <c r="D80" s="156"/>
      <c r="E80" s="157"/>
      <c r="F80" s="137"/>
      <c r="G80" s="154"/>
      <c r="H80" s="137"/>
      <c r="I80" s="137"/>
      <c r="J80" s="160" t="s">
        <v>1991</v>
      </c>
      <c r="K80" s="135" t="str">
        <f>IF($B80="","",_xlfn.XLOOKUP(S80,应收!T:T,应收!D:D))</f>
        <v/>
      </c>
      <c r="L80" s="135" t="str">
        <f>IF($B80="","",_xlfn.XLOOKUP($S80,应收!$T:$T,应收!E:E))</f>
        <v/>
      </c>
      <c r="M80" s="135" t="str">
        <f>IF($B80="","",_xlfn.XLOOKUP($S80,应收!$T:$T,应收!N:N))</f>
        <v/>
      </c>
      <c r="N80" s="135" t="str">
        <f>IF($B80="","",_xlfn.XLOOKUP($S80,应收!$T:$T,应收!O:O))</f>
        <v/>
      </c>
      <c r="O80" s="135" t="str">
        <f>IF($B80="","",_xlfn.XLOOKUP($S80,应收!$T:$T,应收!P:P))</f>
        <v/>
      </c>
      <c r="P80" s="135" t="str">
        <f>IF($B80="","",_xlfn.XLOOKUP($S80,应收!$T:$T,应收!Q:Q))</f>
        <v/>
      </c>
      <c r="Q80" s="135" t="str">
        <f>IF($B80="","",_xlfn.XLOOKUP($S80,应收!$T:$T,应收!R:R))</f>
        <v/>
      </c>
      <c r="R80" s="135" t="str">
        <f>IF($B80="","",_xlfn.XLOOKUP($S80,应收!$T:$T,应收!S:S))</f>
        <v/>
      </c>
      <c r="S80" s="135" t="str">
        <f t="shared" si="4"/>
        <v/>
      </c>
      <c r="T80" s="135" t="str">
        <f t="shared" si="5"/>
        <v/>
      </c>
      <c r="U80" s="135" t="str">
        <f>IF($B80="","",_xlfn.XLOOKUP(S80,应收!T:T,应收!V:V))</f>
        <v/>
      </c>
      <c r="V80" s="135" t="str">
        <f>IF(U80="","",_xlfn.XLOOKUP(U80,立项!W:W,立项!P:P))</f>
        <v/>
      </c>
      <c r="W80" s="135" t="str">
        <f>IF(B80="","",_xlfn.XLOOKUP($S80,应收!$T:$T,应收!B:B))</f>
        <v/>
      </c>
      <c r="X80" s="135" t="str">
        <f t="shared" si="3"/>
        <v/>
      </c>
      <c r="Y80" s="162"/>
      <c r="Z80" s="137"/>
      <c r="AA80" s="137"/>
      <c r="AB80" s="137"/>
      <c r="AC80" s="138"/>
      <c r="AD80" s="93" t="s">
        <v>1978</v>
      </c>
    </row>
    <row r="81" s="93" customFormat="1" customHeight="1" spans="1:30">
      <c r="A81" s="137"/>
      <c r="B81" s="137"/>
      <c r="C81" s="155"/>
      <c r="D81" s="156"/>
      <c r="E81" s="157"/>
      <c r="F81" s="137"/>
      <c r="G81" s="154"/>
      <c r="H81" s="137"/>
      <c r="I81" s="137"/>
      <c r="J81" s="160" t="s">
        <v>1992</v>
      </c>
      <c r="K81" s="135" t="str">
        <f>IF($B81="","",_xlfn.XLOOKUP(S81,应收!T:T,应收!D:D))</f>
        <v/>
      </c>
      <c r="L81" s="135" t="str">
        <f>IF($B81="","",_xlfn.XLOOKUP($S81,应收!$T:$T,应收!E:E))</f>
        <v/>
      </c>
      <c r="M81" s="135" t="str">
        <f>IF($B81="","",_xlfn.XLOOKUP($S81,应收!$T:$T,应收!N:N))</f>
        <v/>
      </c>
      <c r="N81" s="135" t="str">
        <f>IF($B81="","",_xlfn.XLOOKUP($S81,应收!$T:$T,应收!O:O))</f>
        <v/>
      </c>
      <c r="O81" s="135" t="str">
        <f>IF($B81="","",_xlfn.XLOOKUP($S81,应收!$T:$T,应收!P:P))</f>
        <v/>
      </c>
      <c r="P81" s="135" t="str">
        <f>IF($B81="","",_xlfn.XLOOKUP($S81,应收!$T:$T,应收!Q:Q))</f>
        <v/>
      </c>
      <c r="Q81" s="135" t="str">
        <f>IF($B81="","",_xlfn.XLOOKUP($S81,应收!$T:$T,应收!R:R))</f>
        <v/>
      </c>
      <c r="R81" s="135" t="str">
        <f>IF($B81="","",_xlfn.XLOOKUP($S81,应收!$T:$T,应收!S:S))</f>
        <v/>
      </c>
      <c r="S81" s="135" t="str">
        <f t="shared" si="4"/>
        <v/>
      </c>
      <c r="T81" s="135" t="str">
        <f t="shared" si="5"/>
        <v/>
      </c>
      <c r="U81" s="135" t="str">
        <f>IF($B81="","",_xlfn.XLOOKUP(S81,应收!T:T,应收!V:V))</f>
        <v/>
      </c>
      <c r="V81" s="135" t="str">
        <f>IF(U81="","",_xlfn.XLOOKUP(U81,立项!W:W,立项!P:P))</f>
        <v/>
      </c>
      <c r="W81" s="135" t="str">
        <f>IF(B81="","",_xlfn.XLOOKUP($S81,应收!$T:$T,应收!B:B))</f>
        <v/>
      </c>
      <c r="X81" s="135" t="str">
        <f t="shared" si="3"/>
        <v/>
      </c>
      <c r="Y81" s="162"/>
      <c r="Z81" s="137"/>
      <c r="AA81" s="137"/>
      <c r="AB81" s="137"/>
      <c r="AC81" s="138"/>
      <c r="AD81" s="93" t="s">
        <v>1978</v>
      </c>
    </row>
    <row r="82" s="93" customFormat="1" customHeight="1" spans="1:30">
      <c r="A82" s="137"/>
      <c r="B82" s="137"/>
      <c r="C82" s="155"/>
      <c r="D82" s="156"/>
      <c r="E82" s="157"/>
      <c r="F82" s="137"/>
      <c r="G82" s="154"/>
      <c r="H82" s="137"/>
      <c r="I82" s="137"/>
      <c r="J82" s="160" t="s">
        <v>1993</v>
      </c>
      <c r="K82" s="135" t="str">
        <f>IF($B82="","",_xlfn.XLOOKUP(S82,应收!T:T,应收!D:D))</f>
        <v/>
      </c>
      <c r="L82" s="135" t="str">
        <f>IF($B82="","",_xlfn.XLOOKUP($S82,应收!$T:$T,应收!E:E))</f>
        <v/>
      </c>
      <c r="M82" s="135" t="str">
        <f>IF($B82="","",_xlfn.XLOOKUP($S82,应收!$T:$T,应收!N:N))</f>
        <v/>
      </c>
      <c r="N82" s="135" t="str">
        <f>IF($B82="","",_xlfn.XLOOKUP($S82,应收!$T:$T,应收!O:O))</f>
        <v/>
      </c>
      <c r="O82" s="135" t="str">
        <f>IF($B82="","",_xlfn.XLOOKUP($S82,应收!$T:$T,应收!P:P))</f>
        <v/>
      </c>
      <c r="P82" s="135" t="str">
        <f>IF($B82="","",_xlfn.XLOOKUP($S82,应收!$T:$T,应收!Q:Q))</f>
        <v/>
      </c>
      <c r="Q82" s="135" t="str">
        <f>IF($B82="","",_xlfn.XLOOKUP($S82,应收!$T:$T,应收!R:R))</f>
        <v/>
      </c>
      <c r="R82" s="135" t="str">
        <f>IF($B82="","",_xlfn.XLOOKUP($S82,应收!$T:$T,应收!S:S))</f>
        <v/>
      </c>
      <c r="S82" s="135" t="str">
        <f t="shared" si="4"/>
        <v/>
      </c>
      <c r="T82" s="135" t="str">
        <f t="shared" si="5"/>
        <v/>
      </c>
      <c r="U82" s="135" t="str">
        <f>IF($B82="","",_xlfn.XLOOKUP(S82,应收!T:T,应收!V:V))</f>
        <v/>
      </c>
      <c r="V82" s="135" t="str">
        <f>IF(U82="","",_xlfn.XLOOKUP(U82,立项!W:W,立项!P:P))</f>
        <v/>
      </c>
      <c r="W82" s="135" t="str">
        <f>IF(B82="","",_xlfn.XLOOKUP($S82,应收!$T:$T,应收!B:B))</f>
        <v/>
      </c>
      <c r="X82" s="135" t="str">
        <f t="shared" si="3"/>
        <v/>
      </c>
      <c r="Y82" s="162"/>
      <c r="Z82" s="137"/>
      <c r="AA82" s="137"/>
      <c r="AB82" s="137"/>
      <c r="AC82" s="138"/>
      <c r="AD82" s="93" t="s">
        <v>1978</v>
      </c>
    </row>
    <row r="83" s="93" customFormat="1" customHeight="1" spans="1:30">
      <c r="A83" s="137"/>
      <c r="B83" s="137"/>
      <c r="C83" s="155"/>
      <c r="D83" s="156"/>
      <c r="E83" s="157"/>
      <c r="F83" s="137"/>
      <c r="G83" s="154"/>
      <c r="H83" s="137"/>
      <c r="I83" s="137"/>
      <c r="J83" s="160" t="s">
        <v>1994</v>
      </c>
      <c r="K83" s="135" t="str">
        <f>IF($B83="","",_xlfn.XLOOKUP(S83,应收!T:T,应收!D:D))</f>
        <v/>
      </c>
      <c r="L83" s="135" t="str">
        <f>IF($B83="","",_xlfn.XLOOKUP($S83,应收!$T:$T,应收!E:E))</f>
        <v/>
      </c>
      <c r="M83" s="135" t="str">
        <f>IF($B83="","",_xlfn.XLOOKUP($S83,应收!$T:$T,应收!N:N))</f>
        <v/>
      </c>
      <c r="N83" s="135" t="str">
        <f>IF($B83="","",_xlfn.XLOOKUP($S83,应收!$T:$T,应收!O:O))</f>
        <v/>
      </c>
      <c r="O83" s="135" t="str">
        <f>IF($B83="","",_xlfn.XLOOKUP($S83,应收!$T:$T,应收!P:P))</f>
        <v/>
      </c>
      <c r="P83" s="135" t="str">
        <f>IF($B83="","",_xlfn.XLOOKUP($S83,应收!$T:$T,应收!Q:Q))</f>
        <v/>
      </c>
      <c r="Q83" s="135" t="str">
        <f>IF($B83="","",_xlfn.XLOOKUP($S83,应收!$T:$T,应收!R:R))</f>
        <v/>
      </c>
      <c r="R83" s="135" t="str">
        <f>IF($B83="","",_xlfn.XLOOKUP($S83,应收!$T:$T,应收!S:S))</f>
        <v/>
      </c>
      <c r="S83" s="135" t="str">
        <f t="shared" si="4"/>
        <v/>
      </c>
      <c r="T83" s="135" t="str">
        <f t="shared" si="5"/>
        <v/>
      </c>
      <c r="U83" s="135" t="str">
        <f>IF($B83="","",_xlfn.XLOOKUP(S83,应收!T:T,应收!V:V))</f>
        <v/>
      </c>
      <c r="V83" s="135" t="str">
        <f>IF(U83="","",_xlfn.XLOOKUP(U83,立项!W:W,立项!P:P))</f>
        <v/>
      </c>
      <c r="W83" s="135" t="str">
        <f>IF(B83="","",_xlfn.XLOOKUP($S83,应收!$T:$T,应收!B:B))</f>
        <v/>
      </c>
      <c r="X83" s="135" t="str">
        <f t="shared" si="3"/>
        <v/>
      </c>
      <c r="Y83" s="162"/>
      <c r="Z83" s="137"/>
      <c r="AA83" s="137"/>
      <c r="AB83" s="137"/>
      <c r="AC83" s="138"/>
      <c r="AD83" s="93" t="s">
        <v>1978</v>
      </c>
    </row>
    <row r="84" s="93" customFormat="1" customHeight="1" spans="1:30">
      <c r="A84" s="137"/>
      <c r="B84" s="137"/>
      <c r="C84" s="155"/>
      <c r="D84" s="156"/>
      <c r="E84" s="164"/>
      <c r="F84" s="137"/>
      <c r="G84" s="154"/>
      <c r="H84" s="137"/>
      <c r="I84" s="137"/>
      <c r="J84" s="160" t="s">
        <v>1995</v>
      </c>
      <c r="K84" s="135" t="str">
        <f>IF($B84="","",_xlfn.XLOOKUP(S84,应收!T:T,应收!D:D))</f>
        <v/>
      </c>
      <c r="L84" s="135" t="str">
        <f>IF($B84="","",_xlfn.XLOOKUP($S84,应收!$T:$T,应收!E:E))</f>
        <v/>
      </c>
      <c r="M84" s="135" t="str">
        <f>IF($B84="","",_xlfn.XLOOKUP($S84,应收!$T:$T,应收!N:N))</f>
        <v/>
      </c>
      <c r="N84" s="135" t="str">
        <f>IF($B84="","",_xlfn.XLOOKUP($S84,应收!$T:$T,应收!O:O))</f>
        <v/>
      </c>
      <c r="O84" s="135" t="str">
        <f>IF($B84="","",_xlfn.XLOOKUP($S84,应收!$T:$T,应收!P:P))</f>
        <v/>
      </c>
      <c r="P84" s="135" t="str">
        <f>IF($B84="","",_xlfn.XLOOKUP($S84,应收!$T:$T,应收!Q:Q))</f>
        <v/>
      </c>
      <c r="Q84" s="135" t="str">
        <f>IF($B84="","",_xlfn.XLOOKUP($S84,应收!$T:$T,应收!R:R))</f>
        <v/>
      </c>
      <c r="R84" s="135" t="str">
        <f>IF($B84="","",_xlfn.XLOOKUP($S84,应收!$T:$T,应收!S:S))</f>
        <v/>
      </c>
      <c r="S84" s="135" t="str">
        <f t="shared" si="4"/>
        <v/>
      </c>
      <c r="T84" s="135" t="str">
        <f t="shared" si="5"/>
        <v/>
      </c>
      <c r="U84" s="135" t="str">
        <f>IF($B84="","",_xlfn.XLOOKUP(S84,应收!T:T,应收!V:V))</f>
        <v/>
      </c>
      <c r="V84" s="135" t="str">
        <f>IF(U84="","",_xlfn.XLOOKUP(U84,立项!W:W,立项!P:P))</f>
        <v/>
      </c>
      <c r="W84" s="135" t="str">
        <f>IF(B84="","",_xlfn.XLOOKUP($S84,应收!$T:$T,应收!B:B))</f>
        <v/>
      </c>
      <c r="X84" s="135" t="str">
        <f t="shared" si="3"/>
        <v/>
      </c>
      <c r="Y84" s="162"/>
      <c r="Z84" s="137"/>
      <c r="AA84" s="137"/>
      <c r="AB84" s="137"/>
      <c r="AC84" s="138"/>
      <c r="AD84" s="93" t="s">
        <v>1978</v>
      </c>
    </row>
    <row r="85" s="93" customFormat="1" customHeight="1" spans="1:30">
      <c r="A85" s="137"/>
      <c r="B85" s="137"/>
      <c r="C85" s="155"/>
      <c r="D85" s="156"/>
      <c r="E85" s="165"/>
      <c r="F85" s="137"/>
      <c r="G85" s="154"/>
      <c r="H85" s="137"/>
      <c r="I85" s="137"/>
      <c r="J85" s="160" t="s">
        <v>1996</v>
      </c>
      <c r="K85" s="135" t="str">
        <f>IF($B85="","",_xlfn.XLOOKUP(S85,应收!T:T,应收!D:D))</f>
        <v/>
      </c>
      <c r="L85" s="135" t="str">
        <f>IF($B85="","",_xlfn.XLOOKUP($S85,应收!$T:$T,应收!E:E))</f>
        <v/>
      </c>
      <c r="M85" s="135" t="str">
        <f>IF($B85="","",_xlfn.XLOOKUP($S85,应收!$T:$T,应收!N:N))</f>
        <v/>
      </c>
      <c r="N85" s="135" t="str">
        <f>IF($B85="","",_xlfn.XLOOKUP($S85,应收!$T:$T,应收!O:O))</f>
        <v/>
      </c>
      <c r="O85" s="135" t="str">
        <f>IF($B85="","",_xlfn.XLOOKUP($S85,应收!$T:$T,应收!P:P))</f>
        <v/>
      </c>
      <c r="P85" s="135" t="str">
        <f>IF($B85="","",_xlfn.XLOOKUP($S85,应收!$T:$T,应收!Q:Q))</f>
        <v/>
      </c>
      <c r="Q85" s="135" t="str">
        <f>IF($B85="","",_xlfn.XLOOKUP($S85,应收!$T:$T,应收!R:R))</f>
        <v/>
      </c>
      <c r="R85" s="135" t="str">
        <f>IF($B85="","",_xlfn.XLOOKUP($S85,应收!$T:$T,应收!S:S))</f>
        <v/>
      </c>
      <c r="S85" s="135" t="str">
        <f t="shared" si="4"/>
        <v/>
      </c>
      <c r="T85" s="135" t="str">
        <f t="shared" si="5"/>
        <v/>
      </c>
      <c r="U85" s="135" t="str">
        <f>IF($B85="","",_xlfn.XLOOKUP(S85,应收!T:T,应收!V:V))</f>
        <v/>
      </c>
      <c r="V85" s="135" t="str">
        <f>IF(U85="","",_xlfn.XLOOKUP(U85,立项!W:W,立项!P:P))</f>
        <v/>
      </c>
      <c r="W85" s="135" t="str">
        <f>IF(B85="","",_xlfn.XLOOKUP($S85,应收!$T:$T,应收!B:B))</f>
        <v/>
      </c>
      <c r="X85" s="135" t="str">
        <f t="shared" si="3"/>
        <v/>
      </c>
      <c r="Y85" s="162"/>
      <c r="Z85" s="137"/>
      <c r="AA85" s="137"/>
      <c r="AB85" s="137"/>
      <c r="AC85" s="138"/>
      <c r="AD85" s="93" t="s">
        <v>1978</v>
      </c>
    </row>
    <row r="86" s="93" customFormat="1" customHeight="1" spans="1:30">
      <c r="A86" s="137"/>
      <c r="B86" s="137"/>
      <c r="C86" s="155"/>
      <c r="D86" s="156"/>
      <c r="E86" s="165"/>
      <c r="F86" s="137"/>
      <c r="G86" s="154"/>
      <c r="H86" s="137"/>
      <c r="I86" s="137"/>
      <c r="J86" s="160" t="s">
        <v>1997</v>
      </c>
      <c r="K86" s="135" t="str">
        <f>IF($B86="","",_xlfn.XLOOKUP(S86,应收!T:T,应收!D:D))</f>
        <v/>
      </c>
      <c r="L86" s="135" t="str">
        <f>IF($B86="","",_xlfn.XLOOKUP($S86,应收!$T:$T,应收!E:E))</f>
        <v/>
      </c>
      <c r="M86" s="135" t="str">
        <f>IF($B86="","",_xlfn.XLOOKUP($S86,应收!$T:$T,应收!N:N))</f>
        <v/>
      </c>
      <c r="N86" s="135" t="str">
        <f>IF($B86="","",_xlfn.XLOOKUP($S86,应收!$T:$T,应收!O:O))</f>
        <v/>
      </c>
      <c r="O86" s="135" t="str">
        <f>IF($B86="","",_xlfn.XLOOKUP($S86,应收!$T:$T,应收!P:P))</f>
        <v/>
      </c>
      <c r="P86" s="135" t="str">
        <f>IF($B86="","",_xlfn.XLOOKUP($S86,应收!$T:$T,应收!Q:Q))</f>
        <v/>
      </c>
      <c r="Q86" s="135" t="str">
        <f>IF($B86="","",_xlfn.XLOOKUP($S86,应收!$T:$T,应收!R:R))</f>
        <v/>
      </c>
      <c r="R86" s="135" t="str">
        <f>IF($B86="","",_xlfn.XLOOKUP($S86,应收!$T:$T,应收!S:S))</f>
        <v/>
      </c>
      <c r="S86" s="135" t="str">
        <f t="shared" si="4"/>
        <v/>
      </c>
      <c r="T86" s="135" t="str">
        <f t="shared" si="5"/>
        <v/>
      </c>
      <c r="U86" s="135" t="str">
        <f>IF($B86="","",_xlfn.XLOOKUP(S86,应收!T:T,应收!V:V))</f>
        <v/>
      </c>
      <c r="V86" s="135" t="str">
        <f>IF(U86="","",_xlfn.XLOOKUP(U86,立项!W:W,立项!P:P))</f>
        <v/>
      </c>
      <c r="W86" s="135" t="str">
        <f>IF(B86="","",_xlfn.XLOOKUP($S86,应收!$T:$T,应收!B:B))</f>
        <v/>
      </c>
      <c r="X86" s="135" t="str">
        <f t="shared" si="3"/>
        <v/>
      </c>
      <c r="Y86" s="162"/>
      <c r="Z86" s="137"/>
      <c r="AA86" s="137"/>
      <c r="AB86" s="137"/>
      <c r="AC86" s="138"/>
      <c r="AD86" s="93" t="s">
        <v>1978</v>
      </c>
    </row>
    <row r="87" s="93" customFormat="1" customHeight="1" spans="1:30">
      <c r="A87" s="137"/>
      <c r="B87" s="137"/>
      <c r="C87" s="155"/>
      <c r="D87" s="156"/>
      <c r="E87" s="165"/>
      <c r="F87" s="137"/>
      <c r="G87" s="154"/>
      <c r="H87" s="137"/>
      <c r="I87" s="137"/>
      <c r="J87" s="160" t="s">
        <v>1998</v>
      </c>
      <c r="K87" s="135" t="str">
        <f>IF($B87="","",_xlfn.XLOOKUP(S87,应收!T:T,应收!D:D))</f>
        <v/>
      </c>
      <c r="L87" s="135" t="str">
        <f>IF($B87="","",_xlfn.XLOOKUP($S87,应收!$T:$T,应收!E:E))</f>
        <v/>
      </c>
      <c r="M87" s="135" t="str">
        <f>IF($B87="","",_xlfn.XLOOKUP($S87,应收!$T:$T,应收!N:N))</f>
        <v/>
      </c>
      <c r="N87" s="135" t="str">
        <f>IF($B87="","",_xlfn.XLOOKUP($S87,应收!$T:$T,应收!O:O))</f>
        <v/>
      </c>
      <c r="O87" s="135" t="str">
        <f>IF($B87="","",_xlfn.XLOOKUP($S87,应收!$T:$T,应收!P:P))</f>
        <v/>
      </c>
      <c r="P87" s="135" t="str">
        <f>IF($B87="","",_xlfn.XLOOKUP($S87,应收!$T:$T,应收!Q:Q))</f>
        <v/>
      </c>
      <c r="Q87" s="135" t="str">
        <f>IF($B87="","",_xlfn.XLOOKUP($S87,应收!$T:$T,应收!R:R))</f>
        <v/>
      </c>
      <c r="R87" s="135" t="str">
        <f>IF($B87="","",_xlfn.XLOOKUP($S87,应收!$T:$T,应收!S:S))</f>
        <v/>
      </c>
      <c r="S87" s="135" t="str">
        <f t="shared" si="4"/>
        <v/>
      </c>
      <c r="T87" s="135" t="str">
        <f t="shared" si="5"/>
        <v/>
      </c>
      <c r="U87" s="135" t="str">
        <f>IF($B87="","",_xlfn.XLOOKUP(S87,应收!T:T,应收!V:V))</f>
        <v/>
      </c>
      <c r="V87" s="135" t="str">
        <f>IF(U87="","",_xlfn.XLOOKUP(U87,立项!W:W,立项!P:P))</f>
        <v/>
      </c>
      <c r="W87" s="135" t="str">
        <f>IF(B87="","",_xlfn.XLOOKUP($S87,应收!$T:$T,应收!B:B))</f>
        <v/>
      </c>
      <c r="X87" s="135" t="str">
        <f t="shared" si="3"/>
        <v/>
      </c>
      <c r="Y87" s="162"/>
      <c r="Z87" s="137"/>
      <c r="AA87" s="137"/>
      <c r="AB87" s="137"/>
      <c r="AC87" s="138"/>
      <c r="AD87" s="93" t="s">
        <v>1978</v>
      </c>
    </row>
    <row r="88" s="93" customFormat="1" customHeight="1" spans="1:30">
      <c r="A88" s="137"/>
      <c r="B88" s="154"/>
      <c r="C88" s="155"/>
      <c r="D88" s="156"/>
      <c r="E88" s="157"/>
      <c r="F88" s="137"/>
      <c r="G88" s="154"/>
      <c r="H88" s="137"/>
      <c r="I88" s="137"/>
      <c r="J88" s="160" t="s">
        <v>1999</v>
      </c>
      <c r="K88" s="135" t="str">
        <f>IF($B88="","",_xlfn.XLOOKUP(S88,应收!T:T,应收!D:D))</f>
        <v/>
      </c>
      <c r="L88" s="135" t="str">
        <f>IF($B88="","",_xlfn.XLOOKUP($S88,应收!$T:$T,应收!E:E))</f>
        <v/>
      </c>
      <c r="M88" s="135" t="str">
        <f>IF($B88="","",_xlfn.XLOOKUP($S88,应收!$T:$T,应收!N:N))</f>
        <v/>
      </c>
      <c r="N88" s="135" t="str">
        <f>IF($B88="","",_xlfn.XLOOKUP($S88,应收!$T:$T,应收!O:O))</f>
        <v/>
      </c>
      <c r="O88" s="135" t="str">
        <f>IF($B88="","",_xlfn.XLOOKUP($S88,应收!$T:$T,应收!P:P))</f>
        <v/>
      </c>
      <c r="P88" s="135" t="str">
        <f>IF($B88="","",_xlfn.XLOOKUP($S88,应收!$T:$T,应收!Q:Q))</f>
        <v/>
      </c>
      <c r="Q88" s="135" t="str">
        <f>IF($B88="","",_xlfn.XLOOKUP($S88,应收!$T:$T,应收!R:R))</f>
        <v/>
      </c>
      <c r="R88" s="135" t="str">
        <f>IF($B88="","",_xlfn.XLOOKUP($S88,应收!$T:$T,应收!S:S))</f>
        <v/>
      </c>
      <c r="S88" s="135" t="str">
        <f t="shared" si="4"/>
        <v/>
      </c>
      <c r="T88" s="135" t="str">
        <f t="shared" si="5"/>
        <v/>
      </c>
      <c r="U88" s="135" t="str">
        <f>IF($B88="","",_xlfn.XLOOKUP(S88,应收!T:T,应收!V:V))</f>
        <v/>
      </c>
      <c r="V88" s="135" t="str">
        <f>IF(U88="","",_xlfn.XLOOKUP(U88,立项!W:W,立项!P:P))</f>
        <v/>
      </c>
      <c r="W88" s="135" t="str">
        <f>IF(B88="","",_xlfn.XLOOKUP($S88,应收!$T:$T,应收!B:B))</f>
        <v/>
      </c>
      <c r="X88" s="135" t="str">
        <f t="shared" si="3"/>
        <v/>
      </c>
      <c r="Y88" s="162"/>
      <c r="Z88" s="137"/>
      <c r="AA88" s="137"/>
      <c r="AB88" s="137"/>
      <c r="AC88" s="138"/>
      <c r="AD88" s="93" t="s">
        <v>1978</v>
      </c>
    </row>
    <row r="89" s="93" customFormat="1" customHeight="1" spans="1:30">
      <c r="A89" s="137"/>
      <c r="B89" s="137"/>
      <c r="C89" s="155"/>
      <c r="D89" s="156"/>
      <c r="E89" s="157"/>
      <c r="F89" s="137"/>
      <c r="G89" s="154"/>
      <c r="H89" s="137"/>
      <c r="I89" s="137"/>
      <c r="J89" s="160" t="s">
        <v>2000</v>
      </c>
      <c r="K89" s="135" t="str">
        <f>IF($B89="","",_xlfn.XLOOKUP(S89,应收!T:T,应收!D:D))</f>
        <v/>
      </c>
      <c r="L89" s="135" t="str">
        <f>IF($B89="","",_xlfn.XLOOKUP($S89,应收!$T:$T,应收!E:E))</f>
        <v/>
      </c>
      <c r="M89" s="135" t="str">
        <f>IF($B89="","",_xlfn.XLOOKUP($S89,应收!$T:$T,应收!N:N))</f>
        <v/>
      </c>
      <c r="N89" s="135" t="str">
        <f>IF($B89="","",_xlfn.XLOOKUP($S89,应收!$T:$T,应收!O:O))</f>
        <v/>
      </c>
      <c r="O89" s="135" t="str">
        <f>IF($B89="","",_xlfn.XLOOKUP($S89,应收!$T:$T,应收!P:P))</f>
        <v/>
      </c>
      <c r="P89" s="135" t="str">
        <f>IF($B89="","",_xlfn.XLOOKUP($S89,应收!$T:$T,应收!Q:Q))</f>
        <v/>
      </c>
      <c r="Q89" s="135" t="str">
        <f>IF($B89="","",_xlfn.XLOOKUP($S89,应收!$T:$T,应收!R:R))</f>
        <v/>
      </c>
      <c r="R89" s="135" t="str">
        <f>IF($B89="","",_xlfn.XLOOKUP($S89,应收!$T:$T,应收!S:S))</f>
        <v/>
      </c>
      <c r="S89" s="135" t="str">
        <f t="shared" si="4"/>
        <v/>
      </c>
      <c r="T89" s="135" t="str">
        <f t="shared" si="5"/>
        <v/>
      </c>
      <c r="U89" s="135" t="str">
        <f>IF($B89="","",_xlfn.XLOOKUP(S89,应收!T:T,应收!V:V))</f>
        <v/>
      </c>
      <c r="V89" s="135" t="str">
        <f>IF(U89="","",_xlfn.XLOOKUP(U89,立项!W:W,立项!P:P))</f>
        <v/>
      </c>
      <c r="W89" s="135" t="str">
        <f>IF(B89="","",_xlfn.XLOOKUP($S89,应收!$T:$T,应收!B:B))</f>
        <v/>
      </c>
      <c r="X89" s="135" t="str">
        <f t="shared" si="3"/>
        <v/>
      </c>
      <c r="Y89" s="162"/>
      <c r="Z89" s="137"/>
      <c r="AA89" s="137"/>
      <c r="AB89" s="137"/>
      <c r="AC89" s="138"/>
      <c r="AD89" s="93" t="s">
        <v>1978</v>
      </c>
    </row>
    <row r="90" s="93" customFormat="1" customHeight="1" spans="1:30">
      <c r="A90" s="137"/>
      <c r="B90" s="137"/>
      <c r="C90" s="155"/>
      <c r="D90" s="156"/>
      <c r="E90" s="157"/>
      <c r="F90" s="137"/>
      <c r="G90" s="154"/>
      <c r="H90" s="137"/>
      <c r="I90" s="137"/>
      <c r="J90" s="160" t="s">
        <v>2001</v>
      </c>
      <c r="K90" s="135" t="str">
        <f>IF($B90="","",_xlfn.XLOOKUP(S90,应收!T:T,应收!D:D))</f>
        <v/>
      </c>
      <c r="L90" s="135" t="str">
        <f>IF($B90="","",_xlfn.XLOOKUP($S90,应收!$T:$T,应收!E:E))</f>
        <v/>
      </c>
      <c r="M90" s="135" t="str">
        <f>IF($B90="","",_xlfn.XLOOKUP($S90,应收!$T:$T,应收!N:N))</f>
        <v/>
      </c>
      <c r="N90" s="135" t="str">
        <f>IF($B90="","",_xlfn.XLOOKUP($S90,应收!$T:$T,应收!O:O))</f>
        <v/>
      </c>
      <c r="O90" s="135" t="str">
        <f>IF($B90="","",_xlfn.XLOOKUP($S90,应收!$T:$T,应收!P:P))</f>
        <v/>
      </c>
      <c r="P90" s="135" t="str">
        <f>IF($B90="","",_xlfn.XLOOKUP($S90,应收!$T:$T,应收!Q:Q))</f>
        <v/>
      </c>
      <c r="Q90" s="135" t="str">
        <f>IF($B90="","",_xlfn.XLOOKUP($S90,应收!$T:$T,应收!R:R))</f>
        <v/>
      </c>
      <c r="R90" s="135" t="str">
        <f>IF($B90="","",_xlfn.XLOOKUP($S90,应收!$T:$T,应收!S:S))</f>
        <v/>
      </c>
      <c r="S90" s="135" t="str">
        <f t="shared" si="4"/>
        <v/>
      </c>
      <c r="T90" s="135" t="str">
        <f t="shared" si="5"/>
        <v/>
      </c>
      <c r="U90" s="135" t="str">
        <f>IF($B90="","",_xlfn.XLOOKUP(S90,应收!T:T,应收!V:V))</f>
        <v/>
      </c>
      <c r="V90" s="135" t="str">
        <f>IF(U90="","",_xlfn.XLOOKUP(U90,立项!W:W,立项!P:P))</f>
        <v/>
      </c>
      <c r="W90" s="135" t="str">
        <f>IF(B90="","",_xlfn.XLOOKUP($S90,应收!$T:$T,应收!B:B))</f>
        <v/>
      </c>
      <c r="X90" s="135" t="str">
        <f t="shared" si="3"/>
        <v/>
      </c>
      <c r="Y90" s="162"/>
      <c r="Z90" s="137"/>
      <c r="AA90" s="137"/>
      <c r="AB90" s="137"/>
      <c r="AC90" s="138"/>
      <c r="AD90" s="93" t="s">
        <v>1978</v>
      </c>
    </row>
    <row r="91" s="93" customFormat="1" customHeight="1" spans="1:30">
      <c r="A91" s="137"/>
      <c r="B91" s="137"/>
      <c r="C91" s="155"/>
      <c r="D91" s="156"/>
      <c r="E91" s="157"/>
      <c r="F91" s="137"/>
      <c r="G91" s="154"/>
      <c r="H91" s="137"/>
      <c r="I91" s="137"/>
      <c r="J91" s="160" t="s">
        <v>2002</v>
      </c>
      <c r="K91" s="135" t="str">
        <f>IF($B91="","",_xlfn.XLOOKUP(S91,应收!T:T,应收!D:D))</f>
        <v/>
      </c>
      <c r="L91" s="135" t="str">
        <f>IF($B91="","",_xlfn.XLOOKUP($S91,应收!$T:$T,应收!E:E))</f>
        <v/>
      </c>
      <c r="M91" s="135" t="str">
        <f>IF($B91="","",_xlfn.XLOOKUP($S91,应收!$T:$T,应收!N:N))</f>
        <v/>
      </c>
      <c r="N91" s="135" t="str">
        <f>IF($B91="","",_xlfn.XLOOKUP($S91,应收!$T:$T,应收!O:O))</f>
        <v/>
      </c>
      <c r="O91" s="135" t="str">
        <f>IF($B91="","",_xlfn.XLOOKUP($S91,应收!$T:$T,应收!P:P))</f>
        <v/>
      </c>
      <c r="P91" s="135" t="str">
        <f>IF($B91="","",_xlfn.XLOOKUP($S91,应收!$T:$T,应收!Q:Q))</f>
        <v/>
      </c>
      <c r="Q91" s="135" t="str">
        <f>IF($B91="","",_xlfn.XLOOKUP($S91,应收!$T:$T,应收!R:R))</f>
        <v/>
      </c>
      <c r="R91" s="135" t="str">
        <f>IF($B91="","",_xlfn.XLOOKUP($S91,应收!$T:$T,应收!S:S))</f>
        <v/>
      </c>
      <c r="S91" s="135" t="str">
        <f t="shared" si="4"/>
        <v/>
      </c>
      <c r="T91" s="135" t="str">
        <f t="shared" si="5"/>
        <v/>
      </c>
      <c r="U91" s="135" t="str">
        <f>IF($B91="","",_xlfn.XLOOKUP(S91,应收!T:T,应收!V:V))</f>
        <v/>
      </c>
      <c r="V91" s="135" t="str">
        <f>IF(U91="","",_xlfn.XLOOKUP(U91,立项!W:W,立项!P:P))</f>
        <v/>
      </c>
      <c r="W91" s="135" t="str">
        <f>IF(B91="","",_xlfn.XLOOKUP($S91,应收!$T:$T,应收!B:B))</f>
        <v/>
      </c>
      <c r="X91" s="135" t="str">
        <f t="shared" si="3"/>
        <v/>
      </c>
      <c r="Y91" s="162"/>
      <c r="Z91" s="137"/>
      <c r="AA91" s="137"/>
      <c r="AB91" s="137"/>
      <c r="AC91" s="138"/>
      <c r="AD91" s="93" t="s">
        <v>1978</v>
      </c>
    </row>
    <row r="92" s="93" customFormat="1" customHeight="1" spans="1:30">
      <c r="A92" s="137"/>
      <c r="B92" s="137"/>
      <c r="C92" s="155"/>
      <c r="D92" s="156"/>
      <c r="E92" s="157"/>
      <c r="F92" s="137"/>
      <c r="G92" s="154"/>
      <c r="H92" s="137"/>
      <c r="I92" s="137"/>
      <c r="J92" s="160" t="s">
        <v>2003</v>
      </c>
      <c r="K92" s="135" t="str">
        <f>IF($B92="","",_xlfn.XLOOKUP(S92,应收!T:T,应收!D:D))</f>
        <v/>
      </c>
      <c r="L92" s="135" t="str">
        <f>IF($B92="","",_xlfn.XLOOKUP($S92,应收!$T:$T,应收!E:E))</f>
        <v/>
      </c>
      <c r="M92" s="135" t="str">
        <f>IF($B92="","",_xlfn.XLOOKUP($S92,应收!$T:$T,应收!N:N))</f>
        <v/>
      </c>
      <c r="N92" s="135" t="str">
        <f>IF($B92="","",_xlfn.XLOOKUP($S92,应收!$T:$T,应收!O:O))</f>
        <v/>
      </c>
      <c r="O92" s="135" t="str">
        <f>IF($B92="","",_xlfn.XLOOKUP($S92,应收!$T:$T,应收!P:P))</f>
        <v/>
      </c>
      <c r="P92" s="135" t="str">
        <f>IF($B92="","",_xlfn.XLOOKUP($S92,应收!$T:$T,应收!Q:Q))</f>
        <v/>
      </c>
      <c r="Q92" s="135" t="str">
        <f>IF($B92="","",_xlfn.XLOOKUP($S92,应收!$T:$T,应收!R:R))</f>
        <v/>
      </c>
      <c r="R92" s="135" t="str">
        <f>IF($B92="","",_xlfn.XLOOKUP($S92,应收!$T:$T,应收!S:S))</f>
        <v/>
      </c>
      <c r="S92" s="135" t="str">
        <f t="shared" si="4"/>
        <v/>
      </c>
      <c r="T92" s="135" t="str">
        <f t="shared" si="5"/>
        <v/>
      </c>
      <c r="U92" s="135" t="str">
        <f>IF($B92="","",_xlfn.XLOOKUP(S92,应收!T:T,应收!V:V))</f>
        <v/>
      </c>
      <c r="V92" s="135" t="str">
        <f>IF(U92="","",_xlfn.XLOOKUP(U92,立项!W:W,立项!P:P))</f>
        <v/>
      </c>
      <c r="W92" s="135" t="str">
        <f>IF(B92="","",_xlfn.XLOOKUP($S92,应收!$T:$T,应收!B:B))</f>
        <v/>
      </c>
      <c r="X92" s="135" t="str">
        <f t="shared" si="3"/>
        <v/>
      </c>
      <c r="Y92" s="162"/>
      <c r="Z92" s="137"/>
      <c r="AA92" s="137"/>
      <c r="AB92" s="137"/>
      <c r="AC92" s="138"/>
      <c r="AD92" s="93" t="s">
        <v>1978</v>
      </c>
    </row>
    <row r="93" s="93" customFormat="1" customHeight="1" spans="1:30">
      <c r="A93" s="137"/>
      <c r="B93" s="137"/>
      <c r="C93" s="155"/>
      <c r="D93" s="156"/>
      <c r="E93" s="166"/>
      <c r="F93" s="137"/>
      <c r="G93" s="154"/>
      <c r="H93" s="137"/>
      <c r="I93" s="137"/>
      <c r="J93" s="160" t="s">
        <v>2004</v>
      </c>
      <c r="K93" s="135" t="str">
        <f>IF($B93="","",_xlfn.XLOOKUP(S93,应收!T:T,应收!D:D))</f>
        <v/>
      </c>
      <c r="L93" s="135" t="str">
        <f>IF($B93="","",_xlfn.XLOOKUP($S93,应收!$T:$T,应收!E:E))</f>
        <v/>
      </c>
      <c r="M93" s="135" t="str">
        <f>IF($B93="","",_xlfn.XLOOKUP($S93,应收!$T:$T,应收!N:N))</f>
        <v/>
      </c>
      <c r="N93" s="135" t="str">
        <f>IF($B93="","",_xlfn.XLOOKUP($S93,应收!$T:$T,应收!O:O))</f>
        <v/>
      </c>
      <c r="O93" s="135" t="str">
        <f>IF($B93="","",_xlfn.XLOOKUP($S93,应收!$T:$T,应收!P:P))</f>
        <v/>
      </c>
      <c r="P93" s="135" t="str">
        <f>IF($B93="","",_xlfn.XLOOKUP($S93,应收!$T:$T,应收!Q:Q))</f>
        <v/>
      </c>
      <c r="Q93" s="135" t="str">
        <f>IF($B93="","",_xlfn.XLOOKUP($S93,应收!$T:$T,应收!R:R))</f>
        <v/>
      </c>
      <c r="R93" s="135" t="str">
        <f>IF($B93="","",_xlfn.XLOOKUP($S93,应收!$T:$T,应收!S:S))</f>
        <v/>
      </c>
      <c r="S93" s="135" t="str">
        <f t="shared" si="4"/>
        <v/>
      </c>
      <c r="T93" s="135" t="str">
        <f t="shared" si="5"/>
        <v/>
      </c>
      <c r="U93" s="135" t="str">
        <f>IF($B93="","",_xlfn.XLOOKUP(S93,应收!T:T,应收!V:V))</f>
        <v/>
      </c>
      <c r="V93" s="135" t="str">
        <f>IF(U93="","",_xlfn.XLOOKUP(U93,立项!W:W,立项!P:P))</f>
        <v/>
      </c>
      <c r="W93" s="135" t="str">
        <f>IF(B93="","",_xlfn.XLOOKUP($S93,应收!$T:$T,应收!B:B))</f>
        <v/>
      </c>
      <c r="X93" s="135" t="str">
        <f t="shared" si="3"/>
        <v/>
      </c>
      <c r="Y93" s="162"/>
      <c r="Z93" s="137"/>
      <c r="AA93" s="137"/>
      <c r="AB93" s="137"/>
      <c r="AC93" s="138"/>
      <c r="AD93" s="93" t="s">
        <v>1978</v>
      </c>
    </row>
    <row r="94" s="93" customFormat="1" customHeight="1" spans="1:30">
      <c r="A94" s="137"/>
      <c r="B94" s="137"/>
      <c r="C94" s="155"/>
      <c r="D94" s="156"/>
      <c r="E94" s="166"/>
      <c r="F94" s="137"/>
      <c r="G94" s="154"/>
      <c r="H94" s="137"/>
      <c r="I94" s="137"/>
      <c r="J94" s="160" t="s">
        <v>2005</v>
      </c>
      <c r="K94" s="135" t="str">
        <f>IF($B94="","",_xlfn.XLOOKUP(S94,应收!T:T,应收!D:D))</f>
        <v/>
      </c>
      <c r="L94" s="135" t="str">
        <f>IF($B94="","",_xlfn.XLOOKUP($S94,应收!$T:$T,应收!E:E))</f>
        <v/>
      </c>
      <c r="M94" s="135" t="str">
        <f>IF($B94="","",_xlfn.XLOOKUP($S94,应收!$T:$T,应收!N:N))</f>
        <v/>
      </c>
      <c r="N94" s="135" t="str">
        <f>IF($B94="","",_xlfn.XLOOKUP($S94,应收!$T:$T,应收!O:O))</f>
        <v/>
      </c>
      <c r="O94" s="135" t="str">
        <f>IF($B94="","",_xlfn.XLOOKUP($S94,应收!$T:$T,应收!P:P))</f>
        <v/>
      </c>
      <c r="P94" s="135" t="str">
        <f>IF($B94="","",_xlfn.XLOOKUP($S94,应收!$T:$T,应收!Q:Q))</f>
        <v/>
      </c>
      <c r="Q94" s="135" t="str">
        <f>IF($B94="","",_xlfn.XLOOKUP($S94,应收!$T:$T,应收!R:R))</f>
        <v/>
      </c>
      <c r="R94" s="135" t="str">
        <f>IF($B94="","",_xlfn.XLOOKUP($S94,应收!$T:$T,应收!S:S))</f>
        <v/>
      </c>
      <c r="S94" s="135" t="str">
        <f t="shared" si="4"/>
        <v/>
      </c>
      <c r="T94" s="135" t="str">
        <f t="shared" si="5"/>
        <v/>
      </c>
      <c r="U94" s="135" t="str">
        <f>IF($B94="","",_xlfn.XLOOKUP(S94,应收!T:T,应收!V:V))</f>
        <v/>
      </c>
      <c r="V94" s="135" t="str">
        <f>IF(U94="","",_xlfn.XLOOKUP(U94,立项!W:W,立项!P:P))</f>
        <v/>
      </c>
      <c r="W94" s="135" t="str">
        <f>IF(B94="","",_xlfn.XLOOKUP($S94,应收!$T:$T,应收!B:B))</f>
        <v/>
      </c>
      <c r="X94" s="135" t="str">
        <f t="shared" si="3"/>
        <v/>
      </c>
      <c r="Y94" s="162"/>
      <c r="Z94" s="137"/>
      <c r="AA94" s="137"/>
      <c r="AB94" s="137"/>
      <c r="AC94" s="138"/>
      <c r="AD94" s="93" t="s">
        <v>1978</v>
      </c>
    </row>
    <row r="95" s="93" customFormat="1" customHeight="1" spans="1:30">
      <c r="A95" s="137"/>
      <c r="B95" s="137"/>
      <c r="C95" s="155"/>
      <c r="D95" s="156"/>
      <c r="E95" s="166"/>
      <c r="F95" s="137"/>
      <c r="G95" s="154"/>
      <c r="H95" s="137"/>
      <c r="I95" s="137"/>
      <c r="J95" s="160" t="s">
        <v>2006</v>
      </c>
      <c r="K95" s="135" t="str">
        <f>IF($B95="","",_xlfn.XLOOKUP(S95,应收!T:T,应收!D:D))</f>
        <v/>
      </c>
      <c r="L95" s="135" t="str">
        <f>IF($B95="","",_xlfn.XLOOKUP($S95,应收!$T:$T,应收!E:E))</f>
        <v/>
      </c>
      <c r="M95" s="135" t="str">
        <f>IF($B95="","",_xlfn.XLOOKUP($S95,应收!$T:$T,应收!N:N))</f>
        <v/>
      </c>
      <c r="N95" s="135" t="str">
        <f>IF($B95="","",_xlfn.XLOOKUP($S95,应收!$T:$T,应收!O:O))</f>
        <v/>
      </c>
      <c r="O95" s="135" t="str">
        <f>IF($B95="","",_xlfn.XLOOKUP($S95,应收!$T:$T,应收!P:P))</f>
        <v/>
      </c>
      <c r="P95" s="135" t="str">
        <f>IF($B95="","",_xlfn.XLOOKUP($S95,应收!$T:$T,应收!Q:Q))</f>
        <v/>
      </c>
      <c r="Q95" s="135" t="str">
        <f>IF($B95="","",_xlfn.XLOOKUP($S95,应收!$T:$T,应收!R:R))</f>
        <v/>
      </c>
      <c r="R95" s="135" t="str">
        <f>IF($B95="","",_xlfn.XLOOKUP($S95,应收!$T:$T,应收!S:S))</f>
        <v/>
      </c>
      <c r="S95" s="135" t="str">
        <f t="shared" si="4"/>
        <v/>
      </c>
      <c r="T95" s="135" t="str">
        <f t="shared" si="5"/>
        <v/>
      </c>
      <c r="U95" s="135" t="str">
        <f>IF($B95="","",_xlfn.XLOOKUP(S95,应收!T:T,应收!V:V))</f>
        <v/>
      </c>
      <c r="V95" s="135" t="str">
        <f>IF(U95="","",_xlfn.XLOOKUP(U95,立项!W:W,立项!P:P))</f>
        <v/>
      </c>
      <c r="W95" s="135" t="str">
        <f>IF(B95="","",_xlfn.XLOOKUP($S95,应收!$T:$T,应收!B:B))</f>
        <v/>
      </c>
      <c r="X95" s="135" t="str">
        <f t="shared" si="3"/>
        <v/>
      </c>
      <c r="Y95" s="162"/>
      <c r="Z95" s="137"/>
      <c r="AA95" s="137"/>
      <c r="AB95" s="137"/>
      <c r="AC95" s="138"/>
      <c r="AD95" s="93" t="s">
        <v>1978</v>
      </c>
    </row>
    <row r="96" s="93" customFormat="1" customHeight="1" spans="1:30">
      <c r="A96" s="137"/>
      <c r="B96" s="137"/>
      <c r="C96" s="155"/>
      <c r="D96" s="156"/>
      <c r="E96" s="157"/>
      <c r="F96" s="137"/>
      <c r="G96" s="154"/>
      <c r="H96" s="137"/>
      <c r="I96" s="137"/>
      <c r="J96" s="160" t="s">
        <v>2007</v>
      </c>
      <c r="K96" s="135" t="str">
        <f>IF($B96="","",_xlfn.XLOOKUP(S96,应收!T:T,应收!D:D))</f>
        <v/>
      </c>
      <c r="L96" s="135" t="str">
        <f>IF($B96="","",_xlfn.XLOOKUP($S96,应收!$T:$T,应收!E:E))</f>
        <v/>
      </c>
      <c r="M96" s="135" t="str">
        <f>IF($B96="","",_xlfn.XLOOKUP($S96,应收!$T:$T,应收!N:N))</f>
        <v/>
      </c>
      <c r="N96" s="135" t="str">
        <f>IF($B96="","",_xlfn.XLOOKUP($S96,应收!$T:$T,应收!O:O))</f>
        <v/>
      </c>
      <c r="O96" s="135" t="str">
        <f>IF($B96="","",_xlfn.XLOOKUP($S96,应收!$T:$T,应收!P:P))</f>
        <v/>
      </c>
      <c r="P96" s="135" t="str">
        <f>IF($B96="","",_xlfn.XLOOKUP($S96,应收!$T:$T,应收!Q:Q))</f>
        <v/>
      </c>
      <c r="Q96" s="135" t="str">
        <f>IF($B96="","",_xlfn.XLOOKUP($S96,应收!$T:$T,应收!R:R))</f>
        <v/>
      </c>
      <c r="R96" s="135" t="str">
        <f>IF($B96="","",_xlfn.XLOOKUP($S96,应收!$T:$T,应收!S:S))</f>
        <v/>
      </c>
      <c r="S96" s="135" t="str">
        <f t="shared" si="4"/>
        <v/>
      </c>
      <c r="T96" s="135" t="str">
        <f t="shared" si="5"/>
        <v/>
      </c>
      <c r="U96" s="135" t="str">
        <f>IF($B96="","",_xlfn.XLOOKUP(S96,应收!T:T,应收!V:V))</f>
        <v/>
      </c>
      <c r="V96" s="135" t="str">
        <f>IF(U96="","",_xlfn.XLOOKUP(U96,立项!W:W,立项!P:P))</f>
        <v/>
      </c>
      <c r="W96" s="135" t="str">
        <f>IF(B96="","",_xlfn.XLOOKUP($S96,应收!$T:$T,应收!B:B))</f>
        <v/>
      </c>
      <c r="X96" s="135" t="str">
        <f t="shared" si="3"/>
        <v/>
      </c>
      <c r="Y96" s="162"/>
      <c r="Z96" s="137"/>
      <c r="AA96" s="137"/>
      <c r="AB96" s="137"/>
      <c r="AC96" s="138"/>
      <c r="AD96" s="93" t="s">
        <v>1978</v>
      </c>
    </row>
    <row r="97" s="93" customFormat="1" customHeight="1" spans="1:30">
      <c r="A97" s="137"/>
      <c r="B97" s="137"/>
      <c r="C97" s="155"/>
      <c r="D97" s="156"/>
      <c r="E97" s="157"/>
      <c r="F97" s="137"/>
      <c r="G97" s="154"/>
      <c r="H97" s="137"/>
      <c r="I97" s="137"/>
      <c r="J97" s="160" t="s">
        <v>2008</v>
      </c>
      <c r="K97" s="135" t="str">
        <f>IF($B97="","",_xlfn.XLOOKUP(S97,应收!T:T,应收!D:D))</f>
        <v/>
      </c>
      <c r="L97" s="135" t="str">
        <f>IF($B97="","",_xlfn.XLOOKUP($S97,应收!$T:$T,应收!E:E))</f>
        <v/>
      </c>
      <c r="M97" s="135" t="str">
        <f>IF($B97="","",_xlfn.XLOOKUP($S97,应收!$T:$T,应收!N:N))</f>
        <v/>
      </c>
      <c r="N97" s="135" t="str">
        <f>IF($B97="","",_xlfn.XLOOKUP($S97,应收!$T:$T,应收!O:O))</f>
        <v/>
      </c>
      <c r="O97" s="135" t="str">
        <f>IF($B97="","",_xlfn.XLOOKUP($S97,应收!$T:$T,应收!P:P))</f>
        <v/>
      </c>
      <c r="P97" s="135" t="str">
        <f>IF($B97="","",_xlfn.XLOOKUP($S97,应收!$T:$T,应收!Q:Q))</f>
        <v/>
      </c>
      <c r="Q97" s="135" t="str">
        <f>IF($B97="","",_xlfn.XLOOKUP($S97,应收!$T:$T,应收!R:R))</f>
        <v/>
      </c>
      <c r="R97" s="135" t="str">
        <f>IF($B97="","",_xlfn.XLOOKUP($S97,应收!$T:$T,应收!S:S))</f>
        <v/>
      </c>
      <c r="S97" s="135" t="str">
        <f t="shared" si="4"/>
        <v/>
      </c>
      <c r="T97" s="135" t="str">
        <f t="shared" si="5"/>
        <v/>
      </c>
      <c r="U97" s="135" t="str">
        <f>IF($B97="","",_xlfn.XLOOKUP(S97,应收!T:T,应收!V:V))</f>
        <v/>
      </c>
      <c r="V97" s="135" t="str">
        <f>IF(U97="","",_xlfn.XLOOKUP(U97,立项!W:W,立项!P:P))</f>
        <v/>
      </c>
      <c r="W97" s="135" t="str">
        <f>IF(B97="","",_xlfn.XLOOKUP($S97,应收!$T:$T,应收!B:B))</f>
        <v/>
      </c>
      <c r="X97" s="135" t="str">
        <f t="shared" si="3"/>
        <v/>
      </c>
      <c r="Y97" s="162"/>
      <c r="Z97" s="137"/>
      <c r="AA97" s="137"/>
      <c r="AB97" s="137"/>
      <c r="AC97" s="138"/>
      <c r="AD97" s="93" t="s">
        <v>1978</v>
      </c>
    </row>
    <row r="98" s="93" customFormat="1" customHeight="1" spans="1:30">
      <c r="A98" s="137"/>
      <c r="B98" s="137"/>
      <c r="C98" s="155"/>
      <c r="D98" s="156"/>
      <c r="E98" s="157"/>
      <c r="F98" s="137"/>
      <c r="G98" s="154"/>
      <c r="H98" s="137"/>
      <c r="I98" s="137"/>
      <c r="J98" s="160" t="s">
        <v>2009</v>
      </c>
      <c r="K98" s="135" t="str">
        <f>IF($B98="","",_xlfn.XLOOKUP(S98,应收!T:T,应收!D:D))</f>
        <v/>
      </c>
      <c r="L98" s="135" t="str">
        <f>IF($B98="","",_xlfn.XLOOKUP($S98,应收!$T:$T,应收!E:E))</f>
        <v/>
      </c>
      <c r="M98" s="135" t="str">
        <f>IF($B98="","",_xlfn.XLOOKUP($S98,应收!$T:$T,应收!N:N))</f>
        <v/>
      </c>
      <c r="N98" s="135" t="str">
        <f>IF($B98="","",_xlfn.XLOOKUP($S98,应收!$T:$T,应收!O:O))</f>
        <v/>
      </c>
      <c r="O98" s="135" t="str">
        <f>IF($B98="","",_xlfn.XLOOKUP($S98,应收!$T:$T,应收!P:P))</f>
        <v/>
      </c>
      <c r="P98" s="135" t="str">
        <f>IF($B98="","",_xlfn.XLOOKUP($S98,应收!$T:$T,应收!Q:Q))</f>
        <v/>
      </c>
      <c r="Q98" s="135" t="str">
        <f>IF($B98="","",_xlfn.XLOOKUP($S98,应收!$T:$T,应收!R:R))</f>
        <v/>
      </c>
      <c r="R98" s="135" t="str">
        <f>IF($B98="","",_xlfn.XLOOKUP($S98,应收!$T:$T,应收!S:S))</f>
        <v/>
      </c>
      <c r="S98" s="135" t="str">
        <f t="shared" si="4"/>
        <v/>
      </c>
      <c r="T98" s="135" t="str">
        <f t="shared" si="5"/>
        <v/>
      </c>
      <c r="U98" s="135" t="str">
        <f>IF($B98="","",_xlfn.XLOOKUP(S98,应收!T:T,应收!V:V))</f>
        <v/>
      </c>
      <c r="V98" s="135" t="str">
        <f>IF(U98="","",_xlfn.XLOOKUP(U98,立项!W:W,立项!P:P))</f>
        <v/>
      </c>
      <c r="W98" s="135" t="str">
        <f>IF(B98="","",_xlfn.XLOOKUP($S98,应收!$T:$T,应收!B:B))</f>
        <v/>
      </c>
      <c r="X98" s="135" t="str">
        <f t="shared" si="3"/>
        <v/>
      </c>
      <c r="Y98" s="162"/>
      <c r="Z98" s="137"/>
      <c r="AA98" s="137"/>
      <c r="AB98" s="137"/>
      <c r="AC98" s="138"/>
      <c r="AD98" s="93" t="s">
        <v>1978</v>
      </c>
    </row>
    <row r="99" s="93" customFormat="1" customHeight="1" spans="1:30">
      <c r="A99" s="137"/>
      <c r="B99" s="137"/>
      <c r="C99" s="155"/>
      <c r="D99" s="156"/>
      <c r="E99" s="167"/>
      <c r="F99" s="137"/>
      <c r="G99" s="154"/>
      <c r="H99" s="137"/>
      <c r="I99" s="137"/>
      <c r="J99" s="160" t="s">
        <v>2010</v>
      </c>
      <c r="K99" s="135" t="str">
        <f>IF($B99="","",_xlfn.XLOOKUP(S99,应收!T:T,应收!D:D))</f>
        <v/>
      </c>
      <c r="L99" s="135" t="str">
        <f>IF($B99="","",_xlfn.XLOOKUP($S99,应收!$T:$T,应收!E:E))</f>
        <v/>
      </c>
      <c r="M99" s="135" t="str">
        <f>IF($B99="","",_xlfn.XLOOKUP($S99,应收!$T:$T,应收!N:N))</f>
        <v/>
      </c>
      <c r="N99" s="135" t="str">
        <f>IF($B99="","",_xlfn.XLOOKUP($S99,应收!$T:$T,应收!O:O))</f>
        <v/>
      </c>
      <c r="O99" s="135" t="str">
        <f>IF($B99="","",_xlfn.XLOOKUP($S99,应收!$T:$T,应收!P:P))</f>
        <v/>
      </c>
      <c r="P99" s="135" t="str">
        <f>IF($B99="","",_xlfn.XLOOKUP($S99,应收!$T:$T,应收!Q:Q))</f>
        <v/>
      </c>
      <c r="Q99" s="135" t="str">
        <f>IF($B99="","",_xlfn.XLOOKUP($S99,应收!$T:$T,应收!R:R))</f>
        <v/>
      </c>
      <c r="R99" s="135" t="str">
        <f>IF($B99="","",_xlfn.XLOOKUP($S99,应收!$T:$T,应收!S:S))</f>
        <v/>
      </c>
      <c r="S99" s="135" t="str">
        <f t="shared" si="4"/>
        <v/>
      </c>
      <c r="T99" s="135" t="str">
        <f t="shared" si="5"/>
        <v/>
      </c>
      <c r="U99" s="135" t="str">
        <f>IF($B99="","",_xlfn.XLOOKUP(S99,应收!T:T,应收!V:V))</f>
        <v/>
      </c>
      <c r="V99" s="135" t="str">
        <f>IF(U99="","",_xlfn.XLOOKUP(U99,立项!W:W,立项!P:P))</f>
        <v/>
      </c>
      <c r="W99" s="135" t="str">
        <f>IF(B99="","",_xlfn.XLOOKUP($S99,应收!$T:$T,应收!B:B))</f>
        <v/>
      </c>
      <c r="X99" s="135" t="str">
        <f t="shared" si="3"/>
        <v/>
      </c>
      <c r="Y99" s="162"/>
      <c r="Z99" s="137"/>
      <c r="AA99" s="137"/>
      <c r="AB99" s="137"/>
      <c r="AC99" s="138"/>
      <c r="AD99" s="93" t="s">
        <v>1978</v>
      </c>
    </row>
    <row r="100" s="93" customFormat="1" customHeight="1" spans="1:30">
      <c r="A100" s="137"/>
      <c r="B100" s="137"/>
      <c r="C100" s="155"/>
      <c r="D100" s="156"/>
      <c r="E100" s="167"/>
      <c r="F100" s="137"/>
      <c r="G100" s="154"/>
      <c r="H100" s="137"/>
      <c r="I100" s="137"/>
      <c r="J100" s="160" t="s">
        <v>2011</v>
      </c>
      <c r="K100" s="135" t="str">
        <f>IF($B100="","",_xlfn.XLOOKUP(S100,应收!T:T,应收!D:D))</f>
        <v/>
      </c>
      <c r="L100" s="135" t="str">
        <f>IF($B100="","",_xlfn.XLOOKUP($S100,应收!$T:$T,应收!E:E))</f>
        <v/>
      </c>
      <c r="M100" s="135" t="str">
        <f>IF($B100="","",_xlfn.XLOOKUP($S100,应收!$T:$T,应收!N:N))</f>
        <v/>
      </c>
      <c r="N100" s="135" t="str">
        <f>IF($B100="","",_xlfn.XLOOKUP($S100,应收!$T:$T,应收!O:O))</f>
        <v/>
      </c>
      <c r="O100" s="135" t="str">
        <f>IF($B100="","",_xlfn.XLOOKUP($S100,应收!$T:$T,应收!P:P))</f>
        <v/>
      </c>
      <c r="P100" s="135" t="str">
        <f>IF($B100="","",_xlfn.XLOOKUP($S100,应收!$T:$T,应收!Q:Q))</f>
        <v/>
      </c>
      <c r="Q100" s="135" t="str">
        <f>IF($B100="","",_xlfn.XLOOKUP($S100,应收!$T:$T,应收!R:R))</f>
        <v/>
      </c>
      <c r="R100" s="135" t="str">
        <f>IF($B100="","",_xlfn.XLOOKUP($S100,应收!$T:$T,应收!S:S))</f>
        <v/>
      </c>
      <c r="S100" s="135" t="str">
        <f t="shared" si="4"/>
        <v/>
      </c>
      <c r="T100" s="135" t="str">
        <f t="shared" si="5"/>
        <v/>
      </c>
      <c r="U100" s="135" t="str">
        <f>IF($B100="","",_xlfn.XLOOKUP(S100,应收!T:T,应收!V:V))</f>
        <v/>
      </c>
      <c r="V100" s="135" t="str">
        <f>IF(U100="","",_xlfn.XLOOKUP(U100,立项!W:W,立项!P:P))</f>
        <v/>
      </c>
      <c r="W100" s="135" t="str">
        <f>IF(B100="","",_xlfn.XLOOKUP($S100,应收!$T:$T,应收!B:B))</f>
        <v/>
      </c>
      <c r="X100" s="135" t="str">
        <f t="shared" si="3"/>
        <v/>
      </c>
      <c r="Y100" s="162"/>
      <c r="Z100" s="137"/>
      <c r="AA100" s="137"/>
      <c r="AB100" s="137"/>
      <c r="AC100" s="138"/>
      <c r="AD100" s="93" t="s">
        <v>1978</v>
      </c>
    </row>
    <row r="101" s="93" customFormat="1" customHeight="1" spans="1:30">
      <c r="A101" s="137"/>
      <c r="B101" s="137"/>
      <c r="C101" s="155"/>
      <c r="D101" s="156"/>
      <c r="E101" s="168"/>
      <c r="F101" s="137"/>
      <c r="G101" s="154"/>
      <c r="H101" s="137"/>
      <c r="I101" s="137"/>
      <c r="J101" s="160" t="s">
        <v>2012</v>
      </c>
      <c r="K101" s="135" t="str">
        <f>IF($B101="","",_xlfn.XLOOKUP(S101,应收!T:T,应收!D:D))</f>
        <v/>
      </c>
      <c r="L101" s="135" t="str">
        <f>IF($B101="","",_xlfn.XLOOKUP($S101,应收!$T:$T,应收!E:E))</f>
        <v/>
      </c>
      <c r="M101" s="135" t="str">
        <f>IF($B101="","",_xlfn.XLOOKUP($S101,应收!$T:$T,应收!N:N))</f>
        <v/>
      </c>
      <c r="N101" s="135" t="str">
        <f>IF($B101="","",_xlfn.XLOOKUP($S101,应收!$T:$T,应收!O:O))</f>
        <v/>
      </c>
      <c r="O101" s="135" t="str">
        <f>IF($B101="","",_xlfn.XLOOKUP($S101,应收!$T:$T,应收!P:P))</f>
        <v/>
      </c>
      <c r="P101" s="135" t="str">
        <f>IF($B101="","",_xlfn.XLOOKUP($S101,应收!$T:$T,应收!Q:Q))</f>
        <v/>
      </c>
      <c r="Q101" s="135" t="str">
        <f>IF($B101="","",_xlfn.XLOOKUP($S101,应收!$T:$T,应收!R:R))</f>
        <v/>
      </c>
      <c r="R101" s="135" t="str">
        <f>IF($B101="","",_xlfn.XLOOKUP($S101,应收!$T:$T,应收!S:S))</f>
        <v/>
      </c>
      <c r="S101" s="135" t="str">
        <f t="shared" si="4"/>
        <v/>
      </c>
      <c r="T101" s="135" t="str">
        <f t="shared" si="5"/>
        <v/>
      </c>
      <c r="U101" s="135" t="str">
        <f>IF($B101="","",_xlfn.XLOOKUP(S101,应收!T:T,应收!V:V))</f>
        <v/>
      </c>
      <c r="V101" s="135" t="str">
        <f>IF(U101="","",_xlfn.XLOOKUP(U101,立项!W:W,立项!P:P))</f>
        <v/>
      </c>
      <c r="W101" s="135" t="str">
        <f>IF(B101="","",_xlfn.XLOOKUP($S101,应收!$T:$T,应收!B:B))</f>
        <v/>
      </c>
      <c r="X101" s="135" t="str">
        <f t="shared" si="3"/>
        <v/>
      </c>
      <c r="Y101" s="162"/>
      <c r="Z101" s="137"/>
      <c r="AA101" s="137"/>
      <c r="AB101" s="137"/>
      <c r="AC101" s="138"/>
      <c r="AD101" s="93" t="s">
        <v>1978</v>
      </c>
    </row>
    <row r="102" s="93" customFormat="1" customHeight="1" spans="1:30">
      <c r="A102" s="137"/>
      <c r="B102" s="137"/>
      <c r="C102" s="155"/>
      <c r="D102" s="156"/>
      <c r="E102" s="168"/>
      <c r="F102" s="137"/>
      <c r="G102" s="154"/>
      <c r="H102" s="137"/>
      <c r="I102" s="137"/>
      <c r="J102" s="160" t="s">
        <v>2013</v>
      </c>
      <c r="K102" s="135" t="str">
        <f>IF($B102="","",_xlfn.XLOOKUP(S102,应收!T:T,应收!D:D))</f>
        <v/>
      </c>
      <c r="L102" s="135" t="str">
        <f>IF($B102="","",_xlfn.XLOOKUP($S102,应收!$T:$T,应收!E:E))</f>
        <v/>
      </c>
      <c r="M102" s="135" t="str">
        <f>IF($B102="","",_xlfn.XLOOKUP($S102,应收!$T:$T,应收!N:N))</f>
        <v/>
      </c>
      <c r="N102" s="135" t="str">
        <f>IF($B102="","",_xlfn.XLOOKUP($S102,应收!$T:$T,应收!O:O))</f>
        <v/>
      </c>
      <c r="O102" s="135" t="str">
        <f>IF($B102="","",_xlfn.XLOOKUP($S102,应收!$T:$T,应收!P:P))</f>
        <v/>
      </c>
      <c r="P102" s="135" t="str">
        <f>IF($B102="","",_xlfn.XLOOKUP($S102,应收!$T:$T,应收!Q:Q))</f>
        <v/>
      </c>
      <c r="Q102" s="135" t="str">
        <f>IF($B102="","",_xlfn.XLOOKUP($S102,应收!$T:$T,应收!R:R))</f>
        <v/>
      </c>
      <c r="R102" s="135" t="str">
        <f>IF($B102="","",_xlfn.XLOOKUP($S102,应收!$T:$T,应收!S:S))</f>
        <v/>
      </c>
      <c r="S102" s="135" t="str">
        <f t="shared" si="4"/>
        <v/>
      </c>
      <c r="T102" s="135" t="str">
        <f t="shared" si="5"/>
        <v/>
      </c>
      <c r="U102" s="135" t="str">
        <f>IF($B102="","",_xlfn.XLOOKUP(S102,应收!T:T,应收!V:V))</f>
        <v/>
      </c>
      <c r="V102" s="135" t="str">
        <f>IF(U102="","",_xlfn.XLOOKUP(U102,立项!W:W,立项!P:P))</f>
        <v/>
      </c>
      <c r="W102" s="135" t="str">
        <f>IF(B102="","",_xlfn.XLOOKUP($S102,应收!$T:$T,应收!B:B))</f>
        <v/>
      </c>
      <c r="X102" s="135" t="str">
        <f t="shared" si="3"/>
        <v/>
      </c>
      <c r="Y102" s="162"/>
      <c r="Z102" s="137"/>
      <c r="AA102" s="137"/>
      <c r="AB102" s="137"/>
      <c r="AC102" s="138"/>
      <c r="AD102" s="93" t="s">
        <v>1978</v>
      </c>
    </row>
    <row r="103" s="93" customFormat="1" customHeight="1" spans="1:30">
      <c r="A103" s="137"/>
      <c r="B103" s="154"/>
      <c r="C103" s="155"/>
      <c r="D103" s="156"/>
      <c r="E103" s="157"/>
      <c r="F103" s="137"/>
      <c r="G103" s="154"/>
      <c r="H103" s="137"/>
      <c r="I103" s="137"/>
      <c r="J103" s="160" t="s">
        <v>2014</v>
      </c>
      <c r="K103" s="135" t="str">
        <f>IF($B103="","",_xlfn.XLOOKUP(S103,应收!T:T,应收!D:D))</f>
        <v/>
      </c>
      <c r="L103" s="135" t="str">
        <f>IF($B103="","",_xlfn.XLOOKUP($S103,应收!$T:$T,应收!E:E))</f>
        <v/>
      </c>
      <c r="M103" s="135" t="str">
        <f>IF($B103="","",_xlfn.XLOOKUP($S103,应收!$T:$T,应收!N:N))</f>
        <v/>
      </c>
      <c r="N103" s="135" t="str">
        <f>IF($B103="","",_xlfn.XLOOKUP($S103,应收!$T:$T,应收!O:O))</f>
        <v/>
      </c>
      <c r="O103" s="135" t="str">
        <f>IF($B103="","",_xlfn.XLOOKUP($S103,应收!$T:$T,应收!P:P))</f>
        <v/>
      </c>
      <c r="P103" s="135" t="str">
        <f>IF($B103="","",_xlfn.XLOOKUP($S103,应收!$T:$T,应收!Q:Q))</f>
        <v/>
      </c>
      <c r="Q103" s="135" t="str">
        <f>IF($B103="","",_xlfn.XLOOKUP($S103,应收!$T:$T,应收!R:R))</f>
        <v/>
      </c>
      <c r="R103" s="135" t="str">
        <f>IF($B103="","",_xlfn.XLOOKUP($S103,应收!$T:$T,应收!S:S))</f>
        <v/>
      </c>
      <c r="S103" s="135" t="str">
        <f t="shared" si="4"/>
        <v/>
      </c>
      <c r="T103" s="135" t="str">
        <f t="shared" si="5"/>
        <v/>
      </c>
      <c r="U103" s="135" t="str">
        <f>IF($B103="","",_xlfn.XLOOKUP(S103,应收!T:T,应收!V:V))</f>
        <v/>
      </c>
      <c r="V103" s="135" t="str">
        <f>IF(U103="","",_xlfn.XLOOKUP(U103,立项!W:W,立项!P:P))</f>
        <v/>
      </c>
      <c r="W103" s="135" t="str">
        <f>IF(B103="","",_xlfn.XLOOKUP($S103,应收!$T:$T,应收!B:B))</f>
        <v/>
      </c>
      <c r="X103" s="135" t="str">
        <f t="shared" si="3"/>
        <v/>
      </c>
      <c r="Y103" s="162"/>
      <c r="Z103" s="137"/>
      <c r="AA103" s="137"/>
      <c r="AB103" s="137"/>
      <c r="AC103" s="138"/>
      <c r="AD103" s="93" t="s">
        <v>1978</v>
      </c>
    </row>
    <row r="104" s="93" customFormat="1" customHeight="1" spans="1:30">
      <c r="A104" s="137"/>
      <c r="B104" s="154"/>
      <c r="C104" s="155"/>
      <c r="D104" s="156"/>
      <c r="E104" s="169"/>
      <c r="F104" s="137"/>
      <c r="G104" s="154"/>
      <c r="H104" s="137"/>
      <c r="I104" s="137"/>
      <c r="J104" s="160" t="s">
        <v>2015</v>
      </c>
      <c r="K104" s="135" t="str">
        <f>IF($B104="","",_xlfn.XLOOKUP(S104,应收!T:T,应收!D:D))</f>
        <v/>
      </c>
      <c r="L104" s="135" t="str">
        <f>IF($B104="","",_xlfn.XLOOKUP($S104,应收!$T:$T,应收!E:E))</f>
        <v/>
      </c>
      <c r="M104" s="135" t="str">
        <f>IF($B104="","",_xlfn.XLOOKUP($S104,应收!$T:$T,应收!N:N))</f>
        <v/>
      </c>
      <c r="N104" s="135" t="str">
        <f>IF($B104="","",_xlfn.XLOOKUP($S104,应收!$T:$T,应收!O:O))</f>
        <v/>
      </c>
      <c r="O104" s="135" t="str">
        <f>IF($B104="","",_xlfn.XLOOKUP($S104,应收!$T:$T,应收!P:P))</f>
        <v/>
      </c>
      <c r="P104" s="135" t="str">
        <f>IF($B104="","",_xlfn.XLOOKUP($S104,应收!$T:$T,应收!Q:Q))</f>
        <v/>
      </c>
      <c r="Q104" s="135" t="str">
        <f>IF($B104="","",_xlfn.XLOOKUP($S104,应收!$T:$T,应收!R:R))</f>
        <v/>
      </c>
      <c r="R104" s="135" t="str">
        <f>IF($B104="","",_xlfn.XLOOKUP($S104,应收!$T:$T,应收!S:S))</f>
        <v/>
      </c>
      <c r="S104" s="135" t="str">
        <f t="shared" si="4"/>
        <v/>
      </c>
      <c r="T104" s="135" t="str">
        <f t="shared" si="5"/>
        <v/>
      </c>
      <c r="U104" s="135" t="str">
        <f>IF($B104="","",_xlfn.XLOOKUP(S104,应收!T:T,应收!V:V))</f>
        <v/>
      </c>
      <c r="V104" s="135" t="str">
        <f>IF(U104="","",_xlfn.XLOOKUP(U104,立项!W:W,立项!P:P))</f>
        <v/>
      </c>
      <c r="W104" s="135" t="str">
        <f>IF(B104="","",_xlfn.XLOOKUP($S104,应收!$T:$T,应收!B:B))</f>
        <v/>
      </c>
      <c r="X104" s="135" t="str">
        <f t="shared" si="3"/>
        <v/>
      </c>
      <c r="Y104" s="162"/>
      <c r="Z104" s="137"/>
      <c r="AA104" s="137"/>
      <c r="AB104" s="137"/>
      <c r="AC104" s="138"/>
      <c r="AD104" s="93" t="s">
        <v>1978</v>
      </c>
    </row>
    <row r="105" s="93" customFormat="1" customHeight="1" spans="1:30">
      <c r="A105" s="137"/>
      <c r="B105" s="154"/>
      <c r="C105" s="155"/>
      <c r="D105" s="156"/>
      <c r="E105" s="157"/>
      <c r="F105" s="137"/>
      <c r="G105" s="154"/>
      <c r="H105" s="137"/>
      <c r="I105" s="137"/>
      <c r="J105" s="160" t="s">
        <v>2016</v>
      </c>
      <c r="K105" s="135" t="str">
        <f>IF($B105="","",_xlfn.XLOOKUP(S105,应收!T:T,应收!D:D))</f>
        <v/>
      </c>
      <c r="L105" s="135" t="str">
        <f>IF($B105="","",_xlfn.XLOOKUP($S105,应收!$T:$T,应收!E:E))</f>
        <v/>
      </c>
      <c r="M105" s="135" t="str">
        <f>IF($B105="","",_xlfn.XLOOKUP($S105,应收!$T:$T,应收!N:N))</f>
        <v/>
      </c>
      <c r="N105" s="135" t="str">
        <f>IF($B105="","",_xlfn.XLOOKUP($S105,应收!$T:$T,应收!O:O))</f>
        <v/>
      </c>
      <c r="O105" s="135" t="str">
        <f>IF($B105="","",_xlfn.XLOOKUP($S105,应收!$T:$T,应收!P:P))</f>
        <v/>
      </c>
      <c r="P105" s="135" t="str">
        <f>IF($B105="","",_xlfn.XLOOKUP($S105,应收!$T:$T,应收!Q:Q))</f>
        <v/>
      </c>
      <c r="Q105" s="135" t="str">
        <f>IF($B105="","",_xlfn.XLOOKUP($S105,应收!$T:$T,应收!R:R))</f>
        <v/>
      </c>
      <c r="R105" s="135" t="str">
        <f>IF($B105="","",_xlfn.XLOOKUP($S105,应收!$T:$T,应收!S:S))</f>
        <v/>
      </c>
      <c r="S105" s="135" t="str">
        <f t="shared" si="4"/>
        <v/>
      </c>
      <c r="T105" s="135" t="str">
        <f t="shared" si="5"/>
        <v/>
      </c>
      <c r="U105" s="135" t="str">
        <f>IF($B105="","",_xlfn.XLOOKUP(S105,应收!T:T,应收!V:V))</f>
        <v/>
      </c>
      <c r="V105" s="135" t="str">
        <f>IF(U105="","",_xlfn.XLOOKUP(U105,立项!W:W,立项!P:P))</f>
        <v/>
      </c>
      <c r="W105" s="135" t="str">
        <f>IF(B105="","",_xlfn.XLOOKUP($S105,应收!$T:$T,应收!B:B))</f>
        <v/>
      </c>
      <c r="X105" s="135" t="str">
        <f t="shared" ref="X105:X165" si="6">IF(H105="","",LEFT(H105,16))</f>
        <v/>
      </c>
      <c r="Y105" s="162"/>
      <c r="Z105" s="137"/>
      <c r="AA105" s="137"/>
      <c r="AB105" s="137"/>
      <c r="AC105" s="138"/>
      <c r="AD105" s="93" t="s">
        <v>1978</v>
      </c>
    </row>
    <row r="106" s="93" customFormat="1" customHeight="1" spans="1:30">
      <c r="A106" s="137"/>
      <c r="B106" s="154"/>
      <c r="C106" s="155"/>
      <c r="D106" s="156"/>
      <c r="E106" s="157"/>
      <c r="F106" s="137"/>
      <c r="G106" s="154"/>
      <c r="H106" s="137"/>
      <c r="I106" s="137"/>
      <c r="J106" s="160" t="s">
        <v>2017</v>
      </c>
      <c r="K106" s="135" t="str">
        <f>IF($B106="","",_xlfn.XLOOKUP(S106,应收!T:T,应收!D:D))</f>
        <v/>
      </c>
      <c r="L106" s="135" t="str">
        <f>IF($B106="","",_xlfn.XLOOKUP($S106,应收!$T:$T,应收!E:E))</f>
        <v/>
      </c>
      <c r="M106" s="135" t="str">
        <f>IF($B106="","",_xlfn.XLOOKUP($S106,应收!$T:$T,应收!N:N))</f>
        <v/>
      </c>
      <c r="N106" s="135" t="str">
        <f>IF($B106="","",_xlfn.XLOOKUP($S106,应收!$T:$T,应收!O:O))</f>
        <v/>
      </c>
      <c r="O106" s="135" t="str">
        <f>IF($B106="","",_xlfn.XLOOKUP($S106,应收!$T:$T,应收!P:P))</f>
        <v/>
      </c>
      <c r="P106" s="135" t="str">
        <f>IF($B106="","",_xlfn.XLOOKUP($S106,应收!$T:$T,应收!Q:Q))</f>
        <v/>
      </c>
      <c r="Q106" s="135" t="str">
        <f>IF($B106="","",_xlfn.XLOOKUP($S106,应收!$T:$T,应收!R:R))</f>
        <v/>
      </c>
      <c r="R106" s="135" t="str">
        <f>IF($B106="","",_xlfn.XLOOKUP($S106,应收!$T:$T,应收!S:S))</f>
        <v/>
      </c>
      <c r="S106" s="135" t="str">
        <f t="shared" si="4"/>
        <v/>
      </c>
      <c r="T106" s="135" t="str">
        <f t="shared" si="5"/>
        <v/>
      </c>
      <c r="U106" s="135" t="str">
        <f>IF($B106="","",_xlfn.XLOOKUP(S106,应收!T:T,应收!V:V))</f>
        <v/>
      </c>
      <c r="V106" s="135" t="str">
        <f>IF(U106="","",_xlfn.XLOOKUP(U106,立项!W:W,立项!P:P))</f>
        <v/>
      </c>
      <c r="W106" s="135" t="str">
        <f>IF(B106="","",_xlfn.XLOOKUP($S106,应收!$T:$T,应收!B:B))</f>
        <v/>
      </c>
      <c r="X106" s="135" t="str">
        <f t="shared" si="6"/>
        <v/>
      </c>
      <c r="Y106" s="162"/>
      <c r="Z106" s="137"/>
      <c r="AA106" s="137"/>
      <c r="AB106" s="137"/>
      <c r="AC106" s="138"/>
      <c r="AD106" s="93" t="s">
        <v>1978</v>
      </c>
    </row>
    <row r="107" s="93" customFormat="1" customHeight="1" spans="1:30">
      <c r="A107" s="137"/>
      <c r="B107" s="154"/>
      <c r="C107" s="155"/>
      <c r="D107" s="156"/>
      <c r="E107" s="157"/>
      <c r="F107" s="137"/>
      <c r="G107" s="154"/>
      <c r="H107" s="137"/>
      <c r="I107" s="137"/>
      <c r="J107" s="160" t="s">
        <v>2018</v>
      </c>
      <c r="K107" s="135" t="str">
        <f>IF($B107="","",_xlfn.XLOOKUP(S107,应收!T:T,应收!D:D))</f>
        <v/>
      </c>
      <c r="L107" s="135" t="str">
        <f>IF($B107="","",_xlfn.XLOOKUP($S107,应收!$T:$T,应收!E:E))</f>
        <v/>
      </c>
      <c r="M107" s="135" t="str">
        <f>IF($B107="","",_xlfn.XLOOKUP($S107,应收!$T:$T,应收!N:N))</f>
        <v/>
      </c>
      <c r="N107" s="135" t="str">
        <f>IF($B107="","",_xlfn.XLOOKUP($S107,应收!$T:$T,应收!O:O))</f>
        <v/>
      </c>
      <c r="O107" s="135" t="str">
        <f>IF($B107="","",_xlfn.XLOOKUP($S107,应收!$T:$T,应收!P:P))</f>
        <v/>
      </c>
      <c r="P107" s="135" t="str">
        <f>IF($B107="","",_xlfn.XLOOKUP($S107,应收!$T:$T,应收!Q:Q))</f>
        <v/>
      </c>
      <c r="Q107" s="135" t="str">
        <f>IF($B107="","",_xlfn.XLOOKUP($S107,应收!$T:$T,应收!R:R))</f>
        <v/>
      </c>
      <c r="R107" s="135" t="str">
        <f>IF($B107="","",_xlfn.XLOOKUP($S107,应收!$T:$T,应收!S:S))</f>
        <v/>
      </c>
      <c r="S107" s="135" t="str">
        <f t="shared" si="4"/>
        <v/>
      </c>
      <c r="T107" s="135" t="str">
        <f t="shared" si="5"/>
        <v/>
      </c>
      <c r="U107" s="135" t="str">
        <f>IF($B107="","",_xlfn.XLOOKUP(S107,应收!T:T,应收!V:V))</f>
        <v/>
      </c>
      <c r="V107" s="135" t="str">
        <f>IF(U107="","",_xlfn.XLOOKUP(U107,立项!W:W,立项!P:P))</f>
        <v/>
      </c>
      <c r="W107" s="135" t="str">
        <f>IF(B107="","",_xlfn.XLOOKUP($S107,应收!$T:$T,应收!B:B))</f>
        <v/>
      </c>
      <c r="X107" s="135" t="str">
        <f t="shared" si="6"/>
        <v/>
      </c>
      <c r="Y107" s="162"/>
      <c r="Z107" s="137"/>
      <c r="AA107" s="137"/>
      <c r="AB107" s="137"/>
      <c r="AC107" s="138"/>
      <c r="AD107" s="93" t="s">
        <v>1978</v>
      </c>
    </row>
    <row r="108" s="93" customFormat="1" customHeight="1" spans="1:30">
      <c r="A108" s="137"/>
      <c r="B108" s="154"/>
      <c r="C108" s="155"/>
      <c r="D108" s="156"/>
      <c r="E108" s="157"/>
      <c r="F108" s="137"/>
      <c r="G108" s="154"/>
      <c r="H108" s="137"/>
      <c r="I108" s="137"/>
      <c r="J108" s="160" t="s">
        <v>2019</v>
      </c>
      <c r="K108" s="135" t="str">
        <f>IF($B108="","",_xlfn.XLOOKUP(S108,应收!T:T,应收!D:D))</f>
        <v/>
      </c>
      <c r="L108" s="135" t="str">
        <f>IF($B108="","",_xlfn.XLOOKUP($S108,应收!$T:$T,应收!E:E))</f>
        <v/>
      </c>
      <c r="M108" s="135" t="str">
        <f>IF($B108="","",_xlfn.XLOOKUP($S108,应收!$T:$T,应收!N:N))</f>
        <v/>
      </c>
      <c r="N108" s="135" t="str">
        <f>IF($B108="","",_xlfn.XLOOKUP($S108,应收!$T:$T,应收!O:O))</f>
        <v/>
      </c>
      <c r="O108" s="135" t="str">
        <f>IF($B108="","",_xlfn.XLOOKUP($S108,应收!$T:$T,应收!P:P))</f>
        <v/>
      </c>
      <c r="P108" s="135" t="str">
        <f>IF($B108="","",_xlfn.XLOOKUP($S108,应收!$T:$T,应收!Q:Q))</f>
        <v/>
      </c>
      <c r="Q108" s="135" t="str">
        <f>IF($B108="","",_xlfn.XLOOKUP($S108,应收!$T:$T,应收!R:R))</f>
        <v/>
      </c>
      <c r="R108" s="135" t="str">
        <f>IF($B108="","",_xlfn.XLOOKUP($S108,应收!$T:$T,应收!S:S))</f>
        <v/>
      </c>
      <c r="S108" s="135" t="str">
        <f t="shared" si="4"/>
        <v/>
      </c>
      <c r="T108" s="135" t="str">
        <f t="shared" si="5"/>
        <v/>
      </c>
      <c r="U108" s="135" t="str">
        <f>IF($B108="","",_xlfn.XLOOKUP(S108,应收!T:T,应收!V:V))</f>
        <v/>
      </c>
      <c r="V108" s="135" t="str">
        <f>IF(U108="","",_xlfn.XLOOKUP(U108,立项!W:W,立项!P:P))</f>
        <v/>
      </c>
      <c r="W108" s="135" t="str">
        <f>IF(B108="","",_xlfn.XLOOKUP($S108,应收!$T:$T,应收!B:B))</f>
        <v/>
      </c>
      <c r="X108" s="135" t="str">
        <f t="shared" si="6"/>
        <v/>
      </c>
      <c r="Y108" s="162"/>
      <c r="Z108" s="137"/>
      <c r="AA108" s="137"/>
      <c r="AB108" s="137"/>
      <c r="AC108" s="138"/>
      <c r="AD108" s="93" t="s">
        <v>1978</v>
      </c>
    </row>
    <row r="109" s="93" customFormat="1" customHeight="1" spans="1:30">
      <c r="A109" s="137"/>
      <c r="B109" s="154"/>
      <c r="C109" s="155"/>
      <c r="D109" s="156"/>
      <c r="E109" s="157"/>
      <c r="F109" s="137"/>
      <c r="G109" s="154"/>
      <c r="H109" s="137"/>
      <c r="I109" s="137"/>
      <c r="J109" s="160" t="s">
        <v>2020</v>
      </c>
      <c r="K109" s="135" t="str">
        <f>IF($B109="","",_xlfn.XLOOKUP(S109,应收!T:T,应收!D:D))</f>
        <v/>
      </c>
      <c r="L109" s="135" t="str">
        <f>IF($B109="","",_xlfn.XLOOKUP($S109,应收!$T:$T,应收!E:E))</f>
        <v/>
      </c>
      <c r="M109" s="135" t="str">
        <f>IF($B109="","",_xlfn.XLOOKUP($S109,应收!$T:$T,应收!N:N))</f>
        <v/>
      </c>
      <c r="N109" s="135" t="str">
        <f>IF($B109="","",_xlfn.XLOOKUP($S109,应收!$T:$T,应收!O:O))</f>
        <v/>
      </c>
      <c r="O109" s="135" t="str">
        <f>IF($B109="","",_xlfn.XLOOKUP($S109,应收!$T:$T,应收!P:P))</f>
        <v/>
      </c>
      <c r="P109" s="135" t="str">
        <f>IF($B109="","",_xlfn.XLOOKUP($S109,应收!$T:$T,应收!Q:Q))</f>
        <v/>
      </c>
      <c r="Q109" s="135" t="str">
        <f>IF($B109="","",_xlfn.XLOOKUP($S109,应收!$T:$T,应收!R:R))</f>
        <v/>
      </c>
      <c r="R109" s="135" t="str">
        <f>IF($B109="","",_xlfn.XLOOKUP($S109,应收!$T:$T,应收!S:S))</f>
        <v/>
      </c>
      <c r="S109" s="135" t="str">
        <f t="shared" si="4"/>
        <v/>
      </c>
      <c r="T109" s="135" t="str">
        <f t="shared" si="5"/>
        <v/>
      </c>
      <c r="U109" s="135" t="str">
        <f>IF($B109="","",_xlfn.XLOOKUP(S109,应收!T:T,应收!V:V))</f>
        <v/>
      </c>
      <c r="V109" s="135" t="str">
        <f>IF(U109="","",_xlfn.XLOOKUP(U109,立项!W:W,立项!P:P))</f>
        <v/>
      </c>
      <c r="W109" s="135" t="str">
        <f>IF(B109="","",_xlfn.XLOOKUP($S109,应收!$T:$T,应收!B:B))</f>
        <v/>
      </c>
      <c r="X109" s="135" t="str">
        <f t="shared" si="6"/>
        <v/>
      </c>
      <c r="Y109" s="162"/>
      <c r="Z109" s="137"/>
      <c r="AA109" s="137"/>
      <c r="AB109" s="137"/>
      <c r="AC109" s="138"/>
      <c r="AD109" s="93" t="s">
        <v>1978</v>
      </c>
    </row>
    <row r="110" s="93" customFormat="1" customHeight="1" spans="1:30">
      <c r="A110" s="137"/>
      <c r="B110" s="154"/>
      <c r="C110" s="155"/>
      <c r="D110" s="156"/>
      <c r="E110" s="157"/>
      <c r="F110" s="137"/>
      <c r="G110" s="154"/>
      <c r="H110" s="137"/>
      <c r="I110" s="137"/>
      <c r="J110" s="160" t="s">
        <v>2021</v>
      </c>
      <c r="K110" s="135" t="str">
        <f>IF($B110="","",_xlfn.XLOOKUP(S110,应收!T:T,应收!D:D))</f>
        <v/>
      </c>
      <c r="L110" s="135" t="str">
        <f>IF($B110="","",_xlfn.XLOOKUP($S110,应收!$T:$T,应收!E:E))</f>
        <v/>
      </c>
      <c r="M110" s="135" t="str">
        <f>IF($B110="","",_xlfn.XLOOKUP($S110,应收!$T:$T,应收!N:N))</f>
        <v/>
      </c>
      <c r="N110" s="135" t="str">
        <f>IF($B110="","",_xlfn.XLOOKUP($S110,应收!$T:$T,应收!O:O))</f>
        <v/>
      </c>
      <c r="O110" s="135" t="str">
        <f>IF($B110="","",_xlfn.XLOOKUP($S110,应收!$T:$T,应收!P:P))</f>
        <v/>
      </c>
      <c r="P110" s="135" t="str">
        <f>IF($B110="","",_xlfn.XLOOKUP($S110,应收!$T:$T,应收!Q:Q))</f>
        <v/>
      </c>
      <c r="Q110" s="135" t="str">
        <f>IF($B110="","",_xlfn.XLOOKUP($S110,应收!$T:$T,应收!R:R))</f>
        <v/>
      </c>
      <c r="R110" s="135" t="str">
        <f>IF($B110="","",_xlfn.XLOOKUP($S110,应收!$T:$T,应收!S:S))</f>
        <v/>
      </c>
      <c r="S110" s="135" t="str">
        <f t="shared" si="4"/>
        <v/>
      </c>
      <c r="T110" s="135" t="str">
        <f t="shared" si="5"/>
        <v/>
      </c>
      <c r="U110" s="135" t="str">
        <f>IF($B110="","",_xlfn.XLOOKUP(S110,应收!T:T,应收!V:V))</f>
        <v/>
      </c>
      <c r="V110" s="135" t="str">
        <f>IF(U110="","",_xlfn.XLOOKUP(U110,立项!W:W,立项!P:P))</f>
        <v/>
      </c>
      <c r="W110" s="135" t="str">
        <f>IF(B110="","",_xlfn.XLOOKUP($S110,应收!$T:$T,应收!B:B))</f>
        <v/>
      </c>
      <c r="X110" s="135" t="str">
        <f t="shared" si="6"/>
        <v/>
      </c>
      <c r="Y110" s="162"/>
      <c r="Z110" s="137"/>
      <c r="AA110" s="137"/>
      <c r="AB110" s="137"/>
      <c r="AC110" s="138"/>
      <c r="AD110" s="93" t="s">
        <v>1978</v>
      </c>
    </row>
    <row r="111" s="93" customFormat="1" customHeight="1" spans="1:30">
      <c r="A111" s="137"/>
      <c r="B111" s="154"/>
      <c r="C111" s="155"/>
      <c r="D111" s="156"/>
      <c r="E111" s="170"/>
      <c r="F111" s="137"/>
      <c r="G111" s="154"/>
      <c r="H111" s="137"/>
      <c r="I111" s="137"/>
      <c r="J111" s="160" t="s">
        <v>2022</v>
      </c>
      <c r="K111" s="135" t="str">
        <f>IF($B111="","",_xlfn.XLOOKUP(S111,应收!T:T,应收!D:D))</f>
        <v/>
      </c>
      <c r="L111" s="135" t="str">
        <f>IF($B111="","",_xlfn.XLOOKUP($S111,应收!$T:$T,应收!E:E))</f>
        <v/>
      </c>
      <c r="M111" s="135" t="str">
        <f>IF($B111="","",_xlfn.XLOOKUP($S111,应收!$T:$T,应收!N:N))</f>
        <v/>
      </c>
      <c r="N111" s="135" t="str">
        <f>IF($B111="","",_xlfn.XLOOKUP($S111,应收!$T:$T,应收!O:O))</f>
        <v/>
      </c>
      <c r="O111" s="135" t="str">
        <f>IF($B111="","",_xlfn.XLOOKUP($S111,应收!$T:$T,应收!P:P))</f>
        <v/>
      </c>
      <c r="P111" s="135" t="str">
        <f>IF($B111="","",_xlfn.XLOOKUP($S111,应收!$T:$T,应收!Q:Q))</f>
        <v/>
      </c>
      <c r="Q111" s="135" t="str">
        <f>IF($B111="","",_xlfn.XLOOKUP($S111,应收!$T:$T,应收!R:R))</f>
        <v/>
      </c>
      <c r="R111" s="135" t="str">
        <f>IF($B111="","",_xlfn.XLOOKUP($S111,应收!$T:$T,应收!S:S))</f>
        <v/>
      </c>
      <c r="S111" s="135" t="str">
        <f t="shared" si="4"/>
        <v/>
      </c>
      <c r="T111" s="135" t="str">
        <f t="shared" si="5"/>
        <v/>
      </c>
      <c r="U111" s="135" t="str">
        <f>IF($B111="","",_xlfn.XLOOKUP(S111,应收!T:T,应收!V:V))</f>
        <v/>
      </c>
      <c r="V111" s="135" t="str">
        <f>IF(U111="","",_xlfn.XLOOKUP(U111,立项!W:W,立项!P:P))</f>
        <v/>
      </c>
      <c r="W111" s="135" t="str">
        <f>IF(B111="","",_xlfn.XLOOKUP($S111,应收!$T:$T,应收!B:B))</f>
        <v/>
      </c>
      <c r="X111" s="135" t="str">
        <f t="shared" si="6"/>
        <v/>
      </c>
      <c r="Y111" s="162"/>
      <c r="Z111" s="137"/>
      <c r="AA111" s="137"/>
      <c r="AB111" s="137"/>
      <c r="AC111" s="138"/>
      <c r="AD111" s="93" t="s">
        <v>1978</v>
      </c>
    </row>
    <row r="112" s="93" customFormat="1" customHeight="1" spans="1:30">
      <c r="A112" s="137"/>
      <c r="B112" s="154"/>
      <c r="C112" s="155"/>
      <c r="D112" s="156"/>
      <c r="E112" s="157"/>
      <c r="F112" s="137"/>
      <c r="G112" s="154"/>
      <c r="H112" s="137"/>
      <c r="I112" s="137"/>
      <c r="J112" s="160" t="s">
        <v>2023</v>
      </c>
      <c r="K112" s="135" t="str">
        <f>IF($B112="","",_xlfn.XLOOKUP(S112,应收!T:T,应收!D:D))</f>
        <v/>
      </c>
      <c r="L112" s="135" t="str">
        <f>IF($B112="","",_xlfn.XLOOKUP($S112,应收!$T:$T,应收!E:E))</f>
        <v/>
      </c>
      <c r="M112" s="135" t="str">
        <f>IF($B112="","",_xlfn.XLOOKUP($S112,应收!$T:$T,应收!N:N))</f>
        <v/>
      </c>
      <c r="N112" s="135" t="str">
        <f>IF($B112="","",_xlfn.XLOOKUP($S112,应收!$T:$T,应收!O:O))</f>
        <v/>
      </c>
      <c r="O112" s="135" t="str">
        <f>IF($B112="","",_xlfn.XLOOKUP($S112,应收!$T:$T,应收!P:P))</f>
        <v/>
      </c>
      <c r="P112" s="135" t="str">
        <f>IF($B112="","",_xlfn.XLOOKUP($S112,应收!$T:$T,应收!Q:Q))</f>
        <v/>
      </c>
      <c r="Q112" s="135" t="str">
        <f>IF($B112="","",_xlfn.XLOOKUP($S112,应收!$T:$T,应收!R:R))</f>
        <v/>
      </c>
      <c r="R112" s="135" t="str">
        <f>IF($B112="","",_xlfn.XLOOKUP($S112,应收!$T:$T,应收!S:S))</f>
        <v/>
      </c>
      <c r="S112" s="135" t="str">
        <f t="shared" si="4"/>
        <v/>
      </c>
      <c r="T112" s="135" t="str">
        <f t="shared" si="5"/>
        <v/>
      </c>
      <c r="U112" s="135" t="str">
        <f>IF($B112="","",_xlfn.XLOOKUP(S112,应收!T:T,应收!V:V))</f>
        <v/>
      </c>
      <c r="V112" s="135" t="str">
        <f>IF(U112="","",_xlfn.XLOOKUP(U112,立项!W:W,立项!P:P))</f>
        <v/>
      </c>
      <c r="W112" s="135" t="str">
        <f>IF(B112="","",_xlfn.XLOOKUP($S112,应收!$T:$T,应收!B:B))</f>
        <v/>
      </c>
      <c r="X112" s="135" t="str">
        <f t="shared" si="6"/>
        <v/>
      </c>
      <c r="Y112" s="162"/>
      <c r="Z112" s="137"/>
      <c r="AA112" s="137"/>
      <c r="AB112" s="137"/>
      <c r="AC112" s="138"/>
      <c r="AD112" s="93" t="s">
        <v>1978</v>
      </c>
    </row>
    <row r="113" s="93" customFormat="1" customHeight="1" spans="1:30">
      <c r="A113" s="137"/>
      <c r="B113" s="154"/>
      <c r="C113" s="155"/>
      <c r="D113" s="156"/>
      <c r="E113" s="171"/>
      <c r="F113" s="137"/>
      <c r="G113" s="154"/>
      <c r="H113" s="137"/>
      <c r="I113" s="137"/>
      <c r="J113" s="160" t="s">
        <v>2024</v>
      </c>
      <c r="K113" s="135" t="str">
        <f>IF($B113="","",_xlfn.XLOOKUP(S113,应收!T:T,应收!D:D))</f>
        <v/>
      </c>
      <c r="L113" s="135" t="str">
        <f>IF($B113="","",_xlfn.XLOOKUP($S113,应收!$T:$T,应收!E:E))</f>
        <v/>
      </c>
      <c r="M113" s="135" t="str">
        <f>IF($B113="","",_xlfn.XLOOKUP($S113,应收!$T:$T,应收!N:N))</f>
        <v/>
      </c>
      <c r="N113" s="135" t="str">
        <f>IF($B113="","",_xlfn.XLOOKUP($S113,应收!$T:$T,应收!O:O))</f>
        <v/>
      </c>
      <c r="O113" s="135" t="str">
        <f>IF($B113="","",_xlfn.XLOOKUP($S113,应收!$T:$T,应收!P:P))</f>
        <v/>
      </c>
      <c r="P113" s="135" t="str">
        <f>IF($B113="","",_xlfn.XLOOKUP($S113,应收!$T:$T,应收!Q:Q))</f>
        <v/>
      </c>
      <c r="Q113" s="135" t="str">
        <f>IF($B113="","",_xlfn.XLOOKUP($S113,应收!$T:$T,应收!R:R))</f>
        <v/>
      </c>
      <c r="R113" s="135" t="str">
        <f>IF($B113="","",_xlfn.XLOOKUP($S113,应收!$T:$T,应收!S:S))</f>
        <v/>
      </c>
      <c r="S113" s="135" t="str">
        <f t="shared" si="4"/>
        <v/>
      </c>
      <c r="T113" s="135" t="str">
        <f t="shared" si="5"/>
        <v/>
      </c>
      <c r="U113" s="135" t="str">
        <f>IF($B113="","",_xlfn.XLOOKUP(S113,应收!T:T,应收!V:V))</f>
        <v/>
      </c>
      <c r="V113" s="135" t="str">
        <f>IF(U113="","",_xlfn.XLOOKUP(U113,立项!W:W,立项!P:P))</f>
        <v/>
      </c>
      <c r="W113" s="135" t="str">
        <f>IF(B113="","",_xlfn.XLOOKUP($S113,应收!$T:$T,应收!B:B))</f>
        <v/>
      </c>
      <c r="X113" s="135" t="str">
        <f t="shared" si="6"/>
        <v/>
      </c>
      <c r="Y113" s="162"/>
      <c r="Z113" s="137"/>
      <c r="AA113" s="137"/>
      <c r="AB113" s="137"/>
      <c r="AC113" s="138"/>
      <c r="AD113" s="93" t="s">
        <v>1978</v>
      </c>
    </row>
    <row r="114" s="93" customFormat="1" customHeight="1" spans="1:30">
      <c r="A114" s="137"/>
      <c r="B114" s="154"/>
      <c r="C114" s="155"/>
      <c r="D114" s="156"/>
      <c r="E114" s="157"/>
      <c r="F114" s="137"/>
      <c r="G114" s="154"/>
      <c r="H114" s="137"/>
      <c r="I114" s="137"/>
      <c r="J114" s="160" t="s">
        <v>2025</v>
      </c>
      <c r="K114" s="135" t="str">
        <f>IF($B114="","",_xlfn.XLOOKUP(S114,应收!T:T,应收!D:D))</f>
        <v/>
      </c>
      <c r="L114" s="135" t="str">
        <f>IF($B114="","",_xlfn.XLOOKUP($S114,应收!$T:$T,应收!E:E))</f>
        <v/>
      </c>
      <c r="M114" s="135" t="str">
        <f>IF($B114="","",_xlfn.XLOOKUP($S114,应收!$T:$T,应收!N:N))</f>
        <v/>
      </c>
      <c r="N114" s="135" t="str">
        <f>IF($B114="","",_xlfn.XLOOKUP($S114,应收!$T:$T,应收!O:O))</f>
        <v/>
      </c>
      <c r="O114" s="135" t="str">
        <f>IF($B114="","",_xlfn.XLOOKUP($S114,应收!$T:$T,应收!P:P))</f>
        <v/>
      </c>
      <c r="P114" s="135" t="str">
        <f>IF($B114="","",_xlfn.XLOOKUP($S114,应收!$T:$T,应收!Q:Q))</f>
        <v/>
      </c>
      <c r="Q114" s="135" t="str">
        <f>IF($B114="","",_xlfn.XLOOKUP($S114,应收!$T:$T,应收!R:R))</f>
        <v/>
      </c>
      <c r="R114" s="135" t="str">
        <f>IF($B114="","",_xlfn.XLOOKUP($S114,应收!$T:$T,应收!S:S))</f>
        <v/>
      </c>
      <c r="S114" s="135" t="str">
        <f t="shared" si="4"/>
        <v/>
      </c>
      <c r="T114" s="135" t="str">
        <f t="shared" si="5"/>
        <v/>
      </c>
      <c r="U114" s="135" t="str">
        <f>IF($B114="","",_xlfn.XLOOKUP(S114,应收!T:T,应收!V:V))</f>
        <v/>
      </c>
      <c r="V114" s="135" t="str">
        <f>IF(U114="","",_xlfn.XLOOKUP(U114,立项!W:W,立项!P:P))</f>
        <v/>
      </c>
      <c r="W114" s="135" t="str">
        <f>IF(B114="","",_xlfn.XLOOKUP($S114,应收!$T:$T,应收!B:B))</f>
        <v/>
      </c>
      <c r="X114" s="135" t="str">
        <f t="shared" si="6"/>
        <v/>
      </c>
      <c r="Y114" s="162"/>
      <c r="Z114" s="137"/>
      <c r="AA114" s="137"/>
      <c r="AB114" s="137"/>
      <c r="AC114" s="138"/>
      <c r="AD114" s="93" t="s">
        <v>1978</v>
      </c>
    </row>
    <row r="115" s="93" customFormat="1" customHeight="1" spans="1:30">
      <c r="A115" s="137"/>
      <c r="B115" s="154"/>
      <c r="C115" s="155"/>
      <c r="D115" s="156"/>
      <c r="E115" s="172"/>
      <c r="F115" s="137"/>
      <c r="G115" s="154"/>
      <c r="H115" s="137"/>
      <c r="I115" s="137"/>
      <c r="J115" s="160" t="s">
        <v>2026</v>
      </c>
      <c r="K115" s="135" t="str">
        <f>IF($B115="","",_xlfn.XLOOKUP(S115,应收!T:T,应收!D:D))</f>
        <v/>
      </c>
      <c r="L115" s="135" t="str">
        <f>IF($B115="","",_xlfn.XLOOKUP($S115,应收!$T:$T,应收!E:E))</f>
        <v/>
      </c>
      <c r="M115" s="135" t="str">
        <f>IF($B115="","",_xlfn.XLOOKUP($S115,应收!$T:$T,应收!N:N))</f>
        <v/>
      </c>
      <c r="N115" s="135" t="str">
        <f>IF($B115="","",_xlfn.XLOOKUP($S115,应收!$T:$T,应收!O:O))</f>
        <v/>
      </c>
      <c r="O115" s="135" t="str">
        <f>IF($B115="","",_xlfn.XLOOKUP($S115,应收!$T:$T,应收!P:P))</f>
        <v/>
      </c>
      <c r="P115" s="135" t="str">
        <f>IF($B115="","",_xlfn.XLOOKUP($S115,应收!$T:$T,应收!Q:Q))</f>
        <v/>
      </c>
      <c r="Q115" s="135" t="str">
        <f>IF($B115="","",_xlfn.XLOOKUP($S115,应收!$T:$T,应收!R:R))</f>
        <v/>
      </c>
      <c r="R115" s="135" t="str">
        <f>IF($B115="","",_xlfn.XLOOKUP($S115,应收!$T:$T,应收!S:S))</f>
        <v/>
      </c>
      <c r="S115" s="135" t="str">
        <f t="shared" si="4"/>
        <v/>
      </c>
      <c r="T115" s="135" t="str">
        <f t="shared" si="5"/>
        <v/>
      </c>
      <c r="U115" s="135" t="str">
        <f>IF($B115="","",_xlfn.XLOOKUP(S115,应收!T:T,应收!V:V))</f>
        <v/>
      </c>
      <c r="V115" s="135" t="str">
        <f>IF(U115="","",_xlfn.XLOOKUP(U115,立项!W:W,立项!P:P))</f>
        <v/>
      </c>
      <c r="W115" s="135" t="str">
        <f>IF(B115="","",_xlfn.XLOOKUP($S115,应收!$T:$T,应收!B:B))</f>
        <v/>
      </c>
      <c r="X115" s="135" t="str">
        <f t="shared" si="6"/>
        <v/>
      </c>
      <c r="Y115" s="162"/>
      <c r="Z115" s="137"/>
      <c r="AA115" s="137"/>
      <c r="AB115" s="137"/>
      <c r="AC115" s="138"/>
      <c r="AD115" s="93" t="s">
        <v>1978</v>
      </c>
    </row>
    <row r="116" s="93" customFormat="1" customHeight="1" spans="1:30">
      <c r="A116" s="137"/>
      <c r="B116" s="154"/>
      <c r="C116" s="155"/>
      <c r="D116" s="156"/>
      <c r="E116" s="172"/>
      <c r="F116" s="137"/>
      <c r="G116" s="154"/>
      <c r="H116" s="137"/>
      <c r="I116" s="137"/>
      <c r="J116" s="160" t="s">
        <v>2027</v>
      </c>
      <c r="K116" s="135" t="str">
        <f>IF($B116="","",_xlfn.XLOOKUP(S116,应收!T:T,应收!D:D))</f>
        <v/>
      </c>
      <c r="L116" s="135" t="str">
        <f>IF($B116="","",_xlfn.XLOOKUP($S116,应收!$T:$T,应收!E:E))</f>
        <v/>
      </c>
      <c r="M116" s="135" t="str">
        <f>IF($B116="","",_xlfn.XLOOKUP($S116,应收!$T:$T,应收!N:N))</f>
        <v/>
      </c>
      <c r="N116" s="135" t="str">
        <f>IF($B116="","",_xlfn.XLOOKUP($S116,应收!$T:$T,应收!O:O))</f>
        <v/>
      </c>
      <c r="O116" s="135" t="str">
        <f>IF($B116="","",_xlfn.XLOOKUP($S116,应收!$T:$T,应收!P:P))</f>
        <v/>
      </c>
      <c r="P116" s="135" t="str">
        <f>IF($B116="","",_xlfn.XLOOKUP($S116,应收!$T:$T,应收!Q:Q))</f>
        <v/>
      </c>
      <c r="Q116" s="135" t="str">
        <f>IF($B116="","",_xlfn.XLOOKUP($S116,应收!$T:$T,应收!R:R))</f>
        <v/>
      </c>
      <c r="R116" s="135" t="str">
        <f>IF($B116="","",_xlfn.XLOOKUP($S116,应收!$T:$T,应收!S:S))</f>
        <v/>
      </c>
      <c r="S116" s="135" t="str">
        <f t="shared" si="4"/>
        <v/>
      </c>
      <c r="T116" s="135" t="str">
        <f t="shared" si="5"/>
        <v/>
      </c>
      <c r="U116" s="135" t="str">
        <f>IF($B116="","",_xlfn.XLOOKUP(S116,应收!T:T,应收!V:V))</f>
        <v/>
      </c>
      <c r="V116" s="135" t="str">
        <f>IF(U116="","",_xlfn.XLOOKUP(U116,立项!W:W,立项!P:P))</f>
        <v/>
      </c>
      <c r="W116" s="135" t="str">
        <f>IF(B116="","",_xlfn.XLOOKUP($S116,应收!$T:$T,应收!B:B))</f>
        <v/>
      </c>
      <c r="X116" s="135" t="str">
        <f t="shared" si="6"/>
        <v/>
      </c>
      <c r="Y116" s="162"/>
      <c r="Z116" s="137"/>
      <c r="AA116" s="137"/>
      <c r="AB116" s="137"/>
      <c r="AC116" s="138"/>
      <c r="AD116" s="93" t="s">
        <v>1978</v>
      </c>
    </row>
    <row r="117" s="93" customFormat="1" customHeight="1" spans="1:30">
      <c r="A117" s="137"/>
      <c r="B117" s="154"/>
      <c r="C117" s="155"/>
      <c r="D117" s="156"/>
      <c r="E117" s="157"/>
      <c r="F117" s="137"/>
      <c r="G117" s="154"/>
      <c r="H117" s="137"/>
      <c r="I117" s="137"/>
      <c r="J117" s="160" t="s">
        <v>2028</v>
      </c>
      <c r="K117" s="135" t="str">
        <f>IF($B117="","",_xlfn.XLOOKUP(S117,应收!T:T,应收!D:D))</f>
        <v/>
      </c>
      <c r="L117" s="135" t="str">
        <f>IF($B117="","",_xlfn.XLOOKUP($S117,应收!$T:$T,应收!E:E))</f>
        <v/>
      </c>
      <c r="M117" s="135" t="str">
        <f>IF($B117="","",_xlfn.XLOOKUP($S117,应收!$T:$T,应收!N:N))</f>
        <v/>
      </c>
      <c r="N117" s="135" t="str">
        <f>IF($B117="","",_xlfn.XLOOKUP($S117,应收!$T:$T,应收!O:O))</f>
        <v/>
      </c>
      <c r="O117" s="135" t="str">
        <f>IF($B117="","",_xlfn.XLOOKUP($S117,应收!$T:$T,应收!P:P))</f>
        <v/>
      </c>
      <c r="P117" s="135" t="str">
        <f>IF($B117="","",_xlfn.XLOOKUP($S117,应收!$T:$T,应收!Q:Q))</f>
        <v/>
      </c>
      <c r="Q117" s="135" t="str">
        <f>IF($B117="","",_xlfn.XLOOKUP($S117,应收!$T:$T,应收!R:R))</f>
        <v/>
      </c>
      <c r="R117" s="135" t="str">
        <f>IF($B117="","",_xlfn.XLOOKUP($S117,应收!$T:$T,应收!S:S))</f>
        <v/>
      </c>
      <c r="S117" s="135" t="str">
        <f t="shared" si="4"/>
        <v/>
      </c>
      <c r="T117" s="135" t="str">
        <f t="shared" si="5"/>
        <v/>
      </c>
      <c r="U117" s="135" t="str">
        <f>IF($B117="","",_xlfn.XLOOKUP(S117,应收!T:T,应收!V:V))</f>
        <v/>
      </c>
      <c r="V117" s="135" t="str">
        <f>IF(U117="","",_xlfn.XLOOKUP(U117,立项!W:W,立项!P:P))</f>
        <v/>
      </c>
      <c r="W117" s="135" t="str">
        <f>IF(B117="","",_xlfn.XLOOKUP($S117,应收!$T:$T,应收!B:B))</f>
        <v/>
      </c>
      <c r="X117" s="135" t="str">
        <f t="shared" si="6"/>
        <v/>
      </c>
      <c r="Y117" s="162"/>
      <c r="Z117" s="137"/>
      <c r="AA117" s="137"/>
      <c r="AB117" s="137"/>
      <c r="AC117" s="138"/>
      <c r="AD117" s="93" t="s">
        <v>1978</v>
      </c>
    </row>
    <row r="118" s="93" customFormat="1" customHeight="1" spans="1:30">
      <c r="A118" s="137"/>
      <c r="B118" s="154"/>
      <c r="C118" s="155"/>
      <c r="D118" s="156"/>
      <c r="E118" s="157"/>
      <c r="F118" s="137"/>
      <c r="G118" s="154"/>
      <c r="H118" s="137"/>
      <c r="I118" s="137"/>
      <c r="J118" s="160" t="s">
        <v>2029</v>
      </c>
      <c r="K118" s="135" t="str">
        <f>IF($B118="","",_xlfn.XLOOKUP(S118,应收!T:T,应收!D:D))</f>
        <v/>
      </c>
      <c r="L118" s="135" t="str">
        <f>IF($B118="","",_xlfn.XLOOKUP($S118,应收!$T:$T,应收!E:E))</f>
        <v/>
      </c>
      <c r="M118" s="135" t="str">
        <f>IF($B118="","",_xlfn.XLOOKUP($S118,应收!$T:$T,应收!N:N))</f>
        <v/>
      </c>
      <c r="N118" s="135" t="str">
        <f>IF($B118="","",_xlfn.XLOOKUP($S118,应收!$T:$T,应收!O:O))</f>
        <v/>
      </c>
      <c r="O118" s="135" t="str">
        <f>IF($B118="","",_xlfn.XLOOKUP($S118,应收!$T:$T,应收!P:P))</f>
        <v/>
      </c>
      <c r="P118" s="135" t="str">
        <f>IF($B118="","",_xlfn.XLOOKUP($S118,应收!$T:$T,应收!Q:Q))</f>
        <v/>
      </c>
      <c r="Q118" s="135" t="str">
        <f>IF($B118="","",_xlfn.XLOOKUP($S118,应收!$T:$T,应收!R:R))</f>
        <v/>
      </c>
      <c r="R118" s="135" t="str">
        <f>IF($B118="","",_xlfn.XLOOKUP($S118,应收!$T:$T,应收!S:S))</f>
        <v/>
      </c>
      <c r="S118" s="135" t="str">
        <f t="shared" si="4"/>
        <v/>
      </c>
      <c r="T118" s="135" t="str">
        <f t="shared" si="5"/>
        <v/>
      </c>
      <c r="U118" s="135" t="str">
        <f>IF($B118="","",_xlfn.XLOOKUP(S118,应收!T:T,应收!V:V))</f>
        <v/>
      </c>
      <c r="V118" s="135" t="str">
        <f>IF(U118="","",_xlfn.XLOOKUP(U118,立项!W:W,立项!P:P))</f>
        <v/>
      </c>
      <c r="W118" s="135" t="str">
        <f>IF(B118="","",_xlfn.XLOOKUP($S118,应收!$T:$T,应收!B:B))</f>
        <v/>
      </c>
      <c r="X118" s="135" t="str">
        <f t="shared" si="6"/>
        <v/>
      </c>
      <c r="Y118" s="162"/>
      <c r="Z118" s="137"/>
      <c r="AA118" s="137"/>
      <c r="AB118" s="137"/>
      <c r="AC118" s="138"/>
      <c r="AD118" s="93" t="s">
        <v>1978</v>
      </c>
    </row>
    <row r="119" s="93" customFormat="1" customHeight="1" spans="1:30">
      <c r="A119" s="137"/>
      <c r="B119" s="137"/>
      <c r="C119" s="155"/>
      <c r="D119" s="156"/>
      <c r="E119" s="157"/>
      <c r="F119" s="137"/>
      <c r="G119" s="154"/>
      <c r="H119" s="137"/>
      <c r="I119" s="137"/>
      <c r="J119" s="160" t="s">
        <v>2030</v>
      </c>
      <c r="K119" s="135" t="str">
        <f>IF($B119="","",_xlfn.XLOOKUP(S119,应收!T:T,应收!D:D))</f>
        <v/>
      </c>
      <c r="L119" s="135" t="str">
        <f>IF($B119="","",_xlfn.XLOOKUP($S119,应收!$T:$T,应收!E:E))</f>
        <v/>
      </c>
      <c r="M119" s="135" t="str">
        <f>IF($B119="","",_xlfn.XLOOKUP($S119,应收!$T:$T,应收!N:N))</f>
        <v/>
      </c>
      <c r="N119" s="135" t="str">
        <f>IF($B119="","",_xlfn.XLOOKUP($S119,应收!$T:$T,应收!O:O))</f>
        <v/>
      </c>
      <c r="O119" s="135" t="str">
        <f>IF($B119="","",_xlfn.XLOOKUP($S119,应收!$T:$T,应收!P:P))</f>
        <v/>
      </c>
      <c r="P119" s="135" t="str">
        <f>IF($B119="","",_xlfn.XLOOKUP($S119,应收!$T:$T,应收!Q:Q))</f>
        <v/>
      </c>
      <c r="Q119" s="135" t="str">
        <f>IF($B119="","",_xlfn.XLOOKUP($S119,应收!$T:$T,应收!R:R))</f>
        <v/>
      </c>
      <c r="R119" s="135" t="str">
        <f>IF($B119="","",_xlfn.XLOOKUP($S119,应收!$T:$T,应收!S:S))</f>
        <v/>
      </c>
      <c r="S119" s="135" t="str">
        <f t="shared" si="4"/>
        <v/>
      </c>
      <c r="T119" s="135" t="str">
        <f t="shared" si="5"/>
        <v/>
      </c>
      <c r="U119" s="135" t="str">
        <f>IF($B119="","",_xlfn.XLOOKUP(S119,应收!T:T,应收!V:V))</f>
        <v/>
      </c>
      <c r="V119" s="135" t="str">
        <f>IF(U119="","",_xlfn.XLOOKUP(U119,立项!W:W,立项!P:P))</f>
        <v/>
      </c>
      <c r="W119" s="135" t="str">
        <f>IF(B119="","",_xlfn.XLOOKUP($S119,应收!$T:$T,应收!B:B))</f>
        <v/>
      </c>
      <c r="X119" s="135" t="str">
        <f t="shared" si="6"/>
        <v/>
      </c>
      <c r="Y119" s="162"/>
      <c r="Z119" s="137"/>
      <c r="AA119" s="137"/>
      <c r="AB119" s="137"/>
      <c r="AC119" s="138"/>
      <c r="AD119" s="93" t="s">
        <v>1978</v>
      </c>
    </row>
    <row r="120" s="93" customFormat="1" customHeight="1" spans="1:30">
      <c r="A120" s="137"/>
      <c r="B120" s="154"/>
      <c r="C120" s="155"/>
      <c r="D120" s="156"/>
      <c r="E120" s="157"/>
      <c r="F120" s="137"/>
      <c r="G120" s="154"/>
      <c r="H120" s="137"/>
      <c r="I120" s="137"/>
      <c r="J120" s="160" t="s">
        <v>2031</v>
      </c>
      <c r="K120" s="135" t="str">
        <f>IF($B120="","",_xlfn.XLOOKUP(S120,应收!T:T,应收!D:D))</f>
        <v/>
      </c>
      <c r="L120" s="135" t="str">
        <f>IF($B120="","",_xlfn.XLOOKUP($S120,应收!$T:$T,应收!E:E))</f>
        <v/>
      </c>
      <c r="M120" s="135" t="str">
        <f>IF($B120="","",_xlfn.XLOOKUP($S120,应收!$T:$T,应收!N:N))</f>
        <v/>
      </c>
      <c r="N120" s="135" t="str">
        <f>IF($B120="","",_xlfn.XLOOKUP($S120,应收!$T:$T,应收!O:O))</f>
        <v/>
      </c>
      <c r="O120" s="135" t="str">
        <f>IF($B120="","",_xlfn.XLOOKUP($S120,应收!$T:$T,应收!P:P))</f>
        <v/>
      </c>
      <c r="P120" s="135" t="str">
        <f>IF($B120="","",_xlfn.XLOOKUP($S120,应收!$T:$T,应收!Q:Q))</f>
        <v/>
      </c>
      <c r="Q120" s="135" t="str">
        <f>IF($B120="","",_xlfn.XLOOKUP($S120,应收!$T:$T,应收!R:R))</f>
        <v/>
      </c>
      <c r="R120" s="135" t="str">
        <f>IF($B120="","",_xlfn.XLOOKUP($S120,应收!$T:$T,应收!S:S))</f>
        <v/>
      </c>
      <c r="S120" s="135" t="str">
        <f t="shared" si="4"/>
        <v/>
      </c>
      <c r="T120" s="135" t="str">
        <f t="shared" si="5"/>
        <v/>
      </c>
      <c r="U120" s="135" t="str">
        <f>IF($B120="","",_xlfn.XLOOKUP(S120,应收!T:T,应收!V:V))</f>
        <v/>
      </c>
      <c r="V120" s="135" t="str">
        <f>IF(U120="","",_xlfn.XLOOKUP(U120,立项!W:W,立项!P:P))</f>
        <v/>
      </c>
      <c r="W120" s="135" t="str">
        <f>IF(B120="","",_xlfn.XLOOKUP($S120,应收!$T:$T,应收!B:B))</f>
        <v/>
      </c>
      <c r="X120" s="135" t="str">
        <f t="shared" si="6"/>
        <v/>
      </c>
      <c r="Y120" s="162"/>
      <c r="Z120" s="137"/>
      <c r="AA120" s="137"/>
      <c r="AB120" s="137"/>
      <c r="AC120" s="138"/>
      <c r="AD120" s="93" t="s">
        <v>1978</v>
      </c>
    </row>
    <row r="121" s="93" customFormat="1" customHeight="1" spans="1:30">
      <c r="A121" s="137"/>
      <c r="B121" s="154"/>
      <c r="C121" s="155"/>
      <c r="D121" s="156"/>
      <c r="E121" s="157"/>
      <c r="F121" s="137"/>
      <c r="G121" s="154"/>
      <c r="H121" s="137"/>
      <c r="I121" s="137"/>
      <c r="J121" s="160" t="s">
        <v>2032</v>
      </c>
      <c r="K121" s="135" t="str">
        <f>IF($B121="","",_xlfn.XLOOKUP(S121,应收!T:T,应收!D:D))</f>
        <v/>
      </c>
      <c r="L121" s="135" t="str">
        <f>IF($B121="","",_xlfn.XLOOKUP($S121,应收!$T:$T,应收!E:E))</f>
        <v/>
      </c>
      <c r="M121" s="135" t="str">
        <f>IF($B121="","",_xlfn.XLOOKUP($S121,应收!$T:$T,应收!N:N))</f>
        <v/>
      </c>
      <c r="N121" s="135" t="str">
        <f>IF($B121="","",_xlfn.XLOOKUP($S121,应收!$T:$T,应收!O:O))</f>
        <v/>
      </c>
      <c r="O121" s="135" t="str">
        <f>IF($B121="","",_xlfn.XLOOKUP($S121,应收!$T:$T,应收!P:P))</f>
        <v/>
      </c>
      <c r="P121" s="135" t="str">
        <f>IF($B121="","",_xlfn.XLOOKUP($S121,应收!$T:$T,应收!Q:Q))</f>
        <v/>
      </c>
      <c r="Q121" s="135" t="str">
        <f>IF($B121="","",_xlfn.XLOOKUP($S121,应收!$T:$T,应收!R:R))</f>
        <v/>
      </c>
      <c r="R121" s="135" t="str">
        <f>IF($B121="","",_xlfn.XLOOKUP($S121,应收!$T:$T,应收!S:S))</f>
        <v/>
      </c>
      <c r="S121" s="135" t="str">
        <f t="shared" si="4"/>
        <v/>
      </c>
      <c r="T121" s="135" t="str">
        <f t="shared" si="5"/>
        <v/>
      </c>
      <c r="U121" s="135" t="str">
        <f>IF($B121="","",_xlfn.XLOOKUP(S121,应收!T:T,应收!V:V))</f>
        <v/>
      </c>
      <c r="V121" s="135" t="str">
        <f>IF(U121="","",_xlfn.XLOOKUP(U121,立项!W:W,立项!P:P))</f>
        <v/>
      </c>
      <c r="W121" s="135" t="str">
        <f>IF(B121="","",_xlfn.XLOOKUP($S121,应收!$T:$T,应收!B:B))</f>
        <v/>
      </c>
      <c r="X121" s="135" t="str">
        <f t="shared" si="6"/>
        <v/>
      </c>
      <c r="Y121" s="162"/>
      <c r="Z121" s="137"/>
      <c r="AA121" s="137"/>
      <c r="AB121" s="137"/>
      <c r="AC121" s="138"/>
      <c r="AD121" s="93" t="s">
        <v>1978</v>
      </c>
    </row>
    <row r="122" s="93" customFormat="1" customHeight="1" spans="1:30">
      <c r="A122" s="137"/>
      <c r="B122" s="154"/>
      <c r="C122" s="155"/>
      <c r="D122" s="156"/>
      <c r="E122" s="157"/>
      <c r="F122" s="137"/>
      <c r="G122" s="154"/>
      <c r="H122" s="137"/>
      <c r="I122" s="137"/>
      <c r="J122" s="160" t="s">
        <v>2033</v>
      </c>
      <c r="K122" s="135" t="str">
        <f>IF($B122="","",_xlfn.XLOOKUP(S122,应收!T:T,应收!D:D))</f>
        <v/>
      </c>
      <c r="L122" s="135" t="str">
        <f>IF($B122="","",_xlfn.XLOOKUP($S122,应收!$T:$T,应收!E:E))</f>
        <v/>
      </c>
      <c r="M122" s="135" t="str">
        <f>IF($B122="","",_xlfn.XLOOKUP($S122,应收!$T:$T,应收!N:N))</f>
        <v/>
      </c>
      <c r="N122" s="135" t="str">
        <f>IF($B122="","",_xlfn.XLOOKUP($S122,应收!$T:$T,应收!O:O))</f>
        <v/>
      </c>
      <c r="O122" s="135" t="str">
        <f>IF($B122="","",_xlfn.XLOOKUP($S122,应收!$T:$T,应收!P:P))</f>
        <v/>
      </c>
      <c r="P122" s="135" t="str">
        <f>IF($B122="","",_xlfn.XLOOKUP($S122,应收!$T:$T,应收!Q:Q))</f>
        <v/>
      </c>
      <c r="Q122" s="135" t="str">
        <f>IF($B122="","",_xlfn.XLOOKUP($S122,应收!$T:$T,应收!R:R))</f>
        <v/>
      </c>
      <c r="R122" s="135" t="str">
        <f>IF($B122="","",_xlfn.XLOOKUP($S122,应收!$T:$T,应收!S:S))</f>
        <v/>
      </c>
      <c r="S122" s="135" t="str">
        <f t="shared" si="4"/>
        <v/>
      </c>
      <c r="T122" s="135" t="str">
        <f t="shared" si="5"/>
        <v/>
      </c>
      <c r="U122" s="135" t="str">
        <f>IF($B122="","",_xlfn.XLOOKUP(S122,应收!T:T,应收!V:V))</f>
        <v/>
      </c>
      <c r="V122" s="135" t="str">
        <f>IF(U122="","",_xlfn.XLOOKUP(U122,立项!W:W,立项!P:P))</f>
        <v/>
      </c>
      <c r="W122" s="135" t="str">
        <f>IF(B122="","",_xlfn.XLOOKUP($S122,应收!$T:$T,应收!B:B))</f>
        <v/>
      </c>
      <c r="X122" s="135" t="str">
        <f t="shared" si="6"/>
        <v/>
      </c>
      <c r="Y122" s="162"/>
      <c r="Z122" s="137"/>
      <c r="AA122" s="137"/>
      <c r="AB122" s="137"/>
      <c r="AC122" s="138"/>
      <c r="AD122" s="93" t="s">
        <v>1978</v>
      </c>
    </row>
    <row r="123" s="93" customFormat="1" customHeight="1" spans="1:30">
      <c r="A123" s="137"/>
      <c r="B123" s="154"/>
      <c r="C123" s="155"/>
      <c r="D123" s="156"/>
      <c r="E123" s="157"/>
      <c r="F123" s="137"/>
      <c r="G123" s="154"/>
      <c r="H123" s="137"/>
      <c r="I123" s="137"/>
      <c r="J123" s="160" t="s">
        <v>2034</v>
      </c>
      <c r="K123" s="135" t="str">
        <f>IF($B123="","",_xlfn.XLOOKUP(S123,应收!T:T,应收!D:D))</f>
        <v/>
      </c>
      <c r="L123" s="135" t="str">
        <f>IF($B123="","",_xlfn.XLOOKUP($S123,应收!$T:$T,应收!E:E))</f>
        <v/>
      </c>
      <c r="M123" s="135" t="str">
        <f>IF($B123="","",_xlfn.XLOOKUP($S123,应收!$T:$T,应收!N:N))</f>
        <v/>
      </c>
      <c r="N123" s="135" t="str">
        <f>IF($B123="","",_xlfn.XLOOKUP($S123,应收!$T:$T,应收!O:O))</f>
        <v/>
      </c>
      <c r="O123" s="135" t="str">
        <f>IF($B123="","",_xlfn.XLOOKUP($S123,应收!$T:$T,应收!P:P))</f>
        <v/>
      </c>
      <c r="P123" s="135" t="str">
        <f>IF($B123="","",_xlfn.XLOOKUP($S123,应收!$T:$T,应收!Q:Q))</f>
        <v/>
      </c>
      <c r="Q123" s="135" t="str">
        <f>IF($B123="","",_xlfn.XLOOKUP($S123,应收!$T:$T,应收!R:R))</f>
        <v/>
      </c>
      <c r="R123" s="135" t="str">
        <f>IF($B123="","",_xlfn.XLOOKUP($S123,应收!$T:$T,应收!S:S))</f>
        <v/>
      </c>
      <c r="S123" s="135" t="str">
        <f t="shared" si="4"/>
        <v/>
      </c>
      <c r="T123" s="135" t="str">
        <f t="shared" si="5"/>
        <v/>
      </c>
      <c r="U123" s="135" t="str">
        <f>IF($B123="","",_xlfn.XLOOKUP(S123,应收!T:T,应收!V:V))</f>
        <v/>
      </c>
      <c r="V123" s="135" t="str">
        <f>IF(U123="","",_xlfn.XLOOKUP(U123,立项!W:W,立项!P:P))</f>
        <v/>
      </c>
      <c r="W123" s="135" t="str">
        <f>IF(B123="","",_xlfn.XLOOKUP($S123,应收!$T:$T,应收!B:B))</f>
        <v/>
      </c>
      <c r="X123" s="135" t="str">
        <f t="shared" si="6"/>
        <v/>
      </c>
      <c r="Y123" s="162"/>
      <c r="Z123" s="137"/>
      <c r="AA123" s="137"/>
      <c r="AB123" s="137"/>
      <c r="AC123" s="138"/>
      <c r="AD123" s="93" t="s">
        <v>1978</v>
      </c>
    </row>
    <row r="124" s="93" customFormat="1" customHeight="1" spans="1:30">
      <c r="A124" s="137"/>
      <c r="B124" s="154"/>
      <c r="C124" s="155"/>
      <c r="D124" s="156"/>
      <c r="E124" s="157"/>
      <c r="F124" s="137"/>
      <c r="G124" s="154"/>
      <c r="H124" s="137"/>
      <c r="I124" s="137"/>
      <c r="J124" s="160" t="s">
        <v>2035</v>
      </c>
      <c r="K124" s="135" t="str">
        <f>IF($B124="","",_xlfn.XLOOKUP(S124,应收!T:T,应收!D:D))</f>
        <v/>
      </c>
      <c r="L124" s="135" t="str">
        <f>IF($B124="","",_xlfn.XLOOKUP($S124,应收!$T:$T,应收!E:E))</f>
        <v/>
      </c>
      <c r="M124" s="135" t="str">
        <f>IF($B124="","",_xlfn.XLOOKUP($S124,应收!$T:$T,应收!N:N))</f>
        <v/>
      </c>
      <c r="N124" s="135" t="str">
        <f>IF($B124="","",_xlfn.XLOOKUP($S124,应收!$T:$T,应收!O:O))</f>
        <v/>
      </c>
      <c r="O124" s="135" t="str">
        <f>IF($B124="","",_xlfn.XLOOKUP($S124,应收!$T:$T,应收!P:P))</f>
        <v/>
      </c>
      <c r="P124" s="135" t="str">
        <f>IF($B124="","",_xlfn.XLOOKUP($S124,应收!$T:$T,应收!Q:Q))</f>
        <v/>
      </c>
      <c r="Q124" s="135" t="str">
        <f>IF($B124="","",_xlfn.XLOOKUP($S124,应收!$T:$T,应收!R:R))</f>
        <v/>
      </c>
      <c r="R124" s="135" t="str">
        <f>IF($B124="","",_xlfn.XLOOKUP($S124,应收!$T:$T,应收!S:S))</f>
        <v/>
      </c>
      <c r="S124" s="135" t="str">
        <f t="shared" si="4"/>
        <v/>
      </c>
      <c r="T124" s="135" t="str">
        <f t="shared" si="5"/>
        <v/>
      </c>
      <c r="U124" s="135" t="str">
        <f>IF($B124="","",_xlfn.XLOOKUP(S124,应收!T:T,应收!V:V))</f>
        <v/>
      </c>
      <c r="V124" s="135" t="str">
        <f>IF(U124="","",_xlfn.XLOOKUP(U124,立项!W:W,立项!P:P))</f>
        <v/>
      </c>
      <c r="W124" s="135" t="str">
        <f>IF(B124="","",_xlfn.XLOOKUP($S124,应收!$T:$T,应收!B:B))</f>
        <v/>
      </c>
      <c r="X124" s="135" t="str">
        <f t="shared" si="6"/>
        <v/>
      </c>
      <c r="Y124" s="162"/>
      <c r="Z124" s="137"/>
      <c r="AA124" s="137"/>
      <c r="AB124" s="137"/>
      <c r="AC124" s="138"/>
      <c r="AD124" s="93" t="s">
        <v>1978</v>
      </c>
    </row>
    <row r="125" s="93" customFormat="1" customHeight="1" spans="1:30">
      <c r="A125" s="137"/>
      <c r="B125" s="154" t="s">
        <v>1978</v>
      </c>
      <c r="C125" s="155"/>
      <c r="D125" s="156"/>
      <c r="E125" s="157"/>
      <c r="F125" s="137" t="s">
        <v>1978</v>
      </c>
      <c r="G125" s="154"/>
      <c r="H125" s="137" t="s">
        <v>317</v>
      </c>
      <c r="I125" s="137"/>
      <c r="J125" s="160" t="s">
        <v>2036</v>
      </c>
      <c r="K125" s="135" t="str">
        <f>IF($B125="","",_xlfn.XLOOKUP(S125,应收!T:T,应收!D:D))</f>
        <v/>
      </c>
      <c r="L125" s="135" t="str">
        <f>IF($B125="","",_xlfn.XLOOKUP($S125,应收!$T:$T,应收!E:E))</f>
        <v/>
      </c>
      <c r="M125" s="135" t="str">
        <f>IF($B125="","",_xlfn.XLOOKUP($S125,应收!$T:$T,应收!N:N))</f>
        <v/>
      </c>
      <c r="N125" s="135" t="str">
        <f>IF($B125="","",_xlfn.XLOOKUP($S125,应收!$T:$T,应收!O:O))</f>
        <v/>
      </c>
      <c r="O125" s="135" t="str">
        <f>IF($B125="","",_xlfn.XLOOKUP($S125,应收!$T:$T,应收!P:P))</f>
        <v/>
      </c>
      <c r="P125" s="135" t="str">
        <f>IF($B125="","",_xlfn.XLOOKUP($S125,应收!$T:$T,应收!Q:Q))</f>
        <v/>
      </c>
      <c r="Q125" s="135" t="str">
        <f>IF($B125="","",_xlfn.XLOOKUP($S125,应收!$T:$T,应收!R:R))</f>
        <v/>
      </c>
      <c r="R125" s="135" t="str">
        <f>IF($B125="","",_xlfn.XLOOKUP($S125,应收!$T:$T,应收!S:S))</f>
        <v/>
      </c>
      <c r="S125" s="135" t="str">
        <f t="shared" si="4"/>
        <v/>
      </c>
      <c r="T125" s="135" t="str">
        <f t="shared" si="5"/>
        <v/>
      </c>
      <c r="U125" s="135" t="str">
        <f>IF($B125="","",_xlfn.XLOOKUP(S125,应收!T:T,应收!V:V))</f>
        <v/>
      </c>
      <c r="V125" s="135" t="str">
        <f>IF(U125="","",_xlfn.XLOOKUP(U125,立项!W:W,立项!P:P))</f>
        <v/>
      </c>
      <c r="W125" s="135" t="str">
        <f>IF(B125="","",_xlfn.XLOOKUP($S125,应收!$T:$T,应收!B:B))</f>
        <v/>
      </c>
      <c r="X125" s="135" t="str">
        <f t="shared" si="6"/>
        <v>孙莉</v>
      </c>
      <c r="Y125" s="162"/>
      <c r="Z125" s="137"/>
      <c r="AA125" s="137"/>
      <c r="AB125" s="137"/>
      <c r="AC125" s="138"/>
      <c r="AD125" s="93" t="s">
        <v>1978</v>
      </c>
    </row>
    <row r="126" s="93" customFormat="1" customHeight="1" spans="1:30">
      <c r="A126" s="137"/>
      <c r="B126" s="154" t="s">
        <v>1978</v>
      </c>
      <c r="C126" s="155"/>
      <c r="D126" s="156"/>
      <c r="E126" s="157"/>
      <c r="F126" s="137" t="s">
        <v>1978</v>
      </c>
      <c r="G126" s="154"/>
      <c r="H126" s="137" t="s">
        <v>317</v>
      </c>
      <c r="I126" s="137"/>
      <c r="J126" s="160" t="s">
        <v>2037</v>
      </c>
      <c r="K126" s="135" t="str">
        <f>IF($B126="","",_xlfn.XLOOKUP(S126,应收!T:T,应收!D:D))</f>
        <v/>
      </c>
      <c r="L126" s="135" t="str">
        <f>IF($B126="","",_xlfn.XLOOKUP($S126,应收!$T:$T,应收!E:E))</f>
        <v/>
      </c>
      <c r="M126" s="135" t="str">
        <f>IF($B126="","",_xlfn.XLOOKUP($S126,应收!$T:$T,应收!N:N))</f>
        <v/>
      </c>
      <c r="N126" s="135" t="str">
        <f>IF($B126="","",_xlfn.XLOOKUP($S126,应收!$T:$T,应收!O:O))</f>
        <v/>
      </c>
      <c r="O126" s="135" t="str">
        <f>IF($B126="","",_xlfn.XLOOKUP($S126,应收!$T:$T,应收!P:P))</f>
        <v/>
      </c>
      <c r="P126" s="135" t="str">
        <f>IF($B126="","",_xlfn.XLOOKUP($S126,应收!$T:$T,应收!Q:Q))</f>
        <v/>
      </c>
      <c r="Q126" s="135" t="str">
        <f>IF($B126="","",_xlfn.XLOOKUP($S126,应收!$T:$T,应收!R:R))</f>
        <v/>
      </c>
      <c r="R126" s="135" t="str">
        <f>IF($B126="","",_xlfn.XLOOKUP($S126,应收!$T:$T,应收!S:S))</f>
        <v/>
      </c>
      <c r="S126" s="135" t="str">
        <f t="shared" si="4"/>
        <v/>
      </c>
      <c r="T126" s="135" t="str">
        <f t="shared" si="5"/>
        <v/>
      </c>
      <c r="U126" s="135" t="str">
        <f>IF($B126="","",_xlfn.XLOOKUP(S126,应收!T:T,应收!V:V))</f>
        <v/>
      </c>
      <c r="V126" s="135" t="str">
        <f>IF(U126="","",_xlfn.XLOOKUP(U126,立项!W:W,立项!P:P))</f>
        <v/>
      </c>
      <c r="W126" s="135" t="str">
        <f>IF(B126="","",_xlfn.XLOOKUP($S126,应收!$T:$T,应收!B:B))</f>
        <v/>
      </c>
      <c r="X126" s="135" t="str">
        <f t="shared" si="6"/>
        <v>孙莉</v>
      </c>
      <c r="Y126" s="162"/>
      <c r="Z126" s="137"/>
      <c r="AA126" s="137"/>
      <c r="AB126" s="137"/>
      <c r="AC126" s="138"/>
      <c r="AD126" s="93" t="s">
        <v>1978</v>
      </c>
    </row>
    <row r="127" s="93" customFormat="1" customHeight="1" spans="1:30">
      <c r="A127" s="137"/>
      <c r="B127" s="154" t="s">
        <v>1978</v>
      </c>
      <c r="C127" s="155"/>
      <c r="D127" s="156"/>
      <c r="E127" s="157"/>
      <c r="F127" s="137" t="s">
        <v>1978</v>
      </c>
      <c r="G127" s="154"/>
      <c r="H127" s="137" t="s">
        <v>317</v>
      </c>
      <c r="I127" s="137"/>
      <c r="J127" s="160" t="s">
        <v>2038</v>
      </c>
      <c r="K127" s="135" t="str">
        <f>IF($B127="","",_xlfn.XLOOKUP(S127,应收!T:T,应收!D:D))</f>
        <v/>
      </c>
      <c r="L127" s="135" t="str">
        <f>IF($B127="","",_xlfn.XLOOKUP($S127,应收!$T:$T,应收!E:E))</f>
        <v/>
      </c>
      <c r="M127" s="135" t="str">
        <f>IF($B127="","",_xlfn.XLOOKUP($S127,应收!$T:$T,应收!N:N))</f>
        <v/>
      </c>
      <c r="N127" s="135" t="str">
        <f>IF($B127="","",_xlfn.XLOOKUP($S127,应收!$T:$T,应收!O:O))</f>
        <v/>
      </c>
      <c r="O127" s="135" t="str">
        <f>IF($B127="","",_xlfn.XLOOKUP($S127,应收!$T:$T,应收!P:P))</f>
        <v/>
      </c>
      <c r="P127" s="135" t="str">
        <f>IF($B127="","",_xlfn.XLOOKUP($S127,应收!$T:$T,应收!Q:Q))</f>
        <v/>
      </c>
      <c r="Q127" s="135" t="str">
        <f>IF($B127="","",_xlfn.XLOOKUP($S127,应收!$T:$T,应收!R:R))</f>
        <v/>
      </c>
      <c r="R127" s="135" t="str">
        <f>IF($B127="","",_xlfn.XLOOKUP($S127,应收!$T:$T,应收!S:S))</f>
        <v/>
      </c>
      <c r="S127" s="135" t="str">
        <f t="shared" si="4"/>
        <v/>
      </c>
      <c r="T127" s="135" t="str">
        <f t="shared" si="5"/>
        <v/>
      </c>
      <c r="U127" s="135" t="str">
        <f>IF($B127="","",_xlfn.XLOOKUP(S127,应收!T:T,应收!V:V))</f>
        <v/>
      </c>
      <c r="V127" s="135" t="str">
        <f>IF(U127="","",_xlfn.XLOOKUP(U127,立项!W:W,立项!P:P))</f>
        <v/>
      </c>
      <c r="W127" s="135" t="str">
        <f>IF(B127="","",_xlfn.XLOOKUP($S127,应收!$T:$T,应收!B:B))</f>
        <v/>
      </c>
      <c r="X127" s="135" t="str">
        <f t="shared" si="6"/>
        <v>孙莉</v>
      </c>
      <c r="Y127" s="162"/>
      <c r="Z127" s="137"/>
      <c r="AA127" s="137"/>
      <c r="AB127" s="137"/>
      <c r="AC127" s="138"/>
      <c r="AD127" s="93" t="s">
        <v>1978</v>
      </c>
    </row>
    <row r="128" s="93" customFormat="1" customHeight="1" spans="1:30">
      <c r="A128" s="137"/>
      <c r="B128" s="154" t="s">
        <v>1978</v>
      </c>
      <c r="C128" s="155"/>
      <c r="D128" s="156"/>
      <c r="E128" s="157"/>
      <c r="F128" s="137" t="s">
        <v>1978</v>
      </c>
      <c r="G128" s="154"/>
      <c r="H128" s="137" t="s">
        <v>317</v>
      </c>
      <c r="I128" s="137"/>
      <c r="J128" s="160" t="s">
        <v>2039</v>
      </c>
      <c r="K128" s="135" t="str">
        <f>IF($B128="","",_xlfn.XLOOKUP(S128,应收!T:T,应收!D:D))</f>
        <v/>
      </c>
      <c r="L128" s="135" t="str">
        <f>IF($B128="","",_xlfn.XLOOKUP($S128,应收!$T:$T,应收!E:E))</f>
        <v/>
      </c>
      <c r="M128" s="135" t="str">
        <f>IF($B128="","",_xlfn.XLOOKUP($S128,应收!$T:$T,应收!N:N))</f>
        <v/>
      </c>
      <c r="N128" s="135" t="str">
        <f>IF($B128="","",_xlfn.XLOOKUP($S128,应收!$T:$T,应收!O:O))</f>
        <v/>
      </c>
      <c r="O128" s="135" t="str">
        <f>IF($B128="","",_xlfn.XLOOKUP($S128,应收!$T:$T,应收!P:P))</f>
        <v/>
      </c>
      <c r="P128" s="135" t="str">
        <f>IF($B128="","",_xlfn.XLOOKUP($S128,应收!$T:$T,应收!Q:Q))</f>
        <v/>
      </c>
      <c r="Q128" s="135" t="str">
        <f>IF($B128="","",_xlfn.XLOOKUP($S128,应收!$T:$T,应收!R:R))</f>
        <v/>
      </c>
      <c r="R128" s="135" t="str">
        <f>IF($B128="","",_xlfn.XLOOKUP($S128,应收!$T:$T,应收!S:S))</f>
        <v/>
      </c>
      <c r="S128" s="135" t="str">
        <f t="shared" si="4"/>
        <v/>
      </c>
      <c r="T128" s="135" t="str">
        <f t="shared" si="5"/>
        <v/>
      </c>
      <c r="U128" s="135" t="str">
        <f>IF($B128="","",_xlfn.XLOOKUP(S128,应收!T:T,应收!V:V))</f>
        <v/>
      </c>
      <c r="V128" s="135" t="str">
        <f>IF(U128="","",_xlfn.XLOOKUP(U128,立项!W:W,立项!P:P))</f>
        <v/>
      </c>
      <c r="W128" s="135" t="str">
        <f>IF(B128="","",_xlfn.XLOOKUP($S128,应收!$T:$T,应收!B:B))</f>
        <v/>
      </c>
      <c r="X128" s="135" t="str">
        <f t="shared" si="6"/>
        <v>孙莉</v>
      </c>
      <c r="Y128" s="162"/>
      <c r="Z128" s="137"/>
      <c r="AA128" s="137"/>
      <c r="AB128" s="137"/>
      <c r="AC128" s="138"/>
      <c r="AD128" s="93" t="s">
        <v>1978</v>
      </c>
    </row>
    <row r="129" s="93" customFormat="1" customHeight="1" spans="1:30">
      <c r="A129" s="137"/>
      <c r="B129" s="154" t="s">
        <v>1978</v>
      </c>
      <c r="C129" s="155"/>
      <c r="D129" s="156"/>
      <c r="E129" s="157"/>
      <c r="F129" s="137" t="s">
        <v>1978</v>
      </c>
      <c r="G129" s="154"/>
      <c r="H129" s="137" t="s">
        <v>317</v>
      </c>
      <c r="I129" s="137"/>
      <c r="J129" s="160" t="s">
        <v>2040</v>
      </c>
      <c r="K129" s="135" t="str">
        <f>IF($B129="","",_xlfn.XLOOKUP(S129,应收!T:T,应收!D:D))</f>
        <v/>
      </c>
      <c r="L129" s="135" t="str">
        <f>IF($B129="","",_xlfn.XLOOKUP($S129,应收!$T:$T,应收!E:E))</f>
        <v/>
      </c>
      <c r="M129" s="135" t="str">
        <f>IF($B129="","",_xlfn.XLOOKUP($S129,应收!$T:$T,应收!N:N))</f>
        <v/>
      </c>
      <c r="N129" s="135" t="str">
        <f>IF($B129="","",_xlfn.XLOOKUP($S129,应收!$T:$T,应收!O:O))</f>
        <v/>
      </c>
      <c r="O129" s="135" t="str">
        <f>IF($B129="","",_xlfn.XLOOKUP($S129,应收!$T:$T,应收!P:P))</f>
        <v/>
      </c>
      <c r="P129" s="135" t="str">
        <f>IF($B129="","",_xlfn.XLOOKUP($S129,应收!$T:$T,应收!Q:Q))</f>
        <v/>
      </c>
      <c r="Q129" s="135" t="str">
        <f>IF($B129="","",_xlfn.XLOOKUP($S129,应收!$T:$T,应收!R:R))</f>
        <v/>
      </c>
      <c r="R129" s="135" t="str">
        <f>IF($B129="","",_xlfn.XLOOKUP($S129,应收!$T:$T,应收!S:S))</f>
        <v/>
      </c>
      <c r="S129" s="135" t="str">
        <f t="shared" si="4"/>
        <v/>
      </c>
      <c r="T129" s="135" t="str">
        <f t="shared" si="5"/>
        <v/>
      </c>
      <c r="U129" s="135" t="str">
        <f>IF($B129="","",_xlfn.XLOOKUP(S129,应收!T:T,应收!V:V))</f>
        <v/>
      </c>
      <c r="V129" s="135" t="str">
        <f>IF(U129="","",_xlfn.XLOOKUP(U129,立项!W:W,立项!P:P))</f>
        <v/>
      </c>
      <c r="W129" s="135" t="str">
        <f>IF(B129="","",_xlfn.XLOOKUP($S129,应收!$T:$T,应收!B:B))</f>
        <v/>
      </c>
      <c r="X129" s="135" t="str">
        <f t="shared" si="6"/>
        <v>孙莉</v>
      </c>
      <c r="Y129" s="162"/>
      <c r="Z129" s="137"/>
      <c r="AA129" s="137"/>
      <c r="AB129" s="137"/>
      <c r="AC129" s="138"/>
      <c r="AD129" s="93" t="s">
        <v>1978</v>
      </c>
    </row>
    <row r="130" s="93" customFormat="1" customHeight="1" spans="1:30">
      <c r="A130" s="137"/>
      <c r="B130" s="154" t="s">
        <v>1978</v>
      </c>
      <c r="C130" s="155"/>
      <c r="D130" s="156"/>
      <c r="E130" s="157"/>
      <c r="F130" s="137" t="s">
        <v>1978</v>
      </c>
      <c r="G130" s="154"/>
      <c r="H130" s="137" t="s">
        <v>317</v>
      </c>
      <c r="I130" s="137"/>
      <c r="J130" s="160" t="s">
        <v>2041</v>
      </c>
      <c r="K130" s="135" t="str">
        <f>IF($B130="","",_xlfn.XLOOKUP(S130,应收!T:T,应收!D:D))</f>
        <v/>
      </c>
      <c r="L130" s="135" t="str">
        <f>IF($B130="","",_xlfn.XLOOKUP($S130,应收!$T:$T,应收!E:E))</f>
        <v/>
      </c>
      <c r="M130" s="135" t="str">
        <f>IF($B130="","",_xlfn.XLOOKUP($S130,应收!$T:$T,应收!N:N))</f>
        <v/>
      </c>
      <c r="N130" s="135" t="str">
        <f>IF($B130="","",_xlfn.XLOOKUP($S130,应收!$T:$T,应收!O:O))</f>
        <v/>
      </c>
      <c r="O130" s="135" t="str">
        <f>IF($B130="","",_xlfn.XLOOKUP($S130,应收!$T:$T,应收!P:P))</f>
        <v/>
      </c>
      <c r="P130" s="135" t="str">
        <f>IF($B130="","",_xlfn.XLOOKUP($S130,应收!$T:$T,应收!Q:Q))</f>
        <v/>
      </c>
      <c r="Q130" s="135" t="str">
        <f>IF($B130="","",_xlfn.XLOOKUP($S130,应收!$T:$T,应收!R:R))</f>
        <v/>
      </c>
      <c r="R130" s="135" t="str">
        <f>IF($B130="","",_xlfn.XLOOKUP($S130,应收!$T:$T,应收!S:S))</f>
        <v/>
      </c>
      <c r="S130" s="135" t="str">
        <f t="shared" ref="S130:S193" si="7">IF(B130="","",LEFT(B130,7))</f>
        <v/>
      </c>
      <c r="T130" s="135" t="str">
        <f t="shared" ref="T130:T193" si="8">IF(F130="","",LEFT(F130,6))</f>
        <v/>
      </c>
      <c r="U130" s="135" t="str">
        <f>IF($B130="","",_xlfn.XLOOKUP(S130,应收!T:T,应收!V:V))</f>
        <v/>
      </c>
      <c r="V130" s="135" t="str">
        <f>IF(U130="","",_xlfn.XLOOKUP(U130,立项!W:W,立项!P:P))</f>
        <v/>
      </c>
      <c r="W130" s="135" t="str">
        <f>IF(B130="","",_xlfn.XLOOKUP($S130,应收!$T:$T,应收!B:B))</f>
        <v/>
      </c>
      <c r="X130" s="135" t="str">
        <f t="shared" si="6"/>
        <v>孙莉</v>
      </c>
      <c r="Y130" s="162"/>
      <c r="Z130" s="137"/>
      <c r="AA130" s="137"/>
      <c r="AB130" s="137"/>
      <c r="AC130" s="138"/>
      <c r="AD130" s="93" t="s">
        <v>1978</v>
      </c>
    </row>
    <row r="131" s="93" customFormat="1" customHeight="1" spans="1:30">
      <c r="A131" s="137"/>
      <c r="B131" s="154" t="s">
        <v>1978</v>
      </c>
      <c r="C131" s="155"/>
      <c r="D131" s="156"/>
      <c r="E131" s="157"/>
      <c r="F131" s="137" t="s">
        <v>1978</v>
      </c>
      <c r="G131" s="154"/>
      <c r="H131" s="137" t="s">
        <v>317</v>
      </c>
      <c r="I131" s="137"/>
      <c r="J131" s="160" t="s">
        <v>2042</v>
      </c>
      <c r="K131" s="135" t="str">
        <f>IF($B131="","",_xlfn.XLOOKUP(S131,应收!T:T,应收!D:D))</f>
        <v/>
      </c>
      <c r="L131" s="135" t="str">
        <f>IF($B131="","",_xlfn.XLOOKUP($S131,应收!$T:$T,应收!E:E))</f>
        <v/>
      </c>
      <c r="M131" s="135" t="str">
        <f>IF($B131="","",_xlfn.XLOOKUP($S131,应收!$T:$T,应收!N:N))</f>
        <v/>
      </c>
      <c r="N131" s="135" t="str">
        <f>IF($B131="","",_xlfn.XLOOKUP($S131,应收!$T:$T,应收!O:O))</f>
        <v/>
      </c>
      <c r="O131" s="135" t="str">
        <f>IF($B131="","",_xlfn.XLOOKUP($S131,应收!$T:$T,应收!P:P))</f>
        <v/>
      </c>
      <c r="P131" s="135" t="str">
        <f>IF($B131="","",_xlfn.XLOOKUP($S131,应收!$T:$T,应收!Q:Q))</f>
        <v/>
      </c>
      <c r="Q131" s="135" t="str">
        <f>IF($B131="","",_xlfn.XLOOKUP($S131,应收!$T:$T,应收!R:R))</f>
        <v/>
      </c>
      <c r="R131" s="135" t="str">
        <f>IF($B131="","",_xlfn.XLOOKUP($S131,应收!$T:$T,应收!S:S))</f>
        <v/>
      </c>
      <c r="S131" s="135" t="str">
        <f t="shared" si="7"/>
        <v/>
      </c>
      <c r="T131" s="135" t="str">
        <f t="shared" si="8"/>
        <v/>
      </c>
      <c r="U131" s="135" t="str">
        <f>IF($B131="","",_xlfn.XLOOKUP(S131,应收!T:T,应收!V:V))</f>
        <v/>
      </c>
      <c r="V131" s="135" t="str">
        <f>IF(U131="","",_xlfn.XLOOKUP(U131,立项!W:W,立项!P:P))</f>
        <v/>
      </c>
      <c r="W131" s="135" t="str">
        <f>IF(B131="","",_xlfn.XLOOKUP($S131,应收!$T:$T,应收!B:B))</f>
        <v/>
      </c>
      <c r="X131" s="135" t="str">
        <f t="shared" si="6"/>
        <v>孙莉</v>
      </c>
      <c r="Y131" s="162"/>
      <c r="Z131" s="137"/>
      <c r="AA131" s="137"/>
      <c r="AB131" s="137"/>
      <c r="AC131" s="138"/>
      <c r="AD131" s="93" t="s">
        <v>1978</v>
      </c>
    </row>
    <row r="132" s="93" customFormat="1" customHeight="1" spans="1:30">
      <c r="A132" s="137"/>
      <c r="B132" s="154" t="s">
        <v>1978</v>
      </c>
      <c r="C132" s="155"/>
      <c r="D132" s="156"/>
      <c r="E132" s="157"/>
      <c r="F132" s="137" t="s">
        <v>1978</v>
      </c>
      <c r="G132" s="154"/>
      <c r="H132" s="137" t="s">
        <v>317</v>
      </c>
      <c r="I132" s="137"/>
      <c r="J132" s="160" t="s">
        <v>2043</v>
      </c>
      <c r="K132" s="135" t="str">
        <f>IF($B132="","",_xlfn.XLOOKUP(S132,应收!T:T,应收!D:D))</f>
        <v/>
      </c>
      <c r="L132" s="135" t="str">
        <f>IF($B132="","",_xlfn.XLOOKUP($S132,应收!$T:$T,应收!E:E))</f>
        <v/>
      </c>
      <c r="M132" s="135" t="str">
        <f>IF($B132="","",_xlfn.XLOOKUP($S132,应收!$T:$T,应收!N:N))</f>
        <v/>
      </c>
      <c r="N132" s="135" t="str">
        <f>IF($B132="","",_xlfn.XLOOKUP($S132,应收!$T:$T,应收!O:O))</f>
        <v/>
      </c>
      <c r="O132" s="135" t="str">
        <f>IF($B132="","",_xlfn.XLOOKUP($S132,应收!$T:$T,应收!P:P))</f>
        <v/>
      </c>
      <c r="P132" s="135" t="str">
        <f>IF($B132="","",_xlfn.XLOOKUP($S132,应收!$T:$T,应收!Q:Q))</f>
        <v/>
      </c>
      <c r="Q132" s="135" t="str">
        <f>IF($B132="","",_xlfn.XLOOKUP($S132,应收!$T:$T,应收!R:R))</f>
        <v/>
      </c>
      <c r="R132" s="135" t="str">
        <f>IF($B132="","",_xlfn.XLOOKUP($S132,应收!$T:$T,应收!S:S))</f>
        <v/>
      </c>
      <c r="S132" s="135" t="str">
        <f t="shared" si="7"/>
        <v/>
      </c>
      <c r="T132" s="135" t="str">
        <f t="shared" si="8"/>
        <v/>
      </c>
      <c r="U132" s="135" t="str">
        <f>IF($B132="","",_xlfn.XLOOKUP(S132,应收!T:T,应收!V:V))</f>
        <v/>
      </c>
      <c r="V132" s="135" t="str">
        <f>IF(U132="","",_xlfn.XLOOKUP(U132,立项!W:W,立项!P:P))</f>
        <v/>
      </c>
      <c r="W132" s="135" t="str">
        <f>IF(B132="","",_xlfn.XLOOKUP($S132,应收!$T:$T,应收!B:B))</f>
        <v/>
      </c>
      <c r="X132" s="135" t="str">
        <f t="shared" si="6"/>
        <v>孙莉</v>
      </c>
      <c r="Y132" s="162"/>
      <c r="Z132" s="137"/>
      <c r="AA132" s="137"/>
      <c r="AB132" s="137"/>
      <c r="AC132" s="138"/>
      <c r="AD132" s="93" t="s">
        <v>1978</v>
      </c>
    </row>
    <row r="133" s="93" customFormat="1" customHeight="1" spans="1:30">
      <c r="A133" s="137"/>
      <c r="B133" s="154" t="s">
        <v>1978</v>
      </c>
      <c r="C133" s="155"/>
      <c r="D133" s="156"/>
      <c r="E133" s="157"/>
      <c r="F133" s="137" t="s">
        <v>1978</v>
      </c>
      <c r="G133" s="154"/>
      <c r="H133" s="137" t="s">
        <v>317</v>
      </c>
      <c r="I133" s="137"/>
      <c r="J133" s="160" t="s">
        <v>2044</v>
      </c>
      <c r="K133" s="135" t="str">
        <f>IF($B133="","",_xlfn.XLOOKUP(S133,应收!T:T,应收!D:D))</f>
        <v/>
      </c>
      <c r="L133" s="135" t="str">
        <f>IF($B133="","",_xlfn.XLOOKUP($S133,应收!$T:$T,应收!E:E))</f>
        <v/>
      </c>
      <c r="M133" s="135" t="str">
        <f>IF($B133="","",_xlfn.XLOOKUP($S133,应收!$T:$T,应收!N:N))</f>
        <v/>
      </c>
      <c r="N133" s="135" t="str">
        <f>IF($B133="","",_xlfn.XLOOKUP($S133,应收!$T:$T,应收!O:O))</f>
        <v/>
      </c>
      <c r="O133" s="135" t="str">
        <f>IF($B133="","",_xlfn.XLOOKUP($S133,应收!$T:$T,应收!P:P))</f>
        <v/>
      </c>
      <c r="P133" s="135" t="str">
        <f>IF($B133="","",_xlfn.XLOOKUP($S133,应收!$T:$T,应收!Q:Q))</f>
        <v/>
      </c>
      <c r="Q133" s="135" t="str">
        <f>IF($B133="","",_xlfn.XLOOKUP($S133,应收!$T:$T,应收!R:R))</f>
        <v/>
      </c>
      <c r="R133" s="135" t="str">
        <f>IF($B133="","",_xlfn.XLOOKUP($S133,应收!$T:$T,应收!S:S))</f>
        <v/>
      </c>
      <c r="S133" s="135" t="str">
        <f t="shared" si="7"/>
        <v/>
      </c>
      <c r="T133" s="135" t="str">
        <f t="shared" si="8"/>
        <v/>
      </c>
      <c r="U133" s="135" t="str">
        <f>IF($B133="","",_xlfn.XLOOKUP(S133,应收!T:T,应收!V:V))</f>
        <v/>
      </c>
      <c r="V133" s="135" t="str">
        <f>IF(U133="","",_xlfn.XLOOKUP(U133,立项!W:W,立项!P:P))</f>
        <v/>
      </c>
      <c r="W133" s="135" t="str">
        <f>IF(B133="","",_xlfn.XLOOKUP($S133,应收!$T:$T,应收!B:B))</f>
        <v/>
      </c>
      <c r="X133" s="135" t="str">
        <f t="shared" si="6"/>
        <v>孙莉</v>
      </c>
      <c r="Y133" s="162"/>
      <c r="Z133" s="137"/>
      <c r="AA133" s="137"/>
      <c r="AB133" s="137"/>
      <c r="AC133" s="138"/>
      <c r="AD133" s="93" t="s">
        <v>1978</v>
      </c>
    </row>
    <row r="134" s="93" customFormat="1" customHeight="1" spans="1:30">
      <c r="A134" s="137"/>
      <c r="B134" s="154" t="s">
        <v>1978</v>
      </c>
      <c r="C134" s="155"/>
      <c r="D134" s="156"/>
      <c r="E134" s="157"/>
      <c r="F134" s="137" t="s">
        <v>1978</v>
      </c>
      <c r="G134" s="154"/>
      <c r="H134" s="137" t="s">
        <v>317</v>
      </c>
      <c r="I134" s="137"/>
      <c r="J134" s="160" t="s">
        <v>2045</v>
      </c>
      <c r="K134" s="135" t="str">
        <f>IF($B134="","",_xlfn.XLOOKUP(S134,应收!T:T,应收!D:D))</f>
        <v/>
      </c>
      <c r="L134" s="135" t="str">
        <f>IF($B134="","",_xlfn.XLOOKUP($S134,应收!$T:$T,应收!E:E))</f>
        <v/>
      </c>
      <c r="M134" s="135" t="str">
        <f>IF($B134="","",_xlfn.XLOOKUP($S134,应收!$T:$T,应收!N:N))</f>
        <v/>
      </c>
      <c r="N134" s="135" t="str">
        <f>IF($B134="","",_xlfn.XLOOKUP($S134,应收!$T:$T,应收!O:O))</f>
        <v/>
      </c>
      <c r="O134" s="135" t="str">
        <f>IF($B134="","",_xlfn.XLOOKUP($S134,应收!$T:$T,应收!P:P))</f>
        <v/>
      </c>
      <c r="P134" s="135" t="str">
        <f>IF($B134="","",_xlfn.XLOOKUP($S134,应收!$T:$T,应收!Q:Q))</f>
        <v/>
      </c>
      <c r="Q134" s="135" t="str">
        <f>IF($B134="","",_xlfn.XLOOKUP($S134,应收!$T:$T,应收!R:R))</f>
        <v/>
      </c>
      <c r="R134" s="135" t="str">
        <f>IF($B134="","",_xlfn.XLOOKUP($S134,应收!$T:$T,应收!S:S))</f>
        <v/>
      </c>
      <c r="S134" s="135" t="str">
        <f t="shared" si="7"/>
        <v/>
      </c>
      <c r="T134" s="135" t="str">
        <f t="shared" si="8"/>
        <v/>
      </c>
      <c r="U134" s="135" t="str">
        <f>IF($B134="","",_xlfn.XLOOKUP(S134,应收!T:T,应收!V:V))</f>
        <v/>
      </c>
      <c r="V134" s="135" t="str">
        <f>IF(U134="","",_xlfn.XLOOKUP(U134,立项!W:W,立项!P:P))</f>
        <v/>
      </c>
      <c r="W134" s="135" t="str">
        <f>IF(B134="","",_xlfn.XLOOKUP($S134,应收!$T:$T,应收!B:B))</f>
        <v/>
      </c>
      <c r="X134" s="135" t="str">
        <f t="shared" si="6"/>
        <v>孙莉</v>
      </c>
      <c r="Y134" s="162"/>
      <c r="Z134" s="137"/>
      <c r="AA134" s="137"/>
      <c r="AB134" s="137"/>
      <c r="AC134" s="138"/>
      <c r="AD134" s="93" t="s">
        <v>1978</v>
      </c>
    </row>
    <row r="135" s="93" customFormat="1" customHeight="1" spans="1:30">
      <c r="A135" s="137"/>
      <c r="B135" s="154" t="s">
        <v>1978</v>
      </c>
      <c r="C135" s="155"/>
      <c r="D135" s="156"/>
      <c r="E135" s="157"/>
      <c r="F135" s="137" t="s">
        <v>1978</v>
      </c>
      <c r="G135" s="154"/>
      <c r="H135" s="137" t="s">
        <v>317</v>
      </c>
      <c r="I135" s="137"/>
      <c r="J135" s="160" t="s">
        <v>2046</v>
      </c>
      <c r="K135" s="135" t="str">
        <f>IF($B135="","",_xlfn.XLOOKUP(S135,应收!T:T,应收!D:D))</f>
        <v/>
      </c>
      <c r="L135" s="135" t="str">
        <f>IF($B135="","",_xlfn.XLOOKUP($S135,应收!$T:$T,应收!E:E))</f>
        <v/>
      </c>
      <c r="M135" s="135" t="str">
        <f>IF($B135="","",_xlfn.XLOOKUP($S135,应收!$T:$T,应收!N:N))</f>
        <v/>
      </c>
      <c r="N135" s="135" t="str">
        <f>IF($B135="","",_xlfn.XLOOKUP($S135,应收!$T:$T,应收!O:O))</f>
        <v/>
      </c>
      <c r="O135" s="135" t="str">
        <f>IF($B135="","",_xlfn.XLOOKUP($S135,应收!$T:$T,应收!P:P))</f>
        <v/>
      </c>
      <c r="P135" s="135" t="str">
        <f>IF($B135="","",_xlfn.XLOOKUP($S135,应收!$T:$T,应收!Q:Q))</f>
        <v/>
      </c>
      <c r="Q135" s="135" t="str">
        <f>IF($B135="","",_xlfn.XLOOKUP($S135,应收!$T:$T,应收!R:R))</f>
        <v/>
      </c>
      <c r="R135" s="135" t="str">
        <f>IF($B135="","",_xlfn.XLOOKUP($S135,应收!$T:$T,应收!S:S))</f>
        <v/>
      </c>
      <c r="S135" s="135" t="str">
        <f t="shared" si="7"/>
        <v/>
      </c>
      <c r="T135" s="135" t="str">
        <f t="shared" si="8"/>
        <v/>
      </c>
      <c r="U135" s="135" t="str">
        <f>IF($B135="","",_xlfn.XLOOKUP(S135,应收!T:T,应收!V:V))</f>
        <v/>
      </c>
      <c r="V135" s="135" t="str">
        <f>IF(U135="","",_xlfn.XLOOKUP(U135,立项!W:W,立项!P:P))</f>
        <v/>
      </c>
      <c r="W135" s="135" t="str">
        <f>IF(B135="","",_xlfn.XLOOKUP($S135,应收!$T:$T,应收!B:B))</f>
        <v/>
      </c>
      <c r="X135" s="135" t="str">
        <f t="shared" si="6"/>
        <v>孙莉</v>
      </c>
      <c r="Y135" s="162"/>
      <c r="Z135" s="137"/>
      <c r="AA135" s="137"/>
      <c r="AB135" s="137"/>
      <c r="AC135" s="138"/>
      <c r="AD135" s="93" t="s">
        <v>1978</v>
      </c>
    </row>
    <row r="136" s="93" customFormat="1" customHeight="1" spans="1:30">
      <c r="A136" s="137"/>
      <c r="B136" s="154" t="s">
        <v>1978</v>
      </c>
      <c r="C136" s="155"/>
      <c r="D136" s="156"/>
      <c r="E136" s="157"/>
      <c r="F136" s="137" t="s">
        <v>1978</v>
      </c>
      <c r="G136" s="154"/>
      <c r="H136" s="137" t="s">
        <v>317</v>
      </c>
      <c r="I136" s="137"/>
      <c r="J136" s="160" t="s">
        <v>2047</v>
      </c>
      <c r="K136" s="135" t="str">
        <f>IF($B136="","",_xlfn.XLOOKUP(S136,应收!T:T,应收!D:D))</f>
        <v/>
      </c>
      <c r="L136" s="135" t="str">
        <f>IF($B136="","",_xlfn.XLOOKUP($S136,应收!$T:$T,应收!E:E))</f>
        <v/>
      </c>
      <c r="M136" s="135" t="str">
        <f>IF($B136="","",_xlfn.XLOOKUP($S136,应收!$T:$T,应收!N:N))</f>
        <v/>
      </c>
      <c r="N136" s="135" t="str">
        <f>IF($B136="","",_xlfn.XLOOKUP($S136,应收!$T:$T,应收!O:O))</f>
        <v/>
      </c>
      <c r="O136" s="135" t="str">
        <f>IF($B136="","",_xlfn.XLOOKUP($S136,应收!$T:$T,应收!P:P))</f>
        <v/>
      </c>
      <c r="P136" s="135" t="str">
        <f>IF($B136="","",_xlfn.XLOOKUP($S136,应收!$T:$T,应收!Q:Q))</f>
        <v/>
      </c>
      <c r="Q136" s="135" t="str">
        <f>IF($B136="","",_xlfn.XLOOKUP($S136,应收!$T:$T,应收!R:R))</f>
        <v/>
      </c>
      <c r="R136" s="135" t="str">
        <f>IF($B136="","",_xlfn.XLOOKUP($S136,应收!$T:$T,应收!S:S))</f>
        <v/>
      </c>
      <c r="S136" s="135" t="str">
        <f t="shared" si="7"/>
        <v/>
      </c>
      <c r="T136" s="135" t="str">
        <f t="shared" si="8"/>
        <v/>
      </c>
      <c r="U136" s="135" t="str">
        <f>IF($B136="","",_xlfn.XLOOKUP(S136,应收!T:T,应收!V:V))</f>
        <v/>
      </c>
      <c r="V136" s="135" t="str">
        <f>IF(U136="","",_xlfn.XLOOKUP(U136,立项!W:W,立项!P:P))</f>
        <v/>
      </c>
      <c r="W136" s="135" t="str">
        <f>IF(B136="","",_xlfn.XLOOKUP($S136,应收!$T:$T,应收!B:B))</f>
        <v/>
      </c>
      <c r="X136" s="135" t="str">
        <f t="shared" si="6"/>
        <v>孙莉</v>
      </c>
      <c r="Y136" s="162"/>
      <c r="Z136" s="137"/>
      <c r="AA136" s="137"/>
      <c r="AB136" s="137"/>
      <c r="AC136" s="138"/>
      <c r="AD136" s="93" t="s">
        <v>1978</v>
      </c>
    </row>
    <row r="137" s="93" customFormat="1" customHeight="1" spans="1:30">
      <c r="A137" s="137"/>
      <c r="B137" s="154" t="s">
        <v>1978</v>
      </c>
      <c r="C137" s="155"/>
      <c r="D137" s="156"/>
      <c r="E137" s="157"/>
      <c r="F137" s="137" t="s">
        <v>1978</v>
      </c>
      <c r="G137" s="154"/>
      <c r="H137" s="137" t="s">
        <v>317</v>
      </c>
      <c r="I137" s="137"/>
      <c r="J137" s="160" t="s">
        <v>2048</v>
      </c>
      <c r="K137" s="135" t="str">
        <f>IF($B137="","",_xlfn.XLOOKUP(S137,应收!T:T,应收!D:D))</f>
        <v/>
      </c>
      <c r="L137" s="135" t="str">
        <f>IF($B137="","",_xlfn.XLOOKUP($S137,应收!$T:$T,应收!E:E))</f>
        <v/>
      </c>
      <c r="M137" s="135" t="str">
        <f>IF($B137="","",_xlfn.XLOOKUP($S137,应收!$T:$T,应收!N:N))</f>
        <v/>
      </c>
      <c r="N137" s="135" t="str">
        <f>IF($B137="","",_xlfn.XLOOKUP($S137,应收!$T:$T,应收!O:O))</f>
        <v/>
      </c>
      <c r="O137" s="135" t="str">
        <f>IF($B137="","",_xlfn.XLOOKUP($S137,应收!$T:$T,应收!P:P))</f>
        <v/>
      </c>
      <c r="P137" s="135" t="str">
        <f>IF($B137="","",_xlfn.XLOOKUP($S137,应收!$T:$T,应收!Q:Q))</f>
        <v/>
      </c>
      <c r="Q137" s="135" t="str">
        <f>IF($B137="","",_xlfn.XLOOKUP($S137,应收!$T:$T,应收!R:R))</f>
        <v/>
      </c>
      <c r="R137" s="135" t="str">
        <f>IF($B137="","",_xlfn.XLOOKUP($S137,应收!$T:$T,应收!S:S))</f>
        <v/>
      </c>
      <c r="S137" s="135" t="str">
        <f t="shared" si="7"/>
        <v/>
      </c>
      <c r="T137" s="135" t="str">
        <f t="shared" si="8"/>
        <v/>
      </c>
      <c r="U137" s="135" t="str">
        <f>IF($B137="","",_xlfn.XLOOKUP(S137,应收!T:T,应收!V:V))</f>
        <v/>
      </c>
      <c r="V137" s="135" t="str">
        <f>IF(U137="","",_xlfn.XLOOKUP(U137,立项!W:W,立项!P:P))</f>
        <v/>
      </c>
      <c r="W137" s="135" t="str">
        <f>IF(B137="","",_xlfn.XLOOKUP($S137,应收!$T:$T,应收!B:B))</f>
        <v/>
      </c>
      <c r="X137" s="135" t="str">
        <f t="shared" si="6"/>
        <v>孙莉</v>
      </c>
      <c r="Y137" s="162"/>
      <c r="Z137" s="137"/>
      <c r="AA137" s="137"/>
      <c r="AB137" s="137"/>
      <c r="AC137" s="138"/>
      <c r="AD137" s="93" t="s">
        <v>1978</v>
      </c>
    </row>
    <row r="138" s="93" customFormat="1" customHeight="1" spans="1:30">
      <c r="A138" s="137"/>
      <c r="B138" s="154" t="s">
        <v>1978</v>
      </c>
      <c r="C138" s="155"/>
      <c r="D138" s="156"/>
      <c r="E138" s="157"/>
      <c r="F138" s="137" t="s">
        <v>1978</v>
      </c>
      <c r="G138" s="154"/>
      <c r="H138" s="137" t="s">
        <v>317</v>
      </c>
      <c r="I138" s="137"/>
      <c r="J138" s="160" t="s">
        <v>2049</v>
      </c>
      <c r="K138" s="135" t="str">
        <f>IF($B138="","",_xlfn.XLOOKUP(S138,应收!T:T,应收!D:D))</f>
        <v/>
      </c>
      <c r="L138" s="135" t="str">
        <f>IF($B138="","",_xlfn.XLOOKUP($S138,应收!$T:$T,应收!E:E))</f>
        <v/>
      </c>
      <c r="M138" s="135" t="str">
        <f>IF($B138="","",_xlfn.XLOOKUP($S138,应收!$T:$T,应收!N:N))</f>
        <v/>
      </c>
      <c r="N138" s="135" t="str">
        <f>IF($B138="","",_xlfn.XLOOKUP($S138,应收!$T:$T,应收!O:O))</f>
        <v/>
      </c>
      <c r="O138" s="135" t="str">
        <f>IF($B138="","",_xlfn.XLOOKUP($S138,应收!$T:$T,应收!P:P))</f>
        <v/>
      </c>
      <c r="P138" s="135" t="str">
        <f>IF($B138="","",_xlfn.XLOOKUP($S138,应收!$T:$T,应收!Q:Q))</f>
        <v/>
      </c>
      <c r="Q138" s="135" t="str">
        <f>IF($B138="","",_xlfn.XLOOKUP($S138,应收!$T:$T,应收!R:R))</f>
        <v/>
      </c>
      <c r="R138" s="135" t="str">
        <f>IF($B138="","",_xlfn.XLOOKUP($S138,应收!$T:$T,应收!S:S))</f>
        <v/>
      </c>
      <c r="S138" s="135" t="str">
        <f t="shared" si="7"/>
        <v/>
      </c>
      <c r="T138" s="135" t="str">
        <f t="shared" si="8"/>
        <v/>
      </c>
      <c r="U138" s="135" t="str">
        <f>IF($B138="","",_xlfn.XLOOKUP(S138,应收!T:T,应收!V:V))</f>
        <v/>
      </c>
      <c r="V138" s="135" t="str">
        <f>IF(U138="","",_xlfn.XLOOKUP(U138,立项!W:W,立项!P:P))</f>
        <v/>
      </c>
      <c r="W138" s="135" t="str">
        <f>IF(B138="","",_xlfn.XLOOKUP($S138,应收!$T:$T,应收!B:B))</f>
        <v/>
      </c>
      <c r="X138" s="135" t="str">
        <f t="shared" si="6"/>
        <v>孙莉</v>
      </c>
      <c r="Y138" s="162"/>
      <c r="Z138" s="137"/>
      <c r="AA138" s="137"/>
      <c r="AB138" s="137"/>
      <c r="AC138" s="138"/>
      <c r="AD138" s="93" t="s">
        <v>1978</v>
      </c>
    </row>
    <row r="139" s="93" customFormat="1" customHeight="1" spans="1:30">
      <c r="A139" s="137"/>
      <c r="B139" s="154" t="s">
        <v>1978</v>
      </c>
      <c r="C139" s="155"/>
      <c r="D139" s="156"/>
      <c r="E139" s="157"/>
      <c r="F139" s="137" t="s">
        <v>1978</v>
      </c>
      <c r="G139" s="154"/>
      <c r="H139" s="137" t="s">
        <v>317</v>
      </c>
      <c r="I139" s="137"/>
      <c r="J139" s="160" t="s">
        <v>2050</v>
      </c>
      <c r="K139" s="135" t="str">
        <f>IF($B139="","",_xlfn.XLOOKUP(S139,应收!T:T,应收!D:D))</f>
        <v/>
      </c>
      <c r="L139" s="135" t="str">
        <f>IF($B139="","",_xlfn.XLOOKUP($S139,应收!$T:$T,应收!E:E))</f>
        <v/>
      </c>
      <c r="M139" s="135" t="str">
        <f>IF($B139="","",_xlfn.XLOOKUP($S139,应收!$T:$T,应收!N:N))</f>
        <v/>
      </c>
      <c r="N139" s="135" t="str">
        <f>IF($B139="","",_xlfn.XLOOKUP($S139,应收!$T:$T,应收!O:O))</f>
        <v/>
      </c>
      <c r="O139" s="135" t="str">
        <f>IF($B139="","",_xlfn.XLOOKUP($S139,应收!$T:$T,应收!P:P))</f>
        <v/>
      </c>
      <c r="P139" s="135" t="str">
        <f>IF($B139="","",_xlfn.XLOOKUP($S139,应收!$T:$T,应收!Q:Q))</f>
        <v/>
      </c>
      <c r="Q139" s="135" t="str">
        <f>IF($B139="","",_xlfn.XLOOKUP($S139,应收!$T:$T,应收!R:R))</f>
        <v/>
      </c>
      <c r="R139" s="135" t="str">
        <f>IF($B139="","",_xlfn.XLOOKUP($S139,应收!$T:$T,应收!S:S))</f>
        <v/>
      </c>
      <c r="S139" s="135" t="str">
        <f t="shared" si="7"/>
        <v/>
      </c>
      <c r="T139" s="135" t="str">
        <f t="shared" si="8"/>
        <v/>
      </c>
      <c r="U139" s="135" t="str">
        <f>IF($B139="","",_xlfn.XLOOKUP(S139,应收!T:T,应收!V:V))</f>
        <v/>
      </c>
      <c r="V139" s="135" t="str">
        <f>IF(U139="","",_xlfn.XLOOKUP(U139,立项!W:W,立项!P:P))</f>
        <v/>
      </c>
      <c r="W139" s="135" t="str">
        <f>IF(B139="","",_xlfn.XLOOKUP($S139,应收!$T:$T,应收!B:B))</f>
        <v/>
      </c>
      <c r="X139" s="135" t="str">
        <f t="shared" si="6"/>
        <v>孙莉</v>
      </c>
      <c r="Y139" s="162"/>
      <c r="Z139" s="137"/>
      <c r="AA139" s="137"/>
      <c r="AB139" s="137"/>
      <c r="AC139" s="138"/>
      <c r="AD139" s="93" t="s">
        <v>1978</v>
      </c>
    </row>
    <row r="140" s="93" customFormat="1" customHeight="1" spans="1:30">
      <c r="A140" s="137"/>
      <c r="B140" s="154" t="s">
        <v>1978</v>
      </c>
      <c r="C140" s="155"/>
      <c r="D140" s="156"/>
      <c r="E140" s="157"/>
      <c r="F140" s="137" t="s">
        <v>1978</v>
      </c>
      <c r="G140" s="154"/>
      <c r="H140" s="137" t="s">
        <v>317</v>
      </c>
      <c r="I140" s="137"/>
      <c r="J140" s="160" t="s">
        <v>2051</v>
      </c>
      <c r="K140" s="135" t="str">
        <f>IF($B140="","",_xlfn.XLOOKUP(S140,应收!T:T,应收!D:D))</f>
        <v/>
      </c>
      <c r="L140" s="135" t="str">
        <f>IF($B140="","",_xlfn.XLOOKUP($S140,应收!$T:$T,应收!E:E))</f>
        <v/>
      </c>
      <c r="M140" s="135" t="str">
        <f>IF($B140="","",_xlfn.XLOOKUP($S140,应收!$T:$T,应收!N:N))</f>
        <v/>
      </c>
      <c r="N140" s="135" t="str">
        <f>IF($B140="","",_xlfn.XLOOKUP($S140,应收!$T:$T,应收!O:O))</f>
        <v/>
      </c>
      <c r="O140" s="135" t="str">
        <f>IF($B140="","",_xlfn.XLOOKUP($S140,应收!$T:$T,应收!P:P))</f>
        <v/>
      </c>
      <c r="P140" s="135" t="str">
        <f>IF($B140="","",_xlfn.XLOOKUP($S140,应收!$T:$T,应收!Q:Q))</f>
        <v/>
      </c>
      <c r="Q140" s="135" t="str">
        <f>IF($B140="","",_xlfn.XLOOKUP($S140,应收!$T:$T,应收!R:R))</f>
        <v/>
      </c>
      <c r="R140" s="135" t="str">
        <f>IF($B140="","",_xlfn.XLOOKUP($S140,应收!$T:$T,应收!S:S))</f>
        <v/>
      </c>
      <c r="S140" s="135" t="str">
        <f t="shared" si="7"/>
        <v/>
      </c>
      <c r="T140" s="135" t="str">
        <f t="shared" si="8"/>
        <v/>
      </c>
      <c r="U140" s="135" t="str">
        <f>IF($B140="","",_xlfn.XLOOKUP(S140,应收!T:T,应收!V:V))</f>
        <v/>
      </c>
      <c r="V140" s="135" t="str">
        <f>IF(U140="","",_xlfn.XLOOKUP(U140,立项!W:W,立项!P:P))</f>
        <v/>
      </c>
      <c r="W140" s="135" t="str">
        <f>IF(B140="","",_xlfn.XLOOKUP($S140,应收!$T:$T,应收!B:B))</f>
        <v/>
      </c>
      <c r="X140" s="135" t="str">
        <f t="shared" si="6"/>
        <v>孙莉</v>
      </c>
      <c r="Y140" s="162"/>
      <c r="Z140" s="137"/>
      <c r="AA140" s="137"/>
      <c r="AB140" s="137"/>
      <c r="AC140" s="138"/>
      <c r="AD140" s="93" t="s">
        <v>1978</v>
      </c>
    </row>
    <row r="141" s="93" customFormat="1" customHeight="1" spans="1:30">
      <c r="A141" s="137"/>
      <c r="B141" s="154" t="s">
        <v>1978</v>
      </c>
      <c r="C141" s="155"/>
      <c r="D141" s="156"/>
      <c r="E141" s="157"/>
      <c r="F141" s="137" t="s">
        <v>1978</v>
      </c>
      <c r="G141" s="154"/>
      <c r="H141" s="137" t="s">
        <v>317</v>
      </c>
      <c r="I141" s="137"/>
      <c r="J141" s="160" t="s">
        <v>2052</v>
      </c>
      <c r="K141" s="135" t="str">
        <f>IF($B141="","",_xlfn.XLOOKUP(S141,应收!T:T,应收!D:D))</f>
        <v/>
      </c>
      <c r="L141" s="135" t="str">
        <f>IF($B141="","",_xlfn.XLOOKUP($S141,应收!$T:$T,应收!E:E))</f>
        <v/>
      </c>
      <c r="M141" s="135" t="str">
        <f>IF($B141="","",_xlfn.XLOOKUP($S141,应收!$T:$T,应收!N:N))</f>
        <v/>
      </c>
      <c r="N141" s="135" t="str">
        <f>IF($B141="","",_xlfn.XLOOKUP($S141,应收!$T:$T,应收!O:O))</f>
        <v/>
      </c>
      <c r="O141" s="135" t="str">
        <f>IF($B141="","",_xlfn.XLOOKUP($S141,应收!$T:$T,应收!P:P))</f>
        <v/>
      </c>
      <c r="P141" s="135" t="str">
        <f>IF($B141="","",_xlfn.XLOOKUP($S141,应收!$T:$T,应收!Q:Q))</f>
        <v/>
      </c>
      <c r="Q141" s="135" t="str">
        <f>IF($B141="","",_xlfn.XLOOKUP($S141,应收!$T:$T,应收!R:R))</f>
        <v/>
      </c>
      <c r="R141" s="135" t="str">
        <f>IF($B141="","",_xlfn.XLOOKUP($S141,应收!$T:$T,应收!S:S))</f>
        <v/>
      </c>
      <c r="S141" s="135" t="str">
        <f t="shared" si="7"/>
        <v/>
      </c>
      <c r="T141" s="135" t="str">
        <f t="shared" si="8"/>
        <v/>
      </c>
      <c r="U141" s="135" t="str">
        <f>IF($B141="","",_xlfn.XLOOKUP(S141,应收!T:T,应收!V:V))</f>
        <v/>
      </c>
      <c r="V141" s="135" t="str">
        <f>IF(U141="","",_xlfn.XLOOKUP(U141,立项!W:W,立项!P:P))</f>
        <v/>
      </c>
      <c r="W141" s="135" t="str">
        <f>IF(B141="","",_xlfn.XLOOKUP($S141,应收!$T:$T,应收!B:B))</f>
        <v/>
      </c>
      <c r="X141" s="135" t="str">
        <f t="shared" si="6"/>
        <v>孙莉</v>
      </c>
      <c r="Y141" s="162"/>
      <c r="Z141" s="137"/>
      <c r="AA141" s="137"/>
      <c r="AB141" s="137"/>
      <c r="AC141" s="138"/>
      <c r="AD141" s="93" t="s">
        <v>1978</v>
      </c>
    </row>
    <row r="142" s="93" customFormat="1" customHeight="1" spans="1:30">
      <c r="A142" s="137"/>
      <c r="B142" s="154" t="s">
        <v>1978</v>
      </c>
      <c r="C142" s="155"/>
      <c r="D142" s="156"/>
      <c r="E142" s="157"/>
      <c r="F142" s="137" t="s">
        <v>1978</v>
      </c>
      <c r="G142" s="154"/>
      <c r="H142" s="137" t="s">
        <v>317</v>
      </c>
      <c r="I142" s="137"/>
      <c r="J142" s="160" t="s">
        <v>2053</v>
      </c>
      <c r="K142" s="135" t="str">
        <f>IF($B142="","",_xlfn.XLOOKUP(S142,应收!T:T,应收!D:D))</f>
        <v/>
      </c>
      <c r="L142" s="135" t="str">
        <f>IF($B142="","",_xlfn.XLOOKUP($S142,应收!$T:$T,应收!E:E))</f>
        <v/>
      </c>
      <c r="M142" s="135" t="str">
        <f>IF($B142="","",_xlfn.XLOOKUP($S142,应收!$T:$T,应收!N:N))</f>
        <v/>
      </c>
      <c r="N142" s="135" t="str">
        <f>IF($B142="","",_xlfn.XLOOKUP($S142,应收!$T:$T,应收!O:O))</f>
        <v/>
      </c>
      <c r="O142" s="135" t="str">
        <f>IF($B142="","",_xlfn.XLOOKUP($S142,应收!$T:$T,应收!P:P))</f>
        <v/>
      </c>
      <c r="P142" s="135" t="str">
        <f>IF($B142="","",_xlfn.XLOOKUP($S142,应收!$T:$T,应收!Q:Q))</f>
        <v/>
      </c>
      <c r="Q142" s="135" t="str">
        <f>IF($B142="","",_xlfn.XLOOKUP($S142,应收!$T:$T,应收!R:R))</f>
        <v/>
      </c>
      <c r="R142" s="135" t="str">
        <f>IF($B142="","",_xlfn.XLOOKUP($S142,应收!$T:$T,应收!S:S))</f>
        <v/>
      </c>
      <c r="S142" s="135" t="str">
        <f t="shared" si="7"/>
        <v/>
      </c>
      <c r="T142" s="135" t="str">
        <f t="shared" si="8"/>
        <v/>
      </c>
      <c r="U142" s="135" t="str">
        <f>IF($B142="","",_xlfn.XLOOKUP(S142,应收!T:T,应收!V:V))</f>
        <v/>
      </c>
      <c r="V142" s="135" t="str">
        <f>IF(U142="","",_xlfn.XLOOKUP(U142,立项!W:W,立项!P:P))</f>
        <v/>
      </c>
      <c r="W142" s="135" t="str">
        <f>IF(B142="","",_xlfn.XLOOKUP($S142,应收!$T:$T,应收!B:B))</f>
        <v/>
      </c>
      <c r="X142" s="135" t="str">
        <f t="shared" si="6"/>
        <v>孙莉</v>
      </c>
      <c r="Y142" s="162"/>
      <c r="Z142" s="137"/>
      <c r="AA142" s="137"/>
      <c r="AB142" s="137"/>
      <c r="AC142" s="138"/>
      <c r="AD142" s="93" t="s">
        <v>1978</v>
      </c>
    </row>
    <row r="143" s="93" customFormat="1" customHeight="1" spans="1:30">
      <c r="A143" s="137"/>
      <c r="B143" s="154" t="s">
        <v>1978</v>
      </c>
      <c r="C143" s="155"/>
      <c r="D143" s="156"/>
      <c r="E143" s="157"/>
      <c r="F143" s="137" t="s">
        <v>1978</v>
      </c>
      <c r="G143" s="154"/>
      <c r="H143" s="137" t="s">
        <v>317</v>
      </c>
      <c r="I143" s="137"/>
      <c r="J143" s="160" t="s">
        <v>2054</v>
      </c>
      <c r="K143" s="135" t="str">
        <f>IF($B143="","",_xlfn.XLOOKUP(S143,应收!T:T,应收!D:D))</f>
        <v/>
      </c>
      <c r="L143" s="135" t="str">
        <f>IF($B143="","",_xlfn.XLOOKUP($S143,应收!$T:$T,应收!E:E))</f>
        <v/>
      </c>
      <c r="M143" s="135" t="str">
        <f>IF($B143="","",_xlfn.XLOOKUP($S143,应收!$T:$T,应收!N:N))</f>
        <v/>
      </c>
      <c r="N143" s="135" t="str">
        <f>IF($B143="","",_xlfn.XLOOKUP($S143,应收!$T:$T,应收!O:O))</f>
        <v/>
      </c>
      <c r="O143" s="135" t="str">
        <f>IF($B143="","",_xlfn.XLOOKUP($S143,应收!$T:$T,应收!P:P))</f>
        <v/>
      </c>
      <c r="P143" s="135" t="str">
        <f>IF($B143="","",_xlfn.XLOOKUP($S143,应收!$T:$T,应收!Q:Q))</f>
        <v/>
      </c>
      <c r="Q143" s="135" t="str">
        <f>IF($B143="","",_xlfn.XLOOKUP($S143,应收!$T:$T,应收!R:R))</f>
        <v/>
      </c>
      <c r="R143" s="135" t="str">
        <f>IF($B143="","",_xlfn.XLOOKUP($S143,应收!$T:$T,应收!S:S))</f>
        <v/>
      </c>
      <c r="S143" s="135" t="str">
        <f t="shared" si="7"/>
        <v/>
      </c>
      <c r="T143" s="135" t="str">
        <f t="shared" si="8"/>
        <v/>
      </c>
      <c r="U143" s="135" t="str">
        <f>IF($B143="","",_xlfn.XLOOKUP(S143,应收!T:T,应收!V:V))</f>
        <v/>
      </c>
      <c r="V143" s="135" t="str">
        <f>IF(U143="","",_xlfn.XLOOKUP(U143,立项!W:W,立项!P:P))</f>
        <v/>
      </c>
      <c r="W143" s="135" t="str">
        <f>IF(B143="","",_xlfn.XLOOKUP($S143,应收!$T:$T,应收!B:B))</f>
        <v/>
      </c>
      <c r="X143" s="135" t="str">
        <f t="shared" si="6"/>
        <v>孙莉</v>
      </c>
      <c r="Y143" s="162"/>
      <c r="Z143" s="137"/>
      <c r="AA143" s="137"/>
      <c r="AB143" s="137"/>
      <c r="AC143" s="138"/>
      <c r="AD143" s="93" t="s">
        <v>1978</v>
      </c>
    </row>
    <row r="144" s="93" customFormat="1" customHeight="1" spans="1:30">
      <c r="A144" s="137"/>
      <c r="B144" s="154" t="s">
        <v>1978</v>
      </c>
      <c r="C144" s="155"/>
      <c r="D144" s="156"/>
      <c r="E144" s="157"/>
      <c r="F144" s="137" t="s">
        <v>1978</v>
      </c>
      <c r="G144" s="154"/>
      <c r="H144" s="137" t="s">
        <v>317</v>
      </c>
      <c r="I144" s="137"/>
      <c r="J144" s="160" t="s">
        <v>2055</v>
      </c>
      <c r="K144" s="135" t="str">
        <f>IF($B144="","",_xlfn.XLOOKUP(S144,应收!T:T,应收!D:D))</f>
        <v/>
      </c>
      <c r="L144" s="135" t="str">
        <f>IF($B144="","",_xlfn.XLOOKUP($S144,应收!$T:$T,应收!E:E))</f>
        <v/>
      </c>
      <c r="M144" s="135" t="str">
        <f>IF($B144="","",_xlfn.XLOOKUP($S144,应收!$T:$T,应收!N:N))</f>
        <v/>
      </c>
      <c r="N144" s="135" t="str">
        <f>IF($B144="","",_xlfn.XLOOKUP($S144,应收!$T:$T,应收!O:O))</f>
        <v/>
      </c>
      <c r="O144" s="135" t="str">
        <f>IF($B144="","",_xlfn.XLOOKUP($S144,应收!$T:$T,应收!P:P))</f>
        <v/>
      </c>
      <c r="P144" s="135" t="str">
        <f>IF($B144="","",_xlfn.XLOOKUP($S144,应收!$T:$T,应收!Q:Q))</f>
        <v/>
      </c>
      <c r="Q144" s="135" t="str">
        <f>IF($B144="","",_xlfn.XLOOKUP($S144,应收!$T:$T,应收!R:R))</f>
        <v/>
      </c>
      <c r="R144" s="135" t="str">
        <f>IF($B144="","",_xlfn.XLOOKUP($S144,应收!$T:$T,应收!S:S))</f>
        <v/>
      </c>
      <c r="S144" s="135" t="str">
        <f t="shared" si="7"/>
        <v/>
      </c>
      <c r="T144" s="135" t="str">
        <f t="shared" si="8"/>
        <v/>
      </c>
      <c r="U144" s="135" t="str">
        <f>IF($B144="","",_xlfn.XLOOKUP(S144,应收!T:T,应收!V:V))</f>
        <v/>
      </c>
      <c r="V144" s="135" t="str">
        <f>IF(U144="","",_xlfn.XLOOKUP(U144,立项!W:W,立项!P:P))</f>
        <v/>
      </c>
      <c r="W144" s="135" t="str">
        <f>IF(B144="","",_xlfn.XLOOKUP($S144,应收!$T:$T,应收!B:B))</f>
        <v/>
      </c>
      <c r="X144" s="135" t="str">
        <f t="shared" si="6"/>
        <v>孙莉</v>
      </c>
      <c r="Y144" s="162"/>
      <c r="Z144" s="137"/>
      <c r="AA144" s="137"/>
      <c r="AB144" s="137"/>
      <c r="AC144" s="138"/>
      <c r="AD144" s="93" t="s">
        <v>1978</v>
      </c>
    </row>
    <row r="145" s="93" customFormat="1" customHeight="1" spans="1:30">
      <c r="A145" s="137"/>
      <c r="B145" s="154" t="s">
        <v>1978</v>
      </c>
      <c r="C145" s="155"/>
      <c r="D145" s="156"/>
      <c r="E145" s="157"/>
      <c r="F145" s="137" t="s">
        <v>1978</v>
      </c>
      <c r="G145" s="154"/>
      <c r="H145" s="137" t="s">
        <v>317</v>
      </c>
      <c r="I145" s="137"/>
      <c r="J145" s="160" t="s">
        <v>2056</v>
      </c>
      <c r="K145" s="135" t="str">
        <f>IF($B145="","",_xlfn.XLOOKUP(S145,应收!T:T,应收!D:D))</f>
        <v/>
      </c>
      <c r="L145" s="135" t="str">
        <f>IF($B145="","",_xlfn.XLOOKUP($S145,应收!$T:$T,应收!E:E))</f>
        <v/>
      </c>
      <c r="M145" s="135" t="str">
        <f>IF($B145="","",_xlfn.XLOOKUP($S145,应收!$T:$T,应收!N:N))</f>
        <v/>
      </c>
      <c r="N145" s="135" t="str">
        <f>IF($B145="","",_xlfn.XLOOKUP($S145,应收!$T:$T,应收!O:O))</f>
        <v/>
      </c>
      <c r="O145" s="135" t="str">
        <f>IF($B145="","",_xlfn.XLOOKUP($S145,应收!$T:$T,应收!P:P))</f>
        <v/>
      </c>
      <c r="P145" s="135" t="str">
        <f>IF($B145="","",_xlfn.XLOOKUP($S145,应收!$T:$T,应收!Q:Q))</f>
        <v/>
      </c>
      <c r="Q145" s="135" t="str">
        <f>IF($B145="","",_xlfn.XLOOKUP($S145,应收!$T:$T,应收!R:R))</f>
        <v/>
      </c>
      <c r="R145" s="135" t="str">
        <f>IF($B145="","",_xlfn.XLOOKUP($S145,应收!$T:$T,应收!S:S))</f>
        <v/>
      </c>
      <c r="S145" s="135" t="str">
        <f t="shared" si="7"/>
        <v/>
      </c>
      <c r="T145" s="135" t="str">
        <f t="shared" si="8"/>
        <v/>
      </c>
      <c r="U145" s="135" t="str">
        <f>IF($B145="","",_xlfn.XLOOKUP(S145,应收!T:T,应收!V:V))</f>
        <v/>
      </c>
      <c r="V145" s="135" t="str">
        <f>IF(U145="","",_xlfn.XLOOKUP(U145,立项!W:W,立项!P:P))</f>
        <v/>
      </c>
      <c r="W145" s="135" t="str">
        <f>IF(B145="","",_xlfn.XLOOKUP($S145,应收!$T:$T,应收!B:B))</f>
        <v/>
      </c>
      <c r="X145" s="135" t="str">
        <f t="shared" si="6"/>
        <v>孙莉</v>
      </c>
      <c r="Y145" s="162"/>
      <c r="Z145" s="137"/>
      <c r="AA145" s="137"/>
      <c r="AB145" s="137"/>
      <c r="AC145" s="138"/>
      <c r="AD145" s="93" t="s">
        <v>1978</v>
      </c>
    </row>
    <row r="146" s="93" customFormat="1" customHeight="1" spans="1:30">
      <c r="A146" s="137"/>
      <c r="B146" s="154" t="s">
        <v>1978</v>
      </c>
      <c r="C146" s="155"/>
      <c r="D146" s="156"/>
      <c r="E146" s="157"/>
      <c r="F146" s="137" t="s">
        <v>1978</v>
      </c>
      <c r="G146" s="154"/>
      <c r="H146" s="137" t="s">
        <v>317</v>
      </c>
      <c r="I146" s="137"/>
      <c r="J146" s="160" t="s">
        <v>2057</v>
      </c>
      <c r="K146" s="135" t="str">
        <f>IF($B146="","",_xlfn.XLOOKUP(S146,应收!T:T,应收!D:D))</f>
        <v/>
      </c>
      <c r="L146" s="135" t="str">
        <f>IF($B146="","",_xlfn.XLOOKUP($S146,应收!$T:$T,应收!E:E))</f>
        <v/>
      </c>
      <c r="M146" s="135" t="str">
        <f>IF($B146="","",_xlfn.XLOOKUP($S146,应收!$T:$T,应收!N:N))</f>
        <v/>
      </c>
      <c r="N146" s="135" t="str">
        <f>IF($B146="","",_xlfn.XLOOKUP($S146,应收!$T:$T,应收!O:O))</f>
        <v/>
      </c>
      <c r="O146" s="135" t="str">
        <f>IF($B146="","",_xlfn.XLOOKUP($S146,应收!$T:$T,应收!P:P))</f>
        <v/>
      </c>
      <c r="P146" s="135" t="str">
        <f>IF($B146="","",_xlfn.XLOOKUP($S146,应收!$T:$T,应收!Q:Q))</f>
        <v/>
      </c>
      <c r="Q146" s="135" t="str">
        <f>IF($B146="","",_xlfn.XLOOKUP($S146,应收!$T:$T,应收!R:R))</f>
        <v/>
      </c>
      <c r="R146" s="135" t="str">
        <f>IF($B146="","",_xlfn.XLOOKUP($S146,应收!$T:$T,应收!S:S))</f>
        <v/>
      </c>
      <c r="S146" s="135" t="str">
        <f t="shared" si="7"/>
        <v/>
      </c>
      <c r="T146" s="135" t="str">
        <f t="shared" si="8"/>
        <v/>
      </c>
      <c r="U146" s="135" t="str">
        <f>IF($B146="","",_xlfn.XLOOKUP(S146,应收!T:T,应收!V:V))</f>
        <v/>
      </c>
      <c r="V146" s="135" t="str">
        <f>IF(U146="","",_xlfn.XLOOKUP(U146,立项!W:W,立项!P:P))</f>
        <v/>
      </c>
      <c r="W146" s="135" t="str">
        <f>IF(B146="","",_xlfn.XLOOKUP($S146,应收!$T:$T,应收!B:B))</f>
        <v/>
      </c>
      <c r="X146" s="135" t="str">
        <f t="shared" si="6"/>
        <v>孙莉</v>
      </c>
      <c r="Y146" s="162"/>
      <c r="Z146" s="137"/>
      <c r="AA146" s="137"/>
      <c r="AB146" s="137"/>
      <c r="AC146" s="138"/>
      <c r="AD146" s="93" t="s">
        <v>1978</v>
      </c>
    </row>
    <row r="147" s="93" customFormat="1" customHeight="1" spans="1:30">
      <c r="A147" s="137"/>
      <c r="B147" s="154" t="s">
        <v>1978</v>
      </c>
      <c r="C147" s="155"/>
      <c r="D147" s="156"/>
      <c r="E147" s="157"/>
      <c r="F147" s="137" t="s">
        <v>1978</v>
      </c>
      <c r="G147" s="154"/>
      <c r="H147" s="137" t="s">
        <v>317</v>
      </c>
      <c r="I147" s="137"/>
      <c r="J147" s="160" t="s">
        <v>2058</v>
      </c>
      <c r="K147" s="135" t="str">
        <f>IF($B147="","",_xlfn.XLOOKUP(S147,应收!T:T,应收!D:D))</f>
        <v/>
      </c>
      <c r="L147" s="135" t="str">
        <f>IF($B147="","",_xlfn.XLOOKUP($S147,应收!$T:$T,应收!E:E))</f>
        <v/>
      </c>
      <c r="M147" s="135" t="str">
        <f>IF($B147="","",_xlfn.XLOOKUP($S147,应收!$T:$T,应收!N:N))</f>
        <v/>
      </c>
      <c r="N147" s="135" t="str">
        <f>IF($B147="","",_xlfn.XLOOKUP($S147,应收!$T:$T,应收!O:O))</f>
        <v/>
      </c>
      <c r="O147" s="135" t="str">
        <f>IF($B147="","",_xlfn.XLOOKUP($S147,应收!$T:$T,应收!P:P))</f>
        <v/>
      </c>
      <c r="P147" s="135" t="str">
        <f>IF($B147="","",_xlfn.XLOOKUP($S147,应收!$T:$T,应收!Q:Q))</f>
        <v/>
      </c>
      <c r="Q147" s="135" t="str">
        <f>IF($B147="","",_xlfn.XLOOKUP($S147,应收!$T:$T,应收!R:R))</f>
        <v/>
      </c>
      <c r="R147" s="135" t="str">
        <f>IF($B147="","",_xlfn.XLOOKUP($S147,应收!$T:$T,应收!S:S))</f>
        <v/>
      </c>
      <c r="S147" s="135" t="str">
        <f t="shared" si="7"/>
        <v/>
      </c>
      <c r="T147" s="135" t="str">
        <f t="shared" si="8"/>
        <v/>
      </c>
      <c r="U147" s="135" t="str">
        <f>IF($B147="","",_xlfn.XLOOKUP(S147,应收!T:T,应收!V:V))</f>
        <v/>
      </c>
      <c r="V147" s="135" t="str">
        <f>IF(U147="","",_xlfn.XLOOKUP(U147,立项!W:W,立项!P:P))</f>
        <v/>
      </c>
      <c r="W147" s="135" t="str">
        <f>IF(B147="","",_xlfn.XLOOKUP($S147,应收!$T:$T,应收!B:B))</f>
        <v/>
      </c>
      <c r="X147" s="135" t="str">
        <f t="shared" si="6"/>
        <v>孙莉</v>
      </c>
      <c r="Y147" s="162"/>
      <c r="Z147" s="137"/>
      <c r="AA147" s="137"/>
      <c r="AB147" s="137"/>
      <c r="AC147" s="138"/>
      <c r="AD147" s="93" t="s">
        <v>1978</v>
      </c>
    </row>
    <row r="148" s="93" customFormat="1" customHeight="1" spans="1:30">
      <c r="A148" s="137"/>
      <c r="B148" s="154" t="s">
        <v>1978</v>
      </c>
      <c r="C148" s="155"/>
      <c r="D148" s="156"/>
      <c r="E148" s="157"/>
      <c r="F148" s="137" t="s">
        <v>1978</v>
      </c>
      <c r="G148" s="154"/>
      <c r="H148" s="137" t="s">
        <v>317</v>
      </c>
      <c r="I148" s="137"/>
      <c r="J148" s="160" t="s">
        <v>2059</v>
      </c>
      <c r="K148" s="135" t="str">
        <f>IF($B148="","",_xlfn.XLOOKUP(S148,应收!T:T,应收!D:D))</f>
        <v/>
      </c>
      <c r="L148" s="135" t="str">
        <f>IF($B148="","",_xlfn.XLOOKUP($S148,应收!$T:$T,应收!E:E))</f>
        <v/>
      </c>
      <c r="M148" s="135" t="str">
        <f>IF($B148="","",_xlfn.XLOOKUP($S148,应收!$T:$T,应收!N:N))</f>
        <v/>
      </c>
      <c r="N148" s="135" t="str">
        <f>IF($B148="","",_xlfn.XLOOKUP($S148,应收!$T:$T,应收!O:O))</f>
        <v/>
      </c>
      <c r="O148" s="135" t="str">
        <f>IF($B148="","",_xlfn.XLOOKUP($S148,应收!$T:$T,应收!P:P))</f>
        <v/>
      </c>
      <c r="P148" s="135" t="str">
        <f>IF($B148="","",_xlfn.XLOOKUP($S148,应收!$T:$T,应收!Q:Q))</f>
        <v/>
      </c>
      <c r="Q148" s="135" t="str">
        <f>IF($B148="","",_xlfn.XLOOKUP($S148,应收!$T:$T,应收!R:R))</f>
        <v/>
      </c>
      <c r="R148" s="135" t="str">
        <f>IF($B148="","",_xlfn.XLOOKUP($S148,应收!$T:$T,应收!S:S))</f>
        <v/>
      </c>
      <c r="S148" s="135" t="str">
        <f t="shared" si="7"/>
        <v/>
      </c>
      <c r="T148" s="135" t="str">
        <f t="shared" si="8"/>
        <v/>
      </c>
      <c r="U148" s="135" t="str">
        <f>IF($B148="","",_xlfn.XLOOKUP(S148,应收!T:T,应收!V:V))</f>
        <v/>
      </c>
      <c r="V148" s="135" t="str">
        <f>IF(U148="","",_xlfn.XLOOKUP(U148,立项!W:W,立项!P:P))</f>
        <v/>
      </c>
      <c r="W148" s="135" t="str">
        <f>IF(B148="","",_xlfn.XLOOKUP($S148,应收!$T:$T,应收!B:B))</f>
        <v/>
      </c>
      <c r="X148" s="135" t="str">
        <f t="shared" si="6"/>
        <v>孙莉</v>
      </c>
      <c r="Y148" s="162"/>
      <c r="Z148" s="137"/>
      <c r="AA148" s="137"/>
      <c r="AB148" s="137"/>
      <c r="AC148" s="138"/>
      <c r="AD148" s="93" t="s">
        <v>1978</v>
      </c>
    </row>
    <row r="149" s="93" customFormat="1" customHeight="1" spans="1:30">
      <c r="A149" s="137"/>
      <c r="B149" s="154" t="s">
        <v>1978</v>
      </c>
      <c r="C149" s="155"/>
      <c r="D149" s="156"/>
      <c r="E149" s="157"/>
      <c r="F149" s="137" t="s">
        <v>1978</v>
      </c>
      <c r="G149" s="154"/>
      <c r="H149" s="137" t="s">
        <v>317</v>
      </c>
      <c r="I149" s="137"/>
      <c r="J149" s="160" t="s">
        <v>2060</v>
      </c>
      <c r="K149" s="135" t="str">
        <f>IF($B149="","",_xlfn.XLOOKUP(S149,应收!T:T,应收!D:D))</f>
        <v/>
      </c>
      <c r="L149" s="135" t="str">
        <f>IF($B149="","",_xlfn.XLOOKUP($S149,应收!$T:$T,应收!E:E))</f>
        <v/>
      </c>
      <c r="M149" s="135" t="str">
        <f>IF($B149="","",_xlfn.XLOOKUP($S149,应收!$T:$T,应收!N:N))</f>
        <v/>
      </c>
      <c r="N149" s="135" t="str">
        <f>IF($B149="","",_xlfn.XLOOKUP($S149,应收!$T:$T,应收!O:O))</f>
        <v/>
      </c>
      <c r="O149" s="135" t="str">
        <f>IF($B149="","",_xlfn.XLOOKUP($S149,应收!$T:$T,应收!P:P))</f>
        <v/>
      </c>
      <c r="P149" s="135" t="str">
        <f>IF($B149="","",_xlfn.XLOOKUP($S149,应收!$T:$T,应收!Q:Q))</f>
        <v/>
      </c>
      <c r="Q149" s="135" t="str">
        <f>IF($B149="","",_xlfn.XLOOKUP($S149,应收!$T:$T,应收!R:R))</f>
        <v/>
      </c>
      <c r="R149" s="135" t="str">
        <f>IF($B149="","",_xlfn.XLOOKUP($S149,应收!$T:$T,应收!S:S))</f>
        <v/>
      </c>
      <c r="S149" s="135" t="str">
        <f t="shared" si="7"/>
        <v/>
      </c>
      <c r="T149" s="135" t="str">
        <f t="shared" si="8"/>
        <v/>
      </c>
      <c r="U149" s="135" t="str">
        <f>IF($B149="","",_xlfn.XLOOKUP(S149,应收!T:T,应收!V:V))</f>
        <v/>
      </c>
      <c r="V149" s="135" t="str">
        <f>IF(U149="","",_xlfn.XLOOKUP(U149,立项!W:W,立项!P:P))</f>
        <v/>
      </c>
      <c r="W149" s="135" t="str">
        <f>IF(B149="","",_xlfn.XLOOKUP($S149,应收!$T:$T,应收!B:B))</f>
        <v/>
      </c>
      <c r="X149" s="135" t="str">
        <f t="shared" si="6"/>
        <v>孙莉</v>
      </c>
      <c r="Y149" s="162"/>
      <c r="Z149" s="137"/>
      <c r="AA149" s="137"/>
      <c r="AB149" s="137"/>
      <c r="AC149" s="138"/>
      <c r="AD149" s="93" t="s">
        <v>1978</v>
      </c>
    </row>
    <row r="150" s="93" customFormat="1" customHeight="1" spans="1:30">
      <c r="A150" s="137"/>
      <c r="B150" s="154" t="s">
        <v>1978</v>
      </c>
      <c r="C150" s="155"/>
      <c r="D150" s="156"/>
      <c r="E150" s="157"/>
      <c r="F150" s="137" t="s">
        <v>1978</v>
      </c>
      <c r="G150" s="154"/>
      <c r="H150" s="137" t="s">
        <v>317</v>
      </c>
      <c r="I150" s="137"/>
      <c r="J150" s="160" t="s">
        <v>2061</v>
      </c>
      <c r="K150" s="135" t="str">
        <f>IF($B150="","",_xlfn.XLOOKUP(S150,应收!T:T,应收!D:D))</f>
        <v/>
      </c>
      <c r="L150" s="135" t="str">
        <f>IF($B150="","",_xlfn.XLOOKUP($S150,应收!$T:$T,应收!E:E))</f>
        <v/>
      </c>
      <c r="M150" s="135" t="str">
        <f>IF($B150="","",_xlfn.XLOOKUP($S150,应收!$T:$T,应收!N:N))</f>
        <v/>
      </c>
      <c r="N150" s="135" t="str">
        <f>IF($B150="","",_xlfn.XLOOKUP($S150,应收!$T:$T,应收!O:O))</f>
        <v/>
      </c>
      <c r="O150" s="135" t="str">
        <f>IF($B150="","",_xlfn.XLOOKUP($S150,应收!$T:$T,应收!P:P))</f>
        <v/>
      </c>
      <c r="P150" s="135" t="str">
        <f>IF($B150="","",_xlfn.XLOOKUP($S150,应收!$T:$T,应收!Q:Q))</f>
        <v/>
      </c>
      <c r="Q150" s="135" t="str">
        <f>IF($B150="","",_xlfn.XLOOKUP($S150,应收!$T:$T,应收!R:R))</f>
        <v/>
      </c>
      <c r="R150" s="135" t="str">
        <f>IF($B150="","",_xlfn.XLOOKUP($S150,应收!$T:$T,应收!S:S))</f>
        <v/>
      </c>
      <c r="S150" s="135" t="str">
        <f t="shared" si="7"/>
        <v/>
      </c>
      <c r="T150" s="135" t="str">
        <f t="shared" si="8"/>
        <v/>
      </c>
      <c r="U150" s="135" t="str">
        <f>IF($B150="","",_xlfn.XLOOKUP(S150,应收!T:T,应收!V:V))</f>
        <v/>
      </c>
      <c r="V150" s="135" t="str">
        <f>IF(U150="","",_xlfn.XLOOKUP(U150,立项!W:W,立项!P:P))</f>
        <v/>
      </c>
      <c r="W150" s="135" t="str">
        <f>IF(B150="","",_xlfn.XLOOKUP($S150,应收!$T:$T,应收!B:B))</f>
        <v/>
      </c>
      <c r="X150" s="135" t="str">
        <f t="shared" si="6"/>
        <v>孙莉</v>
      </c>
      <c r="Y150" s="162"/>
      <c r="Z150" s="137"/>
      <c r="AA150" s="137"/>
      <c r="AB150" s="137"/>
      <c r="AC150" s="138"/>
      <c r="AD150" s="93" t="s">
        <v>1978</v>
      </c>
    </row>
    <row r="151" s="93" customFormat="1" customHeight="1" spans="1:30">
      <c r="A151" s="137"/>
      <c r="B151" s="154" t="s">
        <v>1978</v>
      </c>
      <c r="C151" s="155"/>
      <c r="D151" s="156"/>
      <c r="E151" s="157"/>
      <c r="F151" s="137" t="s">
        <v>1978</v>
      </c>
      <c r="G151" s="154"/>
      <c r="H151" s="137" t="s">
        <v>317</v>
      </c>
      <c r="I151" s="137"/>
      <c r="J151" s="160" t="s">
        <v>2062</v>
      </c>
      <c r="K151" s="135" t="str">
        <f>IF($B151="","",_xlfn.XLOOKUP(S151,应收!T:T,应收!D:D))</f>
        <v/>
      </c>
      <c r="L151" s="135" t="str">
        <f>IF($B151="","",_xlfn.XLOOKUP($S151,应收!$T:$T,应收!E:E))</f>
        <v/>
      </c>
      <c r="M151" s="135" t="str">
        <f>IF($B151="","",_xlfn.XLOOKUP($S151,应收!$T:$T,应收!N:N))</f>
        <v/>
      </c>
      <c r="N151" s="135" t="str">
        <f>IF($B151="","",_xlfn.XLOOKUP($S151,应收!$T:$T,应收!O:O))</f>
        <v/>
      </c>
      <c r="O151" s="135" t="str">
        <f>IF($B151="","",_xlfn.XLOOKUP($S151,应收!$T:$T,应收!P:P))</f>
        <v/>
      </c>
      <c r="P151" s="135" t="str">
        <f>IF($B151="","",_xlfn.XLOOKUP($S151,应收!$T:$T,应收!Q:Q))</f>
        <v/>
      </c>
      <c r="Q151" s="135" t="str">
        <f>IF($B151="","",_xlfn.XLOOKUP($S151,应收!$T:$T,应收!R:R))</f>
        <v/>
      </c>
      <c r="R151" s="135" t="str">
        <f>IF($B151="","",_xlfn.XLOOKUP($S151,应收!$T:$T,应收!S:S))</f>
        <v/>
      </c>
      <c r="S151" s="135" t="str">
        <f t="shared" si="7"/>
        <v/>
      </c>
      <c r="T151" s="135" t="str">
        <f t="shared" si="8"/>
        <v/>
      </c>
      <c r="U151" s="135" t="str">
        <f>IF($B151="","",_xlfn.XLOOKUP(S151,应收!T:T,应收!V:V))</f>
        <v/>
      </c>
      <c r="V151" s="135" t="str">
        <f>IF(U151="","",_xlfn.XLOOKUP(U151,立项!W:W,立项!P:P))</f>
        <v/>
      </c>
      <c r="W151" s="135" t="str">
        <f>IF(B151="","",_xlfn.XLOOKUP($S151,应收!$T:$T,应收!B:B))</f>
        <v/>
      </c>
      <c r="X151" s="135" t="str">
        <f t="shared" si="6"/>
        <v>孙莉</v>
      </c>
      <c r="Y151" s="162"/>
      <c r="Z151" s="137"/>
      <c r="AA151" s="137"/>
      <c r="AB151" s="137"/>
      <c r="AC151" s="138"/>
      <c r="AD151" s="93" t="s">
        <v>1978</v>
      </c>
    </row>
    <row r="152" s="93" customFormat="1" customHeight="1" spans="1:30">
      <c r="A152" s="137"/>
      <c r="B152" s="154" t="s">
        <v>1978</v>
      </c>
      <c r="C152" s="155"/>
      <c r="D152" s="156"/>
      <c r="E152" s="157"/>
      <c r="F152" s="137" t="s">
        <v>1978</v>
      </c>
      <c r="G152" s="154"/>
      <c r="H152" s="137" t="s">
        <v>317</v>
      </c>
      <c r="I152" s="137"/>
      <c r="J152" s="160" t="s">
        <v>2063</v>
      </c>
      <c r="K152" s="135" t="str">
        <f>IF($B152="","",_xlfn.XLOOKUP(S152,应收!T:T,应收!D:D))</f>
        <v/>
      </c>
      <c r="L152" s="135" t="str">
        <f>IF($B152="","",_xlfn.XLOOKUP($S152,应收!$T:$T,应收!E:E))</f>
        <v/>
      </c>
      <c r="M152" s="135" t="str">
        <f>IF($B152="","",_xlfn.XLOOKUP($S152,应收!$T:$T,应收!N:N))</f>
        <v/>
      </c>
      <c r="N152" s="135" t="str">
        <f>IF($B152="","",_xlfn.XLOOKUP($S152,应收!$T:$T,应收!O:O))</f>
        <v/>
      </c>
      <c r="O152" s="135" t="str">
        <f>IF($B152="","",_xlfn.XLOOKUP($S152,应收!$T:$T,应收!P:P))</f>
        <v/>
      </c>
      <c r="P152" s="135" t="str">
        <f>IF($B152="","",_xlfn.XLOOKUP($S152,应收!$T:$T,应收!Q:Q))</f>
        <v/>
      </c>
      <c r="Q152" s="135" t="str">
        <f>IF($B152="","",_xlfn.XLOOKUP($S152,应收!$T:$T,应收!R:R))</f>
        <v/>
      </c>
      <c r="R152" s="135" t="str">
        <f>IF($B152="","",_xlfn.XLOOKUP($S152,应收!$T:$T,应收!S:S))</f>
        <v/>
      </c>
      <c r="S152" s="135" t="str">
        <f t="shared" si="7"/>
        <v/>
      </c>
      <c r="T152" s="135" t="str">
        <f t="shared" si="8"/>
        <v/>
      </c>
      <c r="U152" s="135" t="str">
        <f>IF($B152="","",_xlfn.XLOOKUP(S152,应收!T:T,应收!V:V))</f>
        <v/>
      </c>
      <c r="V152" s="135" t="str">
        <f>IF(U152="","",_xlfn.XLOOKUP(U152,立项!W:W,立项!P:P))</f>
        <v/>
      </c>
      <c r="W152" s="135" t="str">
        <f>IF(B152="","",_xlfn.XLOOKUP($S152,应收!$T:$T,应收!B:B))</f>
        <v/>
      </c>
      <c r="X152" s="135" t="str">
        <f t="shared" si="6"/>
        <v>孙莉</v>
      </c>
      <c r="Y152" s="162"/>
      <c r="Z152" s="137"/>
      <c r="AA152" s="137"/>
      <c r="AB152" s="137"/>
      <c r="AC152" s="138"/>
      <c r="AD152" s="93" t="s">
        <v>1978</v>
      </c>
    </row>
    <row r="153" s="93" customFormat="1" customHeight="1" spans="1:30">
      <c r="A153" s="137"/>
      <c r="B153" s="154" t="s">
        <v>1978</v>
      </c>
      <c r="C153" s="155"/>
      <c r="D153" s="156"/>
      <c r="E153" s="157"/>
      <c r="F153" s="137" t="s">
        <v>1978</v>
      </c>
      <c r="G153" s="154"/>
      <c r="H153" s="137" t="s">
        <v>317</v>
      </c>
      <c r="I153" s="137"/>
      <c r="J153" s="160" t="s">
        <v>2064</v>
      </c>
      <c r="K153" s="135" t="str">
        <f>IF($B153="","",_xlfn.XLOOKUP(S153,应收!T:T,应收!D:D))</f>
        <v/>
      </c>
      <c r="L153" s="135" t="str">
        <f>IF($B153="","",_xlfn.XLOOKUP($S153,应收!$T:$T,应收!E:E))</f>
        <v/>
      </c>
      <c r="M153" s="135" t="str">
        <f>IF($B153="","",_xlfn.XLOOKUP($S153,应收!$T:$T,应收!N:N))</f>
        <v/>
      </c>
      <c r="N153" s="135" t="str">
        <f>IF($B153="","",_xlfn.XLOOKUP($S153,应收!$T:$T,应收!O:O))</f>
        <v/>
      </c>
      <c r="O153" s="135" t="str">
        <f>IF($B153="","",_xlfn.XLOOKUP($S153,应收!$T:$T,应收!P:P))</f>
        <v/>
      </c>
      <c r="P153" s="135" t="str">
        <f>IF($B153="","",_xlfn.XLOOKUP($S153,应收!$T:$T,应收!Q:Q))</f>
        <v/>
      </c>
      <c r="Q153" s="135" t="str">
        <f>IF($B153="","",_xlfn.XLOOKUP($S153,应收!$T:$T,应收!R:R))</f>
        <v/>
      </c>
      <c r="R153" s="135" t="str">
        <f>IF($B153="","",_xlfn.XLOOKUP($S153,应收!$T:$T,应收!S:S))</f>
        <v/>
      </c>
      <c r="S153" s="135" t="str">
        <f t="shared" si="7"/>
        <v/>
      </c>
      <c r="T153" s="135" t="str">
        <f t="shared" si="8"/>
        <v/>
      </c>
      <c r="U153" s="135" t="str">
        <f>IF($B153="","",_xlfn.XLOOKUP(S153,应收!T:T,应收!V:V))</f>
        <v/>
      </c>
      <c r="V153" s="135" t="str">
        <f>IF(U153="","",_xlfn.XLOOKUP(U153,立项!W:W,立项!P:P))</f>
        <v/>
      </c>
      <c r="W153" s="135" t="str">
        <f>IF(B153="","",_xlfn.XLOOKUP($S153,应收!$T:$T,应收!B:B))</f>
        <v/>
      </c>
      <c r="X153" s="135" t="str">
        <f t="shared" si="6"/>
        <v>孙莉</v>
      </c>
      <c r="Y153" s="162"/>
      <c r="Z153" s="137"/>
      <c r="AA153" s="137"/>
      <c r="AB153" s="137"/>
      <c r="AC153" s="138"/>
      <c r="AD153" s="93" t="s">
        <v>1978</v>
      </c>
    </row>
    <row r="154" s="93" customFormat="1" customHeight="1" spans="1:30">
      <c r="A154" s="137"/>
      <c r="B154" s="154" t="s">
        <v>1978</v>
      </c>
      <c r="C154" s="155"/>
      <c r="D154" s="156"/>
      <c r="E154" s="157"/>
      <c r="F154" s="137" t="s">
        <v>1978</v>
      </c>
      <c r="G154" s="154"/>
      <c r="H154" s="137" t="s">
        <v>317</v>
      </c>
      <c r="I154" s="137"/>
      <c r="J154" s="160" t="s">
        <v>2065</v>
      </c>
      <c r="K154" s="135" t="str">
        <f>IF($B154="","",_xlfn.XLOOKUP(S154,应收!T:T,应收!D:D))</f>
        <v/>
      </c>
      <c r="L154" s="135" t="str">
        <f>IF($B154="","",_xlfn.XLOOKUP($S154,应收!$T:$T,应收!E:E))</f>
        <v/>
      </c>
      <c r="M154" s="135" t="str">
        <f>IF($B154="","",_xlfn.XLOOKUP($S154,应收!$T:$T,应收!N:N))</f>
        <v/>
      </c>
      <c r="N154" s="135" t="str">
        <f>IF($B154="","",_xlfn.XLOOKUP($S154,应收!$T:$T,应收!O:O))</f>
        <v/>
      </c>
      <c r="O154" s="135" t="str">
        <f>IF($B154="","",_xlfn.XLOOKUP($S154,应收!$T:$T,应收!P:P))</f>
        <v/>
      </c>
      <c r="P154" s="135" t="str">
        <f>IF($B154="","",_xlfn.XLOOKUP($S154,应收!$T:$T,应收!Q:Q))</f>
        <v/>
      </c>
      <c r="Q154" s="135" t="str">
        <f>IF($B154="","",_xlfn.XLOOKUP($S154,应收!$T:$T,应收!R:R))</f>
        <v/>
      </c>
      <c r="R154" s="135" t="str">
        <f>IF($B154="","",_xlfn.XLOOKUP($S154,应收!$T:$T,应收!S:S))</f>
        <v/>
      </c>
      <c r="S154" s="135" t="str">
        <f t="shared" si="7"/>
        <v/>
      </c>
      <c r="T154" s="135" t="str">
        <f t="shared" si="8"/>
        <v/>
      </c>
      <c r="U154" s="135" t="str">
        <f>IF($B154="","",_xlfn.XLOOKUP(S154,应收!T:T,应收!V:V))</f>
        <v/>
      </c>
      <c r="V154" s="135" t="str">
        <f>IF(U154="","",_xlfn.XLOOKUP(U154,立项!W:W,立项!P:P))</f>
        <v/>
      </c>
      <c r="W154" s="135" t="str">
        <f>IF(B154="","",_xlfn.XLOOKUP($S154,应收!$T:$T,应收!B:B))</f>
        <v/>
      </c>
      <c r="X154" s="135" t="str">
        <f t="shared" si="6"/>
        <v>孙莉</v>
      </c>
      <c r="Y154" s="162"/>
      <c r="Z154" s="137"/>
      <c r="AA154" s="137"/>
      <c r="AB154" s="137"/>
      <c r="AC154" s="138"/>
      <c r="AD154" s="93" t="s">
        <v>1978</v>
      </c>
    </row>
    <row r="155" s="93" customFormat="1" customHeight="1" spans="1:30">
      <c r="A155" s="137"/>
      <c r="B155" s="154" t="s">
        <v>1978</v>
      </c>
      <c r="C155" s="155"/>
      <c r="D155" s="156"/>
      <c r="E155" s="157"/>
      <c r="F155" s="137" t="s">
        <v>1978</v>
      </c>
      <c r="G155" s="154"/>
      <c r="H155" s="137" t="s">
        <v>317</v>
      </c>
      <c r="I155" s="137"/>
      <c r="J155" s="160" t="s">
        <v>2066</v>
      </c>
      <c r="K155" s="135" t="str">
        <f>IF($B155="","",_xlfn.XLOOKUP(S155,应收!T:T,应收!D:D))</f>
        <v/>
      </c>
      <c r="L155" s="135" t="str">
        <f>IF($B155="","",_xlfn.XLOOKUP($S155,应收!$T:$T,应收!E:E))</f>
        <v/>
      </c>
      <c r="M155" s="135" t="str">
        <f>IF($B155="","",_xlfn.XLOOKUP($S155,应收!$T:$T,应收!N:N))</f>
        <v/>
      </c>
      <c r="N155" s="135" t="str">
        <f>IF($B155="","",_xlfn.XLOOKUP($S155,应收!$T:$T,应收!O:O))</f>
        <v/>
      </c>
      <c r="O155" s="135" t="str">
        <f>IF($B155="","",_xlfn.XLOOKUP($S155,应收!$T:$T,应收!P:P))</f>
        <v/>
      </c>
      <c r="P155" s="135" t="str">
        <f>IF($B155="","",_xlfn.XLOOKUP($S155,应收!$T:$T,应收!Q:Q))</f>
        <v/>
      </c>
      <c r="Q155" s="135" t="str">
        <f>IF($B155="","",_xlfn.XLOOKUP($S155,应收!$T:$T,应收!R:R))</f>
        <v/>
      </c>
      <c r="R155" s="135" t="str">
        <f>IF($B155="","",_xlfn.XLOOKUP($S155,应收!$T:$T,应收!S:S))</f>
        <v/>
      </c>
      <c r="S155" s="135" t="str">
        <f t="shared" si="7"/>
        <v/>
      </c>
      <c r="T155" s="135" t="str">
        <f t="shared" si="8"/>
        <v/>
      </c>
      <c r="U155" s="135" t="str">
        <f>IF($B155="","",_xlfn.XLOOKUP(S155,应收!T:T,应收!V:V))</f>
        <v/>
      </c>
      <c r="V155" s="135" t="str">
        <f>IF(U155="","",_xlfn.XLOOKUP(U155,立项!W:W,立项!P:P))</f>
        <v/>
      </c>
      <c r="W155" s="135" t="str">
        <f>IF(B155="","",_xlfn.XLOOKUP($S155,应收!$T:$T,应收!B:B))</f>
        <v/>
      </c>
      <c r="X155" s="135" t="str">
        <f t="shared" si="6"/>
        <v>孙莉</v>
      </c>
      <c r="Y155" s="162"/>
      <c r="Z155" s="137"/>
      <c r="AA155" s="137"/>
      <c r="AB155" s="137"/>
      <c r="AC155" s="138"/>
      <c r="AD155" s="93" t="s">
        <v>1978</v>
      </c>
    </row>
    <row r="156" s="93" customFormat="1" customHeight="1" spans="1:30">
      <c r="A156" s="137"/>
      <c r="B156" s="154" t="s">
        <v>1978</v>
      </c>
      <c r="C156" s="155"/>
      <c r="D156" s="156"/>
      <c r="E156" s="157"/>
      <c r="F156" s="137" t="s">
        <v>1978</v>
      </c>
      <c r="G156" s="154"/>
      <c r="H156" s="137" t="s">
        <v>317</v>
      </c>
      <c r="I156" s="137"/>
      <c r="J156" s="160" t="s">
        <v>2067</v>
      </c>
      <c r="K156" s="135" t="str">
        <f>IF($B156="","",_xlfn.XLOOKUP(S156,应收!T:T,应收!D:D))</f>
        <v/>
      </c>
      <c r="L156" s="135" t="str">
        <f>IF($B156="","",_xlfn.XLOOKUP($S156,应收!$T:$T,应收!E:E))</f>
        <v/>
      </c>
      <c r="M156" s="135" t="str">
        <f>IF($B156="","",_xlfn.XLOOKUP($S156,应收!$T:$T,应收!N:N))</f>
        <v/>
      </c>
      <c r="N156" s="135" t="str">
        <f>IF($B156="","",_xlfn.XLOOKUP($S156,应收!$T:$T,应收!O:O))</f>
        <v/>
      </c>
      <c r="O156" s="135" t="str">
        <f>IF($B156="","",_xlfn.XLOOKUP($S156,应收!$T:$T,应收!P:P))</f>
        <v/>
      </c>
      <c r="P156" s="135" t="str">
        <f>IF($B156="","",_xlfn.XLOOKUP($S156,应收!$T:$T,应收!Q:Q))</f>
        <v/>
      </c>
      <c r="Q156" s="135" t="str">
        <f>IF($B156="","",_xlfn.XLOOKUP($S156,应收!$T:$T,应收!R:R))</f>
        <v/>
      </c>
      <c r="R156" s="135" t="str">
        <f>IF($B156="","",_xlfn.XLOOKUP($S156,应收!$T:$T,应收!S:S))</f>
        <v/>
      </c>
      <c r="S156" s="135" t="str">
        <f t="shared" si="7"/>
        <v/>
      </c>
      <c r="T156" s="135" t="str">
        <f t="shared" si="8"/>
        <v/>
      </c>
      <c r="U156" s="135" t="str">
        <f>IF($B156="","",_xlfn.XLOOKUP(S156,应收!T:T,应收!V:V))</f>
        <v/>
      </c>
      <c r="V156" s="135" t="str">
        <f>IF(U156="","",_xlfn.XLOOKUP(U156,立项!W:W,立项!P:P))</f>
        <v/>
      </c>
      <c r="W156" s="135" t="str">
        <f>IF(B156="","",_xlfn.XLOOKUP($S156,应收!$T:$T,应收!B:B))</f>
        <v/>
      </c>
      <c r="X156" s="135" t="str">
        <f t="shared" si="6"/>
        <v>孙莉</v>
      </c>
      <c r="Y156" s="162"/>
      <c r="Z156" s="137"/>
      <c r="AA156" s="137"/>
      <c r="AB156" s="137"/>
      <c r="AC156" s="138"/>
      <c r="AD156" s="93" t="s">
        <v>1978</v>
      </c>
    </row>
    <row r="157" s="93" customFormat="1" customHeight="1" spans="1:30">
      <c r="A157" s="137"/>
      <c r="B157" s="154" t="s">
        <v>1978</v>
      </c>
      <c r="C157" s="155"/>
      <c r="D157" s="156"/>
      <c r="E157" s="157"/>
      <c r="F157" s="137" t="s">
        <v>1978</v>
      </c>
      <c r="G157" s="154"/>
      <c r="H157" s="137" t="s">
        <v>317</v>
      </c>
      <c r="I157" s="137"/>
      <c r="J157" s="160" t="s">
        <v>2068</v>
      </c>
      <c r="K157" s="135" t="str">
        <f>IF($B157="","",_xlfn.XLOOKUP(S157,应收!T:T,应收!D:D))</f>
        <v/>
      </c>
      <c r="L157" s="135" t="str">
        <f>IF($B157="","",_xlfn.XLOOKUP($S157,应收!$T:$T,应收!E:E))</f>
        <v/>
      </c>
      <c r="M157" s="135" t="str">
        <f>IF($B157="","",_xlfn.XLOOKUP($S157,应收!$T:$T,应收!N:N))</f>
        <v/>
      </c>
      <c r="N157" s="135" t="str">
        <f>IF($B157="","",_xlfn.XLOOKUP($S157,应收!$T:$T,应收!O:O))</f>
        <v/>
      </c>
      <c r="O157" s="135" t="str">
        <f>IF($B157="","",_xlfn.XLOOKUP($S157,应收!$T:$T,应收!P:P))</f>
        <v/>
      </c>
      <c r="P157" s="135" t="str">
        <f>IF($B157="","",_xlfn.XLOOKUP($S157,应收!$T:$T,应收!Q:Q))</f>
        <v/>
      </c>
      <c r="Q157" s="135" t="str">
        <f>IF($B157="","",_xlfn.XLOOKUP($S157,应收!$T:$T,应收!R:R))</f>
        <v/>
      </c>
      <c r="R157" s="135" t="str">
        <f>IF($B157="","",_xlfn.XLOOKUP($S157,应收!$T:$T,应收!S:S))</f>
        <v/>
      </c>
      <c r="S157" s="135" t="str">
        <f t="shared" si="7"/>
        <v/>
      </c>
      <c r="T157" s="135" t="str">
        <f t="shared" si="8"/>
        <v/>
      </c>
      <c r="U157" s="135" t="str">
        <f>IF($B157="","",_xlfn.XLOOKUP(S157,应收!T:T,应收!V:V))</f>
        <v/>
      </c>
      <c r="V157" s="135" t="str">
        <f>IF(U157="","",_xlfn.XLOOKUP(U157,立项!W:W,立项!P:P))</f>
        <v/>
      </c>
      <c r="W157" s="135" t="str">
        <f>IF(B157="","",_xlfn.XLOOKUP($S157,应收!$T:$T,应收!B:B))</f>
        <v/>
      </c>
      <c r="X157" s="135" t="str">
        <f t="shared" si="6"/>
        <v>孙莉</v>
      </c>
      <c r="Y157" s="162"/>
      <c r="Z157" s="137"/>
      <c r="AA157" s="137"/>
      <c r="AB157" s="137"/>
      <c r="AC157" s="138"/>
      <c r="AD157" s="93" t="s">
        <v>1978</v>
      </c>
    </row>
    <row r="158" s="93" customFormat="1" customHeight="1" spans="1:30">
      <c r="A158" s="137"/>
      <c r="B158" s="154" t="s">
        <v>1978</v>
      </c>
      <c r="C158" s="155"/>
      <c r="D158" s="156"/>
      <c r="E158" s="157"/>
      <c r="F158" s="137" t="s">
        <v>1978</v>
      </c>
      <c r="G158" s="154"/>
      <c r="H158" s="137" t="s">
        <v>317</v>
      </c>
      <c r="I158" s="137"/>
      <c r="J158" s="160" t="s">
        <v>2069</v>
      </c>
      <c r="K158" s="135" t="str">
        <f>IF($B158="","",_xlfn.XLOOKUP(S158,应收!T:T,应收!D:D))</f>
        <v/>
      </c>
      <c r="L158" s="135" t="str">
        <f>IF($B158="","",_xlfn.XLOOKUP($S158,应收!$T:$T,应收!E:E))</f>
        <v/>
      </c>
      <c r="M158" s="135" t="str">
        <f>IF($B158="","",_xlfn.XLOOKUP($S158,应收!$T:$T,应收!N:N))</f>
        <v/>
      </c>
      <c r="N158" s="135" t="str">
        <f>IF($B158="","",_xlfn.XLOOKUP($S158,应收!$T:$T,应收!O:O))</f>
        <v/>
      </c>
      <c r="O158" s="135" t="str">
        <f>IF($B158="","",_xlfn.XLOOKUP($S158,应收!$T:$T,应收!P:P))</f>
        <v/>
      </c>
      <c r="P158" s="135" t="str">
        <f>IF($B158="","",_xlfn.XLOOKUP($S158,应收!$T:$T,应收!Q:Q))</f>
        <v/>
      </c>
      <c r="Q158" s="135" t="str">
        <f>IF($B158="","",_xlfn.XLOOKUP($S158,应收!$T:$T,应收!R:R))</f>
        <v/>
      </c>
      <c r="R158" s="135" t="str">
        <f>IF($B158="","",_xlfn.XLOOKUP($S158,应收!$T:$T,应收!S:S))</f>
        <v/>
      </c>
      <c r="S158" s="135" t="str">
        <f t="shared" si="7"/>
        <v/>
      </c>
      <c r="T158" s="135" t="str">
        <f t="shared" si="8"/>
        <v/>
      </c>
      <c r="U158" s="135" t="str">
        <f>IF($B158="","",_xlfn.XLOOKUP(S158,应收!T:T,应收!V:V))</f>
        <v/>
      </c>
      <c r="V158" s="135" t="str">
        <f>IF(U158="","",_xlfn.XLOOKUP(U158,立项!W:W,立项!P:P))</f>
        <v/>
      </c>
      <c r="W158" s="135" t="str">
        <f>IF(B158="","",_xlfn.XLOOKUP($S158,应收!$T:$T,应收!B:B))</f>
        <v/>
      </c>
      <c r="X158" s="135" t="str">
        <f t="shared" si="6"/>
        <v>孙莉</v>
      </c>
      <c r="Y158" s="162"/>
      <c r="Z158" s="137"/>
      <c r="AA158" s="137"/>
      <c r="AB158" s="137"/>
      <c r="AC158" s="138"/>
      <c r="AD158" s="93" t="s">
        <v>1978</v>
      </c>
    </row>
    <row r="159" s="93" customFormat="1" customHeight="1" spans="1:30">
      <c r="A159" s="137"/>
      <c r="B159" s="154" t="s">
        <v>1978</v>
      </c>
      <c r="C159" s="155"/>
      <c r="D159" s="156"/>
      <c r="E159" s="157"/>
      <c r="F159" s="137" t="s">
        <v>1978</v>
      </c>
      <c r="G159" s="154"/>
      <c r="H159" s="137" t="s">
        <v>317</v>
      </c>
      <c r="I159" s="137"/>
      <c r="J159" s="160" t="s">
        <v>2070</v>
      </c>
      <c r="K159" s="135" t="str">
        <f>IF($B159="","",_xlfn.XLOOKUP(S159,应收!T:T,应收!D:D))</f>
        <v/>
      </c>
      <c r="L159" s="135" t="str">
        <f>IF($B159="","",_xlfn.XLOOKUP($S159,应收!$T:$T,应收!E:E))</f>
        <v/>
      </c>
      <c r="M159" s="135" t="str">
        <f>IF($B159="","",_xlfn.XLOOKUP($S159,应收!$T:$T,应收!N:N))</f>
        <v/>
      </c>
      <c r="N159" s="135" t="str">
        <f>IF($B159="","",_xlfn.XLOOKUP($S159,应收!$T:$T,应收!O:O))</f>
        <v/>
      </c>
      <c r="O159" s="135" t="str">
        <f>IF($B159="","",_xlfn.XLOOKUP($S159,应收!$T:$T,应收!P:P))</f>
        <v/>
      </c>
      <c r="P159" s="135" t="str">
        <f>IF($B159="","",_xlfn.XLOOKUP($S159,应收!$T:$T,应收!Q:Q))</f>
        <v/>
      </c>
      <c r="Q159" s="135" t="str">
        <f>IF($B159="","",_xlfn.XLOOKUP($S159,应收!$T:$T,应收!R:R))</f>
        <v/>
      </c>
      <c r="R159" s="135" t="str">
        <f>IF($B159="","",_xlfn.XLOOKUP($S159,应收!$T:$T,应收!S:S))</f>
        <v/>
      </c>
      <c r="S159" s="135" t="str">
        <f t="shared" si="7"/>
        <v/>
      </c>
      <c r="T159" s="135" t="str">
        <f t="shared" si="8"/>
        <v/>
      </c>
      <c r="U159" s="135" t="str">
        <f>IF($B159="","",_xlfn.XLOOKUP(S159,应收!T:T,应收!V:V))</f>
        <v/>
      </c>
      <c r="V159" s="135" t="str">
        <f>IF(U159="","",_xlfn.XLOOKUP(U159,立项!W:W,立项!P:P))</f>
        <v/>
      </c>
      <c r="W159" s="135" t="str">
        <f>IF(B159="","",_xlfn.XLOOKUP($S159,应收!$T:$T,应收!B:B))</f>
        <v/>
      </c>
      <c r="X159" s="135" t="str">
        <f t="shared" si="6"/>
        <v>孙莉</v>
      </c>
      <c r="Y159" s="162"/>
      <c r="Z159" s="137"/>
      <c r="AA159" s="137"/>
      <c r="AB159" s="137"/>
      <c r="AC159" s="138"/>
      <c r="AD159" s="93" t="s">
        <v>1978</v>
      </c>
    </row>
    <row r="160" s="93" customFormat="1" customHeight="1" spans="1:30">
      <c r="A160" s="137"/>
      <c r="B160" s="154" t="s">
        <v>1978</v>
      </c>
      <c r="C160" s="155"/>
      <c r="D160" s="156"/>
      <c r="E160" s="157"/>
      <c r="F160" s="137" t="s">
        <v>1978</v>
      </c>
      <c r="G160" s="154"/>
      <c r="H160" s="137" t="s">
        <v>317</v>
      </c>
      <c r="I160" s="137"/>
      <c r="J160" s="160" t="s">
        <v>2071</v>
      </c>
      <c r="K160" s="135" t="str">
        <f>IF($B160="","",_xlfn.XLOOKUP(S160,应收!T:T,应收!D:D))</f>
        <v/>
      </c>
      <c r="L160" s="135" t="str">
        <f>IF($B160="","",_xlfn.XLOOKUP($S160,应收!$T:$T,应收!E:E))</f>
        <v/>
      </c>
      <c r="M160" s="135" t="str">
        <f>IF($B160="","",_xlfn.XLOOKUP($S160,应收!$T:$T,应收!N:N))</f>
        <v/>
      </c>
      <c r="N160" s="135" t="str">
        <f>IF($B160="","",_xlfn.XLOOKUP($S160,应收!$T:$T,应收!O:O))</f>
        <v/>
      </c>
      <c r="O160" s="135" t="str">
        <f>IF($B160="","",_xlfn.XLOOKUP($S160,应收!$T:$T,应收!P:P))</f>
        <v/>
      </c>
      <c r="P160" s="135" t="str">
        <f>IF($B160="","",_xlfn.XLOOKUP($S160,应收!$T:$T,应收!Q:Q))</f>
        <v/>
      </c>
      <c r="Q160" s="135" t="str">
        <f>IF($B160="","",_xlfn.XLOOKUP($S160,应收!$T:$T,应收!R:R))</f>
        <v/>
      </c>
      <c r="R160" s="135" t="str">
        <f>IF($B160="","",_xlfn.XLOOKUP($S160,应收!$T:$T,应收!S:S))</f>
        <v/>
      </c>
      <c r="S160" s="135" t="str">
        <f t="shared" si="7"/>
        <v/>
      </c>
      <c r="T160" s="135" t="str">
        <f t="shared" si="8"/>
        <v/>
      </c>
      <c r="U160" s="135" t="str">
        <f>IF($B160="","",_xlfn.XLOOKUP(S160,应收!T:T,应收!V:V))</f>
        <v/>
      </c>
      <c r="V160" s="135" t="str">
        <f>IF(U160="","",_xlfn.XLOOKUP(U160,立项!W:W,立项!P:P))</f>
        <v/>
      </c>
      <c r="W160" s="135" t="str">
        <f>IF(B160="","",_xlfn.XLOOKUP($S160,应收!$T:$T,应收!B:B))</f>
        <v/>
      </c>
      <c r="X160" s="135" t="str">
        <f t="shared" si="6"/>
        <v>孙莉</v>
      </c>
      <c r="Y160" s="162"/>
      <c r="Z160" s="137"/>
      <c r="AA160" s="137"/>
      <c r="AB160" s="137"/>
      <c r="AC160" s="138"/>
      <c r="AD160" s="93" t="s">
        <v>1978</v>
      </c>
    </row>
    <row r="161" s="93" customFormat="1" customHeight="1" spans="1:30">
      <c r="A161" s="137"/>
      <c r="B161" s="154" t="s">
        <v>1978</v>
      </c>
      <c r="C161" s="155"/>
      <c r="D161" s="156"/>
      <c r="E161" s="157"/>
      <c r="F161" s="137" t="s">
        <v>1978</v>
      </c>
      <c r="G161" s="154"/>
      <c r="H161" s="137" t="s">
        <v>317</v>
      </c>
      <c r="I161" s="137"/>
      <c r="J161" s="160" t="s">
        <v>2072</v>
      </c>
      <c r="K161" s="135" t="str">
        <f>IF($B161="","",_xlfn.XLOOKUP(S161,应收!T:T,应收!D:D))</f>
        <v/>
      </c>
      <c r="L161" s="135" t="str">
        <f>IF($B161="","",_xlfn.XLOOKUP($S161,应收!$T:$T,应收!E:E))</f>
        <v/>
      </c>
      <c r="M161" s="135" t="str">
        <f>IF($B161="","",_xlfn.XLOOKUP($S161,应收!$T:$T,应收!N:N))</f>
        <v/>
      </c>
      <c r="N161" s="135" t="str">
        <f>IF($B161="","",_xlfn.XLOOKUP($S161,应收!$T:$T,应收!O:O))</f>
        <v/>
      </c>
      <c r="O161" s="135" t="str">
        <f>IF($B161="","",_xlfn.XLOOKUP($S161,应收!$T:$T,应收!P:P))</f>
        <v/>
      </c>
      <c r="P161" s="135" t="str">
        <f>IF($B161="","",_xlfn.XLOOKUP($S161,应收!$T:$T,应收!Q:Q))</f>
        <v/>
      </c>
      <c r="Q161" s="135" t="str">
        <f>IF($B161="","",_xlfn.XLOOKUP($S161,应收!$T:$T,应收!R:R))</f>
        <v/>
      </c>
      <c r="R161" s="135" t="str">
        <f>IF($B161="","",_xlfn.XLOOKUP($S161,应收!$T:$T,应收!S:S))</f>
        <v/>
      </c>
      <c r="S161" s="135" t="str">
        <f t="shared" si="7"/>
        <v/>
      </c>
      <c r="T161" s="135" t="str">
        <f t="shared" si="8"/>
        <v/>
      </c>
      <c r="U161" s="135" t="str">
        <f>IF($B161="","",_xlfn.XLOOKUP(S161,应收!T:T,应收!V:V))</f>
        <v/>
      </c>
      <c r="V161" s="135" t="str">
        <f>IF(U161="","",_xlfn.XLOOKUP(U161,立项!W:W,立项!P:P))</f>
        <v/>
      </c>
      <c r="W161" s="135" t="str">
        <f>IF(B161="","",_xlfn.XLOOKUP($S161,应收!$T:$T,应收!B:B))</f>
        <v/>
      </c>
      <c r="X161" s="135" t="str">
        <f t="shared" si="6"/>
        <v>孙莉</v>
      </c>
      <c r="Y161" s="162"/>
      <c r="Z161" s="137"/>
      <c r="AA161" s="137"/>
      <c r="AB161" s="137"/>
      <c r="AC161" s="138"/>
      <c r="AD161" s="93" t="s">
        <v>1978</v>
      </c>
    </row>
    <row r="162" s="93" customFormat="1" customHeight="1" spans="1:30">
      <c r="A162" s="137"/>
      <c r="B162" s="154" t="s">
        <v>1978</v>
      </c>
      <c r="C162" s="155"/>
      <c r="D162" s="156"/>
      <c r="E162" s="157"/>
      <c r="F162" s="137" t="s">
        <v>1978</v>
      </c>
      <c r="G162" s="154"/>
      <c r="H162" s="137" t="s">
        <v>317</v>
      </c>
      <c r="I162" s="137"/>
      <c r="J162" s="160" t="s">
        <v>2073</v>
      </c>
      <c r="K162" s="135" t="str">
        <f>IF($B162="","",_xlfn.XLOOKUP(S162,应收!T:T,应收!D:D))</f>
        <v/>
      </c>
      <c r="L162" s="135" t="str">
        <f>IF($B162="","",_xlfn.XLOOKUP($S162,应收!$T:$T,应收!E:E))</f>
        <v/>
      </c>
      <c r="M162" s="135" t="str">
        <f>IF($B162="","",_xlfn.XLOOKUP($S162,应收!$T:$T,应收!N:N))</f>
        <v/>
      </c>
      <c r="N162" s="135" t="str">
        <f>IF($B162="","",_xlfn.XLOOKUP($S162,应收!$T:$T,应收!O:O))</f>
        <v/>
      </c>
      <c r="O162" s="135" t="str">
        <f>IF($B162="","",_xlfn.XLOOKUP($S162,应收!$T:$T,应收!P:P))</f>
        <v/>
      </c>
      <c r="P162" s="135" t="str">
        <f>IF($B162="","",_xlfn.XLOOKUP($S162,应收!$T:$T,应收!Q:Q))</f>
        <v/>
      </c>
      <c r="Q162" s="135" t="str">
        <f>IF($B162="","",_xlfn.XLOOKUP($S162,应收!$T:$T,应收!R:R))</f>
        <v/>
      </c>
      <c r="R162" s="135" t="str">
        <f>IF($B162="","",_xlfn.XLOOKUP($S162,应收!$T:$T,应收!S:S))</f>
        <v/>
      </c>
      <c r="S162" s="135" t="str">
        <f t="shared" si="7"/>
        <v/>
      </c>
      <c r="T162" s="135" t="str">
        <f t="shared" si="8"/>
        <v/>
      </c>
      <c r="U162" s="135" t="str">
        <f>IF($B162="","",_xlfn.XLOOKUP(S162,应收!T:T,应收!V:V))</f>
        <v/>
      </c>
      <c r="V162" s="135" t="str">
        <f>IF(U162="","",_xlfn.XLOOKUP(U162,立项!W:W,立项!P:P))</f>
        <v/>
      </c>
      <c r="W162" s="135" t="str">
        <f>IF(B162="","",_xlfn.XLOOKUP($S162,应收!$T:$T,应收!B:B))</f>
        <v/>
      </c>
      <c r="X162" s="135" t="str">
        <f t="shared" si="6"/>
        <v>孙莉</v>
      </c>
      <c r="Y162" s="162"/>
      <c r="Z162" s="137"/>
      <c r="AA162" s="137"/>
      <c r="AB162" s="137"/>
      <c r="AC162" s="138"/>
      <c r="AD162" s="93" t="s">
        <v>1978</v>
      </c>
    </row>
    <row r="163" s="93" customFormat="1" customHeight="1" spans="1:30">
      <c r="A163" s="137"/>
      <c r="B163" s="154" t="s">
        <v>1978</v>
      </c>
      <c r="C163" s="155"/>
      <c r="D163" s="156"/>
      <c r="E163" s="157"/>
      <c r="F163" s="137" t="s">
        <v>1978</v>
      </c>
      <c r="G163" s="154"/>
      <c r="H163" s="137" t="s">
        <v>317</v>
      </c>
      <c r="I163" s="137"/>
      <c r="J163" s="160" t="s">
        <v>2074</v>
      </c>
      <c r="K163" s="135" t="str">
        <f>IF($B163="","",_xlfn.XLOOKUP(S163,应收!T:T,应收!D:D))</f>
        <v/>
      </c>
      <c r="L163" s="135" t="str">
        <f>IF($B163="","",_xlfn.XLOOKUP($S163,应收!$T:$T,应收!E:E))</f>
        <v/>
      </c>
      <c r="M163" s="135" t="str">
        <f>IF($B163="","",_xlfn.XLOOKUP($S163,应收!$T:$T,应收!N:N))</f>
        <v/>
      </c>
      <c r="N163" s="135" t="str">
        <f>IF($B163="","",_xlfn.XLOOKUP($S163,应收!$T:$T,应收!O:O))</f>
        <v/>
      </c>
      <c r="O163" s="135" t="str">
        <f>IF($B163="","",_xlfn.XLOOKUP($S163,应收!$T:$T,应收!P:P))</f>
        <v/>
      </c>
      <c r="P163" s="135" t="str">
        <f>IF($B163="","",_xlfn.XLOOKUP($S163,应收!$T:$T,应收!Q:Q))</f>
        <v/>
      </c>
      <c r="Q163" s="135" t="str">
        <f>IF($B163="","",_xlfn.XLOOKUP($S163,应收!$T:$T,应收!R:R))</f>
        <v/>
      </c>
      <c r="R163" s="135" t="str">
        <f>IF($B163="","",_xlfn.XLOOKUP($S163,应收!$T:$T,应收!S:S))</f>
        <v/>
      </c>
      <c r="S163" s="135" t="str">
        <f t="shared" si="7"/>
        <v/>
      </c>
      <c r="T163" s="135" t="str">
        <f t="shared" si="8"/>
        <v/>
      </c>
      <c r="U163" s="135" t="str">
        <f>IF($B163="","",_xlfn.XLOOKUP(S163,应收!T:T,应收!V:V))</f>
        <v/>
      </c>
      <c r="V163" s="135" t="str">
        <f>IF(U163="","",_xlfn.XLOOKUP(U163,立项!W:W,立项!P:P))</f>
        <v/>
      </c>
      <c r="W163" s="135" t="str">
        <f>IF(B163="","",_xlfn.XLOOKUP($S163,应收!$T:$T,应收!B:B))</f>
        <v/>
      </c>
      <c r="X163" s="135" t="str">
        <f t="shared" si="6"/>
        <v>孙莉</v>
      </c>
      <c r="Y163" s="162"/>
      <c r="Z163" s="137"/>
      <c r="AA163" s="137"/>
      <c r="AB163" s="137"/>
      <c r="AC163" s="138"/>
      <c r="AD163" s="93" t="s">
        <v>1978</v>
      </c>
    </row>
    <row r="164" s="93" customFormat="1" customHeight="1" spans="1:30">
      <c r="A164" s="137"/>
      <c r="B164" s="154" t="s">
        <v>1978</v>
      </c>
      <c r="C164" s="155"/>
      <c r="D164" s="156"/>
      <c r="E164" s="157"/>
      <c r="F164" s="137" t="s">
        <v>1978</v>
      </c>
      <c r="G164" s="154"/>
      <c r="H164" s="137" t="s">
        <v>317</v>
      </c>
      <c r="I164" s="137"/>
      <c r="J164" s="160" t="s">
        <v>2075</v>
      </c>
      <c r="K164" s="135" t="str">
        <f>IF($B164="","",_xlfn.XLOOKUP(S164,应收!T:T,应收!D:D))</f>
        <v/>
      </c>
      <c r="L164" s="135" t="str">
        <f>IF($B164="","",_xlfn.XLOOKUP($S164,应收!$T:$T,应收!E:E))</f>
        <v/>
      </c>
      <c r="M164" s="135" t="str">
        <f>IF($B164="","",_xlfn.XLOOKUP($S164,应收!$T:$T,应收!N:N))</f>
        <v/>
      </c>
      <c r="N164" s="135" t="str">
        <f>IF($B164="","",_xlfn.XLOOKUP($S164,应收!$T:$T,应收!O:O))</f>
        <v/>
      </c>
      <c r="O164" s="135" t="str">
        <f>IF($B164="","",_xlfn.XLOOKUP($S164,应收!$T:$T,应收!P:P))</f>
        <v/>
      </c>
      <c r="P164" s="135" t="str">
        <f>IF($B164="","",_xlfn.XLOOKUP($S164,应收!$T:$T,应收!Q:Q))</f>
        <v/>
      </c>
      <c r="Q164" s="135" t="str">
        <f>IF($B164="","",_xlfn.XLOOKUP($S164,应收!$T:$T,应收!R:R))</f>
        <v/>
      </c>
      <c r="R164" s="135" t="str">
        <f>IF($B164="","",_xlfn.XLOOKUP($S164,应收!$T:$T,应收!S:S))</f>
        <v/>
      </c>
      <c r="S164" s="135" t="str">
        <f t="shared" si="7"/>
        <v/>
      </c>
      <c r="T164" s="135" t="str">
        <f t="shared" si="8"/>
        <v/>
      </c>
      <c r="U164" s="135" t="str">
        <f>IF($B164="","",_xlfn.XLOOKUP(S164,应收!T:T,应收!V:V))</f>
        <v/>
      </c>
      <c r="V164" s="135" t="str">
        <f>IF(U164="","",_xlfn.XLOOKUP(U164,立项!W:W,立项!P:P))</f>
        <v/>
      </c>
      <c r="W164" s="135" t="str">
        <f>IF(B164="","",_xlfn.XLOOKUP($S164,应收!$T:$T,应收!B:B))</f>
        <v/>
      </c>
      <c r="X164" s="135" t="str">
        <f t="shared" si="6"/>
        <v>孙莉</v>
      </c>
      <c r="Y164" s="162"/>
      <c r="Z164" s="137"/>
      <c r="AA164" s="137"/>
      <c r="AB164" s="137"/>
      <c r="AC164" s="138"/>
      <c r="AD164" s="93" t="s">
        <v>1978</v>
      </c>
    </row>
    <row r="165" s="93" customFormat="1" customHeight="1" spans="1:30">
      <c r="A165" s="137"/>
      <c r="B165" s="154" t="s">
        <v>1978</v>
      </c>
      <c r="C165" s="155"/>
      <c r="D165" s="156"/>
      <c r="E165" s="157"/>
      <c r="F165" s="137" t="s">
        <v>1978</v>
      </c>
      <c r="G165" s="154"/>
      <c r="H165" s="137" t="s">
        <v>317</v>
      </c>
      <c r="I165" s="137"/>
      <c r="J165" s="160" t="s">
        <v>2076</v>
      </c>
      <c r="K165" s="135" t="str">
        <f>IF($B165="","",_xlfn.XLOOKUP(S165,应收!T:T,应收!D:D))</f>
        <v/>
      </c>
      <c r="L165" s="135" t="str">
        <f>IF($B165="","",_xlfn.XLOOKUP($S165,应收!$T:$T,应收!E:E))</f>
        <v/>
      </c>
      <c r="M165" s="135" t="str">
        <f>IF($B165="","",_xlfn.XLOOKUP($S165,应收!$T:$T,应收!N:N))</f>
        <v/>
      </c>
      <c r="N165" s="135" t="str">
        <f>IF($B165="","",_xlfn.XLOOKUP($S165,应收!$T:$T,应收!O:O))</f>
        <v/>
      </c>
      <c r="O165" s="135" t="str">
        <f>IF($B165="","",_xlfn.XLOOKUP($S165,应收!$T:$T,应收!P:P))</f>
        <v/>
      </c>
      <c r="P165" s="135" t="str">
        <f>IF($B165="","",_xlfn.XLOOKUP($S165,应收!$T:$T,应收!Q:Q))</f>
        <v/>
      </c>
      <c r="Q165" s="135" t="str">
        <f>IF($B165="","",_xlfn.XLOOKUP($S165,应收!$T:$T,应收!R:R))</f>
        <v/>
      </c>
      <c r="R165" s="135" t="str">
        <f>IF($B165="","",_xlfn.XLOOKUP($S165,应收!$T:$T,应收!S:S))</f>
        <v/>
      </c>
      <c r="S165" s="135" t="str">
        <f t="shared" si="7"/>
        <v/>
      </c>
      <c r="T165" s="135" t="str">
        <f t="shared" si="8"/>
        <v/>
      </c>
      <c r="U165" s="135" t="str">
        <f>IF($B165="","",_xlfn.XLOOKUP(S165,应收!T:T,应收!V:V))</f>
        <v/>
      </c>
      <c r="V165" s="135" t="str">
        <f>IF(U165="","",_xlfn.XLOOKUP(U165,立项!W:W,立项!P:P))</f>
        <v/>
      </c>
      <c r="W165" s="135" t="str">
        <f>IF(B165="","",_xlfn.XLOOKUP($S165,应收!$T:$T,应收!B:B))</f>
        <v/>
      </c>
      <c r="X165" s="135" t="str">
        <f t="shared" si="6"/>
        <v>孙莉</v>
      </c>
      <c r="Y165" s="162"/>
      <c r="Z165" s="137"/>
      <c r="AA165" s="137"/>
      <c r="AB165" s="137"/>
      <c r="AC165" s="138"/>
      <c r="AD165" s="93" t="s">
        <v>1978</v>
      </c>
    </row>
    <row r="166" s="93" customFormat="1" customHeight="1" spans="1:30">
      <c r="A166" s="137"/>
      <c r="B166" s="154" t="s">
        <v>1978</v>
      </c>
      <c r="C166" s="155"/>
      <c r="D166" s="156"/>
      <c r="E166" s="157"/>
      <c r="F166" s="137" t="s">
        <v>1978</v>
      </c>
      <c r="G166" s="154"/>
      <c r="H166" s="137" t="s">
        <v>317</v>
      </c>
      <c r="I166" s="137"/>
      <c r="J166" s="160" t="s">
        <v>2077</v>
      </c>
      <c r="K166" s="135" t="str">
        <f>IF($B166="","",_xlfn.XLOOKUP(S166,应收!T:T,应收!D:D))</f>
        <v/>
      </c>
      <c r="L166" s="135" t="str">
        <f>IF($B166="","",_xlfn.XLOOKUP($S166,应收!$T:$T,应收!E:E))</f>
        <v/>
      </c>
      <c r="M166" s="135" t="str">
        <f>IF($B166="","",_xlfn.XLOOKUP($S166,应收!$T:$T,应收!N:N))</f>
        <v/>
      </c>
      <c r="N166" s="135" t="str">
        <f>IF($B166="","",_xlfn.XLOOKUP($S166,应收!$T:$T,应收!O:O))</f>
        <v/>
      </c>
      <c r="O166" s="135" t="str">
        <f>IF($B166="","",_xlfn.XLOOKUP($S166,应收!$T:$T,应收!P:P))</f>
        <v/>
      </c>
      <c r="P166" s="135" t="str">
        <f>IF($B166="","",_xlfn.XLOOKUP($S166,应收!$T:$T,应收!Q:Q))</f>
        <v/>
      </c>
      <c r="Q166" s="135" t="str">
        <f>IF($B166="","",_xlfn.XLOOKUP($S166,应收!$T:$T,应收!R:R))</f>
        <v/>
      </c>
      <c r="R166" s="135" t="str">
        <f>IF($B166="","",_xlfn.XLOOKUP($S166,应收!$T:$T,应收!S:S))</f>
        <v/>
      </c>
      <c r="S166" s="135" t="str">
        <f t="shared" si="7"/>
        <v/>
      </c>
      <c r="T166" s="135" t="str">
        <f t="shared" si="8"/>
        <v/>
      </c>
      <c r="U166" s="135" t="str">
        <f>IF($B166="","",_xlfn.XLOOKUP(S166,应收!T:T,应收!V:V))</f>
        <v/>
      </c>
      <c r="V166" s="135" t="str">
        <f>IF(U166="","",_xlfn.XLOOKUP(U166,立项!W:W,立项!P:P))</f>
        <v/>
      </c>
      <c r="W166" s="135" t="str">
        <f>IF(B166="","",_xlfn.XLOOKUP($S166,应收!$T:$T,应收!B:B))</f>
        <v/>
      </c>
      <c r="X166" s="135" t="s">
        <v>2078</v>
      </c>
      <c r="Y166" s="162"/>
      <c r="Z166" s="137"/>
      <c r="AA166" s="137"/>
      <c r="AB166" s="137"/>
      <c r="AC166" s="138"/>
      <c r="AD166" s="93" t="s">
        <v>1978</v>
      </c>
    </row>
    <row r="167" s="93" customFormat="1" customHeight="1" spans="1:30">
      <c r="A167" s="137"/>
      <c r="B167" s="154" t="s">
        <v>1978</v>
      </c>
      <c r="C167" s="155"/>
      <c r="D167" s="156"/>
      <c r="E167" s="157"/>
      <c r="F167" s="137" t="s">
        <v>1978</v>
      </c>
      <c r="G167" s="154"/>
      <c r="H167" s="137" t="s">
        <v>317</v>
      </c>
      <c r="I167" s="137"/>
      <c r="J167" s="160" t="s">
        <v>2079</v>
      </c>
      <c r="K167" s="135" t="str">
        <f>IF($B167="","",_xlfn.XLOOKUP(S167,应收!T:T,应收!D:D))</f>
        <v/>
      </c>
      <c r="L167" s="135" t="str">
        <f>IF($B167="","",_xlfn.XLOOKUP($S167,应收!$T:$T,应收!E:E))</f>
        <v/>
      </c>
      <c r="M167" s="135" t="str">
        <f>IF($B167="","",_xlfn.XLOOKUP($S167,应收!$T:$T,应收!N:N))</f>
        <v/>
      </c>
      <c r="N167" s="135" t="str">
        <f>IF($B167="","",_xlfn.XLOOKUP($S167,应收!$T:$T,应收!O:O))</f>
        <v/>
      </c>
      <c r="O167" s="135" t="str">
        <f>IF($B167="","",_xlfn.XLOOKUP($S167,应收!$T:$T,应收!P:P))</f>
        <v/>
      </c>
      <c r="P167" s="135" t="str">
        <f>IF($B167="","",_xlfn.XLOOKUP($S167,应收!$T:$T,应收!Q:Q))</f>
        <v/>
      </c>
      <c r="Q167" s="135" t="str">
        <f>IF($B167="","",_xlfn.XLOOKUP($S167,应收!$T:$T,应收!R:R))</f>
        <v/>
      </c>
      <c r="R167" s="135" t="str">
        <f>IF($B167="","",_xlfn.XLOOKUP($S167,应收!$T:$T,应收!S:S))</f>
        <v/>
      </c>
      <c r="S167" s="135" t="str">
        <f t="shared" si="7"/>
        <v/>
      </c>
      <c r="T167" s="135" t="str">
        <f t="shared" si="8"/>
        <v/>
      </c>
      <c r="U167" s="135" t="str">
        <f>IF($B167="","",_xlfn.XLOOKUP(S167,应收!T:T,应收!V:V))</f>
        <v/>
      </c>
      <c r="V167" s="135" t="str">
        <f>IF(U167="","",_xlfn.XLOOKUP(U167,立项!W:W,立项!P:P))</f>
        <v/>
      </c>
      <c r="W167" s="135" t="str">
        <f>IF(B167="","",_xlfn.XLOOKUP($S167,应收!$T:$T,应收!B:B))</f>
        <v/>
      </c>
      <c r="X167" s="135" t="s">
        <v>2080</v>
      </c>
      <c r="Y167" s="162"/>
      <c r="Z167" s="137"/>
      <c r="AA167" s="137"/>
      <c r="AB167" s="137"/>
      <c r="AC167" s="138"/>
      <c r="AD167" s="93" t="s">
        <v>1978</v>
      </c>
    </row>
    <row r="168" s="93" customFormat="1" customHeight="1" spans="1:30">
      <c r="A168" s="137"/>
      <c r="B168" s="154" t="s">
        <v>1978</v>
      </c>
      <c r="C168" s="155"/>
      <c r="D168" s="156"/>
      <c r="E168" s="157"/>
      <c r="F168" s="137" t="s">
        <v>1978</v>
      </c>
      <c r="G168" s="154"/>
      <c r="H168" s="137" t="s">
        <v>317</v>
      </c>
      <c r="I168" s="137"/>
      <c r="J168" s="160" t="s">
        <v>2081</v>
      </c>
      <c r="K168" s="135" t="str">
        <f>IF($B168="","",_xlfn.XLOOKUP(S168,应收!T:T,应收!D:D))</f>
        <v/>
      </c>
      <c r="L168" s="135" t="str">
        <f>IF($B168="","",_xlfn.XLOOKUP($S168,应收!$T:$T,应收!E:E))</f>
        <v/>
      </c>
      <c r="M168" s="135" t="str">
        <f>IF($B168="","",_xlfn.XLOOKUP($S168,应收!$T:$T,应收!N:N))</f>
        <v/>
      </c>
      <c r="N168" s="135" t="str">
        <f>IF($B168="","",_xlfn.XLOOKUP($S168,应收!$T:$T,应收!O:O))</f>
        <v/>
      </c>
      <c r="O168" s="135" t="str">
        <f>IF($B168="","",_xlfn.XLOOKUP($S168,应收!$T:$T,应收!P:P))</f>
        <v/>
      </c>
      <c r="P168" s="135" t="str">
        <f>IF($B168="","",_xlfn.XLOOKUP($S168,应收!$T:$T,应收!Q:Q))</f>
        <v/>
      </c>
      <c r="Q168" s="135" t="str">
        <f>IF($B168="","",_xlfn.XLOOKUP($S168,应收!$T:$T,应收!R:R))</f>
        <v/>
      </c>
      <c r="R168" s="135" t="str">
        <f>IF($B168="","",_xlfn.XLOOKUP($S168,应收!$T:$T,应收!S:S))</f>
        <v/>
      </c>
      <c r="S168" s="135" t="str">
        <f t="shared" si="7"/>
        <v/>
      </c>
      <c r="T168" s="135" t="str">
        <f t="shared" si="8"/>
        <v/>
      </c>
      <c r="U168" s="135" t="str">
        <f>IF($B168="","",_xlfn.XLOOKUP(S168,应收!T:T,应收!V:V))</f>
        <v/>
      </c>
      <c r="V168" s="135" t="str">
        <f>IF(U168="","",_xlfn.XLOOKUP(U168,立项!W:W,立项!P:P))</f>
        <v/>
      </c>
      <c r="W168" s="135" t="str">
        <f>IF(B168="","",_xlfn.XLOOKUP($S168,应收!$T:$T,应收!B:B))</f>
        <v/>
      </c>
      <c r="X168" s="135" t="s">
        <v>2080</v>
      </c>
      <c r="Y168" s="162"/>
      <c r="Z168" s="137"/>
      <c r="AA168" s="137"/>
      <c r="AB168" s="137"/>
      <c r="AC168" s="138"/>
      <c r="AD168" s="93" t="s">
        <v>1978</v>
      </c>
    </row>
    <row r="169" s="93" customFormat="1" customHeight="1" spans="1:30">
      <c r="A169" s="137"/>
      <c r="B169" s="154" t="s">
        <v>1978</v>
      </c>
      <c r="C169" s="155"/>
      <c r="D169" s="156"/>
      <c r="E169" s="157"/>
      <c r="F169" s="137" t="s">
        <v>1978</v>
      </c>
      <c r="G169" s="154"/>
      <c r="H169" s="137" t="s">
        <v>317</v>
      </c>
      <c r="I169" s="137"/>
      <c r="J169" s="160" t="s">
        <v>2082</v>
      </c>
      <c r="K169" s="135" t="str">
        <f>IF($B169="","",_xlfn.XLOOKUP(S169,应收!T:T,应收!D:D))</f>
        <v/>
      </c>
      <c r="L169" s="135" t="str">
        <f>IF($B169="","",_xlfn.XLOOKUP($S169,应收!$T:$T,应收!E:E))</f>
        <v/>
      </c>
      <c r="M169" s="135" t="str">
        <f>IF($B169="","",_xlfn.XLOOKUP($S169,应收!$T:$T,应收!N:N))</f>
        <v/>
      </c>
      <c r="N169" s="135" t="str">
        <f>IF($B169="","",_xlfn.XLOOKUP($S169,应收!$T:$T,应收!O:O))</f>
        <v/>
      </c>
      <c r="O169" s="135" t="str">
        <f>IF($B169="","",_xlfn.XLOOKUP($S169,应收!$T:$T,应收!P:P))</f>
        <v/>
      </c>
      <c r="P169" s="135" t="str">
        <f>IF($B169="","",_xlfn.XLOOKUP($S169,应收!$T:$T,应收!Q:Q))</f>
        <v/>
      </c>
      <c r="Q169" s="135" t="str">
        <f>IF($B169="","",_xlfn.XLOOKUP($S169,应收!$T:$T,应收!R:R))</f>
        <v/>
      </c>
      <c r="R169" s="135" t="str">
        <f>IF($B169="","",_xlfn.XLOOKUP($S169,应收!$T:$T,应收!S:S))</f>
        <v/>
      </c>
      <c r="S169" s="135" t="str">
        <f t="shared" si="7"/>
        <v/>
      </c>
      <c r="T169" s="135" t="str">
        <f t="shared" si="8"/>
        <v/>
      </c>
      <c r="U169" s="135" t="str">
        <f>IF($B169="","",_xlfn.XLOOKUP(S169,应收!T:T,应收!V:V))</f>
        <v/>
      </c>
      <c r="V169" s="135" t="str">
        <f>IF(U169="","",_xlfn.XLOOKUP(U169,立项!W:W,立项!P:P))</f>
        <v/>
      </c>
      <c r="W169" s="135" t="str">
        <f>IF(B169="","",_xlfn.XLOOKUP($S169,应收!$T:$T,应收!B:B))</f>
        <v/>
      </c>
      <c r="X169" s="135" t="str">
        <f t="shared" ref="X169:X219" si="9">IF(H169="","",LEFT(H169,16))</f>
        <v>孙莉</v>
      </c>
      <c r="Y169" s="162"/>
      <c r="Z169" s="137"/>
      <c r="AA169" s="137"/>
      <c r="AB169" s="137"/>
      <c r="AC169" s="138"/>
      <c r="AD169" s="93" t="s">
        <v>1978</v>
      </c>
    </row>
    <row r="170" s="93" customFormat="1" customHeight="1" spans="1:30">
      <c r="A170" s="137"/>
      <c r="B170" s="154" t="s">
        <v>1978</v>
      </c>
      <c r="C170" s="155"/>
      <c r="D170" s="156"/>
      <c r="E170" s="157"/>
      <c r="F170" s="137" t="s">
        <v>1978</v>
      </c>
      <c r="G170" s="154"/>
      <c r="H170" s="137" t="s">
        <v>317</v>
      </c>
      <c r="I170" s="137"/>
      <c r="J170" s="160" t="s">
        <v>2083</v>
      </c>
      <c r="K170" s="135" t="str">
        <f>IF($B170="","",_xlfn.XLOOKUP(S170,应收!T:T,应收!D:D))</f>
        <v/>
      </c>
      <c r="L170" s="135" t="str">
        <f>IF($B170="","",_xlfn.XLOOKUP($S170,应收!$T:$T,应收!E:E))</f>
        <v/>
      </c>
      <c r="M170" s="135" t="str">
        <f>IF($B170="","",_xlfn.XLOOKUP($S170,应收!$T:$T,应收!N:N))</f>
        <v/>
      </c>
      <c r="N170" s="135" t="str">
        <f>IF($B170="","",_xlfn.XLOOKUP($S170,应收!$T:$T,应收!O:O))</f>
        <v/>
      </c>
      <c r="O170" s="135" t="str">
        <f>IF($B170="","",_xlfn.XLOOKUP($S170,应收!$T:$T,应收!P:P))</f>
        <v/>
      </c>
      <c r="P170" s="135" t="str">
        <f>IF($B170="","",_xlfn.XLOOKUP($S170,应收!$T:$T,应收!Q:Q))</f>
        <v/>
      </c>
      <c r="Q170" s="135" t="str">
        <f>IF($B170="","",_xlfn.XLOOKUP($S170,应收!$T:$T,应收!R:R))</f>
        <v/>
      </c>
      <c r="R170" s="135" t="str">
        <f>IF($B170="","",_xlfn.XLOOKUP($S170,应收!$T:$T,应收!S:S))</f>
        <v/>
      </c>
      <c r="S170" s="135" t="str">
        <f t="shared" si="7"/>
        <v/>
      </c>
      <c r="T170" s="135" t="str">
        <f t="shared" si="8"/>
        <v/>
      </c>
      <c r="U170" s="135" t="str">
        <f>IF($B170="","",_xlfn.XLOOKUP(S170,应收!T:T,应收!V:V))</f>
        <v/>
      </c>
      <c r="V170" s="135" t="str">
        <f>IF(U170="","",_xlfn.XLOOKUP(U170,立项!W:W,立项!P:P))</f>
        <v/>
      </c>
      <c r="W170" s="135" t="str">
        <f>IF(B170="","",_xlfn.XLOOKUP($S170,应收!$T:$T,应收!B:B))</f>
        <v/>
      </c>
      <c r="X170" s="135" t="str">
        <f t="shared" si="9"/>
        <v>孙莉</v>
      </c>
      <c r="Y170" s="162"/>
      <c r="Z170" s="137"/>
      <c r="AA170" s="137"/>
      <c r="AB170" s="137"/>
      <c r="AC170" s="138"/>
      <c r="AD170" s="93" t="s">
        <v>1978</v>
      </c>
    </row>
    <row r="171" s="93" customFormat="1" customHeight="1" spans="1:30">
      <c r="A171" s="137"/>
      <c r="B171" s="154" t="s">
        <v>1978</v>
      </c>
      <c r="C171" s="155"/>
      <c r="D171" s="156"/>
      <c r="E171" s="157"/>
      <c r="F171" s="137" t="s">
        <v>1978</v>
      </c>
      <c r="G171" s="154"/>
      <c r="H171" s="137" t="s">
        <v>317</v>
      </c>
      <c r="I171" s="137"/>
      <c r="J171" s="160" t="s">
        <v>2084</v>
      </c>
      <c r="K171" s="135" t="str">
        <f>IF($B171="","",_xlfn.XLOOKUP(S171,应收!T:T,应收!D:D))</f>
        <v/>
      </c>
      <c r="L171" s="135" t="str">
        <f>IF($B171="","",_xlfn.XLOOKUP($S171,应收!$T:$T,应收!E:E))</f>
        <v/>
      </c>
      <c r="M171" s="135" t="str">
        <f>IF($B171="","",_xlfn.XLOOKUP($S171,应收!$T:$T,应收!N:N))</f>
        <v/>
      </c>
      <c r="N171" s="135" t="str">
        <f>IF($B171="","",_xlfn.XLOOKUP($S171,应收!$T:$T,应收!O:O))</f>
        <v/>
      </c>
      <c r="O171" s="135" t="str">
        <f>IF($B171="","",_xlfn.XLOOKUP($S171,应收!$T:$T,应收!P:P))</f>
        <v/>
      </c>
      <c r="P171" s="135" t="str">
        <f>IF($B171="","",_xlfn.XLOOKUP($S171,应收!$T:$T,应收!Q:Q))</f>
        <v/>
      </c>
      <c r="Q171" s="135" t="str">
        <f>IF($B171="","",_xlfn.XLOOKUP($S171,应收!$T:$T,应收!R:R))</f>
        <v/>
      </c>
      <c r="R171" s="135" t="str">
        <f>IF($B171="","",_xlfn.XLOOKUP($S171,应收!$T:$T,应收!S:S))</f>
        <v/>
      </c>
      <c r="S171" s="135" t="str">
        <f t="shared" si="7"/>
        <v/>
      </c>
      <c r="T171" s="135" t="str">
        <f t="shared" si="8"/>
        <v/>
      </c>
      <c r="U171" s="135" t="str">
        <f>IF($B171="","",_xlfn.XLOOKUP(S171,应收!T:T,应收!V:V))</f>
        <v/>
      </c>
      <c r="V171" s="135" t="str">
        <f>IF(U171="","",_xlfn.XLOOKUP(U171,立项!W:W,立项!P:P))</f>
        <v/>
      </c>
      <c r="W171" s="135" t="str">
        <f>IF(B171="","",_xlfn.XLOOKUP($S171,应收!$T:$T,应收!B:B))</f>
        <v/>
      </c>
      <c r="X171" s="135" t="str">
        <f t="shared" si="9"/>
        <v>孙莉</v>
      </c>
      <c r="Y171" s="162"/>
      <c r="Z171" s="137"/>
      <c r="AA171" s="137"/>
      <c r="AB171" s="137"/>
      <c r="AC171" s="138"/>
      <c r="AD171" s="93" t="s">
        <v>1978</v>
      </c>
    </row>
    <row r="172" s="93" customFormat="1" customHeight="1" spans="1:30">
      <c r="A172" s="137"/>
      <c r="B172" s="154" t="s">
        <v>1978</v>
      </c>
      <c r="C172" s="155"/>
      <c r="D172" s="156"/>
      <c r="E172" s="157"/>
      <c r="F172" s="137" t="s">
        <v>1978</v>
      </c>
      <c r="G172" s="154"/>
      <c r="H172" s="137" t="s">
        <v>317</v>
      </c>
      <c r="I172" s="137"/>
      <c r="J172" s="160" t="s">
        <v>2085</v>
      </c>
      <c r="K172" s="135" t="str">
        <f>IF($B172="","",_xlfn.XLOOKUP(S172,应收!T:T,应收!D:D))</f>
        <v/>
      </c>
      <c r="L172" s="135" t="str">
        <f>IF($B172="","",_xlfn.XLOOKUP($S172,应收!$T:$T,应收!E:E))</f>
        <v/>
      </c>
      <c r="M172" s="135" t="str">
        <f>IF($B172="","",_xlfn.XLOOKUP($S172,应收!$T:$T,应收!N:N))</f>
        <v/>
      </c>
      <c r="N172" s="135" t="str">
        <f>IF($B172="","",_xlfn.XLOOKUP($S172,应收!$T:$T,应收!O:O))</f>
        <v/>
      </c>
      <c r="O172" s="135" t="str">
        <f>IF($B172="","",_xlfn.XLOOKUP($S172,应收!$T:$T,应收!P:P))</f>
        <v/>
      </c>
      <c r="P172" s="135" t="str">
        <f>IF($B172="","",_xlfn.XLOOKUP($S172,应收!$T:$T,应收!Q:Q))</f>
        <v/>
      </c>
      <c r="Q172" s="135" t="str">
        <f>IF($B172="","",_xlfn.XLOOKUP($S172,应收!$T:$T,应收!R:R))</f>
        <v/>
      </c>
      <c r="R172" s="135" t="str">
        <f>IF($B172="","",_xlfn.XLOOKUP($S172,应收!$T:$T,应收!S:S))</f>
        <v/>
      </c>
      <c r="S172" s="135" t="str">
        <f t="shared" si="7"/>
        <v/>
      </c>
      <c r="T172" s="135" t="str">
        <f t="shared" si="8"/>
        <v/>
      </c>
      <c r="U172" s="135" t="str">
        <f>IF($B172="","",_xlfn.XLOOKUP(S172,应收!T:T,应收!V:V))</f>
        <v/>
      </c>
      <c r="V172" s="135" t="str">
        <f>IF(U172="","",_xlfn.XLOOKUP(U172,立项!W:W,立项!P:P))</f>
        <v/>
      </c>
      <c r="W172" s="135" t="str">
        <f>IF(B172="","",_xlfn.XLOOKUP($S172,应收!$T:$T,应收!B:B))</f>
        <v/>
      </c>
      <c r="X172" s="135" t="str">
        <f t="shared" si="9"/>
        <v>孙莉</v>
      </c>
      <c r="Y172" s="162"/>
      <c r="Z172" s="137"/>
      <c r="AA172" s="137"/>
      <c r="AB172" s="137"/>
      <c r="AC172" s="138"/>
      <c r="AD172" s="93" t="s">
        <v>1978</v>
      </c>
    </row>
    <row r="173" s="93" customFormat="1" customHeight="1" spans="1:30">
      <c r="A173" s="137"/>
      <c r="B173" s="154" t="s">
        <v>1978</v>
      </c>
      <c r="C173" s="155"/>
      <c r="D173" s="156"/>
      <c r="E173" s="157"/>
      <c r="F173" s="137" t="s">
        <v>1978</v>
      </c>
      <c r="G173" s="154"/>
      <c r="H173" s="137" t="s">
        <v>317</v>
      </c>
      <c r="I173" s="137"/>
      <c r="J173" s="160" t="s">
        <v>2086</v>
      </c>
      <c r="K173" s="135" t="str">
        <f>IF($B173="","",_xlfn.XLOOKUP(S173,应收!T:T,应收!D:D))</f>
        <v/>
      </c>
      <c r="L173" s="135" t="str">
        <f>IF($B173="","",_xlfn.XLOOKUP($S173,应收!$T:$T,应收!E:E))</f>
        <v/>
      </c>
      <c r="M173" s="135" t="str">
        <f>IF($B173="","",_xlfn.XLOOKUP($S173,应收!$T:$T,应收!N:N))</f>
        <v/>
      </c>
      <c r="N173" s="135" t="str">
        <f>IF($B173="","",_xlfn.XLOOKUP($S173,应收!$T:$T,应收!O:O))</f>
        <v/>
      </c>
      <c r="O173" s="135" t="str">
        <f>IF($B173="","",_xlfn.XLOOKUP($S173,应收!$T:$T,应收!P:P))</f>
        <v/>
      </c>
      <c r="P173" s="135" t="str">
        <f>IF($B173="","",_xlfn.XLOOKUP($S173,应收!$T:$T,应收!Q:Q))</f>
        <v/>
      </c>
      <c r="Q173" s="135" t="str">
        <f>IF($B173="","",_xlfn.XLOOKUP($S173,应收!$T:$T,应收!R:R))</f>
        <v/>
      </c>
      <c r="R173" s="135" t="str">
        <f>IF($B173="","",_xlfn.XLOOKUP($S173,应收!$T:$T,应收!S:S))</f>
        <v/>
      </c>
      <c r="S173" s="135" t="str">
        <f t="shared" si="7"/>
        <v/>
      </c>
      <c r="T173" s="135" t="str">
        <f t="shared" si="8"/>
        <v/>
      </c>
      <c r="U173" s="135" t="str">
        <f>IF($B173="","",_xlfn.XLOOKUP(S173,应收!T:T,应收!V:V))</f>
        <v/>
      </c>
      <c r="V173" s="135" t="str">
        <f>IF(U173="","",_xlfn.XLOOKUP(U173,立项!W:W,立项!P:P))</f>
        <v/>
      </c>
      <c r="W173" s="135" t="str">
        <f>IF(B173="","",_xlfn.XLOOKUP($S173,应收!$T:$T,应收!B:B))</f>
        <v/>
      </c>
      <c r="X173" s="135" t="str">
        <f t="shared" si="9"/>
        <v>孙莉</v>
      </c>
      <c r="Y173" s="162"/>
      <c r="Z173" s="137"/>
      <c r="AA173" s="137"/>
      <c r="AB173" s="137"/>
      <c r="AC173" s="138"/>
      <c r="AD173" s="93" t="s">
        <v>1978</v>
      </c>
    </row>
    <row r="174" s="93" customFormat="1" customHeight="1" spans="1:30">
      <c r="A174" s="137"/>
      <c r="B174" s="154" t="s">
        <v>1978</v>
      </c>
      <c r="C174" s="155"/>
      <c r="D174" s="156"/>
      <c r="E174" s="157"/>
      <c r="F174" s="137" t="s">
        <v>1978</v>
      </c>
      <c r="G174" s="154"/>
      <c r="H174" s="137" t="s">
        <v>317</v>
      </c>
      <c r="I174" s="137"/>
      <c r="J174" s="160" t="s">
        <v>2087</v>
      </c>
      <c r="K174" s="135" t="str">
        <f>IF($B174="","",_xlfn.XLOOKUP(S174,应收!T:T,应收!D:D))</f>
        <v/>
      </c>
      <c r="L174" s="135" t="str">
        <f>IF($B174="","",_xlfn.XLOOKUP($S174,应收!$T:$T,应收!E:E))</f>
        <v/>
      </c>
      <c r="M174" s="135" t="str">
        <f>IF($B174="","",_xlfn.XLOOKUP($S174,应收!$T:$T,应收!N:N))</f>
        <v/>
      </c>
      <c r="N174" s="135" t="str">
        <f>IF($B174="","",_xlfn.XLOOKUP($S174,应收!$T:$T,应收!O:O))</f>
        <v/>
      </c>
      <c r="O174" s="135" t="str">
        <f>IF($B174="","",_xlfn.XLOOKUP($S174,应收!$T:$T,应收!P:P))</f>
        <v/>
      </c>
      <c r="P174" s="135" t="str">
        <f>IF($B174="","",_xlfn.XLOOKUP($S174,应收!$T:$T,应收!Q:Q))</f>
        <v/>
      </c>
      <c r="Q174" s="135" t="str">
        <f>IF($B174="","",_xlfn.XLOOKUP($S174,应收!$T:$T,应收!R:R))</f>
        <v/>
      </c>
      <c r="R174" s="135" t="str">
        <f>IF($B174="","",_xlfn.XLOOKUP($S174,应收!$T:$T,应收!S:S))</f>
        <v/>
      </c>
      <c r="S174" s="135" t="str">
        <f t="shared" si="7"/>
        <v/>
      </c>
      <c r="T174" s="135" t="str">
        <f t="shared" si="8"/>
        <v/>
      </c>
      <c r="U174" s="135" t="str">
        <f>IF($B174="","",_xlfn.XLOOKUP(S174,应收!T:T,应收!V:V))</f>
        <v/>
      </c>
      <c r="V174" s="135" t="str">
        <f>IF(U174="","",_xlfn.XLOOKUP(U174,立项!W:W,立项!P:P))</f>
        <v/>
      </c>
      <c r="W174" s="135" t="str">
        <f>IF(B174="","",_xlfn.XLOOKUP($S174,应收!$T:$T,应收!B:B))</f>
        <v/>
      </c>
      <c r="X174" s="135" t="str">
        <f t="shared" si="9"/>
        <v>孙莉</v>
      </c>
      <c r="Y174" s="162"/>
      <c r="Z174" s="137"/>
      <c r="AA174" s="137"/>
      <c r="AB174" s="137"/>
      <c r="AC174" s="138"/>
      <c r="AD174" s="93" t="s">
        <v>1978</v>
      </c>
    </row>
    <row r="175" s="93" customFormat="1" customHeight="1" spans="1:30">
      <c r="A175" s="137"/>
      <c r="B175" s="154" t="s">
        <v>1978</v>
      </c>
      <c r="C175" s="155"/>
      <c r="D175" s="156"/>
      <c r="E175" s="157"/>
      <c r="F175" s="137" t="s">
        <v>1978</v>
      </c>
      <c r="G175" s="154"/>
      <c r="H175" s="137" t="s">
        <v>317</v>
      </c>
      <c r="I175" s="137"/>
      <c r="J175" s="160" t="s">
        <v>2088</v>
      </c>
      <c r="K175" s="135" t="str">
        <f>IF($B175="","",_xlfn.XLOOKUP(S175,应收!T:T,应收!D:D))</f>
        <v/>
      </c>
      <c r="L175" s="135" t="str">
        <f>IF($B175="","",_xlfn.XLOOKUP($S175,应收!$T:$T,应收!E:E))</f>
        <v/>
      </c>
      <c r="M175" s="135" t="str">
        <f>IF($B175="","",_xlfn.XLOOKUP($S175,应收!$T:$T,应收!N:N))</f>
        <v/>
      </c>
      <c r="N175" s="135" t="str">
        <f>IF($B175="","",_xlfn.XLOOKUP($S175,应收!$T:$T,应收!O:O))</f>
        <v/>
      </c>
      <c r="O175" s="135" t="str">
        <f>IF($B175="","",_xlfn.XLOOKUP($S175,应收!$T:$T,应收!P:P))</f>
        <v/>
      </c>
      <c r="P175" s="135" t="str">
        <f>IF($B175="","",_xlfn.XLOOKUP($S175,应收!$T:$T,应收!Q:Q))</f>
        <v/>
      </c>
      <c r="Q175" s="135" t="str">
        <f>IF($B175="","",_xlfn.XLOOKUP($S175,应收!$T:$T,应收!R:R))</f>
        <v/>
      </c>
      <c r="R175" s="135" t="str">
        <f>IF($B175="","",_xlfn.XLOOKUP($S175,应收!$T:$T,应收!S:S))</f>
        <v/>
      </c>
      <c r="S175" s="135" t="str">
        <f t="shared" si="7"/>
        <v/>
      </c>
      <c r="T175" s="135" t="str">
        <f t="shared" si="8"/>
        <v/>
      </c>
      <c r="U175" s="135" t="str">
        <f>IF($B175="","",_xlfn.XLOOKUP(S175,应收!T:T,应收!V:V))</f>
        <v/>
      </c>
      <c r="V175" s="135" t="str">
        <f>IF(U175="","",_xlfn.XLOOKUP(U175,立项!W:W,立项!P:P))</f>
        <v/>
      </c>
      <c r="W175" s="135" t="str">
        <f>IF(B175="","",_xlfn.XLOOKUP($S175,应收!$T:$T,应收!B:B))</f>
        <v/>
      </c>
      <c r="X175" s="135" t="str">
        <f t="shared" si="9"/>
        <v>孙莉</v>
      </c>
      <c r="Y175" s="162"/>
      <c r="Z175" s="137"/>
      <c r="AA175" s="137"/>
      <c r="AB175" s="137"/>
      <c r="AC175" s="138"/>
      <c r="AD175" s="93" t="s">
        <v>1978</v>
      </c>
    </row>
    <row r="176" s="93" customFormat="1" customHeight="1" spans="1:30">
      <c r="A176" s="137"/>
      <c r="B176" s="154" t="s">
        <v>1978</v>
      </c>
      <c r="C176" s="155"/>
      <c r="D176" s="156"/>
      <c r="E176" s="157"/>
      <c r="F176" s="137" t="s">
        <v>1978</v>
      </c>
      <c r="G176" s="154"/>
      <c r="H176" s="137" t="s">
        <v>317</v>
      </c>
      <c r="I176" s="137"/>
      <c r="J176" s="160" t="s">
        <v>2089</v>
      </c>
      <c r="K176" s="135" t="str">
        <f>IF($B176="","",_xlfn.XLOOKUP(S176,应收!T:T,应收!D:D))</f>
        <v/>
      </c>
      <c r="L176" s="135" t="str">
        <f>IF($B176="","",_xlfn.XLOOKUP($S176,应收!$T:$T,应收!E:E))</f>
        <v/>
      </c>
      <c r="M176" s="135" t="str">
        <f>IF($B176="","",_xlfn.XLOOKUP($S176,应收!$T:$T,应收!N:N))</f>
        <v/>
      </c>
      <c r="N176" s="135" t="str">
        <f>IF($B176="","",_xlfn.XLOOKUP($S176,应收!$T:$T,应收!O:O))</f>
        <v/>
      </c>
      <c r="O176" s="135" t="str">
        <f>IF($B176="","",_xlfn.XLOOKUP($S176,应收!$T:$T,应收!P:P))</f>
        <v/>
      </c>
      <c r="P176" s="135" t="str">
        <f>IF($B176="","",_xlfn.XLOOKUP($S176,应收!$T:$T,应收!Q:Q))</f>
        <v/>
      </c>
      <c r="Q176" s="135" t="str">
        <f>IF($B176="","",_xlfn.XLOOKUP($S176,应收!$T:$T,应收!R:R))</f>
        <v/>
      </c>
      <c r="R176" s="135" t="str">
        <f>IF($B176="","",_xlfn.XLOOKUP($S176,应收!$T:$T,应收!S:S))</f>
        <v/>
      </c>
      <c r="S176" s="135" t="str">
        <f t="shared" si="7"/>
        <v/>
      </c>
      <c r="T176" s="135" t="str">
        <f t="shared" si="8"/>
        <v/>
      </c>
      <c r="U176" s="135" t="str">
        <f>IF($B176="","",_xlfn.XLOOKUP(S176,应收!T:T,应收!V:V))</f>
        <v/>
      </c>
      <c r="V176" s="135" t="str">
        <f>IF(U176="","",_xlfn.XLOOKUP(U176,立项!W:W,立项!P:P))</f>
        <v/>
      </c>
      <c r="W176" s="135" t="str">
        <f>IF(B176="","",_xlfn.XLOOKUP($S176,应收!$T:$T,应收!B:B))</f>
        <v/>
      </c>
      <c r="X176" s="135" t="str">
        <f t="shared" si="9"/>
        <v>孙莉</v>
      </c>
      <c r="Y176" s="162"/>
      <c r="Z176" s="137"/>
      <c r="AA176" s="137"/>
      <c r="AB176" s="137"/>
      <c r="AC176" s="138"/>
      <c r="AD176" s="93" t="s">
        <v>1978</v>
      </c>
    </row>
    <row r="177" s="93" customFormat="1" customHeight="1" spans="1:30">
      <c r="A177" s="137"/>
      <c r="B177" s="154" t="s">
        <v>1978</v>
      </c>
      <c r="C177" s="155"/>
      <c r="D177" s="156"/>
      <c r="E177" s="157"/>
      <c r="F177" s="137" t="s">
        <v>1978</v>
      </c>
      <c r="G177" s="154"/>
      <c r="H177" s="137" t="s">
        <v>317</v>
      </c>
      <c r="I177" s="137"/>
      <c r="J177" s="160" t="s">
        <v>2090</v>
      </c>
      <c r="K177" s="135" t="str">
        <f>IF($B177="","",_xlfn.XLOOKUP(S177,应收!T:T,应收!D:D))</f>
        <v/>
      </c>
      <c r="L177" s="135" t="str">
        <f>IF($B177="","",_xlfn.XLOOKUP($S177,应收!$T:$T,应收!E:E))</f>
        <v/>
      </c>
      <c r="M177" s="135" t="str">
        <f>IF($B177="","",_xlfn.XLOOKUP($S177,应收!$T:$T,应收!N:N))</f>
        <v/>
      </c>
      <c r="N177" s="135" t="str">
        <f>IF($B177="","",_xlfn.XLOOKUP($S177,应收!$T:$T,应收!O:O))</f>
        <v/>
      </c>
      <c r="O177" s="135" t="str">
        <f>IF($B177="","",_xlfn.XLOOKUP($S177,应收!$T:$T,应收!P:P))</f>
        <v/>
      </c>
      <c r="P177" s="135" t="str">
        <f>IF($B177="","",_xlfn.XLOOKUP($S177,应收!$T:$T,应收!Q:Q))</f>
        <v/>
      </c>
      <c r="Q177" s="135" t="str">
        <f>IF($B177="","",_xlfn.XLOOKUP($S177,应收!$T:$T,应收!R:R))</f>
        <v/>
      </c>
      <c r="R177" s="135" t="str">
        <f>IF($B177="","",_xlfn.XLOOKUP($S177,应收!$T:$T,应收!S:S))</f>
        <v/>
      </c>
      <c r="S177" s="135" t="str">
        <f t="shared" si="7"/>
        <v/>
      </c>
      <c r="T177" s="135" t="str">
        <f t="shared" si="8"/>
        <v/>
      </c>
      <c r="U177" s="135" t="str">
        <f>IF($B177="","",_xlfn.XLOOKUP(S177,应收!T:T,应收!V:V))</f>
        <v/>
      </c>
      <c r="V177" s="135" t="str">
        <f>IF(U177="","",_xlfn.XLOOKUP(U177,立项!W:W,立项!P:P))</f>
        <v/>
      </c>
      <c r="W177" s="135" t="str">
        <f>IF(B177="","",_xlfn.XLOOKUP($S177,应收!$T:$T,应收!B:B))</f>
        <v/>
      </c>
      <c r="X177" s="135" t="str">
        <f t="shared" si="9"/>
        <v>孙莉</v>
      </c>
      <c r="Y177" s="162"/>
      <c r="Z177" s="137"/>
      <c r="AA177" s="137"/>
      <c r="AB177" s="137"/>
      <c r="AC177" s="138"/>
      <c r="AD177" s="93" t="s">
        <v>1978</v>
      </c>
    </row>
    <row r="178" s="93" customFormat="1" customHeight="1" spans="1:30">
      <c r="A178" s="137"/>
      <c r="B178" s="154" t="s">
        <v>1978</v>
      </c>
      <c r="C178" s="155"/>
      <c r="D178" s="156"/>
      <c r="E178" s="157"/>
      <c r="F178" s="137" t="s">
        <v>1978</v>
      </c>
      <c r="G178" s="154"/>
      <c r="H178" s="137" t="s">
        <v>317</v>
      </c>
      <c r="I178" s="137"/>
      <c r="J178" s="160" t="s">
        <v>2091</v>
      </c>
      <c r="K178" s="135" t="str">
        <f>IF($B178="","",_xlfn.XLOOKUP(S178,应收!T:T,应收!D:D))</f>
        <v/>
      </c>
      <c r="L178" s="135" t="str">
        <f>IF($B178="","",_xlfn.XLOOKUP($S178,应收!$T:$T,应收!E:E))</f>
        <v/>
      </c>
      <c r="M178" s="135" t="str">
        <f>IF($B178="","",_xlfn.XLOOKUP($S178,应收!$T:$T,应收!N:N))</f>
        <v/>
      </c>
      <c r="N178" s="135" t="str">
        <f>IF($B178="","",_xlfn.XLOOKUP($S178,应收!$T:$T,应收!O:O))</f>
        <v/>
      </c>
      <c r="O178" s="135" t="str">
        <f>IF($B178="","",_xlfn.XLOOKUP($S178,应收!$T:$T,应收!P:P))</f>
        <v/>
      </c>
      <c r="P178" s="135" t="str">
        <f>IF($B178="","",_xlfn.XLOOKUP($S178,应收!$T:$T,应收!Q:Q))</f>
        <v/>
      </c>
      <c r="Q178" s="135" t="str">
        <f>IF($B178="","",_xlfn.XLOOKUP($S178,应收!$T:$T,应收!R:R))</f>
        <v/>
      </c>
      <c r="R178" s="135" t="str">
        <f>IF($B178="","",_xlfn.XLOOKUP($S178,应收!$T:$T,应收!S:S))</f>
        <v/>
      </c>
      <c r="S178" s="135" t="str">
        <f t="shared" si="7"/>
        <v/>
      </c>
      <c r="T178" s="135" t="str">
        <f t="shared" si="8"/>
        <v/>
      </c>
      <c r="U178" s="135" t="str">
        <f>IF($B178="","",_xlfn.XLOOKUP(S178,应收!T:T,应收!V:V))</f>
        <v/>
      </c>
      <c r="V178" s="135" t="str">
        <f>IF(U178="","",_xlfn.XLOOKUP(U178,立项!W:W,立项!P:P))</f>
        <v/>
      </c>
      <c r="W178" s="135" t="str">
        <f>IF(B178="","",_xlfn.XLOOKUP($S178,应收!$T:$T,应收!B:B))</f>
        <v/>
      </c>
      <c r="X178" s="135" t="str">
        <f t="shared" si="9"/>
        <v>孙莉</v>
      </c>
      <c r="Y178" s="162"/>
      <c r="Z178" s="137"/>
      <c r="AA178" s="137"/>
      <c r="AB178" s="137"/>
      <c r="AC178" s="138"/>
      <c r="AD178" s="93" t="s">
        <v>1978</v>
      </c>
    </row>
    <row r="179" s="93" customFormat="1" customHeight="1" spans="1:30">
      <c r="A179" s="137"/>
      <c r="B179" s="154" t="s">
        <v>1978</v>
      </c>
      <c r="C179" s="155"/>
      <c r="D179" s="156"/>
      <c r="E179" s="157"/>
      <c r="F179" s="137" t="s">
        <v>1978</v>
      </c>
      <c r="G179" s="154"/>
      <c r="H179" s="137" t="s">
        <v>317</v>
      </c>
      <c r="I179" s="137"/>
      <c r="J179" s="160" t="s">
        <v>2092</v>
      </c>
      <c r="K179" s="135" t="str">
        <f>IF($B179="","",_xlfn.XLOOKUP(S179,应收!T:T,应收!D:D))</f>
        <v/>
      </c>
      <c r="L179" s="135" t="str">
        <f>IF($B179="","",_xlfn.XLOOKUP($S179,应收!$T:$T,应收!E:E))</f>
        <v/>
      </c>
      <c r="M179" s="135" t="str">
        <f>IF($B179="","",_xlfn.XLOOKUP($S179,应收!$T:$T,应收!N:N))</f>
        <v/>
      </c>
      <c r="N179" s="135" t="str">
        <f>IF($B179="","",_xlfn.XLOOKUP($S179,应收!$T:$T,应收!O:O))</f>
        <v/>
      </c>
      <c r="O179" s="135" t="str">
        <f>IF($B179="","",_xlfn.XLOOKUP($S179,应收!$T:$T,应收!P:P))</f>
        <v/>
      </c>
      <c r="P179" s="135" t="str">
        <f>IF($B179="","",_xlfn.XLOOKUP($S179,应收!$T:$T,应收!Q:Q))</f>
        <v/>
      </c>
      <c r="Q179" s="135" t="str">
        <f>IF($B179="","",_xlfn.XLOOKUP($S179,应收!$T:$T,应收!R:R))</f>
        <v/>
      </c>
      <c r="R179" s="135" t="str">
        <f>IF($B179="","",_xlfn.XLOOKUP($S179,应收!$T:$T,应收!S:S))</f>
        <v/>
      </c>
      <c r="S179" s="135" t="str">
        <f t="shared" si="7"/>
        <v/>
      </c>
      <c r="T179" s="135" t="str">
        <f t="shared" si="8"/>
        <v/>
      </c>
      <c r="U179" s="135" t="str">
        <f>IF($B179="","",_xlfn.XLOOKUP(S179,应收!T:T,应收!V:V))</f>
        <v/>
      </c>
      <c r="V179" s="135" t="str">
        <f>IF(U179="","",_xlfn.XLOOKUP(U179,立项!W:W,立项!P:P))</f>
        <v/>
      </c>
      <c r="W179" s="135" t="str">
        <f>IF(B179="","",_xlfn.XLOOKUP($S179,应收!$T:$T,应收!B:B))</f>
        <v/>
      </c>
      <c r="X179" s="135" t="str">
        <f t="shared" si="9"/>
        <v>孙莉</v>
      </c>
      <c r="Y179" s="162"/>
      <c r="Z179" s="137"/>
      <c r="AA179" s="137"/>
      <c r="AB179" s="137"/>
      <c r="AC179" s="138"/>
      <c r="AD179" s="93" t="s">
        <v>1978</v>
      </c>
    </row>
    <row r="180" s="93" customFormat="1" customHeight="1" spans="1:30">
      <c r="A180" s="137"/>
      <c r="B180" s="154" t="s">
        <v>1978</v>
      </c>
      <c r="C180" s="155"/>
      <c r="D180" s="156"/>
      <c r="E180" s="157"/>
      <c r="F180" s="137" t="s">
        <v>1978</v>
      </c>
      <c r="G180" s="154"/>
      <c r="H180" s="137" t="s">
        <v>317</v>
      </c>
      <c r="I180" s="137"/>
      <c r="J180" s="160" t="s">
        <v>2093</v>
      </c>
      <c r="K180" s="135" t="str">
        <f>IF($B180="","",_xlfn.XLOOKUP(S180,应收!T:T,应收!D:D))</f>
        <v/>
      </c>
      <c r="L180" s="135" t="str">
        <f>IF($B180="","",_xlfn.XLOOKUP($S180,应收!$T:$T,应收!E:E))</f>
        <v/>
      </c>
      <c r="M180" s="135" t="str">
        <f>IF($B180="","",_xlfn.XLOOKUP($S180,应收!$T:$T,应收!N:N))</f>
        <v/>
      </c>
      <c r="N180" s="135" t="str">
        <f>IF($B180="","",_xlfn.XLOOKUP($S180,应收!$T:$T,应收!O:O))</f>
        <v/>
      </c>
      <c r="O180" s="135" t="str">
        <f>IF($B180="","",_xlfn.XLOOKUP($S180,应收!$T:$T,应收!P:P))</f>
        <v/>
      </c>
      <c r="P180" s="135" t="str">
        <f>IF($B180="","",_xlfn.XLOOKUP($S180,应收!$T:$T,应收!Q:Q))</f>
        <v/>
      </c>
      <c r="Q180" s="135" t="str">
        <f>IF($B180="","",_xlfn.XLOOKUP($S180,应收!$T:$T,应收!R:R))</f>
        <v/>
      </c>
      <c r="R180" s="135" t="str">
        <f>IF($B180="","",_xlfn.XLOOKUP($S180,应收!$T:$T,应收!S:S))</f>
        <v/>
      </c>
      <c r="S180" s="135" t="str">
        <f t="shared" si="7"/>
        <v/>
      </c>
      <c r="T180" s="135" t="str">
        <f t="shared" si="8"/>
        <v/>
      </c>
      <c r="U180" s="135" t="str">
        <f>IF($B180="","",_xlfn.XLOOKUP(S180,应收!T:T,应收!V:V))</f>
        <v/>
      </c>
      <c r="V180" s="135" t="str">
        <f>IF(U180="","",_xlfn.XLOOKUP(U180,立项!W:W,立项!P:P))</f>
        <v/>
      </c>
      <c r="W180" s="135" t="str">
        <f>IF(B180="","",_xlfn.XLOOKUP($S180,应收!$T:$T,应收!B:B))</f>
        <v/>
      </c>
      <c r="X180" s="135" t="str">
        <f t="shared" si="9"/>
        <v>孙莉</v>
      </c>
      <c r="Y180" s="162"/>
      <c r="Z180" s="137"/>
      <c r="AA180" s="137"/>
      <c r="AB180" s="137"/>
      <c r="AC180" s="138"/>
      <c r="AD180" s="93" t="s">
        <v>1978</v>
      </c>
    </row>
    <row r="181" s="93" customFormat="1" customHeight="1" spans="1:30">
      <c r="A181" s="137"/>
      <c r="B181" s="154" t="s">
        <v>1978</v>
      </c>
      <c r="C181" s="155"/>
      <c r="D181" s="156"/>
      <c r="E181" s="157"/>
      <c r="F181" s="137" t="s">
        <v>1978</v>
      </c>
      <c r="G181" s="154"/>
      <c r="H181" s="137" t="s">
        <v>317</v>
      </c>
      <c r="I181" s="137"/>
      <c r="J181" s="160" t="s">
        <v>2094</v>
      </c>
      <c r="K181" s="135" t="str">
        <f>IF($B181="","",_xlfn.XLOOKUP(S181,应收!T:T,应收!D:D))</f>
        <v/>
      </c>
      <c r="L181" s="135" t="str">
        <f>IF($B181="","",_xlfn.XLOOKUP($S181,应收!$T:$T,应收!E:E))</f>
        <v/>
      </c>
      <c r="M181" s="135" t="str">
        <f>IF($B181="","",_xlfn.XLOOKUP($S181,应收!$T:$T,应收!N:N))</f>
        <v/>
      </c>
      <c r="N181" s="135" t="str">
        <f>IF($B181="","",_xlfn.XLOOKUP($S181,应收!$T:$T,应收!O:O))</f>
        <v/>
      </c>
      <c r="O181" s="135" t="str">
        <f>IF($B181="","",_xlfn.XLOOKUP($S181,应收!$T:$T,应收!P:P))</f>
        <v/>
      </c>
      <c r="P181" s="135" t="str">
        <f>IF($B181="","",_xlfn.XLOOKUP($S181,应收!$T:$T,应收!Q:Q))</f>
        <v/>
      </c>
      <c r="Q181" s="135" t="str">
        <f>IF($B181="","",_xlfn.XLOOKUP($S181,应收!$T:$T,应收!R:R))</f>
        <v/>
      </c>
      <c r="R181" s="135" t="str">
        <f>IF($B181="","",_xlfn.XLOOKUP($S181,应收!$T:$T,应收!S:S))</f>
        <v/>
      </c>
      <c r="S181" s="135" t="str">
        <f t="shared" si="7"/>
        <v/>
      </c>
      <c r="T181" s="135" t="str">
        <f t="shared" si="8"/>
        <v/>
      </c>
      <c r="U181" s="135" t="str">
        <f>IF($B181="","",_xlfn.XLOOKUP(S181,应收!T:T,应收!V:V))</f>
        <v/>
      </c>
      <c r="V181" s="135" t="str">
        <f>IF(U181="","",_xlfn.XLOOKUP(U181,立项!W:W,立项!P:P))</f>
        <v/>
      </c>
      <c r="W181" s="135" t="str">
        <f>IF(B181="","",_xlfn.XLOOKUP($S181,应收!$T:$T,应收!B:B))</f>
        <v/>
      </c>
      <c r="X181" s="135" t="str">
        <f t="shared" si="9"/>
        <v>孙莉</v>
      </c>
      <c r="Y181" s="162"/>
      <c r="Z181" s="137"/>
      <c r="AA181" s="137"/>
      <c r="AB181" s="137"/>
      <c r="AC181" s="138"/>
      <c r="AD181" s="93" t="s">
        <v>1978</v>
      </c>
    </row>
    <row r="182" s="93" customFormat="1" customHeight="1" spans="1:30">
      <c r="A182" s="137"/>
      <c r="B182" s="154" t="s">
        <v>1978</v>
      </c>
      <c r="C182" s="155"/>
      <c r="D182" s="156"/>
      <c r="E182" s="157"/>
      <c r="F182" s="137" t="s">
        <v>1978</v>
      </c>
      <c r="G182" s="154"/>
      <c r="H182" s="137" t="s">
        <v>317</v>
      </c>
      <c r="I182" s="137"/>
      <c r="J182" s="160" t="s">
        <v>2095</v>
      </c>
      <c r="K182" s="135" t="str">
        <f>IF($B182="","",_xlfn.XLOOKUP(S182,应收!T:T,应收!D:D))</f>
        <v/>
      </c>
      <c r="L182" s="135" t="str">
        <f>IF($B182="","",_xlfn.XLOOKUP($S182,应收!$T:$T,应收!E:E))</f>
        <v/>
      </c>
      <c r="M182" s="135" t="str">
        <f>IF($B182="","",_xlfn.XLOOKUP($S182,应收!$T:$T,应收!N:N))</f>
        <v/>
      </c>
      <c r="N182" s="135" t="str">
        <f>IF($B182="","",_xlfn.XLOOKUP($S182,应收!$T:$T,应收!O:O))</f>
        <v/>
      </c>
      <c r="O182" s="135" t="str">
        <f>IF($B182="","",_xlfn.XLOOKUP($S182,应收!$T:$T,应收!P:P))</f>
        <v/>
      </c>
      <c r="P182" s="135" t="str">
        <f>IF($B182="","",_xlfn.XLOOKUP($S182,应收!$T:$T,应收!Q:Q))</f>
        <v/>
      </c>
      <c r="Q182" s="135" t="str">
        <f>IF($B182="","",_xlfn.XLOOKUP($S182,应收!$T:$T,应收!R:R))</f>
        <v/>
      </c>
      <c r="R182" s="135" t="str">
        <f>IF($B182="","",_xlfn.XLOOKUP($S182,应收!$T:$T,应收!S:S))</f>
        <v/>
      </c>
      <c r="S182" s="135" t="str">
        <f t="shared" si="7"/>
        <v/>
      </c>
      <c r="T182" s="135" t="str">
        <f t="shared" si="8"/>
        <v/>
      </c>
      <c r="U182" s="135" t="str">
        <f>IF($B182="","",_xlfn.XLOOKUP(S182,应收!T:T,应收!V:V))</f>
        <v/>
      </c>
      <c r="V182" s="135" t="str">
        <f>IF(U182="","",_xlfn.XLOOKUP(U182,立项!W:W,立项!P:P))</f>
        <v/>
      </c>
      <c r="W182" s="135" t="str">
        <f>IF(B182="","",_xlfn.XLOOKUP($S182,应收!$T:$T,应收!B:B))</f>
        <v/>
      </c>
      <c r="X182" s="135" t="str">
        <f t="shared" si="9"/>
        <v>孙莉</v>
      </c>
      <c r="Y182" s="162"/>
      <c r="Z182" s="137"/>
      <c r="AA182" s="137"/>
      <c r="AB182" s="137"/>
      <c r="AC182" s="138"/>
      <c r="AD182" s="93" t="s">
        <v>1978</v>
      </c>
    </row>
    <row r="183" s="93" customFormat="1" customHeight="1" spans="1:30">
      <c r="A183" s="137"/>
      <c r="B183" s="154" t="s">
        <v>1978</v>
      </c>
      <c r="C183" s="155"/>
      <c r="D183" s="156"/>
      <c r="E183" s="157"/>
      <c r="F183" s="137" t="s">
        <v>1978</v>
      </c>
      <c r="G183" s="154"/>
      <c r="H183" s="137" t="s">
        <v>317</v>
      </c>
      <c r="I183" s="137"/>
      <c r="J183" s="160" t="s">
        <v>2096</v>
      </c>
      <c r="K183" s="135" t="str">
        <f>IF($B183="","",_xlfn.XLOOKUP(S183,应收!T:T,应收!D:D))</f>
        <v/>
      </c>
      <c r="L183" s="135" t="str">
        <f>IF($B183="","",_xlfn.XLOOKUP($S183,应收!$T:$T,应收!E:E))</f>
        <v/>
      </c>
      <c r="M183" s="135" t="str">
        <f>IF($B183="","",_xlfn.XLOOKUP($S183,应收!$T:$T,应收!N:N))</f>
        <v/>
      </c>
      <c r="N183" s="135" t="str">
        <f>IF($B183="","",_xlfn.XLOOKUP($S183,应收!$T:$T,应收!O:O))</f>
        <v/>
      </c>
      <c r="O183" s="135" t="str">
        <f>IF($B183="","",_xlfn.XLOOKUP($S183,应收!$T:$T,应收!P:P))</f>
        <v/>
      </c>
      <c r="P183" s="135" t="str">
        <f>IF($B183="","",_xlfn.XLOOKUP($S183,应收!$T:$T,应收!Q:Q))</f>
        <v/>
      </c>
      <c r="Q183" s="135" t="str">
        <f>IF($B183="","",_xlfn.XLOOKUP($S183,应收!$T:$T,应收!R:R))</f>
        <v/>
      </c>
      <c r="R183" s="135" t="str">
        <f>IF($B183="","",_xlfn.XLOOKUP($S183,应收!$T:$T,应收!S:S))</f>
        <v/>
      </c>
      <c r="S183" s="135" t="str">
        <f t="shared" si="7"/>
        <v/>
      </c>
      <c r="T183" s="135" t="str">
        <f t="shared" si="8"/>
        <v/>
      </c>
      <c r="U183" s="135" t="str">
        <f>IF($B183="","",_xlfn.XLOOKUP(S183,应收!T:T,应收!V:V))</f>
        <v/>
      </c>
      <c r="V183" s="135" t="str">
        <f>IF(U183="","",_xlfn.XLOOKUP(U183,立项!W:W,立项!P:P))</f>
        <v/>
      </c>
      <c r="W183" s="135" t="str">
        <f>IF(B183="","",_xlfn.XLOOKUP($S183,应收!$T:$T,应收!B:B))</f>
        <v/>
      </c>
      <c r="X183" s="135" t="str">
        <f t="shared" si="9"/>
        <v>孙莉</v>
      </c>
      <c r="Y183" s="162"/>
      <c r="Z183" s="137"/>
      <c r="AA183" s="137"/>
      <c r="AB183" s="137"/>
      <c r="AC183" s="138"/>
      <c r="AD183" s="93" t="s">
        <v>1978</v>
      </c>
    </row>
    <row r="184" s="93" customFormat="1" customHeight="1" spans="1:30">
      <c r="A184" s="137"/>
      <c r="B184" s="154" t="s">
        <v>1978</v>
      </c>
      <c r="C184" s="155"/>
      <c r="D184" s="156"/>
      <c r="E184" s="157"/>
      <c r="F184" s="137" t="s">
        <v>1978</v>
      </c>
      <c r="G184" s="154"/>
      <c r="H184" s="137" t="s">
        <v>317</v>
      </c>
      <c r="I184" s="137"/>
      <c r="J184" s="160" t="s">
        <v>2097</v>
      </c>
      <c r="K184" s="135" t="str">
        <f>IF($B184="","",_xlfn.XLOOKUP(S184,应收!T:T,应收!D:D))</f>
        <v/>
      </c>
      <c r="L184" s="135" t="str">
        <f>IF($B184="","",_xlfn.XLOOKUP($S184,应收!$T:$T,应收!E:E))</f>
        <v/>
      </c>
      <c r="M184" s="135" t="str">
        <f>IF($B184="","",_xlfn.XLOOKUP($S184,应收!$T:$T,应收!N:N))</f>
        <v/>
      </c>
      <c r="N184" s="135" t="str">
        <f>IF($B184="","",_xlfn.XLOOKUP($S184,应收!$T:$T,应收!O:O))</f>
        <v/>
      </c>
      <c r="O184" s="135" t="str">
        <f>IF($B184="","",_xlfn.XLOOKUP($S184,应收!$T:$T,应收!P:P))</f>
        <v/>
      </c>
      <c r="P184" s="135" t="str">
        <f>IF($B184="","",_xlfn.XLOOKUP($S184,应收!$T:$T,应收!Q:Q))</f>
        <v/>
      </c>
      <c r="Q184" s="135" t="str">
        <f>IF($B184="","",_xlfn.XLOOKUP($S184,应收!$T:$T,应收!R:R))</f>
        <v/>
      </c>
      <c r="R184" s="135" t="str">
        <f>IF($B184="","",_xlfn.XLOOKUP($S184,应收!$T:$T,应收!S:S))</f>
        <v/>
      </c>
      <c r="S184" s="135" t="str">
        <f t="shared" si="7"/>
        <v/>
      </c>
      <c r="T184" s="135" t="str">
        <f t="shared" si="8"/>
        <v/>
      </c>
      <c r="U184" s="135" t="str">
        <f>IF($B184="","",_xlfn.XLOOKUP(S184,应收!T:T,应收!V:V))</f>
        <v/>
      </c>
      <c r="V184" s="135" t="str">
        <f>IF(U184="","",_xlfn.XLOOKUP(U184,立项!W:W,立项!P:P))</f>
        <v/>
      </c>
      <c r="W184" s="135" t="str">
        <f>IF(B184="","",_xlfn.XLOOKUP($S184,应收!$T:$T,应收!B:B))</f>
        <v/>
      </c>
      <c r="X184" s="135" t="str">
        <f t="shared" si="9"/>
        <v>孙莉</v>
      </c>
      <c r="Y184" s="162"/>
      <c r="Z184" s="137"/>
      <c r="AA184" s="137"/>
      <c r="AB184" s="137"/>
      <c r="AC184" s="138"/>
      <c r="AD184" s="93" t="s">
        <v>1978</v>
      </c>
    </row>
    <row r="185" s="93" customFormat="1" customHeight="1" spans="1:30">
      <c r="A185" s="137"/>
      <c r="B185" s="154" t="s">
        <v>1978</v>
      </c>
      <c r="C185" s="155"/>
      <c r="D185" s="156"/>
      <c r="E185" s="157"/>
      <c r="F185" s="137" t="s">
        <v>1978</v>
      </c>
      <c r="G185" s="154"/>
      <c r="H185" s="137" t="s">
        <v>317</v>
      </c>
      <c r="I185" s="137"/>
      <c r="J185" s="160" t="s">
        <v>2098</v>
      </c>
      <c r="K185" s="135" t="str">
        <f>IF($B185="","",_xlfn.XLOOKUP(S185,应收!T:T,应收!D:D))</f>
        <v/>
      </c>
      <c r="L185" s="135" t="str">
        <f>IF($B185="","",_xlfn.XLOOKUP($S185,应收!$T:$T,应收!E:E))</f>
        <v/>
      </c>
      <c r="M185" s="135" t="str">
        <f>IF($B185="","",_xlfn.XLOOKUP($S185,应收!$T:$T,应收!N:N))</f>
        <v/>
      </c>
      <c r="N185" s="135" t="str">
        <f>IF($B185="","",_xlfn.XLOOKUP($S185,应收!$T:$T,应收!O:O))</f>
        <v/>
      </c>
      <c r="O185" s="135" t="str">
        <f>IF($B185="","",_xlfn.XLOOKUP($S185,应收!$T:$T,应收!P:P))</f>
        <v/>
      </c>
      <c r="P185" s="135" t="str">
        <f>IF($B185="","",_xlfn.XLOOKUP($S185,应收!$T:$T,应收!Q:Q))</f>
        <v/>
      </c>
      <c r="Q185" s="135" t="str">
        <f>IF($B185="","",_xlfn.XLOOKUP($S185,应收!$T:$T,应收!R:R))</f>
        <v/>
      </c>
      <c r="R185" s="135" t="str">
        <f>IF($B185="","",_xlfn.XLOOKUP($S185,应收!$T:$T,应收!S:S))</f>
        <v/>
      </c>
      <c r="S185" s="135" t="str">
        <f t="shared" si="7"/>
        <v/>
      </c>
      <c r="T185" s="135" t="str">
        <f t="shared" si="8"/>
        <v/>
      </c>
      <c r="U185" s="135" t="str">
        <f>IF($B185="","",_xlfn.XLOOKUP(S185,应收!T:T,应收!V:V))</f>
        <v/>
      </c>
      <c r="V185" s="135" t="str">
        <f>IF(U185="","",_xlfn.XLOOKUP(U185,立项!W:W,立项!P:P))</f>
        <v/>
      </c>
      <c r="W185" s="135" t="str">
        <f>IF(B185="","",_xlfn.XLOOKUP($S185,应收!$T:$T,应收!B:B))</f>
        <v/>
      </c>
      <c r="X185" s="135" t="str">
        <f t="shared" si="9"/>
        <v>孙莉</v>
      </c>
      <c r="Y185" s="162"/>
      <c r="Z185" s="137"/>
      <c r="AA185" s="137"/>
      <c r="AB185" s="137"/>
      <c r="AC185" s="138"/>
      <c r="AD185" s="93" t="s">
        <v>1978</v>
      </c>
    </row>
    <row r="186" s="93" customFormat="1" customHeight="1" spans="1:30">
      <c r="A186" s="137"/>
      <c r="B186" s="154" t="s">
        <v>1978</v>
      </c>
      <c r="C186" s="155"/>
      <c r="D186" s="156"/>
      <c r="E186" s="157"/>
      <c r="F186" s="137" t="s">
        <v>1978</v>
      </c>
      <c r="G186" s="154"/>
      <c r="H186" s="137" t="s">
        <v>317</v>
      </c>
      <c r="I186" s="137"/>
      <c r="J186" s="160" t="s">
        <v>2099</v>
      </c>
      <c r="K186" s="135" t="str">
        <f>IF($B186="","",_xlfn.XLOOKUP(S186,应收!T:T,应收!D:D))</f>
        <v/>
      </c>
      <c r="L186" s="135" t="str">
        <f>IF($B186="","",_xlfn.XLOOKUP($S186,应收!$T:$T,应收!E:E))</f>
        <v/>
      </c>
      <c r="M186" s="135" t="str">
        <f>IF($B186="","",_xlfn.XLOOKUP($S186,应收!$T:$T,应收!N:N))</f>
        <v/>
      </c>
      <c r="N186" s="135" t="str">
        <f>IF($B186="","",_xlfn.XLOOKUP($S186,应收!$T:$T,应收!O:O))</f>
        <v/>
      </c>
      <c r="O186" s="135" t="str">
        <f>IF($B186="","",_xlfn.XLOOKUP($S186,应收!$T:$T,应收!P:P))</f>
        <v/>
      </c>
      <c r="P186" s="135" t="str">
        <f>IF($B186="","",_xlfn.XLOOKUP($S186,应收!$T:$T,应收!Q:Q))</f>
        <v/>
      </c>
      <c r="Q186" s="135" t="str">
        <f>IF($B186="","",_xlfn.XLOOKUP($S186,应收!$T:$T,应收!R:R))</f>
        <v/>
      </c>
      <c r="R186" s="135" t="str">
        <f>IF($B186="","",_xlfn.XLOOKUP($S186,应收!$T:$T,应收!S:S))</f>
        <v/>
      </c>
      <c r="S186" s="135" t="str">
        <f t="shared" si="7"/>
        <v/>
      </c>
      <c r="T186" s="135" t="str">
        <f t="shared" si="8"/>
        <v/>
      </c>
      <c r="U186" s="135" t="str">
        <f>IF($B186="","",_xlfn.XLOOKUP(S186,应收!T:T,应收!V:V))</f>
        <v/>
      </c>
      <c r="V186" s="135" t="str">
        <f>IF(U186="","",_xlfn.XLOOKUP(U186,立项!W:W,立项!P:P))</f>
        <v/>
      </c>
      <c r="W186" s="135" t="str">
        <f>IF(B186="","",_xlfn.XLOOKUP($S186,应收!$T:$T,应收!B:B))</f>
        <v/>
      </c>
      <c r="X186" s="135" t="str">
        <f t="shared" si="9"/>
        <v>孙莉</v>
      </c>
      <c r="Y186" s="162"/>
      <c r="Z186" s="137"/>
      <c r="AA186" s="137"/>
      <c r="AB186" s="137"/>
      <c r="AC186" s="138"/>
      <c r="AD186" s="93" t="s">
        <v>1978</v>
      </c>
    </row>
    <row r="187" s="93" customFormat="1" customHeight="1" spans="1:30">
      <c r="A187" s="137"/>
      <c r="B187" s="154" t="s">
        <v>1978</v>
      </c>
      <c r="C187" s="155"/>
      <c r="D187" s="156"/>
      <c r="E187" s="157"/>
      <c r="F187" s="137" t="s">
        <v>1978</v>
      </c>
      <c r="G187" s="154"/>
      <c r="H187" s="137" t="s">
        <v>317</v>
      </c>
      <c r="I187" s="137"/>
      <c r="J187" s="160" t="s">
        <v>2100</v>
      </c>
      <c r="K187" s="135" t="str">
        <f>IF($B187="","",_xlfn.XLOOKUP(S187,应收!T:T,应收!D:D))</f>
        <v/>
      </c>
      <c r="L187" s="135" t="str">
        <f>IF($B187="","",_xlfn.XLOOKUP($S187,应收!$T:$T,应收!E:E))</f>
        <v/>
      </c>
      <c r="M187" s="135" t="str">
        <f>IF($B187="","",_xlfn.XLOOKUP($S187,应收!$T:$T,应收!N:N))</f>
        <v/>
      </c>
      <c r="N187" s="135" t="str">
        <f>IF($B187="","",_xlfn.XLOOKUP($S187,应收!$T:$T,应收!O:O))</f>
        <v/>
      </c>
      <c r="O187" s="135" t="str">
        <f>IF($B187="","",_xlfn.XLOOKUP($S187,应收!$T:$T,应收!P:P))</f>
        <v/>
      </c>
      <c r="P187" s="135" t="str">
        <f>IF($B187="","",_xlfn.XLOOKUP($S187,应收!$T:$T,应收!Q:Q))</f>
        <v/>
      </c>
      <c r="Q187" s="135" t="str">
        <f>IF($B187="","",_xlfn.XLOOKUP($S187,应收!$T:$T,应收!R:R))</f>
        <v/>
      </c>
      <c r="R187" s="135" t="str">
        <f>IF($B187="","",_xlfn.XLOOKUP($S187,应收!$T:$T,应收!S:S))</f>
        <v/>
      </c>
      <c r="S187" s="135" t="str">
        <f t="shared" si="7"/>
        <v/>
      </c>
      <c r="T187" s="135" t="str">
        <f t="shared" si="8"/>
        <v/>
      </c>
      <c r="U187" s="135" t="str">
        <f>IF($B187="","",_xlfn.XLOOKUP(S187,应收!T:T,应收!V:V))</f>
        <v/>
      </c>
      <c r="V187" s="135" t="str">
        <f>IF(U187="","",_xlfn.XLOOKUP(U187,立项!W:W,立项!P:P))</f>
        <v/>
      </c>
      <c r="W187" s="135" t="str">
        <f>IF(B187="","",_xlfn.XLOOKUP($S187,应收!$T:$T,应收!B:B))</f>
        <v/>
      </c>
      <c r="X187" s="135" t="str">
        <f t="shared" si="9"/>
        <v>孙莉</v>
      </c>
      <c r="Y187" s="162"/>
      <c r="Z187" s="137"/>
      <c r="AA187" s="137"/>
      <c r="AB187" s="137"/>
      <c r="AC187" s="138"/>
      <c r="AD187" s="93" t="s">
        <v>1978</v>
      </c>
    </row>
    <row r="188" s="93" customFormat="1" customHeight="1" spans="1:30">
      <c r="A188" s="137"/>
      <c r="B188" s="154" t="s">
        <v>1978</v>
      </c>
      <c r="C188" s="155"/>
      <c r="D188" s="156"/>
      <c r="E188" s="157"/>
      <c r="F188" s="137" t="s">
        <v>1978</v>
      </c>
      <c r="G188" s="154"/>
      <c r="H188" s="137" t="s">
        <v>317</v>
      </c>
      <c r="I188" s="137"/>
      <c r="J188" s="160" t="s">
        <v>2101</v>
      </c>
      <c r="K188" s="135" t="str">
        <f>IF($B188="","",_xlfn.XLOOKUP(S188,应收!T:T,应收!D:D))</f>
        <v/>
      </c>
      <c r="L188" s="135" t="str">
        <f>IF($B188="","",_xlfn.XLOOKUP($S188,应收!$T:$T,应收!E:E))</f>
        <v/>
      </c>
      <c r="M188" s="135" t="str">
        <f>IF($B188="","",_xlfn.XLOOKUP($S188,应收!$T:$T,应收!N:N))</f>
        <v/>
      </c>
      <c r="N188" s="135" t="str">
        <f>IF($B188="","",_xlfn.XLOOKUP($S188,应收!$T:$T,应收!O:O))</f>
        <v/>
      </c>
      <c r="O188" s="135" t="str">
        <f>IF($B188="","",_xlfn.XLOOKUP($S188,应收!$T:$T,应收!P:P))</f>
        <v/>
      </c>
      <c r="P188" s="135" t="str">
        <f>IF($B188="","",_xlfn.XLOOKUP($S188,应收!$T:$T,应收!Q:Q))</f>
        <v/>
      </c>
      <c r="Q188" s="135" t="str">
        <f>IF($B188="","",_xlfn.XLOOKUP($S188,应收!$T:$T,应收!R:R))</f>
        <v/>
      </c>
      <c r="R188" s="135" t="str">
        <f>IF($B188="","",_xlfn.XLOOKUP($S188,应收!$T:$T,应收!S:S))</f>
        <v/>
      </c>
      <c r="S188" s="135" t="str">
        <f t="shared" si="7"/>
        <v/>
      </c>
      <c r="T188" s="135" t="str">
        <f t="shared" si="8"/>
        <v/>
      </c>
      <c r="U188" s="135" t="str">
        <f>IF($B188="","",_xlfn.XLOOKUP(S188,应收!T:T,应收!V:V))</f>
        <v/>
      </c>
      <c r="V188" s="135" t="str">
        <f>IF(U188="","",_xlfn.XLOOKUP(U188,立项!W:W,立项!P:P))</f>
        <v/>
      </c>
      <c r="W188" s="135" t="str">
        <f>IF(B188="","",_xlfn.XLOOKUP($S188,应收!$T:$T,应收!B:B))</f>
        <v/>
      </c>
      <c r="X188" s="135" t="str">
        <f t="shared" si="9"/>
        <v>孙莉</v>
      </c>
      <c r="Y188" s="162"/>
      <c r="Z188" s="137"/>
      <c r="AA188" s="137"/>
      <c r="AB188" s="137"/>
      <c r="AC188" s="138"/>
      <c r="AD188" s="93" t="s">
        <v>1978</v>
      </c>
    </row>
    <row r="189" s="93" customFormat="1" customHeight="1" spans="1:30">
      <c r="A189" s="137"/>
      <c r="B189" s="154" t="s">
        <v>1978</v>
      </c>
      <c r="C189" s="155"/>
      <c r="D189" s="156"/>
      <c r="E189" s="157"/>
      <c r="F189" s="137" t="s">
        <v>1978</v>
      </c>
      <c r="G189" s="154"/>
      <c r="H189" s="137" t="s">
        <v>317</v>
      </c>
      <c r="I189" s="137"/>
      <c r="J189" s="160" t="s">
        <v>2102</v>
      </c>
      <c r="K189" s="135" t="str">
        <f>IF($B189="","",_xlfn.XLOOKUP(S189,应收!T:T,应收!D:D))</f>
        <v/>
      </c>
      <c r="L189" s="135" t="str">
        <f>IF($B189="","",_xlfn.XLOOKUP($S189,应收!$T:$T,应收!E:E))</f>
        <v/>
      </c>
      <c r="M189" s="135" t="str">
        <f>IF($B189="","",_xlfn.XLOOKUP($S189,应收!$T:$T,应收!N:N))</f>
        <v/>
      </c>
      <c r="N189" s="135" t="str">
        <f>IF($B189="","",_xlfn.XLOOKUP($S189,应收!$T:$T,应收!O:O))</f>
        <v/>
      </c>
      <c r="O189" s="135" t="str">
        <f>IF($B189="","",_xlfn.XLOOKUP($S189,应收!$T:$T,应收!P:P))</f>
        <v/>
      </c>
      <c r="P189" s="135" t="str">
        <f>IF($B189="","",_xlfn.XLOOKUP($S189,应收!$T:$T,应收!Q:Q))</f>
        <v/>
      </c>
      <c r="Q189" s="135" t="str">
        <f>IF($B189="","",_xlfn.XLOOKUP($S189,应收!$T:$T,应收!R:R))</f>
        <v/>
      </c>
      <c r="R189" s="135" t="str">
        <f>IF($B189="","",_xlfn.XLOOKUP($S189,应收!$T:$T,应收!S:S))</f>
        <v/>
      </c>
      <c r="S189" s="135" t="str">
        <f t="shared" si="7"/>
        <v/>
      </c>
      <c r="T189" s="135" t="str">
        <f t="shared" si="8"/>
        <v/>
      </c>
      <c r="U189" s="135" t="str">
        <f>IF($B189="","",_xlfn.XLOOKUP(S189,应收!T:T,应收!V:V))</f>
        <v/>
      </c>
      <c r="V189" s="135" t="str">
        <f>IF(U189="","",_xlfn.XLOOKUP(U189,立项!W:W,立项!P:P))</f>
        <v/>
      </c>
      <c r="W189" s="135" t="str">
        <f>IF(B189="","",_xlfn.XLOOKUP($S189,应收!$T:$T,应收!B:B))</f>
        <v/>
      </c>
      <c r="X189" s="135" t="str">
        <f t="shared" si="9"/>
        <v>孙莉</v>
      </c>
      <c r="Y189" s="162"/>
      <c r="Z189" s="137"/>
      <c r="AA189" s="137"/>
      <c r="AB189" s="137"/>
      <c r="AC189" s="138"/>
      <c r="AD189" s="93" t="s">
        <v>1978</v>
      </c>
    </row>
    <row r="190" s="93" customFormat="1" customHeight="1" spans="1:30">
      <c r="A190" s="137"/>
      <c r="B190" s="154" t="s">
        <v>1978</v>
      </c>
      <c r="C190" s="155"/>
      <c r="D190" s="156"/>
      <c r="E190" s="157"/>
      <c r="F190" s="137" t="s">
        <v>1978</v>
      </c>
      <c r="G190" s="154"/>
      <c r="H190" s="137" t="s">
        <v>317</v>
      </c>
      <c r="I190" s="137"/>
      <c r="J190" s="160" t="s">
        <v>2103</v>
      </c>
      <c r="K190" s="135" t="str">
        <f>IF($B190="","",_xlfn.XLOOKUP(S190,应收!T:T,应收!D:D))</f>
        <v/>
      </c>
      <c r="L190" s="135" t="str">
        <f>IF($B190="","",_xlfn.XLOOKUP($S190,应收!$T:$T,应收!E:E))</f>
        <v/>
      </c>
      <c r="M190" s="135" t="str">
        <f>IF($B190="","",_xlfn.XLOOKUP($S190,应收!$T:$T,应收!N:N))</f>
        <v/>
      </c>
      <c r="N190" s="135" t="str">
        <f>IF($B190="","",_xlfn.XLOOKUP($S190,应收!$T:$T,应收!O:O))</f>
        <v/>
      </c>
      <c r="O190" s="135" t="str">
        <f>IF($B190="","",_xlfn.XLOOKUP($S190,应收!$T:$T,应收!P:P))</f>
        <v/>
      </c>
      <c r="P190" s="135" t="str">
        <f>IF($B190="","",_xlfn.XLOOKUP($S190,应收!$T:$T,应收!Q:Q))</f>
        <v/>
      </c>
      <c r="Q190" s="135" t="str">
        <f>IF($B190="","",_xlfn.XLOOKUP($S190,应收!$T:$T,应收!R:R))</f>
        <v/>
      </c>
      <c r="R190" s="135" t="str">
        <f>IF($B190="","",_xlfn.XLOOKUP($S190,应收!$T:$T,应收!S:S))</f>
        <v/>
      </c>
      <c r="S190" s="135" t="str">
        <f t="shared" si="7"/>
        <v/>
      </c>
      <c r="T190" s="135" t="str">
        <f t="shared" si="8"/>
        <v/>
      </c>
      <c r="U190" s="135" t="str">
        <f>IF($B190="","",_xlfn.XLOOKUP(S190,应收!T:T,应收!V:V))</f>
        <v/>
      </c>
      <c r="V190" s="135" t="str">
        <f>IF(U190="","",_xlfn.XLOOKUP(U190,立项!W:W,立项!P:P))</f>
        <v/>
      </c>
      <c r="W190" s="135" t="str">
        <f>IF(B190="","",_xlfn.XLOOKUP($S190,应收!$T:$T,应收!B:B))</f>
        <v/>
      </c>
      <c r="X190" s="135" t="str">
        <f t="shared" si="9"/>
        <v>孙莉</v>
      </c>
      <c r="Y190" s="162"/>
      <c r="Z190" s="137"/>
      <c r="AA190" s="137"/>
      <c r="AB190" s="137"/>
      <c r="AC190" s="138"/>
      <c r="AD190" s="93" t="s">
        <v>1978</v>
      </c>
    </row>
    <row r="191" s="93" customFormat="1" customHeight="1" spans="1:30">
      <c r="A191" s="137"/>
      <c r="B191" s="154" t="s">
        <v>1978</v>
      </c>
      <c r="C191" s="155"/>
      <c r="D191" s="156"/>
      <c r="E191" s="157"/>
      <c r="F191" s="137" t="s">
        <v>1978</v>
      </c>
      <c r="G191" s="154"/>
      <c r="H191" s="137" t="s">
        <v>317</v>
      </c>
      <c r="I191" s="137"/>
      <c r="J191" s="160" t="s">
        <v>2104</v>
      </c>
      <c r="K191" s="135" t="str">
        <f>IF($B191="","",_xlfn.XLOOKUP(S191,应收!T:T,应收!D:D))</f>
        <v/>
      </c>
      <c r="L191" s="135" t="str">
        <f>IF($B191="","",_xlfn.XLOOKUP($S191,应收!$T:$T,应收!E:E))</f>
        <v/>
      </c>
      <c r="M191" s="135" t="str">
        <f>IF($B191="","",_xlfn.XLOOKUP($S191,应收!$T:$T,应收!N:N))</f>
        <v/>
      </c>
      <c r="N191" s="135" t="str">
        <f>IF($B191="","",_xlfn.XLOOKUP($S191,应收!$T:$T,应收!O:O))</f>
        <v/>
      </c>
      <c r="O191" s="135" t="str">
        <f>IF($B191="","",_xlfn.XLOOKUP($S191,应收!$T:$T,应收!P:P))</f>
        <v/>
      </c>
      <c r="P191" s="135" t="str">
        <f>IF($B191="","",_xlfn.XLOOKUP($S191,应收!$T:$T,应收!Q:Q))</f>
        <v/>
      </c>
      <c r="Q191" s="135" t="str">
        <f>IF($B191="","",_xlfn.XLOOKUP($S191,应收!$T:$T,应收!R:R))</f>
        <v/>
      </c>
      <c r="R191" s="135" t="str">
        <f>IF($B191="","",_xlfn.XLOOKUP($S191,应收!$T:$T,应收!S:S))</f>
        <v/>
      </c>
      <c r="S191" s="135" t="str">
        <f t="shared" si="7"/>
        <v/>
      </c>
      <c r="T191" s="135" t="str">
        <f t="shared" si="8"/>
        <v/>
      </c>
      <c r="U191" s="135" t="str">
        <f>IF($B191="","",_xlfn.XLOOKUP(S191,应收!T:T,应收!V:V))</f>
        <v/>
      </c>
      <c r="V191" s="135" t="str">
        <f>IF(U191="","",_xlfn.XLOOKUP(U191,立项!W:W,立项!P:P))</f>
        <v/>
      </c>
      <c r="W191" s="135" t="str">
        <f>IF(B191="","",_xlfn.XLOOKUP($S191,应收!$T:$T,应收!B:B))</f>
        <v/>
      </c>
      <c r="X191" s="135" t="str">
        <f t="shared" si="9"/>
        <v>孙莉</v>
      </c>
      <c r="Y191" s="162"/>
      <c r="Z191" s="137"/>
      <c r="AA191" s="137"/>
      <c r="AB191" s="137"/>
      <c r="AC191" s="138"/>
      <c r="AD191" s="93" t="s">
        <v>1978</v>
      </c>
    </row>
    <row r="192" s="93" customFormat="1" customHeight="1" spans="1:30">
      <c r="A192" s="137"/>
      <c r="B192" s="154" t="s">
        <v>1978</v>
      </c>
      <c r="C192" s="155"/>
      <c r="D192" s="156"/>
      <c r="E192" s="157"/>
      <c r="F192" s="137" t="s">
        <v>1978</v>
      </c>
      <c r="G192" s="154"/>
      <c r="H192" s="137" t="s">
        <v>317</v>
      </c>
      <c r="I192" s="137"/>
      <c r="J192" s="160" t="s">
        <v>2105</v>
      </c>
      <c r="K192" s="135" t="str">
        <f>IF($B192="","",_xlfn.XLOOKUP(S192,应收!T:T,应收!D:D))</f>
        <v/>
      </c>
      <c r="L192" s="135" t="str">
        <f>IF($B192="","",_xlfn.XLOOKUP($S192,应收!$T:$T,应收!E:E))</f>
        <v/>
      </c>
      <c r="M192" s="135" t="str">
        <f>IF($B192="","",_xlfn.XLOOKUP($S192,应收!$T:$T,应收!N:N))</f>
        <v/>
      </c>
      <c r="N192" s="135" t="str">
        <f>IF($B192="","",_xlfn.XLOOKUP($S192,应收!$T:$T,应收!O:O))</f>
        <v/>
      </c>
      <c r="O192" s="135" t="str">
        <f>IF($B192="","",_xlfn.XLOOKUP($S192,应收!$T:$T,应收!P:P))</f>
        <v/>
      </c>
      <c r="P192" s="135" t="str">
        <f>IF($B192="","",_xlfn.XLOOKUP($S192,应收!$T:$T,应收!Q:Q))</f>
        <v/>
      </c>
      <c r="Q192" s="135" t="str">
        <f>IF($B192="","",_xlfn.XLOOKUP($S192,应收!$T:$T,应收!R:R))</f>
        <v/>
      </c>
      <c r="R192" s="135" t="str">
        <f>IF($B192="","",_xlfn.XLOOKUP($S192,应收!$T:$T,应收!S:S))</f>
        <v/>
      </c>
      <c r="S192" s="135" t="str">
        <f t="shared" si="7"/>
        <v/>
      </c>
      <c r="T192" s="135" t="str">
        <f t="shared" si="8"/>
        <v/>
      </c>
      <c r="U192" s="135" t="str">
        <f>IF($B192="","",_xlfn.XLOOKUP(S192,应收!T:T,应收!V:V))</f>
        <v/>
      </c>
      <c r="V192" s="135" t="str">
        <f>IF(U192="","",_xlfn.XLOOKUP(U192,立项!W:W,立项!P:P))</f>
        <v/>
      </c>
      <c r="W192" s="135" t="str">
        <f>IF(B192="","",_xlfn.XLOOKUP($S192,应收!$T:$T,应收!B:B))</f>
        <v/>
      </c>
      <c r="X192" s="135" t="str">
        <f t="shared" si="9"/>
        <v>孙莉</v>
      </c>
      <c r="Y192" s="162"/>
      <c r="Z192" s="137"/>
      <c r="AA192" s="137"/>
      <c r="AB192" s="137"/>
      <c r="AC192" s="138"/>
      <c r="AD192" s="93" t="s">
        <v>1978</v>
      </c>
    </row>
    <row r="193" s="93" customFormat="1" customHeight="1" spans="1:30">
      <c r="A193" s="137"/>
      <c r="B193" s="154" t="s">
        <v>1978</v>
      </c>
      <c r="C193" s="155"/>
      <c r="D193" s="156"/>
      <c r="E193" s="157"/>
      <c r="F193" s="137" t="s">
        <v>1978</v>
      </c>
      <c r="G193" s="154"/>
      <c r="H193" s="137" t="s">
        <v>317</v>
      </c>
      <c r="I193" s="137"/>
      <c r="J193" s="160" t="s">
        <v>2106</v>
      </c>
      <c r="K193" s="135" t="str">
        <f>IF($B193="","",_xlfn.XLOOKUP(S193,应收!T:T,应收!D:D))</f>
        <v/>
      </c>
      <c r="L193" s="135" t="str">
        <f>IF($B193="","",_xlfn.XLOOKUP($S193,应收!$T:$T,应收!E:E))</f>
        <v/>
      </c>
      <c r="M193" s="135" t="str">
        <f>IF($B193="","",_xlfn.XLOOKUP($S193,应收!$T:$T,应收!N:N))</f>
        <v/>
      </c>
      <c r="N193" s="135" t="str">
        <f>IF($B193="","",_xlfn.XLOOKUP($S193,应收!$T:$T,应收!O:O))</f>
        <v/>
      </c>
      <c r="O193" s="135" t="str">
        <f>IF($B193="","",_xlfn.XLOOKUP($S193,应收!$T:$T,应收!P:P))</f>
        <v/>
      </c>
      <c r="P193" s="135" t="str">
        <f>IF($B193="","",_xlfn.XLOOKUP($S193,应收!$T:$T,应收!Q:Q))</f>
        <v/>
      </c>
      <c r="Q193" s="135" t="str">
        <f>IF($B193="","",_xlfn.XLOOKUP($S193,应收!$T:$T,应收!R:R))</f>
        <v/>
      </c>
      <c r="R193" s="135" t="str">
        <f>IF($B193="","",_xlfn.XLOOKUP($S193,应收!$T:$T,应收!S:S))</f>
        <v/>
      </c>
      <c r="S193" s="135" t="str">
        <f t="shared" si="7"/>
        <v/>
      </c>
      <c r="T193" s="135" t="str">
        <f t="shared" si="8"/>
        <v/>
      </c>
      <c r="U193" s="135" t="str">
        <f>IF($B193="","",_xlfn.XLOOKUP(S193,应收!T:T,应收!V:V))</f>
        <v/>
      </c>
      <c r="V193" s="135" t="str">
        <f>IF(U193="","",_xlfn.XLOOKUP(U193,立项!W:W,立项!P:P))</f>
        <v/>
      </c>
      <c r="W193" s="135" t="str">
        <f>IF(B193="","",_xlfn.XLOOKUP($S193,应收!$T:$T,应收!B:B))</f>
        <v/>
      </c>
      <c r="X193" s="135" t="str">
        <f t="shared" si="9"/>
        <v>孙莉</v>
      </c>
      <c r="Y193" s="162"/>
      <c r="Z193" s="137"/>
      <c r="AA193" s="137"/>
      <c r="AB193" s="137"/>
      <c r="AC193" s="138"/>
      <c r="AD193" s="93" t="s">
        <v>1978</v>
      </c>
    </row>
    <row r="194" s="93" customFormat="1" customHeight="1" spans="1:30">
      <c r="A194" s="137"/>
      <c r="B194" s="154" t="s">
        <v>1978</v>
      </c>
      <c r="C194" s="155"/>
      <c r="D194" s="156"/>
      <c r="E194" s="157"/>
      <c r="F194" s="137" t="s">
        <v>1978</v>
      </c>
      <c r="G194" s="154"/>
      <c r="H194" s="137" t="s">
        <v>317</v>
      </c>
      <c r="I194" s="137"/>
      <c r="J194" s="160" t="s">
        <v>2107</v>
      </c>
      <c r="K194" s="135" t="str">
        <f>IF($B194="","",_xlfn.XLOOKUP(S194,应收!T:T,应收!D:D))</f>
        <v/>
      </c>
      <c r="L194" s="135" t="str">
        <f>IF($B194="","",_xlfn.XLOOKUP($S194,应收!$T:$T,应收!E:E))</f>
        <v/>
      </c>
      <c r="M194" s="135" t="str">
        <f>IF($B194="","",_xlfn.XLOOKUP($S194,应收!$T:$T,应收!N:N))</f>
        <v/>
      </c>
      <c r="N194" s="135" t="str">
        <f>IF($B194="","",_xlfn.XLOOKUP($S194,应收!$T:$T,应收!O:O))</f>
        <v/>
      </c>
      <c r="O194" s="135" t="str">
        <f>IF($B194="","",_xlfn.XLOOKUP($S194,应收!$T:$T,应收!P:P))</f>
        <v/>
      </c>
      <c r="P194" s="135" t="str">
        <f>IF($B194="","",_xlfn.XLOOKUP($S194,应收!$T:$T,应收!Q:Q))</f>
        <v/>
      </c>
      <c r="Q194" s="135" t="str">
        <f>IF($B194="","",_xlfn.XLOOKUP($S194,应收!$T:$T,应收!R:R))</f>
        <v/>
      </c>
      <c r="R194" s="135" t="str">
        <f>IF($B194="","",_xlfn.XLOOKUP($S194,应收!$T:$T,应收!S:S))</f>
        <v/>
      </c>
      <c r="S194" s="135" t="str">
        <f t="shared" ref="S194:S257" si="10">IF(B194="","",LEFT(B194,7))</f>
        <v/>
      </c>
      <c r="T194" s="135" t="str">
        <f t="shared" ref="T194:T257" si="11">IF(F194="","",LEFT(F194,6))</f>
        <v/>
      </c>
      <c r="U194" s="135" t="str">
        <f>IF($B194="","",_xlfn.XLOOKUP(S194,应收!T:T,应收!V:V))</f>
        <v/>
      </c>
      <c r="V194" s="135" t="str">
        <f>IF(U194="","",_xlfn.XLOOKUP(U194,立项!W:W,立项!P:P))</f>
        <v/>
      </c>
      <c r="W194" s="135" t="str">
        <f>IF(B194="","",_xlfn.XLOOKUP($S194,应收!$T:$T,应收!B:B))</f>
        <v/>
      </c>
      <c r="X194" s="135" t="str">
        <f t="shared" si="9"/>
        <v>孙莉</v>
      </c>
      <c r="Y194" s="162"/>
      <c r="Z194" s="137"/>
      <c r="AA194" s="137"/>
      <c r="AB194" s="137"/>
      <c r="AC194" s="138"/>
      <c r="AD194" s="93" t="s">
        <v>1978</v>
      </c>
    </row>
    <row r="195" s="93" customFormat="1" customHeight="1" spans="1:30">
      <c r="A195" s="137"/>
      <c r="B195" s="154" t="s">
        <v>1978</v>
      </c>
      <c r="C195" s="155"/>
      <c r="D195" s="156"/>
      <c r="E195" s="157"/>
      <c r="F195" s="137" t="s">
        <v>1978</v>
      </c>
      <c r="G195" s="154"/>
      <c r="H195" s="137" t="s">
        <v>317</v>
      </c>
      <c r="I195" s="137"/>
      <c r="J195" s="160" t="s">
        <v>2108</v>
      </c>
      <c r="K195" s="135" t="str">
        <f>IF($B195="","",_xlfn.XLOOKUP(S195,应收!T:T,应收!D:D))</f>
        <v/>
      </c>
      <c r="L195" s="135" t="str">
        <f>IF($B195="","",_xlfn.XLOOKUP($S195,应收!$T:$T,应收!E:E))</f>
        <v/>
      </c>
      <c r="M195" s="135" t="str">
        <f>IF($B195="","",_xlfn.XLOOKUP($S195,应收!$T:$T,应收!N:N))</f>
        <v/>
      </c>
      <c r="N195" s="135" t="str">
        <f>IF($B195="","",_xlfn.XLOOKUP($S195,应收!$T:$T,应收!O:O))</f>
        <v/>
      </c>
      <c r="O195" s="135" t="str">
        <f>IF($B195="","",_xlfn.XLOOKUP($S195,应收!$T:$T,应收!P:P))</f>
        <v/>
      </c>
      <c r="P195" s="135" t="str">
        <f>IF($B195="","",_xlfn.XLOOKUP($S195,应收!$T:$T,应收!Q:Q))</f>
        <v/>
      </c>
      <c r="Q195" s="135" t="str">
        <f>IF($B195="","",_xlfn.XLOOKUP($S195,应收!$T:$T,应收!R:R))</f>
        <v/>
      </c>
      <c r="R195" s="135" t="str">
        <f>IF($B195="","",_xlfn.XLOOKUP($S195,应收!$T:$T,应收!S:S))</f>
        <v/>
      </c>
      <c r="S195" s="135" t="str">
        <f t="shared" si="10"/>
        <v/>
      </c>
      <c r="T195" s="135" t="str">
        <f t="shared" si="11"/>
        <v/>
      </c>
      <c r="U195" s="135" t="str">
        <f>IF($B195="","",_xlfn.XLOOKUP(S195,应收!T:T,应收!V:V))</f>
        <v/>
      </c>
      <c r="V195" s="135" t="str">
        <f>IF(U195="","",_xlfn.XLOOKUP(U195,立项!W:W,立项!P:P))</f>
        <v/>
      </c>
      <c r="W195" s="135" t="str">
        <f>IF(B195="","",_xlfn.XLOOKUP($S195,应收!$T:$T,应收!B:B))</f>
        <v/>
      </c>
      <c r="X195" s="135" t="str">
        <f t="shared" si="9"/>
        <v>孙莉</v>
      </c>
      <c r="Y195" s="162"/>
      <c r="Z195" s="137"/>
      <c r="AA195" s="137"/>
      <c r="AB195" s="137"/>
      <c r="AC195" s="138"/>
      <c r="AD195" s="93" t="s">
        <v>1978</v>
      </c>
    </row>
    <row r="196" s="93" customFormat="1" customHeight="1" spans="1:30">
      <c r="A196" s="137"/>
      <c r="B196" s="154" t="s">
        <v>1978</v>
      </c>
      <c r="C196" s="155"/>
      <c r="D196" s="156"/>
      <c r="E196" s="157"/>
      <c r="F196" s="137" t="s">
        <v>1978</v>
      </c>
      <c r="G196" s="154"/>
      <c r="H196" s="137" t="s">
        <v>317</v>
      </c>
      <c r="I196" s="137"/>
      <c r="J196" s="160" t="s">
        <v>2109</v>
      </c>
      <c r="K196" s="135" t="str">
        <f>IF($B196="","",_xlfn.XLOOKUP(S196,应收!T:T,应收!D:D))</f>
        <v/>
      </c>
      <c r="L196" s="135" t="str">
        <f>IF($B196="","",_xlfn.XLOOKUP($S196,应收!$T:$T,应收!E:E))</f>
        <v/>
      </c>
      <c r="M196" s="135" t="str">
        <f>IF($B196="","",_xlfn.XLOOKUP($S196,应收!$T:$T,应收!N:N))</f>
        <v/>
      </c>
      <c r="N196" s="135" t="str">
        <f>IF($B196="","",_xlfn.XLOOKUP($S196,应收!$T:$T,应收!O:O))</f>
        <v/>
      </c>
      <c r="O196" s="135" t="str">
        <f>IF($B196="","",_xlfn.XLOOKUP($S196,应收!$T:$T,应收!P:P))</f>
        <v/>
      </c>
      <c r="P196" s="135" t="str">
        <f>IF($B196="","",_xlfn.XLOOKUP($S196,应收!$T:$T,应收!Q:Q))</f>
        <v/>
      </c>
      <c r="Q196" s="135" t="str">
        <f>IF($B196="","",_xlfn.XLOOKUP($S196,应收!$T:$T,应收!R:R))</f>
        <v/>
      </c>
      <c r="R196" s="135" t="str">
        <f>IF($B196="","",_xlfn.XLOOKUP($S196,应收!$T:$T,应收!S:S))</f>
        <v/>
      </c>
      <c r="S196" s="135" t="str">
        <f t="shared" si="10"/>
        <v/>
      </c>
      <c r="T196" s="135" t="str">
        <f t="shared" si="11"/>
        <v/>
      </c>
      <c r="U196" s="135" t="str">
        <f>IF($B196="","",_xlfn.XLOOKUP(S196,应收!T:T,应收!V:V))</f>
        <v/>
      </c>
      <c r="V196" s="135" t="str">
        <f>IF(U196="","",_xlfn.XLOOKUP(U196,立项!W:W,立项!P:P))</f>
        <v/>
      </c>
      <c r="W196" s="135" t="str">
        <f>IF(B196="","",_xlfn.XLOOKUP($S196,应收!$T:$T,应收!B:B))</f>
        <v/>
      </c>
      <c r="X196" s="135" t="str">
        <f t="shared" si="9"/>
        <v>孙莉</v>
      </c>
      <c r="Y196" s="162"/>
      <c r="Z196" s="137"/>
      <c r="AA196" s="137"/>
      <c r="AB196" s="137"/>
      <c r="AC196" s="138"/>
      <c r="AD196" s="93" t="s">
        <v>1978</v>
      </c>
    </row>
    <row r="197" s="93" customFormat="1" customHeight="1" spans="1:30">
      <c r="A197" s="137"/>
      <c r="B197" s="154" t="s">
        <v>1978</v>
      </c>
      <c r="C197" s="155"/>
      <c r="D197" s="156"/>
      <c r="E197" s="157"/>
      <c r="F197" s="137" t="s">
        <v>1978</v>
      </c>
      <c r="G197" s="154"/>
      <c r="H197" s="137" t="s">
        <v>317</v>
      </c>
      <c r="I197" s="137"/>
      <c r="J197" s="160" t="s">
        <v>2110</v>
      </c>
      <c r="K197" s="135" t="str">
        <f>IF($B197="","",_xlfn.XLOOKUP(S197,应收!T:T,应收!D:D))</f>
        <v/>
      </c>
      <c r="L197" s="135" t="str">
        <f>IF($B197="","",_xlfn.XLOOKUP($S197,应收!$T:$T,应收!E:E))</f>
        <v/>
      </c>
      <c r="M197" s="135" t="str">
        <f>IF($B197="","",_xlfn.XLOOKUP($S197,应收!$T:$T,应收!N:N))</f>
        <v/>
      </c>
      <c r="N197" s="135" t="str">
        <f>IF($B197="","",_xlfn.XLOOKUP($S197,应收!$T:$T,应收!O:O))</f>
        <v/>
      </c>
      <c r="O197" s="135" t="str">
        <f>IF($B197="","",_xlfn.XLOOKUP($S197,应收!$T:$T,应收!P:P))</f>
        <v/>
      </c>
      <c r="P197" s="135" t="str">
        <f>IF($B197="","",_xlfn.XLOOKUP($S197,应收!$T:$T,应收!Q:Q))</f>
        <v/>
      </c>
      <c r="Q197" s="135" t="str">
        <f>IF($B197="","",_xlfn.XLOOKUP($S197,应收!$T:$T,应收!R:R))</f>
        <v/>
      </c>
      <c r="R197" s="135" t="str">
        <f>IF($B197="","",_xlfn.XLOOKUP($S197,应收!$T:$T,应收!S:S))</f>
        <v/>
      </c>
      <c r="S197" s="135" t="str">
        <f t="shared" si="10"/>
        <v/>
      </c>
      <c r="T197" s="135" t="str">
        <f t="shared" si="11"/>
        <v/>
      </c>
      <c r="U197" s="135" t="str">
        <f>IF($B197="","",_xlfn.XLOOKUP(S197,应收!T:T,应收!V:V))</f>
        <v/>
      </c>
      <c r="V197" s="135" t="str">
        <f>IF(U197="","",_xlfn.XLOOKUP(U197,立项!W:W,立项!P:P))</f>
        <v/>
      </c>
      <c r="W197" s="135" t="str">
        <f>IF(B197="","",_xlfn.XLOOKUP($S197,应收!$T:$T,应收!B:B))</f>
        <v/>
      </c>
      <c r="X197" s="135" t="str">
        <f t="shared" si="9"/>
        <v>孙莉</v>
      </c>
      <c r="Y197" s="162"/>
      <c r="Z197" s="137"/>
      <c r="AA197" s="137"/>
      <c r="AB197" s="137"/>
      <c r="AC197" s="138"/>
      <c r="AD197" s="93" t="s">
        <v>1978</v>
      </c>
    </row>
    <row r="198" s="93" customFormat="1" customHeight="1" spans="1:30">
      <c r="A198" s="137"/>
      <c r="B198" s="154" t="s">
        <v>1978</v>
      </c>
      <c r="C198" s="155"/>
      <c r="D198" s="156"/>
      <c r="E198" s="157"/>
      <c r="F198" s="137" t="s">
        <v>1978</v>
      </c>
      <c r="G198" s="154"/>
      <c r="H198" s="137" t="s">
        <v>317</v>
      </c>
      <c r="I198" s="137"/>
      <c r="J198" s="160" t="s">
        <v>2111</v>
      </c>
      <c r="K198" s="135" t="str">
        <f>IF($B198="","",_xlfn.XLOOKUP(S198,应收!T:T,应收!D:D))</f>
        <v/>
      </c>
      <c r="L198" s="135" t="str">
        <f>IF($B198="","",_xlfn.XLOOKUP($S198,应收!$T:$T,应收!E:E))</f>
        <v/>
      </c>
      <c r="M198" s="135" t="str">
        <f>IF($B198="","",_xlfn.XLOOKUP($S198,应收!$T:$T,应收!N:N))</f>
        <v/>
      </c>
      <c r="N198" s="135" t="str">
        <f>IF($B198="","",_xlfn.XLOOKUP($S198,应收!$T:$T,应收!O:O))</f>
        <v/>
      </c>
      <c r="O198" s="135" t="str">
        <f>IF($B198="","",_xlfn.XLOOKUP($S198,应收!$T:$T,应收!P:P))</f>
        <v/>
      </c>
      <c r="P198" s="135" t="str">
        <f>IF($B198="","",_xlfn.XLOOKUP($S198,应收!$T:$T,应收!Q:Q))</f>
        <v/>
      </c>
      <c r="Q198" s="135" t="str">
        <f>IF($B198="","",_xlfn.XLOOKUP($S198,应收!$T:$T,应收!R:R))</f>
        <v/>
      </c>
      <c r="R198" s="135" t="str">
        <f>IF($B198="","",_xlfn.XLOOKUP($S198,应收!$T:$T,应收!S:S))</f>
        <v/>
      </c>
      <c r="S198" s="135" t="str">
        <f t="shared" si="10"/>
        <v/>
      </c>
      <c r="T198" s="135" t="str">
        <f t="shared" si="11"/>
        <v/>
      </c>
      <c r="U198" s="135" t="str">
        <f>IF($B198="","",_xlfn.XLOOKUP(S198,应收!T:T,应收!V:V))</f>
        <v/>
      </c>
      <c r="V198" s="135" t="str">
        <f>IF(U198="","",_xlfn.XLOOKUP(U198,立项!W:W,立项!P:P))</f>
        <v/>
      </c>
      <c r="W198" s="135" t="str">
        <f>IF(B198="","",_xlfn.XLOOKUP($S198,应收!$T:$T,应收!B:B))</f>
        <v/>
      </c>
      <c r="X198" s="135" t="str">
        <f t="shared" si="9"/>
        <v>孙莉</v>
      </c>
      <c r="Y198" s="162"/>
      <c r="Z198" s="137"/>
      <c r="AA198" s="137"/>
      <c r="AB198" s="137"/>
      <c r="AC198" s="138"/>
      <c r="AD198" s="93" t="s">
        <v>1978</v>
      </c>
    </row>
    <row r="199" s="93" customFormat="1" customHeight="1" spans="1:30">
      <c r="A199" s="137"/>
      <c r="B199" s="154" t="s">
        <v>1978</v>
      </c>
      <c r="C199" s="155"/>
      <c r="D199" s="156"/>
      <c r="E199" s="157"/>
      <c r="F199" s="137" t="s">
        <v>1978</v>
      </c>
      <c r="G199" s="154"/>
      <c r="H199" s="137" t="s">
        <v>317</v>
      </c>
      <c r="I199" s="137"/>
      <c r="J199" s="160" t="s">
        <v>2112</v>
      </c>
      <c r="K199" s="135" t="str">
        <f>IF($B199="","",_xlfn.XLOOKUP(S199,应收!T:T,应收!D:D))</f>
        <v/>
      </c>
      <c r="L199" s="135" t="str">
        <f>IF($B199="","",_xlfn.XLOOKUP($S199,应收!$T:$T,应收!E:E))</f>
        <v/>
      </c>
      <c r="M199" s="135" t="str">
        <f>IF($B199="","",_xlfn.XLOOKUP($S199,应收!$T:$T,应收!N:N))</f>
        <v/>
      </c>
      <c r="N199" s="135" t="str">
        <f>IF($B199="","",_xlfn.XLOOKUP($S199,应收!$T:$T,应收!O:O))</f>
        <v/>
      </c>
      <c r="O199" s="135" t="str">
        <f>IF($B199="","",_xlfn.XLOOKUP($S199,应收!$T:$T,应收!P:P))</f>
        <v/>
      </c>
      <c r="P199" s="135" t="str">
        <f>IF($B199="","",_xlfn.XLOOKUP($S199,应收!$T:$T,应收!Q:Q))</f>
        <v/>
      </c>
      <c r="Q199" s="135" t="str">
        <f>IF($B199="","",_xlfn.XLOOKUP($S199,应收!$T:$T,应收!R:R))</f>
        <v/>
      </c>
      <c r="R199" s="135" t="str">
        <f>IF($B199="","",_xlfn.XLOOKUP($S199,应收!$T:$T,应收!S:S))</f>
        <v/>
      </c>
      <c r="S199" s="135" t="str">
        <f t="shared" si="10"/>
        <v/>
      </c>
      <c r="T199" s="135" t="str">
        <f t="shared" si="11"/>
        <v/>
      </c>
      <c r="U199" s="135" t="str">
        <f>IF($B199="","",_xlfn.XLOOKUP(S199,应收!T:T,应收!V:V))</f>
        <v/>
      </c>
      <c r="V199" s="135" t="str">
        <f>IF(U199="","",_xlfn.XLOOKUP(U199,立项!W:W,立项!P:P))</f>
        <v/>
      </c>
      <c r="W199" s="135" t="str">
        <f>IF(B199="","",_xlfn.XLOOKUP($S199,应收!$T:$T,应收!B:B))</f>
        <v/>
      </c>
      <c r="X199" s="135" t="str">
        <f t="shared" si="9"/>
        <v>孙莉</v>
      </c>
      <c r="Y199" s="162"/>
      <c r="Z199" s="137"/>
      <c r="AA199" s="137"/>
      <c r="AB199" s="137"/>
      <c r="AC199" s="138"/>
      <c r="AD199" s="93" t="s">
        <v>1978</v>
      </c>
    </row>
    <row r="200" s="93" customFormat="1" customHeight="1" spans="1:30">
      <c r="A200" s="137"/>
      <c r="B200" s="154" t="s">
        <v>1978</v>
      </c>
      <c r="C200" s="155"/>
      <c r="D200" s="156"/>
      <c r="E200" s="157"/>
      <c r="F200" s="137" t="s">
        <v>1978</v>
      </c>
      <c r="G200" s="154"/>
      <c r="H200" s="137" t="s">
        <v>317</v>
      </c>
      <c r="I200" s="137"/>
      <c r="J200" s="160" t="s">
        <v>2113</v>
      </c>
      <c r="K200" s="135" t="str">
        <f>IF($B200="","",_xlfn.XLOOKUP(S200,应收!T:T,应收!D:D))</f>
        <v/>
      </c>
      <c r="L200" s="135" t="str">
        <f>IF($B200="","",_xlfn.XLOOKUP($S200,应收!$T:$T,应收!E:E))</f>
        <v/>
      </c>
      <c r="M200" s="135" t="str">
        <f>IF($B200="","",_xlfn.XLOOKUP($S200,应收!$T:$T,应收!N:N))</f>
        <v/>
      </c>
      <c r="N200" s="135" t="str">
        <f>IF($B200="","",_xlfn.XLOOKUP($S200,应收!$T:$T,应收!O:O))</f>
        <v/>
      </c>
      <c r="O200" s="135" t="str">
        <f>IF($B200="","",_xlfn.XLOOKUP($S200,应收!$T:$T,应收!P:P))</f>
        <v/>
      </c>
      <c r="P200" s="135" t="str">
        <f>IF($B200="","",_xlfn.XLOOKUP($S200,应收!$T:$T,应收!Q:Q))</f>
        <v/>
      </c>
      <c r="Q200" s="135" t="str">
        <f>IF($B200="","",_xlfn.XLOOKUP($S200,应收!$T:$T,应收!R:R))</f>
        <v/>
      </c>
      <c r="R200" s="135" t="str">
        <f>IF($B200="","",_xlfn.XLOOKUP($S200,应收!$T:$T,应收!S:S))</f>
        <v/>
      </c>
      <c r="S200" s="135" t="str">
        <f t="shared" si="10"/>
        <v/>
      </c>
      <c r="T200" s="135" t="str">
        <f t="shared" si="11"/>
        <v/>
      </c>
      <c r="U200" s="135" t="str">
        <f>IF($B200="","",_xlfn.XLOOKUP(S200,应收!T:T,应收!V:V))</f>
        <v/>
      </c>
      <c r="V200" s="135" t="str">
        <f>IF(U200="","",_xlfn.XLOOKUP(U200,立项!W:W,立项!P:P))</f>
        <v/>
      </c>
      <c r="W200" s="135" t="str">
        <f>IF(B200="","",_xlfn.XLOOKUP($S200,应收!$T:$T,应收!B:B))</f>
        <v/>
      </c>
      <c r="X200" s="135" t="str">
        <f t="shared" si="9"/>
        <v>孙莉</v>
      </c>
      <c r="Y200" s="162"/>
      <c r="Z200" s="137"/>
      <c r="AA200" s="137"/>
      <c r="AB200" s="137"/>
      <c r="AC200" s="138"/>
      <c r="AD200" s="93" t="s">
        <v>1978</v>
      </c>
    </row>
    <row r="201" s="93" customFormat="1" customHeight="1" spans="1:30">
      <c r="A201" s="137"/>
      <c r="B201" s="154" t="s">
        <v>1978</v>
      </c>
      <c r="C201" s="155"/>
      <c r="D201" s="156"/>
      <c r="E201" s="157"/>
      <c r="F201" s="137" t="s">
        <v>1978</v>
      </c>
      <c r="G201" s="154"/>
      <c r="H201" s="137" t="s">
        <v>317</v>
      </c>
      <c r="I201" s="137"/>
      <c r="J201" s="160" t="s">
        <v>2114</v>
      </c>
      <c r="K201" s="135" t="str">
        <f>IF($B201="","",_xlfn.XLOOKUP(S201,应收!T:T,应收!D:D))</f>
        <v/>
      </c>
      <c r="L201" s="135" t="str">
        <f>IF($B201="","",_xlfn.XLOOKUP($S201,应收!$T:$T,应收!E:E))</f>
        <v/>
      </c>
      <c r="M201" s="135" t="str">
        <f>IF($B201="","",_xlfn.XLOOKUP($S201,应收!$T:$T,应收!N:N))</f>
        <v/>
      </c>
      <c r="N201" s="135" t="str">
        <f>IF($B201="","",_xlfn.XLOOKUP($S201,应收!$T:$T,应收!O:O))</f>
        <v/>
      </c>
      <c r="O201" s="135" t="str">
        <f>IF($B201="","",_xlfn.XLOOKUP($S201,应收!$T:$T,应收!P:P))</f>
        <v/>
      </c>
      <c r="P201" s="135" t="str">
        <f>IF($B201="","",_xlfn.XLOOKUP($S201,应收!$T:$T,应收!Q:Q))</f>
        <v/>
      </c>
      <c r="Q201" s="135" t="str">
        <f>IF($B201="","",_xlfn.XLOOKUP($S201,应收!$T:$T,应收!R:R))</f>
        <v/>
      </c>
      <c r="R201" s="135" t="str">
        <f>IF($B201="","",_xlfn.XLOOKUP($S201,应收!$T:$T,应收!S:S))</f>
        <v/>
      </c>
      <c r="S201" s="135" t="str">
        <f t="shared" si="10"/>
        <v/>
      </c>
      <c r="T201" s="135" t="str">
        <f t="shared" si="11"/>
        <v/>
      </c>
      <c r="U201" s="135" t="str">
        <f>IF($B201="","",_xlfn.XLOOKUP(S201,应收!T:T,应收!V:V))</f>
        <v/>
      </c>
      <c r="V201" s="135" t="str">
        <f>IF(U201="","",_xlfn.XLOOKUP(U201,立项!W:W,立项!P:P))</f>
        <v/>
      </c>
      <c r="W201" s="135" t="str">
        <f>IF(B201="","",_xlfn.XLOOKUP($S201,应收!$T:$T,应收!B:B))</f>
        <v/>
      </c>
      <c r="X201" s="135" t="str">
        <f t="shared" si="9"/>
        <v>孙莉</v>
      </c>
      <c r="Y201" s="162"/>
      <c r="Z201" s="137"/>
      <c r="AA201" s="137"/>
      <c r="AB201" s="137"/>
      <c r="AC201" s="138"/>
      <c r="AD201" s="93" t="s">
        <v>1978</v>
      </c>
    </row>
    <row r="202" s="93" customFormat="1" customHeight="1" spans="1:30">
      <c r="A202" s="137"/>
      <c r="B202" s="154" t="s">
        <v>1978</v>
      </c>
      <c r="C202" s="155"/>
      <c r="D202" s="156"/>
      <c r="E202" s="157"/>
      <c r="F202" s="137" t="s">
        <v>1978</v>
      </c>
      <c r="G202" s="154"/>
      <c r="H202" s="137" t="s">
        <v>317</v>
      </c>
      <c r="I202" s="137"/>
      <c r="J202" s="160" t="s">
        <v>2115</v>
      </c>
      <c r="K202" s="135" t="str">
        <f>IF($B202="","",_xlfn.XLOOKUP(S202,应收!T:T,应收!D:D))</f>
        <v/>
      </c>
      <c r="L202" s="135" t="str">
        <f>IF($B202="","",_xlfn.XLOOKUP($S202,应收!$T:$T,应收!E:E))</f>
        <v/>
      </c>
      <c r="M202" s="135" t="str">
        <f>IF($B202="","",_xlfn.XLOOKUP($S202,应收!$T:$T,应收!N:N))</f>
        <v/>
      </c>
      <c r="N202" s="135" t="str">
        <f>IF($B202="","",_xlfn.XLOOKUP($S202,应收!$T:$T,应收!O:O))</f>
        <v/>
      </c>
      <c r="O202" s="135" t="str">
        <f>IF($B202="","",_xlfn.XLOOKUP($S202,应收!$T:$T,应收!P:P))</f>
        <v/>
      </c>
      <c r="P202" s="135" t="str">
        <f>IF($B202="","",_xlfn.XLOOKUP($S202,应收!$T:$T,应收!Q:Q))</f>
        <v/>
      </c>
      <c r="Q202" s="135" t="str">
        <f>IF($B202="","",_xlfn.XLOOKUP($S202,应收!$T:$T,应收!R:R))</f>
        <v/>
      </c>
      <c r="R202" s="135" t="str">
        <f>IF($B202="","",_xlfn.XLOOKUP($S202,应收!$T:$T,应收!S:S))</f>
        <v/>
      </c>
      <c r="S202" s="135" t="str">
        <f t="shared" si="10"/>
        <v/>
      </c>
      <c r="T202" s="135" t="str">
        <f t="shared" si="11"/>
        <v/>
      </c>
      <c r="U202" s="135" t="str">
        <f>IF($B202="","",_xlfn.XLOOKUP(S202,应收!T:T,应收!V:V))</f>
        <v/>
      </c>
      <c r="V202" s="135" t="str">
        <f>IF(U202="","",_xlfn.XLOOKUP(U202,立项!W:W,立项!P:P))</f>
        <v/>
      </c>
      <c r="W202" s="135" t="str">
        <f>IF(B202="","",_xlfn.XLOOKUP($S202,应收!$T:$T,应收!B:B))</f>
        <v/>
      </c>
      <c r="X202" s="135" t="str">
        <f t="shared" si="9"/>
        <v>孙莉</v>
      </c>
      <c r="Y202" s="162"/>
      <c r="Z202" s="137"/>
      <c r="AA202" s="137"/>
      <c r="AB202" s="137"/>
      <c r="AC202" s="138"/>
      <c r="AD202" s="93" t="s">
        <v>1978</v>
      </c>
    </row>
    <row r="203" s="93" customFormat="1" customHeight="1" spans="1:30">
      <c r="A203" s="137"/>
      <c r="B203" s="154" t="s">
        <v>1978</v>
      </c>
      <c r="C203" s="155"/>
      <c r="D203" s="156"/>
      <c r="E203" s="157"/>
      <c r="F203" s="137" t="s">
        <v>1978</v>
      </c>
      <c r="G203" s="154"/>
      <c r="H203" s="137" t="s">
        <v>317</v>
      </c>
      <c r="I203" s="137"/>
      <c r="J203" s="160" t="s">
        <v>2116</v>
      </c>
      <c r="K203" s="135" t="str">
        <f>IF($B203="","",_xlfn.XLOOKUP(S203,应收!T:T,应收!D:D))</f>
        <v/>
      </c>
      <c r="L203" s="135" t="str">
        <f>IF($B203="","",_xlfn.XLOOKUP($S203,应收!$T:$T,应收!E:E))</f>
        <v/>
      </c>
      <c r="M203" s="135" t="str">
        <f>IF($B203="","",_xlfn.XLOOKUP($S203,应收!$T:$T,应收!N:N))</f>
        <v/>
      </c>
      <c r="N203" s="135" t="str">
        <f>IF($B203="","",_xlfn.XLOOKUP($S203,应收!$T:$T,应收!O:O))</f>
        <v/>
      </c>
      <c r="O203" s="135" t="str">
        <f>IF($B203="","",_xlfn.XLOOKUP($S203,应收!$T:$T,应收!P:P))</f>
        <v/>
      </c>
      <c r="P203" s="135" t="str">
        <f>IF($B203="","",_xlfn.XLOOKUP($S203,应收!$T:$T,应收!Q:Q))</f>
        <v/>
      </c>
      <c r="Q203" s="135" t="str">
        <f>IF($B203="","",_xlfn.XLOOKUP($S203,应收!$T:$T,应收!R:R))</f>
        <v/>
      </c>
      <c r="R203" s="135" t="str">
        <f>IF($B203="","",_xlfn.XLOOKUP($S203,应收!$T:$T,应收!S:S))</f>
        <v/>
      </c>
      <c r="S203" s="135" t="str">
        <f t="shared" si="10"/>
        <v/>
      </c>
      <c r="T203" s="135" t="str">
        <f t="shared" si="11"/>
        <v/>
      </c>
      <c r="U203" s="135" t="str">
        <f>IF($B203="","",_xlfn.XLOOKUP(S203,应收!T:T,应收!V:V))</f>
        <v/>
      </c>
      <c r="V203" s="135" t="str">
        <f>IF(U203="","",_xlfn.XLOOKUP(U203,立项!W:W,立项!P:P))</f>
        <v/>
      </c>
      <c r="W203" s="135" t="str">
        <f>IF(B203="","",_xlfn.XLOOKUP($S203,应收!$T:$T,应收!B:B))</f>
        <v/>
      </c>
      <c r="X203" s="135" t="str">
        <f t="shared" si="9"/>
        <v>孙莉</v>
      </c>
      <c r="Y203" s="162"/>
      <c r="Z203" s="137"/>
      <c r="AA203" s="137"/>
      <c r="AB203" s="137"/>
      <c r="AC203" s="138"/>
      <c r="AD203" s="93" t="s">
        <v>1978</v>
      </c>
    </row>
    <row r="204" s="93" customFormat="1" customHeight="1" spans="1:30">
      <c r="A204" s="137"/>
      <c r="B204" s="154" t="s">
        <v>1978</v>
      </c>
      <c r="C204" s="155"/>
      <c r="D204" s="156"/>
      <c r="E204" s="157"/>
      <c r="F204" s="137" t="s">
        <v>1978</v>
      </c>
      <c r="G204" s="154"/>
      <c r="H204" s="137" t="s">
        <v>317</v>
      </c>
      <c r="I204" s="137"/>
      <c r="J204" s="160" t="s">
        <v>2117</v>
      </c>
      <c r="K204" s="135" t="str">
        <f>IF($B204="","",_xlfn.XLOOKUP(S204,应收!T:T,应收!D:D))</f>
        <v/>
      </c>
      <c r="L204" s="135" t="str">
        <f>IF($B204="","",_xlfn.XLOOKUP($S204,应收!$T:$T,应收!E:E))</f>
        <v/>
      </c>
      <c r="M204" s="135" t="str">
        <f>IF($B204="","",_xlfn.XLOOKUP($S204,应收!$T:$T,应收!N:N))</f>
        <v/>
      </c>
      <c r="N204" s="135" t="str">
        <f>IF($B204="","",_xlfn.XLOOKUP($S204,应收!$T:$T,应收!O:O))</f>
        <v/>
      </c>
      <c r="O204" s="135" t="str">
        <f>IF($B204="","",_xlfn.XLOOKUP($S204,应收!$T:$T,应收!P:P))</f>
        <v/>
      </c>
      <c r="P204" s="135" t="str">
        <f>IF($B204="","",_xlfn.XLOOKUP($S204,应收!$T:$T,应收!Q:Q))</f>
        <v/>
      </c>
      <c r="Q204" s="135" t="str">
        <f>IF($B204="","",_xlfn.XLOOKUP($S204,应收!$T:$T,应收!R:R))</f>
        <v/>
      </c>
      <c r="R204" s="135" t="str">
        <f>IF($B204="","",_xlfn.XLOOKUP($S204,应收!$T:$T,应收!S:S))</f>
        <v/>
      </c>
      <c r="S204" s="135" t="str">
        <f t="shared" si="10"/>
        <v/>
      </c>
      <c r="T204" s="135" t="str">
        <f t="shared" si="11"/>
        <v/>
      </c>
      <c r="U204" s="135" t="str">
        <f>IF($B204="","",_xlfn.XLOOKUP(S204,应收!T:T,应收!V:V))</f>
        <v/>
      </c>
      <c r="V204" s="135" t="str">
        <f>IF(U204="","",_xlfn.XLOOKUP(U204,立项!W:W,立项!P:P))</f>
        <v/>
      </c>
      <c r="W204" s="135" t="str">
        <f>IF(B204="","",_xlfn.XLOOKUP($S204,应收!$T:$T,应收!B:B))</f>
        <v/>
      </c>
      <c r="X204" s="135" t="str">
        <f t="shared" si="9"/>
        <v>孙莉</v>
      </c>
      <c r="Y204" s="162"/>
      <c r="Z204" s="137"/>
      <c r="AA204" s="137"/>
      <c r="AB204" s="137"/>
      <c r="AC204" s="138"/>
      <c r="AD204" s="93" t="s">
        <v>1978</v>
      </c>
    </row>
    <row r="205" s="93" customFormat="1" customHeight="1" spans="1:30">
      <c r="A205" s="137"/>
      <c r="B205" s="154" t="s">
        <v>1978</v>
      </c>
      <c r="C205" s="155"/>
      <c r="D205" s="156"/>
      <c r="E205" s="157"/>
      <c r="F205" s="137" t="s">
        <v>1978</v>
      </c>
      <c r="G205" s="154"/>
      <c r="H205" s="137" t="s">
        <v>317</v>
      </c>
      <c r="I205" s="137"/>
      <c r="J205" s="160" t="s">
        <v>2118</v>
      </c>
      <c r="K205" s="135" t="str">
        <f>IF($B205="","",_xlfn.XLOOKUP(S205,应收!T:T,应收!D:D))</f>
        <v/>
      </c>
      <c r="L205" s="135" t="str">
        <f>IF($B205="","",_xlfn.XLOOKUP($S205,应收!$T:$T,应收!E:E))</f>
        <v/>
      </c>
      <c r="M205" s="135" t="str">
        <f>IF($B205="","",_xlfn.XLOOKUP($S205,应收!$T:$T,应收!N:N))</f>
        <v/>
      </c>
      <c r="N205" s="135" t="str">
        <f>IF($B205="","",_xlfn.XLOOKUP($S205,应收!$T:$T,应收!O:O))</f>
        <v/>
      </c>
      <c r="O205" s="135" t="str">
        <f>IF($B205="","",_xlfn.XLOOKUP($S205,应收!$T:$T,应收!P:P))</f>
        <v/>
      </c>
      <c r="P205" s="135" t="str">
        <f>IF($B205="","",_xlfn.XLOOKUP($S205,应收!$T:$T,应收!Q:Q))</f>
        <v/>
      </c>
      <c r="Q205" s="135" t="str">
        <f>IF($B205="","",_xlfn.XLOOKUP($S205,应收!$T:$T,应收!R:R))</f>
        <v/>
      </c>
      <c r="R205" s="135" t="str">
        <f>IF($B205="","",_xlfn.XLOOKUP($S205,应收!$T:$T,应收!S:S))</f>
        <v/>
      </c>
      <c r="S205" s="135" t="str">
        <f t="shared" si="10"/>
        <v/>
      </c>
      <c r="T205" s="135" t="str">
        <f t="shared" si="11"/>
        <v/>
      </c>
      <c r="U205" s="135" t="str">
        <f>IF($B205="","",_xlfn.XLOOKUP(S205,应收!T:T,应收!V:V))</f>
        <v/>
      </c>
      <c r="V205" s="135" t="str">
        <f>IF(U205="","",_xlfn.XLOOKUP(U205,立项!W:W,立项!P:P))</f>
        <v/>
      </c>
      <c r="W205" s="135" t="str">
        <f>IF(B205="","",_xlfn.XLOOKUP($S205,应收!$T:$T,应收!B:B))</f>
        <v/>
      </c>
      <c r="X205" s="135" t="str">
        <f t="shared" si="9"/>
        <v>孙莉</v>
      </c>
      <c r="Y205" s="162"/>
      <c r="Z205" s="137"/>
      <c r="AA205" s="137"/>
      <c r="AB205" s="137"/>
      <c r="AC205" s="138"/>
      <c r="AD205" s="93" t="s">
        <v>1978</v>
      </c>
    </row>
    <row r="206" s="93" customFormat="1" customHeight="1" spans="1:30">
      <c r="A206" s="137"/>
      <c r="B206" s="154" t="s">
        <v>1978</v>
      </c>
      <c r="C206" s="155"/>
      <c r="D206" s="156"/>
      <c r="E206" s="157"/>
      <c r="F206" s="137" t="s">
        <v>1978</v>
      </c>
      <c r="G206" s="154"/>
      <c r="H206" s="137" t="s">
        <v>317</v>
      </c>
      <c r="I206" s="137"/>
      <c r="J206" s="160" t="s">
        <v>2119</v>
      </c>
      <c r="K206" s="135" t="str">
        <f>IF($B206="","",_xlfn.XLOOKUP(S206,应收!T:T,应收!D:D))</f>
        <v/>
      </c>
      <c r="L206" s="135" t="str">
        <f>IF($B206="","",_xlfn.XLOOKUP($S206,应收!$T:$T,应收!E:E))</f>
        <v/>
      </c>
      <c r="M206" s="135" t="str">
        <f>IF($B206="","",_xlfn.XLOOKUP($S206,应收!$T:$T,应收!N:N))</f>
        <v/>
      </c>
      <c r="N206" s="135" t="str">
        <f>IF($B206="","",_xlfn.XLOOKUP($S206,应收!$T:$T,应收!O:O))</f>
        <v/>
      </c>
      <c r="O206" s="135" t="str">
        <f>IF($B206="","",_xlfn.XLOOKUP($S206,应收!$T:$T,应收!P:P))</f>
        <v/>
      </c>
      <c r="P206" s="135" t="str">
        <f>IF($B206="","",_xlfn.XLOOKUP($S206,应收!$T:$T,应收!Q:Q))</f>
        <v/>
      </c>
      <c r="Q206" s="135" t="str">
        <f>IF($B206="","",_xlfn.XLOOKUP($S206,应收!$T:$T,应收!R:R))</f>
        <v/>
      </c>
      <c r="R206" s="135" t="str">
        <f>IF($B206="","",_xlfn.XLOOKUP($S206,应收!$T:$T,应收!S:S))</f>
        <v/>
      </c>
      <c r="S206" s="135" t="str">
        <f t="shared" si="10"/>
        <v/>
      </c>
      <c r="T206" s="135" t="str">
        <f t="shared" si="11"/>
        <v/>
      </c>
      <c r="U206" s="135" t="str">
        <f>IF($B206="","",_xlfn.XLOOKUP(S206,应收!T:T,应收!V:V))</f>
        <v/>
      </c>
      <c r="V206" s="135" t="str">
        <f>IF(U206="","",_xlfn.XLOOKUP(U206,立项!W:W,立项!P:P))</f>
        <v/>
      </c>
      <c r="W206" s="135" t="str">
        <f>IF(B206="","",_xlfn.XLOOKUP($S206,应收!$T:$T,应收!B:B))</f>
        <v/>
      </c>
      <c r="X206" s="135" t="str">
        <f t="shared" si="9"/>
        <v>孙莉</v>
      </c>
      <c r="Y206" s="162"/>
      <c r="Z206" s="137"/>
      <c r="AA206" s="137"/>
      <c r="AB206" s="137"/>
      <c r="AC206" s="138"/>
      <c r="AD206" s="93" t="s">
        <v>1978</v>
      </c>
    </row>
    <row r="207" s="93" customFormat="1" customHeight="1" spans="1:30">
      <c r="A207" s="137"/>
      <c r="B207" s="154" t="s">
        <v>1978</v>
      </c>
      <c r="C207" s="155"/>
      <c r="D207" s="156"/>
      <c r="E207" s="157"/>
      <c r="F207" s="137" t="s">
        <v>1978</v>
      </c>
      <c r="G207" s="154"/>
      <c r="H207" s="137" t="s">
        <v>317</v>
      </c>
      <c r="I207" s="137"/>
      <c r="J207" s="160" t="s">
        <v>2120</v>
      </c>
      <c r="K207" s="135" t="str">
        <f>IF($B207="","",_xlfn.XLOOKUP(S207,应收!T:T,应收!D:D))</f>
        <v/>
      </c>
      <c r="L207" s="135" t="str">
        <f>IF($B207="","",_xlfn.XLOOKUP($S207,应收!$T:$T,应收!E:E))</f>
        <v/>
      </c>
      <c r="M207" s="135" t="str">
        <f>IF($B207="","",_xlfn.XLOOKUP($S207,应收!$T:$T,应收!N:N))</f>
        <v/>
      </c>
      <c r="N207" s="135" t="str">
        <f>IF($B207="","",_xlfn.XLOOKUP($S207,应收!$T:$T,应收!O:O))</f>
        <v/>
      </c>
      <c r="O207" s="135" t="str">
        <f>IF($B207="","",_xlfn.XLOOKUP($S207,应收!$T:$T,应收!P:P))</f>
        <v/>
      </c>
      <c r="P207" s="135" t="str">
        <f>IF($B207="","",_xlfn.XLOOKUP($S207,应收!$T:$T,应收!Q:Q))</f>
        <v/>
      </c>
      <c r="Q207" s="135" t="str">
        <f>IF($B207="","",_xlfn.XLOOKUP($S207,应收!$T:$T,应收!R:R))</f>
        <v/>
      </c>
      <c r="R207" s="135" t="str">
        <f>IF($B207="","",_xlfn.XLOOKUP($S207,应收!$T:$T,应收!S:S))</f>
        <v/>
      </c>
      <c r="S207" s="135" t="str">
        <f t="shared" si="10"/>
        <v/>
      </c>
      <c r="T207" s="135" t="str">
        <f t="shared" si="11"/>
        <v/>
      </c>
      <c r="U207" s="135" t="str">
        <f>IF($B207="","",_xlfn.XLOOKUP(S207,应收!T:T,应收!V:V))</f>
        <v/>
      </c>
      <c r="V207" s="135" t="str">
        <f>IF(U207="","",_xlfn.XLOOKUP(U207,立项!W:W,立项!P:P))</f>
        <v/>
      </c>
      <c r="W207" s="135" t="str">
        <f>IF(B207="","",_xlfn.XLOOKUP($S207,应收!$T:$T,应收!B:B))</f>
        <v/>
      </c>
      <c r="X207" s="135" t="str">
        <f t="shared" si="9"/>
        <v>孙莉</v>
      </c>
      <c r="Y207" s="162"/>
      <c r="Z207" s="137"/>
      <c r="AA207" s="137"/>
      <c r="AB207" s="137"/>
      <c r="AC207" s="138"/>
      <c r="AD207" s="93" t="s">
        <v>1978</v>
      </c>
    </row>
    <row r="208" s="93" customFormat="1" customHeight="1" spans="1:30">
      <c r="A208" s="137"/>
      <c r="B208" s="154" t="s">
        <v>1978</v>
      </c>
      <c r="C208" s="155"/>
      <c r="D208" s="156"/>
      <c r="E208" s="157"/>
      <c r="F208" s="137" t="s">
        <v>1978</v>
      </c>
      <c r="G208" s="154"/>
      <c r="H208" s="137" t="s">
        <v>317</v>
      </c>
      <c r="I208" s="137"/>
      <c r="J208" s="160" t="s">
        <v>2121</v>
      </c>
      <c r="K208" s="135" t="str">
        <f>IF($B208="","",_xlfn.XLOOKUP(S208,应收!T:T,应收!D:D))</f>
        <v/>
      </c>
      <c r="L208" s="135" t="str">
        <f>IF($B208="","",_xlfn.XLOOKUP($S208,应收!$T:$T,应收!E:E))</f>
        <v/>
      </c>
      <c r="M208" s="135" t="str">
        <f>IF($B208="","",_xlfn.XLOOKUP($S208,应收!$T:$T,应收!N:N))</f>
        <v/>
      </c>
      <c r="N208" s="135" t="str">
        <f>IF($B208="","",_xlfn.XLOOKUP($S208,应收!$T:$T,应收!O:O))</f>
        <v/>
      </c>
      <c r="O208" s="135" t="str">
        <f>IF($B208="","",_xlfn.XLOOKUP($S208,应收!$T:$T,应收!P:P))</f>
        <v/>
      </c>
      <c r="P208" s="135" t="str">
        <f>IF($B208="","",_xlfn.XLOOKUP($S208,应收!$T:$T,应收!Q:Q))</f>
        <v/>
      </c>
      <c r="Q208" s="135" t="str">
        <f>IF($B208="","",_xlfn.XLOOKUP($S208,应收!$T:$T,应收!R:R))</f>
        <v/>
      </c>
      <c r="R208" s="135" t="str">
        <f>IF($B208="","",_xlfn.XLOOKUP($S208,应收!$T:$T,应收!S:S))</f>
        <v/>
      </c>
      <c r="S208" s="135" t="str">
        <f t="shared" si="10"/>
        <v/>
      </c>
      <c r="T208" s="135" t="str">
        <f t="shared" si="11"/>
        <v/>
      </c>
      <c r="U208" s="135" t="str">
        <f>IF($B208="","",_xlfn.XLOOKUP(S208,应收!T:T,应收!V:V))</f>
        <v/>
      </c>
      <c r="V208" s="135" t="str">
        <f>IF(U208="","",_xlfn.XLOOKUP(U208,立项!W:W,立项!P:P))</f>
        <v/>
      </c>
      <c r="W208" s="135" t="str">
        <f>IF(B208="","",_xlfn.XLOOKUP($S208,应收!$T:$T,应收!B:B))</f>
        <v/>
      </c>
      <c r="X208" s="135" t="str">
        <f t="shared" si="9"/>
        <v>孙莉</v>
      </c>
      <c r="Y208" s="162"/>
      <c r="Z208" s="137"/>
      <c r="AA208" s="137"/>
      <c r="AB208" s="137"/>
      <c r="AC208" s="138"/>
      <c r="AD208" s="93" t="s">
        <v>1978</v>
      </c>
    </row>
    <row r="209" s="93" customFormat="1" customHeight="1" spans="1:30">
      <c r="A209" s="137"/>
      <c r="B209" s="154" t="s">
        <v>1978</v>
      </c>
      <c r="C209" s="155"/>
      <c r="D209" s="156"/>
      <c r="E209" s="157"/>
      <c r="F209" s="137" t="s">
        <v>1978</v>
      </c>
      <c r="G209" s="154"/>
      <c r="H209" s="137" t="s">
        <v>317</v>
      </c>
      <c r="I209" s="137"/>
      <c r="J209" s="160" t="s">
        <v>2122</v>
      </c>
      <c r="K209" s="135" t="str">
        <f>IF($B209="","",_xlfn.XLOOKUP(S209,应收!T:T,应收!D:D))</f>
        <v/>
      </c>
      <c r="L209" s="135" t="str">
        <f>IF($B209="","",_xlfn.XLOOKUP($S209,应收!$T:$T,应收!E:E))</f>
        <v/>
      </c>
      <c r="M209" s="135" t="str">
        <f>IF($B209="","",_xlfn.XLOOKUP($S209,应收!$T:$T,应收!N:N))</f>
        <v/>
      </c>
      <c r="N209" s="135" t="str">
        <f>IF($B209="","",_xlfn.XLOOKUP($S209,应收!$T:$T,应收!O:O))</f>
        <v/>
      </c>
      <c r="O209" s="135" t="str">
        <f>IF($B209="","",_xlfn.XLOOKUP($S209,应收!$T:$T,应收!P:P))</f>
        <v/>
      </c>
      <c r="P209" s="135" t="str">
        <f>IF($B209="","",_xlfn.XLOOKUP($S209,应收!$T:$T,应收!Q:Q))</f>
        <v/>
      </c>
      <c r="Q209" s="135" t="str">
        <f>IF($B209="","",_xlfn.XLOOKUP($S209,应收!$T:$T,应收!R:R))</f>
        <v/>
      </c>
      <c r="R209" s="135" t="str">
        <f>IF($B209="","",_xlfn.XLOOKUP($S209,应收!$T:$T,应收!S:S))</f>
        <v/>
      </c>
      <c r="S209" s="135" t="str">
        <f t="shared" si="10"/>
        <v/>
      </c>
      <c r="T209" s="135" t="str">
        <f t="shared" si="11"/>
        <v/>
      </c>
      <c r="U209" s="135" t="str">
        <f>IF($B209="","",_xlfn.XLOOKUP(S209,应收!T:T,应收!V:V))</f>
        <v/>
      </c>
      <c r="V209" s="135" t="str">
        <f>IF(U209="","",_xlfn.XLOOKUP(U209,立项!W:W,立项!P:P))</f>
        <v/>
      </c>
      <c r="W209" s="135" t="str">
        <f>IF(B209="","",_xlfn.XLOOKUP($S209,应收!$T:$T,应收!B:B))</f>
        <v/>
      </c>
      <c r="X209" s="135" t="str">
        <f t="shared" si="9"/>
        <v>孙莉</v>
      </c>
      <c r="Y209" s="162"/>
      <c r="Z209" s="137"/>
      <c r="AA209" s="137"/>
      <c r="AB209" s="137"/>
      <c r="AC209" s="138"/>
      <c r="AD209" s="93" t="s">
        <v>1978</v>
      </c>
    </row>
    <row r="210" s="93" customFormat="1" customHeight="1" spans="1:30">
      <c r="A210" s="137"/>
      <c r="B210" s="154" t="s">
        <v>1978</v>
      </c>
      <c r="C210" s="155"/>
      <c r="D210" s="156"/>
      <c r="E210" s="157"/>
      <c r="F210" s="137" t="s">
        <v>1978</v>
      </c>
      <c r="G210" s="154"/>
      <c r="H210" s="137" t="s">
        <v>317</v>
      </c>
      <c r="I210" s="137"/>
      <c r="J210" s="160" t="s">
        <v>2123</v>
      </c>
      <c r="K210" s="135" t="str">
        <f>IF($B210="","",_xlfn.XLOOKUP(S210,应收!T:T,应收!D:D))</f>
        <v/>
      </c>
      <c r="L210" s="135" t="str">
        <f>IF($B210="","",_xlfn.XLOOKUP($S210,应收!$T:$T,应收!E:E))</f>
        <v/>
      </c>
      <c r="M210" s="135" t="str">
        <f>IF($B210="","",_xlfn.XLOOKUP($S210,应收!$T:$T,应收!N:N))</f>
        <v/>
      </c>
      <c r="N210" s="135" t="str">
        <f>IF($B210="","",_xlfn.XLOOKUP($S210,应收!$T:$T,应收!O:O))</f>
        <v/>
      </c>
      <c r="O210" s="135" t="str">
        <f>IF($B210="","",_xlfn.XLOOKUP($S210,应收!$T:$T,应收!P:P))</f>
        <v/>
      </c>
      <c r="P210" s="135" t="str">
        <f>IF($B210="","",_xlfn.XLOOKUP($S210,应收!$T:$T,应收!Q:Q))</f>
        <v/>
      </c>
      <c r="Q210" s="135" t="str">
        <f>IF($B210="","",_xlfn.XLOOKUP($S210,应收!$T:$T,应收!R:R))</f>
        <v/>
      </c>
      <c r="R210" s="135" t="str">
        <f>IF($B210="","",_xlfn.XLOOKUP($S210,应收!$T:$T,应收!S:S))</f>
        <v/>
      </c>
      <c r="S210" s="135" t="str">
        <f t="shared" si="10"/>
        <v/>
      </c>
      <c r="T210" s="135" t="str">
        <f t="shared" si="11"/>
        <v/>
      </c>
      <c r="U210" s="135" t="str">
        <f>IF($B210="","",_xlfn.XLOOKUP(S210,应收!T:T,应收!V:V))</f>
        <v/>
      </c>
      <c r="V210" s="135" t="str">
        <f>IF(U210="","",_xlfn.XLOOKUP(U210,立项!W:W,立项!P:P))</f>
        <v/>
      </c>
      <c r="W210" s="135" t="str">
        <f>IF(B210="","",_xlfn.XLOOKUP($S210,应收!$T:$T,应收!B:B))</f>
        <v/>
      </c>
      <c r="X210" s="135" t="str">
        <f t="shared" si="9"/>
        <v>孙莉</v>
      </c>
      <c r="Y210" s="162"/>
      <c r="Z210" s="137"/>
      <c r="AA210" s="137"/>
      <c r="AB210" s="137"/>
      <c r="AC210" s="138"/>
      <c r="AD210" s="93" t="s">
        <v>1978</v>
      </c>
    </row>
    <row r="211" s="93" customFormat="1" customHeight="1" spans="1:30">
      <c r="A211" s="137"/>
      <c r="B211" s="154" t="s">
        <v>1978</v>
      </c>
      <c r="C211" s="155"/>
      <c r="D211" s="156"/>
      <c r="E211" s="157"/>
      <c r="F211" s="137" t="s">
        <v>1978</v>
      </c>
      <c r="G211" s="154"/>
      <c r="H211" s="137" t="s">
        <v>317</v>
      </c>
      <c r="I211" s="137"/>
      <c r="J211" s="160" t="s">
        <v>2124</v>
      </c>
      <c r="K211" s="135" t="str">
        <f>IF($B211="","",_xlfn.XLOOKUP(S211,应收!T:T,应收!D:D))</f>
        <v/>
      </c>
      <c r="L211" s="135" t="str">
        <f>IF($B211="","",_xlfn.XLOOKUP($S211,应收!$T:$T,应收!E:E))</f>
        <v/>
      </c>
      <c r="M211" s="135" t="str">
        <f>IF($B211="","",_xlfn.XLOOKUP($S211,应收!$T:$T,应收!N:N))</f>
        <v/>
      </c>
      <c r="N211" s="135" t="str">
        <f>IF($B211="","",_xlfn.XLOOKUP($S211,应收!$T:$T,应收!O:O))</f>
        <v/>
      </c>
      <c r="O211" s="135" t="str">
        <f>IF($B211="","",_xlfn.XLOOKUP($S211,应收!$T:$T,应收!P:P))</f>
        <v/>
      </c>
      <c r="P211" s="135" t="str">
        <f>IF($B211="","",_xlfn.XLOOKUP($S211,应收!$T:$T,应收!Q:Q))</f>
        <v/>
      </c>
      <c r="Q211" s="135" t="str">
        <f>IF($B211="","",_xlfn.XLOOKUP($S211,应收!$T:$T,应收!R:R))</f>
        <v/>
      </c>
      <c r="R211" s="135" t="str">
        <f>IF($B211="","",_xlfn.XLOOKUP($S211,应收!$T:$T,应收!S:S))</f>
        <v/>
      </c>
      <c r="S211" s="135" t="str">
        <f t="shared" si="10"/>
        <v/>
      </c>
      <c r="T211" s="135" t="str">
        <f t="shared" si="11"/>
        <v/>
      </c>
      <c r="U211" s="135" t="str">
        <f>IF($B211="","",_xlfn.XLOOKUP(S211,应收!T:T,应收!V:V))</f>
        <v/>
      </c>
      <c r="V211" s="135" t="str">
        <f>IF(U211="","",_xlfn.XLOOKUP(U211,立项!W:W,立项!P:P))</f>
        <v/>
      </c>
      <c r="W211" s="135" t="str">
        <f>IF(B211="","",_xlfn.XLOOKUP($S211,应收!$T:$T,应收!B:B))</f>
        <v/>
      </c>
      <c r="X211" s="135" t="str">
        <f t="shared" si="9"/>
        <v>孙莉</v>
      </c>
      <c r="Y211" s="162"/>
      <c r="Z211" s="137"/>
      <c r="AA211" s="137"/>
      <c r="AB211" s="137"/>
      <c r="AC211" s="138"/>
      <c r="AD211" s="93" t="s">
        <v>1978</v>
      </c>
    </row>
    <row r="212" s="93" customFormat="1" customHeight="1" spans="1:30">
      <c r="A212" s="137"/>
      <c r="B212" s="154" t="s">
        <v>1978</v>
      </c>
      <c r="C212" s="155"/>
      <c r="D212" s="156"/>
      <c r="E212" s="157"/>
      <c r="F212" s="137" t="s">
        <v>1978</v>
      </c>
      <c r="G212" s="154"/>
      <c r="H212" s="137" t="s">
        <v>317</v>
      </c>
      <c r="I212" s="137"/>
      <c r="J212" s="160" t="s">
        <v>2125</v>
      </c>
      <c r="K212" s="135" t="str">
        <f>IF($B212="","",_xlfn.XLOOKUP(S212,应收!T:T,应收!D:D))</f>
        <v/>
      </c>
      <c r="L212" s="135" t="str">
        <f>IF($B212="","",_xlfn.XLOOKUP($S212,应收!$T:$T,应收!E:E))</f>
        <v/>
      </c>
      <c r="M212" s="135" t="str">
        <f>IF($B212="","",_xlfn.XLOOKUP($S212,应收!$T:$T,应收!N:N))</f>
        <v/>
      </c>
      <c r="N212" s="135" t="str">
        <f>IF($B212="","",_xlfn.XLOOKUP($S212,应收!$T:$T,应收!O:O))</f>
        <v/>
      </c>
      <c r="O212" s="135" t="str">
        <f>IF($B212="","",_xlfn.XLOOKUP($S212,应收!$T:$T,应收!P:P))</f>
        <v/>
      </c>
      <c r="P212" s="135" t="str">
        <f>IF($B212="","",_xlfn.XLOOKUP($S212,应收!$T:$T,应收!Q:Q))</f>
        <v/>
      </c>
      <c r="Q212" s="135" t="str">
        <f>IF($B212="","",_xlfn.XLOOKUP($S212,应收!$T:$T,应收!R:R))</f>
        <v/>
      </c>
      <c r="R212" s="135" t="str">
        <f>IF($B212="","",_xlfn.XLOOKUP($S212,应收!$T:$T,应收!S:S))</f>
        <v/>
      </c>
      <c r="S212" s="135" t="str">
        <f t="shared" si="10"/>
        <v/>
      </c>
      <c r="T212" s="135" t="str">
        <f t="shared" si="11"/>
        <v/>
      </c>
      <c r="U212" s="135" t="str">
        <f>IF($B212="","",_xlfn.XLOOKUP(S212,应收!T:T,应收!V:V))</f>
        <v/>
      </c>
      <c r="V212" s="135" t="str">
        <f>IF(U212="","",_xlfn.XLOOKUP(U212,立项!W:W,立项!P:P))</f>
        <v/>
      </c>
      <c r="W212" s="135" t="str">
        <f>IF(B212="","",_xlfn.XLOOKUP($S212,应收!$T:$T,应收!B:B))</f>
        <v/>
      </c>
      <c r="X212" s="135" t="str">
        <f t="shared" si="9"/>
        <v>孙莉</v>
      </c>
      <c r="Y212" s="162"/>
      <c r="Z212" s="137"/>
      <c r="AA212" s="137"/>
      <c r="AB212" s="137"/>
      <c r="AC212" s="138"/>
      <c r="AD212" s="93" t="s">
        <v>1978</v>
      </c>
    </row>
    <row r="213" s="93" customFormat="1" customHeight="1" spans="1:30">
      <c r="A213" s="137"/>
      <c r="B213" s="154" t="s">
        <v>1978</v>
      </c>
      <c r="C213" s="155"/>
      <c r="D213" s="156"/>
      <c r="E213" s="157"/>
      <c r="F213" s="137" t="s">
        <v>1978</v>
      </c>
      <c r="G213" s="154"/>
      <c r="H213" s="137" t="s">
        <v>317</v>
      </c>
      <c r="I213" s="137"/>
      <c r="J213" s="160" t="s">
        <v>2126</v>
      </c>
      <c r="K213" s="135" t="str">
        <f>IF($B213="","",_xlfn.XLOOKUP(S213,应收!T:T,应收!D:D))</f>
        <v/>
      </c>
      <c r="L213" s="135" t="str">
        <f>IF($B213="","",_xlfn.XLOOKUP($S213,应收!$T:$T,应收!E:E))</f>
        <v/>
      </c>
      <c r="M213" s="135" t="str">
        <f>IF($B213="","",_xlfn.XLOOKUP($S213,应收!$T:$T,应收!N:N))</f>
        <v/>
      </c>
      <c r="N213" s="135" t="str">
        <f>IF($B213="","",_xlfn.XLOOKUP($S213,应收!$T:$T,应收!O:O))</f>
        <v/>
      </c>
      <c r="O213" s="135" t="str">
        <f>IF($B213="","",_xlfn.XLOOKUP($S213,应收!$T:$T,应收!P:P))</f>
        <v/>
      </c>
      <c r="P213" s="135" t="str">
        <f>IF($B213="","",_xlfn.XLOOKUP($S213,应收!$T:$T,应收!Q:Q))</f>
        <v/>
      </c>
      <c r="Q213" s="135" t="str">
        <f>IF($B213="","",_xlfn.XLOOKUP($S213,应收!$T:$T,应收!R:R))</f>
        <v/>
      </c>
      <c r="R213" s="135" t="str">
        <f>IF($B213="","",_xlfn.XLOOKUP($S213,应收!$T:$T,应收!S:S))</f>
        <v/>
      </c>
      <c r="S213" s="135" t="str">
        <f t="shared" si="10"/>
        <v/>
      </c>
      <c r="T213" s="135" t="str">
        <f t="shared" si="11"/>
        <v/>
      </c>
      <c r="U213" s="135" t="str">
        <f>IF($B213="","",_xlfn.XLOOKUP(S213,应收!T:T,应收!V:V))</f>
        <v/>
      </c>
      <c r="V213" s="135" t="str">
        <f>IF(U213="","",_xlfn.XLOOKUP(U213,立项!W:W,立项!P:P))</f>
        <v/>
      </c>
      <c r="W213" s="135" t="str">
        <f>IF(B213="","",_xlfn.XLOOKUP($S213,应收!$T:$T,应收!B:B))</f>
        <v/>
      </c>
      <c r="X213" s="135" t="str">
        <f t="shared" si="9"/>
        <v>孙莉</v>
      </c>
      <c r="Y213" s="162"/>
      <c r="Z213" s="137"/>
      <c r="AA213" s="137"/>
      <c r="AB213" s="137"/>
      <c r="AC213" s="138"/>
      <c r="AD213" s="93" t="s">
        <v>1978</v>
      </c>
    </row>
    <row r="214" s="93" customFormat="1" customHeight="1" spans="1:30">
      <c r="A214" s="137"/>
      <c r="B214" s="154" t="s">
        <v>1978</v>
      </c>
      <c r="C214" s="155"/>
      <c r="D214" s="156"/>
      <c r="E214" s="157"/>
      <c r="F214" s="137" t="s">
        <v>1978</v>
      </c>
      <c r="G214" s="154"/>
      <c r="H214" s="137" t="s">
        <v>317</v>
      </c>
      <c r="I214" s="137"/>
      <c r="J214" s="160" t="s">
        <v>2127</v>
      </c>
      <c r="K214" s="135" t="str">
        <f>IF($B214="","",_xlfn.XLOOKUP(S214,应收!T:T,应收!D:D))</f>
        <v/>
      </c>
      <c r="L214" s="135" t="str">
        <f>IF($B214="","",_xlfn.XLOOKUP($S214,应收!$T:$T,应收!E:E))</f>
        <v/>
      </c>
      <c r="M214" s="135" t="str">
        <f>IF($B214="","",_xlfn.XLOOKUP($S214,应收!$T:$T,应收!N:N))</f>
        <v/>
      </c>
      <c r="N214" s="135" t="str">
        <f>IF($B214="","",_xlfn.XLOOKUP($S214,应收!$T:$T,应收!O:O))</f>
        <v/>
      </c>
      <c r="O214" s="135" t="str">
        <f>IF($B214="","",_xlfn.XLOOKUP($S214,应收!$T:$T,应收!P:P))</f>
        <v/>
      </c>
      <c r="P214" s="135" t="str">
        <f>IF($B214="","",_xlfn.XLOOKUP($S214,应收!$T:$T,应收!Q:Q))</f>
        <v/>
      </c>
      <c r="Q214" s="135" t="str">
        <f>IF($B214="","",_xlfn.XLOOKUP($S214,应收!$T:$T,应收!R:R))</f>
        <v/>
      </c>
      <c r="R214" s="135" t="str">
        <f>IF($B214="","",_xlfn.XLOOKUP($S214,应收!$T:$T,应收!S:S))</f>
        <v/>
      </c>
      <c r="S214" s="135" t="str">
        <f t="shared" si="10"/>
        <v/>
      </c>
      <c r="T214" s="135" t="str">
        <f t="shared" si="11"/>
        <v/>
      </c>
      <c r="U214" s="135" t="str">
        <f>IF($B214="","",_xlfn.XLOOKUP(S214,应收!T:T,应收!V:V))</f>
        <v/>
      </c>
      <c r="V214" s="135" t="str">
        <f>IF(U214="","",_xlfn.XLOOKUP(U214,立项!W:W,立项!P:P))</f>
        <v/>
      </c>
      <c r="W214" s="135" t="str">
        <f>IF(B214="","",_xlfn.XLOOKUP($S214,应收!$T:$T,应收!B:B))</f>
        <v/>
      </c>
      <c r="X214" s="135" t="str">
        <f t="shared" si="9"/>
        <v>孙莉</v>
      </c>
      <c r="Y214" s="162"/>
      <c r="Z214" s="137"/>
      <c r="AA214" s="137"/>
      <c r="AB214" s="137"/>
      <c r="AC214" s="138"/>
      <c r="AD214" s="93" t="s">
        <v>1978</v>
      </c>
    </row>
    <row r="215" s="93" customFormat="1" customHeight="1" spans="1:30">
      <c r="A215" s="137"/>
      <c r="B215" s="154" t="s">
        <v>1978</v>
      </c>
      <c r="C215" s="155"/>
      <c r="D215" s="156"/>
      <c r="E215" s="157"/>
      <c r="F215" s="137" t="s">
        <v>1978</v>
      </c>
      <c r="G215" s="154"/>
      <c r="H215" s="137" t="s">
        <v>317</v>
      </c>
      <c r="I215" s="137"/>
      <c r="J215" s="160" t="s">
        <v>2128</v>
      </c>
      <c r="K215" s="135" t="str">
        <f>IF($B215="","",_xlfn.XLOOKUP(S215,应收!T:T,应收!D:D))</f>
        <v/>
      </c>
      <c r="L215" s="135" t="str">
        <f>IF($B215="","",_xlfn.XLOOKUP($S215,应收!$T:$T,应收!E:E))</f>
        <v/>
      </c>
      <c r="M215" s="135" t="str">
        <f>IF($B215="","",_xlfn.XLOOKUP($S215,应收!$T:$T,应收!N:N))</f>
        <v/>
      </c>
      <c r="N215" s="135" t="str">
        <f>IF($B215="","",_xlfn.XLOOKUP($S215,应收!$T:$T,应收!O:O))</f>
        <v/>
      </c>
      <c r="O215" s="135" t="str">
        <f>IF($B215="","",_xlfn.XLOOKUP($S215,应收!$T:$T,应收!P:P))</f>
        <v/>
      </c>
      <c r="P215" s="135" t="str">
        <f>IF($B215="","",_xlfn.XLOOKUP($S215,应收!$T:$T,应收!Q:Q))</f>
        <v/>
      </c>
      <c r="Q215" s="135" t="str">
        <f>IF($B215="","",_xlfn.XLOOKUP($S215,应收!$T:$T,应收!R:R))</f>
        <v/>
      </c>
      <c r="R215" s="135" t="str">
        <f>IF($B215="","",_xlfn.XLOOKUP($S215,应收!$T:$T,应收!S:S))</f>
        <v/>
      </c>
      <c r="S215" s="135" t="str">
        <f t="shared" si="10"/>
        <v/>
      </c>
      <c r="T215" s="135" t="str">
        <f t="shared" si="11"/>
        <v/>
      </c>
      <c r="U215" s="135" t="str">
        <f>IF($B215="","",_xlfn.XLOOKUP(S215,应收!T:T,应收!V:V))</f>
        <v/>
      </c>
      <c r="V215" s="135" t="str">
        <f>IF(U215="","",_xlfn.XLOOKUP(U215,立项!W:W,立项!P:P))</f>
        <v/>
      </c>
      <c r="W215" s="135" t="str">
        <f>IF(B215="","",_xlfn.XLOOKUP($S215,应收!$T:$T,应收!B:B))</f>
        <v/>
      </c>
      <c r="X215" s="135" t="str">
        <f t="shared" si="9"/>
        <v>孙莉</v>
      </c>
      <c r="Y215" s="162"/>
      <c r="Z215" s="137"/>
      <c r="AA215" s="137"/>
      <c r="AB215" s="137"/>
      <c r="AC215" s="138"/>
      <c r="AD215" s="93" t="s">
        <v>1978</v>
      </c>
    </row>
    <row r="216" s="93" customFormat="1" customHeight="1" spans="1:30">
      <c r="A216" s="137"/>
      <c r="B216" s="154" t="s">
        <v>1978</v>
      </c>
      <c r="C216" s="155"/>
      <c r="D216" s="156"/>
      <c r="E216" s="157"/>
      <c r="F216" s="137" t="s">
        <v>1978</v>
      </c>
      <c r="G216" s="154"/>
      <c r="H216" s="137" t="s">
        <v>317</v>
      </c>
      <c r="I216" s="137"/>
      <c r="J216" s="160" t="s">
        <v>2129</v>
      </c>
      <c r="K216" s="135" t="str">
        <f>IF($B216="","",_xlfn.XLOOKUP(S216,应收!T:T,应收!D:D))</f>
        <v/>
      </c>
      <c r="L216" s="135" t="str">
        <f>IF($B216="","",_xlfn.XLOOKUP($S216,应收!$T:$T,应收!E:E))</f>
        <v/>
      </c>
      <c r="M216" s="135" t="str">
        <f>IF($B216="","",_xlfn.XLOOKUP($S216,应收!$T:$T,应收!N:N))</f>
        <v/>
      </c>
      <c r="N216" s="135" t="str">
        <f>IF($B216="","",_xlfn.XLOOKUP($S216,应收!$T:$T,应收!O:O))</f>
        <v/>
      </c>
      <c r="O216" s="135" t="str">
        <f>IF($B216="","",_xlfn.XLOOKUP($S216,应收!$T:$T,应收!P:P))</f>
        <v/>
      </c>
      <c r="P216" s="135" t="str">
        <f>IF($B216="","",_xlfn.XLOOKUP($S216,应收!$T:$T,应收!Q:Q))</f>
        <v/>
      </c>
      <c r="Q216" s="135" t="str">
        <f>IF($B216="","",_xlfn.XLOOKUP($S216,应收!$T:$T,应收!R:R))</f>
        <v/>
      </c>
      <c r="R216" s="135" t="str">
        <f>IF($B216="","",_xlfn.XLOOKUP($S216,应收!$T:$T,应收!S:S))</f>
        <v/>
      </c>
      <c r="S216" s="135" t="str">
        <f t="shared" si="10"/>
        <v/>
      </c>
      <c r="T216" s="135" t="str">
        <f t="shared" si="11"/>
        <v/>
      </c>
      <c r="U216" s="135" t="str">
        <f>IF($B216="","",_xlfn.XLOOKUP(S216,应收!T:T,应收!V:V))</f>
        <v/>
      </c>
      <c r="V216" s="135" t="str">
        <f>IF(U216="","",_xlfn.XLOOKUP(U216,立项!W:W,立项!P:P))</f>
        <v/>
      </c>
      <c r="W216" s="135" t="str">
        <f>IF(B216="","",_xlfn.XLOOKUP($S216,应收!$T:$T,应收!B:B))</f>
        <v/>
      </c>
      <c r="X216" s="135" t="str">
        <f t="shared" si="9"/>
        <v>孙莉</v>
      </c>
      <c r="Y216" s="162"/>
      <c r="Z216" s="137"/>
      <c r="AA216" s="137"/>
      <c r="AB216" s="137"/>
      <c r="AC216" s="138"/>
      <c r="AD216" s="93" t="s">
        <v>1978</v>
      </c>
    </row>
    <row r="217" s="93" customFormat="1" customHeight="1" spans="1:30">
      <c r="A217" s="137"/>
      <c r="B217" s="154" t="s">
        <v>1978</v>
      </c>
      <c r="C217" s="155"/>
      <c r="D217" s="156"/>
      <c r="E217" s="157"/>
      <c r="F217" s="137" t="s">
        <v>1978</v>
      </c>
      <c r="G217" s="154"/>
      <c r="H217" s="137" t="s">
        <v>317</v>
      </c>
      <c r="I217" s="137"/>
      <c r="J217" s="160" t="s">
        <v>2130</v>
      </c>
      <c r="K217" s="135" t="str">
        <f>IF($B217="","",_xlfn.XLOOKUP(S217,应收!T:T,应收!D:D))</f>
        <v/>
      </c>
      <c r="L217" s="135" t="str">
        <f>IF($B217="","",_xlfn.XLOOKUP($S217,应收!$T:$T,应收!E:E))</f>
        <v/>
      </c>
      <c r="M217" s="135" t="str">
        <f>IF($B217="","",_xlfn.XLOOKUP($S217,应收!$T:$T,应收!N:N))</f>
        <v/>
      </c>
      <c r="N217" s="135" t="str">
        <f>IF($B217="","",_xlfn.XLOOKUP($S217,应收!$T:$T,应收!O:O))</f>
        <v/>
      </c>
      <c r="O217" s="135" t="str">
        <f>IF($B217="","",_xlfn.XLOOKUP($S217,应收!$T:$T,应收!P:P))</f>
        <v/>
      </c>
      <c r="P217" s="135" t="str">
        <f>IF($B217="","",_xlfn.XLOOKUP($S217,应收!$T:$T,应收!Q:Q))</f>
        <v/>
      </c>
      <c r="Q217" s="135" t="str">
        <f>IF($B217="","",_xlfn.XLOOKUP($S217,应收!$T:$T,应收!R:R))</f>
        <v/>
      </c>
      <c r="R217" s="135" t="str">
        <f>IF($B217="","",_xlfn.XLOOKUP($S217,应收!$T:$T,应收!S:S))</f>
        <v/>
      </c>
      <c r="S217" s="135" t="str">
        <f t="shared" si="10"/>
        <v/>
      </c>
      <c r="T217" s="135" t="str">
        <f t="shared" si="11"/>
        <v/>
      </c>
      <c r="U217" s="135" t="str">
        <f>IF($B217="","",_xlfn.XLOOKUP(S217,应收!T:T,应收!V:V))</f>
        <v/>
      </c>
      <c r="V217" s="135" t="str">
        <f>IF(U217="","",_xlfn.XLOOKUP(U217,立项!W:W,立项!P:P))</f>
        <v/>
      </c>
      <c r="W217" s="135" t="str">
        <f>IF(B217="","",_xlfn.XLOOKUP($S217,应收!$T:$T,应收!B:B))</f>
        <v/>
      </c>
      <c r="X217" s="135" t="str">
        <f t="shared" si="9"/>
        <v>孙莉</v>
      </c>
      <c r="Y217" s="162"/>
      <c r="Z217" s="137"/>
      <c r="AA217" s="137"/>
      <c r="AB217" s="137"/>
      <c r="AC217" s="138"/>
      <c r="AD217" s="93" t="s">
        <v>1978</v>
      </c>
    </row>
    <row r="218" s="93" customFormat="1" customHeight="1" spans="1:30">
      <c r="A218" s="137"/>
      <c r="B218" s="154" t="s">
        <v>1978</v>
      </c>
      <c r="C218" s="155"/>
      <c r="D218" s="156"/>
      <c r="E218" s="157"/>
      <c r="F218" s="137" t="s">
        <v>1978</v>
      </c>
      <c r="G218" s="154"/>
      <c r="H218" s="137" t="s">
        <v>317</v>
      </c>
      <c r="I218" s="137"/>
      <c r="J218" s="160" t="s">
        <v>2131</v>
      </c>
      <c r="K218" s="135" t="str">
        <f>IF($B218="","",_xlfn.XLOOKUP(S218,应收!T:T,应收!D:D))</f>
        <v/>
      </c>
      <c r="L218" s="135" t="str">
        <f>IF($B218="","",_xlfn.XLOOKUP($S218,应收!$T:$T,应收!E:E))</f>
        <v/>
      </c>
      <c r="M218" s="135" t="str">
        <f>IF($B218="","",_xlfn.XLOOKUP($S218,应收!$T:$T,应收!N:N))</f>
        <v/>
      </c>
      <c r="N218" s="135" t="str">
        <f>IF($B218="","",_xlfn.XLOOKUP($S218,应收!$T:$T,应收!O:O))</f>
        <v/>
      </c>
      <c r="O218" s="135" t="str">
        <f>IF($B218="","",_xlfn.XLOOKUP($S218,应收!$T:$T,应收!P:P))</f>
        <v/>
      </c>
      <c r="P218" s="135" t="str">
        <f>IF($B218="","",_xlfn.XLOOKUP($S218,应收!$T:$T,应收!Q:Q))</f>
        <v/>
      </c>
      <c r="Q218" s="135" t="str">
        <f>IF($B218="","",_xlfn.XLOOKUP($S218,应收!$T:$T,应收!R:R))</f>
        <v/>
      </c>
      <c r="R218" s="135" t="str">
        <f>IF($B218="","",_xlfn.XLOOKUP($S218,应收!$T:$T,应收!S:S))</f>
        <v/>
      </c>
      <c r="S218" s="135" t="str">
        <f t="shared" si="10"/>
        <v/>
      </c>
      <c r="T218" s="135" t="str">
        <f t="shared" si="11"/>
        <v/>
      </c>
      <c r="U218" s="135" t="str">
        <f>IF($B218="","",_xlfn.XLOOKUP(S218,应收!T:T,应收!V:V))</f>
        <v/>
      </c>
      <c r="V218" s="135" t="str">
        <f>IF(U218="","",_xlfn.XLOOKUP(U218,立项!W:W,立项!P:P))</f>
        <v/>
      </c>
      <c r="W218" s="135" t="str">
        <f>IF(B218="","",_xlfn.XLOOKUP($S218,应收!$T:$T,应收!B:B))</f>
        <v/>
      </c>
      <c r="X218" s="135" t="str">
        <f t="shared" si="9"/>
        <v>孙莉</v>
      </c>
      <c r="Y218" s="162"/>
      <c r="Z218" s="137"/>
      <c r="AA218" s="137"/>
      <c r="AB218" s="137"/>
      <c r="AC218" s="138"/>
      <c r="AD218" s="93" t="s">
        <v>1978</v>
      </c>
    </row>
    <row r="219" s="93" customFormat="1" customHeight="1" spans="1:30">
      <c r="A219" s="137"/>
      <c r="B219" s="154" t="s">
        <v>1978</v>
      </c>
      <c r="C219" s="155"/>
      <c r="D219" s="156"/>
      <c r="E219" s="157"/>
      <c r="F219" s="137" t="s">
        <v>1978</v>
      </c>
      <c r="G219" s="154"/>
      <c r="H219" s="137" t="s">
        <v>317</v>
      </c>
      <c r="I219" s="137"/>
      <c r="J219" s="160" t="s">
        <v>2132</v>
      </c>
      <c r="K219" s="135" t="str">
        <f>IF($B219="","",_xlfn.XLOOKUP(S219,应收!T:T,应收!D:D))</f>
        <v/>
      </c>
      <c r="L219" s="135" t="str">
        <f>IF($B219="","",_xlfn.XLOOKUP($S219,应收!$T:$T,应收!E:E))</f>
        <v/>
      </c>
      <c r="M219" s="135" t="str">
        <f>IF($B219="","",_xlfn.XLOOKUP($S219,应收!$T:$T,应收!N:N))</f>
        <v/>
      </c>
      <c r="N219" s="135" t="str">
        <f>IF($B219="","",_xlfn.XLOOKUP($S219,应收!$T:$T,应收!O:O))</f>
        <v/>
      </c>
      <c r="O219" s="135" t="str">
        <f>IF($B219="","",_xlfn.XLOOKUP($S219,应收!$T:$T,应收!P:P))</f>
        <v/>
      </c>
      <c r="P219" s="135" t="str">
        <f>IF($B219="","",_xlfn.XLOOKUP($S219,应收!$T:$T,应收!Q:Q))</f>
        <v/>
      </c>
      <c r="Q219" s="135" t="str">
        <f>IF($B219="","",_xlfn.XLOOKUP($S219,应收!$T:$T,应收!R:R))</f>
        <v/>
      </c>
      <c r="R219" s="135" t="str">
        <f>IF($B219="","",_xlfn.XLOOKUP($S219,应收!$T:$T,应收!S:S))</f>
        <v/>
      </c>
      <c r="S219" s="135" t="str">
        <f t="shared" si="10"/>
        <v/>
      </c>
      <c r="T219" s="135" t="str">
        <f t="shared" si="11"/>
        <v/>
      </c>
      <c r="U219" s="135" t="str">
        <f>IF($B219="","",_xlfn.XLOOKUP(S219,应收!T:T,应收!V:V))</f>
        <v/>
      </c>
      <c r="V219" s="135" t="str">
        <f>IF(U219="","",_xlfn.XLOOKUP(U219,立项!W:W,立项!P:P))</f>
        <v/>
      </c>
      <c r="W219" s="135" t="str">
        <f>IF(B219="","",_xlfn.XLOOKUP($S219,应收!$T:$T,应收!B:B))</f>
        <v/>
      </c>
      <c r="X219" s="135" t="str">
        <f t="shared" si="9"/>
        <v>孙莉</v>
      </c>
      <c r="Y219" s="162"/>
      <c r="Z219" s="137"/>
      <c r="AA219" s="137"/>
      <c r="AB219" s="137"/>
      <c r="AC219" s="138"/>
      <c r="AD219" s="93" t="s">
        <v>1978</v>
      </c>
    </row>
    <row r="220" s="93" customFormat="1" customHeight="1" spans="1:30">
      <c r="A220" s="137"/>
      <c r="B220" s="154" t="s">
        <v>1978</v>
      </c>
      <c r="C220" s="155"/>
      <c r="D220" s="156"/>
      <c r="E220" s="157"/>
      <c r="F220" s="137" t="s">
        <v>1978</v>
      </c>
      <c r="G220" s="154"/>
      <c r="H220" s="137" t="s">
        <v>317</v>
      </c>
      <c r="I220" s="137"/>
      <c r="J220" s="160" t="s">
        <v>2133</v>
      </c>
      <c r="K220" s="135" t="str">
        <f>IF($B220="","",_xlfn.XLOOKUP(S220,应收!T:T,应收!D:D))</f>
        <v/>
      </c>
      <c r="L220" s="135" t="str">
        <f>IF($B220="","",_xlfn.XLOOKUP($S220,应收!$T:$T,应收!E:E))</f>
        <v/>
      </c>
      <c r="M220" s="135" t="str">
        <f>IF($B220="","",_xlfn.XLOOKUP($S220,应收!$T:$T,应收!N:N))</f>
        <v/>
      </c>
      <c r="N220" s="135" t="str">
        <f>IF($B220="","",_xlfn.XLOOKUP($S220,应收!$T:$T,应收!O:O))</f>
        <v/>
      </c>
      <c r="O220" s="135" t="str">
        <f>IF($B220="","",_xlfn.XLOOKUP($S220,应收!$T:$T,应收!P:P))</f>
        <v/>
      </c>
      <c r="P220" s="135" t="str">
        <f>IF($B220="","",_xlfn.XLOOKUP($S220,应收!$T:$T,应收!Q:Q))</f>
        <v/>
      </c>
      <c r="Q220" s="135" t="str">
        <f>IF($B220="","",_xlfn.XLOOKUP($S220,应收!$T:$T,应收!R:R))</f>
        <v/>
      </c>
      <c r="R220" s="135" t="str">
        <f>IF($B220="","",_xlfn.XLOOKUP($S220,应收!$T:$T,应收!S:S))</f>
        <v/>
      </c>
      <c r="S220" s="135" t="str">
        <f t="shared" si="10"/>
        <v/>
      </c>
      <c r="T220" s="135" t="str">
        <f t="shared" si="11"/>
        <v/>
      </c>
      <c r="U220" s="135" t="str">
        <f>IF($B220="","",_xlfn.XLOOKUP(S220,应收!T:T,应收!V:V))</f>
        <v/>
      </c>
      <c r="V220" s="135"/>
      <c r="W220" s="135"/>
      <c r="X220" s="135"/>
      <c r="Y220" s="162"/>
      <c r="Z220" s="137"/>
      <c r="AA220" s="137"/>
      <c r="AB220" s="137"/>
      <c r="AC220" s="138"/>
      <c r="AD220" s="93" t="s">
        <v>1978</v>
      </c>
    </row>
    <row r="221" s="93" customFormat="1" customHeight="1" spans="1:30">
      <c r="A221" s="137"/>
      <c r="B221" s="154" t="s">
        <v>1978</v>
      </c>
      <c r="C221" s="155"/>
      <c r="D221" s="156"/>
      <c r="E221" s="157"/>
      <c r="F221" s="137" t="s">
        <v>1978</v>
      </c>
      <c r="G221" s="154"/>
      <c r="H221" s="137" t="s">
        <v>317</v>
      </c>
      <c r="I221" s="137"/>
      <c r="J221" s="160" t="s">
        <v>2134</v>
      </c>
      <c r="K221" s="135" t="str">
        <f>IF($B221="","",_xlfn.XLOOKUP(S221,应收!T:T,应收!D:D))</f>
        <v/>
      </c>
      <c r="L221" s="135" t="str">
        <f>IF($B221="","",_xlfn.XLOOKUP($S221,应收!$T:$T,应收!E:E))</f>
        <v/>
      </c>
      <c r="M221" s="135" t="str">
        <f>IF($B221="","",_xlfn.XLOOKUP($S221,应收!$T:$T,应收!N:N))</f>
        <v/>
      </c>
      <c r="N221" s="135" t="str">
        <f>IF($B221="","",_xlfn.XLOOKUP($S221,应收!$T:$T,应收!O:O))</f>
        <v/>
      </c>
      <c r="O221" s="135" t="str">
        <f>IF($B221="","",_xlfn.XLOOKUP($S221,应收!$T:$T,应收!P:P))</f>
        <v/>
      </c>
      <c r="P221" s="135" t="str">
        <f>IF($B221="","",_xlfn.XLOOKUP($S221,应收!$T:$T,应收!Q:Q))</f>
        <v/>
      </c>
      <c r="Q221" s="135" t="str">
        <f>IF($B221="","",_xlfn.XLOOKUP($S221,应收!$T:$T,应收!R:R))</f>
        <v/>
      </c>
      <c r="R221" s="135" t="str">
        <f>IF($B221="","",_xlfn.XLOOKUP($S221,应收!$T:$T,应收!S:S))</f>
        <v/>
      </c>
      <c r="S221" s="135" t="str">
        <f t="shared" si="10"/>
        <v/>
      </c>
      <c r="T221" s="135" t="str">
        <f t="shared" si="11"/>
        <v/>
      </c>
      <c r="U221" s="135" t="str">
        <f>IF($B221="","",_xlfn.XLOOKUP(S221,应收!T:T,应收!V:V))</f>
        <v/>
      </c>
      <c r="V221" s="135"/>
      <c r="W221" s="135"/>
      <c r="X221" s="135"/>
      <c r="Y221" s="162"/>
      <c r="Z221" s="137"/>
      <c r="AA221" s="137"/>
      <c r="AB221" s="137"/>
      <c r="AC221" s="138"/>
      <c r="AD221" s="93" t="s">
        <v>1978</v>
      </c>
    </row>
    <row r="222" s="93" customFormat="1" customHeight="1" spans="1:30">
      <c r="A222" s="137"/>
      <c r="B222" s="154" t="s">
        <v>1978</v>
      </c>
      <c r="C222" s="155"/>
      <c r="D222" s="156"/>
      <c r="E222" s="157"/>
      <c r="F222" s="137" t="s">
        <v>1978</v>
      </c>
      <c r="G222" s="154"/>
      <c r="H222" s="137" t="s">
        <v>317</v>
      </c>
      <c r="I222" s="137"/>
      <c r="J222" s="160" t="s">
        <v>2135</v>
      </c>
      <c r="K222" s="135" t="str">
        <f>IF($B222="","",_xlfn.XLOOKUP(S222,应收!T:T,应收!D:D))</f>
        <v/>
      </c>
      <c r="L222" s="135" t="str">
        <f>IF($B222="","",_xlfn.XLOOKUP($S222,应收!$T:$T,应收!E:E))</f>
        <v/>
      </c>
      <c r="M222" s="135" t="str">
        <f>IF($B222="","",_xlfn.XLOOKUP($S222,应收!$T:$T,应收!N:N))</f>
        <v/>
      </c>
      <c r="N222" s="135" t="str">
        <f>IF($B222="","",_xlfn.XLOOKUP($S222,应收!$T:$T,应收!O:O))</f>
        <v/>
      </c>
      <c r="O222" s="135" t="str">
        <f>IF($B222="","",_xlfn.XLOOKUP($S222,应收!$T:$T,应收!P:P))</f>
        <v/>
      </c>
      <c r="P222" s="135" t="str">
        <f>IF($B222="","",_xlfn.XLOOKUP($S222,应收!$T:$T,应收!Q:Q))</f>
        <v/>
      </c>
      <c r="Q222" s="135" t="str">
        <f>IF($B222="","",_xlfn.XLOOKUP($S222,应收!$T:$T,应收!R:R))</f>
        <v/>
      </c>
      <c r="R222" s="135" t="str">
        <f>IF($B222="","",_xlfn.XLOOKUP($S222,应收!$T:$T,应收!S:S))</f>
        <v/>
      </c>
      <c r="S222" s="135" t="str">
        <f t="shared" si="10"/>
        <v/>
      </c>
      <c r="T222" s="135" t="str">
        <f t="shared" si="11"/>
        <v/>
      </c>
      <c r="U222" s="135" t="str">
        <f>IF($B222="","",_xlfn.XLOOKUP(S222,应收!T:T,应收!V:V))</f>
        <v/>
      </c>
      <c r="V222" s="135"/>
      <c r="W222" s="135"/>
      <c r="X222" s="135"/>
      <c r="Y222" s="162"/>
      <c r="Z222" s="137"/>
      <c r="AA222" s="137"/>
      <c r="AB222" s="137"/>
      <c r="AC222" s="138"/>
      <c r="AD222" s="93" t="s">
        <v>1978</v>
      </c>
    </row>
    <row r="223" s="93" customFormat="1" customHeight="1" spans="1:30">
      <c r="A223" s="137"/>
      <c r="B223" s="154" t="s">
        <v>1978</v>
      </c>
      <c r="C223" s="155"/>
      <c r="D223" s="156"/>
      <c r="E223" s="157"/>
      <c r="F223" s="137" t="s">
        <v>1978</v>
      </c>
      <c r="G223" s="154"/>
      <c r="H223" s="137" t="s">
        <v>317</v>
      </c>
      <c r="I223" s="137"/>
      <c r="J223" s="160" t="s">
        <v>2136</v>
      </c>
      <c r="K223" s="135" t="str">
        <f>IF($B223="","",_xlfn.XLOOKUP(S223,应收!T:T,应收!D:D))</f>
        <v/>
      </c>
      <c r="L223" s="135" t="str">
        <f>IF($B223="","",_xlfn.XLOOKUP($S223,应收!$T:$T,应收!E:E))</f>
        <v/>
      </c>
      <c r="M223" s="135" t="str">
        <f>IF($B223="","",_xlfn.XLOOKUP($S223,应收!$T:$T,应收!N:N))</f>
        <v/>
      </c>
      <c r="N223" s="135" t="str">
        <f>IF($B223="","",_xlfn.XLOOKUP($S223,应收!$T:$T,应收!O:O))</f>
        <v/>
      </c>
      <c r="O223" s="135" t="str">
        <f>IF($B223="","",_xlfn.XLOOKUP($S223,应收!$T:$T,应收!P:P))</f>
        <v/>
      </c>
      <c r="P223" s="135" t="str">
        <f>IF($B223="","",_xlfn.XLOOKUP($S223,应收!$T:$T,应收!Q:Q))</f>
        <v/>
      </c>
      <c r="Q223" s="135" t="str">
        <f>IF($B223="","",_xlfn.XLOOKUP($S223,应收!$T:$T,应收!R:R))</f>
        <v/>
      </c>
      <c r="R223" s="135" t="str">
        <f>IF($B223="","",_xlfn.XLOOKUP($S223,应收!$T:$T,应收!S:S))</f>
        <v/>
      </c>
      <c r="S223" s="135" t="str">
        <f t="shared" si="10"/>
        <v/>
      </c>
      <c r="T223" s="135" t="str">
        <f t="shared" si="11"/>
        <v/>
      </c>
      <c r="U223" s="135" t="str">
        <f>IF($B223="","",_xlfn.XLOOKUP(S223,应收!T:T,应收!V:V))</f>
        <v/>
      </c>
      <c r="V223" s="135"/>
      <c r="W223" s="135"/>
      <c r="X223" s="135"/>
      <c r="Y223" s="162"/>
      <c r="Z223" s="137"/>
      <c r="AA223" s="137"/>
      <c r="AB223" s="137"/>
      <c r="AC223" s="138"/>
      <c r="AD223" s="93" t="s">
        <v>1978</v>
      </c>
    </row>
    <row r="224" s="93" customFormat="1" customHeight="1" spans="1:30">
      <c r="A224" s="137"/>
      <c r="B224" s="154" t="s">
        <v>1978</v>
      </c>
      <c r="C224" s="155"/>
      <c r="D224" s="156"/>
      <c r="E224" s="157"/>
      <c r="F224" s="137" t="s">
        <v>1978</v>
      </c>
      <c r="G224" s="154"/>
      <c r="H224" s="137" t="s">
        <v>317</v>
      </c>
      <c r="I224" s="137"/>
      <c r="J224" s="160" t="s">
        <v>2137</v>
      </c>
      <c r="K224" s="135" t="str">
        <f>IF($B224="","",_xlfn.XLOOKUP(S224,应收!T:T,应收!D:D))</f>
        <v/>
      </c>
      <c r="L224" s="135" t="str">
        <f>IF($B224="","",_xlfn.XLOOKUP($S224,应收!$T:$T,应收!E:E))</f>
        <v/>
      </c>
      <c r="M224" s="135" t="str">
        <f>IF($B224="","",_xlfn.XLOOKUP($S224,应收!$T:$T,应收!N:N))</f>
        <v/>
      </c>
      <c r="N224" s="135" t="str">
        <f>IF($B224="","",_xlfn.XLOOKUP($S224,应收!$T:$T,应收!O:O))</f>
        <v/>
      </c>
      <c r="O224" s="135" t="str">
        <f>IF($B224="","",_xlfn.XLOOKUP($S224,应收!$T:$T,应收!P:P))</f>
        <v/>
      </c>
      <c r="P224" s="135" t="str">
        <f>IF($B224="","",_xlfn.XLOOKUP($S224,应收!$T:$T,应收!Q:Q))</f>
        <v/>
      </c>
      <c r="Q224" s="135" t="str">
        <f>IF($B224="","",_xlfn.XLOOKUP($S224,应收!$T:$T,应收!R:R))</f>
        <v/>
      </c>
      <c r="R224" s="135" t="str">
        <f>IF($B224="","",_xlfn.XLOOKUP($S224,应收!$T:$T,应收!S:S))</f>
        <v/>
      </c>
      <c r="S224" s="135" t="str">
        <f t="shared" si="10"/>
        <v/>
      </c>
      <c r="T224" s="135" t="str">
        <f t="shared" si="11"/>
        <v/>
      </c>
      <c r="U224" s="135" t="str">
        <f>IF($B224="","",_xlfn.XLOOKUP(S224,应收!T:T,应收!V:V))</f>
        <v/>
      </c>
      <c r="V224" s="135"/>
      <c r="W224" s="135"/>
      <c r="X224" s="135"/>
      <c r="Y224" s="162"/>
      <c r="Z224" s="137"/>
      <c r="AA224" s="137"/>
      <c r="AB224" s="137"/>
      <c r="AC224" s="138"/>
      <c r="AD224" s="93" t="s">
        <v>1978</v>
      </c>
    </row>
    <row r="225" s="93" customFormat="1" customHeight="1" spans="1:30">
      <c r="A225" s="137"/>
      <c r="B225" s="154" t="s">
        <v>1978</v>
      </c>
      <c r="C225" s="155"/>
      <c r="D225" s="156"/>
      <c r="E225" s="157"/>
      <c r="F225" s="137" t="s">
        <v>1978</v>
      </c>
      <c r="G225" s="154"/>
      <c r="H225" s="137" t="s">
        <v>317</v>
      </c>
      <c r="I225" s="137"/>
      <c r="J225" s="160" t="s">
        <v>2138</v>
      </c>
      <c r="K225" s="135" t="str">
        <f>IF($B225="","",_xlfn.XLOOKUP(S225,应收!T:T,应收!D:D))</f>
        <v/>
      </c>
      <c r="L225" s="135" t="str">
        <f>IF($B225="","",_xlfn.XLOOKUP($S225,应收!$T:$T,应收!E:E))</f>
        <v/>
      </c>
      <c r="M225" s="135" t="str">
        <f>IF($B225="","",_xlfn.XLOOKUP($S225,应收!$T:$T,应收!N:N))</f>
        <v/>
      </c>
      <c r="N225" s="135" t="str">
        <f>IF($B225="","",_xlfn.XLOOKUP($S225,应收!$T:$T,应收!O:O))</f>
        <v/>
      </c>
      <c r="O225" s="135" t="str">
        <f>IF($B225="","",_xlfn.XLOOKUP($S225,应收!$T:$T,应收!P:P))</f>
        <v/>
      </c>
      <c r="P225" s="135" t="str">
        <f>IF($B225="","",_xlfn.XLOOKUP($S225,应收!$T:$T,应收!Q:Q))</f>
        <v/>
      </c>
      <c r="Q225" s="135" t="str">
        <f>IF($B225="","",_xlfn.XLOOKUP($S225,应收!$T:$T,应收!R:R))</f>
        <v/>
      </c>
      <c r="R225" s="135" t="str">
        <f>IF($B225="","",_xlfn.XLOOKUP($S225,应收!$T:$T,应收!S:S))</f>
        <v/>
      </c>
      <c r="S225" s="135" t="str">
        <f t="shared" si="10"/>
        <v/>
      </c>
      <c r="T225" s="135" t="str">
        <f t="shared" si="11"/>
        <v/>
      </c>
      <c r="U225" s="135" t="str">
        <f>IF($B225="","",_xlfn.XLOOKUP(S225,应收!T:T,应收!V:V))</f>
        <v/>
      </c>
      <c r="V225" s="135"/>
      <c r="W225" s="135"/>
      <c r="X225" s="135"/>
      <c r="Y225" s="162"/>
      <c r="Z225" s="137"/>
      <c r="AA225" s="137"/>
      <c r="AB225" s="137"/>
      <c r="AC225" s="138"/>
      <c r="AD225" s="93" t="s">
        <v>1978</v>
      </c>
    </row>
    <row r="226" s="93" customFormat="1" customHeight="1" spans="1:30">
      <c r="A226" s="137"/>
      <c r="B226" s="154" t="s">
        <v>1978</v>
      </c>
      <c r="C226" s="155"/>
      <c r="D226" s="156"/>
      <c r="E226" s="157"/>
      <c r="F226" s="137" t="s">
        <v>1978</v>
      </c>
      <c r="G226" s="154"/>
      <c r="H226" s="137" t="s">
        <v>317</v>
      </c>
      <c r="I226" s="137"/>
      <c r="J226" s="160" t="s">
        <v>2139</v>
      </c>
      <c r="K226" s="135" t="str">
        <f>IF($B226="","",_xlfn.XLOOKUP(S226,应收!T:T,应收!D:D))</f>
        <v/>
      </c>
      <c r="L226" s="135" t="str">
        <f>IF($B226="","",_xlfn.XLOOKUP($S226,应收!$T:$T,应收!E:E))</f>
        <v/>
      </c>
      <c r="M226" s="135" t="str">
        <f>IF($B226="","",_xlfn.XLOOKUP($S226,应收!$T:$T,应收!N:N))</f>
        <v/>
      </c>
      <c r="N226" s="135" t="str">
        <f>IF($B226="","",_xlfn.XLOOKUP($S226,应收!$T:$T,应收!O:O))</f>
        <v/>
      </c>
      <c r="O226" s="135" t="str">
        <f>IF($B226="","",_xlfn.XLOOKUP($S226,应收!$T:$T,应收!P:P))</f>
        <v/>
      </c>
      <c r="P226" s="135" t="str">
        <f>IF($B226="","",_xlfn.XLOOKUP($S226,应收!$T:$T,应收!Q:Q))</f>
        <v/>
      </c>
      <c r="Q226" s="135" t="str">
        <f>IF($B226="","",_xlfn.XLOOKUP($S226,应收!$T:$T,应收!R:R))</f>
        <v/>
      </c>
      <c r="R226" s="135" t="str">
        <f>IF($B226="","",_xlfn.XLOOKUP($S226,应收!$T:$T,应收!S:S))</f>
        <v/>
      </c>
      <c r="S226" s="135" t="str">
        <f t="shared" si="10"/>
        <v/>
      </c>
      <c r="T226" s="135" t="str">
        <f t="shared" si="11"/>
        <v/>
      </c>
      <c r="U226" s="135" t="str">
        <f>IF($B226="","",_xlfn.XLOOKUP(S226,应收!T:T,应收!V:V))</f>
        <v/>
      </c>
      <c r="V226" s="135"/>
      <c r="W226" s="135"/>
      <c r="X226" s="135"/>
      <c r="Y226" s="162"/>
      <c r="Z226" s="137"/>
      <c r="AA226" s="137"/>
      <c r="AB226" s="137"/>
      <c r="AC226" s="138"/>
      <c r="AD226" s="93" t="s">
        <v>1978</v>
      </c>
    </row>
    <row r="227" s="93" customFormat="1" customHeight="1" spans="1:30">
      <c r="A227" s="137"/>
      <c r="B227" s="154" t="s">
        <v>1978</v>
      </c>
      <c r="C227" s="155"/>
      <c r="D227" s="156"/>
      <c r="E227" s="157"/>
      <c r="F227" s="137" t="s">
        <v>1978</v>
      </c>
      <c r="G227" s="154"/>
      <c r="H227" s="137" t="s">
        <v>317</v>
      </c>
      <c r="I227" s="137"/>
      <c r="J227" s="160" t="s">
        <v>2140</v>
      </c>
      <c r="K227" s="135" t="str">
        <f>IF($B227="","",_xlfn.XLOOKUP(S227,应收!T:T,应收!D:D))</f>
        <v/>
      </c>
      <c r="L227" s="135" t="str">
        <f>IF($B227="","",_xlfn.XLOOKUP($S227,应收!$T:$T,应收!E:E))</f>
        <v/>
      </c>
      <c r="M227" s="135" t="str">
        <f>IF($B227="","",_xlfn.XLOOKUP($S227,应收!$T:$T,应收!N:N))</f>
        <v/>
      </c>
      <c r="N227" s="135" t="str">
        <f>IF($B227="","",_xlfn.XLOOKUP($S227,应收!$T:$T,应收!O:O))</f>
        <v/>
      </c>
      <c r="O227" s="135" t="str">
        <f>IF($B227="","",_xlfn.XLOOKUP($S227,应收!$T:$T,应收!P:P))</f>
        <v/>
      </c>
      <c r="P227" s="135" t="str">
        <f>IF($B227="","",_xlfn.XLOOKUP($S227,应收!$T:$T,应收!Q:Q))</f>
        <v/>
      </c>
      <c r="Q227" s="135" t="str">
        <f>IF($B227="","",_xlfn.XLOOKUP($S227,应收!$T:$T,应收!R:R))</f>
        <v/>
      </c>
      <c r="R227" s="135" t="str">
        <f>IF($B227="","",_xlfn.XLOOKUP($S227,应收!$T:$T,应收!S:S))</f>
        <v/>
      </c>
      <c r="S227" s="135" t="str">
        <f t="shared" si="10"/>
        <v/>
      </c>
      <c r="T227" s="135" t="str">
        <f t="shared" si="11"/>
        <v/>
      </c>
      <c r="U227" s="135" t="str">
        <f>IF($B227="","",_xlfn.XLOOKUP(S227,应收!T:T,应收!V:V))</f>
        <v/>
      </c>
      <c r="V227" s="135"/>
      <c r="W227" s="135"/>
      <c r="X227" s="135"/>
      <c r="Y227" s="162"/>
      <c r="Z227" s="137"/>
      <c r="AA227" s="137"/>
      <c r="AB227" s="137"/>
      <c r="AC227" s="138"/>
      <c r="AD227" s="93" t="s">
        <v>1978</v>
      </c>
    </row>
    <row r="228" s="93" customFormat="1" customHeight="1" spans="1:30">
      <c r="A228" s="137"/>
      <c r="B228" s="154" t="s">
        <v>1978</v>
      </c>
      <c r="C228" s="155"/>
      <c r="D228" s="156"/>
      <c r="E228" s="157"/>
      <c r="F228" s="137" t="s">
        <v>1978</v>
      </c>
      <c r="G228" s="154"/>
      <c r="H228" s="137" t="s">
        <v>317</v>
      </c>
      <c r="I228" s="137"/>
      <c r="J228" s="160" t="s">
        <v>2141</v>
      </c>
      <c r="K228" s="135" t="str">
        <f>IF($B228="","",_xlfn.XLOOKUP(S228,应收!T:T,应收!D:D))</f>
        <v/>
      </c>
      <c r="L228" s="135" t="str">
        <f>IF($B228="","",_xlfn.XLOOKUP($S228,应收!$T:$T,应收!E:E))</f>
        <v/>
      </c>
      <c r="M228" s="135" t="str">
        <f>IF($B228="","",_xlfn.XLOOKUP($S228,应收!$T:$T,应收!N:N))</f>
        <v/>
      </c>
      <c r="N228" s="135" t="str">
        <f>IF($B228="","",_xlfn.XLOOKUP($S228,应收!$T:$T,应收!O:O))</f>
        <v/>
      </c>
      <c r="O228" s="135" t="str">
        <f>IF($B228="","",_xlfn.XLOOKUP($S228,应收!$T:$T,应收!P:P))</f>
        <v/>
      </c>
      <c r="P228" s="135" t="str">
        <f>IF($B228="","",_xlfn.XLOOKUP($S228,应收!$T:$T,应收!Q:Q))</f>
        <v/>
      </c>
      <c r="Q228" s="135" t="str">
        <f>IF($B228="","",_xlfn.XLOOKUP($S228,应收!$T:$T,应收!R:R))</f>
        <v/>
      </c>
      <c r="R228" s="135" t="str">
        <f>IF($B228="","",_xlfn.XLOOKUP($S228,应收!$T:$T,应收!S:S))</f>
        <v/>
      </c>
      <c r="S228" s="135" t="str">
        <f t="shared" si="10"/>
        <v/>
      </c>
      <c r="T228" s="135" t="str">
        <f t="shared" si="11"/>
        <v/>
      </c>
      <c r="U228" s="135" t="str">
        <f>IF($B228="","",_xlfn.XLOOKUP(S228,应收!T:T,应收!V:V))</f>
        <v/>
      </c>
      <c r="V228" s="135" t="str">
        <f t="shared" ref="V228:V258" si="12">IF(G228="","",LEFT(G228,16))</f>
        <v/>
      </c>
      <c r="W228" s="135" t="e">
        <f>IF(#REF!="","",LEFT(#REF!,16))</f>
        <v>#REF!</v>
      </c>
      <c r="X228" s="135" t="str">
        <f t="shared" ref="X228:X258" si="13">IF(H228="","",LEFT(H228,16))</f>
        <v>孙莉</v>
      </c>
      <c r="Y228" s="162"/>
      <c r="Z228" s="137"/>
      <c r="AA228" s="137"/>
      <c r="AB228" s="137"/>
      <c r="AC228" s="138"/>
      <c r="AD228" s="93" t="s">
        <v>1978</v>
      </c>
    </row>
    <row r="229" s="93" customFormat="1" customHeight="1" spans="1:30">
      <c r="A229" s="137"/>
      <c r="B229" s="154" t="s">
        <v>1978</v>
      </c>
      <c r="C229" s="155"/>
      <c r="D229" s="156"/>
      <c r="E229" s="157"/>
      <c r="F229" s="137" t="s">
        <v>1978</v>
      </c>
      <c r="G229" s="154"/>
      <c r="H229" s="137" t="s">
        <v>317</v>
      </c>
      <c r="I229" s="137"/>
      <c r="J229" s="160" t="s">
        <v>2142</v>
      </c>
      <c r="K229" s="135" t="str">
        <f>IF($B229="","",_xlfn.XLOOKUP(S229,应收!T:T,应收!D:D))</f>
        <v/>
      </c>
      <c r="L229" s="135" t="str">
        <f>IF($B229="","",_xlfn.XLOOKUP($S229,应收!$T:$T,应收!E:E))</f>
        <v/>
      </c>
      <c r="M229" s="135" t="str">
        <f>IF($B229="","",_xlfn.XLOOKUP($S229,应收!$T:$T,应收!N:N))</f>
        <v/>
      </c>
      <c r="N229" s="135" t="str">
        <f>IF($B229="","",_xlfn.XLOOKUP($S229,应收!$T:$T,应收!O:O))</f>
        <v/>
      </c>
      <c r="O229" s="135" t="str">
        <f>IF($B229="","",_xlfn.XLOOKUP($S229,应收!$T:$T,应收!P:P))</f>
        <v/>
      </c>
      <c r="P229" s="135" t="str">
        <f>IF($B229="","",_xlfn.XLOOKUP($S229,应收!$T:$T,应收!Q:Q))</f>
        <v/>
      </c>
      <c r="Q229" s="135" t="str">
        <f>IF($B229="","",_xlfn.XLOOKUP($S229,应收!$T:$T,应收!R:R))</f>
        <v/>
      </c>
      <c r="R229" s="135" t="str">
        <f>IF($B229="","",_xlfn.XLOOKUP($S229,应收!$T:$T,应收!S:S))</f>
        <v/>
      </c>
      <c r="S229" s="135" t="str">
        <f t="shared" si="10"/>
        <v/>
      </c>
      <c r="T229" s="135" t="str">
        <f t="shared" si="11"/>
        <v/>
      </c>
      <c r="U229" s="135" t="str">
        <f>IF($B229="","",_xlfn.XLOOKUP(S229,应收!T:T,应收!V:V))</f>
        <v/>
      </c>
      <c r="V229" s="135" t="str">
        <f t="shared" si="12"/>
        <v/>
      </c>
      <c r="W229" s="135" t="e">
        <f>IF(#REF!="","",LEFT(#REF!,16))</f>
        <v>#REF!</v>
      </c>
      <c r="X229" s="135" t="str">
        <f t="shared" si="13"/>
        <v>孙莉</v>
      </c>
      <c r="Y229" s="162"/>
      <c r="Z229" s="137"/>
      <c r="AA229" s="137"/>
      <c r="AB229" s="137"/>
      <c r="AC229" s="138"/>
      <c r="AD229" s="93" t="s">
        <v>1978</v>
      </c>
    </row>
    <row r="230" s="93" customFormat="1" customHeight="1" spans="1:30">
      <c r="A230" s="137"/>
      <c r="B230" s="154" t="s">
        <v>1978</v>
      </c>
      <c r="C230" s="155"/>
      <c r="D230" s="156"/>
      <c r="E230" s="157"/>
      <c r="F230" s="137" t="s">
        <v>1978</v>
      </c>
      <c r="G230" s="154"/>
      <c r="H230" s="137" t="s">
        <v>317</v>
      </c>
      <c r="I230" s="137"/>
      <c r="J230" s="160" t="s">
        <v>2143</v>
      </c>
      <c r="K230" s="135" t="str">
        <f>IF($B230="","",_xlfn.XLOOKUP(S230,应收!T:T,应收!D:D))</f>
        <v/>
      </c>
      <c r="L230" s="135" t="str">
        <f>IF($B230="","",_xlfn.XLOOKUP($S230,应收!$T:$T,应收!E:E))</f>
        <v/>
      </c>
      <c r="M230" s="135" t="str">
        <f>IF($B230="","",_xlfn.XLOOKUP($S230,应收!$T:$T,应收!N:N))</f>
        <v/>
      </c>
      <c r="N230" s="135" t="str">
        <f>IF($B230="","",_xlfn.XLOOKUP($S230,应收!$T:$T,应收!O:O))</f>
        <v/>
      </c>
      <c r="O230" s="135" t="str">
        <f>IF($B230="","",_xlfn.XLOOKUP($S230,应收!$T:$T,应收!P:P))</f>
        <v/>
      </c>
      <c r="P230" s="135" t="str">
        <f>IF($B230="","",_xlfn.XLOOKUP($S230,应收!$T:$T,应收!Q:Q))</f>
        <v/>
      </c>
      <c r="Q230" s="135" t="str">
        <f>IF($B230="","",_xlfn.XLOOKUP($S230,应收!$T:$T,应收!R:R))</f>
        <v/>
      </c>
      <c r="R230" s="135" t="str">
        <f>IF($B230="","",_xlfn.XLOOKUP($S230,应收!$T:$T,应收!S:S))</f>
        <v/>
      </c>
      <c r="S230" s="135" t="str">
        <f t="shared" si="10"/>
        <v/>
      </c>
      <c r="T230" s="135" t="str">
        <f t="shared" si="11"/>
        <v/>
      </c>
      <c r="U230" s="135" t="str">
        <f>IF($B230="","",_xlfn.XLOOKUP(S230,应收!T:T,应收!V:V))</f>
        <v/>
      </c>
      <c r="V230" s="135" t="str">
        <f t="shared" si="12"/>
        <v/>
      </c>
      <c r="W230" s="135" t="e">
        <f>IF(#REF!="","",LEFT(#REF!,16))</f>
        <v>#REF!</v>
      </c>
      <c r="X230" s="135" t="str">
        <f t="shared" si="13"/>
        <v>孙莉</v>
      </c>
      <c r="Y230" s="162"/>
      <c r="Z230" s="137"/>
      <c r="AA230" s="137"/>
      <c r="AB230" s="137"/>
      <c r="AC230" s="138"/>
      <c r="AD230" s="93" t="s">
        <v>1978</v>
      </c>
    </row>
    <row r="231" s="93" customFormat="1" customHeight="1" spans="1:30">
      <c r="A231" s="137"/>
      <c r="B231" s="154" t="s">
        <v>1978</v>
      </c>
      <c r="C231" s="155"/>
      <c r="D231" s="156"/>
      <c r="E231" s="157"/>
      <c r="F231" s="137" t="s">
        <v>1978</v>
      </c>
      <c r="G231" s="154"/>
      <c r="H231" s="137" t="s">
        <v>317</v>
      </c>
      <c r="I231" s="137"/>
      <c r="J231" s="160" t="s">
        <v>2144</v>
      </c>
      <c r="K231" s="135" t="str">
        <f>IF($B231="","",_xlfn.XLOOKUP(S231,应收!T:T,应收!D:D))</f>
        <v/>
      </c>
      <c r="L231" s="135" t="str">
        <f>IF($B231="","",_xlfn.XLOOKUP($S231,应收!$T:$T,应收!E:E))</f>
        <v/>
      </c>
      <c r="M231" s="135" t="str">
        <f>IF($B231="","",_xlfn.XLOOKUP($S231,应收!$T:$T,应收!N:N))</f>
        <v/>
      </c>
      <c r="N231" s="135" t="str">
        <f>IF($B231="","",_xlfn.XLOOKUP($S231,应收!$T:$T,应收!O:O))</f>
        <v/>
      </c>
      <c r="O231" s="135" t="str">
        <f>IF($B231="","",_xlfn.XLOOKUP($S231,应收!$T:$T,应收!P:P))</f>
        <v/>
      </c>
      <c r="P231" s="135" t="str">
        <f>IF($B231="","",_xlfn.XLOOKUP($S231,应收!$T:$T,应收!Q:Q))</f>
        <v/>
      </c>
      <c r="Q231" s="135" t="str">
        <f>IF($B231="","",_xlfn.XLOOKUP($S231,应收!$T:$T,应收!R:R))</f>
        <v/>
      </c>
      <c r="R231" s="135" t="str">
        <f>IF($B231="","",_xlfn.XLOOKUP($S231,应收!$T:$T,应收!S:S))</f>
        <v/>
      </c>
      <c r="S231" s="135" t="str">
        <f t="shared" si="10"/>
        <v/>
      </c>
      <c r="T231" s="135" t="str">
        <f t="shared" si="11"/>
        <v/>
      </c>
      <c r="U231" s="135" t="str">
        <f>IF($B231="","",_xlfn.XLOOKUP(S231,应收!T:T,应收!V:V))</f>
        <v/>
      </c>
      <c r="V231" s="135" t="str">
        <f t="shared" si="12"/>
        <v/>
      </c>
      <c r="W231" s="135" t="e">
        <f>IF(#REF!="","",LEFT(#REF!,16))</f>
        <v>#REF!</v>
      </c>
      <c r="X231" s="135" t="str">
        <f t="shared" si="13"/>
        <v>孙莉</v>
      </c>
      <c r="Y231" s="162"/>
      <c r="Z231" s="137"/>
      <c r="AA231" s="137"/>
      <c r="AB231" s="137"/>
      <c r="AC231" s="138"/>
      <c r="AD231" s="93" t="s">
        <v>1978</v>
      </c>
    </row>
    <row r="232" s="93" customFormat="1" customHeight="1" spans="1:30">
      <c r="A232" s="137"/>
      <c r="B232" s="154" t="s">
        <v>1978</v>
      </c>
      <c r="C232" s="155"/>
      <c r="D232" s="156"/>
      <c r="E232" s="157"/>
      <c r="F232" s="137" t="s">
        <v>1978</v>
      </c>
      <c r="G232" s="154"/>
      <c r="H232" s="137" t="s">
        <v>317</v>
      </c>
      <c r="I232" s="137"/>
      <c r="J232" s="160" t="s">
        <v>2145</v>
      </c>
      <c r="K232" s="135" t="str">
        <f>IF($B232="","",_xlfn.XLOOKUP(S232,应收!T:T,应收!D:D))</f>
        <v/>
      </c>
      <c r="L232" s="135" t="str">
        <f>IF($B232="","",_xlfn.XLOOKUP($S232,应收!$T:$T,应收!E:E))</f>
        <v/>
      </c>
      <c r="M232" s="135" t="str">
        <f>IF($B232="","",_xlfn.XLOOKUP($S232,应收!$T:$T,应收!N:N))</f>
        <v/>
      </c>
      <c r="N232" s="135" t="str">
        <f>IF($B232="","",_xlfn.XLOOKUP($S232,应收!$T:$T,应收!O:O))</f>
        <v/>
      </c>
      <c r="O232" s="135" t="str">
        <f>IF($B232="","",_xlfn.XLOOKUP($S232,应收!$T:$T,应收!P:P))</f>
        <v/>
      </c>
      <c r="P232" s="135" t="str">
        <f>IF($B232="","",_xlfn.XLOOKUP($S232,应收!$T:$T,应收!Q:Q))</f>
        <v/>
      </c>
      <c r="Q232" s="135" t="str">
        <f>IF($B232="","",_xlfn.XLOOKUP($S232,应收!$T:$T,应收!R:R))</f>
        <v/>
      </c>
      <c r="R232" s="135" t="str">
        <f>IF($B232="","",_xlfn.XLOOKUP($S232,应收!$T:$T,应收!S:S))</f>
        <v/>
      </c>
      <c r="S232" s="135" t="str">
        <f t="shared" si="10"/>
        <v/>
      </c>
      <c r="T232" s="135" t="str">
        <f t="shared" si="11"/>
        <v/>
      </c>
      <c r="U232" s="135" t="str">
        <f>IF($B232="","",_xlfn.XLOOKUP(S232,应收!T:T,应收!V:V))</f>
        <v/>
      </c>
      <c r="V232" s="135" t="str">
        <f t="shared" si="12"/>
        <v/>
      </c>
      <c r="W232" s="135" t="e">
        <f>IF(#REF!="","",LEFT(#REF!,16))</f>
        <v>#REF!</v>
      </c>
      <c r="X232" s="135" t="str">
        <f t="shared" si="13"/>
        <v>孙莉</v>
      </c>
      <c r="Y232" s="162"/>
      <c r="Z232" s="137"/>
      <c r="AA232" s="137"/>
      <c r="AB232" s="137"/>
      <c r="AC232" s="138"/>
      <c r="AD232" s="93" t="s">
        <v>1978</v>
      </c>
    </row>
    <row r="233" s="93" customFormat="1" customHeight="1" spans="1:30">
      <c r="A233" s="137"/>
      <c r="B233" s="154" t="s">
        <v>1978</v>
      </c>
      <c r="C233" s="155"/>
      <c r="D233" s="156"/>
      <c r="E233" s="157"/>
      <c r="F233" s="137" t="s">
        <v>1978</v>
      </c>
      <c r="G233" s="154"/>
      <c r="H233" s="137" t="s">
        <v>317</v>
      </c>
      <c r="I233" s="137"/>
      <c r="J233" s="160" t="s">
        <v>2146</v>
      </c>
      <c r="K233" s="135" t="str">
        <f>IF($B233="","",_xlfn.XLOOKUP(S233,应收!T:T,应收!D:D))</f>
        <v/>
      </c>
      <c r="L233" s="135" t="str">
        <f>IF($B233="","",_xlfn.XLOOKUP($S233,应收!$T:$T,应收!E:E))</f>
        <v/>
      </c>
      <c r="M233" s="135" t="str">
        <f>IF($B233="","",_xlfn.XLOOKUP($S233,应收!$T:$T,应收!N:N))</f>
        <v/>
      </c>
      <c r="N233" s="135" t="str">
        <f>IF($B233="","",_xlfn.XLOOKUP($S233,应收!$T:$T,应收!O:O))</f>
        <v/>
      </c>
      <c r="O233" s="135" t="str">
        <f>IF($B233="","",_xlfn.XLOOKUP($S233,应收!$T:$T,应收!P:P))</f>
        <v/>
      </c>
      <c r="P233" s="135" t="str">
        <f>IF($B233="","",_xlfn.XLOOKUP($S233,应收!$T:$T,应收!Q:Q))</f>
        <v/>
      </c>
      <c r="Q233" s="135" t="str">
        <f>IF($B233="","",_xlfn.XLOOKUP($S233,应收!$T:$T,应收!R:R))</f>
        <v/>
      </c>
      <c r="R233" s="135" t="str">
        <f>IF($B233="","",_xlfn.XLOOKUP($S233,应收!$T:$T,应收!S:S))</f>
        <v/>
      </c>
      <c r="S233" s="135" t="str">
        <f t="shared" si="10"/>
        <v/>
      </c>
      <c r="T233" s="135" t="str">
        <f t="shared" si="11"/>
        <v/>
      </c>
      <c r="U233" s="135" t="str">
        <f>IF($B233="","",_xlfn.XLOOKUP(S233,应收!T:T,应收!V:V))</f>
        <v/>
      </c>
      <c r="V233" s="135" t="str">
        <f t="shared" si="12"/>
        <v/>
      </c>
      <c r="W233" s="135" t="e">
        <f>IF(#REF!="","",LEFT(#REF!,16))</f>
        <v>#REF!</v>
      </c>
      <c r="X233" s="135" t="str">
        <f t="shared" si="13"/>
        <v>孙莉</v>
      </c>
      <c r="Y233" s="162"/>
      <c r="Z233" s="137"/>
      <c r="AA233" s="137"/>
      <c r="AB233" s="137"/>
      <c r="AC233" s="138"/>
      <c r="AD233" s="93" t="s">
        <v>1978</v>
      </c>
    </row>
    <row r="234" s="93" customFormat="1" customHeight="1" spans="1:30">
      <c r="A234" s="137"/>
      <c r="B234" s="154" t="s">
        <v>1978</v>
      </c>
      <c r="C234" s="155"/>
      <c r="D234" s="156"/>
      <c r="E234" s="157"/>
      <c r="F234" s="137" t="s">
        <v>1978</v>
      </c>
      <c r="G234" s="154"/>
      <c r="H234" s="137" t="s">
        <v>317</v>
      </c>
      <c r="I234" s="137"/>
      <c r="J234" s="160" t="s">
        <v>2147</v>
      </c>
      <c r="K234" s="135" t="str">
        <f>IF($B234="","",_xlfn.XLOOKUP(S234,应收!T:T,应收!D:D))</f>
        <v/>
      </c>
      <c r="L234" s="135" t="str">
        <f>IF($B234="","",_xlfn.XLOOKUP($S234,应收!$T:$T,应收!E:E))</f>
        <v/>
      </c>
      <c r="M234" s="135" t="str">
        <f>IF($B234="","",_xlfn.XLOOKUP($S234,应收!$T:$T,应收!N:N))</f>
        <v/>
      </c>
      <c r="N234" s="135" t="str">
        <f>IF($B234="","",_xlfn.XLOOKUP($S234,应收!$T:$T,应收!O:O))</f>
        <v/>
      </c>
      <c r="O234" s="135" t="str">
        <f>IF($B234="","",_xlfn.XLOOKUP($S234,应收!$T:$T,应收!P:P))</f>
        <v/>
      </c>
      <c r="P234" s="135" t="str">
        <f>IF($B234="","",_xlfn.XLOOKUP($S234,应收!$T:$T,应收!Q:Q))</f>
        <v/>
      </c>
      <c r="Q234" s="135" t="str">
        <f>IF($B234="","",_xlfn.XLOOKUP($S234,应收!$T:$T,应收!R:R))</f>
        <v/>
      </c>
      <c r="R234" s="135" t="str">
        <f>IF($B234="","",_xlfn.XLOOKUP($S234,应收!$T:$T,应收!S:S))</f>
        <v/>
      </c>
      <c r="S234" s="135" t="str">
        <f t="shared" si="10"/>
        <v/>
      </c>
      <c r="T234" s="135" t="str">
        <f t="shared" si="11"/>
        <v/>
      </c>
      <c r="U234" s="135" t="str">
        <f>IF($B234="","",_xlfn.XLOOKUP(S234,应收!T:T,应收!V:V))</f>
        <v/>
      </c>
      <c r="V234" s="135" t="str">
        <f t="shared" si="12"/>
        <v/>
      </c>
      <c r="W234" s="135" t="e">
        <f>IF(#REF!="","",LEFT(#REF!,16))</f>
        <v>#REF!</v>
      </c>
      <c r="X234" s="135" t="str">
        <f t="shared" si="13"/>
        <v>孙莉</v>
      </c>
      <c r="Y234" s="162"/>
      <c r="Z234" s="137"/>
      <c r="AA234" s="137"/>
      <c r="AB234" s="137"/>
      <c r="AC234" s="138"/>
      <c r="AD234" s="93" t="s">
        <v>1978</v>
      </c>
    </row>
    <row r="235" s="93" customFormat="1" customHeight="1" spans="1:30">
      <c r="A235" s="137"/>
      <c r="B235" s="154" t="s">
        <v>1978</v>
      </c>
      <c r="C235" s="155"/>
      <c r="D235" s="156"/>
      <c r="E235" s="157"/>
      <c r="F235" s="137" t="s">
        <v>1978</v>
      </c>
      <c r="G235" s="154"/>
      <c r="H235" s="137" t="s">
        <v>317</v>
      </c>
      <c r="I235" s="137"/>
      <c r="J235" s="160" t="s">
        <v>2148</v>
      </c>
      <c r="K235" s="135" t="str">
        <f>IF($B235="","",_xlfn.XLOOKUP(S235,应收!T:T,应收!D:D))</f>
        <v/>
      </c>
      <c r="L235" s="135" t="str">
        <f>IF($B235="","",_xlfn.XLOOKUP($S235,应收!$T:$T,应收!E:E))</f>
        <v/>
      </c>
      <c r="M235" s="135" t="str">
        <f>IF($B235="","",_xlfn.XLOOKUP($S235,应收!$T:$T,应收!N:N))</f>
        <v/>
      </c>
      <c r="N235" s="135" t="str">
        <f>IF($B235="","",_xlfn.XLOOKUP($S235,应收!$T:$T,应收!O:O))</f>
        <v/>
      </c>
      <c r="O235" s="135" t="str">
        <f>IF($B235="","",_xlfn.XLOOKUP($S235,应收!$T:$T,应收!P:P))</f>
        <v/>
      </c>
      <c r="P235" s="135" t="str">
        <f>IF($B235="","",_xlfn.XLOOKUP($S235,应收!$T:$T,应收!Q:Q))</f>
        <v/>
      </c>
      <c r="Q235" s="135" t="str">
        <f>IF($B235="","",_xlfn.XLOOKUP($S235,应收!$T:$T,应收!R:R))</f>
        <v/>
      </c>
      <c r="R235" s="135" t="str">
        <f>IF($B235="","",_xlfn.XLOOKUP($S235,应收!$T:$T,应收!S:S))</f>
        <v/>
      </c>
      <c r="S235" s="135" t="str">
        <f t="shared" si="10"/>
        <v/>
      </c>
      <c r="T235" s="135" t="str">
        <f t="shared" si="11"/>
        <v/>
      </c>
      <c r="U235" s="135" t="str">
        <f>IF($B235="","",_xlfn.XLOOKUP(S235,应收!T:T,应收!V:V))</f>
        <v/>
      </c>
      <c r="V235" s="135" t="str">
        <f t="shared" si="12"/>
        <v/>
      </c>
      <c r="W235" s="135" t="e">
        <f>IF(#REF!="","",LEFT(#REF!,16))</f>
        <v>#REF!</v>
      </c>
      <c r="X235" s="135" t="str">
        <f t="shared" si="13"/>
        <v>孙莉</v>
      </c>
      <c r="Y235" s="162"/>
      <c r="Z235" s="137"/>
      <c r="AA235" s="137"/>
      <c r="AB235" s="137"/>
      <c r="AC235" s="138"/>
      <c r="AD235" s="93" t="s">
        <v>1978</v>
      </c>
    </row>
    <row r="236" s="93" customFormat="1" customHeight="1" spans="1:30">
      <c r="A236" s="137"/>
      <c r="B236" s="154" t="s">
        <v>1978</v>
      </c>
      <c r="C236" s="155"/>
      <c r="D236" s="156"/>
      <c r="E236" s="157"/>
      <c r="F236" s="137" t="s">
        <v>1978</v>
      </c>
      <c r="G236" s="154"/>
      <c r="H236" s="137" t="s">
        <v>317</v>
      </c>
      <c r="I236" s="137"/>
      <c r="J236" s="160" t="s">
        <v>2149</v>
      </c>
      <c r="K236" s="135" t="str">
        <f>IF($B236="","",_xlfn.XLOOKUP(S236,应收!T:T,应收!D:D))</f>
        <v/>
      </c>
      <c r="L236" s="135" t="str">
        <f>IF($B236="","",_xlfn.XLOOKUP($S236,应收!$T:$T,应收!E:E))</f>
        <v/>
      </c>
      <c r="M236" s="135" t="str">
        <f>IF($B236="","",_xlfn.XLOOKUP($S236,应收!$T:$T,应收!N:N))</f>
        <v/>
      </c>
      <c r="N236" s="135" t="str">
        <f>IF($B236="","",_xlfn.XLOOKUP($S236,应收!$T:$T,应收!O:O))</f>
        <v/>
      </c>
      <c r="O236" s="135" t="str">
        <f>IF($B236="","",_xlfn.XLOOKUP($S236,应收!$T:$T,应收!P:P))</f>
        <v/>
      </c>
      <c r="P236" s="135" t="str">
        <f>IF($B236="","",_xlfn.XLOOKUP($S236,应收!$T:$T,应收!Q:Q))</f>
        <v/>
      </c>
      <c r="Q236" s="135" t="str">
        <f>IF($B236="","",_xlfn.XLOOKUP($S236,应收!$T:$T,应收!R:R))</f>
        <v/>
      </c>
      <c r="R236" s="135" t="str">
        <f>IF($B236="","",_xlfn.XLOOKUP($S236,应收!$T:$T,应收!S:S))</f>
        <v/>
      </c>
      <c r="S236" s="135" t="str">
        <f t="shared" si="10"/>
        <v/>
      </c>
      <c r="T236" s="135" t="str">
        <f t="shared" si="11"/>
        <v/>
      </c>
      <c r="U236" s="135" t="str">
        <f>IF($B236="","",_xlfn.XLOOKUP(S236,应收!T:T,应收!V:V))</f>
        <v/>
      </c>
      <c r="V236" s="135" t="str">
        <f t="shared" si="12"/>
        <v/>
      </c>
      <c r="W236" s="135" t="e">
        <f>IF(#REF!="","",LEFT(#REF!,16))</f>
        <v>#REF!</v>
      </c>
      <c r="X236" s="135" t="str">
        <f t="shared" si="13"/>
        <v>孙莉</v>
      </c>
      <c r="Y236" s="162"/>
      <c r="Z236" s="137"/>
      <c r="AA236" s="137"/>
      <c r="AB236" s="137"/>
      <c r="AC236" s="138"/>
      <c r="AD236" s="93" t="s">
        <v>1978</v>
      </c>
    </row>
    <row r="237" s="93" customFormat="1" customHeight="1" spans="1:30">
      <c r="A237" s="137"/>
      <c r="B237" s="154" t="s">
        <v>1978</v>
      </c>
      <c r="C237" s="155"/>
      <c r="D237" s="156"/>
      <c r="E237" s="157"/>
      <c r="F237" s="137" t="s">
        <v>1978</v>
      </c>
      <c r="G237" s="154"/>
      <c r="H237" s="137" t="s">
        <v>317</v>
      </c>
      <c r="I237" s="137"/>
      <c r="J237" s="160" t="s">
        <v>2150</v>
      </c>
      <c r="K237" s="135" t="str">
        <f>IF($B237="","",_xlfn.XLOOKUP(S237,应收!T:T,应收!D:D))</f>
        <v/>
      </c>
      <c r="L237" s="135" t="str">
        <f>IF($B237="","",_xlfn.XLOOKUP($S237,应收!$T:$T,应收!E:E))</f>
        <v/>
      </c>
      <c r="M237" s="135" t="str">
        <f>IF($B237="","",_xlfn.XLOOKUP($S237,应收!$T:$T,应收!N:N))</f>
        <v/>
      </c>
      <c r="N237" s="135" t="str">
        <f>IF($B237="","",_xlfn.XLOOKUP($S237,应收!$T:$T,应收!O:O))</f>
        <v/>
      </c>
      <c r="O237" s="135" t="str">
        <f>IF($B237="","",_xlfn.XLOOKUP($S237,应收!$T:$T,应收!P:P))</f>
        <v/>
      </c>
      <c r="P237" s="135" t="str">
        <f>IF($B237="","",_xlfn.XLOOKUP($S237,应收!$T:$T,应收!Q:Q))</f>
        <v/>
      </c>
      <c r="Q237" s="135" t="str">
        <f>IF($B237="","",_xlfn.XLOOKUP($S237,应收!$T:$T,应收!R:R))</f>
        <v/>
      </c>
      <c r="R237" s="135" t="str">
        <f>IF($B237="","",_xlfn.XLOOKUP($S237,应收!$T:$T,应收!S:S))</f>
        <v/>
      </c>
      <c r="S237" s="135" t="str">
        <f t="shared" si="10"/>
        <v/>
      </c>
      <c r="T237" s="135" t="str">
        <f t="shared" si="11"/>
        <v/>
      </c>
      <c r="U237" s="135" t="str">
        <f>IF($B237="","",_xlfn.XLOOKUP(S237,应收!T:T,应收!V:V))</f>
        <v/>
      </c>
      <c r="V237" s="135" t="str">
        <f t="shared" si="12"/>
        <v/>
      </c>
      <c r="W237" s="135" t="e">
        <f>IF(#REF!="","",LEFT(#REF!,16))</f>
        <v>#REF!</v>
      </c>
      <c r="X237" s="135" t="str">
        <f t="shared" si="13"/>
        <v>孙莉</v>
      </c>
      <c r="Y237" s="162"/>
      <c r="Z237" s="137"/>
      <c r="AA237" s="137"/>
      <c r="AB237" s="137"/>
      <c r="AC237" s="138"/>
      <c r="AD237" s="93" t="s">
        <v>1978</v>
      </c>
    </row>
    <row r="238" s="93" customFormat="1" customHeight="1" spans="1:30">
      <c r="A238" s="137"/>
      <c r="B238" s="154" t="s">
        <v>1978</v>
      </c>
      <c r="C238" s="155"/>
      <c r="D238" s="156"/>
      <c r="E238" s="157"/>
      <c r="F238" s="137" t="s">
        <v>1978</v>
      </c>
      <c r="G238" s="154"/>
      <c r="H238" s="137" t="s">
        <v>317</v>
      </c>
      <c r="I238" s="137"/>
      <c r="J238" s="160" t="s">
        <v>2151</v>
      </c>
      <c r="K238" s="135" t="str">
        <f>IF($B238="","",_xlfn.XLOOKUP(S238,应收!T:T,应收!D:D))</f>
        <v/>
      </c>
      <c r="L238" s="135" t="str">
        <f>IF($B238="","",_xlfn.XLOOKUP($S238,应收!$T:$T,应收!E:E))</f>
        <v/>
      </c>
      <c r="M238" s="135" t="str">
        <f>IF($B238="","",_xlfn.XLOOKUP($S238,应收!$T:$T,应收!N:N))</f>
        <v/>
      </c>
      <c r="N238" s="135" t="str">
        <f>IF($B238="","",_xlfn.XLOOKUP($S238,应收!$T:$T,应收!O:O))</f>
        <v/>
      </c>
      <c r="O238" s="135" t="str">
        <f>IF($B238="","",_xlfn.XLOOKUP($S238,应收!$T:$T,应收!P:P))</f>
        <v/>
      </c>
      <c r="P238" s="135" t="str">
        <f>IF($B238="","",_xlfn.XLOOKUP($S238,应收!$T:$T,应收!Q:Q))</f>
        <v/>
      </c>
      <c r="Q238" s="135" t="str">
        <f>IF($B238="","",_xlfn.XLOOKUP($S238,应收!$T:$T,应收!R:R))</f>
        <v/>
      </c>
      <c r="R238" s="135" t="str">
        <f>IF($B238="","",_xlfn.XLOOKUP($S238,应收!$T:$T,应收!S:S))</f>
        <v/>
      </c>
      <c r="S238" s="135" t="str">
        <f t="shared" si="10"/>
        <v/>
      </c>
      <c r="T238" s="135" t="str">
        <f t="shared" si="11"/>
        <v/>
      </c>
      <c r="U238" s="135" t="str">
        <f>IF($B238="","",_xlfn.XLOOKUP(S238,应收!T:T,应收!V:V))</f>
        <v/>
      </c>
      <c r="V238" s="135" t="str">
        <f t="shared" si="12"/>
        <v/>
      </c>
      <c r="W238" s="135" t="e">
        <f>IF(#REF!="","",LEFT(#REF!,16))</f>
        <v>#REF!</v>
      </c>
      <c r="X238" s="135" t="str">
        <f t="shared" si="13"/>
        <v>孙莉</v>
      </c>
      <c r="Y238" s="162"/>
      <c r="Z238" s="137"/>
      <c r="AA238" s="137"/>
      <c r="AB238" s="137"/>
      <c r="AC238" s="138"/>
      <c r="AD238" s="93" t="s">
        <v>1978</v>
      </c>
    </row>
    <row r="239" s="93" customFormat="1" customHeight="1" spans="1:30">
      <c r="A239" s="137"/>
      <c r="B239" s="154" t="s">
        <v>1978</v>
      </c>
      <c r="C239" s="155"/>
      <c r="D239" s="156"/>
      <c r="E239" s="157"/>
      <c r="F239" s="137" t="s">
        <v>1978</v>
      </c>
      <c r="G239" s="154"/>
      <c r="H239" s="137" t="s">
        <v>317</v>
      </c>
      <c r="I239" s="137"/>
      <c r="J239" s="160" t="s">
        <v>2152</v>
      </c>
      <c r="K239" s="135" t="str">
        <f>IF($B239="","",_xlfn.XLOOKUP(S239,应收!T:T,应收!D:D))</f>
        <v/>
      </c>
      <c r="L239" s="135" t="str">
        <f>IF($B239="","",_xlfn.XLOOKUP($S239,应收!$T:$T,应收!E:E))</f>
        <v/>
      </c>
      <c r="M239" s="135" t="str">
        <f>IF($B239="","",_xlfn.XLOOKUP($S239,应收!$T:$T,应收!N:N))</f>
        <v/>
      </c>
      <c r="N239" s="135" t="str">
        <f>IF($B239="","",_xlfn.XLOOKUP($S239,应收!$T:$T,应收!O:O))</f>
        <v/>
      </c>
      <c r="O239" s="135" t="str">
        <f>IF($B239="","",_xlfn.XLOOKUP($S239,应收!$T:$T,应收!P:P))</f>
        <v/>
      </c>
      <c r="P239" s="135" t="str">
        <f>IF($B239="","",_xlfn.XLOOKUP($S239,应收!$T:$T,应收!Q:Q))</f>
        <v/>
      </c>
      <c r="Q239" s="135" t="str">
        <f>IF($B239="","",_xlfn.XLOOKUP($S239,应收!$T:$T,应收!R:R))</f>
        <v/>
      </c>
      <c r="R239" s="135" t="str">
        <f>IF($B239="","",_xlfn.XLOOKUP($S239,应收!$T:$T,应收!S:S))</f>
        <v/>
      </c>
      <c r="S239" s="135" t="str">
        <f t="shared" si="10"/>
        <v/>
      </c>
      <c r="T239" s="135" t="str">
        <f t="shared" si="11"/>
        <v/>
      </c>
      <c r="U239" s="135" t="str">
        <f>IF($B239="","",_xlfn.XLOOKUP(S239,应收!T:T,应收!V:V))</f>
        <v/>
      </c>
      <c r="V239" s="135" t="str">
        <f t="shared" si="12"/>
        <v/>
      </c>
      <c r="W239" s="135" t="e">
        <f>IF(#REF!="","",LEFT(#REF!,16))</f>
        <v>#REF!</v>
      </c>
      <c r="X239" s="135" t="str">
        <f t="shared" si="13"/>
        <v>孙莉</v>
      </c>
      <c r="Y239" s="162"/>
      <c r="Z239" s="137"/>
      <c r="AA239" s="137"/>
      <c r="AB239" s="137"/>
      <c r="AC239" s="138"/>
      <c r="AD239" s="93" t="s">
        <v>1978</v>
      </c>
    </row>
    <row r="240" s="93" customFormat="1" customHeight="1" spans="1:30">
      <c r="A240" s="137"/>
      <c r="B240" s="154" t="s">
        <v>1978</v>
      </c>
      <c r="C240" s="155"/>
      <c r="D240" s="156"/>
      <c r="E240" s="157"/>
      <c r="F240" s="137" t="s">
        <v>1978</v>
      </c>
      <c r="G240" s="154"/>
      <c r="H240" s="137" t="s">
        <v>317</v>
      </c>
      <c r="I240" s="137"/>
      <c r="J240" s="160" t="s">
        <v>2153</v>
      </c>
      <c r="K240" s="135" t="str">
        <f>IF($B240="","",_xlfn.XLOOKUP(S240,应收!T:T,应收!D:D))</f>
        <v/>
      </c>
      <c r="L240" s="135" t="str">
        <f>IF($B240="","",_xlfn.XLOOKUP($S240,应收!$T:$T,应收!E:E))</f>
        <v/>
      </c>
      <c r="M240" s="135" t="str">
        <f>IF($B240="","",_xlfn.XLOOKUP($S240,应收!$T:$T,应收!N:N))</f>
        <v/>
      </c>
      <c r="N240" s="135" t="str">
        <f>IF($B240="","",_xlfn.XLOOKUP($S240,应收!$T:$T,应收!O:O))</f>
        <v/>
      </c>
      <c r="O240" s="135" t="str">
        <f>IF($B240="","",_xlfn.XLOOKUP($S240,应收!$T:$T,应收!P:P))</f>
        <v/>
      </c>
      <c r="P240" s="135" t="str">
        <f>IF($B240="","",_xlfn.XLOOKUP($S240,应收!$T:$T,应收!Q:Q))</f>
        <v/>
      </c>
      <c r="Q240" s="135" t="str">
        <f>IF($B240="","",_xlfn.XLOOKUP($S240,应收!$T:$T,应收!R:R))</f>
        <v/>
      </c>
      <c r="R240" s="135" t="str">
        <f>IF($B240="","",_xlfn.XLOOKUP($S240,应收!$T:$T,应收!S:S))</f>
        <v/>
      </c>
      <c r="S240" s="135" t="str">
        <f t="shared" si="10"/>
        <v/>
      </c>
      <c r="T240" s="135" t="str">
        <f t="shared" si="11"/>
        <v/>
      </c>
      <c r="U240" s="135" t="str">
        <f>IF($B240="","",_xlfn.XLOOKUP(S240,应收!T:T,应收!V:V))</f>
        <v/>
      </c>
      <c r="V240" s="135" t="str">
        <f t="shared" si="12"/>
        <v/>
      </c>
      <c r="W240" s="135" t="e">
        <f>IF(#REF!="","",LEFT(#REF!,16))</f>
        <v>#REF!</v>
      </c>
      <c r="X240" s="135" t="str">
        <f t="shared" si="13"/>
        <v>孙莉</v>
      </c>
      <c r="Y240" s="162"/>
      <c r="Z240" s="137"/>
      <c r="AA240" s="137"/>
      <c r="AB240" s="137"/>
      <c r="AC240" s="138"/>
      <c r="AD240" s="93" t="s">
        <v>1978</v>
      </c>
    </row>
    <row r="241" s="93" customFormat="1" customHeight="1" spans="1:30">
      <c r="A241" s="137"/>
      <c r="B241" s="154" t="s">
        <v>1978</v>
      </c>
      <c r="C241" s="155"/>
      <c r="D241" s="156"/>
      <c r="E241" s="157"/>
      <c r="F241" s="137" t="s">
        <v>1978</v>
      </c>
      <c r="G241" s="154"/>
      <c r="H241" s="137" t="s">
        <v>317</v>
      </c>
      <c r="I241" s="137"/>
      <c r="J241" s="160" t="s">
        <v>2154</v>
      </c>
      <c r="K241" s="135" t="str">
        <f>IF($B241="","",_xlfn.XLOOKUP(S241,应收!T:T,应收!D:D))</f>
        <v/>
      </c>
      <c r="L241" s="135" t="str">
        <f>IF($B241="","",_xlfn.XLOOKUP($S241,应收!$T:$T,应收!E:E))</f>
        <v/>
      </c>
      <c r="M241" s="135" t="str">
        <f>IF($B241="","",_xlfn.XLOOKUP($S241,应收!$T:$T,应收!N:N))</f>
        <v/>
      </c>
      <c r="N241" s="135" t="str">
        <f>IF($B241="","",_xlfn.XLOOKUP($S241,应收!$T:$T,应收!O:O))</f>
        <v/>
      </c>
      <c r="O241" s="135" t="str">
        <f>IF($B241="","",_xlfn.XLOOKUP($S241,应收!$T:$T,应收!P:P))</f>
        <v/>
      </c>
      <c r="P241" s="135" t="str">
        <f>IF($B241="","",_xlfn.XLOOKUP($S241,应收!$T:$T,应收!Q:Q))</f>
        <v/>
      </c>
      <c r="Q241" s="135" t="str">
        <f>IF($B241="","",_xlfn.XLOOKUP($S241,应收!$T:$T,应收!R:R))</f>
        <v/>
      </c>
      <c r="R241" s="135" t="str">
        <f>IF($B241="","",_xlfn.XLOOKUP($S241,应收!$T:$T,应收!S:S))</f>
        <v/>
      </c>
      <c r="S241" s="135" t="str">
        <f t="shared" si="10"/>
        <v/>
      </c>
      <c r="T241" s="135" t="str">
        <f t="shared" si="11"/>
        <v/>
      </c>
      <c r="U241" s="135" t="str">
        <f>IF($B241="","",_xlfn.XLOOKUP(S241,应收!T:T,应收!V:V))</f>
        <v/>
      </c>
      <c r="V241" s="135" t="str">
        <f t="shared" si="12"/>
        <v/>
      </c>
      <c r="W241" s="135" t="e">
        <f>IF(#REF!="","",LEFT(#REF!,16))</f>
        <v>#REF!</v>
      </c>
      <c r="X241" s="135" t="str">
        <f t="shared" si="13"/>
        <v>孙莉</v>
      </c>
      <c r="Y241" s="162"/>
      <c r="Z241" s="137"/>
      <c r="AA241" s="137"/>
      <c r="AB241" s="137"/>
      <c r="AC241" s="138"/>
      <c r="AD241" s="93" t="s">
        <v>1978</v>
      </c>
    </row>
    <row r="242" s="93" customFormat="1" customHeight="1" spans="1:30">
      <c r="A242" s="137"/>
      <c r="B242" s="154" t="s">
        <v>1978</v>
      </c>
      <c r="C242" s="173"/>
      <c r="D242" s="156"/>
      <c r="E242" s="157"/>
      <c r="F242" s="137" t="s">
        <v>1978</v>
      </c>
      <c r="G242" s="154"/>
      <c r="H242" s="137" t="s">
        <v>317</v>
      </c>
      <c r="I242" s="137"/>
      <c r="J242" s="160" t="s">
        <v>2155</v>
      </c>
      <c r="K242" s="135" t="str">
        <f>IF($B242="","",_xlfn.XLOOKUP(S242,应收!T:T,应收!D:D))</f>
        <v/>
      </c>
      <c r="L242" s="135" t="str">
        <f>IF($B242="","",_xlfn.XLOOKUP($S242,应收!$T:$T,应收!E:E))</f>
        <v/>
      </c>
      <c r="M242" s="135" t="str">
        <f>IF($B242="","",_xlfn.XLOOKUP($S242,应收!$T:$T,应收!N:N))</f>
        <v/>
      </c>
      <c r="N242" s="135" t="str">
        <f>IF($B242="","",_xlfn.XLOOKUP($S242,应收!$T:$T,应收!O:O))</f>
        <v/>
      </c>
      <c r="O242" s="135" t="str">
        <f>IF($B242="","",_xlfn.XLOOKUP($S242,应收!$T:$T,应收!P:P))</f>
        <v/>
      </c>
      <c r="P242" s="135" t="str">
        <f>IF($B242="","",_xlfn.XLOOKUP($S242,应收!$T:$T,应收!Q:Q))</f>
        <v/>
      </c>
      <c r="Q242" s="135" t="str">
        <f>IF($B242="","",_xlfn.XLOOKUP($S242,应收!$T:$T,应收!R:R))</f>
        <v/>
      </c>
      <c r="R242" s="135" t="str">
        <f>IF($B242="","",_xlfn.XLOOKUP($S242,应收!$T:$T,应收!S:S))</f>
        <v/>
      </c>
      <c r="S242" s="135" t="str">
        <f t="shared" si="10"/>
        <v/>
      </c>
      <c r="T242" s="135" t="str">
        <f t="shared" si="11"/>
        <v/>
      </c>
      <c r="U242" s="135" t="str">
        <f>IF($B242="","",_xlfn.XLOOKUP(S242,应收!T:T,应收!V:V))</f>
        <v/>
      </c>
      <c r="V242" s="135" t="str">
        <f t="shared" si="12"/>
        <v/>
      </c>
      <c r="W242" s="135" t="e">
        <f>IF(#REF!="","",LEFT(#REF!,16))</f>
        <v>#REF!</v>
      </c>
      <c r="X242" s="135" t="str">
        <f t="shared" si="13"/>
        <v>孙莉</v>
      </c>
      <c r="Y242" s="162"/>
      <c r="Z242" s="137"/>
      <c r="AA242" s="137"/>
      <c r="AB242" s="137"/>
      <c r="AC242" s="138"/>
      <c r="AD242" s="93" t="s">
        <v>1978</v>
      </c>
    </row>
    <row r="243" s="93" customFormat="1" customHeight="1" spans="1:30">
      <c r="A243" s="137"/>
      <c r="B243" s="154" t="s">
        <v>1978</v>
      </c>
      <c r="C243" s="173"/>
      <c r="D243" s="156"/>
      <c r="E243" s="157"/>
      <c r="F243" s="137" t="s">
        <v>1978</v>
      </c>
      <c r="G243" s="154"/>
      <c r="H243" s="137" t="s">
        <v>317</v>
      </c>
      <c r="I243" s="137"/>
      <c r="J243" s="160" t="s">
        <v>2156</v>
      </c>
      <c r="K243" s="135" t="str">
        <f>IF($B243="","",_xlfn.XLOOKUP(S243,应收!T:T,应收!D:D))</f>
        <v/>
      </c>
      <c r="L243" s="135" t="str">
        <f>IF($B243="","",_xlfn.XLOOKUP($S243,应收!$T:$T,应收!E:E))</f>
        <v/>
      </c>
      <c r="M243" s="135" t="str">
        <f>IF($B243="","",_xlfn.XLOOKUP($S243,应收!$T:$T,应收!N:N))</f>
        <v/>
      </c>
      <c r="N243" s="135" t="str">
        <f>IF($B243="","",_xlfn.XLOOKUP($S243,应收!$T:$T,应收!O:O))</f>
        <v/>
      </c>
      <c r="O243" s="135" t="str">
        <f>IF($B243="","",_xlfn.XLOOKUP($S243,应收!$T:$T,应收!P:P))</f>
        <v/>
      </c>
      <c r="P243" s="135" t="str">
        <f>IF($B243="","",_xlfn.XLOOKUP($S243,应收!$T:$T,应收!Q:Q))</f>
        <v/>
      </c>
      <c r="Q243" s="135" t="str">
        <f>IF($B243="","",_xlfn.XLOOKUP($S243,应收!$T:$T,应收!R:R))</f>
        <v/>
      </c>
      <c r="R243" s="135" t="str">
        <f>IF($B243="","",_xlfn.XLOOKUP($S243,应收!$T:$T,应收!S:S))</f>
        <v/>
      </c>
      <c r="S243" s="135" t="str">
        <f t="shared" si="10"/>
        <v/>
      </c>
      <c r="T243" s="135" t="str">
        <f t="shared" si="11"/>
        <v/>
      </c>
      <c r="U243" s="135" t="str">
        <f>IF($B243="","",_xlfn.XLOOKUP(S243,应收!T:T,应收!V:V))</f>
        <v/>
      </c>
      <c r="V243" s="135" t="str">
        <f t="shared" si="12"/>
        <v/>
      </c>
      <c r="W243" s="135" t="e">
        <f>IF(#REF!="","",LEFT(#REF!,16))</f>
        <v>#REF!</v>
      </c>
      <c r="X243" s="135" t="str">
        <f t="shared" si="13"/>
        <v>孙莉</v>
      </c>
      <c r="Y243" s="162"/>
      <c r="Z243" s="137"/>
      <c r="AA243" s="137"/>
      <c r="AB243" s="137"/>
      <c r="AC243" s="138"/>
      <c r="AD243" s="93" t="s">
        <v>1978</v>
      </c>
    </row>
    <row r="244" s="93" customFormat="1" customHeight="1" spans="1:30">
      <c r="A244" s="137"/>
      <c r="B244" s="154" t="s">
        <v>1978</v>
      </c>
      <c r="C244" s="173"/>
      <c r="D244" s="156"/>
      <c r="E244" s="157"/>
      <c r="F244" s="137" t="s">
        <v>1978</v>
      </c>
      <c r="G244" s="154"/>
      <c r="H244" s="137" t="s">
        <v>317</v>
      </c>
      <c r="I244" s="137"/>
      <c r="J244" s="160" t="s">
        <v>2157</v>
      </c>
      <c r="K244" s="135" t="str">
        <f>IF($B244="","",_xlfn.XLOOKUP(S244,应收!T:T,应收!D:D))</f>
        <v/>
      </c>
      <c r="L244" s="135" t="str">
        <f>IF($B244="","",_xlfn.XLOOKUP($S244,应收!$T:$T,应收!E:E))</f>
        <v/>
      </c>
      <c r="M244" s="135" t="str">
        <f>IF($B244="","",_xlfn.XLOOKUP($S244,应收!$T:$T,应收!N:N))</f>
        <v/>
      </c>
      <c r="N244" s="135" t="str">
        <f>IF($B244="","",_xlfn.XLOOKUP($S244,应收!$T:$T,应收!O:O))</f>
        <v/>
      </c>
      <c r="O244" s="135" t="str">
        <f>IF($B244="","",_xlfn.XLOOKUP($S244,应收!$T:$T,应收!P:P))</f>
        <v/>
      </c>
      <c r="P244" s="135" t="str">
        <f>IF($B244="","",_xlfn.XLOOKUP($S244,应收!$T:$T,应收!Q:Q))</f>
        <v/>
      </c>
      <c r="Q244" s="135" t="str">
        <f>IF($B244="","",_xlfn.XLOOKUP($S244,应收!$T:$T,应收!R:R))</f>
        <v/>
      </c>
      <c r="R244" s="135" t="str">
        <f>IF($B244="","",_xlfn.XLOOKUP($S244,应收!$T:$T,应收!S:S))</f>
        <v/>
      </c>
      <c r="S244" s="135" t="str">
        <f t="shared" si="10"/>
        <v/>
      </c>
      <c r="T244" s="135" t="str">
        <f t="shared" si="11"/>
        <v/>
      </c>
      <c r="U244" s="135" t="str">
        <f>IF($B244="","",_xlfn.XLOOKUP(S244,应收!T:T,应收!V:V))</f>
        <v/>
      </c>
      <c r="V244" s="135" t="str">
        <f t="shared" si="12"/>
        <v/>
      </c>
      <c r="W244" s="135" t="e">
        <f>IF(#REF!="","",LEFT(#REF!,16))</f>
        <v>#REF!</v>
      </c>
      <c r="X244" s="135" t="str">
        <f t="shared" si="13"/>
        <v>孙莉</v>
      </c>
      <c r="Y244" s="162"/>
      <c r="Z244" s="137"/>
      <c r="AA244" s="137"/>
      <c r="AB244" s="137"/>
      <c r="AC244" s="138"/>
      <c r="AD244" s="93" t="s">
        <v>1978</v>
      </c>
    </row>
    <row r="245" s="93" customFormat="1" customHeight="1" spans="1:30">
      <c r="A245" s="137"/>
      <c r="B245" s="154" t="s">
        <v>1978</v>
      </c>
      <c r="C245" s="173"/>
      <c r="D245" s="156"/>
      <c r="E245" s="157"/>
      <c r="F245" s="137" t="s">
        <v>1978</v>
      </c>
      <c r="G245" s="154"/>
      <c r="H245" s="137" t="s">
        <v>317</v>
      </c>
      <c r="I245" s="137"/>
      <c r="J245" s="160" t="s">
        <v>2158</v>
      </c>
      <c r="K245" s="135" t="str">
        <f>IF($B245="","",_xlfn.XLOOKUP(S245,应收!T:T,应收!D:D))</f>
        <v/>
      </c>
      <c r="L245" s="135" t="str">
        <f>IF($B245="","",_xlfn.XLOOKUP($S245,应收!$T:$T,应收!E:E))</f>
        <v/>
      </c>
      <c r="M245" s="135" t="str">
        <f>IF($B245="","",_xlfn.XLOOKUP($S245,应收!$T:$T,应收!N:N))</f>
        <v/>
      </c>
      <c r="N245" s="135" t="str">
        <f>IF($B245="","",_xlfn.XLOOKUP($S245,应收!$T:$T,应收!O:O))</f>
        <v/>
      </c>
      <c r="O245" s="135" t="str">
        <f>IF($B245="","",_xlfn.XLOOKUP($S245,应收!$T:$T,应收!P:P))</f>
        <v/>
      </c>
      <c r="P245" s="135" t="str">
        <f>IF($B245="","",_xlfn.XLOOKUP($S245,应收!$T:$T,应收!Q:Q))</f>
        <v/>
      </c>
      <c r="Q245" s="135" t="str">
        <f>IF($B245="","",_xlfn.XLOOKUP($S245,应收!$T:$T,应收!R:R))</f>
        <v/>
      </c>
      <c r="R245" s="135" t="str">
        <f>IF($B245="","",_xlfn.XLOOKUP($S245,应收!$T:$T,应收!S:S))</f>
        <v/>
      </c>
      <c r="S245" s="135" t="str">
        <f t="shared" si="10"/>
        <v/>
      </c>
      <c r="T245" s="135" t="str">
        <f t="shared" si="11"/>
        <v/>
      </c>
      <c r="U245" s="135" t="str">
        <f>IF($B245="","",_xlfn.XLOOKUP(S245,应收!T:T,应收!V:V))</f>
        <v/>
      </c>
      <c r="V245" s="135" t="str">
        <f t="shared" si="12"/>
        <v/>
      </c>
      <c r="W245" s="135" t="e">
        <f>IF(#REF!="","",LEFT(#REF!,16))</f>
        <v>#REF!</v>
      </c>
      <c r="X245" s="135" t="str">
        <f t="shared" si="13"/>
        <v>孙莉</v>
      </c>
      <c r="Y245" s="162"/>
      <c r="Z245" s="137"/>
      <c r="AA245" s="137"/>
      <c r="AB245" s="137"/>
      <c r="AC245" s="138"/>
      <c r="AD245" s="93" t="s">
        <v>1978</v>
      </c>
    </row>
    <row r="246" s="93" customFormat="1" customHeight="1" spans="1:30">
      <c r="A246" s="137"/>
      <c r="B246" s="154" t="s">
        <v>1978</v>
      </c>
      <c r="C246" s="173"/>
      <c r="D246" s="156"/>
      <c r="E246" s="157"/>
      <c r="F246" s="137" t="s">
        <v>1978</v>
      </c>
      <c r="G246" s="154"/>
      <c r="H246" s="137" t="s">
        <v>317</v>
      </c>
      <c r="I246" s="137"/>
      <c r="J246" s="160" t="s">
        <v>2159</v>
      </c>
      <c r="K246" s="135" t="str">
        <f>IF($B246="","",_xlfn.XLOOKUP(S246,应收!T:T,应收!D:D))</f>
        <v/>
      </c>
      <c r="L246" s="135" t="str">
        <f>IF($B246="","",_xlfn.XLOOKUP($S246,应收!$T:$T,应收!E:E))</f>
        <v/>
      </c>
      <c r="M246" s="135" t="str">
        <f>IF($B246="","",_xlfn.XLOOKUP($S246,应收!$T:$T,应收!N:N))</f>
        <v/>
      </c>
      <c r="N246" s="135" t="str">
        <f>IF($B246="","",_xlfn.XLOOKUP($S246,应收!$T:$T,应收!O:O))</f>
        <v/>
      </c>
      <c r="O246" s="135" t="str">
        <f>IF($B246="","",_xlfn.XLOOKUP($S246,应收!$T:$T,应收!P:P))</f>
        <v/>
      </c>
      <c r="P246" s="135" t="str">
        <f>IF($B246="","",_xlfn.XLOOKUP($S246,应收!$T:$T,应收!Q:Q))</f>
        <v/>
      </c>
      <c r="Q246" s="135" t="str">
        <f>IF($B246="","",_xlfn.XLOOKUP($S246,应收!$T:$T,应收!R:R))</f>
        <v/>
      </c>
      <c r="R246" s="135" t="str">
        <f>IF($B246="","",_xlfn.XLOOKUP($S246,应收!$T:$T,应收!S:S))</f>
        <v/>
      </c>
      <c r="S246" s="135" t="str">
        <f t="shared" si="10"/>
        <v/>
      </c>
      <c r="T246" s="135" t="str">
        <f t="shared" si="11"/>
        <v/>
      </c>
      <c r="U246" s="135" t="str">
        <f>IF($B246="","",_xlfn.XLOOKUP(S246,应收!T:T,应收!V:V))</f>
        <v/>
      </c>
      <c r="V246" s="135" t="str">
        <f t="shared" si="12"/>
        <v/>
      </c>
      <c r="W246" s="135" t="e">
        <f>IF(#REF!="","",LEFT(#REF!,16))</f>
        <v>#REF!</v>
      </c>
      <c r="X246" s="135" t="str">
        <f t="shared" si="13"/>
        <v>孙莉</v>
      </c>
      <c r="Y246" s="162"/>
      <c r="Z246" s="137"/>
      <c r="AA246" s="137"/>
      <c r="AB246" s="137"/>
      <c r="AC246" s="138"/>
      <c r="AD246" s="93" t="s">
        <v>1978</v>
      </c>
    </row>
    <row r="247" s="93" customFormat="1" customHeight="1" spans="1:30">
      <c r="A247" s="137"/>
      <c r="B247" s="154" t="s">
        <v>1978</v>
      </c>
      <c r="C247" s="173"/>
      <c r="D247" s="156"/>
      <c r="E247" s="157"/>
      <c r="F247" s="137" t="s">
        <v>1978</v>
      </c>
      <c r="G247" s="154"/>
      <c r="H247" s="137" t="s">
        <v>317</v>
      </c>
      <c r="I247" s="137"/>
      <c r="J247" s="160" t="s">
        <v>2160</v>
      </c>
      <c r="K247" s="135" t="str">
        <f>IF($B247="","",_xlfn.XLOOKUP(S247,应收!T:T,应收!D:D))</f>
        <v/>
      </c>
      <c r="L247" s="135" t="str">
        <f>IF($B247="","",_xlfn.XLOOKUP($S247,应收!$T:$T,应收!E:E))</f>
        <v/>
      </c>
      <c r="M247" s="135" t="str">
        <f>IF($B247="","",_xlfn.XLOOKUP($S247,应收!$T:$T,应收!N:N))</f>
        <v/>
      </c>
      <c r="N247" s="135" t="str">
        <f>IF($B247="","",_xlfn.XLOOKUP($S247,应收!$T:$T,应收!O:O))</f>
        <v/>
      </c>
      <c r="O247" s="135" t="str">
        <f>IF($B247="","",_xlfn.XLOOKUP($S247,应收!$T:$T,应收!P:P))</f>
        <v/>
      </c>
      <c r="P247" s="135" t="str">
        <f>IF($B247="","",_xlfn.XLOOKUP($S247,应收!$T:$T,应收!Q:Q))</f>
        <v/>
      </c>
      <c r="Q247" s="135" t="str">
        <f>IF($B247="","",_xlfn.XLOOKUP($S247,应收!$T:$T,应收!R:R))</f>
        <v/>
      </c>
      <c r="R247" s="135" t="str">
        <f>IF($B247="","",_xlfn.XLOOKUP($S247,应收!$T:$T,应收!S:S))</f>
        <v/>
      </c>
      <c r="S247" s="135" t="str">
        <f t="shared" si="10"/>
        <v/>
      </c>
      <c r="T247" s="135" t="str">
        <f t="shared" si="11"/>
        <v/>
      </c>
      <c r="U247" s="135" t="str">
        <f>IF($B247="","",_xlfn.XLOOKUP(S247,应收!T:T,应收!V:V))</f>
        <v/>
      </c>
      <c r="V247" s="135" t="str">
        <f t="shared" si="12"/>
        <v/>
      </c>
      <c r="W247" s="135" t="e">
        <f>IF(#REF!="","",LEFT(#REF!,16))</f>
        <v>#REF!</v>
      </c>
      <c r="X247" s="135" t="str">
        <f t="shared" si="13"/>
        <v>孙莉</v>
      </c>
      <c r="Y247" s="162"/>
      <c r="Z247" s="137"/>
      <c r="AA247" s="137"/>
      <c r="AB247" s="137"/>
      <c r="AC247" s="138"/>
      <c r="AD247" s="93" t="s">
        <v>1978</v>
      </c>
    </row>
    <row r="248" s="93" customFormat="1" customHeight="1" spans="1:30">
      <c r="A248" s="137"/>
      <c r="B248" s="154" t="s">
        <v>1978</v>
      </c>
      <c r="C248" s="173"/>
      <c r="D248" s="156"/>
      <c r="E248" s="157"/>
      <c r="F248" s="137" t="s">
        <v>1978</v>
      </c>
      <c r="G248" s="154"/>
      <c r="H248" s="137" t="s">
        <v>317</v>
      </c>
      <c r="I248" s="137"/>
      <c r="J248" s="160" t="s">
        <v>2161</v>
      </c>
      <c r="K248" s="135" t="str">
        <f>IF($B248="","",_xlfn.XLOOKUP(S248,应收!T:T,应收!D:D))</f>
        <v/>
      </c>
      <c r="L248" s="135" t="str">
        <f>IF($B248="","",_xlfn.XLOOKUP($S248,应收!$T:$T,应收!E:E))</f>
        <v/>
      </c>
      <c r="M248" s="135" t="str">
        <f>IF($B248="","",_xlfn.XLOOKUP($S248,应收!$T:$T,应收!N:N))</f>
        <v/>
      </c>
      <c r="N248" s="135" t="str">
        <f>IF($B248="","",_xlfn.XLOOKUP($S248,应收!$T:$T,应收!O:O))</f>
        <v/>
      </c>
      <c r="O248" s="135" t="str">
        <f>IF($B248="","",_xlfn.XLOOKUP($S248,应收!$T:$T,应收!P:P))</f>
        <v/>
      </c>
      <c r="P248" s="135" t="str">
        <f>IF($B248="","",_xlfn.XLOOKUP($S248,应收!$T:$T,应收!Q:Q))</f>
        <v/>
      </c>
      <c r="Q248" s="135" t="str">
        <f>IF($B248="","",_xlfn.XLOOKUP($S248,应收!$T:$T,应收!R:R))</f>
        <v/>
      </c>
      <c r="R248" s="135" t="str">
        <f>IF($B248="","",_xlfn.XLOOKUP($S248,应收!$T:$T,应收!S:S))</f>
        <v/>
      </c>
      <c r="S248" s="135" t="str">
        <f t="shared" si="10"/>
        <v/>
      </c>
      <c r="T248" s="135" t="str">
        <f t="shared" si="11"/>
        <v/>
      </c>
      <c r="U248" s="135" t="str">
        <f>IF($B248="","",_xlfn.XLOOKUP(S248,应收!T:T,应收!V:V))</f>
        <v/>
      </c>
      <c r="V248" s="135" t="str">
        <f t="shared" si="12"/>
        <v/>
      </c>
      <c r="W248" s="135" t="e">
        <f>IF(#REF!="","",LEFT(#REF!,16))</f>
        <v>#REF!</v>
      </c>
      <c r="X248" s="135" t="str">
        <f t="shared" si="13"/>
        <v>孙莉</v>
      </c>
      <c r="Y248" s="162"/>
      <c r="Z248" s="137"/>
      <c r="AA248" s="137"/>
      <c r="AB248" s="137"/>
      <c r="AC248" s="138"/>
      <c r="AD248" s="93" t="s">
        <v>1978</v>
      </c>
    </row>
    <row r="249" s="93" customFormat="1" customHeight="1" spans="1:30">
      <c r="A249" s="137"/>
      <c r="B249" s="154" t="s">
        <v>1978</v>
      </c>
      <c r="C249" s="173"/>
      <c r="D249" s="156"/>
      <c r="E249" s="157"/>
      <c r="F249" s="137" t="s">
        <v>1978</v>
      </c>
      <c r="G249" s="154"/>
      <c r="H249" s="137" t="s">
        <v>317</v>
      </c>
      <c r="I249" s="137"/>
      <c r="J249" s="160" t="s">
        <v>2162</v>
      </c>
      <c r="K249" s="135" t="str">
        <f>IF($B249="","",_xlfn.XLOOKUP(S249,应收!T:T,应收!D:D))</f>
        <v/>
      </c>
      <c r="L249" s="135" t="str">
        <f>IF($B249="","",_xlfn.XLOOKUP($S249,应收!$T:$T,应收!E:E))</f>
        <v/>
      </c>
      <c r="M249" s="135" t="str">
        <f>IF($B249="","",_xlfn.XLOOKUP($S249,应收!$T:$T,应收!N:N))</f>
        <v/>
      </c>
      <c r="N249" s="135" t="str">
        <f>IF($B249="","",_xlfn.XLOOKUP($S249,应收!$T:$T,应收!O:O))</f>
        <v/>
      </c>
      <c r="O249" s="135" t="str">
        <f>IF($B249="","",_xlfn.XLOOKUP($S249,应收!$T:$T,应收!P:P))</f>
        <v/>
      </c>
      <c r="P249" s="135" t="str">
        <f>IF($B249="","",_xlfn.XLOOKUP($S249,应收!$T:$T,应收!Q:Q))</f>
        <v/>
      </c>
      <c r="Q249" s="135" t="str">
        <f>IF($B249="","",_xlfn.XLOOKUP($S249,应收!$T:$T,应收!R:R))</f>
        <v/>
      </c>
      <c r="R249" s="135" t="str">
        <f>IF($B249="","",_xlfn.XLOOKUP($S249,应收!$T:$T,应收!S:S))</f>
        <v/>
      </c>
      <c r="S249" s="135" t="str">
        <f t="shared" si="10"/>
        <v/>
      </c>
      <c r="T249" s="135" t="str">
        <f t="shared" si="11"/>
        <v/>
      </c>
      <c r="U249" s="135" t="str">
        <f>IF($B249="","",_xlfn.XLOOKUP(S249,应收!T:T,应收!V:V))</f>
        <v/>
      </c>
      <c r="V249" s="135" t="str">
        <f t="shared" si="12"/>
        <v/>
      </c>
      <c r="W249" s="135" t="e">
        <f>IF(#REF!="","",LEFT(#REF!,16))</f>
        <v>#REF!</v>
      </c>
      <c r="X249" s="135" t="str">
        <f t="shared" si="13"/>
        <v>孙莉</v>
      </c>
      <c r="Y249" s="162"/>
      <c r="Z249" s="137"/>
      <c r="AA249" s="137"/>
      <c r="AB249" s="137"/>
      <c r="AC249" s="138"/>
      <c r="AD249" s="93" t="s">
        <v>1978</v>
      </c>
    </row>
    <row r="250" s="93" customFormat="1" customHeight="1" spans="1:30">
      <c r="A250" s="137"/>
      <c r="B250" s="154" t="s">
        <v>1978</v>
      </c>
      <c r="C250" s="173"/>
      <c r="D250" s="156"/>
      <c r="E250" s="157"/>
      <c r="F250" s="137" t="s">
        <v>1978</v>
      </c>
      <c r="G250" s="154"/>
      <c r="H250" s="137" t="s">
        <v>317</v>
      </c>
      <c r="I250" s="137"/>
      <c r="J250" s="160" t="s">
        <v>2163</v>
      </c>
      <c r="K250" s="135" t="str">
        <f>IF($B250="","",_xlfn.XLOOKUP(S250,应收!T:T,应收!D:D))</f>
        <v/>
      </c>
      <c r="L250" s="135" t="str">
        <f>IF($B250="","",_xlfn.XLOOKUP($S250,应收!$T:$T,应收!E:E))</f>
        <v/>
      </c>
      <c r="M250" s="135" t="str">
        <f>IF($B250="","",_xlfn.XLOOKUP($S250,应收!$T:$T,应收!N:N))</f>
        <v/>
      </c>
      <c r="N250" s="135" t="str">
        <f>IF($B250="","",_xlfn.XLOOKUP($S250,应收!$T:$T,应收!O:O))</f>
        <v/>
      </c>
      <c r="O250" s="135" t="str">
        <f>IF($B250="","",_xlfn.XLOOKUP($S250,应收!$T:$T,应收!P:P))</f>
        <v/>
      </c>
      <c r="P250" s="135" t="str">
        <f>IF($B250="","",_xlfn.XLOOKUP($S250,应收!$T:$T,应收!Q:Q))</f>
        <v/>
      </c>
      <c r="Q250" s="135" t="str">
        <f>IF($B250="","",_xlfn.XLOOKUP($S250,应收!$T:$T,应收!R:R))</f>
        <v/>
      </c>
      <c r="R250" s="135" t="str">
        <f>IF($B250="","",_xlfn.XLOOKUP($S250,应收!$T:$T,应收!S:S))</f>
        <v/>
      </c>
      <c r="S250" s="135" t="str">
        <f t="shared" si="10"/>
        <v/>
      </c>
      <c r="T250" s="135" t="str">
        <f t="shared" si="11"/>
        <v/>
      </c>
      <c r="U250" s="135" t="str">
        <f>IF($B250="","",_xlfn.XLOOKUP(S250,应收!T:T,应收!V:V))</f>
        <v/>
      </c>
      <c r="V250" s="135" t="str">
        <f t="shared" si="12"/>
        <v/>
      </c>
      <c r="W250" s="135" t="e">
        <f>IF(#REF!="","",LEFT(#REF!,16))</f>
        <v>#REF!</v>
      </c>
      <c r="X250" s="135" t="str">
        <f t="shared" si="13"/>
        <v>孙莉</v>
      </c>
      <c r="Y250" s="162"/>
      <c r="Z250" s="137"/>
      <c r="AA250" s="137"/>
      <c r="AB250" s="137"/>
      <c r="AC250" s="138"/>
      <c r="AD250" s="93" t="s">
        <v>1978</v>
      </c>
    </row>
    <row r="251" s="93" customFormat="1" customHeight="1" spans="1:30">
      <c r="A251" s="137"/>
      <c r="B251" s="154" t="s">
        <v>1978</v>
      </c>
      <c r="C251" s="173"/>
      <c r="D251" s="156"/>
      <c r="E251" s="157"/>
      <c r="F251" s="137" t="s">
        <v>1978</v>
      </c>
      <c r="G251" s="154"/>
      <c r="H251" s="137" t="s">
        <v>317</v>
      </c>
      <c r="I251" s="137"/>
      <c r="J251" s="160" t="s">
        <v>2164</v>
      </c>
      <c r="K251" s="135" t="str">
        <f>IF($B251="","",_xlfn.XLOOKUP(S251,应收!T:T,应收!D:D))</f>
        <v/>
      </c>
      <c r="L251" s="135" t="str">
        <f>IF($B251="","",_xlfn.XLOOKUP($S251,应收!$T:$T,应收!E:E))</f>
        <v/>
      </c>
      <c r="M251" s="135" t="str">
        <f>IF($B251="","",_xlfn.XLOOKUP($S251,应收!$T:$T,应收!N:N))</f>
        <v/>
      </c>
      <c r="N251" s="135" t="str">
        <f>IF($B251="","",_xlfn.XLOOKUP($S251,应收!$T:$T,应收!O:O))</f>
        <v/>
      </c>
      <c r="O251" s="135" t="str">
        <f>IF($B251="","",_xlfn.XLOOKUP($S251,应收!$T:$T,应收!P:P))</f>
        <v/>
      </c>
      <c r="P251" s="135" t="str">
        <f>IF($B251="","",_xlfn.XLOOKUP($S251,应收!$T:$T,应收!Q:Q))</f>
        <v/>
      </c>
      <c r="Q251" s="135" t="str">
        <f>IF($B251="","",_xlfn.XLOOKUP($S251,应收!$T:$T,应收!R:R))</f>
        <v/>
      </c>
      <c r="R251" s="135" t="str">
        <f>IF($B251="","",_xlfn.XLOOKUP($S251,应收!$T:$T,应收!S:S))</f>
        <v/>
      </c>
      <c r="S251" s="135" t="str">
        <f t="shared" si="10"/>
        <v/>
      </c>
      <c r="T251" s="135" t="str">
        <f t="shared" si="11"/>
        <v/>
      </c>
      <c r="U251" s="135" t="str">
        <f>IF($B251="","",_xlfn.XLOOKUP(S251,应收!T:T,应收!V:V))</f>
        <v/>
      </c>
      <c r="V251" s="135" t="str">
        <f t="shared" si="12"/>
        <v/>
      </c>
      <c r="W251" s="135" t="e">
        <f>IF(#REF!="","",LEFT(#REF!,16))</f>
        <v>#REF!</v>
      </c>
      <c r="X251" s="135" t="str">
        <f t="shared" si="13"/>
        <v>孙莉</v>
      </c>
      <c r="Y251" s="162"/>
      <c r="Z251" s="137"/>
      <c r="AA251" s="137"/>
      <c r="AB251" s="137"/>
      <c r="AC251" s="138"/>
      <c r="AD251" s="93" t="s">
        <v>1978</v>
      </c>
    </row>
    <row r="252" s="93" customFormat="1" customHeight="1" spans="1:30">
      <c r="A252" s="137"/>
      <c r="B252" s="154" t="s">
        <v>1978</v>
      </c>
      <c r="C252" s="173"/>
      <c r="D252" s="156"/>
      <c r="E252" s="157"/>
      <c r="F252" s="137" t="s">
        <v>1978</v>
      </c>
      <c r="G252" s="154"/>
      <c r="H252" s="137" t="s">
        <v>317</v>
      </c>
      <c r="I252" s="137"/>
      <c r="J252" s="160" t="s">
        <v>2165</v>
      </c>
      <c r="K252" s="135" t="str">
        <f>IF($B252="","",_xlfn.XLOOKUP(S252,应收!T:T,应收!D:D))</f>
        <v/>
      </c>
      <c r="L252" s="135" t="str">
        <f>IF($B252="","",_xlfn.XLOOKUP($S252,应收!$T:$T,应收!E:E))</f>
        <v/>
      </c>
      <c r="M252" s="135" t="str">
        <f>IF($B252="","",_xlfn.XLOOKUP($S252,应收!$T:$T,应收!N:N))</f>
        <v/>
      </c>
      <c r="N252" s="135" t="str">
        <f>IF($B252="","",_xlfn.XLOOKUP($S252,应收!$T:$T,应收!O:O))</f>
        <v/>
      </c>
      <c r="O252" s="135" t="str">
        <f>IF($B252="","",_xlfn.XLOOKUP($S252,应收!$T:$T,应收!P:P))</f>
        <v/>
      </c>
      <c r="P252" s="135" t="str">
        <f>IF($B252="","",_xlfn.XLOOKUP($S252,应收!$T:$T,应收!Q:Q))</f>
        <v/>
      </c>
      <c r="Q252" s="135" t="str">
        <f>IF($B252="","",_xlfn.XLOOKUP($S252,应收!$T:$T,应收!R:R))</f>
        <v/>
      </c>
      <c r="R252" s="135" t="str">
        <f>IF($B252="","",_xlfn.XLOOKUP($S252,应收!$T:$T,应收!S:S))</f>
        <v/>
      </c>
      <c r="S252" s="135" t="str">
        <f t="shared" si="10"/>
        <v/>
      </c>
      <c r="T252" s="135" t="str">
        <f t="shared" si="11"/>
        <v/>
      </c>
      <c r="U252" s="135" t="str">
        <f>IF($B252="","",_xlfn.XLOOKUP(S252,应收!T:T,应收!V:V))</f>
        <v/>
      </c>
      <c r="V252" s="135" t="str">
        <f t="shared" si="12"/>
        <v/>
      </c>
      <c r="W252" s="135" t="e">
        <f>IF(#REF!="","",LEFT(#REF!,16))</f>
        <v>#REF!</v>
      </c>
      <c r="X252" s="135" t="str">
        <f t="shared" si="13"/>
        <v>孙莉</v>
      </c>
      <c r="Y252" s="162"/>
      <c r="Z252" s="137"/>
      <c r="AA252" s="137"/>
      <c r="AB252" s="137"/>
      <c r="AC252" s="138"/>
      <c r="AD252" s="93" t="s">
        <v>1978</v>
      </c>
    </row>
    <row r="253" s="93" customFormat="1" customHeight="1" spans="1:30">
      <c r="A253" s="137"/>
      <c r="B253" s="154" t="s">
        <v>1978</v>
      </c>
      <c r="C253" s="173"/>
      <c r="D253" s="156"/>
      <c r="E253" s="157"/>
      <c r="F253" s="137" t="s">
        <v>1978</v>
      </c>
      <c r="G253" s="154"/>
      <c r="H253" s="137" t="s">
        <v>317</v>
      </c>
      <c r="I253" s="137"/>
      <c r="J253" s="160" t="s">
        <v>2166</v>
      </c>
      <c r="K253" s="135" t="str">
        <f>IF($B253="","",_xlfn.XLOOKUP(S253,应收!T:T,应收!D:D))</f>
        <v/>
      </c>
      <c r="L253" s="135" t="str">
        <f>IF($B253="","",_xlfn.XLOOKUP($S253,应收!$T:$T,应收!E:E))</f>
        <v/>
      </c>
      <c r="M253" s="135" t="str">
        <f>IF($B253="","",_xlfn.XLOOKUP($S253,应收!$T:$T,应收!N:N))</f>
        <v/>
      </c>
      <c r="N253" s="135" t="str">
        <f>IF($B253="","",_xlfn.XLOOKUP($S253,应收!$T:$T,应收!O:O))</f>
        <v/>
      </c>
      <c r="O253" s="135" t="str">
        <f>IF($B253="","",_xlfn.XLOOKUP($S253,应收!$T:$T,应收!P:P))</f>
        <v/>
      </c>
      <c r="P253" s="135" t="str">
        <f>IF($B253="","",_xlfn.XLOOKUP($S253,应收!$T:$T,应收!Q:Q))</f>
        <v/>
      </c>
      <c r="Q253" s="135" t="str">
        <f>IF($B253="","",_xlfn.XLOOKUP($S253,应收!$T:$T,应收!R:R))</f>
        <v/>
      </c>
      <c r="R253" s="135" t="str">
        <f>IF($B253="","",_xlfn.XLOOKUP($S253,应收!$T:$T,应收!S:S))</f>
        <v/>
      </c>
      <c r="S253" s="135" t="str">
        <f t="shared" si="10"/>
        <v/>
      </c>
      <c r="T253" s="135" t="str">
        <f t="shared" si="11"/>
        <v/>
      </c>
      <c r="U253" s="135" t="str">
        <f>IF($B253="","",_xlfn.XLOOKUP(S253,应收!T:T,应收!V:V))</f>
        <v/>
      </c>
      <c r="V253" s="135" t="str">
        <f t="shared" si="12"/>
        <v/>
      </c>
      <c r="W253" s="135" t="e">
        <f>IF(#REF!="","",LEFT(#REF!,16))</f>
        <v>#REF!</v>
      </c>
      <c r="X253" s="135" t="str">
        <f t="shared" si="13"/>
        <v>孙莉</v>
      </c>
      <c r="Y253" s="162"/>
      <c r="Z253" s="137"/>
      <c r="AA253" s="137"/>
      <c r="AB253" s="137"/>
      <c r="AC253" s="138"/>
      <c r="AD253" s="93" t="s">
        <v>1978</v>
      </c>
    </row>
    <row r="254" s="93" customFormat="1" customHeight="1" spans="1:30">
      <c r="A254" s="137"/>
      <c r="B254" s="154" t="s">
        <v>1978</v>
      </c>
      <c r="C254" s="173"/>
      <c r="D254" s="156"/>
      <c r="E254" s="157"/>
      <c r="F254" s="137" t="s">
        <v>1978</v>
      </c>
      <c r="G254" s="154"/>
      <c r="H254" s="137" t="s">
        <v>317</v>
      </c>
      <c r="I254" s="137"/>
      <c r="J254" s="160" t="s">
        <v>2167</v>
      </c>
      <c r="K254" s="135" t="str">
        <f>IF($B254="","",_xlfn.XLOOKUP(S254,应收!T:T,应收!D:D))</f>
        <v/>
      </c>
      <c r="L254" s="135" t="str">
        <f>IF($B254="","",_xlfn.XLOOKUP($S254,应收!$T:$T,应收!E:E))</f>
        <v/>
      </c>
      <c r="M254" s="135" t="str">
        <f>IF($B254="","",_xlfn.XLOOKUP($S254,应收!$T:$T,应收!N:N))</f>
        <v/>
      </c>
      <c r="N254" s="135" t="str">
        <f>IF($B254="","",_xlfn.XLOOKUP($S254,应收!$T:$T,应收!O:O))</f>
        <v/>
      </c>
      <c r="O254" s="135" t="str">
        <f>IF($B254="","",_xlfn.XLOOKUP($S254,应收!$T:$T,应收!P:P))</f>
        <v/>
      </c>
      <c r="P254" s="135" t="str">
        <f>IF($B254="","",_xlfn.XLOOKUP($S254,应收!$T:$T,应收!Q:Q))</f>
        <v/>
      </c>
      <c r="Q254" s="135" t="str">
        <f>IF($B254="","",_xlfn.XLOOKUP($S254,应收!$T:$T,应收!R:R))</f>
        <v/>
      </c>
      <c r="R254" s="135" t="str">
        <f>IF($B254="","",_xlfn.XLOOKUP($S254,应收!$T:$T,应收!S:S))</f>
        <v/>
      </c>
      <c r="S254" s="135" t="str">
        <f t="shared" si="10"/>
        <v/>
      </c>
      <c r="T254" s="135" t="str">
        <f t="shared" si="11"/>
        <v/>
      </c>
      <c r="U254" s="135" t="str">
        <f>IF($B254="","",_xlfn.XLOOKUP(S254,应收!T:T,应收!V:V))</f>
        <v/>
      </c>
      <c r="V254" s="135" t="str">
        <f t="shared" si="12"/>
        <v/>
      </c>
      <c r="W254" s="135" t="e">
        <f>IF(#REF!="","",LEFT(#REF!,16))</f>
        <v>#REF!</v>
      </c>
      <c r="X254" s="135" t="str">
        <f t="shared" si="13"/>
        <v>孙莉</v>
      </c>
      <c r="Y254" s="162"/>
      <c r="Z254" s="137"/>
      <c r="AA254" s="137"/>
      <c r="AB254" s="137"/>
      <c r="AC254" s="138"/>
      <c r="AD254" s="93" t="s">
        <v>1978</v>
      </c>
    </row>
    <row r="255" s="93" customFormat="1" customHeight="1" spans="1:30">
      <c r="A255" s="137"/>
      <c r="B255" s="154" t="s">
        <v>1978</v>
      </c>
      <c r="C255" s="173"/>
      <c r="D255" s="156"/>
      <c r="E255" s="157"/>
      <c r="F255" s="137" t="s">
        <v>1978</v>
      </c>
      <c r="G255" s="154"/>
      <c r="H255" s="137" t="s">
        <v>317</v>
      </c>
      <c r="I255" s="137"/>
      <c r="J255" s="160" t="s">
        <v>2168</v>
      </c>
      <c r="K255" s="135" t="str">
        <f>IF($B255="","",_xlfn.XLOOKUP(S255,应收!T:T,应收!D:D))</f>
        <v/>
      </c>
      <c r="L255" s="135" t="str">
        <f>IF($B255="","",_xlfn.XLOOKUP($S255,应收!$T:$T,应收!E:E))</f>
        <v/>
      </c>
      <c r="M255" s="135" t="str">
        <f>IF($B255="","",_xlfn.XLOOKUP($S255,应收!$T:$T,应收!N:N))</f>
        <v/>
      </c>
      <c r="N255" s="135" t="str">
        <f>IF($B255="","",_xlfn.XLOOKUP($S255,应收!$T:$T,应收!O:O))</f>
        <v/>
      </c>
      <c r="O255" s="135" t="str">
        <f>IF($B255="","",_xlfn.XLOOKUP($S255,应收!$T:$T,应收!P:P))</f>
        <v/>
      </c>
      <c r="P255" s="135" t="str">
        <f>IF($B255="","",_xlfn.XLOOKUP($S255,应收!$T:$T,应收!Q:Q))</f>
        <v/>
      </c>
      <c r="Q255" s="135" t="str">
        <f>IF($B255="","",_xlfn.XLOOKUP($S255,应收!$T:$T,应收!R:R))</f>
        <v/>
      </c>
      <c r="R255" s="135" t="str">
        <f>IF($B255="","",_xlfn.XLOOKUP($S255,应收!$T:$T,应收!S:S))</f>
        <v/>
      </c>
      <c r="S255" s="135" t="str">
        <f t="shared" si="10"/>
        <v/>
      </c>
      <c r="T255" s="135" t="str">
        <f t="shared" si="11"/>
        <v/>
      </c>
      <c r="U255" s="135" t="str">
        <f>IF($B255="","",_xlfn.XLOOKUP(S255,应收!T:T,应收!V:V))</f>
        <v/>
      </c>
      <c r="V255" s="135" t="str">
        <f t="shared" si="12"/>
        <v/>
      </c>
      <c r="W255" s="135" t="e">
        <f>IF(#REF!="","",LEFT(#REF!,16))</f>
        <v>#REF!</v>
      </c>
      <c r="X255" s="135" t="str">
        <f t="shared" si="13"/>
        <v>孙莉</v>
      </c>
      <c r="Y255" s="162"/>
      <c r="Z255" s="137"/>
      <c r="AA255" s="137"/>
      <c r="AB255" s="137"/>
      <c r="AC255" s="138"/>
      <c r="AD255" s="93" t="s">
        <v>1978</v>
      </c>
    </row>
    <row r="256" s="93" customFormat="1" customHeight="1" spans="1:30">
      <c r="A256" s="137"/>
      <c r="B256" s="154" t="s">
        <v>1978</v>
      </c>
      <c r="C256" s="173"/>
      <c r="D256" s="156"/>
      <c r="E256" s="157"/>
      <c r="F256" s="137" t="s">
        <v>1978</v>
      </c>
      <c r="G256" s="154"/>
      <c r="H256" s="137" t="s">
        <v>317</v>
      </c>
      <c r="I256" s="137"/>
      <c r="J256" s="160" t="s">
        <v>2169</v>
      </c>
      <c r="K256" s="135" t="str">
        <f>IF($B256="","",_xlfn.XLOOKUP(S256,应收!T:T,应收!D:D))</f>
        <v/>
      </c>
      <c r="L256" s="135" t="str">
        <f>IF($B256="","",_xlfn.XLOOKUP($S256,应收!$T:$T,应收!E:E))</f>
        <v/>
      </c>
      <c r="M256" s="135" t="str">
        <f>IF($B256="","",_xlfn.XLOOKUP($S256,应收!$T:$T,应收!N:N))</f>
        <v/>
      </c>
      <c r="N256" s="135" t="str">
        <f>IF($B256="","",_xlfn.XLOOKUP($S256,应收!$T:$T,应收!O:O))</f>
        <v/>
      </c>
      <c r="O256" s="135" t="str">
        <f>IF($B256="","",_xlfn.XLOOKUP($S256,应收!$T:$T,应收!P:P))</f>
        <v/>
      </c>
      <c r="P256" s="135" t="str">
        <f>IF($B256="","",_xlfn.XLOOKUP($S256,应收!$T:$T,应收!Q:Q))</f>
        <v/>
      </c>
      <c r="Q256" s="135" t="str">
        <f>IF($B256="","",_xlfn.XLOOKUP($S256,应收!$T:$T,应收!R:R))</f>
        <v/>
      </c>
      <c r="R256" s="135" t="str">
        <f>IF($B256="","",_xlfn.XLOOKUP($S256,应收!$T:$T,应收!S:S))</f>
        <v/>
      </c>
      <c r="S256" s="135" t="str">
        <f t="shared" si="10"/>
        <v/>
      </c>
      <c r="T256" s="135" t="str">
        <f t="shared" si="11"/>
        <v/>
      </c>
      <c r="U256" s="135" t="str">
        <f>IF($B256="","",_xlfn.XLOOKUP(S256,应收!T:T,应收!V:V))</f>
        <v/>
      </c>
      <c r="V256" s="135" t="str">
        <f t="shared" si="12"/>
        <v/>
      </c>
      <c r="W256" s="135" t="e">
        <f>IF(#REF!="","",LEFT(#REF!,16))</f>
        <v>#REF!</v>
      </c>
      <c r="X256" s="135" t="str">
        <f t="shared" si="13"/>
        <v>孙莉</v>
      </c>
      <c r="Y256" s="162"/>
      <c r="Z256" s="137"/>
      <c r="AA256" s="137"/>
      <c r="AB256" s="137"/>
      <c r="AC256" s="138"/>
      <c r="AD256" s="93" t="s">
        <v>1978</v>
      </c>
    </row>
    <row r="257" s="93" customFormat="1" customHeight="1" spans="1:30">
      <c r="A257" s="137"/>
      <c r="B257" s="154" t="s">
        <v>1978</v>
      </c>
      <c r="C257" s="173"/>
      <c r="D257" s="156"/>
      <c r="E257" s="157"/>
      <c r="F257" s="137" t="s">
        <v>1978</v>
      </c>
      <c r="G257" s="154"/>
      <c r="H257" s="137" t="s">
        <v>317</v>
      </c>
      <c r="I257" s="137"/>
      <c r="J257" s="160" t="s">
        <v>2170</v>
      </c>
      <c r="K257" s="135" t="str">
        <f>IF($B257="","",_xlfn.XLOOKUP(S257,应收!T:T,应收!D:D))</f>
        <v/>
      </c>
      <c r="L257" s="135" t="str">
        <f>IF($B257="","",_xlfn.XLOOKUP($S257,应收!$T:$T,应收!E:E))</f>
        <v/>
      </c>
      <c r="M257" s="135" t="str">
        <f>IF($B257="","",_xlfn.XLOOKUP($S257,应收!$T:$T,应收!N:N))</f>
        <v/>
      </c>
      <c r="N257" s="135" t="str">
        <f>IF($B257="","",_xlfn.XLOOKUP($S257,应收!$T:$T,应收!O:O))</f>
        <v/>
      </c>
      <c r="O257" s="135" t="str">
        <f>IF($B257="","",_xlfn.XLOOKUP($S257,应收!$T:$T,应收!P:P))</f>
        <v/>
      </c>
      <c r="P257" s="135" t="str">
        <f>IF($B257="","",_xlfn.XLOOKUP($S257,应收!$T:$T,应收!Q:Q))</f>
        <v/>
      </c>
      <c r="Q257" s="135" t="str">
        <f>IF($B257="","",_xlfn.XLOOKUP($S257,应收!$T:$T,应收!R:R))</f>
        <v/>
      </c>
      <c r="R257" s="135" t="str">
        <f>IF($B257="","",_xlfn.XLOOKUP($S257,应收!$T:$T,应收!S:S))</f>
        <v/>
      </c>
      <c r="S257" s="135" t="str">
        <f t="shared" si="10"/>
        <v/>
      </c>
      <c r="T257" s="135" t="str">
        <f t="shared" si="11"/>
        <v/>
      </c>
      <c r="U257" s="135" t="str">
        <f>IF($B257="","",_xlfn.XLOOKUP(S257,应收!T:T,应收!V:V))</f>
        <v/>
      </c>
      <c r="V257" s="135" t="str">
        <f t="shared" si="12"/>
        <v/>
      </c>
      <c r="W257" s="135" t="e">
        <f>IF(#REF!="","",LEFT(#REF!,16))</f>
        <v>#REF!</v>
      </c>
      <c r="X257" s="135" t="str">
        <f t="shared" si="13"/>
        <v>孙莉</v>
      </c>
      <c r="Y257" s="162"/>
      <c r="Z257" s="137"/>
      <c r="AA257" s="137"/>
      <c r="AB257" s="137"/>
      <c r="AC257" s="138"/>
      <c r="AD257" s="93" t="s">
        <v>1978</v>
      </c>
    </row>
    <row r="258" s="93" customFormat="1" customHeight="1" spans="1:30">
      <c r="A258" s="137"/>
      <c r="B258" s="154" t="s">
        <v>1978</v>
      </c>
      <c r="C258" s="173"/>
      <c r="D258" s="156"/>
      <c r="E258" s="157"/>
      <c r="F258" s="137" t="s">
        <v>1978</v>
      </c>
      <c r="G258" s="154"/>
      <c r="H258" s="137" t="s">
        <v>317</v>
      </c>
      <c r="I258" s="137"/>
      <c r="J258" s="160" t="s">
        <v>2171</v>
      </c>
      <c r="K258" s="135" t="str">
        <f>IF($B258="","",_xlfn.XLOOKUP(S258,应收!T:T,应收!D:D))</f>
        <v/>
      </c>
      <c r="L258" s="135" t="str">
        <f>IF($B258="","",_xlfn.XLOOKUP($S258,应收!$T:$T,应收!E:E))</f>
        <v/>
      </c>
      <c r="M258" s="135" t="str">
        <f>IF($B258="","",_xlfn.XLOOKUP($S258,应收!$T:$T,应收!N:N))</f>
        <v/>
      </c>
      <c r="N258" s="135" t="str">
        <f>IF($B258="","",_xlfn.XLOOKUP($S258,应收!$T:$T,应收!O:O))</f>
        <v/>
      </c>
      <c r="O258" s="135" t="str">
        <f>IF($B258="","",_xlfn.XLOOKUP($S258,应收!$T:$T,应收!P:P))</f>
        <v/>
      </c>
      <c r="P258" s="135" t="str">
        <f>IF($B258="","",_xlfn.XLOOKUP($S258,应收!$T:$T,应收!Q:Q))</f>
        <v/>
      </c>
      <c r="Q258" s="135" t="str">
        <f>IF($B258="","",_xlfn.XLOOKUP($S258,应收!$T:$T,应收!R:R))</f>
        <v/>
      </c>
      <c r="R258" s="135" t="str">
        <f>IF($B258="","",_xlfn.XLOOKUP($S258,应收!$T:$T,应收!S:S))</f>
        <v/>
      </c>
      <c r="S258" s="135" t="str">
        <f>IF(B258="","",LEFT(B258,7))</f>
        <v/>
      </c>
      <c r="T258" s="135" t="str">
        <f>IF(F258="","",LEFT(F258,6))</f>
        <v/>
      </c>
      <c r="U258" s="135" t="str">
        <f>IF($B258="","",_xlfn.XLOOKUP(S258,应收!T:T,应收!V:V))</f>
        <v/>
      </c>
      <c r="V258" s="135" t="str">
        <f t="shared" si="12"/>
        <v/>
      </c>
      <c r="W258" s="135" t="e">
        <f>IF(#REF!="","",LEFT(#REF!,16))</f>
        <v>#REF!</v>
      </c>
      <c r="X258" s="135" t="str">
        <f t="shared" si="13"/>
        <v>孙莉</v>
      </c>
      <c r="Y258" s="162"/>
      <c r="Z258" s="137"/>
      <c r="AA258" s="137"/>
      <c r="AB258" s="137"/>
      <c r="AC258" s="138"/>
      <c r="AD258" s="93" t="s">
        <v>1978</v>
      </c>
    </row>
  </sheetData>
  <autoFilter xmlns:etc="http://www.wps.cn/officeDocument/2017/etCustomData" ref="A1:AC2964" etc:filterBottomFollowUsedRange="0">
    <sortState ref="A1:AC2964">
      <sortCondition ref="D1:D2964"/>
    </sortState>
    <extLst/>
  </autoFilter>
  <dataValidations count="5">
    <dataValidation type="list" showInputMessage="1" showErrorMessage="1" sqref="B2:B1048576">
      <formula1>应收编码</formula1>
    </dataValidation>
    <dataValidation type="list" showInputMessage="1" showErrorMessage="1" sqref="F2:F1048576">
      <formula1>账户编码</formula1>
    </dataValidation>
    <dataValidation type="list" allowBlank="1" showInputMessage="1" showErrorMessage="1" sqref="G$1:G$1048576">
      <formula1>结算方式</formula1>
    </dataValidation>
    <dataValidation type="list" showInputMessage="1" showErrorMessage="1" sqref="H2:H1000">
      <formula1>财务部</formula1>
    </dataValidation>
    <dataValidation type="list" showInputMessage="1" showErrorMessage="1" sqref="AA2:AA1000">
      <formula1>审核状态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释义</vt:lpstr>
      <vt:lpstr>预决算报表</vt:lpstr>
      <vt:lpstr>账户余额表</vt:lpstr>
      <vt:lpstr>利润分配报表</vt:lpstr>
      <vt:lpstr>设置</vt:lpstr>
      <vt:lpstr>账户</vt:lpstr>
      <vt:lpstr>立项</vt:lpstr>
      <vt:lpstr>应收</vt:lpstr>
      <vt:lpstr>实收</vt:lpstr>
      <vt:lpstr>供应商</vt:lpstr>
      <vt:lpstr>进项</vt:lpstr>
      <vt:lpstr>冷暖工资表</vt:lpstr>
      <vt:lpstr>应发应扣</vt:lpstr>
      <vt:lpstr>奖金提成</vt:lpstr>
      <vt:lpstr>考勤</vt:lpstr>
      <vt:lpstr>入职</vt:lpstr>
      <vt:lpstr>离职</vt:lpstr>
      <vt:lpstr>异动</vt:lpstr>
      <vt:lpstr>转正</vt:lpstr>
      <vt:lpstr>社保</vt:lpstr>
      <vt:lpstr>工装</vt:lpstr>
      <vt:lpstr>校对</vt:lpstr>
      <vt:lpstr>王秋云工资单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三汇能环科技WPS</cp:lastModifiedBy>
  <dcterms:created xsi:type="dcterms:W3CDTF">2006-09-16T00:00:00Z</dcterms:created>
  <dcterms:modified xsi:type="dcterms:W3CDTF">2024-09-12T02:56:33Z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E6C2FA753FC6418585AF71B798476592_13</vt:lpwstr>
  </property>
  <property fmtid="{D5CDD505-2E9C-101B-9397-08002B2CF9AE}" pid="3" name="KSOProductBuildVer">
    <vt:lpwstr>2052-12.1.0.17827</vt:lpwstr>
  </property>
</Properties>
</file>